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udget.tsv" sheetId="1" state="visible" r:id="rId2"/>
    <sheet name="budget_gross.tsv" sheetId="2" state="visible" r:id="rId3"/>
    <sheet name="Inflation rate as of 2017" sheetId="3" state="visible" r:id="rId4"/>
    <sheet name="data dictionary"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<sst xmlns="http://schemas.openxmlformats.org/spreadsheetml/2006/main" count="35423" uniqueCount="21336">
  <si>
    <t xml:space="preserve">movie_id</t>
  </si>
  <si>
    <t xml:space="preserve">title</t>
  </si>
  <si>
    <t xml:space="preserve">plot</t>
  </si>
  <si>
    <t xml:space="preserve">movie_rating</t>
  </si>
  <si>
    <t xml:space="preserve">m</t>
  </si>
  <si>
    <t xml:space="preserve">metacritic</t>
  </si>
  <si>
    <t xml:space="preserve">dvd_release</t>
  </si>
  <si>
    <t xml:space="preserve">production</t>
  </si>
  <si>
    <t xml:space="preserve">actors</t>
  </si>
  <si>
    <t xml:space="preserve">movie_votes</t>
  </si>
  <si>
    <t xml:space="preserve">director</t>
  </si>
  <si>
    <t xml:space="preserve">release_date</t>
  </si>
  <si>
    <t xml:space="preserve">runtime</t>
  </si>
  <si>
    <t xml:space="preserve">genre</t>
  </si>
  <si>
    <t xml:space="preserve">awards</t>
  </si>
  <si>
    <t xml:space="preserve">keywords</t>
  </si>
  <si>
    <t xml:space="preserve">Budget</t>
  </si>
  <si>
    <t xml:space="preserve">Box Office Gross</t>
  </si>
  <si>
    <t xml:space="preserve">Net Gross</t>
  </si>
  <si>
    <t xml:space="preserve">Budget After Inflation</t>
  </si>
  <si>
    <t xml:space="preserve">Box Office After Inflation</t>
  </si>
  <si>
    <t xml:space="preserve">Net Gross After Inflation</t>
  </si>
  <si>
    <t xml:space="preserve">Gross Ratio</t>
  </si>
  <si>
    <t xml:space="preserve">Profit Class</t>
  </si>
  <si>
    <t xml:space="preserve">tt0120598</t>
  </si>
  <si>
    <t xml:space="preserve">Barney's Great Adventure</t>
  </si>
  <si>
    <t xml:space="preserve">Mom and dad dump son Cody, daughter Abby, her best friend Marcella and a baby on the farm with Grandpa and Grandma. Purple dinosaur Barney soon appears to entertain kids, and when a large ...</t>
  </si>
  <si>
    <t xml:space="preserve">G</t>
  </si>
  <si>
    <t xml:space="preserve">N/A</t>
  </si>
  <si>
    <t xml:space="preserve">Lyrick</t>
  </si>
  <si>
    <t xml:space="preserve">Alan Fawcett, Jane Wheeler, Kyla Pratt, Diana Rice</t>
  </si>
  <si>
    <t xml:space="preserve">Steve Gomer</t>
  </si>
  <si>
    <t xml:space="preserve">76 min</t>
  </si>
  <si>
    <t xml:space="preserve">Adventure, Comedy, Drama</t>
  </si>
  <si>
    <t xml:space="preserve">5 nominations.</t>
  </si>
  <si>
    <t xml:space="preserve">tyrannosaurus-rex|hit-on-the-head-with-a-ball|punctuation-in-title|apostrophe-in-title|animal-that-acts-human|talking-animal|sequel|independent-film|character-name-in-title</t>
  </si>
  <si>
    <t xml:space="preserve">tt0120595</t>
  </si>
  <si>
    <t xml:space="preserve">Babe: Pig in the City</t>
  </si>
  <si>
    <t xml:space="preserve">Babe, fresh from his victory in the sheepherding contest, returns to Farmer Hoggett's farm, but after Farmer Hoggett is injured and unable to work, Babe has to go to the big city to save the farm.</t>
  </si>
  <si>
    <t xml:space="preserve">Universal Studios</t>
  </si>
  <si>
    <t xml:space="preserve">Magda Szubanski, James Cromwell, Mary Stein, Mickey Rooney</t>
  </si>
  <si>
    <t xml:space="preserve">George Miller</t>
  </si>
  <si>
    <t xml:space="preserve">97 min</t>
  </si>
  <si>
    <t xml:space="preserve">Nominated for 1 Oscar. Another 1 win &amp; 16 nominations.</t>
  </si>
  <si>
    <t xml:space="preserve">farmer|farm|hotel|animal|pig|dog|big-city|chimpanzee|cat|well|australian-fantasy|balladeer|friends-who-live-together|cult-film|1990s|animal-name-in-title|australia|manhattan-new-york-city|pregnant-animal|pregnancy|jack-russell-terrier|giving-birth|fat-person|birth|urban-setting|thief|theft|stealing|rural-setting|husband-wife-relationship|guard-dog|falling-down-a-well|drug-trafficking|banker|actor|terrier|swinging-from-chandelier|song|singing|singing-cat|singer|inner-title-card|falling-into-water|episodic-structure|chapters|statue-of-liberty-new-york-city|chrysler-building-manhattan-new-york-city|rescue-of-enemy|rescue-from-drowning|pig-face|clown|charity-ball|chandelier|champagne|bicycle|airport|second-part|runt|animal-in-title|voice-over-narration|fishbowl|fable|dog-attack|accidental-killing|fish-out-of-water|stranded|state-fair|on-the-road|mission|homestead|hero|foreclosure|finance|community|boarding-house|bankruptcy|animal-rights|target-practice|rescue|redemption|mouse|metropolis|gun-club|firing-range|fire-extinguisher|chase|balloon|allegory|sydney-australia|suitcase|poodle|orangutan|kitten|hospital|fire|dogcatcher|children's-ward|canal|magic|bridge|x-rayed-skeleton|goldfish|sheep|monkey-actor|sequel|drug-sniffing-dog|cat-actor|dog-actor|helicopter|pig-actor|raid|aviation|stray-dog|talking-animal|monkey|goose|eiffel-tower-paris|character-name-in-title</t>
  </si>
  <si>
    <t xml:space="preserve">tt0166896</t>
  </si>
  <si>
    <t xml:space="preserve">The Straight Story</t>
  </si>
  <si>
    <t xml:space="preserve">An old man makes a long journey by lawn-mover tractor to mend his relationship with an ill brother.</t>
  </si>
  <si>
    <t xml:space="preserve">Buena Vista Pictures</t>
  </si>
  <si>
    <t xml:space="preserve">Sissy Spacek, Jane Galloway Heitz, Joseph A. Carpenter, Donald Wiegert</t>
  </si>
  <si>
    <t xml:space="preserve">David Lynch</t>
  </si>
  <si>
    <t xml:space="preserve">112 min</t>
  </si>
  <si>
    <t xml:space="preserve">Biography, Drama</t>
  </si>
  <si>
    <t xml:space="preserve">Nominated for 1 Oscar. Another 14 wins &amp; 37 nominations.</t>
  </si>
  <si>
    <t xml:space="preserve">lawn-mower|road-trip|lead-actor's-last-film|man-on-the-verge-of-tears|forgiveness|father-daughter-relationship|iowa|tractor|cane|wisconsin|elderly-protagonist|road-movie|three-word-title|seventy-something|illness|family-relationships|on-the-road|avant-garde|hot-dog|cigarette-smoking|highway|friendly-fire|motor-trouble|fireman|birdhouse|stroke|memory|cemetery|bicycle|hitchhiker|doctor|family-feud|automobile|brother-brother-relationship|nature|runaway|storm|priest|hat|campfire|hill|nurse|telephone|cross-country|mississippi-river|deer|teenager|old-age|bar|mechanic|world-war-two-veteran|based-on-true-story|independent-film|character-name-in-title</t>
  </si>
  <si>
    <t xml:space="preserve">tt0120363</t>
  </si>
  <si>
    <t xml:space="preserve">Toy Story 2</t>
  </si>
  <si>
    <t xml:space="preserve">When Woody is stolen by a toy collector, Buzz and his friends vow to rescue him, but Woody finds the idea of immortality in a museum tempting.</t>
  </si>
  <si>
    <t xml:space="preserve">Tom Hanks, Tim Allen, Joan Cusack, Kelsey Grammer</t>
  </si>
  <si>
    <t xml:space="preserve">John Lasseter, Ash Brannon(co-director), Lee Unkrich(co-director)</t>
  </si>
  <si>
    <t xml:space="preserve">92 min</t>
  </si>
  <si>
    <t xml:space="preserve">Animation, Adventure, Comedy</t>
  </si>
  <si>
    <t xml:space="preserve">Nominated for 1 Oscar. Another 20 wins &amp; 26 nominations.</t>
  </si>
  <si>
    <t xml:space="preserve">toy|rescue|collector|buzz-lightyear|friend|prospector|dog|slinky-dog|yard-sale|penguin|mr-potato-head|second-part|theft|1990s|fistfight|brawl|comic-hero|tough-guy|stealth|fight|flying|shot-with-a-laser-gun|fighting|chase|showdown|laser-gun|gunfight|shootout|opening-action-scene|cartoon-violence|violence|villain|hero|suburb|toy-comes-to-life|reference-to-abraham-lincoln|husband-wife-relationship|adoption|tragic-event|outer-space|dream|second-in-trilogy|part-of-trilogy|digit-in-title|super-nintendo|child-talks-to-toy|anthropomorphic-toy|numbered-sequel|no-opening-credits|overweight|little-boy|kidnapping|dinosaur|baby|severed-arm|toy-driving-car|single-mother|self-fulfillment|nightmare|mistaken-identity|loyalty|jumping-from-height|hope|hopelessness|greed|friendship|falling-from-height|escape|choice|car-chase|airplane|computer-animation|battering-ram|toy-repair|cancellation|license-plate|sequel|blockbuster|anthropomorphism|traffic-cone|airport|barbie-doll|bloopers-during-credits|race-car|cowboy|conveyor-belt|tour-guide|airplane-cargo|mirror|redemption|chicken-suit|hat|spaceman-toy|elevator|destiny|cgi-film|doll|toy-store|barbie|roundup-gang|etch-a-sketch|laser|squeeze-toy|piggy-bank|number-in-title|cgi-animation|troll-doll|friends-who-live-together|apology|cartoon-penguin|slow-motion-scene|visit|claw|martial-arts|karate|battle|cartoon-dog|broken-arm|self-referential|ohio|cult-film</t>
  </si>
  <si>
    <t xml:space="preserve">tt0120630</t>
  </si>
  <si>
    <t xml:space="preserve">Chicken Run</t>
  </si>
  <si>
    <t xml:space="preserve">When a cockerel apparently flies into a chicken farm, the chickens see him as an opportunity to escape their evil owners.</t>
  </si>
  <si>
    <t xml:space="preserve">Dreamworks Pictures</t>
  </si>
  <si>
    <t xml:space="preserve">Phil Daniels, Lynn Ferguson, Mel Gibson, Tony Haygarth</t>
  </si>
  <si>
    <t xml:space="preserve">Peter Lord, Nick Park</t>
  </si>
  <si>
    <t xml:space="preserve">84 min</t>
  </si>
  <si>
    <t xml:space="preserve">Nominated for 1 Golden Globe. Another 23 wins &amp; 25 nominations.</t>
  </si>
  <si>
    <t xml:space="preserve">chicken|farm|escape|rooster|freedom|egg|chicken-farm|pie|slow-motion|pie-in-the-face|surprise-after-end-credits|escape-attempt|rat|clay-animation|stop-motion-animation|aviation|post-world-war-two|organization|barracks|1950s|animal-protagonist|directorial-debut|yorkshire-england|two-word-title|sarcasm-taken-literally|scot|animal-in-title|loss-of-friend|spit-take|mushroom-cloud|ornithopter|spoof|hay|trapdoor|dog|flying-lesson|pitchfork|pie-machine|paradise|spinning-axe|martial-arts|death-of-friend</t>
  </si>
  <si>
    <t xml:space="preserve">tt0166813</t>
  </si>
  <si>
    <t xml:space="preserve">Spirit: Stallion of the Cimarron</t>
  </si>
  <si>
    <t xml:space="preserve">A wild stallion is captured by humans and slowly loses the will to resist training. Yet throughout his struggles for freedom, the stallion refuses to let go of the hope of one day returning home to his herd.</t>
  </si>
  <si>
    <t xml:space="preserve">DreamWorks SKG</t>
  </si>
  <si>
    <t xml:space="preserve">Matt Damon, James Cromwell, Daniel Studi, Chopper Bernet</t>
  </si>
  <si>
    <t xml:space="preserve">Kelly Asbury, Lorna Cook</t>
  </si>
  <si>
    <t xml:space="preserve">83 min</t>
  </si>
  <si>
    <t xml:space="preserve">Animation, Adventure, Family</t>
  </si>
  <si>
    <t xml:space="preserve">Nominated for 1 Oscar. Another 9 wins &amp; 21 nominations.</t>
  </si>
  <si>
    <t xml:space="preserve">stallion|escape|herd|cavalry|wild-stallion|freedom|railroad|horse|horseback-riding|canyon|mare|cowboy|no-opening-credits|19th-century|showdown|gunshot-wound|desert|gunfight|shootout|animal-cruelty|rival|villain-turns-good|teepee|tomahawk|rock-music|battlefield|battle|saddle|horse-chase|chase|ambush|cowboy-boots|cowboy-hat|cavalry-charge|pistol|rifle|tough-guy|warrior|voice-over-narration|voice-over|villain|animal-name-in-title|animal-in-title|love|loyalty|fistfight|fight|fall|abuse|wildcat|western-frontier|old-west|animal-mating|animal-birth|wildlife|wild-mustang|wild-horse|thundering-hooves|soldier|snow|rider-horse-relationship|reunion|return|rescuer|rescue-from-drowning|railroad-worker|mountain-lion|lakota-tribe|hero|hay|friendship|fireplace|eyebrow|explosion|eagle|colt|buffalo|bronco|forest-fire|cougar|horse-breaking|fort|captivity|fire|animal|waterfall|locomotive|apple|1800s|native-american|character-name-in-title|surprise-ending</t>
  </si>
  <si>
    <t xml:space="preserve">tt0381971</t>
  </si>
  <si>
    <t xml:space="preserve">Curious George</t>
  </si>
  <si>
    <t xml:space="preserve">The Man in the Yellow Hat is an oddball museum employee who looks after his pet monkey - an inquisitive and wonderful creature whose enthusiasm often gets the best of him.</t>
  </si>
  <si>
    <t xml:space="preserve">Universal Pictures</t>
  </si>
  <si>
    <t xml:space="preserve">Frank Welker, Will Ferrell, Shane Baumel, Timyra-Joi Beatty</t>
  </si>
  <si>
    <t xml:space="preserve">Matthew O'Callaghan</t>
  </si>
  <si>
    <t xml:space="preserve">87 min</t>
  </si>
  <si>
    <t xml:space="preserve">1 nomination.</t>
  </si>
  <si>
    <t xml:space="preserve">museum|hat|yellow|monkey|shrine|city|natural-history-museum|africa|first-part|animal-protagonist|zoo|bubble-bath|paint|bathtub|air-duct|opera-singer|billboard|apartment-building|exhibit|press-conference|banana|forklift|anchor|cargo-hold|cellphone-photo|cell-phone-camera|artifact|staring-at-the-sun|cell-phone|apartment|tearing-a-page-from-a-book|book|map|sandwich|toilet-paper|ship|taxi|following-someone|failing-business|expedition|father-son-relationship|journey-shown-on-map|human-animal-relationship|class-trip|female-teacher|teacher|dinosaur-skeleton|lion|egg|crocodile|baby-elephant|elephant|chameleon|hippopotamus|museum-guide|two-word-title|product-placement|animal-name-in-title|new-york-city|reference-to-george-washington|race-against-time|prediction|curiosity|chimpanzee|tranquilizer-dart|jungle|falling-from-height|cargo-ship|balloon|based-on-children's-book|character-name-in-title</t>
  </si>
  <si>
    <t xml:space="preserve">tt0457419</t>
  </si>
  <si>
    <t xml:space="preserve">Mr. Magorium's Wonder Emporium</t>
  </si>
  <si>
    <t xml:space="preserve">Molly Mahoney is the awkward and insecure manager of Mr. Magorium's Wonder Emporium, the strangest, most fantastic, most wonderful toy store in the world. But when Mr. Magorium, the 243-year-old eccentric who owns the store, bequeaths the store to her, a dark and ominous change begins to take over the once-remarkable Emporium.</t>
  </si>
  <si>
    <t xml:space="preserve">20th Century Fox</t>
  </si>
  <si>
    <t xml:space="preserve">Ted Ludzik, Natalie Portman, Zach Mills, Dustin Hoffman</t>
  </si>
  <si>
    <t xml:space="preserve">Zach Helm</t>
  </si>
  <si>
    <t xml:space="preserve">93 min</t>
  </si>
  <si>
    <t xml:space="preserve">Comedy, Family, Fantasy</t>
  </si>
  <si>
    <t xml:space="preserve">3 nominations.</t>
  </si>
  <si>
    <t xml:space="preserve">emporium|toy-store|eccentric|piano|hat|composer|accountant|motivational|surprise-after-end-credits|scene-after-end-credits|magic-shop|funeral|friendship|cemetery|death|grave|tears|city-park|beach|doctor|lemur|scooter|childhood|goose|reference-to-william-shakespeare|job-interview|zebra|reference-to-albert-einstein|imagination|shopping-mall|reference-to-thomas-edison|puppet|little-boy|fainting|reference-to-rachmaninoff|sheet-music|voice-over|pogo-stick|reference-to-abraham-lincoln|part-animation|reference-to-napoleon|sock-monkey|department-store-pianist|anthropomorphism|anthropomorphic-toy|period-in-title|rhyme-in-title|punctuation-in-title|apostrophe-in-title|pianist|new-york-city|musician|magic|hospital|child's-point-of-view|reference-to-shakespeare's-king-lear|inheritance|independent-film|character-name-in-title</t>
  </si>
  <si>
    <t xml:space="preserve">tt0475998</t>
  </si>
  <si>
    <t xml:space="preserve">The Pirates Who Don't Do Anything: A VeggieTales Movie</t>
  </si>
  <si>
    <t xml:space="preserve">Three lazy misfits - very timid Elliot (Larry the Cucumber), lazy Sedgewick (Mr. Lunt) and no self-confident George (Pa Grape) - dream of the day of putting on a show about pirates. With ...</t>
  </si>
  <si>
    <t xml:space="preserve">Phil Vischer, Mike Nawrocki, Cam Clarke, Laura Gerow</t>
  </si>
  <si>
    <t xml:space="preserve">Mike Nawrocki</t>
  </si>
  <si>
    <t xml:space="preserve">85 min</t>
  </si>
  <si>
    <t xml:space="preserve">pirate|17th-century|waiter|vegetable|king|hostage|fictional-war|children|brother-brother-relationship|veggietales</t>
  </si>
  <si>
    <t xml:space="preserve">tt1127884</t>
  </si>
  <si>
    <t xml:space="preserve">Hannah Montana &amp; Miley Cyrus: Best of Both Worlds Concert</t>
  </si>
  <si>
    <t xml:space="preserve">A 3-D concert film of the 2007 Hannah Montana/Miley Cyrus tour.</t>
  </si>
  <si>
    <t xml:space="preserve">Walt Disney Studios</t>
  </si>
  <si>
    <t xml:space="preserve">Miley Cyrus, The Jonas Brothers, Kenny Ortega, Billy Ray Cyrus</t>
  </si>
  <si>
    <t xml:space="preserve">Bruce Hendricks</t>
  </si>
  <si>
    <t xml:space="preserve">74 min</t>
  </si>
  <si>
    <t xml:space="preserve">Documentary, Music</t>
  </si>
  <si>
    <t xml:space="preserve">1 win.</t>
  </si>
  <si>
    <t xml:space="preserve">concert-film|slash-in-title|actress-shares-first-name-with-character|hannah-montana|singer|pop-music|alter-ego|3-dimensional|character-name-in-title</t>
  </si>
  <si>
    <t xml:space="preserve">tt0451079</t>
  </si>
  <si>
    <t xml:space="preserve">Horton Hears a Who!</t>
  </si>
  <si>
    <t xml:space="preserve">Horton the Elephant struggles to protect a microscopic community from his neighbors who refuse to believe it exists.</t>
  </si>
  <si>
    <t xml:space="preserve">Jim Carrey, Steve Carell, Carol Burnett, Will Arnett</t>
  </si>
  <si>
    <t xml:space="preserve">Jimmy Hayward, Steve Martino</t>
  </si>
  <si>
    <t xml:space="preserve">86 min</t>
  </si>
  <si>
    <t xml:space="preserve">1 win &amp; 18 nominations.</t>
  </si>
  <si>
    <t xml:space="preserve">elephant|animal|rescue|mayor|voice-over-narration|large-family|father-daughter-relationship|dust|kangaroo|jungle|talking-animal|cgi-animation|dog|bear|rabbit|mammal|miniature-person|green-eggs-and-ham|family-relationships|swimming|split-screen|snow|scientist|rope-bridge|observatory|novocaine|mouse|mother-son-relationship|monkey|mob-scene|invention|friendship|fantasy-sequence|falling-from-height|dentist|computer-animation|cliff|city-council|chase|based-on-children's-book|teacher|peer-pressure|mountain|father-son-relationship|cage|vulture|flower|character-name-in-title|dr-seuss</t>
  </si>
  <si>
    <t xml:space="preserve">tt0846308</t>
  </si>
  <si>
    <t xml:space="preserve">Kit Kittredge: An American Girl</t>
  </si>
  <si>
    <t xml:space="preserve">Set in Cincinnati at the height of the Great Depression, Kit Kittredge, a resourceful young girl, helps her mother run a boardinghouse after her father loses his job.</t>
  </si>
  <si>
    <t xml:space="preserve">Picturehouse</t>
  </si>
  <si>
    <t xml:space="preserve">Abigail Breslin, Julia Ormond, Chris O'Donnell, Jane Krakowski</t>
  </si>
  <si>
    <t xml:space="preserve">Patricia Rozema</t>
  </si>
  <si>
    <t xml:space="preserve">101 min</t>
  </si>
  <si>
    <t xml:space="preserve">Drama, Family</t>
  </si>
  <si>
    <t xml:space="preserve">2 wins &amp; 5 nominations.</t>
  </si>
  <si>
    <t xml:space="preserve">girl|house|great-depression|boarding-house|ohio|10-year-old|newspaper|cincinnati-ohio|f-rated|tween-girl|five-word-title|colon-in-title|title-directed-by-female|child-protagonist|female-protagonist|teenage-boy|boy|crying|oath|burglary|little-boy|classroom|living-in-attic|attic|bigotry|poverty|volunteer|pickpocket|single-parent|reference-to-robin-hood|school|vegetable|egg|chicken|soup-kitchen|teacher|prejudice|dress|mobile-library|car-dealer|absent-father|single-mother|car-dealership|financial-problem|driving|dancing|boarder|pet-monkey|friendship|typewriter|club|bus|chicago-illinois|hat|mother-daughter-relationship|little-girl|children|newspaper-reporter|year-1934|thanksgiving|child's-point-of-view|family-relationships|basset-hound|based-on-novella|unemployment|treehouse|money-problems|levitation|job-seeking|bully|father-daughter-relationship|bookmobile|false-accusation|robbery|monkey|magician|librarian|homelessness|foreclosure|dance-instructor|clubhouse|black-doctor|based-on-toy|reporter|precocious-child|dog|aunt|hobo|1930s|character-name-in-title</t>
  </si>
  <si>
    <t xml:space="preserve">tt0482603</t>
  </si>
  <si>
    <t xml:space="preserve">Space Chimps</t>
  </si>
  <si>
    <t xml:space="preserve">Three chimps are sent into space to explore the possibility of alien life when an unmanned space shuttle crash lands on an uncharted planet.</t>
  </si>
  <si>
    <t xml:space="preserve">Andy Samberg, Cheryl Hines, Jeff Daniels, Patrick Warburton</t>
  </si>
  <si>
    <t xml:space="preserve">Kirk De Micco</t>
  </si>
  <si>
    <t xml:space="preserve">81 min</t>
  </si>
  <si>
    <t xml:space="preserve">planet|astronaut|senator|cgi-animation|attacked-by-a-plant|space-travel|cgi-film|animal-in-title|wormhole|volcano|toupee|toilet-paper|surprise-after-end-credits|spacecraft|space-probe|space-exploration|self-sacrifice|scatological-humor|rescue|prologue|product-placement|monster|launch|jungle|human-cannonball|frozen|flower|florida|falling-from-height|engineer|desert|computer-animation|clown|cloud|circus|chimpanzee|cavern|animal|alien|outer-space|title-spoken-by-character</t>
  </si>
  <si>
    <t xml:space="preserve">tt0962726</t>
  </si>
  <si>
    <t xml:space="preserve">High School Musical 3: Senior Year</t>
  </si>
  <si>
    <t xml:space="preserve">As seniors in high school, Troy and Gabriella struggle with the idea of being separated from one another as college approaches. Along with the rest of the Wildcats, they stage a spring musical to address their experiences, hopes and fears about their future.</t>
  </si>
  <si>
    <t xml:space="preserve">Walt Disney Pictures</t>
  </si>
  <si>
    <t xml:space="preserve">Zac Efron, Vanessa Hudgens, Ashley Tisdale, Lucas Grabeel</t>
  </si>
  <si>
    <t xml:space="preserve">Kenny Ortega</t>
  </si>
  <si>
    <t xml:space="preserve">Comedy, Drama, Family</t>
  </si>
  <si>
    <t xml:space="preserve">8 wins &amp; 9 nominations.</t>
  </si>
  <si>
    <t xml:space="preserve">high-school|basketball|graduation|high-school-senior|mise-en-abyme|f-rated|curtain-call|interracial-romance|2000s|camera-focus-on-female-butt|teenage-girl|teenage-boy|song|singing|singer|serenade|rooftop|optimism|high-school-musical|high-school-drama|dancer|chastity|boyfriend-girlfriend-relationship|dance|numbered-sequel|high-school-graduation|digit-in-title|no-opening-credits|junkyard|friendship|teen-romance|stage-performance|song-and-dance|rivalry|piano|high-school-basketball|graduate|diploma|bloopers-during-credits|interracial-relationship|family-relationships|dancing|third-part|sequel|number-in-title</t>
  </si>
  <si>
    <t xml:space="preserve">tt0420238</t>
  </si>
  <si>
    <t xml:space="preserve">The Tale of Despereaux</t>
  </si>
  <si>
    <t xml:space="preserve">An unusually brave mouse helps to restore happiness to a forlorn kingdom after making friends with a gentleman rat.</t>
  </si>
  <si>
    <t xml:space="preserve">Matthew Broderick, Dustin Hoffman, Emma Watson, Tracey Ullman</t>
  </si>
  <si>
    <t xml:space="preserve">Sam Fell, Robert Stevenhagen</t>
  </si>
  <si>
    <t xml:space="preserve">1 win &amp; 8 nominations.</t>
  </si>
  <si>
    <t xml:space="preserve">mouse|dream|book|dungeon|darkness|rat|princess|animal-protagonist|cgi-animation|anthropomorphic-mouse|slow-motion-scene|kidnapping|anthropomorphism|anthropomorphic-animal|unlikely-hero|talking-to-an-animal|talking-animal|sun|rescue|rejection|quest|kingdom|fairy-tale|trap|spoof|small-boy|sadness|noble|lute|library|jumping-from-height|forgiveness|fictional-town|cage|animal-that-acts-human|adventure-hero|tomb|soup|sorrow|shrine|ship|seaman|regret|presumed-dead|pig|paternity-revealed|meat-cleaver|male-wearing-an-earring|maid|loss-of-wife|knife|king|hidden-city|heart-shaped|heart-attack|genie|festival|fear|farm|depression|death-of-queen|crown|coward|bravery|banned|banishment|arena|school|knight|kitchen|cat|big-ears|thread|needle|cook|death-of-mother|based-on-novel|character-name-in-title|surprise-ending</t>
  </si>
  <si>
    <t xml:space="preserve">tt1114677</t>
  </si>
  <si>
    <t xml:space="preserve">Hannah Montana: The Movie</t>
  </si>
  <si>
    <t xml:space="preserve">As Hannah Montana's popularity begins to take over her life, Miley Stewart, on the urging from her father takes a trip to her hometown of Crowley Corners, Tennessee to get some perspective on what matters in life the most.</t>
  </si>
  <si>
    <t xml:space="preserve">Miley Cyrus, Billy Ray Cyrus, Emily Osment, Jason Earles</t>
  </si>
  <si>
    <t xml:space="preserve">Peter Chelsom</t>
  </si>
  <si>
    <t xml:space="preserve">102 min</t>
  </si>
  <si>
    <t xml:space="preserve">6 wins &amp; 10 nominations.</t>
  </si>
  <si>
    <t xml:space="preserve">overalls|hannah-montana|f-rated|horseback-riding|farm|female-protagonist|rhyme-in-title|based-on-tv-series|small-town|american-south|teen-angst|stardom|multiple-cameos|malibu-california|expose|catfight|selfishness|self-realization|prank|identity-swap|guilt|fame|teenage-girl|southern-accent|musician|young-romance|volleyball|tour-bus|ticket-booth|switching-clothes|surfboard|songwriting|song-and-dance|solo-performance|skateboarding|singing|shoes|security-guard|mud-bath|hidden-camera|grandmother-granddaughter-relationship|golf-cart|fundraiser|fire|famous-singer|eggs|dressing-room|dancing|crying|cell-phone|british-accent|bodyguard|band|autograph|accent|widower|single-parent|single-father|real-life-father-and-daughter-playing-father-and-daughter|pop-star|pop-music|family-relationships|double-life|country-music|brother-sister-relationship|wig|waterfall|teenager|tabloid|stage-performance|singer|shopping|secret|secret-life|secret-identity|publicist|private-jet|pickup-truck|paparazzi|music-video|love|limousine|lie|horse|hollywood-california|henhouse|gym-class|dinner|date|dance|dance-routine|country|concert|charity|celebrity|caught-in-a-lie|camera|birthday-party|best-friend|beach|argument|acoustic-guitar|scene-during-end-credits|father-daughter-relationship|alter-ego|actress-shares-first-name-with-character|nashville-tennessee|franklin-tennessee|nun|movie-in-title|based-on-tv-show|actor-shares-first-name-with-character|character-name-in-title</t>
  </si>
  <si>
    <t xml:space="preserve">tt0780521</t>
  </si>
  <si>
    <t xml:space="preserve">The Princess and the Frog</t>
  </si>
  <si>
    <t xml:space="preserve">A waitress, desperate to fulfill her dreams as a restaurant owner, is set on a journey to turn a frog prince back into a human being, but she has to face the same problem after she kisses him.</t>
  </si>
  <si>
    <t xml:space="preserve">Anika Noni Rose, Bruno Campos, Keith David, Michael-Leon Wooley</t>
  </si>
  <si>
    <t xml:space="preserve">Ron Clements, John Musker</t>
  </si>
  <si>
    <t xml:space="preserve">Nominated for 3 Oscars. Another 11 wins &amp; 38 nominations.</t>
  </si>
  <si>
    <t xml:space="preserve">new-orleans-jazz|prince|frog|frog-prince|dream|waitress|restaurant|princess|amphibian|firefly|spell|alligator|cajun|voodoo|costume-party|five-word-title|villain|cat|no-opening-credits|party-costume|parade|based-on-fairy-tale|dog|disney-princess|talking-animal|stylized-heart|talking-firefly|talking-insect|talking-alligator|anthropomorphic-alligator|talking-frog|anthropomorphic-frog|wishing-on-a-star|subjective-camera|human-becoming-an-animal|workaholic|loss-of-father|race-relations|poverty|first-kiss|kiss|storybook|starlit-night|dance|ukelele|capture|savings|cook|net|recipe|tabasco-sauce|gumbo|pet-snake|snake|old-woman|blind-woman|jazz-combo|jazz|singing-frog|hunter|hard-worker|spoiled-child|rich-man|sacrifice|amulet|talisman|blood|death|wedding|tongue|mucus|evil-spirit|spirits|mother-daughter-relationship|father-daughter-relationship|new-orleans-louisiana|working-class|witch-doctor|trumpet|swamp|star|jazz-music|interracial-friendship|african-american|louisiana|bayou|title-in-title|animal-in-title|1920s|based-on-story|death-of-friend|based-on-novel</t>
  </si>
  <si>
    <t xml:space="preserve">tt0435761</t>
  </si>
  <si>
    <t xml:space="preserve">Toy Story 3</t>
  </si>
  <si>
    <t xml:space="preserve">The toys are mistakenly delivered to a day-care center instead of the attic right before Andy leaves for college, and it's up to Woody to convince the other toys that they weren't abandoned and to return home.</t>
  </si>
  <si>
    <t xml:space="preserve">Tom Hanks, Tim Allen, Joan Cusack, Ned Beatty</t>
  </si>
  <si>
    <t xml:space="preserve">Lee Unkrich</t>
  </si>
  <si>
    <t xml:space="preserve">103 min</t>
  </si>
  <si>
    <t xml:space="preserve">Won 2 Oscars. Another 59 wins &amp; 91 nominations.</t>
  </si>
  <si>
    <t xml:space="preserve">toy|college|escape|day-care|day-care-center|rescue|teddy-bear|cgi-animation|troll-doll|ohio|female-hero|strong-female-character|balladeer|friends-who-live-together|apology|psychopath|child|dog|calling-someone-an-idiot|bnl-alkaline|bnl|slinky-toy|bullseye-toy|mrs.-potato-head-toy|mr.-potato-head-toy|3-little-aliens-toy|hamm-toy|rex-toy|jessie-toy|buzz-lightyear-toy|woody-roundup-toy|buy-n-large-alkaline|buy-n-large|fisher-price|mattel|playskool|male-tied-up|2010s|slinky-dog|locked-in-a-room|space-ranger|animated-dog|cowboy-boot|cowboy|toy-bear|evil-teddy-bear|wilhelm-scream|patrol|guards|two-faced-person|sneaking|emotional-shock|saved-from-a-fire|prison-escape|loss|deformed|terror|bullying|threat|menace|struggle-for-survival|henchman|locked-in-a-cage|abandonment|change-of-heart|multiple-villains|female-dressed-as-male|degradation|sociopath|held-captive|deus-ex-machina|incineration|lava|survival|peril|prison-break|group-of-friends|manipulation|lifting-someone-into-the-air|door-lock|flirting|woman-in-jeopardy|facing-death|captive|deception|panic|taunting|maniac|deeply-disturbed-person|suspense|hostage|cat-and-mouse|surveillance-camera|tension|isolation|stupid-victim|trapped|tragic-villain|escape-attempt|test|brother-sister-relationship|mother-son-relationship|tied-to-a-chair|no-opening-credits|tortilla|suburb|turning-the-tables|throwing-money-into-the-air|rose-held-between-teeth|rolling-in-money|nostalgia|money-bag|money-bag-with-dollar-sign|mislaid-trust|love-at-first-sight|just-desserts|flower-held-between-teeth|fantasy-sequence|escape-plan|erased-memory|cowboy-hat|comeuppance|losing-a-hat|betrayal|555-phone-number|little-girl|sadness|holding-hands|crying|spanish-music|spanish|going-home|personality-change|garbage-truck|magnet|doll|prisoner|prison|toddler|box|clothing|leader|eye|loss-of-eye|garbage|security-guard|security-system|playtime|exploding-bridge|video-camera|friendship|flashback|video-surveillance|gambling|scene-during-end-credits|college-student|teenage-boy|near-death-experience|garbage-dump|garbage-dumpster|ken-doll|barbie-doll|growing-up|black-comedy|blockbuster|3d-sequel-to-2d-film|returning-character-with-different-actor|toy-comes-to-life|mr-potato-head|third-in-trilogy|part-of-trilogy|numbered-sequel|digit-in-title|anthropomorphism|anthropomorphic-toy|computer-animation|third-part|sequel|number-in-title|dark-comedy|caught-on-tape|gay-stereotype|nazism|sexual-arousal|female-emasculating-a-male|violence|female-to-male-foot-in-crotch</t>
  </si>
  <si>
    <t xml:space="preserve">tt0493949</t>
  </si>
  <si>
    <t xml:space="preserve">Ramona and Beezus</t>
  </si>
  <si>
    <t xml:space="preserve">An adventurous young girl uses her imagination to escape her reality, that is quickly spinning out of reach.</t>
  </si>
  <si>
    <t xml:space="preserve">Joey King, Selena Gomez, John Corbett, Bridget Moynahan</t>
  </si>
  <si>
    <t xml:space="preserve">Elizabeth Allen Rosenbaum</t>
  </si>
  <si>
    <t xml:space="preserve">Adventure, Comedy, Family</t>
  </si>
  <si>
    <t xml:space="preserve">1 win &amp; 3 nominations.</t>
  </si>
  <si>
    <t xml:space="preserve">cat|death-of-pet|aunt|girl|f-rated|tween-girl|no-opening-credits|child-vomiting|sharing-bedroom|daydreaming|childhood|happy-ending|kiss-on-the-lips|wedding-reception|wedding|marriage-proposal-on-one's-knees|marriage-proposal|character-says-i-love-you|gumball-ring|2010s|throwing-water-on-someone|sprayed-with-a-hose|pan-on-fire|smoke-alarm|hanging-upside-down|car-won't-start|female-vomiting|tiara|acting-audition|spitting-food-into-someone's-face|jeep|washing-a-car|nickname|spit-take|spitting-a-drink-into-someone's-face|lemonade-stand|money-problems|dead-cat|dead-pet|school-photo|pet-cat|ginger-cat|talking-to-a-cat|job-search|redundancy|aunt-niece-relationship|locket-with-photograph|family-home|report-card|middle-child|sticking-out-one's-tongue|truth-taken-as-a-lie|best-friends|elementary-school|schoolgirl|classroom|pre-teen|scene-during-end-credits|breaking-egg-on-head|jumping-on-a-bed|child's-bedroom|two-sisters|younger-sister|three-word-title|parachute|child's-imagination|title-directed-by-female|mural|girl-scouts|child's-point-of-view|dreaming|water-fight|marriage|toddler|school|father-daughter-relationship|mother-daughter-relationship|pet-cemetery|resentment-toward-sister|sister-sister-relationship|running-away|nine-year-old|based-on-novel|character-name-in-title</t>
  </si>
  <si>
    <t xml:space="preserve">tt1702443</t>
  </si>
  <si>
    <t xml:space="preserve">Justin Bieber: Never Say Never</t>
  </si>
  <si>
    <t xml:space="preserve">Follows Justin Bieber with some footage of performances from his 2010 concert tour.</t>
  </si>
  <si>
    <t xml:space="preserve">Paramount Pictures</t>
  </si>
  <si>
    <t xml:space="preserve">Justin Bieber, Boyz II Men, Miley Cyrus, Sean Kingston</t>
  </si>
  <si>
    <t xml:space="preserve">Jon M. Chu</t>
  </si>
  <si>
    <t xml:space="preserve">105 min</t>
  </si>
  <si>
    <t xml:space="preserve">2 wins &amp; 7 nominations.</t>
  </si>
  <si>
    <t xml:space="preserve">manager|star|boyhood-friend|prodigy|plasma-tv|donut|basketball-game|led-tv|blackberry|blackberry-cell-phone|coca-cola|hdtv|iphone|xbox-360|child-star|music-competition|street-musician|home-video|choreography|vocal-coach|ontario-canada|tour-bus|world-tour|archival-footage|vocal-cords|voice-coach|radio-show|twitter|duet|canadian|canada|guitarist|pianist|drummer|bus|madison-square-garden-manhattan-new-york-city|teenybopper|pop-music|recording-artist|mother-son-relationship|grandparent-grandchild-relationship|single-parent|single-mother|home-movie|old-photograph|archival-photograph|wasting-time|prayer|saying-grace|subject-name-in-title|performer-name-in-title|documentary-subject's-name-in-title|title-based-on-song</t>
  </si>
  <si>
    <t xml:space="preserve">tt0377981</t>
  </si>
  <si>
    <t xml:space="preserve">Gnomeo &amp; Juliet</t>
  </si>
  <si>
    <t xml:space="preserve">The neighboring gardens of Montague and Capulet are at war, but the gnomes, Gnomeo and Juliet, are in love.</t>
  </si>
  <si>
    <t xml:space="preserve">Touchstone Pictures</t>
  </si>
  <si>
    <t xml:space="preserve">James McAvoy, Emily Blunt, Ashley Jensen, Michael Caine</t>
  </si>
  <si>
    <t xml:space="preserve">Kelly Asbury</t>
  </si>
  <si>
    <t xml:space="preserve">Animation, Comedy, Family</t>
  </si>
  <si>
    <t xml:space="preserve">Nominated for 1 Golden Globe. Another 1 win &amp; 10 nominations.</t>
  </si>
  <si>
    <t xml:space="preserve">garden|gnome|flamingo|neighbor|garden-gnome|lawnmower-race|lawnmower|jukebox-musical|no-opening-credits|cgi-animation|race-war|star-crossed-lovers|mother-son-relationship|garden-shed|revenge|presumed-dead|orchid|kiss|forbidden-love|family-relationships|three-word-title|red|lawn-ornament|lawn-mower|lawn-gnome|color-separation|blue|ampersand-in-title|3-dimensional|3-d|based-on-play|character-name-in-title</t>
  </si>
  <si>
    <t xml:space="preserve">tt1436562</t>
  </si>
  <si>
    <t xml:space="preserve">Rio</t>
  </si>
  <si>
    <t xml:space="preserve">When Blu, a domesticated macaw from small-town Minnesota, meets the fiercely independent Jewel, he takes off on an adventure to Rio de Janeiro with the bird of his dreams.</t>
  </si>
  <si>
    <t xml:space="preserve">Karen Disher, Jason Fricchione, Sofia Scarpa Saldanha, Leslie Mann</t>
  </si>
  <si>
    <t xml:space="preserve">Carlos Saldanha</t>
  </si>
  <si>
    <t xml:space="preserve">96 min</t>
  </si>
  <si>
    <t xml:space="preserve">Nominated for 1 Oscar. Another 3 wins &amp; 29 nominations.</t>
  </si>
  <si>
    <t xml:space="preserve">bird|macaw|ornithologist|brazil|minnesota|brazilian|toucan|cockatoo|chain|chained|chase|escape|animal-protagonist|talking-animal|singing-animal|talking-bird|singing-bird|cgi-animation|first-part|cardinal-the-bird|airport|kissing|television|tv|smartphone|elizabethan-collar|goose|canada-goose|ornithology|animal-sanctuary|nature-preserve|parade-float|parade|south-america|hang-gliding|poaching|animal-smuggling|beach-volleyball|parachute|plane-crash|marmoset|tanager|woodpecker|bulldog|bird-versus-monkey|bottle-cap|pet|kidnapping|poacher|bookstore|fear-of-flight|endangered-species|dog|city-in-title|battle|monkey-style|bird-nest|finch|canary|parrot|species-extinction|tropical-forest|domesticated-bird|bird-cage|samba-school|samba|beach|favela|christ-the-redeemer-rio-de-janeiro|sambodromo|carnaval|rio-de-janeiro-brazil|place-name-in-title|one-word-title|nerd|city-name-in-title</t>
  </si>
  <si>
    <t xml:space="preserve">tt1223236</t>
  </si>
  <si>
    <t xml:space="preserve">African Cats</t>
  </si>
  <si>
    <t xml:space="preserve">A nature documentary centered on two cat families and how they teach their cubs the ways of the wild.</t>
  </si>
  <si>
    <t xml:space="preserve">Disneynature</t>
  </si>
  <si>
    <t xml:space="preserve">Samuel L. Jackson, Patrick Stewart, Mara</t>
  </si>
  <si>
    <t xml:space="preserve">Keith Scholey, Alastair Fothergill</t>
  </si>
  <si>
    <t xml:space="preserve">89 min</t>
  </si>
  <si>
    <t xml:space="preserve">Documentary, Adventure</t>
  </si>
  <si>
    <t xml:space="preserve">cat|maasai-mara-national-reserve-kenya|extreme-closeup|giraffe|swimming-animal|water-buffalo|warthog|serval|jackal|ends-with-biographical-notes|fording-a-river|limping|shivering|lightning|tortoise|zebra|hippopotamus|baby-cheetah|crocodile|thompsons-gazelle|pride-of-lions|meandering-river|wildebeest-herd|two-word-title|lioness|lion-cub|animal-in-title|savannah|conquest|predation|elephant|hyena|cheetah|lion|big-cat|africa</t>
  </si>
  <si>
    <t xml:space="preserve">tt1216475</t>
  </si>
  <si>
    <t xml:space="preserve">Cars 2</t>
  </si>
  <si>
    <t xml:space="preserve">Star race car Lightning McQueen and his pal Mater head overseas to compete in the World Grand Prix race. But the road to the championship becomes rocky as Mater gets caught up in an intriguing adventure of his own: international espionage.</t>
  </si>
  <si>
    <t xml:space="preserve">Walt Disney Pictures/PIXAR</t>
  </si>
  <si>
    <t xml:space="preserve">Larry the Cable Guy, Owen Wilson, Michael Caine, Emily Mortimer</t>
  </si>
  <si>
    <t xml:space="preserve">John Lasseter, Brad Lewis</t>
  </si>
  <si>
    <t xml:space="preserve">106 min</t>
  </si>
  <si>
    <t xml:space="preserve">Nominated for 1 Golden Globe. Another 1 win &amp; 18 nominations.</t>
  </si>
  <si>
    <t xml:space="preserve">car-race|best-friend|spy|conspiracy|gadget-car|london-england|race|race-car|grand-prix|criminal|british|bigotry|cgi-animation|3-dimensional|anthropomorphic-vehicle|tension|electric-shock|wilhelm-scream|villain-arrested|american|organized-crime|russian|humiliation|cat|underwater-scene|sword|knight|tow-truck|dog|television|returning-character-with-different-actor|death|atlantic-ocean|bull|arizona|violence|sheriff|police-car|firetruck|mexican|italian|german|villain|pet-store|boat|bird|carriage|prince|queen|filmed-killing|electromagnetic-pulse|cover-up|mad-scientist|mistaken-identity|female-spy|flying-car|media-coverage|restaurant|buckingham-palace-london|gambling|gatling-gun|bomb|airplane|timebomb|casino|informant|fight-in-the-restroom|gadgetry|armored-car|car-chase|missile|undercover|slapstick-comedy|interrogation|torture|no-opening-credits|fish-out-of-water|hologram|spy-spoof|torpedo|rio-de-janeiro-brazil|eiffel-tower-paris|big-ben-london|entrepreneur|oil|exploding-ship|explosion|plane|airport|sea|ship|brazil|paris-france|friendship|two-word-title|numbered-sequel|digit-in-title|vehicle|tokyo-japan|sequel|second-part|number-in-title</t>
  </si>
  <si>
    <t xml:space="preserve">tt1449283</t>
  </si>
  <si>
    <t xml:space="preserve">Winnie the Pooh</t>
  </si>
  <si>
    <t xml:space="preserve">While searching for honey, Pooh and his friends embark on an adventure to find Eeyore's missing tail and rescue Christopher Robin from an unknown monster called, The Backson.</t>
  </si>
  <si>
    <t xml:space="preserve">John Cleese, Jim Cummings, Bud Luckey, Craig Ferguson</t>
  </si>
  <si>
    <t xml:space="preserve">Stephen J. Anderson, Don Hall</t>
  </si>
  <si>
    <t xml:space="preserve">63 min</t>
  </si>
  <si>
    <t xml:space="preserve">2 wins &amp; 26 nominations.</t>
  </si>
  <si>
    <t xml:space="preserve">honey|winnie-the-pooh|rabbit|owl|bee|young-boy|england|disney|sequel|tiger|pig|friendship|donkey|bear|based-on-children's-book|character-name-in-title</t>
  </si>
  <si>
    <t xml:space="preserve">tt1699147</t>
  </si>
  <si>
    <t xml:space="preserve">Seven Days in Utopia</t>
  </si>
  <si>
    <t xml:space="preserve">After a disastrous debut on the pro circuit, a young golfer finds himself unexpectedly stranded in Utopia, Texas and welcomed by an eccentric rancher.</t>
  </si>
  <si>
    <t xml:space="preserve">Steamboat Rock</t>
  </si>
  <si>
    <t xml:space="preserve">Robert Duvall, Lucas Black, Melissa Leo, Deborah Ann Woll</t>
  </si>
  <si>
    <t xml:space="preserve">Matt Russell</t>
  </si>
  <si>
    <t xml:space="preserve">100 min</t>
  </si>
  <si>
    <t xml:space="preserve">Drama, Sport</t>
  </si>
  <si>
    <t xml:space="preserve">golfer|golf-movie|ranch|golf|place-name-in-title|number-in-title</t>
  </si>
  <si>
    <t xml:space="preserve">tt1034324</t>
  </si>
  <si>
    <t xml:space="preserve">The Mighty Macs</t>
  </si>
  <si>
    <t xml:space="preserve">In the early 70s, Cathy Rush becomes the head basketball coach at a tiny, all-girls Catholic college. Though her team has no gym and no uniforms -- and the school itself is in danger of being sold -- Coach Rush looks to steer her girls to their first national championship.</t>
  </si>
  <si>
    <t xml:space="preserve">Freestyle Releasing</t>
  </si>
  <si>
    <t xml:space="preserve">Carla Gugino, Marley Shelton, Ellen Burstyn, David Boreanaz</t>
  </si>
  <si>
    <t xml:space="preserve">Tim Chambers</t>
  </si>
  <si>
    <t xml:space="preserve">99 min</t>
  </si>
  <si>
    <t xml:space="preserve">coach|college|basketball|catholic|nun|mother-superior|college-sports|women's-sports|student-athlete|1970s|convent-school|catholic-school|based-on-true-story</t>
  </si>
  <si>
    <t xml:space="preserve">tt1615918</t>
  </si>
  <si>
    <t xml:space="preserve">Alvin and the Chipmunks: Chipwrecked</t>
  </si>
  <si>
    <t xml:space="preserve">Playing around while aboard a cruise ship, the Chipmunks and Chipettes accidentally go overboard and end up marooned in a tropical paradise. They discover their new turf is not as deserted as it seems.</t>
  </si>
  <si>
    <t xml:space="preserve">Jason Lee, David Cross, Jenny Slate, Justin Long</t>
  </si>
  <si>
    <t xml:space="preserve">Mike Mitchell</t>
  </si>
  <si>
    <t xml:space="preserve">2 wins &amp; 1 nomination.</t>
  </si>
  <si>
    <t xml:space="preserve">cruise-ship|overboard|chipmunk|pocket-knife|singing-animal|animal-protagonist|half-dressed-cartoon-animal|barefoot-cartoon-animal|football-ball|tennis-ball|basketball-ball|baseball-ball|golf-ball|rawlings-equipment|rawlings-ball|basket|book|remote-control|spalding-sports-equipment|nickelodeon|reference-to-timbuktu|toothpaste|jackpot|oahu-hawaii|sequel|high-definition-television|poker|casino|airport|big-time-rush|spalding-equipment|spalding|hsbc|blu-ray-player|blu-ray-disc-player|reference-to-jett-records|samsung|blu-ray|blu-ray-disc|cgi|talking-animal|mango|mango-tree|helicopter|helicopter-rescue|reference-to-50-cent|donut|donuts|sony-bravia|led-tv|plasma-tv|hdtv|victorinox|sony|reference-to-justin-bieber|no-opening-credits|father-son-relationship|friendship|ocean|mischief|gold|africa|badger|pun-in-title|boy-girl-relationship|concert|bonfire|tree|fruit|zip-line|beach|airplane|bird|apology|underwater|hunger|raft|rain|dancing|spider|french-accent|singing|volcanic-eruption|thunderstorm|necklace|father-figure|volcano|island|evil-laugh|treasure|piranha|meerkat|kite|villain|treasure-hunter|name-in-title|group-name-in-title|character-name-in-title</t>
  </si>
  <si>
    <t xml:space="preserve">tt1568921</t>
  </si>
  <si>
    <t xml:space="preserve">The Secret World of Arrietty</t>
  </si>
  <si>
    <t xml:space="preserve">The Clock family are four-inch-tall people who live anonymously in another family's residence, borrowing simple items to make their home. Life changes for the Clocks when their daughter, Arrietty, is discovered.</t>
  </si>
  <si>
    <t xml:space="preserve">Moises Arias, Bridgit Mendler, David Henrie, Will Arnett</t>
  </si>
  <si>
    <t xml:space="preserve">Hiromasa Yonebayashi</t>
  </si>
  <si>
    <t xml:space="preserve">94 min</t>
  </si>
  <si>
    <t xml:space="preserve">11 wins &amp; 6 nominations.</t>
  </si>
  <si>
    <t xml:space="preserve">female-protagonist|miniature-person|foreign-language-adaptation|modern-day|anime|japan|based-on-novel|based-on-book|character-name-in-title</t>
  </si>
  <si>
    <t xml:space="preserve">tt0974662</t>
  </si>
  <si>
    <t xml:space="preserve">The Velveteen Rabbit</t>
  </si>
  <si>
    <t xml:space="preserve">A lonely boy wins over his distant father and strict grandmother with help from a brave velveteen rabbit whose one wish is to become a real rabbit someday.</t>
  </si>
  <si>
    <t xml:space="preserve">Family1 Films</t>
  </si>
  <si>
    <t xml:space="preserve">Jane Seymour, Tom Skerritt, Ellen Burstyn, Matthew Harbour</t>
  </si>
  <si>
    <t xml:space="preserve">Michael Landon Jr.</t>
  </si>
  <si>
    <t xml:space="preserve">Animation, Family, Fantasy</t>
  </si>
  <si>
    <t xml:space="preserve">rabbit|boy|christmas|medical-examination|love-declaration|gift|hugging|medication|fainting|surrealism|family-relationships|children|part-live-action|part-animation|based-on-children's-book|love|inspiration|character-name-in-title</t>
  </si>
  <si>
    <t xml:space="preserve">tt1222815</t>
  </si>
  <si>
    <t xml:space="preserve">Chimpanzee</t>
  </si>
  <si>
    <t xml:space="preserve">A 3-months-old chimpanzee is separated from his troop and is then adopted by a fully-grown male.</t>
  </si>
  <si>
    <t xml:space="preserve">Tim Allen</t>
  </si>
  <si>
    <t xml:space="preserve">Alastair Fothergill, Mark Linfield</t>
  </si>
  <si>
    <t xml:space="preserve">78 min</t>
  </si>
  <si>
    <t xml:space="preserve">Documentary</t>
  </si>
  <si>
    <t xml:space="preserve">2 nominations.</t>
  </si>
  <si>
    <t xml:space="preserve">chimpanzee|nature|monkey|one-word-title|animal-in-title</t>
  </si>
  <si>
    <t xml:space="preserve">tt2103227</t>
  </si>
  <si>
    <t xml:space="preserve">Otter 501</t>
  </si>
  <si>
    <t xml:space="preserve">A storm grows, a sea otter pup is separated from her mother, and a young woman bound for adventure blows in to town. On a wild and windswept beach these lives collide and an entire species'...</t>
  </si>
  <si>
    <t xml:space="preserve">Paladin Films</t>
  </si>
  <si>
    <t xml:space="preserve">Katie Pofahl</t>
  </si>
  <si>
    <t xml:space="preserve">Bob Talbot</t>
  </si>
  <si>
    <t xml:space="preserve">sea-otter|monterey-bay|animal-in-title|digit-in-title|ocean-conservation|big-sur|ocean-science|ecology|biology|monterey-peninsula|cannery-row|monterey-bay-aquarium|otter-pup|marine-mammal|sorac|california|kelp-forest|elkhorn-slough|number-in-title</t>
  </si>
  <si>
    <t xml:space="preserve">tt1520498</t>
  </si>
  <si>
    <t xml:space="preserve">The Oogieloves in the Big Balloon Adventure</t>
  </si>
  <si>
    <t xml:space="preserve">The Oogieloves -- Goobie, Zoozie and Toofie -- set out to find five magical balloons that will make their good friend Schluufy's surprise birthday party extra-special.</t>
  </si>
  <si>
    <t xml:space="preserve">Big Balloon Adventure Movies</t>
  </si>
  <si>
    <t xml:space="preserve">Jaime Pressly, Cloris Leachman, Cary Elwes, Christopher Lloyd</t>
  </si>
  <si>
    <t xml:space="preserve">Matthew Diamond</t>
  </si>
  <si>
    <t xml:space="preserve">88 min</t>
  </si>
  <si>
    <t xml:space="preserve">Adventure, Family, Fantasy</t>
  </si>
  <si>
    <t xml:space="preserve">balloon|birthday</t>
  </si>
  <si>
    <t xml:space="preserve">tt1453405</t>
  </si>
  <si>
    <t xml:space="preserve">Monsters University</t>
  </si>
  <si>
    <t xml:space="preserve">A look at the relationship between Mike and Sulley during their days at Monsters University -- when they weren't necessarily the best of friends.</t>
  </si>
  <si>
    <t xml:space="preserve">Billy Crystal, John Goodman, Steve Buscemi, Helen Mirren</t>
  </si>
  <si>
    <t xml:space="preserve">Dan Scanlon</t>
  </si>
  <si>
    <t xml:space="preserve">104 min</t>
  </si>
  <si>
    <t xml:space="preserve">Nominated for 1 BAFTA Film Award. Another 9 wins &amp; 56 nominations.</t>
  </si>
  <si>
    <t xml:space="preserve">monster|university|fraternity|cheating|singing-in-a-car|prequel|origin-story|friend|one-eyed-monster|door|scream|race|wager|teamwork|monster-team|furry-monster|to-do-list|college-dean|training-montage|determination|college-party|misfits|underdog|initiation|college-fraternity|university-student|freshman|two-word-title|character-appears-on-front-page-of-a-newspaper|college-prank|cooperation-with-rival|competitiveness|prejudice|cgi-animation|3-dimensional|second-part|scene-after-end-credits|full-moon|mother-son-relationship|wilhelm-scream|scared-child|university-professor|bully|frat-boy|fraternity-brother|singing-on-bus|party|best-friend|title-spoken-by-character</t>
  </si>
  <si>
    <t xml:space="preserve">tt2357291</t>
  </si>
  <si>
    <t xml:space="preserve">Rio 2</t>
  </si>
  <si>
    <t xml:space="preserve">It's a jungle out there for Blu, Jewel and their three kids after they're hurtled from Rio de Janeiro to the wilds of the Amazon. As Blu tries to fit in, he goes beak-to-beak with the vengeful Nigel, and meets his father-in-law.</t>
  </si>
  <si>
    <t xml:space="preserve">Jake T. Austin, Carlinhos Brown, Kristin Chenoweth, Jemaine Clement</t>
  </si>
  <si>
    <t xml:space="preserve">1 win &amp; 20 nominations.</t>
  </si>
  <si>
    <t xml:space="preserve">amazon|bird|jungle|father-in-law|animal-protagonist|anteater|woodpecker|canary|poison-dart-frog|frog|animal|cockatoo|talking-animal|singing-animal|talking-bird|singing-bird|cgi-animation|no-opening-credits|second-part|toucan|monkey|brazil|former-fiance|fanny-pack|romantic-rivalry|exploration|father-daughter-relationship|illegal-logging|deforestation|talent-audition|parrot|rainforest|3-dimensional|sequel|altered-version-of-studio-logo</t>
  </si>
  <si>
    <t xml:space="preserve">tt2458776</t>
  </si>
  <si>
    <t xml:space="preserve">Bears</t>
  </si>
  <si>
    <t xml:space="preserve">A documentary that follows an Alaskan bear family as its young cubs are taught life's most important lessons.</t>
  </si>
  <si>
    <t xml:space="preserve">John C. Reilly</t>
  </si>
  <si>
    <t xml:space="preserve">Alastair Fothergill, Keith Scholey, Adam Chapman</t>
  </si>
  <si>
    <t xml:space="preserve">bear|wolf|salmon|nature|river|mountain-range|migration|raven|alaska|bear-cub</t>
  </si>
  <si>
    <t xml:space="preserve">tt3214286</t>
  </si>
  <si>
    <t xml:space="preserve">A Lego Brickumentary</t>
  </si>
  <si>
    <t xml:space="preserve">A look at the global culture and appeal of the LEGO building-block toys.</t>
  </si>
  <si>
    <t xml:space="preserve">Radius</t>
  </si>
  <si>
    <t xml:space="preserve">Jason Bateman, Jamie Berard, Bryan Bonahoom, Alice Finch</t>
  </si>
  <si>
    <t xml:space="preserve">Kief Davidson, Daniel Junge</t>
  </si>
  <si>
    <t xml:space="preserve">toy|lego|denmark|artist|toy-company|toy-collection|scale-model|architecture|space-probe|art-competition|stop-motion-animation|amateur-filmmaking|sculpture|art-exhibit|amateur-filmmaker|part-animated|therapy|fan-convention|art|fandom</t>
  </si>
  <si>
    <t xml:space="preserve">tt2452042</t>
  </si>
  <si>
    <t xml:space="preserve">The Peanuts Movie</t>
  </si>
  <si>
    <t xml:space="preserve">Snoopy embarks upon his greatest mission as he and his team take to the skies to pursue their arch-nemesis, while his best pal Charlie Brown begins his own epic quest back home to win the love of his life.</t>
  </si>
  <si>
    <t xml:space="preserve">Trombone Shorty, Rebecca Bloom, Anastasia Bredikhina, Francesca Capaldi</t>
  </si>
  <si>
    <t xml:space="preserve">Steve Martino</t>
  </si>
  <si>
    <t xml:space="preserve">Nominated for 1 Golden Globe. Another 1 win &amp; 45 nominations.</t>
  </si>
  <si>
    <t xml:space="preserve">peanuts|imagination|popularity|beagle|redheaded-girl|unrequited-love|fantasy-sequence|based-on-comic-strip|girl|cgi-animation|no-opening-credits|cartoon-character|running-gag|school-lunch|top-hat|lasso|competition|balloon|hanging-upside-down|falling-down|vanity|reference-to-ludwig-van-beethoven|magician|snow-day|moving-van|brother-sister-relationship|younger-sister|older-brother|younger-brother|older-sister|reference-to-moby-dick|charles-schulz|pretending|baseball|ice-hockey|hockey|pen-pal|compassion|school-bus|summer-vacation|last-day-of-school|reference-to-leo-tolstoy|dirigible|blimp|new-student|poodle|famous-song|shyness|winter|clumsy|airplane|summer|flying-a-kite|airplane-crash|eiffel-tower|fall-from-height|carnival|contest|root-beer|love-at-first-sight|castle-thunder|snow|dancing|book|neighbor|movie-in-title|classroom|enemy|bird|love-interest|talent-show|typewriter|girl-with-glasses|scene-after-end-credits|kite-flying|kite|library|dust|snowflake|snowing|nickel-the-coin|psychiatrist|school-dance|book-report|ice-skating|sadness|episodic-structure|american-football|optimism|disappointment|insecurity|metaphor|fighter-pilot|reference-to-the-red-baron|neurosis|anxiety|nervousness|pilot|doghouse|dog|alter-ego|humiliation|school|crush|child|friendship|friend|boy|altered-version-of-studio-logo|3-dimensional</t>
  </si>
  <si>
    <t xml:space="preserve">tt3606752</t>
  </si>
  <si>
    <t xml:space="preserve">Cars 3</t>
  </si>
  <si>
    <t xml:space="preserve">Lightning McQueen sets out to prove to a new generation of racers that he's still the best race car in the world.</t>
  </si>
  <si>
    <t xml:space="preserve">Armie Hammer, Nathan Fillion, Kerry Washington, Owen Wilson</t>
  </si>
  <si>
    <t xml:space="preserve">Brian Fee</t>
  </si>
  <si>
    <t xml:space="preserve">109 min</t>
  </si>
  <si>
    <t xml:space="preserve">racing|race-track|race-car|high-tech|test|travel|show|flash-forward|flashback|mentor|old-friend|memories|player|tape|tanker-truck|water|wind-farm|windmill|sun|moon|scrap|mud|sand|wave|candle|bonsai|technology|simulation|paint|speedometer|mountain|beach|field|pier|bridge|highway|street|day|sunset|driving|city|town|van|wagon|interview|paparazzi|photo|taking-photo|ferrari|smoke|collision|crash|car-accident|accident|grass|competition|talking|trailer|trophy|prize|screen|bus|truck|night|desert|rust|crane|wheel|grand-prix|flag|speedway|pink-car|yellow-car|red-car|black-car|white-car|southern-accent|anthropomorphic-forklift|anthropomorphic-car|demolition-derby|car-racing|singing-car|singing-on-a-truck|singing-in-a-car|third-part|sequel|cgi-animation|anthropomorphic-vehicle</t>
  </si>
  <si>
    <t xml:space="preserve">tt0116581</t>
  </si>
  <si>
    <t xml:space="preserve">The Eighth Day</t>
  </si>
  <si>
    <t xml:space="preserve">An unusual and wonderful friendship develops between a busy but unhappy salesman and a resident of a mental asylum.</t>
  </si>
  <si>
    <t xml:space="preserve">Working Title Films</t>
  </si>
  <si>
    <t xml:space="preserve">Daniel Auteuil, Pascal Duquenne, Miou-Miou, Henri Garcin</t>
  </si>
  <si>
    <t xml:space="preserve">Jaco Van Dormael</t>
  </si>
  <si>
    <t xml:space="preserve">118 min</t>
  </si>
  <si>
    <t xml:space="preserve">Comedy, Drama</t>
  </si>
  <si>
    <t xml:space="preserve">Nominated for 1 Golden Globe. Another 6 wins &amp; 5 nominations.</t>
  </si>
  <si>
    <t xml:space="preserve">friendship|suicide|children|weekend|train|friend|down-syndrome|mental-institution|businessman|intellectual-disability|window-shade|whistle|wedding|watching-tv|walking-on-water|van|vacuum-cleaner|underwear|uncle-niece-relationship|uncle-nephew-relationship|truck|truck-driver|tree|traffic-jam|thief|theft|teddy-bear|tap-dancing-shoes|swing|sun|spirituality|speech|spanish|song|socks|singing|singing-mouse|singer|shopping-mall|shoes|shoe-store|sea|seaside|reference-to-luis-mariano|reference-to-johnny-hallyday|recording|record-player|rain|railroad-station|policeman|nightmare|nightclub|mouse|mexico|merry-go-round|marriage|love|listening-to-radio|ladybug|knitting|kiss|jet|hymn|husband-wife-relationship|horse|handicapped-person|gun|gun-held-to-head|food|fog|flying|fireworks|fireplace-poker|fight|father-daughter-relationship|eye-mask|eating|driving-a-car-out-of-a-shopping-mall|drink|drinking|dream|dog|dog-hit-by-a-car|doctor|dead-dog|dancing|dancing-pants|dancer|crying|chocolate|car|carousel|car-accident|butterfly|burying-a-dead-dog|burning|brother-sister-relationship|birthday|bird|bird-chirp|billboard|belgium|bank|balloon|ballet|ballerina|ant|angel|amusement-park|airplane|on-the-road|buddy|mother-son-relationship|hallucination|divorce|mental-retardation|divorcee|death-of-mother</t>
  </si>
  <si>
    <t xml:space="preserve">tt0879843</t>
  </si>
  <si>
    <t xml:space="preserve">Katyn</t>
  </si>
  <si>
    <t xml:space="preserve">An examination of the Soviet slaughter of thousands of Polish officers and citizens in the Katyn forest in 1940.</t>
  </si>
  <si>
    <t xml:space="preserve">Artificial Eye</t>
  </si>
  <si>
    <t xml:space="preserve">Andrzej Chyra, Maja Ostaszewska, Artur Zmijewski, Danuta Stenka</t>
  </si>
  <si>
    <t xml:space="preserve">Andrzej Wajda</t>
  </si>
  <si>
    <t xml:space="preserve">121 min</t>
  </si>
  <si>
    <t xml:space="preserve">Drama, History, War</t>
  </si>
  <si>
    <t xml:space="preserve">Nominated for 1 Oscar. Another 14 wins &amp; 12 nominations.</t>
  </si>
  <si>
    <t xml:space="preserve">officer|1940s|red-army|forest|slaughter|mass-grave|katyn|katyn-forest|corpse|massacre|military-uniform|manipulation|propaganda|christmas-eve|rotten-corpse|kill|polish-military|dead-soldier|totalitarian-state|idee-fixe|paranoia|firearm|brutality|stalinism|power-politics|political-criminal|incriminating-evidence|suspicion-divert|elimination|polish-soldier|uniform|tragic-ending|suicide|shot-in-the-head|nonlinear-timeline|murder|mother-daughter-relationship|flashback|dead-body|one-word-title|prisoner-of-war|prisoner-of-war-camp|ss|nazi-uniform|nazi-officer|place-name-in-title|nkvd|military-officer|cover-up|world-war-two|war-crime|professor|polish-history|plight|mass-murder|lie|krakow-poland|year-1940|female-perspective|death-of-husband|death-of-brother|title-spoken-by-character</t>
  </si>
  <si>
    <t xml:space="preserve">tt0459468</t>
  </si>
  <si>
    <t xml:space="preserve">My Mexican Shivah</t>
  </si>
  <si>
    <t xml:space="preserve">After Moishe's death, family and friends sit Shiva in Mexico City. During seven days, secrets will be disclosed.</t>
  </si>
  <si>
    <t xml:space="preserve">Springall Pictures</t>
  </si>
  <si>
    <t xml:space="preserve">Blanca Guerra, Martha Roth, Sergio Kleiner, Guillermo Murray</t>
  </si>
  <si>
    <t xml:space="preserve">Alejandro Springall</t>
  </si>
  <si>
    <t xml:space="preserve">98 min</t>
  </si>
  <si>
    <t xml:space="preserve">Comedy</t>
  </si>
  <si>
    <t xml:space="preserve">death|mexico|jewish|shiva|sitting-shiva|mexican-jewish</t>
  </si>
  <si>
    <t xml:space="preserve">tt0449994</t>
  </si>
  <si>
    <t xml:space="preserve">Jodhaa Akbar</t>
  </si>
  <si>
    <t xml:space="preserve">A sixteenth century love story about a marriage of alliance that gave birth to true love between a great Mughal emperor, Akbar, and a Rajput princess, Jodha.</t>
  </si>
  <si>
    <t xml:space="preserve">UTV Communications</t>
  </si>
  <si>
    <t xml:space="preserve">Hrithik Roshan, Aishwarya Rai Bachchan, Sonu Sood, Poonam Sinha</t>
  </si>
  <si>
    <t xml:space="preserve">Ashutosh Gowariker</t>
  </si>
  <si>
    <t xml:space="preserve">213 min</t>
  </si>
  <si>
    <t xml:space="preserve">Action, Adventure, Biography</t>
  </si>
  <si>
    <t xml:space="preserve">22 wins &amp; 25 nominations.</t>
  </si>
  <si>
    <t xml:space="preserve">marriage|rajput|emperor|princess|hindu|ruler|muslim|india|battle|battlefield|epic|traitor|sufi-music|shot-with-an-arrow|shot-in-the-chest|shot-in-the-back|no-opening-credits|murder|misunderstanding|marital-separation|husband-wife-relationship|execution|dove|decapitation|betrayal|bazaar|assassin|assassination-attempt|archer|warrior|sword|sword-fight|opening-narration|love-after-marriage|horse|elephant|falling-to-death|crushed-to-death|16th-century|character-name-in-title</t>
  </si>
  <si>
    <t xml:space="preserve">tt1133989</t>
  </si>
  <si>
    <t xml:space="preserve">Medicine for Melancholy</t>
  </si>
  <si>
    <t xml:space="preserve">Twenty-four hours in the tentative relationship of two young San Franciscans also dealing with the conundrum of being a minority in a rapidly gentrifying city.</t>
  </si>
  <si>
    <t xml:space="preserve">IFC Films</t>
  </si>
  <si>
    <t xml:space="preserve">Wyatt Cenac, Tracey Heggins, Elizabeth Acker, Melissa Bisagni</t>
  </si>
  <si>
    <t xml:space="preserve">Barry Jenkins</t>
  </si>
  <si>
    <t xml:space="preserve">Drama, Romance</t>
  </si>
  <si>
    <t xml:space="preserve">3 wins &amp; 9 nominations.</t>
  </si>
  <si>
    <t xml:space="preserve">race|fight|argument|urination|vendor|street-vendor|photo-booth|nightclub|dinner|wine|cooking|kiss|sex|taco|store|grocery-store|marijuana|cigarette-smoking|computer|laptop|t-shirt|fish|tea|reference-to-vanilla-ice|reference-to-david-bowie|reference-to-queen-latifah|reference-to-m.c.-hammer|reference-to-rick-james|apartment|merry-go-round|carousel|holding-hands|water-fountain|museum|hangover|art-gallery|cell-phone|drawing|telephone-call|shower|hat|infidelity|singing|guitar|door-to-door|false-name|driver's-license|beard|website|myspace|wallet|lost-wallet|taxi|taxi-driver|egg|waffle|breakfast|coffee-shop|toothpaste|california|reference-to-mae-jemison|reference-to-bill-cosby|twenty-something|dancing|cyclist|cycling|bicycle|white-male-black-female-relationship|urban-setting|san-francisco-california|racist|racism|race-relations|politics|party|paradox|one-night-stand|neighborhood|melancholy|isolation|irony|indie-rock|gentrification|drunkenness|drink|drinking|black-history|black-american|aquarium|african-american|mumblecore</t>
  </si>
  <si>
    <t xml:space="preserve">tt0995752</t>
  </si>
  <si>
    <t xml:space="preserve">Tashan</t>
  </si>
  <si>
    <t xml:space="preserve">What happens when you throw 2 guys who hate each other together? Add for good measure a beauty and a gangster and the trouble is no one can be trusted.</t>
  </si>
  <si>
    <t xml:space="preserve">Yash Raj Films</t>
  </si>
  <si>
    <t xml:space="preserve">Akshay Kumar, Saif Ali Khan, Kareena Kapoor Khan, Anil Kapoor</t>
  </si>
  <si>
    <t xml:space="preserve">Vijay Krishna Acharya</t>
  </si>
  <si>
    <t xml:space="preserve">120 min</t>
  </si>
  <si>
    <t xml:space="preserve">Action, Drama, Romance</t>
  </si>
  <si>
    <t xml:space="preserve">police|love|call-center|gangster|bounty-hunter|blood-on-face|blood-splatter|looking-at-the-camera|tough-guy|subjective-camera|underwater-scene|punched-in-the-face|flashback|fight|bikini|one-word-title|violence|torture|sword|stabbed-in-the-throat|showdown|revenge|last-rites|knife|held-at-gunpoint|hand-grenade|flamethrower|explosion|electric-torture|electric-shock|car-on-fire|beating|thug|stage-performance|sidekick|shot-in-the-head|shootout|rooftop|revolver|rajasthan|police-officer|nonlinear-timeline|murder|mumbai-india|film-crew|machine-gun|loss-of-father|lipstick-on-mirror|kicked-in-the-face|kanpur-india|interrogation|henchman|helicopter|haridwar-india|gun|english-teacher|electricity-pole|drinking|desert|cricket-bat|cinema|chase|car-in-water|camel|budding-romance|bra|betrayal|bag-of-money|argument|talking-to-the-camera|jet-ski|breaking-the-fourth-wall|mob|journey|india|hitman|femme-fatale|double-cross|deception|broken-english|title-spoken-by-character</t>
  </si>
  <si>
    <t xml:space="preserve">tt1191138</t>
  </si>
  <si>
    <t xml:space="preserve">Thoda Pyaar Thoda Magic</t>
  </si>
  <si>
    <t xml:space="preserve">An angel, a man and 4 orphans come together to bring you a story filled with fun, excitement, tears, love and magic.</t>
  </si>
  <si>
    <t xml:space="preserve">Rishi Kapoor, Saif Ali Khan, Rani Mukerji, Akshat Chopra</t>
  </si>
  <si>
    <t xml:space="preserve">Kunal Kohli</t>
  </si>
  <si>
    <t xml:space="preserve">145 min</t>
  </si>
  <si>
    <t xml:space="preserve">children|orphan|angel|award|magic|nanny|flying-broom|janitor|weightlessness|saturn|spaceship|reference-to-mahatma-gandhi|dinosaur|tennis|dancing|wink|birthday|telescope|suspended-by-one-foot|tarantula|rainbow|dolphin|prayer|domino's-pizza|pizza|dinner|superman-costume|reference-to-adolf-hitler|walkie-talkie|butler|rifle|slipper|toilet|paparazzi|breaking-the-fourth-wall|ink|roller-skate|bicycle|brake-failure|sabotage|dog|guinea-pig|bilingual|media-coverage|reporter|betting-pool|astrologer|cell-phone|death-of-parents|crying-boy|orphanage|custody|swimming-pool|bikini|loss-of-parents|car-crash|court|revenge|love</t>
  </si>
  <si>
    <t xml:space="preserve">tt1114277</t>
  </si>
  <si>
    <t xml:space="preserve">Up the Yangtze</t>
  </si>
  <si>
    <t xml:space="preserve">At the edge of the Yangtze River, not far from the Three Gorges Dam, young men and women take up employment on a cruise ship, where they confront rising waters and a radically changing China.</t>
  </si>
  <si>
    <t xml:space="preserve">Zeitgeist Films</t>
  </si>
  <si>
    <t xml:space="preserve">Jerry Bo Yu Chen, Campbell Ping He, Cindy Shui Yu</t>
  </si>
  <si>
    <t xml:space="preserve">Yung Chang</t>
  </si>
  <si>
    <t xml:space="preserve">14 wins &amp; 11 nominations.</t>
  </si>
  <si>
    <t xml:space="preserve">china|three-gorges-dam|hydroelectric-dam|cruise-ship|yangtze-river|modern-china|reference-to-confucius|three-word-title|duck|moving-furniture|fired-from-the-job|injustice|playing-mahjong|male-singer|30-dollar-tip|twenty-dollar-bill|ten-dollar-bill|tipping-a-porter|hovel|clothes-shopping|man-crying|statue|new-job|homesick|diplaced|learning-english|barber-school|night-cityscape|cornfield|toasting-with-a-drink|abandoned-city|puppy|backhoe|archival-footage|some-scenes-in-black-and-white|brass-band|live-chicken|kitten|begins-with-quotation|confucius-quotation|river-lock|tourist|peasant|flood|farewell|canada|forced-relocation|independent-film</t>
  </si>
  <si>
    <t xml:space="preserve">tt0989000</t>
  </si>
  <si>
    <t xml:space="preserve">In Search of a Midnight Kiss</t>
  </si>
  <si>
    <t xml:space="preserve">Broke and alone on New Year's Eve, Wilson just wants to spend the rest of a very bad year in bed. But, when his best friend convinces him to post a personal ad, he meets a woman bent on finding the right guy to be with at midnight.</t>
  </si>
  <si>
    <t xml:space="preserve">IFC First Take</t>
  </si>
  <si>
    <t xml:space="preserve">Scoot McNairy, Sara Simmonds, Brian McGuire, Kathleen Luong</t>
  </si>
  <si>
    <t xml:space="preserve">Alex Holdridge</t>
  </si>
  <si>
    <t xml:space="preserve">90 min</t>
  </si>
  <si>
    <t xml:space="preserve">Comedy, Romance</t>
  </si>
  <si>
    <t xml:space="preserve">4 wins.</t>
  </si>
  <si>
    <t xml:space="preserve">midnight|new-year's-eve|bed|kiss|time-in-title|kneeling|ritual|abuse|dinner|campfire|craigslist|topless-female-nudity|masturbation|flashback|face-slap|cell-phone|bathtub|bare-chested-male|bare-breasts|neo-noir|los-angeles-california|disc-jockey|female-nudity|writer-director|wine|voice-mail|vodka|video-store|toast|tattoo|subway|stock-exchange|singing|sex-talk|roommate|premarital-sex|pregnancy|prayer|pot-smoking|pipe|photography|party|new-year's-resolution|new-year's-day|myspace|movie-theater|mother-son-relationship|metro|marriage-proposal|male-rear-nudity|loud-sex|loneliness|ladybug|italian-restaurant|interracial-relationship|internet-dating|hollywood|gum|gay-slur|flowers|fire|female-frontal-nudity|ex-boyfriend-ex-girlfriend-relationship|engagement-ring|embarrassment|drum|death-threat|cynicism|crying|confession|condom|coffee|cigarette-smoking|caught-masturbating|carousel|car-accident|camera|brother-sister-relationship|boyfriend-girlfriend-relationship|boot|blind-date|beer|beach|automated-teller-machine|aspiring-writer|aspiring-actress|mumblecore|independent-film</t>
  </si>
  <si>
    <t xml:space="preserve">tt1182972</t>
  </si>
  <si>
    <t xml:space="preserve">Bachna Ae Haseeno</t>
  </si>
  <si>
    <t xml:space="preserve">Raj is a heartbreaker. His love stories with Mahi, Radhika and Gayatri finally teach him about love and life in their own sweet, sexy and sassy way.</t>
  </si>
  <si>
    <t xml:space="preserve">Ranbir Kapoor, Bipasha Basu, Minissha Lamba, Deepika Padukone</t>
  </si>
  <si>
    <t xml:space="preserve">Siddharth Anand</t>
  </si>
  <si>
    <t xml:space="preserve">152 min</t>
  </si>
  <si>
    <t xml:space="preserve">Comedy, Drama, Romance</t>
  </si>
  <si>
    <t xml:space="preserve">1 win &amp; 11 nominations.</t>
  </si>
  <si>
    <t xml:space="preserve">sydney-australia|switzerland|bombay|zurich-switzerland|year-1996|xbox-360|train|train-travel|train-tracks|train-station|train-ride|train-encounter|tgv|sydney-opera-house|swiss-mountain|swiss-alps|spoken-poem|snow|snow-fight|scooter|reference-to-tom-cruise|railroad-track|poem|reciting-poetry|new-delhi-india|musical-segments|musical-number|mumbai-india|missed-train|microsoft|meeting-on-train|love-poem|late-for-train|kiss|kiss-on-the-lips|elevator|delhi|chocolate|bookshop|bollywood|amritsar-india|airport</t>
  </si>
  <si>
    <t xml:space="preserve">tt1266583</t>
  </si>
  <si>
    <t xml:space="preserve">Mumbai Meri Jaan</t>
  </si>
  <si>
    <t xml:space="preserve">Five people whose lives are affected by the 2006 Mumbai train bombings.</t>
  </si>
  <si>
    <t xml:space="preserve">Paresh Rawal, Kay Kay Menon, Irrfan Khan, Madhavan</t>
  </si>
  <si>
    <t xml:space="preserve">Nishikant Kamat</t>
  </si>
  <si>
    <t xml:space="preserve">134 min</t>
  </si>
  <si>
    <t xml:space="preserve">Drama</t>
  </si>
  <si>
    <t xml:space="preserve">5 wins &amp; 3 nominations.</t>
  </si>
  <si>
    <t xml:space="preserve">tv-news|reporter|railway-station|pregnant-wife|police|muslim|bomb|train|bombing|trauma|silence|september-11-2001|satire|retirement-party|nightmare|monologue|hindu|heart-attack|fear|crowd|attempted-suicide|american-citizen|terrorist-attack|terrorism|television|shock|scooter|rich-kid|retirement|restaurant|religious-intolerance|prank-telephone-call|police-station|police-dog|police-corruption|partner|overhead-camera-shot|news-report|news-reporter|multiple-storyline|mosque|morgue|montage|loss-of-fiance|hospital|hawker|following|fiance-fiancee-relationship|false-alarm|ethnic-slur|drunkenness|disillusionment|covered-in-blood|corruption|computer-salesman|chase|cell-phone|burnt-body|bomb-squad|bomb-scare|bigotry|bar|argument|anonymous-telephone-call|telephone|terrorist-bombing|suspicion|shopping-mall|policeman|mumbai-india|journalist|inspired-by-true-events|explosion|ensemble-film|dead-body|corpse|city-name-in-title|blood</t>
  </si>
  <si>
    <t xml:space="preserve">tt1285252</t>
  </si>
  <si>
    <t xml:space="preserve">Allah Made Me Funny: Live in Concert</t>
  </si>
  <si>
    <t xml:space="preserve">The film features live stand-up performances by Azhar Usman, Preacher Moss and Mohammed Amer as well as behind the scenes sequences highlighting the individual comedians. The trio poke fun ...</t>
  </si>
  <si>
    <t xml:space="preserve">Unity Productions Foundation</t>
  </si>
  <si>
    <t xml:space="preserve">Preacher Moss, Azhar Usman, Mohammed Amer</t>
  </si>
  <si>
    <t xml:space="preserve">Andrea Kalin</t>
  </si>
  <si>
    <t xml:space="preserve">Documentary, Comedy, Family</t>
  </si>
  <si>
    <t xml:space="preserve">comedian|muslim|muslim-convert|palestinian|african-american|indian-american|stand-up-comedy|stand-up-comedian|islam|muslim-american|comedy-tour|reference-to-allah</t>
  </si>
  <si>
    <t xml:space="preserve">tt1232790</t>
  </si>
  <si>
    <t xml:space="preserve">Of Time and the City</t>
  </si>
  <si>
    <t xml:space="preserve">A filmmaker looks at the history and transformation of his birthplace, Liverpool, England.</t>
  </si>
  <si>
    <t xml:space="preserve">Strand Releasing</t>
  </si>
  <si>
    <t xml:space="preserve">Terence Davies</t>
  </si>
  <si>
    <t xml:space="preserve">Documentary, Biography</t>
  </si>
  <si>
    <t xml:space="preserve">2 wins &amp; 11 nominations.</t>
  </si>
  <si>
    <t xml:space="preserve">mahler|beach|ferry|religion|poem|liverpool-england|england|urban-setting|city|great-britain|united-kingdom|the-beatles|classical-music|beauty-contest|atheist|tight-pants|wrestling|memory|collective-memory|working-class|voice-over-narration|urban-decay|social-documentary|social-decay|royal-wedding|queen-of-england|queen-elizabeth-ii|pop-culture|poetry-quote|personal-documentary|past|modernization|merseyside|loss-of-faith|liverpool-football-club|liverpool-docklands|literature|korean-war|haunted-by-the-past|film-poem|english-literature|documentary-footage|crisis-of-faith|classic-literature|cinema|catholic-church|cathedral|building-destruction|british-youth|black-&amp;-white-to-color|autobiographical|archive-footage|2000s|1970s|1960s|1950s|1940s</t>
  </si>
  <si>
    <t xml:space="preserve">tt1166100</t>
  </si>
  <si>
    <t xml:space="preserve">Ghajini</t>
  </si>
  <si>
    <t xml:space="preserve">A short-term memory loss patient sets out on his journey to avenge the death of his beloved girl.</t>
  </si>
  <si>
    <t xml:space="preserve">Adlab Films</t>
  </si>
  <si>
    <t xml:space="preserve">Aamir Khan, Asin, Jiah Khan, Tinnu Anand</t>
  </si>
  <si>
    <t xml:space="preserve">A.R. Murugadoss</t>
  </si>
  <si>
    <t xml:space="preserve">183 min</t>
  </si>
  <si>
    <t xml:space="preserve">Action, Drama, Mystery</t>
  </si>
  <si>
    <t xml:space="preserve">7 wins &amp; 18 nominations.</t>
  </si>
  <si>
    <t xml:space="preserve">short-term-memory|businessman|tattoo|short-term-memory-loss|polaroid|medical-student|diary|commercial-actress|remake-by-original-director|brutality|one-man-army|hostel|child-trafficking|water-tap-through-stomach|stage-performance|police-officer|iron-rod-through-stomach|bus|apartment|advertising-agency|villain|neck-twisted-around|loss-of-loved-one|local-blockbuster|impalement|hit-with-an-iron-rod|flashback|anterograde-amnesia|violence|multiple-murders|love-at-first-sight|hit-on-the-head|advertisement|memory|death|handedness|parking-garage|bare-chested-male|mesomorphic-body|scene-of-the-crime|stabbed-in-the-stomach|role-playing|hit-by-a-bus|self-narration|moped|bodyguard|tough-guy|subjective-camera|threatening-telephone-call|punched-in-the-face|face-slap|fast-motion-scene|boyfriend-girlfriend-relationship|bound-and-gagged|title-character-not-the-main-character|voice-over-narration|violence-against-women|unrequited-love|trapped-in-an-elevator|thick-accent|supermall|split-screen|speech|showdown|shot-in-the-head|shot-in-the-chest|screaming|rescue|orphanage|new-house|new-car|mercilessness|massacre|mass-murder|hit-by-a-truck|gun|forced-prostitution|footprint|fight-in-a-train-compartment|elevator|cruelty|child-prostitution|cat|break-in|brawl|arrest|alley|alley-fight|airplane|accident|accidental-death|writing-on-a-wall|water-tap|tied-to-a-chair|stabbing|shaved-head|office|new-year's-eve-party|muscleman|mumbai-india|mirror|medical-professor|loner|knocked-out|impostor|hit-with-a-baseball-bat|head-bashing|graffiti|fire-extinguisher|exercising|exercise|business-manager|bus-ticket|bus-conductor|body-building|blind-man|beating|bathroom|baseball-bat|autorickshaw|apartment-building|train|shaky-cam|remake|rage|man-punching-a-woman|knife-in-back|hospital|head-butt|fight|fighting|chase|blood|blood-splatter|anguish|stabbed-with-a-knife|stabbed-in-the-back|revenge|rampage|police-station|police-investigation|polaroid-camera|personal-diary|one-word-title|neck-breaking|murder|loss-of-girlfriend|human-trafficking|falling-in-love|cellular-company|character-name-in-title</t>
  </si>
  <si>
    <t xml:space="preserve">tt1122775</t>
  </si>
  <si>
    <t xml:space="preserve">Rosencrantz and Guildenstern Are Undead</t>
  </si>
  <si>
    <t xml:space="preserve">Julian Marsh is an out of work ladies' man who lands a job directing a bizarre adaptation of Hamlet. After casting his best friend and his ex-girlfriend in the show, Julian finds himself in...</t>
  </si>
  <si>
    <t xml:space="preserve">Indican Pictures</t>
  </si>
  <si>
    <t xml:space="preserve">Jake Hoffman, Devon Aoki, John Ventimiglia, Kris Lemche</t>
  </si>
  <si>
    <t xml:space="preserve">Jordan Galland</t>
  </si>
  <si>
    <t xml:space="preserve">tt1144551</t>
  </si>
  <si>
    <t xml:space="preserve">Peter and Vandy</t>
  </si>
  <si>
    <t xml:space="preserve">'Peter and Vandy' is a love story told out of order. Set in Manhattan, the story shifts back and forth in time, juxtaposing Peter and Vandy's romantic beginnings with the twisted, ...</t>
  </si>
  <si>
    <t xml:space="preserve">Jason Ritter, Jess Weixler, Jesse L. Martin, Tracie Thoms</t>
  </si>
  <si>
    <t xml:space="preserve">Jay DiPietro</t>
  </si>
  <si>
    <t xml:space="preserve">95 min</t>
  </si>
  <si>
    <t xml:space="preserve">fellatio|party|boyfriend-girlfriend-relationship|job-interview|flash-forward|flashback|peanut-butter-sandwich|picnic|argument|break-up|new-york-city|independent-film|based-on-play|character-name-in-title</t>
  </si>
  <si>
    <t xml:space="preserve">tt1327035</t>
  </si>
  <si>
    <t xml:space="preserve">Dev D</t>
  </si>
  <si>
    <t xml:space="preserve">After breaking up with his childhood sweetheart, a young man finds solace in drugs. Meanwhile, a teenage girl is caught in the world of prostitution. Will they be destroyed, or will they find redemption?</t>
  </si>
  <si>
    <t xml:space="preserve">Abhay Deol, Mahie Gill, Kalki Koechlin, Dibyendu Bhattacharya</t>
  </si>
  <si>
    <t xml:space="preserve">Anurag Kashyap</t>
  </si>
  <si>
    <t xml:space="preserve">144 min</t>
  </si>
  <si>
    <t xml:space="preserve">6 wins &amp; 11 nominations.</t>
  </si>
  <si>
    <t xml:space="preserve">self-destruction|prostitute|childhood-sweetheart|misunderstanding|vodka|emotional-manipulation|manipulation|grim-reality|lsd|character-repeating-someone-else's-dialogue|reference-to-catcher-in-the-rye|vomiting|drinking-binge|binge-drinking|multiple-perspectives|new-beginning|catharsis|abstinence|abstaining-from-alcohol|tripping|psychedelic|psychedelia|euphoria|drug-trip|bad-trip|attitude|arrogance|addiction|acid-trip|existentialism|emotional-abuse|hitchhiking|conflicted-hero|antihero|aimlessness|exploring-sexuality|coming-of-age|contemporary-setting|naivety|naive-man|naive-girl|immaturity|self-destructiveness|chapter-headings|spoiled-brat|delhi|weed|unrequited-love|smoking|slut|sexual-frustration|sex-scandal|remake|pornography|phone-sex|overdose|nudity|mms|masturbation|hit-and-run|farm|drunk-driving|drug-addict|drug-abuse|cocaine|cocaine-snorting|classic-literature|car-crash|bmw|beer|anti-hero|anti-conformity|alcoholism|neon-sign|neo-noir|film-with-ambiguous-title|snorricam|independent-film|based-on-novel|character-name-in-title</t>
  </si>
  <si>
    <t xml:space="preserve">tt0834541</t>
  </si>
  <si>
    <t xml:space="preserve">Sherman's Way</t>
  </si>
  <si>
    <t xml:space="preserve">An odd couple take to the open road. Having followed his girlfriend out to California's Wine Country for the summer, Yale law student Sherman finds himself dumped, and cut off from his ...</t>
  </si>
  <si>
    <t xml:space="preserve">Starry Night Entertainment</t>
  </si>
  <si>
    <t xml:space="preserve">James Le Gros, Enrico Colantoni, Michael Shulman, Lacey Chabert</t>
  </si>
  <si>
    <t xml:space="preserve">Craig M. Saavedra</t>
  </si>
  <si>
    <t xml:space="preserve">3 wins.</t>
  </si>
  <si>
    <t xml:space="preserve">skinny-dipping|law-student|former-athlete|washed-out|red-bra|nudity|mother-son-estrangement|hitchhiking|female-rear-nudity|female-nudity|disinheritance|bra-removing|bare-butt|punctuation-in-title|apostrophe-in-title|character-name-in-title</t>
  </si>
  <si>
    <t xml:space="preserve">tt1247644</t>
  </si>
  <si>
    <t xml:space="preserve">Breaking Upwards</t>
  </si>
  <si>
    <t xml:space="preserve">A young New York couple intricately strategize their own break up.</t>
  </si>
  <si>
    <t xml:space="preserve">Zoe Lister-Jones, Daryl Wein, Julie White, Andrea Martin</t>
  </si>
  <si>
    <t xml:space="preserve">Daryl Wein</t>
  </si>
  <si>
    <t xml:space="preserve">Romance</t>
  </si>
  <si>
    <t xml:space="preserve">tt0996382</t>
  </si>
  <si>
    <t xml:space="preserve">Dolphins and Whales 3D: Tribes of the Ocean</t>
  </si>
  <si>
    <t xml:space="preserve">This documentary goes to coral reefs of the Bahamas and the waters of the Kingdom of Tonga for a close encounter with the surviving tribes of the ocean: wild dolphins and belugas, the love ...</t>
  </si>
  <si>
    <t xml:space="preserve">3D Entertainment Distribution</t>
  </si>
  <si>
    <t xml:space="preserve">Daryl Hannah, Charlotte Rampling</t>
  </si>
  <si>
    <t xml:space="preserve">Jean-Jacques Mantello</t>
  </si>
  <si>
    <t xml:space="preserve">42 min</t>
  </si>
  <si>
    <t xml:space="preserve">Documentary, Short, Adventure</t>
  </si>
  <si>
    <t xml:space="preserve">manatee|dolphin|digit-in-title|animal-in-title|3d-in-title|conservation|cousteau|3d|whale|killer-whale|imax|number-in-title</t>
  </si>
  <si>
    <t xml:space="preserve">tt0902982</t>
  </si>
  <si>
    <t xml:space="preserve">The Harimaya Bridge</t>
  </si>
  <si>
    <t xml:space="preserve">After the sudden death of his estranged son in rural Japan, an American man must go there to claim some important family items. While there, he discovers some secrets his son left behind.</t>
  </si>
  <si>
    <t xml:space="preserve">Eleven Arts</t>
  </si>
  <si>
    <t xml:space="preserve">Bennet Guillory, Saki Takaoka, Misa Shimizu, Danny Glover</t>
  </si>
  <si>
    <t xml:space="preserve">Aaron Woolfolk</t>
  </si>
  <si>
    <t xml:space="preserve">tt1037163</t>
  </si>
  <si>
    <t xml:space="preserve">The Time that Remains</t>
  </si>
  <si>
    <t xml:space="preserve">An examination of the creation of the state of Israel in 1948 through to the present day.</t>
  </si>
  <si>
    <t xml:space="preserve">Ali Suliman, Saleh Bakri, Maisa Abd Elhadi, Elia Suleiman</t>
  </si>
  <si>
    <t xml:space="preserve">Elia Suleiman</t>
  </si>
  <si>
    <t xml:space="preserve">Drama, History</t>
  </si>
  <si>
    <t xml:space="preserve">5 wins &amp; 5 nominations.</t>
  </si>
  <si>
    <t xml:space="preserve">tt1230130</t>
  </si>
  <si>
    <t xml:space="preserve">Earth Days</t>
  </si>
  <si>
    <t xml:space="preserve">The story of our growing awareness and understanding of the environmental crisis and emergence, during the 1960's and '70's, of popular movement to confront it.</t>
  </si>
  <si>
    <t xml:space="preserve">Stewart Brand, Rachel L. Carson, Bill Clinton, Paul Ehrlich</t>
  </si>
  <si>
    <t xml:space="preserve">Robert Stone</t>
  </si>
  <si>
    <t xml:space="preserve">4 nominations.</t>
  </si>
  <si>
    <t xml:space="preserve">population-explosion|population-growth|overpopulation|earth-day|green-politics|ecology|environmental-politics|environmentalist|environmentalism|environmental-issue|green-movement</t>
  </si>
  <si>
    <t xml:space="preserve">tt1058058</t>
  </si>
  <si>
    <t xml:space="preserve">American Swing</t>
  </si>
  <si>
    <t xml:space="preserve">Chronicles the rise and fall of 1970s New York City nightclub Plato's Retreat.</t>
  </si>
  <si>
    <t xml:space="preserve">Magnolia</t>
  </si>
  <si>
    <t xml:space="preserve">Bryce Britton, Irwin Corey, William Davidson, Dan Dorfman</t>
  </si>
  <si>
    <t xml:space="preserve">Jon Hart, Mathew Kaufman</t>
  </si>
  <si>
    <t xml:space="preserve">interview|rise-and-fall|photograph|new-york-city|aids|1980s|sex|swing|1970s|male-full-frontal-nudity|swingers-party|swingers-club|aids-epidemic|death-from-heart-attack|prison-sentence|tax-inspection|income-tax|gay|male-nudity|topless-female-nudity|vagina|vaginal-sex|unprotected-sex|two-word-title|threesome|theatre|taxi|taxi-driver|tax-evasion|tattoo|swimming-pool|scene-during-end-credits|s&amp;m|ron-jeremy|reference-to-sammy-davis-jr.|pubic-hair|pta|porn-star|pool|pool-table|playing-pool|pool-ball|photographer|penis|oral-sex|nudity|mayor|irs-agent|interracial-sex|internal-revenue-service|intercourse|homosexuality|heterosexuality|female-nudity|female-full-frontal-nudity|dancing|bare-breasts|breast-suckling|baseball|swinger</t>
  </si>
  <si>
    <t xml:space="preserve">tt0826756</t>
  </si>
  <si>
    <t xml:space="preserve">Watercolors</t>
  </si>
  <si>
    <t xml:space="preserve">A story about two classmates - one smart and openly gay and the other school swimming star. They grow as friends and discover their attraction to each other. This story has been told many ...</t>
  </si>
  <si>
    <t xml:space="preserve">Regent Releasing/Here Films</t>
  </si>
  <si>
    <t xml:space="preserve">Tye Olson, Kyle Clare, Ellie Araiza, Casey Kramer</t>
  </si>
  <si>
    <t xml:space="preserve">David Oliveras</t>
  </si>
  <si>
    <t xml:space="preserve">114 min</t>
  </si>
  <si>
    <t xml:space="preserve">12 wins.</t>
  </si>
  <si>
    <t xml:space="preserve">gay-lead-character|gay-interest|high-school-principal|swim-coach|hate-crime|gay-student|gay-sex|closeted-homosexual|homosexual|cheating|high-school-student|teacher|student|swimming|one-word-title|high-school-tormentor|tutor|swimmer|plagiarism|high-school|high-school-athlete|gay-teenager|gay-kiss|divorced-father|teenage-love|olympics|male-nudity|homosexuality|coming-out|suicide|sexuality|school|epilepsy|drug-use|gay|teenager</t>
  </si>
  <si>
    <t xml:space="preserve">tt1185442</t>
  </si>
  <si>
    <t xml:space="preserve">Kurbaan</t>
  </si>
  <si>
    <t xml:space="preserve">A woman finds that her neighbors are terrorists, and her husband is not who he claims to be.</t>
  </si>
  <si>
    <t xml:space="preserve">UTV Motion Pictures</t>
  </si>
  <si>
    <t xml:space="preserve">Kareena Kapoor Khan, Lewis Tan, Saif Ali Khan, Om Puri</t>
  </si>
  <si>
    <t xml:space="preserve">Renzil D'Silva</t>
  </si>
  <si>
    <t xml:space="preserve">161 min</t>
  </si>
  <si>
    <t xml:space="preserve">Action, Crime, Drama</t>
  </si>
  <si>
    <t xml:space="preserve">1 win &amp; 5 nominations.</t>
  </si>
  <si>
    <t xml:space="preserve">terrorist|car-chase|explosion|investigation|college|lecturer|subway|sex|new-york|muslim|journalist|bomb|terrorism</t>
  </si>
  <si>
    <t xml:space="preserve">tt1105512</t>
  </si>
  <si>
    <t xml:space="preserve">The Missing Person</t>
  </si>
  <si>
    <t xml:space="preserve">Private detective John Rosow is hired to tail a man on a train from Chicago to Los Angeles. Rosow gradually uncovers the man's identity as a missing person; one of the thousands presumed ...</t>
  </si>
  <si>
    <t xml:space="preserve">Michael Shannon, Frank Wood, Amy Ryan, Linda Emond</t>
  </si>
  <si>
    <t xml:space="preserve">Noah Buschel</t>
  </si>
  <si>
    <t xml:space="preserve">missing-person|private-detective|train|detective|cellphone|dream-sequence|ex-cop|voice-over-narration|maid|flask|widower|post-september-11-2001|saxophonist|hiding-in-a-car-trunk|alcoholic|gun|fbi-agent|person-in-car-trunk|taxi-driver|taxi|shamus|pursuit|neo-noir|los-angeles-california|husband-wife-relationship|cigarette-smoking</t>
  </si>
  <si>
    <t xml:space="preserve">tt1532957</t>
  </si>
  <si>
    <t xml:space="preserve">Paa</t>
  </si>
  <si>
    <t xml:space="preserve">A father tries to help his son cope with a rare condition that causes the young boy to age beyond his years.</t>
  </si>
  <si>
    <t xml:space="preserve">Big Pictures</t>
  </si>
  <si>
    <t xml:space="preserve">Amitabh Bachchan, Abhishek Bachchan, Vidya Balan, Paresh Rawal</t>
  </si>
  <si>
    <t xml:space="preserve">R. Balki</t>
  </si>
  <si>
    <t xml:space="preserve">133 min</t>
  </si>
  <si>
    <t xml:space="preserve">11 wins &amp; 10 nominations.</t>
  </si>
  <si>
    <t xml:space="preserve">politician|school|progeria|adult-actor-playing-minor|reference-to-spiderman|uprising|breaking-news|tv-reporter|adult-as-child|waiting|golf|shopping|birthday|writing-on-hand|dancing|estranged-father|webcam|e-mail|political-scandal|school-principal|media-circus|nerd|algebra|shyness|basketball|toy-store|playground|mother-son-relationship|grandmother-grandson-relationship|cricket-the-game|computer|cat-scan|old-flame|single-mother|piano|college-romance|pregnancy-test|train|church|clock|video-game|channel-surfing|flashback|12-year-old|hotel|chanting|globe|exhibit|india|apology|boy-with-glasses|rare-disease|rapid-aging|parenthood|father-son-relationship|child-protagonist|aging-disorder</t>
  </si>
  <si>
    <t xml:space="preserve">tt0903943</t>
  </si>
  <si>
    <t xml:space="preserve">The End of Poverty?</t>
  </si>
  <si>
    <t xml:space="preserve">A phenomenal discourse on why poverty exists when there is so much wealth in the world. A must see for anyone wanting to understand not only the US economic system but the foundations of today's global economy.</t>
  </si>
  <si>
    <t xml:space="preserve">Cinema Libre</t>
  </si>
  <si>
    <t xml:space="preserve">Martin Sheen, Amartya Sen, John Perkins, Eric Toussaint</t>
  </si>
  <si>
    <t xml:space="preserve">Philippe Diaz</t>
  </si>
  <si>
    <t xml:space="preserve">poverty|land-grab|free-market|exploitation|nobel-prize|question-mark-in-title|question-in-title|punctuation-in-title|transnational-corporation|third-world|neoliberalism|globalization|economic-exploitation|world-bank|socialism|social-issues|free-trade|economic-hit-man|capitalism|independent-film</t>
  </si>
  <si>
    <t xml:space="preserve">tt1535568</t>
  </si>
  <si>
    <t xml:space="preserve">Douchebag</t>
  </si>
  <si>
    <t xml:space="preserve">On the verge of getting married, Sam Nussbaum insists he escort his younger brother, Tom, on a wild goose chase of a journey to find Tom's fifth grade girlfriend.</t>
  </si>
  <si>
    <t xml:space="preserve">Paladin</t>
  </si>
  <si>
    <t xml:space="preserve">Andrew Dickler, Ben York Jones, Marguerite Moreau, Nicole Vicius</t>
  </si>
  <si>
    <t xml:space="preserve">Drake Doremus</t>
  </si>
  <si>
    <t xml:space="preserve">vegetarian</t>
  </si>
  <si>
    <t xml:space="preserve">tt1172066</t>
  </si>
  <si>
    <t xml:space="preserve">Misconceptions</t>
  </si>
  <si>
    <t xml:space="preserve">The story centers on a religiously conservative, married southern woman who receives a message from God instructing her to act as a surrogate mother and carry a child for two married gay ...</t>
  </si>
  <si>
    <t xml:space="preserve">Regent Releasing/here! Films</t>
  </si>
  <si>
    <t xml:space="preserve">Elliot Swift, David Sutcliffe, A.J. Cook, Nicole Burron</t>
  </si>
  <si>
    <t xml:space="preserve">Ron Satlof</t>
  </si>
  <si>
    <t xml:space="preserve">african-american|message-from-god|gay|choreographer|doctor|jewish|pregnancy|surrogate-mother|conservative|boston-massachusetts|gay-marriage|gay-doctor|homophobia|conservative-morals|massachusetts|baby|gay-african-american|gay-couple|belief-in-god|gay-interest|lesbian|egg-donor|husband-wife-relationship|pregnant-woman|born-again-christian|evangelical|georgia|southern-u.s.|masturbation|sperm-donor|artificial-insemination|caterer|gay-relationship|interracial-relationship|interracial-couple|interracial|surrogacy|parenthood|marriage|praying|prayer|religious|religion|christianity|christian|gay-parent|gay-father|one-word-title|death-of-son</t>
  </si>
  <si>
    <t xml:space="preserve">tt1510907</t>
  </si>
  <si>
    <t xml:space="preserve">Behind the Burly Q</t>
  </si>
  <si>
    <t xml:space="preserve">First Run Features</t>
  </si>
  <si>
    <t xml:space="preserve">Bud Abbott, Alan Alda, Joan Arline, Beverly Arlynne</t>
  </si>
  <si>
    <t xml:space="preserve">Leslie Zemeckis</t>
  </si>
  <si>
    <t xml:space="preserve">social-history|feminism|interview|female-nudity|burlesque|produced-by-director|written-by-director|f-rated</t>
  </si>
  <si>
    <t xml:space="preserve">tt1079964</t>
  </si>
  <si>
    <t xml:space="preserve">Happiness Runs</t>
  </si>
  <si>
    <t xml:space="preserve">A young man named Victor realizes the shortcomings of the Utopian ideals on the hippie commune where he was raised. Victor's mother is funding the commune where the guru Insley hypnotizes ...</t>
  </si>
  <si>
    <t xml:space="preserve">Joni Barth, Kirsten Berman, Mark Boone Junior, Joseph Castanon</t>
  </si>
  <si>
    <t xml:space="preserve">Adam Sherman</t>
  </si>
  <si>
    <t xml:space="preserve">commune|hippie-commune|hippie|guru|hypnotist|hypnotic-state|hypnosis|idealism|utopia|fake-guru|female-nudity|sexual-abuse|rape</t>
  </si>
  <si>
    <t xml:space="preserve">tt1118045</t>
  </si>
  <si>
    <t xml:space="preserve">Here and There</t>
  </si>
  <si>
    <t xml:space="preserve">In two interconnected stories Robert, a jaded middle-aged New Yorker, goes to Serbia to make quick cash by marrying someone for U.S. immigration papers. The plan goes awry when the promised...</t>
  </si>
  <si>
    <t xml:space="preserve">David Thornton, Mirjana Karanovic, Cyndi Lauper, Branislav Trifunovic</t>
  </si>
  <si>
    <t xml:space="preserve">Darko Lungulov</t>
  </si>
  <si>
    <t xml:space="preserve">8 wins &amp; 2 nominations.</t>
  </si>
  <si>
    <t xml:space="preserve">serbia|serbian|immigration|immigrant|taxi-driver|milf|puerto-rican-american|money|marriage|husband-wife-relationship|ethnic-neighborhood|boyfriend-girlfriend-relationship|arranged-marriage|green-card|directorial-debut|culture-clash|american-abroad|new-york-city|belgrade</t>
  </si>
  <si>
    <t xml:space="preserve">tt1667838</t>
  </si>
  <si>
    <t xml:space="preserve">I Hate Luv Storys</t>
  </si>
  <si>
    <t xml:space="preserve">Jay doesn't believe in love Stories, and Simran, is a girl who's in love with the idea of Love itself.</t>
  </si>
  <si>
    <t xml:space="preserve">Imran Khan, Sonam Kapoor, Sammir Dattani, Samir Soni</t>
  </si>
  <si>
    <t xml:space="preserve">Punit Malhotra</t>
  </si>
  <si>
    <t xml:space="preserve">129 min</t>
  </si>
  <si>
    <t xml:space="preserve">9 nominations.</t>
  </si>
  <si>
    <t xml:space="preserve">tt1620719</t>
  </si>
  <si>
    <t xml:space="preserve">Dabangg</t>
  </si>
  <si>
    <t xml:space="preserve">A corrupt police officer faces challenges from his family, gangsters and politicians.</t>
  </si>
  <si>
    <t xml:space="preserve">Eros Entertainment</t>
  </si>
  <si>
    <t xml:space="preserve">Salman Khan, Sonakshi Sinha, Vinod Khanna, Dimple Kapadia</t>
  </si>
  <si>
    <t xml:space="preserve">Abhinav Kashyap</t>
  </si>
  <si>
    <t xml:space="preserve">126 min</t>
  </si>
  <si>
    <t xml:space="preserve">Action, Comedy, Crime</t>
  </si>
  <si>
    <t xml:space="preserve">18 wins &amp; 8 nominations.</t>
  </si>
  <si>
    <t xml:space="preserve">politician|marriage|wedding|uttar-pradesh|half-brother|police|gangster|goon|honeymoon|brother-versus-brother|actor-talks-to-audience|tractor|color-filter|sadist|sadism|arson|brother-brother-reunion|item-song|music-band|canceled-wedding|interrupted-wedding|resentment-toward-stepfather|bitterness|asthmatic|directorial-debut|film-debut|love-at-first-sight|rooftop-chase|sunglasses|man-in-uniform|bank-robber|stepbrother-stepbrother-relationship|loss-of-father|police-station|corruption|theft|drunkenness|explosion|flashback|alcoholic|alcoholism|hospital|shootout|revenge|choked-to-death|policeman-shot|stabbed-in-the-side|photographer|apology|shot-to-death|face-slap|loss-of-mother|bomb|police-brutality|dancer|drinking|beating|attempted-murder|mother-son-relationship|breaking-the-fourth-wall|gunfight|suicide|stabbed-with-scissors|polio-victim|pottery|water-thrown-on-person|asthma-spray|belt|kicking-in-a-door|joke-telling|asthma-attack|gun-battle|political-assassination|suicide-by-drowning|humiliation|marriage-proposal|water-hose|exercising|asthma|falling-to-death|one-against-many|resentment|safe|factory|over-the-top|drunkard|corrupt-cop|tough-guy|sibling-rivalry|action-hero|criminal|showdown|money|policeman|chase|gun|bank-robbery|boyfriend-girlfriend-relationship|small-town|murder|laundry-drying-on-clothes-line|villain|bare-chested-male|violence|slow-motion-scene|freeze-frame|fistfight|shirt|shirt-ripped-off|blood|stepfather-stepson-relationship|good-versus-evil|railway-station|fight|one-word-title|love|police-corruption|police-inspector|police-officer|death-of-mother|death-of-father|title-spoken-by-character</t>
  </si>
  <si>
    <t xml:space="preserve">tt1483010</t>
  </si>
  <si>
    <t xml:space="preserve">Logan</t>
  </si>
  <si>
    <t xml:space="preserve">Logan is a story about two teenage brothers, Tyler and Logan. Logan, the younger of the two, has got his mind set on a seemingly impossible project which turns out to be much harder than ...</t>
  </si>
  <si>
    <t xml:space="preserve">Independent Pictures</t>
  </si>
  <si>
    <t xml:space="preserve">Leo Howard, Booboo Stewart, Patrick Probst, Abigail Isom</t>
  </si>
  <si>
    <t xml:space="preserve">Kyle Lawrence, Caleb Doyle</t>
  </si>
  <si>
    <t xml:space="preserve">one-word-title|brother-brother-relationship|character-name-in-title</t>
  </si>
  <si>
    <t xml:space="preserve">tt1624426</t>
  </si>
  <si>
    <t xml:space="preserve">I Will Follow</t>
  </si>
  <si>
    <t xml:space="preserve">Chronicles a day in the life of a grieving woman, and the twelve visitors who help her move forward.</t>
  </si>
  <si>
    <t xml:space="preserve">Salli Richardson-Whitfield, Tracie Thoms, Omari Hardwick, Michole Briana White</t>
  </si>
  <si>
    <t xml:space="preserve">Ava DuVernay</t>
  </si>
  <si>
    <t xml:space="preserve">80 min</t>
  </si>
  <si>
    <t xml:space="preserve">f-rated|african-american|claim-in-title</t>
  </si>
  <si>
    <t xml:space="preserve">tt1572311</t>
  </si>
  <si>
    <t xml:space="preserve">Tees Maar Khan</t>
  </si>
  <si>
    <t xml:space="preserve">Posing as a movie producer, a conman attempts to trick an entire village into helping him rob a treasure-laden train.</t>
  </si>
  <si>
    <t xml:space="preserve">Akshay Kumar, Katrina Kaif, Akshaye Khanna, Rajiv Laxman</t>
  </si>
  <si>
    <t xml:space="preserve">Farah Khan</t>
  </si>
  <si>
    <t xml:space="preserve">135 min</t>
  </si>
  <si>
    <t xml:space="preserve">Comedy, Crime</t>
  </si>
  <si>
    <t xml:space="preserve">4 wins &amp; 2 nominations.</t>
  </si>
  <si>
    <t xml:space="preserve">train|village|robbery|body|headless-horseman|treasure|film-star|f-rated|popular-song|title-directed-by-female|gay-marriage|albino|effeminacy|gay-joke|gay-stereotype|gay|eid|burqa|cbi-officer|item-song|antique-smuggler|film-shoot|film-set|academy-award|academy-awards-ceremony|parachute|film-premiere|bound-and-gagged|airhead|bimbo|sidekick|henchman|invisible-man|invisibility|caper|secretary|siamese-twins|pregnancy|train-robbery|judge|arrest|crowd|court|child-kidnapping|villager|jungle|bank|disguise|film-actor|escape|police-commissioner|airplane|thief|con-artist|policeman|film-director|police|character-name-in-title|title-spoken-by-character</t>
  </si>
  <si>
    <t xml:space="preserve">tt1466072</t>
  </si>
  <si>
    <t xml:space="preserve">William S. Burroughs: A Man Within</t>
  </si>
  <si>
    <t xml:space="preserve">William S. Burroughs: featuring never before seen footage as well as exclusive interviews with his closest friends and colleagues. Born the heir of the Burroughs' adding machine estate, he ...</t>
  </si>
  <si>
    <t xml:space="preserve">Oscilloscope Pictures</t>
  </si>
  <si>
    <t xml:space="preserve">Fred Aldrich, Laurie Anderson, Amiri Baraka, Jello Biafra</t>
  </si>
  <si>
    <t xml:space="preserve">Yony Leyser</t>
  </si>
  <si>
    <t xml:space="preserve">author|beat-generation|art|sexuality|death-of-wife|homosexuality|beatnik|period-in-title|character-name-in-title</t>
  </si>
  <si>
    <t xml:space="preserve">tt1734110</t>
  </si>
  <si>
    <t xml:space="preserve">No One Killed Jessica</t>
  </si>
  <si>
    <t xml:space="preserve">A journalist, who is more of an activist teams up with the sister of a murdered model, as she gets interested in the case and wants to bring justice to her case.</t>
  </si>
  <si>
    <t xml:space="preserve">Rani Mukerji, Vidya Balan, Myra Karn, Neil Bhoopalam</t>
  </si>
  <si>
    <t xml:space="preserve">Raj Kumar Gupta</t>
  </si>
  <si>
    <t xml:space="preserve">136 min</t>
  </si>
  <si>
    <t xml:space="preserve">Biography, Crime, Drama</t>
  </si>
  <si>
    <t xml:space="preserve">1 win &amp; 9 nominations.</t>
  </si>
  <si>
    <t xml:space="preserve">journalist|delhi-india|court|justice|testimony|spoiled-brat|cover-up|father-daughter-relationship|female-protagonist|lawyer|f-word|sting-operation|candlelight-vigil|candlelight-march|miscarriage-of-justice|media-hype|bribe|television-reporter|grief|media|murder|police-inspector|profanity|murder-trial|witness|loss-of-sister|politician|murder-case|based-on-true-story|character-name-in-title</t>
  </si>
  <si>
    <t xml:space="preserve">tt1773109</t>
  </si>
  <si>
    <t xml:space="preserve">Yamla Pagla Deewana</t>
  </si>
  <si>
    <t xml:space="preserve">A married Canadian travels to India to re-unite with his estranged father and brother but faces obstacles and challenges.</t>
  </si>
  <si>
    <t xml:space="preserve">Eros International</t>
  </si>
  <si>
    <t xml:space="preserve">Nafisa Ali, Madhuri Bhattacharya, Emma Brown Garett, Mahek Chahal</t>
  </si>
  <si>
    <t xml:space="preserve">Samir Karnik</t>
  </si>
  <si>
    <t xml:space="preserve">163 min</t>
  </si>
  <si>
    <t xml:space="preserve">Action, Comedy, Drama</t>
  </si>
  <si>
    <t xml:space="preserve">criminal|promo|trailer|download|video|bollywood</t>
  </si>
  <si>
    <t xml:space="preserve">tt1433810</t>
  </si>
  <si>
    <t xml:space="preserve">Dhobi Ghat</t>
  </si>
  <si>
    <t xml:space="preserve">The lives of four people intersect in Mumbai: a washer-man who wants to become an actor, a banker-turned-photographer, a painter looking for inspiration, and a newly-married immigrant who journals her experiences on home video.</t>
  </si>
  <si>
    <t xml:space="preserve">Prateik, Monica Dogra, Kriti Malhotra, Aamir Khan</t>
  </si>
  <si>
    <t xml:space="preserve">Kiran Rao</t>
  </si>
  <si>
    <t xml:space="preserve">home-video|f-rated|mumbai-india|killing-an-animal|escape|voyeurism|bedroom|hedonism|prescription-drug-abuse|underwear|bra|peeping-tom|mosque|hanged-to-death|low-budget-film|flashback|decapitation|death|cigarette-smoking|agent|subway|car|short-filmmaking|age-difference|crushed-to-death|chasing-a-car|chase|dead-rat|night-duty|blood|borrowing-money|crowded-street|art-gallery|exhibition|flirting|photo-shoot|murder-of-a-drug-dealer|title-spoken-by-character</t>
  </si>
  <si>
    <t xml:space="preserve">tt1529567</t>
  </si>
  <si>
    <t xml:space="preserve">Sea Rex 3D: Journey to a Prehistoric World</t>
  </si>
  <si>
    <t xml:space="preserve">The T-Rex of the Seas come alive.</t>
  </si>
  <si>
    <t xml:space="preserve">3D Entertainment Distribution Ltd</t>
  </si>
  <si>
    <t xml:space="preserve">Guillaume Denaiffe, Norbert Ferrer, Chloe Hollings, Richard Rider</t>
  </si>
  <si>
    <t xml:space="preserve">Ronan Chapalain, Pascal Vuong</t>
  </si>
  <si>
    <t xml:space="preserve">41 min</t>
  </si>
  <si>
    <t xml:space="preserve">2 wins.</t>
  </si>
  <si>
    <t xml:space="preserve">sea|imax|3d|water|plesiosaur|shark|historical|dinosaur-bone|jurassic|prehistoric-creature|animal|natural-history|computer-animation|death|meteor|prehistory|fight|paleontologist|dinosaur-fossil|skeleton|fish|blood-in-water|dinosaur-skeleton|bite|megalodon|dinosaur-skull|fight-between-dinosaurs|planet-earth|host|museum|fossil|eye|punctuation-in-title|prehistoric-monster|prehistoric-animal|prehistoric-fish|underwater-scene|prehistoric-times|mosasaur</t>
  </si>
  <si>
    <t xml:space="preserve">tt1629376</t>
  </si>
  <si>
    <t xml:space="preserve">7 Khoon Maaf</t>
  </si>
  <si>
    <t xml:space="preserve">Susanna's quest for love leads to a series of marriages, each ending in the mysterious death of her latest husband.</t>
  </si>
  <si>
    <t xml:space="preserve">Priyanka Chopra, Vivaan Shah, Manuj Bhaskar, Sanjay Verma</t>
  </si>
  <si>
    <t xml:space="preserve">Vishal Bhardwaj</t>
  </si>
  <si>
    <t xml:space="preserve">137 min</t>
  </si>
  <si>
    <t xml:space="preserve">Drama, Mystery, Thriller</t>
  </si>
  <si>
    <t xml:space="preserve">2 wins &amp; 9 nominations.</t>
  </si>
  <si>
    <t xml:space="preserve">marriage|confession|arson|doctor|russian-spy|snake-pit|forensics|russian-roulette|female-protagonist|religion|interfaith-marriage|black-widow|panther|female-serial-killer|poetry|poet|interracial-relationship|drug-overdose|musician|military-officer|serial-killer|dog|police-officer|based-on-short-story|forgiveness|blood|betrayal|polygamy|murder|number-in-title</t>
  </si>
  <si>
    <t xml:space="preserve">tt1673736</t>
  </si>
  <si>
    <t xml:space="preserve">Falling Overnight</t>
  </si>
  <si>
    <t xml:space="preserve">On the day before his scheduled surgery to remove a brain tumor, Elliot meets Chloe Webb, a young photographer who invites him to her art show. An intimate night threatens to be overwritten when Elliot shares his news the next morning.</t>
  </si>
  <si>
    <t xml:space="preserve">Parker Croft, Emilia Ares Zoryan, Barak Hardley, Millie Zinner</t>
  </si>
  <si>
    <t xml:space="preserve">Conrad Jackson</t>
  </si>
  <si>
    <t xml:space="preserve">9 wins.</t>
  </si>
  <si>
    <t xml:space="preserve">riding-a-bicycle|bicycle|two-word-title</t>
  </si>
  <si>
    <t xml:space="preserve">tt1669846</t>
  </si>
  <si>
    <t xml:space="preserve">Vito Bonafacci</t>
  </si>
  <si>
    <t xml:space="preserve">Vito has a fatal heart attack as he is exiting the front gate of his stately home. Upon death his mom confronts him, making it clear, via a lengthy diatribe, that his existence was one of ...</t>
  </si>
  <si>
    <t xml:space="preserve">CAVU Releasing</t>
  </si>
  <si>
    <t xml:space="preserve">Paul Borghese, Tisha Tinsman, Emelise Aleandri, Maria Cofano</t>
  </si>
  <si>
    <t xml:space="preserve">John Martoccia</t>
  </si>
  <si>
    <t xml:space="preserve">tt1728239</t>
  </si>
  <si>
    <t xml:space="preserve">Double Dhamaal</t>
  </si>
  <si>
    <t xml:space="preserve">Four slackers decide to avenge their humiliation at the hands of a con-man.</t>
  </si>
  <si>
    <t xml:space="preserve">Reliance Big Pictures</t>
  </si>
  <si>
    <t xml:space="preserve">Sanjay Dutt, Javed Jaffrey, Riteish Deshmukh, Mallika Sherawat</t>
  </si>
  <si>
    <t xml:space="preserve">Indra Kumar</t>
  </si>
  <si>
    <t xml:space="preserve">138 min</t>
  </si>
  <si>
    <t xml:space="preserve">Comedy, Crime, Drama</t>
  </si>
  <si>
    <t xml:space="preserve">tt1562872</t>
  </si>
  <si>
    <t xml:space="preserve">Zindagi Na Milegi Dobara</t>
  </si>
  <si>
    <t xml:space="preserve">Three friends decide to turn their fantasy vacation into reality after one of their number becomes engaged.</t>
  </si>
  <si>
    <t xml:space="preserve">Hrithik Roshan, Katrina Kaif, Naseeruddin Shah, Kalki Koechlin</t>
  </si>
  <si>
    <t xml:space="preserve">Zoya Akhtar</t>
  </si>
  <si>
    <t xml:space="preserve">155 min</t>
  </si>
  <si>
    <t xml:space="preserve">19 wins &amp; 16 nominations.</t>
  </si>
  <si>
    <t xml:space="preserve">vacation|three-friends|f-rated|title-directed-by-female|travel|underwater|philosophical|coming-of-age|dancing|spain|bullfighting|bachelor-party|engagement|misunderstanding|ring|fiance-fiancee-relationship|possessiveness|absent-father|overcoming-fear|fear|poet|poetry|self-discovery|scuba-diving|skydiving|workaholic|yuppie|friendship-between-men|road-movie|male-bonding|friendship</t>
  </si>
  <si>
    <t xml:space="preserve">tt1981703</t>
  </si>
  <si>
    <t xml:space="preserve">The Harvest/La Cosecha</t>
  </si>
  <si>
    <t xml:space="preserve">The story of the children who work 12-14 hour days in the fields without the protection of child labor laws. These children are not toiling in the fields in some far away land. They are working in America.</t>
  </si>
  <si>
    <t xml:space="preserve">U. Roberto Romano</t>
  </si>
  <si>
    <t xml:space="preserve">labor|child-labor|education|hispanic|migration|immigration|social-activism|latino|pesticide|environment|food|children's-rights|human-rights|migrant-farmworker|agriculture</t>
  </si>
  <si>
    <t xml:space="preserve">tt1348318</t>
  </si>
  <si>
    <t xml:space="preserve">Protektor</t>
  </si>
  <si>
    <t xml:space="preserve">A Czech journalist joins a Prague radio station that broadcasts Nazi propaganda in order to protect his Jewish wife. However, as the Nazi rule over Czechoslovakia calls for more and more ...</t>
  </si>
  <si>
    <t xml:space="preserve">Film Movement</t>
  </si>
  <si>
    <t xml:space="preserve">Matthias Brandt, Jan Budar, Marek Daniel, Cyril Drozda</t>
  </si>
  <si>
    <t xml:space="preserve">Marek Najbrt</t>
  </si>
  <si>
    <t xml:space="preserve">8 wins &amp; 5 nominations.</t>
  </si>
  <si>
    <t xml:space="preserve">nazi|radio|nazi-propaganda|jewish|world-war-two|female-nudity|nudity|wig|wedding-party|swimming|singing|rowing|provocation|oversleeping|one-word-title|nude-photograph|mourning|locked-up|jew|husband-wife-relationship|house-search|filmmaking|film-within-a-film|clothes|cinema|caught-naked|boxing|bicycle|betrayal|bath|assassination|arrest|actress</t>
  </si>
  <si>
    <t xml:space="preserve">tt1190537</t>
  </si>
  <si>
    <t xml:space="preserve">Bloodline</t>
  </si>
  <si>
    <t xml:space="preserve">One man's journey into the world of the so-called 'Bloodline' conspiracy, at the heart of Dan Brown's The Da Vinci Code, where a secret society, the Priory of Sion, claims to have guarded ...</t>
  </si>
  <si>
    <t xml:space="preserve">Bruce Burgess, Tracy Twyman, Robert Howells, Guy Patton</t>
  </si>
  <si>
    <t xml:space="preserve">Bruce Burgess</t>
  </si>
  <si>
    <t xml:space="preserve">113 min</t>
  </si>
  <si>
    <t xml:space="preserve">Mystery</t>
  </si>
  <si>
    <t xml:space="preserve">religion|conspiracy-theory</t>
  </si>
  <si>
    <t xml:space="preserve">tt1499302</t>
  </si>
  <si>
    <t xml:space="preserve">Filth to Ashes, Flesh to Dust</t>
  </si>
  <si>
    <t xml:space="preserve">Purge: To put to death, eliminate what is undesirable. The serial killer known as Purge lived and died by this code. But is he dead? Driving home from a road trip, ERIC and SHELLY take a ...</t>
  </si>
  <si>
    <t xml:space="preserve">Midnight Releasing</t>
  </si>
  <si>
    <t xml:space="preserve">Meredith Laine, Linda Bella, Allison Ochmanek, Derrick Bishop</t>
  </si>
  <si>
    <t xml:space="preserve">Paul Morrell</t>
  </si>
  <si>
    <t xml:space="preserve">Horror</t>
  </si>
  <si>
    <t xml:space="preserve">serial-killer|lair|revenge|traffic-jam|teenager|shortcut|dark-road|murder</t>
  </si>
  <si>
    <t xml:space="preserve">tt1562871</t>
  </si>
  <si>
    <t xml:space="preserve">Ra.One</t>
  </si>
  <si>
    <t xml:space="preserve">A video game developer's world spirals out of control when his shape-shifting indestructible virtual creation becomes all too real.</t>
  </si>
  <si>
    <t xml:space="preserve">Shah Rukh Khan, Arjun Rampal, Kareena Kapoor Khan, Shahana Goswami</t>
  </si>
  <si>
    <t xml:space="preserve">Anubhav Sinha</t>
  </si>
  <si>
    <t xml:space="preserve">156 min</t>
  </si>
  <si>
    <t xml:space="preserve">Action, Sci-Fi</t>
  </si>
  <si>
    <t xml:space="preserve">10 wins &amp; 6 nominations.</t>
  </si>
  <si>
    <t xml:space="preserve">father-son-relationship|regeneration|villain|alter-ego|dussehra|effigy|reference-to-ravana|virtual-character-come-to-life|cameo-appearance|taxi-driver|loss-of-husband|loss-of-father|piercing|car-motorcycle-chase|martial-arts|fight|lifting-person-in-air|sexual-humor|gay-joke|hand-on-breast|airport|abbreviation-in-title|period-in-title|3-dimensional|superhero|computer-animation|number-in-title</t>
  </si>
  <si>
    <t xml:space="preserve">tt1149583</t>
  </si>
  <si>
    <t xml:space="preserve">Flow: For Love of Water</t>
  </si>
  <si>
    <t xml:space="preserve">Water is the very essence of life, sustaining every being on the planet. 'Flow' confronts the disturbing reality that our crucial resource is dwindling and greed just may be the cause.</t>
  </si>
  <si>
    <t xml:space="preserve">Bill Alexander, Maude Barlow, Basil Bold, Shelly Brime</t>
  </si>
  <si>
    <t xml:space="preserve">Irena Salina</t>
  </si>
  <si>
    <t xml:space="preserve">1 win &amp; 1 nomination.</t>
  </si>
  <si>
    <t xml:space="preserve">environmental-issues|water-contamination</t>
  </si>
  <si>
    <t xml:space="preserve">tt2654360</t>
  </si>
  <si>
    <t xml:space="preserve">Deceptive Practice: The Mysteries and Mentors of Ricky Jay</t>
  </si>
  <si>
    <t xml:space="preserve">Ricky Jay is a world-renowned magician, author, historian and actor (often a mischievous presence in the films of David Mamet and Paul Thomas Anderson) -- and a performer who regularly ...</t>
  </si>
  <si>
    <t xml:space="preserve">Kino Lorber Films</t>
  </si>
  <si>
    <t xml:space="preserve">Ricky Jay, Winston Simone, Dick Cavett, David Mamet</t>
  </si>
  <si>
    <t xml:space="preserve">Molly Bernstein</t>
  </si>
  <si>
    <t xml:space="preserve">stage-magician</t>
  </si>
  <si>
    <t xml:space="preserve">tt1941541</t>
  </si>
  <si>
    <t xml:space="preserve">Greenwich Village: Music That Defined a Generation</t>
  </si>
  <si>
    <t xml:space="preserve">Explores the music scene in Greenwich Village, New York in the 60's and early 70's. The film highlights some of the finest singer/songwriters of the day.</t>
  </si>
  <si>
    <t xml:space="preserve">Susan Sarandon, Happy Traum, Tom Bernadin, Doug Yeager</t>
  </si>
  <si>
    <t xml:space="preserve">Laura Archibald</t>
  </si>
  <si>
    <t xml:space="preserve">tt2296404</t>
  </si>
  <si>
    <t xml:space="preserve">Tai Chi Hero</t>
  </si>
  <si>
    <t xml:space="preserve">About the early years of Yang Luchan, a Tai chi master. The man who founded Tai Chi in the 19th century and what has now become the most popular Tai Chi style in the world. The second ...</t>
  </si>
  <si>
    <t xml:space="preserve">Well Go USA</t>
  </si>
  <si>
    <t xml:space="preserve">Xiaochao Yuan, Qi Shu, Tony Ka Fai Leung, Angelababy</t>
  </si>
  <si>
    <t xml:space="preserve">Stephen Fung</t>
  </si>
  <si>
    <t xml:space="preserve">Action, Adventure</t>
  </si>
  <si>
    <t xml:space="preserve">steampunk|sequel|second-part</t>
  </si>
  <si>
    <t xml:space="preserve">tt2325741</t>
  </si>
  <si>
    <t xml:space="preserve">In the Fog</t>
  </si>
  <si>
    <t xml:space="preserve">Western frontiers of the USSR, 1942. The region is under German occupation. A man is wrongly accused of collaboration. Desperate to save his dignity, he faces impossible moral choice.</t>
  </si>
  <si>
    <t xml:space="preserve">Vladimir Svirskiy, Vladislav Abashin, Sergey Kolesov, Nikita Peremotov</t>
  </si>
  <si>
    <t xml:space="preserve">Sergey Loznitsa</t>
  </si>
  <si>
    <t xml:space="preserve">127 min</t>
  </si>
  <si>
    <t xml:space="preserve">3 wins &amp; 5 nominations.</t>
  </si>
  <si>
    <t xml:space="preserve">collaboration|great-patriotic-war|year-1942|mist|nazi-occupation|world-war-two|ussr|nazi-soldier|wehrmacht|suicide-by-gunshot|robbing-dead-body|suspected-betrayal|sabotaged-railway|railwayman|fatal-gunshot-wound|carrying-someone-on-one's-back|bullet-wound|guerilla-fighter|truck-on-fire|sabotage|militia|escaping-execution|digging-own-grave|death-by-hanging|house-in-the-woods|title-same-as-book|condemned-to-death|offscreen-killing|resistance-fighter|belarus|1940s|false-accusation|very-little-dialogue|long-take|flashback|carrying-a-dead-body|dead-body|woods|hanging|death|based-on-novel</t>
  </si>
  <si>
    <t xml:space="preserve">tt2633826</t>
  </si>
  <si>
    <t xml:space="preserve">Mumbai Mirror</t>
  </si>
  <si>
    <t xml:space="preserve">Manoj Mishra ( steadicam operator )</t>
  </si>
  <si>
    <t xml:space="preserve">Independent Bollywood</t>
  </si>
  <si>
    <t xml:space="preserve">Sudesh Berry, Raja Bherwani, Rajendra Chawla, Sachiin Joshi</t>
  </si>
  <si>
    <t xml:space="preserve">Ankush Bhatt</t>
  </si>
  <si>
    <t xml:space="preserve">Action, Crime, Thriller</t>
  </si>
  <si>
    <t xml:space="preserve">game|chess|officer|investigation|mass-killing|bullet|shot-in-the-chest|shot-in-the-head|gun|reporter|bar-dancer|gang-war|fight|cop|drug-racket</t>
  </si>
  <si>
    <t xml:space="preserve">tt2691524</t>
  </si>
  <si>
    <t xml:space="preserve">The Oscar Nominated Short Films 2013: Animation</t>
  </si>
  <si>
    <t xml:space="preserve">Collective screening of the Academy Award nominated short films from the Animation category for 2013.</t>
  </si>
  <si>
    <t xml:space="preserve">Magnolia/Shorts International</t>
  </si>
  <si>
    <t xml:space="preserve">Animation</t>
  </si>
  <si>
    <t xml:space="preserve">awards|academy|compilation|oscars</t>
  </si>
  <si>
    <t xml:space="preserve">tt2369047</t>
  </si>
  <si>
    <t xml:space="preserve">Horses of God</t>
  </si>
  <si>
    <t xml:space="preserve">A fictional account of the lives of the men responsible for the suicide bombings in Casablanca in 2003.</t>
  </si>
  <si>
    <t xml:space="preserve">Kino Lorber</t>
  </si>
  <si>
    <t xml:space="preserve">Abdelhakim Rachi, Abdelilah Rachid, Hamza Souidek, Ahmed El Idrissi Amrani</t>
  </si>
  <si>
    <t xml:space="preserve">Nabil Ayouch</t>
  </si>
  <si>
    <t xml:space="preserve">115 min</t>
  </si>
  <si>
    <t xml:space="preserve">6 wins &amp; 2 nominations.</t>
  </si>
  <si>
    <t xml:space="preserve">inspired-by-true-events|islamic-fundamentalism|islamic|muslim|drug-dealer|goalkeeper|soccer|slum|morocco|sparring|suicide-bomber|september-11-2001|2000s|1990s|restaurant|explosion|bomb|death|islamic-fundamentalist|arab-terrorist|terrorist-attack|terrorist-bombing|terrorism|muslim-terrorist|muslim-prayer|muslim-man|radicalism|poverty|drinking|cafe|heavy-rain|rain|tv-antenna|watching-tv|blood|murder|repairing-a-motorcycle|motorcycle|prison|police|drug-dealing|drugs|family-relationships|brother-brother-relationship|fight|playing-soccer|children|slum-life</t>
  </si>
  <si>
    <t xml:space="preserve">tt2765340</t>
  </si>
  <si>
    <t xml:space="preserve">So Young</t>
  </si>
  <si>
    <t xml:space="preserve">A college freshman encounters new friends, romance, and adventure upon her arrival at campus.</t>
  </si>
  <si>
    <t xml:space="preserve">China Lion Films</t>
  </si>
  <si>
    <t xml:space="preserve">Mark Chao, Geng Han, Zishan Yang, Shuying Jiang</t>
  </si>
  <si>
    <t xml:space="preserve">Wei Zhao</t>
  </si>
  <si>
    <t xml:space="preserve">131 min</t>
  </si>
  <si>
    <t xml:space="preserve">12 wins &amp; 26 nominations.</t>
  </si>
  <si>
    <t xml:space="preserve">college-age|youth</t>
  </si>
  <si>
    <t xml:space="preserve">tt2301155</t>
  </si>
  <si>
    <t xml:space="preserve">Shootout at Wadala</t>
  </si>
  <si>
    <t xml:space="preserve">The first-ever registered encounter by the Mumbai Police, which took place on November 1, 1982. Based on a true story.</t>
  </si>
  <si>
    <t xml:space="preserve">Anil Kapoor, John Abraham, Manoj Bajpayee, Tusshar Kapoor</t>
  </si>
  <si>
    <t xml:space="preserve">Sanjay Gupta</t>
  </si>
  <si>
    <t xml:space="preserve">Action, Biography, Crime</t>
  </si>
  <si>
    <t xml:space="preserve">cleavage|gangland-execution|gang|prison-break|prison|brothel|indian-mafia|violence|undercover-stakeout|shootout|bombay|based-on-true-events|gangster|based-on-true-story|based-on-book</t>
  </si>
  <si>
    <t xml:space="preserve">tt1876330</t>
  </si>
  <si>
    <t xml:space="preserve">Hello Herman</t>
  </si>
  <si>
    <t xml:space="preserve">Set in the not so distant future, in Any Town USA, sixteen year old Herman Howards makes a fateful decision. He enters his suburban school and kills thirty nine students, two teachers, and ...</t>
  </si>
  <si>
    <t xml:space="preserve">Norman Reedus, Garrett Backstrom, Martha Higareda, Rob Estes</t>
  </si>
  <si>
    <t xml:space="preserve">Michelle Danner</t>
  </si>
  <si>
    <t xml:space="preserve">bullying|loneliness|pro-life|death-penalty|electric-chair|undercover-agent|nazi-skinhead|school-shooting|radio-personality</t>
  </si>
  <si>
    <t xml:space="preserve">tt2309600</t>
  </si>
  <si>
    <t xml:space="preserve">Singam 2</t>
  </si>
  <si>
    <t xml:space="preserve">Tough cop Durai Singam performs an undercover operation and identifies some nefarious activities in the seas around the coastal town.</t>
  </si>
  <si>
    <t xml:space="preserve">ATMUS</t>
  </si>
  <si>
    <t xml:space="preserve">Suriya, Anushka Shetty, Hansika Motwani, Vivek</t>
  </si>
  <si>
    <t xml:space="preserve">Hari</t>
  </si>
  <si>
    <t xml:space="preserve">166 min</t>
  </si>
  <si>
    <t xml:space="preserve">Action, Thriller</t>
  </si>
  <si>
    <t xml:space="preserve">8 nominations.</t>
  </si>
  <si>
    <t xml:space="preserve">coastal-town|sea|undercover|drugs|drug-smuggling|attempted-murder|love-triangle|blood|rain|attack|fisherman|small-town|yacht|boat|tough-guy|action-hero|police|sequel|number-in-title|character-name-in-title</t>
  </si>
  <si>
    <t xml:space="preserve">tt2210834</t>
  </si>
  <si>
    <t xml:space="preserve">Jimmy P.</t>
  </si>
  <si>
    <t xml:space="preserve">A troubled Native American veteran forms an extraordinary friendship with his maverick French psychoanalyst as they try to find a cure to his suffering.</t>
  </si>
  <si>
    <t xml:space="preserve">Benicio Del Toro, Michelle Thrush, Gary Farmer, Larry Pine</t>
  </si>
  <si>
    <t xml:space="preserve">Arnaud Desplechin</t>
  </si>
  <si>
    <t xml:space="preserve">117 min</t>
  </si>
  <si>
    <t xml:space="preserve">6 nominations.</t>
  </si>
  <si>
    <t xml:space="preserve">native-american|world-war-two|france|psycho-analysis|dreams</t>
  </si>
  <si>
    <t xml:space="preserve">tt2131698</t>
  </si>
  <si>
    <t xml:space="preserve">Zaytoun</t>
  </si>
  <si>
    <t xml:space="preserve">Beirut, 1982: a young Palestinian refugee helps an Israeli fighter pilot escape from PLO captivity because he wants to visit his ancestral family home. En route through war-torn Lebanon their relationship develops into a close bond.</t>
  </si>
  <si>
    <t xml:space="preserve">Stephen Dorff, Abdallah El Akal, Alice Taglioni, Loai Nofi</t>
  </si>
  <si>
    <t xml:space="preserve">Eran Riklis</t>
  </si>
  <si>
    <t xml:space="preserve">110 min</t>
  </si>
  <si>
    <t xml:space="preserve">Adventure, Drama, Thriller</t>
  </si>
  <si>
    <t xml:space="preserve">escape|lebanon|pilot|israeli|palestinian|refugee|israel-lebanon-war|lebanon-war|desert|woman-shot|checkpoint|child-shot|deal|spit-in-the-face|escaped-prisoner|hospital|palestine|gunshot-wound|held-at-gunpoint|brother-brother-relationship|person-on-fire|pistol|refugee-camp|1980s|cross-country|female-doctor|road-trip|handcuffs|sapling|assembling-gun|ak-47|cell|storm-drain|plant|air-raid|military-training|blindfold|intergenerational-friendship|man-boy-relationship|military-service|cadet|child-smoking-cigarette|father-son-relationship|sunglasses|bag-over-head|tree-planting|child-protagonist|teenage-boy|12-year-old|wound|on-the-road|child-with-a-gun|loss-of-father|death|shatila-refugee-camp|13-year-old|reference-to-zico|reference-to-pele|soccer-fan|taxi-driver|olive-tree|singing-in-a-car|planting-a-tree|un-peacekeepers|israeli-army|friendship|water|mine|soccer-ball|tree|swallowing-a-key|key|taxi|dog|child-soldier|photograph|classroom|school|tire|orphan|boy|shot-in-the-leg|gun|prisoner|fighter-pilot|year-1982|beirut-lebanon|one-word-title|death-of-child|death-of-father|death-of-friend</t>
  </si>
  <si>
    <t xml:space="preserve">tt1874513</t>
  </si>
  <si>
    <t xml:space="preserve">God Loves Uganda</t>
  </si>
  <si>
    <t xml:space="preserve">An account of the American Evangelicals' attempts to indoctrinate their Christian Right beliefs in Uganda.</t>
  </si>
  <si>
    <t xml:space="preserve">Variance Films</t>
  </si>
  <si>
    <t xml:space="preserve">Roger Ross Williams</t>
  </si>
  <si>
    <t xml:space="preserve">5 wins &amp; 6 nominations.</t>
  </si>
  <si>
    <t xml:space="preserve">christian|evangelical|missionary|uganda|religious-abuse|homosexual|religious-zealot|hysteria|outing|newspaper|anglican|gay-rights|pornography|religious-fervor|gay-pornography|dancing|airport|reference-to-george-w.-bush|reference-to-bill-clinton|chicken|promotional-film|reference-to-the-united-nations|reference-to-unicef|grave|reference-to-barack-obama|year-2003|year-1985|book|billboard|aids|blood-test|hiv-test|bookstore|condom|parliament|painting|funeral|reference-to-starbucks|rain|murder|gay-bashing|hate-crime|lord's-prayer|van|speech|excommunication|archbishop|reference-to-sodom-and-gomorrah|bishop|minister|reference-to-idi-amin|proposition-8|abstinence|holy-communion|school-uniform|school|children|children's-song|singing|taxi|belief-in-heaven|belief-in-the-afterlife|preaching|proselytizing|speaking-in-tongues|saying-grace|lawn-mower|lawn-sprinkler|reference-to-mohammed|muslim|preacher|pastor|reference-to-jesus-christ|revival|massachusetts|boston-massachusetts|kampala|death-penalty|intolerance|bigotry|prejudice|religious-intolerance|pentecostalism|evangelical-christianity|extremism|extremist|religious-fanaticism|religious-fanatic|fanaticism|kansas-city-missouri|missouri|evangelism|prayer|pentecostal|international-house-of-prayer|crying|interview|christianity|homosexuality-and-religion|church|religious-fundamentalist|religious-fundamentalism|fundamentalism|belief-in-god|africa|religion|homosexuality|homophobia|gay|claim-in-title|religious-hypocrisy|religious-nut|christian-hypocracy</t>
  </si>
  <si>
    <t xml:space="preserve">tt2852406</t>
  </si>
  <si>
    <t xml:space="preserve">Omar</t>
  </si>
  <si>
    <t xml:space="preserve">A young Palestinian freedom fighter agrees to work as an informant after he's tricked into an admission of guilt by association in the wake of an Israeli soldier's killing.</t>
  </si>
  <si>
    <t xml:space="preserve">Adopt Films</t>
  </si>
  <si>
    <t xml:space="preserve">Adam Bakri, Leem Lubany, Waleed Zuaiter, Samer Bisharat</t>
  </si>
  <si>
    <t xml:space="preserve">Hany Abu-Assad</t>
  </si>
  <si>
    <t xml:space="preserve">Drama, Romance, Thriller</t>
  </si>
  <si>
    <t xml:space="preserve">Nominated for 1 Oscar. Another 11 wins &amp; 11 nominations.</t>
  </si>
  <si>
    <t xml:space="preserve">palestinian|no-music-during-end-credits|male-nudity|west-bank|male-rear-nudity|traitor|wall|killing|informant|revenge|marriage-proposal|betrayal|jealousy|blackmail|unwanted-pregnancy|tracking-device|counter-insurgency|capture|ambush|freedom-fighter|armed-resistance|palestinian-insurgent|insurgent|armed-insurgency|lovers|palestinian-prisoner|israeli-prison|jail-cell|prisoner|beating|interrogation|sniper-rifle|snitch|border-wall|israel|palestine|2010s|israel-palestine|homicide|running|gun|death-by-gunshot|written-by-director|violence|shot-to-death|no-music-score|baker|israeli-palestinian-conflict|reference-to-spiderman|attempted-ambush|love-letter|foot-chase|reference-to-brad-pitt|reference-to-marlon-brando|bare-chested-male|one-word-title|kitten|pregnancy|gun-shot|blood|torture|prison|israeli-army|police-arrest|arrest|chase|soldier-killed|climbing-over-a-wall|climbing-up-a-wall|friendship|trust|love|title-spoken-by-character|character-name-in-title|surprise-ending</t>
  </si>
  <si>
    <t xml:space="preserve">tt1423636</t>
  </si>
  <si>
    <t xml:space="preserve">Torn</t>
  </si>
  <si>
    <t xml:space="preserve">Two families bond when their teenage sons are killed in an explosion at a suburban mall only to discover one of their children is the prime suspect.</t>
  </si>
  <si>
    <t xml:space="preserve">Dada Films</t>
  </si>
  <si>
    <t xml:space="preserve">Mahnoor Baloch, Faran Tahir, Dendrie Taylor, John Heard</t>
  </si>
  <si>
    <t xml:space="preserve">Jeremiah Birnbaum</t>
  </si>
  <si>
    <t xml:space="preserve">number-in-title</t>
  </si>
  <si>
    <t xml:space="preserve">tt1029231</t>
  </si>
  <si>
    <t xml:space="preserve">Krrish 3</t>
  </si>
  <si>
    <t xml:space="preserve">Krrish and his scientist father have to save the world and their own family from an evil man named Kaal and his gang of mutants, led by the ruthless Kaya.</t>
  </si>
  <si>
    <t xml:space="preserve">Priyanka Chopra, Hrithik Roshan, Amitabh Bachchan, Kangana Ranaut</t>
  </si>
  <si>
    <t xml:space="preserve">Rakesh Roshan</t>
  </si>
  <si>
    <t xml:space="preserve">Action, Adventure, Romance</t>
  </si>
  <si>
    <t xml:space="preserve">9 wins &amp; 23 nominations.</t>
  </si>
  <si>
    <t xml:space="preserve">mutant|scientist|handicapped|superhero|love|resurrection|good-versus-evil|fired-from-the-job|paraplegic|wheelchair|villain|evil-scientist|child-in-peril|baby-in-peril|baby|fall-from-height|super-speed|superhuman-speed|superhuman|mask|masked-hero|hero|alternate-identity|secret-identity|dual-identity|fight|high-jump|super-power|virus|father-son-relationship|sequel|number-in-title|character-name-in-title</t>
  </si>
  <si>
    <t xml:space="preserve">tt1794943</t>
  </si>
  <si>
    <t xml:space="preserve">Sal</t>
  </si>
  <si>
    <t xml:space="preserve">James Franco's Sal chronicles the final hours of the life of actor Sal Mineo, one-time teen idol and star of the blockbuster films Rebel Without a Cause and Exodus.</t>
  </si>
  <si>
    <t xml:space="preserve">Tribeca Film</t>
  </si>
  <si>
    <t xml:space="preserve">Val Lauren, Jim Parrack, James Franco, Vince Jolivette</t>
  </si>
  <si>
    <t xml:space="preserve">James Franco</t>
  </si>
  <si>
    <t xml:space="preserve">teen-idol|actor|west-hollywood-california|curly-hair|1970s|year-1976|california|apartment-building|stabbed-to-death|stabbing|gay-slur|sunglasses|reference-to-james-dean|death-of-title-character|gay-lead-character|one-word-title|gay|written-and-directed-by-cast-member|telephone-call|celebrity|death|name-in-title|play|murder|swimming-pool|gay-actor|gay-interest|character-name-in-title</t>
  </si>
  <si>
    <t xml:space="preserve">tt2437954</t>
  </si>
  <si>
    <t xml:space="preserve">Singh Saab the Great</t>
  </si>
  <si>
    <t xml:space="preserve">A common man works as a tax collector in a small city. A TV journalist uncovers the mysterious hero's back story.</t>
  </si>
  <si>
    <t xml:space="preserve">Sunny Deol, Urvashi Rautela, Prakash Raj, Amrita Rao</t>
  </si>
  <si>
    <t xml:space="preserve">Anil Sharma</t>
  </si>
  <si>
    <t xml:space="preserve">Action, Drama</t>
  </si>
  <si>
    <t xml:space="preserve">sikh|villain-turns-good|redemption|remorse|news-reporter|death-of-wife|poisoning|stick-fight|impalement|punch|chainsaw|humiliation|jeep|one-man-army|kidnapping|turban|leader|train|prison|tough-guy|action-hero|district-collector|corruption|false-accusation|loss-of-wife|revenge|husband-wife-relationship|character-name-in-title</t>
  </si>
  <si>
    <t xml:space="preserve">tt3404140</t>
  </si>
  <si>
    <t xml:space="preserve">The Attorney</t>
  </si>
  <si>
    <t xml:space="preserve">An ambitious tax attorney decides to represent an old friend in court.</t>
  </si>
  <si>
    <t xml:space="preserve">Kwang Soo Cha, Seon-Mook Cho, Ki-Jung Han, Min-gi Jo</t>
  </si>
  <si>
    <t xml:space="preserve">Woo-seok Yang</t>
  </si>
  <si>
    <t xml:space="preserve">30 wins &amp; 25 nominations.</t>
  </si>
  <si>
    <t xml:space="preserve">tt3148834</t>
  </si>
  <si>
    <t xml:space="preserve">Thunder and the House of Magic</t>
  </si>
  <si>
    <t xml:space="preserve">Thunder, an abandoned young cat seeking shelter from a storm, stumbles into the strangest house imaginable, owned by an old magician and inhabited by a dazzling array of automatons and gizmos.</t>
  </si>
  <si>
    <t xml:space="preserve">Shout! Factory</t>
  </si>
  <si>
    <t xml:space="preserve">Cinda Adams, George Babbit, Brianne Brozey, Kathleen Gati</t>
  </si>
  <si>
    <t xml:space="preserve">Jeremy Degruson, Ben Stassen</t>
  </si>
  <si>
    <t xml:space="preserve">magician</t>
  </si>
  <si>
    <t xml:space="preserve">tt3320578</t>
  </si>
  <si>
    <t xml:space="preserve">Veeram</t>
  </si>
  <si>
    <t xml:space="preserve">A straightforward man, who uses violence to settle disputes, decides to mend his ways for the sake of his lover.</t>
  </si>
  <si>
    <t xml:space="preserve">AIM Distribution</t>
  </si>
  <si>
    <t xml:space="preserve">Ajith Kumar, Tamannaah Bhatia, Vidharth, Bala</t>
  </si>
  <si>
    <t xml:space="preserve">Siva</t>
  </si>
  <si>
    <t xml:space="preserve">Action, Family</t>
  </si>
  <si>
    <t xml:space="preserve">tt1188982</t>
  </si>
  <si>
    <t xml:space="preserve">Jai Ho</t>
  </si>
  <si>
    <t xml:space="preserve">An ex-army officer initiates a unique idea of propagating social responsibility among ordinary people and in doing so, crosses paths with a powerful political family.</t>
  </si>
  <si>
    <t xml:space="preserve">Salman Khan, Tabu, Nadira Babbar, Danny Denzongpa</t>
  </si>
  <si>
    <t xml:space="preserve">Sohail Khan</t>
  </si>
  <si>
    <t xml:space="preserve">social|social-issues|righteous-rage|anger|thrown-through-a-windshield|love-interest|mother-daughter-estrangement|fight-the-system|callousness|apathy|injustice|good-versus-evil|roar|crowd|police-station|do-gooder|social-worker|social-commentary|injured-child|crooked-politician|mother-son-relationship|brother-sister-relationship|evil-politician|ex-soldier|bare-chested-male|remake|one-man-army|tough-guy|action-hero|character-name-in-title</t>
  </si>
  <si>
    <t xml:space="preserve">tt2556308</t>
  </si>
  <si>
    <t xml:space="preserve">Holiday</t>
  </si>
  <si>
    <t xml:space="preserve">A military officer attempts to hunt down a terrorist, destroy a terrorist gang and deactivate the sleeper cells under its command.</t>
  </si>
  <si>
    <t xml:space="preserve">Reliance Entertainment</t>
  </si>
  <si>
    <t xml:space="preserve">Akshay Kumar, Sonakshi Sinha, Freddy Daruwala, Sumeet Raghvan</t>
  </si>
  <si>
    <t xml:space="preserve">170 min</t>
  </si>
  <si>
    <t xml:space="preserve">1 win &amp; 6 nominations.</t>
  </si>
  <si>
    <t xml:space="preserve">tt2176228</t>
  </si>
  <si>
    <t xml:space="preserve">As It Is in Heaven</t>
  </si>
  <si>
    <t xml:space="preserve">After the death of the Prophet, a man is called to lead his small religious sect as they anxiously await the end of the world they were promised.</t>
  </si>
  <si>
    <t xml:space="preserve">Cinema Purgatorio</t>
  </si>
  <si>
    <t xml:space="preserve">Todd Bagley, Shannon Kathleen Baker, Luke Beavers, Kassandra Botts</t>
  </si>
  <si>
    <t xml:space="preserve">Joshua Overbay</t>
  </si>
  <si>
    <t xml:space="preserve">tt1821641</t>
  </si>
  <si>
    <t xml:space="preserve">The Congress</t>
  </si>
  <si>
    <t xml:space="preserve">An aging, out-of-work actress accepts one last job, though the consequences of her decision affect her in ways she didn't consider.</t>
  </si>
  <si>
    <t xml:space="preserve">Drafthouse Films</t>
  </si>
  <si>
    <t xml:space="preserve">Robin Wright, Harvey Keitel, Sami Gayle, Jon Hamm</t>
  </si>
  <si>
    <t xml:space="preserve">Ari Folman</t>
  </si>
  <si>
    <t xml:space="preserve">122 min</t>
  </si>
  <si>
    <t xml:space="preserve">Animation, Drama, Sci-Fi</t>
  </si>
  <si>
    <t xml:space="preserve">10 wins &amp; 10 nominations.</t>
  </si>
  <si>
    <t xml:space="preserve">satire|dystopia|cinema|actress|f-rated|airstream-trailer|dirigible|lobster|plane-crash|animated-nudity|animated-sex-scene|suspended-animation|bull|execution|shot-in-the-head|firing-squad|b-52-stratofortress|cockroach|room-service|some-scenes-animated|ampoule|porsche-911-carrera-s-cabrio|bar-code-license-plate|flash-forward|smiling|close-up-of-mouth|reading-lips|hearing-loss|wright-flyer-scale-model|reference-to-keanu-reeves|body-suit|laughing|german-shepherd|guard-dog|flying-a-kite|tear-on-cheek|airplane|airport|kite|disabled-child|pill|hallucination|drug-induced-hallucination|drugs|doctor|congress|future|movie-studio|actress-playing-herself|part-animation|based-on-novel</t>
  </si>
  <si>
    <t xml:space="preserve">tt2866360</t>
  </si>
  <si>
    <t xml:space="preserve">Coherence</t>
  </si>
  <si>
    <t xml:space="preserve">Strange things begin to happen when a group of friends gather for a dinner party on an evening when a comet is passing overhead.</t>
  </si>
  <si>
    <t xml:space="preserve">Emily Baldoni, Maury Sterling, Nicholas Brendon, Lorene Scafaria</t>
  </si>
  <si>
    <t xml:space="preserve">James Ward Byrkit</t>
  </si>
  <si>
    <t xml:space="preserve">Mystery, Sci-Fi, Thriller</t>
  </si>
  <si>
    <t xml:space="preserve">parallel-universe|comet|quantum-physics|alternate-reality|dinner-party|alternate-timeline|power-outage|schrodinger's-cat|everett-interpretation|alter-ego|bound-and-gagged|nosebleed|paranoia|ketamine|metal-box|candle|ping-pong-paddle|glowstick|broken-cellphone|rolling-dice|couples|broken-windshield|broken-car-window</t>
  </si>
  <si>
    <t xml:space="preserve">tt2511670</t>
  </si>
  <si>
    <t xml:space="preserve">Jealousy</t>
  </si>
  <si>
    <t xml:space="preserve">As a man leaves his wife and daughter, a series of brief conversations, observed gestures, chance encounters and impulsive acts, tell the story of the relationships that flounder and thrive in the wake of this decision.</t>
  </si>
  <si>
    <t xml:space="preserve">DistriB Films</t>
  </si>
  <si>
    <t xml:space="preserve">Louis Garrel, Anna Mouglalis, Rebecca Convenant, Olga Milshtein</t>
  </si>
  <si>
    <t xml:space="preserve">Philippe Garrel</t>
  </si>
  <si>
    <t xml:space="preserve">77 min</t>
  </si>
  <si>
    <t xml:space="preserve">attempted-suicide|gun|small-apartment|dumped-by-lover|dumped-by-girlfriend|separation|end-of-love|tickling|depression|france|struggling-actress|real-life-brother-and-sister-playing-brother-and-sister|brother-sister-relationship|single-mother|lollipop|petty-theft|lighting-a-cigarette-for-a-woman|would-be-actor|reference-to-seneca|separated-parents|marital-separation|extramarital-affair|estranged-husband|dysfunctional-couple|woman-crying|actress-shares-first-name-with-character|chapter-headings|love|little-girl|father-daughter-relationship</t>
  </si>
  <si>
    <t xml:space="preserve">tt3142688</t>
  </si>
  <si>
    <t xml:space="preserve">Finding Fanny</t>
  </si>
  <si>
    <t xml:space="preserve">A man embarks on a road trip to find his lost love.</t>
  </si>
  <si>
    <t xml:space="preserve">Fox International</t>
  </si>
  <si>
    <t xml:space="preserve">Deepika Padukone, Arjun Kapoor, Naseeruddin Shah, Dimple Kapadia</t>
  </si>
  <si>
    <t xml:space="preserve">Homi Adajania</t>
  </si>
  <si>
    <t xml:space="preserve">2 wins &amp; 28 nominations.</t>
  </si>
  <si>
    <t xml:space="preserve">lost-love|road-trip|lecher|lechery|mother-in-law-daughter-in-law-relationship|big-butt|letter|postman|virgin|widow|artist|painter|on-the-road|character-name-in-title</t>
  </si>
  <si>
    <t xml:space="preserve">tt2289920</t>
  </si>
  <si>
    <t xml:space="preserve">Justice Is Mind</t>
  </si>
  <si>
    <t xml:space="preserve">In a future where MRI technology can read your mind, the trial of the century soon begins when a defendant faces his own memory for a double murder he doesn't remember committing.</t>
  </si>
  <si>
    <t xml:space="preserve">Affidavit Productions LLC</t>
  </si>
  <si>
    <t xml:space="preserve">Vernon Aldershoff, Robin Ann Rapoport, Kim Gordon, Paul Lussier</t>
  </si>
  <si>
    <t xml:space="preserve">Mark Lund</t>
  </si>
  <si>
    <t xml:space="preserve">153 min</t>
  </si>
  <si>
    <t xml:space="preserve">Crime, Drama, Mystery</t>
  </si>
  <si>
    <t xml:space="preserve">memory|murder|trial|future|evidence|mri|death|reincarnation|holocaust|cia|war-crime|restaurant|exorcism|intelligence-agency|science|justice|law|nuremberg-trials|judge|patient-rights|nazi-germany|courtroom|independent-film</t>
  </si>
  <si>
    <t xml:space="preserve">tt2246526</t>
  </si>
  <si>
    <t xml:space="preserve">Born to Fly: Elizabeth Streb vs. Gravity</t>
  </si>
  <si>
    <t xml:space="preserve">Elizabeth Streb vs. Gravity takes us on an exhilarating journey with choreographer Elizabeth Streb - pushing the boundaries between action and art and daring us to join Streb and her dancers in pursuit of human flight.</t>
  </si>
  <si>
    <t xml:space="preserve">Aubin Pictures</t>
  </si>
  <si>
    <t xml:space="preserve">Elizabeth Streb, Sarah Callan, Jaclyn Carlson, Laura Flanders</t>
  </si>
  <si>
    <t xml:space="preserve">Catherine Gund</t>
  </si>
  <si>
    <t xml:space="preserve">82 min</t>
  </si>
  <si>
    <t xml:space="preserve">Documentary, Action, Biography</t>
  </si>
  <si>
    <t xml:space="preserve">2 wins &amp; 8 nominations.</t>
  </si>
  <si>
    <t xml:space="preserve">three-word-title</t>
  </si>
  <si>
    <t xml:space="preserve">tt3390572</t>
  </si>
  <si>
    <t xml:space="preserve">Haider</t>
  </si>
  <si>
    <t xml:space="preserve">A young man returns to Kashmir after his father's disappearance to confront his uncle - the man he suspects of playing a role in his father's fate.</t>
  </si>
  <si>
    <t xml:space="preserve">Tabu, Shahid Kapoor, Shraddha Kapoor, Kay Kay Menon</t>
  </si>
  <si>
    <t xml:space="preserve">160 min</t>
  </si>
  <si>
    <t xml:space="preserve">13 wins &amp; 32 nominations.</t>
  </si>
  <si>
    <t xml:space="preserve">kashmir|disappearance|doctor|shakespeare's-hamlet|murder|muslim|attempted-murder|terrorism|tragedy|exploding-house|premarital-sex|grave-digger|loss-of-father|insanity|snow|revenge|modern-day-adaptation|foreign-language-adaptation|character-name-in-title|mother-son-relationship|kiss|skull|shaved-head|prisoner|torture|prison|speech|adultery|neo-noir|existentialism|resentment|1990s|based-on-play|widow|faked-insanity|nihilism|shakespeare-in-modern-dress</t>
  </si>
  <si>
    <t xml:space="preserve">tt1871257</t>
  </si>
  <si>
    <t xml:space="preserve">Default</t>
  </si>
  <si>
    <t xml:space="preserve">A news crew is taken hostage on an airplane set to take off from the Seychelles by a gang of Somali pirates whose leader is driven by one goal: to be interviewed by a prominent member of the crew, legendary journalist Frank Saltzman.</t>
  </si>
  <si>
    <t xml:space="preserve">Amplify Releasing</t>
  </si>
  <si>
    <t xml:space="preserve">Senyo Amoaku, Jeanne Baron, John Burke, Greg Callahan</t>
  </si>
  <si>
    <t xml:space="preserve">Simon Brand</t>
  </si>
  <si>
    <t xml:space="preserve">tt2467442</t>
  </si>
  <si>
    <t xml:space="preserve">K2: Siren of the Himalayas</t>
  </si>
  <si>
    <t xml:space="preserve">Following a group of climbers attempting to climb K2 in 2009, on the 100-year anniversary of its landmark 1909 expedition. Experience the adventure, peril and serenity of a group's attempt to climb the most challenging peak on earth.</t>
  </si>
  <si>
    <t xml:space="preserve">Gerlinde Kaltenbrunner, Simone Leorin, Jake Meyer, Chris Szymiec</t>
  </si>
  <si>
    <t xml:space="preserve">Dave Ohlson</t>
  </si>
  <si>
    <t xml:space="preserve">75 min</t>
  </si>
  <si>
    <t xml:space="preserve">serenity|mountain|mountaineer|danger|adventurer|climbing</t>
  </si>
  <si>
    <t xml:space="preserve">tt0839742</t>
  </si>
  <si>
    <t xml:space="preserve">Bhopal: A Prayer for Rain</t>
  </si>
  <si>
    <t xml:space="preserve">Interwoven stories of people in India and US as they face dilemmas of life time in the months leading to the biggest Industrial disaster in human history that claimed 10,000 innocent lives within a few hours. Inspired by real events.</t>
  </si>
  <si>
    <t xml:space="preserve">Revolver Entertainment</t>
  </si>
  <si>
    <t xml:space="preserve">Mischa Barton, Kal Penn, Martin Sheen, Tannishtha Chatterjee</t>
  </si>
  <si>
    <t xml:space="preserve">Ravi Kumar</t>
  </si>
  <si>
    <t xml:space="preserve">bhopal|india|disaster|gas|industrial-disaster|journalist|union-carbide|wedding-party|chemical-plant|based-on-true-events|bhopal-disaster|gas-poisoning|hospital|doctor|industrial-accident|workplace-accident|drought|ceo|business-executive|businessman|gas-leak|chemical-leak|reporter|factory|worker|1980s|year-1984|based-on-true-story</t>
  </si>
  <si>
    <t xml:space="preserve">tt2980728</t>
  </si>
  <si>
    <t xml:space="preserve">Touch the Wall</t>
  </si>
  <si>
    <t xml:space="preserve">Swimming superstar Missy Franklin was destined for greatness at an early age, but it wasn't until the arrival of Veteran Kara Lynn Joyce that those sky-high expectations began to take shape.</t>
  </si>
  <si>
    <t xml:space="preserve">mTuckman Media, TUGG Films</t>
  </si>
  <si>
    <t xml:space="preserve">Missy Franklin, Kara Lynn Joyce, Da Franklin, Dick Franklin</t>
  </si>
  <si>
    <t xml:space="preserve">Grant Barbeito, Christo Brock</t>
  </si>
  <si>
    <t xml:space="preserve">Documentary, Family, Sport</t>
  </si>
  <si>
    <t xml:space="preserve">swimming</t>
  </si>
  <si>
    <t xml:space="preserve">tt4219836</t>
  </si>
  <si>
    <t xml:space="preserve">Top Spin</t>
  </si>
  <si>
    <t xml:space="preserve">Three teenagers' quest to qualify for the 2012 US Olympic table tennis team.</t>
  </si>
  <si>
    <t xml:space="preserve">Ariel Hsing, Michael Hsing, Xinhua Jiang, Joan Landers</t>
  </si>
  <si>
    <t xml:space="preserve">Sara Newens, Mina T. Son</t>
  </si>
  <si>
    <t xml:space="preserve">2 wins &amp; 3 nominations.</t>
  </si>
  <si>
    <t xml:space="preserve">tt2704752</t>
  </si>
  <si>
    <t xml:space="preserve">Above and Beyond</t>
  </si>
  <si>
    <t xml:space="preserve">In 1948, a group of World War II pilots volunteered to fight for Israel in the War of Independence. As members of 'Machal' -- volunteers from abroad -- this ragtag band of brothers not only...</t>
  </si>
  <si>
    <t xml:space="preserve">Mina Alon, Richard J. Carson, Eddie Cohen, Leon Frankel</t>
  </si>
  <si>
    <t xml:space="preserve">Roberta Grossman</t>
  </si>
  <si>
    <t xml:space="preserve">Documentary, Adventure, History</t>
  </si>
  <si>
    <t xml:space="preserve">reenactment</t>
  </si>
  <si>
    <t xml:space="preserve">tt3585004</t>
  </si>
  <si>
    <t xml:space="preserve">Zhongkui: Snow Girl and the Dark Crystal</t>
  </si>
  <si>
    <t xml:space="preserve">Legendary Chinese anti-hero Zhong Kui, a young man endowed with mysterious powers who is forced into a battle among the realms of Heaven, Earth and Hell in the course of his attempt to save his countrymen and the woman he loves.</t>
  </si>
  <si>
    <t xml:space="preserve">WellGo USA</t>
  </si>
  <si>
    <t xml:space="preserve">Kun Chen, Bingbing Li, Winston Chao, Zishan Yang</t>
  </si>
  <si>
    <t xml:space="preserve">Peter Pau, Tianyu Zhao</t>
  </si>
  <si>
    <t xml:space="preserve">Action, Fantasy, Romance</t>
  </si>
  <si>
    <t xml:space="preserve">sword-and-sorcery|chinese-mythology</t>
  </si>
  <si>
    <t xml:space="preserve">tt3678782</t>
  </si>
  <si>
    <t xml:space="preserve">Badlapur</t>
  </si>
  <si>
    <t xml:space="preserve">After his family is killed during a bank robbery, a man tries to avenge their death.</t>
  </si>
  <si>
    <t xml:space="preserve">Varun Dhawan, Nawazuddin Siddiqui, Yami Gautam, Huma Qureshi</t>
  </si>
  <si>
    <t xml:space="preserve">Sriram Raghavan</t>
  </si>
  <si>
    <t xml:space="preserve">128 min</t>
  </si>
  <si>
    <t xml:space="preserve">revenge|bank-robbery|cancer|music-video-during-credits|music-video|carpentry|chair|fingerprints-on-water-glass|fingerprint|hidden-money|charity-worker|second-chance|taking-the-blame|old-flame|attempted-strangulation|strangulation|table-soccer|movie-theater|scrabble|killed-with-a-hammer|hit-with-a-hammer|hammer|stomach-cancer|bare-chested-male|dyed-hair|burying-a-dead-body|disposing-of-a-dead-body|body-wrapped-in-plastic|plastic-sheet|stolen-car|heist-gone-wrong|armed-robbery|dead-wife|person-in-a-sack|sack|prison-hospital|prison-visit|keyboard|terminal-illness|climbing-a-wall|hit-with-a-metal-pipe|crow|dead-bird|death-threat|flashlight|private-detective|woman-private-detective|double-murder|crutch|head-stomp|cell|cell-phone|grief|grieving-widower|grieving-father|woman-in-bra-and-panties|restaurant-owner|restaurant|ex-convict|release-from-prison|dinner-table|police-brutality|police-chase|head-butt|scissors|accidental-death|truck-driver|beating|convict|revenge-killing|widower|commercial|advertising-executive|life-support|hospital|barrel|warehouse|pregnancy|husband-wife-relationship|stolen-money|car-chase|flat-tire|pistol|semiautomatic-pistol|pardon|false-confession|held-at-gunpoint|accomplice|bag-of-money|safe|loss-of-son|policeman|death-of-wife|morgue|little-boy|carjacking|suv|robbery-gone-awry|rape-of-prostitute|dead-child|rape|tied-to-a-bed|armed-robber|shot-in-the-chest|mother-son-relationship|flash-forward|flashback|beard|sex-with-prostitute|escape-attempt|train-station|police-station|indian|asian-indian|india|one-word-title|action-thriller|prostitute|prison|actor-breaking-typecast|loss-of-wife|vengeance|place-name-in-title|neo-noir|death-of-son|death-of-child</t>
  </si>
  <si>
    <t xml:space="preserve">tt3110770</t>
  </si>
  <si>
    <t xml:space="preserve">Road Hard</t>
  </si>
  <si>
    <t xml:space="preserve">Following an expensive divorce and the cancellation of his TV show, a stand-up comic is forced to go back on the road to provide for his daughter.</t>
  </si>
  <si>
    <t xml:space="preserve">FilmBuff</t>
  </si>
  <si>
    <t xml:space="preserve">Larry Clarke, Jonathan Klein, Adam Carolla, Jim O'Heir</t>
  </si>
  <si>
    <t xml:space="preserve">Adam Carolla, Kevin Hench</t>
  </si>
  <si>
    <t xml:space="preserve">girl-in-panties|red-panties|panties|stand-up-comedy</t>
  </si>
  <si>
    <t xml:space="preserve">tt2952602</t>
  </si>
  <si>
    <t xml:space="preserve">Kung Fu Killer</t>
  </si>
  <si>
    <t xml:space="preserve">A martial arts instructor from the police force gets imprisoned after killing a man by accident. But when a vicious killer starts targeting martial arts masters, the instructor offers to help the police in return for his freedom.</t>
  </si>
  <si>
    <t xml:space="preserve">Donnie Yen, Baoqiang Wang, Charlie Yeung, Bing Bai</t>
  </si>
  <si>
    <t xml:space="preserve">Teddy Chan</t>
  </si>
  <si>
    <t xml:space="preserve">3 wins &amp; 12 nominations.</t>
  </si>
  <si>
    <t xml:space="preserve">martial-arts|police|kung-fu|fight|wire-fu|shot-to-death|flashback|prison-fight|prison|death-of-wife|blood|violence|murder</t>
  </si>
  <si>
    <t xml:space="preserve">tt4298958</t>
  </si>
  <si>
    <t xml:space="preserve">Sweet Bean</t>
  </si>
  <si>
    <t xml:space="preserve">The manager of a pancake stall finds himself confronted with an odd but sympathetic elderly woman looking for work. A taste of her homemade bean jelly convinces him to hire her, which ...</t>
  </si>
  <si>
    <t xml:space="preserve">Kirin Kiki, Masatoshi Nagase, Kyara Uchida, Miki Mizuno</t>
  </si>
  <si>
    <t xml:space="preserve">Naomi Kawase</t>
  </si>
  <si>
    <t xml:space="preserve">6 wins &amp; 6 nominations.</t>
  </si>
  <si>
    <t xml:space="preserve">beans|stall|food|talking-to-food|japanese-food|sailor-uniform|short-skirt|mini-skirt|japanese-high-school-girl|japanese-schoolgirl|kiosk|talking-to-an-inanimate-object|f-rated|hansen's-disease|azuki-beans|doroyaki|tempura|humanism|spiritual-heritage|inheritance|meaning-of-life|life-cycle|water|social-isolation|education|sunlight|disability|connection|visit|crying|runaway|guilt|old-age|youth|freedom|life-choice|season|mother-daughter-relationship|life-philosophy|career-choice|generation|blooming|friendship|sadness|doubt|suspicion|wind|natural-phenomenon|growth|nature|happiness|full-moon|social-exclusion|seclusion|dark-past|title-same-as-book|voice-over-letter|repayment-of-debt|sanatorium|leper-colony|leper|knowledge|slow-food|red-beans|shop-owner|pastry-shop|food-in-title|reserved|quiet|untalkative|one-word-title|part-time-job|looking-for-a-job|incurable-disease|queue|death|cherry-tree|cherry-blossom|existentialism|moon|indebtedness|grief|abortion|tape-recorder|vending-machine|heavy-rain|rainy-night|employer-employee-relationship|female-boss|crying-man|recipe|riding-a-bus|canary|letter|mailman|outcast|book|library|autumn|summer|spring|hot-weather|old-woman|leprosy|creperie|riding-a-bicycle|eating|cooking|japanese-cuisine|restaurant|schoolgirl-uniform|schoolgirl|city|ex-convict|cigarette-smoking|japan|based-on-novel|title-spoken-by-character|sailor-suit|baked-beans|dough</t>
  </si>
  <si>
    <t xml:space="preserve">tt3457376</t>
  </si>
  <si>
    <t xml:space="preserve">Censored Voices</t>
  </si>
  <si>
    <t xml:space="preserve">The 1967 'Six-Day' war ended with Israel's decisive victory; conquering Jerusalem, Gaza, Sinai and the West Bank. It is a war portrayed, to this day, as a righteous undertaking - a radiant ...</t>
  </si>
  <si>
    <t xml:space="preserve">Amos Oz</t>
  </si>
  <si>
    <t xml:space="preserve">Mor Loushy</t>
  </si>
  <si>
    <t xml:space="preserve">Documentary, History</t>
  </si>
  <si>
    <t xml:space="preserve">3 wins &amp; 3 nominations.</t>
  </si>
  <si>
    <t xml:space="preserve">israeli-army|six-day-war|israeli-soldier</t>
  </si>
  <si>
    <t xml:space="preserve">tt3483612</t>
  </si>
  <si>
    <t xml:space="preserve">Hamari Adhuri Kahani</t>
  </si>
  <si>
    <t xml:space="preserve">A single mother finds solace with a wealthy, but lonely hotel magnate, together they find love until her past comes back to confront her.</t>
  </si>
  <si>
    <t xml:space="preserve">Vidya Balan, Emraan Hashmi, Rajkummar Rao, Narendra Jha</t>
  </si>
  <si>
    <t xml:space="preserve">Mohit Suri</t>
  </si>
  <si>
    <t xml:space="preserve">woman</t>
  </si>
  <si>
    <t xml:space="preserve">tt1791681</t>
  </si>
  <si>
    <t xml:space="preserve">Treehouse</t>
  </si>
  <si>
    <t xml:space="preserve">A teenage boy discovers the perpetrators of several brutal kidnappings in his home town.</t>
  </si>
  <si>
    <t xml:space="preserve">Uncork'd Entertainment</t>
  </si>
  <si>
    <t xml:space="preserve">Clint James, J. Michael Trautmann, Dana Melanie, Darren Kennedy</t>
  </si>
  <si>
    <t xml:space="preserve">Michael G. Bartlett</t>
  </si>
  <si>
    <t xml:space="preserve">Horror, Mystery, Thriller</t>
  </si>
  <si>
    <t xml:space="preserve">tt2631186</t>
  </si>
  <si>
    <t xml:space="preserve">Baahubali: The Beginning</t>
  </si>
  <si>
    <t xml:space="preserve">In ancient India, an adventurous and daring man becomes involved in a decades old feud between two warring people.</t>
  </si>
  <si>
    <t xml:space="preserve">Arka Media Works</t>
  </si>
  <si>
    <t xml:space="preserve">Prabhas, Rana Daggubati, Anushka Shetty, Tamannaah Bhatia</t>
  </si>
  <si>
    <t xml:space="preserve">S.S. Rajamouli</t>
  </si>
  <si>
    <t xml:space="preserve">159 min</t>
  </si>
  <si>
    <t xml:space="preserve">Action, Adventure, Drama</t>
  </si>
  <si>
    <t xml:space="preserve">kingdom|ancient-india|dual-role|hindu|good-versus-evil|blockbuster|character-name-in-title|king|warrior|battle|waterfall|epic|queen|sword-and-sandal|love-interest|hinduism|death|elephant|first-part|lust|strength|written-by-director|medieval-india</t>
  </si>
  <si>
    <t xml:space="preserve">tt3802576</t>
  </si>
  <si>
    <t xml:space="preserve">Brothers</t>
  </si>
  <si>
    <t xml:space="preserve">Two estranged, street-fighting brothers square off against each other in a mixed martial arts tournament.</t>
  </si>
  <si>
    <t xml:space="preserve">Akshay Kumar, Jackie Shroff, Sidharth Malhotra, Jacqueline Fernandez</t>
  </si>
  <si>
    <t xml:space="preserve">Karan Malhotra</t>
  </si>
  <si>
    <t xml:space="preserve">Action, Drama, Sport</t>
  </si>
  <si>
    <t xml:space="preserve">mixed-martial-arts|mixed-martial-arts-tournament|martial-arts|martial-artist|hand-to-hand-combat|bare-chested-male|brother-brother-relationship|blood|accidental-killing|father-son-relationship|anger|funeral|ex-convict|birthday|mother-son-relationship|dysfunctional-family|training|husband-wife-relationship|remake-of-american-film|death-of-mother</t>
  </si>
  <si>
    <t xml:space="preserve">tt3469244</t>
  </si>
  <si>
    <t xml:space="preserve">Phantom</t>
  </si>
  <si>
    <t xml:space="preserve">A disgraced Indian soldier carries out a series of assassinations in the hope of restoring his honour.</t>
  </si>
  <si>
    <t xml:space="preserve">Saif Ali Khan, Katrina Kaif, Sabyasachi Chakraborty, Rajesh Tailang</t>
  </si>
  <si>
    <t xml:space="preserve">Kabir Khan</t>
  </si>
  <si>
    <t xml:space="preserve">Action, Drama, Thriller</t>
  </si>
  <si>
    <t xml:space="preserve">tt3595298</t>
  </si>
  <si>
    <t xml:space="preserve">Prem Ratan Dhan Payo</t>
  </si>
  <si>
    <t xml:space="preserve">While recovering from an assassination attempt four days before his coronation, a stern prince is replaced by a romantic lookalike.</t>
  </si>
  <si>
    <t xml:space="preserve">Rajshri Productions</t>
  </si>
  <si>
    <t xml:space="preserve">Salman Khan, Sonam Kapoor, Neil Nitin Mukesh, Deepak Dobriyal</t>
  </si>
  <si>
    <t xml:space="preserve">Sooraj R. Barjatya</t>
  </si>
  <si>
    <t xml:space="preserve">164 min</t>
  </si>
  <si>
    <t xml:space="preserve">Action, Drama, Musical</t>
  </si>
  <si>
    <t xml:space="preserve">coronation|assassination-attempt|brother-versus-brother|mirror|royal-family|death-by-hanging|chain|maze|chandelier|hanging|rain|soccer|camel|vow-of-silence|puppet-show|fight|lunch|motorcade|train|bouquet|train-station|impersonation|false-identity|fake-moustache|canon|drum|rest-stop|bus|binocular-vision|fall-from-height|horse-drawn-carriage|cell-phone|fencing|fountain|sword|helicopter|dancing|singing|man-dressed-as-woman|heckler|stage-play</t>
  </si>
  <si>
    <t xml:space="preserve">tt1322362</t>
  </si>
  <si>
    <t xml:space="preserve">Revenge of the Mekons</t>
  </si>
  <si>
    <t xml:space="preserve">REVENGE OF THE MEKONS charts the unlikely career of the genre-defying collective notorious for being--as rock critic Greil Marcus notes--"the band that took punk ideology most seriously." ...</t>
  </si>
  <si>
    <t xml:space="preserve">Music Box Films</t>
  </si>
  <si>
    <t xml:space="preserve">Vito Acconci, Fred Armisen, Rico Bell, Hugo Burnham</t>
  </si>
  <si>
    <t xml:space="preserve">Joe Angio</t>
  </si>
  <si>
    <t xml:space="preserve">tt3790720</t>
  </si>
  <si>
    <t xml:space="preserve">Peggy Guggenheim: Art Addict</t>
  </si>
  <si>
    <t xml:space="preserve">A portrait of a patron of the arts extraordinaire who transformed a modest fortune and impeccable taste into one of the premiere collections of twentieth century art.</t>
  </si>
  <si>
    <t xml:space="preserve">Dakota Group</t>
  </si>
  <si>
    <t xml:space="preserve">Peggy Guggenheim, Marina Abramovic, Dore Ashton, Stephanie Barron</t>
  </si>
  <si>
    <t xml:space="preserve">Lisa Immordino Vreeland</t>
  </si>
  <si>
    <t xml:space="preserve">Documentary, Biography, History</t>
  </si>
  <si>
    <t xml:space="preserve">1 win &amp; 2 nominations.</t>
  </si>
  <si>
    <t xml:space="preserve">art|20th-century|modern-art|cosmetic-surgery|plastic-surgery|nose|reference-to-pablo-picasso|reference-to-max-ernst|reference-to-jackson-pollock|venice-italy|eiffel-tower-paris|museum|sinking-of-the-titanic|titanic|reference-to-the-titanic|new-york-city|london-england|guggenheim-jeune-gallery-london|surrealism|cubism|dadaism|bare-chested-male|year-1921|paris-france|interview|sex|art-collector|wealth|art-patron|painting|painter</t>
  </si>
  <si>
    <t xml:space="preserve">tt3735246</t>
  </si>
  <si>
    <t xml:space="preserve">Bajirao Mastani</t>
  </si>
  <si>
    <t xml:space="preserve">An account of the romance between the Maratha general, Baji Rao I and Mastani, princess of Bundelkhand.</t>
  </si>
  <si>
    <t xml:space="preserve">SLB Films</t>
  </si>
  <si>
    <t xml:space="preserve">Ranveer Singh, Priyanka Chopra, Deepika Padukone, Tanvi Azmi</t>
  </si>
  <si>
    <t xml:space="preserve">Sanjay Leela Bhansali</t>
  </si>
  <si>
    <t xml:space="preserve">158 min</t>
  </si>
  <si>
    <t xml:space="preserve">Action, Drama, History</t>
  </si>
  <si>
    <t xml:space="preserve">29 wins &amp; 11 nominations.</t>
  </si>
  <si>
    <t xml:space="preserve">battle|muslim|india|18th-century|hindu|mother-son-relationship|husband-wife-relationship|love|warrior|epic|based-on-true-story|character-name-in-title</t>
  </si>
  <si>
    <t xml:space="preserve">tt4535650</t>
  </si>
  <si>
    <t xml:space="preserve">Dilwale</t>
  </si>
  <si>
    <t xml:space="preserve">Rival gang affiliations cannot keep two pairs of lovers apart - or can they?</t>
  </si>
  <si>
    <t xml:space="preserve">Red Chillies Entertainment</t>
  </si>
  <si>
    <t xml:space="preserve">Shah Rukh Khan, Kajol, Kriti Sanon, Varun Dhawan</t>
  </si>
  <si>
    <t xml:space="preserve">Rohit Shetty</t>
  </si>
  <si>
    <t xml:space="preserve">1 win &amp; 7 nominations.</t>
  </si>
  <si>
    <t xml:space="preserve">love|gangster|sister-sister-relationship|old-flame|brother-brother-relationship</t>
  </si>
  <si>
    <t xml:space="preserve">tt4591310</t>
  </si>
  <si>
    <t xml:space="preserve">The Monkey King 2</t>
  </si>
  <si>
    <t xml:space="preserve">When a travelling monk is stranded in a wasteland, The Monkey King must escort him across the land to retrieve sacred scriptures and protect him from an evil demon.</t>
  </si>
  <si>
    <t xml:space="preserve">Aaron Kwok, Li Gong, Shaofeng Feng, Xiao Shen-Yang</t>
  </si>
  <si>
    <t xml:space="preserve">Pou-Soi Cheang</t>
  </si>
  <si>
    <t xml:space="preserve">119 min</t>
  </si>
  <si>
    <t xml:space="preserve">Action, Adventure, Fantasy</t>
  </si>
  <si>
    <t xml:space="preserve">monkey-king|monk|journey-to-the-west|demon|buddhism|shape-shifter|witch|woods|children|bo-staff|tiger</t>
  </si>
  <si>
    <t xml:space="preserve">tt4399594</t>
  </si>
  <si>
    <t xml:space="preserve">Fitoor</t>
  </si>
  <si>
    <t xml:space="preserve">Modern adaptation of Charles Dickens' Great Expectations; a poor but talented boy falls in love with a girl from an affluent family.</t>
  </si>
  <si>
    <t xml:space="preserve">Disney India</t>
  </si>
  <si>
    <t xml:space="preserve">Aditya Roy Kapoor, Katrina Kaif, Tabu, Rahul Bhat</t>
  </si>
  <si>
    <t xml:space="preserve">Abhishek Kapoor</t>
  </si>
  <si>
    <t xml:space="preserve">dancing|artist|charles-dickens|love|class-differences|snow|kashmir|foreign-language-adaptation|modern-day-adaptation|based-on-novel</t>
  </si>
  <si>
    <t xml:space="preserve">tt5286444</t>
  </si>
  <si>
    <t xml:space="preserve">Neerja</t>
  </si>
  <si>
    <t xml:space="preserve">Neerja is the story of the courageous Neerja Bhanot, who sacrificed her life while protecting the lives of 359 passengers on the Pan Am flight 73 in 1986. The flight was hijacked by a terrorist organization.</t>
  </si>
  <si>
    <t xml:space="preserve">Bling Unplugged</t>
  </si>
  <si>
    <t xml:space="preserve">Sonam Kapoor, Shabana Azmi, Yogendra Tikku, Abrar Zahoor</t>
  </si>
  <si>
    <t xml:space="preserve">Ram Madhvani</t>
  </si>
  <si>
    <t xml:space="preserve">Biography, Drama, Thriller</t>
  </si>
  <si>
    <t xml:space="preserve">5 wins &amp; 7 nominations.</t>
  </si>
  <si>
    <t xml:space="preserve">terrorist|mother-daughter-relationship|strong-female-lead|female-protagonist|tragedy|airplane-hijack|airplane|based-on-true-story|1980s|woman|heroine|strong-female-character|self-sacrifice|courage|year-1986|death|stewardess|character-name-in-title</t>
  </si>
  <si>
    <t xml:space="preserve">tt5503266</t>
  </si>
  <si>
    <t xml:space="preserve">Spirits' Homecoming</t>
  </si>
  <si>
    <t xml:space="preserve">Two Korean girls, Jung-Min (14) and Young-hee (15) are kidnapped by the Japanese Imperial Army and taken to a 'Comfort Station' in China. There, they join other kidnapped girls in serving ...</t>
  </si>
  <si>
    <t xml:space="preserve">Soon-Hyoung Cha, Park Choong-Hwan, Park Geun-soo, Yoon Jeong-ro</t>
  </si>
  <si>
    <t xml:space="preserve">Cho Jung-Rae</t>
  </si>
  <si>
    <t xml:space="preserve">2 wins &amp; 4 nominations.</t>
  </si>
  <si>
    <t xml:space="preserve">comfort-station|slavery|kidnapping|comfort-women|occupation|world-war-two</t>
  </si>
  <si>
    <t xml:space="preserve">tt5246328</t>
  </si>
  <si>
    <t xml:space="preserve">How to Let Go of the World and Love All the Things Climate Can't Change</t>
  </si>
  <si>
    <t xml:space="preserve">Documentarian Josh Fox ("Gasland") travels the globe to meet with global climate change "warriors" who are committed to reversing the tide of global warming. Funny and tragic, inspiring and...</t>
  </si>
  <si>
    <t xml:space="preserve">International WOW Company</t>
  </si>
  <si>
    <t xml:space="preserve">Lester Brown, Ella Chou, Tim DeChristopher, Wu Di</t>
  </si>
  <si>
    <t xml:space="preserve">Josh Fox</t>
  </si>
  <si>
    <t xml:space="preserve">3 wins &amp; 2 nominations.</t>
  </si>
  <si>
    <t xml:space="preserve">global-warming|global-climate-change|going-green|renewable-energy|fracking|climate-change|gas-industry|oil-industry</t>
  </si>
  <si>
    <t xml:space="preserve">tt3990782</t>
  </si>
  <si>
    <t xml:space="preserve">Radio Dreams</t>
  </si>
  <si>
    <t xml:space="preserve">A brilliant and misunderstood Iranian writer struggles to pursue his ambitious goal of bringing together Metallica and Kabul Dreams, Afghanistan's first rock band.</t>
  </si>
  <si>
    <t xml:space="preserve">Lars Ulrich, Boshra Dastournezhad, Kyle Kernan, Larry Laverty</t>
  </si>
  <si>
    <t xml:space="preserve">Babak Jalali</t>
  </si>
  <si>
    <t xml:space="preserve">4 wins &amp; 4 nominations.</t>
  </si>
  <si>
    <t xml:space="preserve">tt4864932</t>
  </si>
  <si>
    <t xml:space="preserve">Baaghi</t>
  </si>
  <si>
    <t xml:space="preserve">Shortly after arriving at a martial arts academy, a troubled young man falls for the girl being wooed by his rival.</t>
  </si>
  <si>
    <t xml:space="preserve">Benetone Films</t>
  </si>
  <si>
    <t xml:space="preserve">Shraddha Kapoor, Tiger Shroff, Sudheer Babu Posani, Paras Arora</t>
  </si>
  <si>
    <t xml:space="preserve">Sabir Khan</t>
  </si>
  <si>
    <t xml:space="preserve">Action, Romance</t>
  </si>
  <si>
    <t xml:space="preserve">martial-arts|tough-girl|tough-guy|rain|young-love|love|fighter|martial-artist|title-spoken-by-character</t>
  </si>
  <si>
    <t xml:space="preserve">tt3135556</t>
  </si>
  <si>
    <t xml:space="preserve">Jimmy Vestvood: Amerikan Hero</t>
  </si>
  <si>
    <t xml:space="preserve">A wannabe private investigator wins the Green Card lottery and moves to America to pursue his dream only to find himself embroiled in a conspiracy to start the next world war.</t>
  </si>
  <si>
    <t xml:space="preserve">Gravitas Ventures</t>
  </si>
  <si>
    <t xml:space="preserve">Maz Jobrani, John Heard, Sheila Vand, Deanna Russo</t>
  </si>
  <si>
    <t xml:space="preserve">Jonathan Kesselman</t>
  </si>
  <si>
    <t xml:space="preserve">iranian-abroad|persian-diaspora|iranica|iranian-diaspora|sponsored-by-a-lottery|new-identity|security-guard|persian-culture|undercover-fbi-agent|drink-thrown-in-face|accused-of-being-a-terrorist|visa-lottery|immigration|iranian-immigrant|iran|political-satire|fish-out-of-water</t>
  </si>
  <si>
    <t xml:space="preserve">tt5595240</t>
  </si>
  <si>
    <t xml:space="preserve">Kaptaan</t>
  </si>
  <si>
    <t xml:space="preserve">A lawyer rethinks his life after he works with an NGO.</t>
  </si>
  <si>
    <t xml:space="preserve">Gippy Grewal, Monica Gill, Karishma Kotak, Pankaj Dheer</t>
  </si>
  <si>
    <t xml:space="preserve">Mandeep Kumar</t>
  </si>
  <si>
    <t xml:space="preserve">142 min</t>
  </si>
  <si>
    <t xml:space="preserve">tt4526922</t>
  </si>
  <si>
    <t xml:space="preserve">The Unknowns</t>
  </si>
  <si>
    <t xml:space="preserve">A documentary about the Tomb of the Unknown Soldier, and the Sentinels who stand guard at our Nation's most sacred shrine 24/7.</t>
  </si>
  <si>
    <t xml:space="preserve">Time To Kill Productions</t>
  </si>
  <si>
    <t xml:space="preserve">Neal Schrodetzki</t>
  </si>
  <si>
    <t xml:space="preserve">tt5001130</t>
  </si>
  <si>
    <t xml:space="preserve">Time to Choose</t>
  </si>
  <si>
    <t xml:space="preserve">Documentary filmmaker Charles Ferguson turns his lens to address worldwide climate change challenges and solutions.</t>
  </si>
  <si>
    <t xml:space="preserve">Representational Pictures</t>
  </si>
  <si>
    <t xml:space="preserve">Peter Agnefjall, Tasso Azevedo, Neal Barnard, Jerry Brown</t>
  </si>
  <si>
    <t xml:space="preserve">Charles Ferguson</t>
  </si>
  <si>
    <t xml:space="preserve">climate-change|environment|nature|energy|science|pollution|china|brazil|niger-delta|indonesia|west-virginia|appalachian-mountains|california|innovation|meat|muriqui-monkey|orangutan|sustainability|farming|transportation|deforestation|oil|wind-energy|solar-energy|coal</t>
  </si>
  <si>
    <t xml:space="preserve">tt3680410</t>
  </si>
  <si>
    <t xml:space="preserve">Last Cab to Darwin</t>
  </si>
  <si>
    <t xml:space="preserve">When Rex, a Broken Hill cab driver, is told he doesn't have long to live, he sets out on an epic journey to Darwin in a bid to die on his own terms.</t>
  </si>
  <si>
    <t xml:space="preserve">Last Cab Holdings</t>
  </si>
  <si>
    <t xml:space="preserve">Michael Caton, Ningali Lawford, Mark Coles Smith, Emma Hamilton</t>
  </si>
  <si>
    <t xml:space="preserve">Jeremy Sims</t>
  </si>
  <si>
    <t xml:space="preserve">123 min</t>
  </si>
  <si>
    <t xml:space="preserve">6 wins &amp; 17 nominations.</t>
  </si>
  <si>
    <t xml:space="preserve">australian|terminal-illness|taxi-driver|euthanasia|suicide-attempt|sunrise|boyfriend-girlfriend-relationship|taxi|love|australian-outback|outback|place-name-in-title|mature-romance|suicide-machine|intensive-care|life-support|hospital|photograph|drunkard|drunken-man|small-town|house|change-of-mind|alcoholic|wanting-to-die|legal-issue|aboriginal-family|aborigine|aboriginal|driving-a-car|car|psychiatrist|identity-card|football-shoes|interracial-romance|character-says-i-love-you|elderly-protagonist|medicine|assisted-suicide|media-coverage|reporter|media|football-stadium|australian-rules-football|unlikely-friendship|football-player|quitting-job|camera|cheating-husband|husband-wife-relationship|adultery|cell-phone|hat|vomiting-blood|female-bartender|coughing-blood|racism|stand-up-comedian|driving|female-doctor|alice-springs-australia|talking-while-driving|hitchhiking|interracial-friendship|dying-man|newspaper-headline|stolen-wallet|last-will-and-testament|hitchhiker|motel|beating|cowboy-hat|dead-cat|tree|broken-windshield|country-road|cross-country|tv-interview|laptop|tv-show|surgical-scar|interracial|interracial-relationship|rifle|terminal-cancer|old-man|road-movie|on-the-road|drinking-and-driving|beer-drinking|radio-show|drunkenness|city-in-title|doctor's-office|listening-to-radio|answering-machine-message|group-of-friends|pub|telephone-booth|telephone-call|stomach-cancer|holding-hands|x-ray|pet-dog|sandwich|cancer|australia|written-by-director|four-word-title|australian-aboriginal|backpacker|road-trip|based-on-play|dog|nurse|doctor|family-relationships|big-family|neighbor</t>
  </si>
  <si>
    <t xml:space="preserve">tt4687276</t>
  </si>
  <si>
    <t xml:space="preserve">Range 15</t>
  </si>
  <si>
    <t xml:space="preserve">A group of veterans wake up after a night of partying to find out that the zombie apocalypse has spread across the United States. Together, they must fight their way across the country in ...</t>
  </si>
  <si>
    <t xml:space="preserve">Street Justice Films</t>
  </si>
  <si>
    <t xml:space="preserve">Sean Astin, Danny Trejo, William Shatner, Keith David</t>
  </si>
  <si>
    <t xml:space="preserve">Ross Patterson</t>
  </si>
  <si>
    <t xml:space="preserve">Comedy, Horror</t>
  </si>
  <si>
    <t xml:space="preserve">tt2566644</t>
  </si>
  <si>
    <t xml:space="preserve">Seoul Searching</t>
  </si>
  <si>
    <t xml:space="preserve">In 1986, a group of foreign born Korean teenagers attend a summer camp in South Korea.</t>
  </si>
  <si>
    <t xml:space="preserve">Wonder Vision</t>
  </si>
  <si>
    <t xml:space="preserve">Justin Chon, Jessika Van, In-Pyo Cha, Teo Yoo</t>
  </si>
  <si>
    <t xml:space="preserve">Benson Lee</t>
  </si>
  <si>
    <t xml:space="preserve">coming-of-age|virginity|authority|teenage-rebellion|asian-american</t>
  </si>
  <si>
    <t xml:space="preserve">tt4244162</t>
  </si>
  <si>
    <t xml:space="preserve">Beta Test</t>
  </si>
  <si>
    <t xml:space="preserve">Champion gamer Max Troy discovers events in a new video game are being mirrored in the real world, and must join forces with the game's protagonist, Orson Creed, to unravel the conspiracy before the game's sinister plot overwhelms the city.</t>
  </si>
  <si>
    <t xml:space="preserve">Mirror Images LTD.</t>
  </si>
  <si>
    <t xml:space="preserve">Manu Bennett, Larenz Tate, Linden Ashby, Kevon Stover</t>
  </si>
  <si>
    <t xml:space="preserve">Nicholas Gyeney</t>
  </si>
  <si>
    <t xml:space="preserve">Action, Sci-Fi, Thriller</t>
  </si>
  <si>
    <t xml:space="preserve">video-game|gamer|gun|fighting|sentinel|first-person-shooter|shooter|corporate-conspiracy|hero|comic|sword-fight|martial-arts|action-rpg</t>
  </si>
  <si>
    <t xml:space="preserve">tt3955894</t>
  </si>
  <si>
    <t xml:space="preserve">Girl Asleep</t>
  </si>
  <si>
    <t xml:space="preserve">The world is closing in on Greta Driscoll. On the cusp of turning fifteen she can't bear to leave her childhood, it contains all the things that give her comfort in this incomprehensible new world.</t>
  </si>
  <si>
    <t xml:space="preserve">Bethany Whitmore, Harrison Feldman, Amber McMahon, Matthew Whittet</t>
  </si>
  <si>
    <t xml:space="preserve">Rosemary Myers</t>
  </si>
  <si>
    <t xml:space="preserve">6 wins &amp; 21 nominations.</t>
  </si>
  <si>
    <t xml:space="preserve">girl|birthday-party|birthday|australian-fantasy|blowing-out-candles-on-a-birthday-cake|birthday-cake|letter-read-aloud|reading-a-letter-aloud|reading-letter|reading-a-letter|letter|slow-motion|origami|14-year-old|long-take|f-rated|kiss-on-the-lips|kissing|female-protagonist|best-friends|twins|daughter|father|forest|school-uniform|donut|horse|barking-dog|dog|dinner|school|alternate-world|kiss|husband-wife-relationship|two-word-title|crying|new-home|dream-sequence|dream|cat-in-a-box|dancing|best-friend-relationship|best-friend|boy|coming-of-age|real-life-sisters-playing-sisters|australia|fart-joke|twin-sisters|identical-twins|twin|real-twins-playing-twins|twin-actresses-for-twin-sisters|boy-girl-friendship|friendship|mother|father-daughter-relationship|friendship-between-girls|sister-sister-relationship|teenage-boy|teenage-girl|teenager|based-on-play</t>
  </si>
  <si>
    <t xml:space="preserve">tt5197544</t>
  </si>
  <si>
    <t xml:space="preserve">Look Again and Again</t>
  </si>
  <si>
    <t xml:space="preserve">The highs and lows of a romantic relationship are examined through flashbacks and flash-forwards.</t>
  </si>
  <si>
    <t xml:space="preserve">Junglee Pictures</t>
  </si>
  <si>
    <t xml:space="preserve">Sidharth Malhotra, Katrina Kaif, Sayani Gupta, Kirti Adarkar</t>
  </si>
  <si>
    <t xml:space="preserve">Nitya Mehra</t>
  </si>
  <si>
    <t xml:space="preserve">141 min</t>
  </si>
  <si>
    <t xml:space="preserve">time-travel|husband-wife-relationship|mathematics|mathematician|wedding|f-rated|repetition-in-title|pregnancy|three-word-title</t>
  </si>
  <si>
    <t xml:space="preserve">tt4365518</t>
  </si>
  <si>
    <t xml:space="preserve">Sand Storm</t>
  </si>
  <si>
    <t xml:space="preserve">When their entire lives shatter, two Bedouin women struggle to change the unchangeable rules, each in her own individual way.</t>
  </si>
  <si>
    <t xml:space="preserve">Beta Cinema</t>
  </si>
  <si>
    <t xml:space="preserve">Lamis Ammar, Ruba Blal, Hitham Omari, Khadija Al Akel</t>
  </si>
  <si>
    <t xml:space="preserve">Elite Zexer</t>
  </si>
  <si>
    <t xml:space="preserve">16 wins &amp; 16 nominations.</t>
  </si>
  <si>
    <t xml:space="preserve">israel|patriarchal-society|israeli-arab|bedouin|marriage|boyfriend|husband-wife-relationship|barefoot|loss-of-power|cigarette-smoking|fireworks|mother-slaps-daughter|cell-phone|mother-daughter-relationship|dress|torn-dress|south-of-israel|girl-driving-a-car|occupied-nation|clothes-line|mother-daughter-hug|mother-child-separation|empty-fridge|domestic-violence|social-violence|repudiated-wife|patriarchy|family-patriarch|women-in-society|broken-glass|forced-wedding|laundry-drying-on-clothes-line|washing-clothes|hand-crank-generator|staircase-conversation|fake-moustache|father-daughter-conflict|mother-daughter-conflict|mother-disapproves-of-boyfriend|father-disapproves-of-boyfriend|impossible-love|college-student|female-student|polygamy|first-wife-second-wife-relationship|first-wife|second-wife|second-marriage|wedding-preparation|2010s|israeli-bedouin|triple-f-rated|f-rated|face-slap</t>
  </si>
  <si>
    <t xml:space="preserve">tt5843990</t>
  </si>
  <si>
    <t xml:space="preserve">The Woman Who Left</t>
  </si>
  <si>
    <t xml:space="preserve">After 30 years of wrongful imprisonment, a woman plans to take revenge on her former lover.</t>
  </si>
  <si>
    <t xml:space="preserve">Charo Santos-Concio, John Lloyd Cruz, Michael De Mesa, Nonie Buencamino</t>
  </si>
  <si>
    <t xml:space="preserve">Lav Diaz</t>
  </si>
  <si>
    <t xml:space="preserve">226 min</t>
  </si>
  <si>
    <t xml:space="preserve">no-music-during-end-credits|telling-a-story|applying-lipstick|lawyer|gun|transvestite|washing-someone|singing|night|released-from-prison|false-accusation|female-protagonist|long-take|man-dressed-as-woman|repeated-dialogue|washing-someone's-hair|listening-to-radio|radio|year-1997|philippines|bus|rain|written-by-director|no-music-score|shelter|raining|house-destroyed|destroying-a-house|protest|murder|campfire|beach|tattoo|reference-to-west-side-story|voice-over|reference-to-mother-teresa|confession|doctor|raped|priest|church|island|boat|mother-daughter-reunion|telephone-call|vengeance|ex-convict</t>
  </si>
  <si>
    <t xml:space="preserve">tt3190158</t>
  </si>
  <si>
    <t xml:space="preserve">Passage to Mars</t>
  </si>
  <si>
    <t xml:space="preserve">A NASA Arctic expedition designed to be the first Martian road trip on Earth becomes an epic two-year odyssey of human adventure and survival.</t>
  </si>
  <si>
    <t xml:space="preserve">Jules Verne Adventures</t>
  </si>
  <si>
    <t xml:space="preserve">Zachary Quinto, Charlotte Rampling, Pascal Lee, Buzz Aldrin</t>
  </si>
  <si>
    <t xml:space="preserve">Jean-Christophe Jeauffre</t>
  </si>
  <si>
    <t xml:space="preserve">arctic|nasa|mars|exploration|space|sea-adventure</t>
  </si>
  <si>
    <t xml:space="preserve">tt6044910</t>
  </si>
  <si>
    <t xml:space="preserve">Operation Mekong</t>
  </si>
  <si>
    <t xml:space="preserve">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</si>
  <si>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 xml:space="preserve">Bona Film Group Limited</t>
  </si>
  <si>
    <t xml:space="preserve">Joyce Wenjuan Feng, Baoguo Chen, Xudong Wu, Wu Linkai</t>
  </si>
  <si>
    <t xml:space="preserve">Dante Lam</t>
  </si>
  <si>
    <t xml:space="preserve">tt6074202</t>
  </si>
  <si>
    <t xml:space="preserve">I Belonged to You</t>
  </si>
  <si>
    <t xml:space="preserve">A recently dumped radio host finds a new perspective on love when a young intern begins to work with him on his show.</t>
  </si>
  <si>
    <t xml:space="preserve">Chao Deng, Tianai Zhang, Baihe Bai, Yang Yang</t>
  </si>
  <si>
    <t xml:space="preserve">Yibai Zhang</t>
  </si>
  <si>
    <t xml:space="preserve">asian|glasses|ring|chinese</t>
  </si>
  <si>
    <t xml:space="preserve">tt4026570</t>
  </si>
  <si>
    <t xml:space="preserve">In Pursuit of Silence</t>
  </si>
  <si>
    <t xml:space="preserve">A film about our relationship with silence and the impact of noise on our lives.</t>
  </si>
  <si>
    <t xml:space="preserve">Patrick Shen</t>
  </si>
  <si>
    <t xml:space="preserve">silence|noise</t>
  </si>
  <si>
    <t xml:space="preserve">tt2461340</t>
  </si>
  <si>
    <t xml:space="preserve">Till We Meet Again</t>
  </si>
  <si>
    <t xml:space="preserve">Follows a couple through their completely different journeys in Thailand and simultaneously reveals their past in New York through flash backs.</t>
  </si>
  <si>
    <t xml:space="preserve">John Matton, Linnea Larsdotter, Emrhys Cooper, Astrea Campbell-Cobb</t>
  </si>
  <si>
    <t xml:space="preserve">Bank Tangjaitrong</t>
  </si>
  <si>
    <t xml:space="preserve">Adventure, Drama</t>
  </si>
  <si>
    <t xml:space="preserve">happy-ending-massage|neck-massage|woman-swimming-nude|cheating-on-girlfriend|boyfriend-girlfriend-conflict|jealous-boyfriend|woman-in-bikini|cheating-on-boyfriend|female-full-rear-nudity|male-full-rear-nudity|independent-film</t>
  </si>
  <si>
    <t xml:space="preserve">tt4687848</t>
  </si>
  <si>
    <t xml:space="preserve">Railroad Tigers</t>
  </si>
  <si>
    <t xml:space="preserve">A railroad worker in China in 1941 leads a team of freedom fighters against the Japanese in order to get food for the poor.</t>
  </si>
  <si>
    <t xml:space="preserve">Jackie Chan, Zitao Huang, Jaycee Chan, Kai Wang</t>
  </si>
  <si>
    <t xml:space="preserve">Ding Sheng</t>
  </si>
  <si>
    <t xml:space="preserve">124 min</t>
  </si>
  <si>
    <t xml:space="preserve">Action, Comedy, War</t>
  </si>
  <si>
    <t xml:space="preserve">tt4217392</t>
  </si>
  <si>
    <t xml:space="preserve">Gong fu yu jia</t>
  </si>
  <si>
    <t xml:space="preserve">Two professors team up to locate a lost treasure and embark on an adventure that takes them from a Tibetan ice cave to Dubai to a mountain temple in India.</t>
  </si>
  <si>
    <t xml:space="preserve">Jackie Chan, Disha Patani, Amyra Dastur, Sonu Sood</t>
  </si>
  <si>
    <t xml:space="preserve">Stanley Tong</t>
  </si>
  <si>
    <t xml:space="preserve">107 min</t>
  </si>
  <si>
    <t xml:space="preserve">Action, Adventure, Comedy</t>
  </si>
  <si>
    <t xml:space="preserve">tt4849438</t>
  </si>
  <si>
    <t xml:space="preserve">Baahubali 2: The Conclusion</t>
  </si>
  <si>
    <t xml:space="preserve">When Shiva, the son of Bahubali, learns about his heritage, he begins to look for answers. His story is juxtaposed with past events that unfolded in the Mahishmati Kingdom.</t>
  </si>
  <si>
    <t xml:space="preserve">167 min</t>
  </si>
  <si>
    <t xml:space="preserve">tt5636668</t>
  </si>
  <si>
    <t xml:space="preserve">Battle of Memories</t>
  </si>
  <si>
    <t xml:space="preserve">After undergoing a procedure to erase his memories, a successful author begins having unexplained recollections relating to a series of unsolved murders.</t>
  </si>
  <si>
    <t xml:space="preserve">Bo Huang, Yihong Duan, Wei-ning Hsu, Eoin O'Brien</t>
  </si>
  <si>
    <t xml:space="preserve">Leste Chen</t>
  </si>
  <si>
    <t xml:space="preserve">Mystery, Thriller</t>
  </si>
  <si>
    <t xml:space="preserve">tt6083388</t>
  </si>
  <si>
    <t xml:space="preserve">God of War</t>
  </si>
  <si>
    <t xml:space="preserve">During the 16th century, Japanese pirates proliferate along the Chinese coastline. In 1557, the pirates take over Cengang in Zhejiang. After months of futile advances, Commander Yu (Sammo ...</t>
  </si>
  <si>
    <t xml:space="preserve">Well Go USA Entertainment</t>
  </si>
  <si>
    <t xml:space="preserve">Wenzhuo Zhao, Sammo Kam-Bo Hung, Yasuaki Kurata, Regina Wan</t>
  </si>
  <si>
    <t xml:space="preserve">Gordon Chan</t>
  </si>
  <si>
    <t xml:space="preserve">Action, History</t>
  </si>
  <si>
    <t xml:space="preserve">tt6842524</t>
  </si>
  <si>
    <t xml:space="preserve">Hare Krishna! The Mantra, the Movement and the Swami Who Started It All</t>
  </si>
  <si>
    <t xml:space="preserve">Hare Krishna! is a documentary on the life of Srila Prabhupada, the 70-year-old Indian Swami who arrives in America without support or money and ignites a worldwide spiritual phenomenon, now known as the Hare Krishna Movement.</t>
  </si>
  <si>
    <t xml:space="preserve">Inner Voice Productions</t>
  </si>
  <si>
    <t xml:space="preserve">Sally Agarwal, Edwin Bryant, Gaura Vani Buchwald, Bob Cohen</t>
  </si>
  <si>
    <t xml:space="preserve">John Griesser, Jean Griesser(co-director), Lauren Ross(co-director)</t>
  </si>
  <si>
    <t xml:space="preserve">tt3890160</t>
  </si>
  <si>
    <t xml:space="preserve">Baby Driver</t>
  </si>
  <si>
    <t xml:space="preserve">After being coerced into working for a crime boss, a young getaway driver finds himself taking part in a heist doomed to fail.</t>
  </si>
  <si>
    <t xml:space="preserve">Sony Pictures</t>
  </si>
  <si>
    <t xml:space="preserve">Lily James, Kevin Spacey, Jon Hamm, Jon Bernthal</t>
  </si>
  <si>
    <t xml:space="preserve">Edgar Wright</t>
  </si>
  <si>
    <t xml:space="preserve">heist|getaway-driver|singing-in-a-car|ipod|fantasy-becomes-reality|final-showdown|sign-language|hearing-impairment|sarcastic-clapping|matching-tattoo|ear-bud|listening-to-music-on-headphones|waitress|sunglasses|close-up-of-a-woman's-butt|reference-to-queen|getaway|boss|crime-boss|thug|escape|danger|robbery|job|pizza-delivery|orphan-boy|police-officer-shot|female-singer|black-and-white-segues-into-color|romantic-relationship|vinyl-record|reference-to-beck|bloody-violence|villain-not-really-dead-cliche|reference-to-monsters-inc|reference-to-fight-club|bare-midriff|car-on-fire|firearm|automobile-junkyard|scrapyard|wrecking-yard|song|singing|audio-cassette|audio-tape|hidden-money|car-driving|reference-to-bonnie-and-clyde|flat-tire|sawed-off-shotgun|bank-teller|reckless-driving|pot-smoking|marijuana-joint|gang-member|two-word-title|robbery-gone-awry|driving-in-reverse|jail-cell|montage|newspaper-headline|broken-nose|criminal-mastermind|sociopath|young-version-of-character|letter|dream|postcard|surrender|fall-to-death|jumping-from-a-car|swat-team|police-officer|stolen-police-car|blood-on-shirt|lens-flare|court|trial|judge|purse|walkie-talkie|surveillance|security-camera|corrupt-cop|shot-in-the-arm|massacre|getaway-car|attempted-murder|robbery-gone-wrong|heist-gone-wrong|ambush|photograph|prison-guard|wristwatch|disguise|manhunt|fugitive|heavy-rain|car-fire|crushed-by-a-car|car-radio|pizza-delivery-boy|hoodlum|gas-station|camera-focus-on-female-butt|2010s|eavesdropping|thrown-from-a-car|tinnitus|motorcycle-cop|motorcycle|car-rollover|overturning-car|car-crash|car-stunt|corpse|news-report|blood-splatter|betrayal|deception|brutality|retirement-home|murder|foster-father|vinyl|record-store|singer|one-last-job|construction-worker|loss-of-loved-one|death-of-loved-one|loss-of-girlfriend|death-of-girlfriend|revenge|anger|fight-to-the-death|showdown|hidden-gun|suicide-by-cop|escape-attempt|rescue|held-at-gunpoint|title-based-on-song|release-from-prison|prisoner|prison|arrest|handcuffs|bridge|state-trooper|on-the-run|police-officer-killed|police-car|police|tunnel|construction-site|apartment|paranoia|panic|fear|flashlight|goggles|domestic-abuse|coming-of-age|loss-of-family|death-of-family|loss-of-father|loss-of-mother|racial-slur|ethnic-slur|gay-slur|asian-american|self-sacrifice|toy-car|organized-crime|gangster|mysterious-man|man-with-glasses|manipulation|blackmail|watching-tv|bag-of-money|debt|pizza|pizza-parlor|product-placement|junkyard|repeated-line|character-repeating-someone-else's-dialogue|subjective-camera|character's-point-of-view-camera-shot|love|love-interest|laundromat|cell-phone|orphan|mute|usa|wheelchair|body-in-a-trunk|stealing-a-car|shopping-mall|department-store|abandoned-warehouse|arms-dealer|undercover-cop|undercover|tape-recorder|mixtape|lip-reading|map|aerial-shot|security-guard|parking-garage|van|gloves|gang|reverse-footage|cigarette-smoking|black-and-white-scene|fantasy-sequence|haunted-by-the-past|pistol-whip|tragic-hero|dark-hero|tragic-past|dark-past|southern-accent|man-with-a-ponytail|death-threat|cook|older-man-younger-woman-relationship|diner|cafe|scene-during-opening-credits|scene-before-opening-credits|shot-through-a-window|impalement|tattoo|sole-black-character-dies-cliche|pickup-truck|armored-guard|armored-truck|armored-car-robbery|masked-man|face-mask|scar|wisecrack-humor|reference-to-austin-powers|reference-to-mike-myers|caper|black-comedy|neo-noir|urban-setting|helicopter|slow-motion-scene|dual-wield|crowbar|opening-action-scene|elevator|mexican|female-robber|female-thief|female-criminal|bank-robber|bank-robbery|post-office|robber|thief|criminal|british-actor-playing-american-character|written-by-director|atlanta-georgia|hit-by-a-car|body-landing-on-a-car|warrior|tough-guy|anti-hero|hand-grenade|knocked-out|disarming-someone|ak-47|shotgun|machine-gun|uzi|revolver|pistol|exploding-car|explosion|street-shootout|police-shootout|gunfight|shootout|shot-to-death|shot-in-the-leg|shot-in-the-shoulder|shot-in-the-back|shot-in-the-chest|shot-in-the-forehead|shot-in-the-head|foot-chase|chase|police-chase|car-chase|long-take|beaten-to-death|beating|shoot-out|bank|little-boy|flashback|car-accident|accident|flames|death|driving|driving-backwards|kiss|blood|swearing|profanity|strong-language|f-word|jail|coffee|pot-of-coffee|purple-car|asian|red-car|falling-from-height|fire|flame|tattoo-on-neck|husband-wife-relationship|boyfriend-girlfriend-relationship|psychopath|cassette-tape|musician|singing-in-a-diner|singing-in-a-restaurant|singing-in-a-junkyard|carjacking|reference-to-young-mc|reference-to-dolly-parton|reference-to-t.rex|atlanta|gunshot|bullet|handgun|blowing-bubbles|caucasian|african-american|gun|wine|glasses|headphones|cellphone|phone|driving-a-car|newspaper|bubble-gum|violence|restaurant|car|blowing-a-bubble|latex-gloves|halloween-mask|mask|suit-and-tie|death-of-father|death-of-mother|title-spoken-by-character|character-name-in-title|surprise-ending|bubbles|wine-glass|money</t>
  </si>
  <si>
    <t xml:space="preserve">tt2250912</t>
  </si>
  <si>
    <t xml:space="preserve">Spider-Man: Homecoming</t>
  </si>
  <si>
    <t xml:space="preserve">Following the events of Captain America: Civil War (2016), Peter Parker attempts to balance his life in high school with his career as the web-slinging superhero Spider-Man.</t>
  </si>
  <si>
    <t xml:space="preserve">Tom Holland, Chris Evans, Robert Downey Jr., Martin Starr</t>
  </si>
  <si>
    <t xml:space="preserve">Jon Watts</t>
  </si>
  <si>
    <t xml:space="preserve">Action, Adventure, Sci-Fi</t>
  </si>
  <si>
    <t xml:space="preserve">marvel-cinematic-universe|superhero|teenage-superhero|reboot|based-on-comic-book|marvel-comics|avengers|mentor|aunt|teenage-protagonist|threat|sky|city|school|new-york-city|high-school|teenage-crush|friendship-between-boys|bare-chested-male|no-title-at-beginning|final-showdown|final-battle|scene-during-end-credits|around-the-world|turbine|amusement-park|roller-coaster|trophy|crash|night-sky|night|bathroom|pool|party|suit|prom-date|talking|parking-lot|voice-changer|rescue|sniper-rifle|helicopter|dock|camp|stair|drone|spider|monument|obelisk|elevator|metal-detector|balloon|artificial-intelligence|ai|glasses|desintegration|kill|beard|atm|cash|money|bank|fight|rope|physical-education|cameo|railway|laptop|computer|aunt-nephew-relationship|father-daughter-relationship|bed|lab|jacket|chase|bike|stealing|hit-song|vigilante|alley|backpack|goggles|cat|shop|dinner|chemistry-class|flag|clock|teacher|locker-room|class|earphones|phone-call|cellphone|train|flash-forward|briefcase|driving|airport|ship|private-plane|bus|school-bus|car|recording|flying|night-vision|wings|tech-suit|technology|high-tech|punch-in-the-face|helmet|cap|worker|junk|tower|draw|anti-gravity|staten-island-ferry|detention|screaming-girl|reference-to-star-wars|lego|gym-teacher|gym-class|washington-dc|reference-to-ferris-bueller|teenage-girl|teenage-boy|aspiring-superhero|reference-to-bon-jovi|washington-monument|teenager|crush|friendship|superpower|reference-to-youtube|secret-identity|super-villain</t>
  </si>
  <si>
    <t xml:space="preserve">tt1648190</t>
  </si>
  <si>
    <t xml:space="preserve">The Dark Tower</t>
  </si>
  <si>
    <t xml:space="preserve">The Gunslinger, Roland Deschain, roams an Old West-like landscape where "the world has moved on" in pursuit of the man in black. Also searching for the fabled Dark Tower, in the hopes that reaching it will preserve his dying world.</t>
  </si>
  <si>
    <t xml:space="preserve">Katheryn Winnick, Matthew McConaughey, Idris Elba, Abbey Lee</t>
  </si>
  <si>
    <t xml:space="preserve">Nikolaj Arcel</t>
  </si>
  <si>
    <t xml:space="preserve">based-on-novel|gunslinger|title-spoken-by-character|three-word-title</t>
  </si>
  <si>
    <t xml:space="preserve">tt5390504</t>
  </si>
  <si>
    <t xml:space="preserve">Detroit</t>
  </si>
  <si>
    <t xml:space="preserve">A police raid in Detroit in 1967 results in one of the largest and most intense riots in United States history, leading to the federalization of the Michigan National Guard and the involvement of two Airborne Divisons of the United States Army.</t>
  </si>
  <si>
    <t xml:space="preserve">First Light Production</t>
  </si>
  <si>
    <t xml:space="preserve">John Boyega, Will Poulter, Algee Smith, Jacob Latimore</t>
  </si>
  <si>
    <t xml:space="preserve">Kathryn Bigelow</t>
  </si>
  <si>
    <t xml:space="preserve">Drama, History, Thriller</t>
  </si>
  <si>
    <t xml:space="preserve">detroit|african-american|riot|police|year-1967|1960s|detroit-riots|based-on-true-story</t>
  </si>
  <si>
    <t xml:space="preserve">tt0418753</t>
  </si>
  <si>
    <t xml:space="preserve">Inside Deep Throat</t>
  </si>
  <si>
    <t xml:space="preserve">An examination of the infamous pornographic film Deep Throat (1972), covering aspects from the film's creation to its cultural impact.</t>
  </si>
  <si>
    <t xml:space="preserve">NC-17</t>
  </si>
  <si>
    <t xml:space="preserve">Dennis Hopper, Gerard Damiano, John Waters, Larry Flynt</t>
  </si>
  <si>
    <t xml:space="preserve">Fenton Bailey, Randy Barbato</t>
  </si>
  <si>
    <t xml:space="preserve">deep-throat|clitoris|porn-industry|oral-sex|fellatio|porn-actress|mob|golden-age-of-porn|freedom-of-expression|controversy|horniness|consenting-adult|matriarchy|feminist-group|feminist-filmtheory|feminist|consensual-sex|censor|passiveness|pathological-liar|liar|free-spirit|free-love|figurehead|false-accusation|culture-war|counter-culture|sexual-liberation|government-suppressed-film|government-repression|big-sister|mobster|mafioso|freedom-of-choice|anti-choice-groups|social-engineering|sexual-revolution|sexual-repression|sexual-freedom|right-to-choose|puritanism|paternalism|organized-crime|obscenity|mafia|hysteria|freedom|freedom-of-speech|free-speech|feminism|female-orgasm|criminal-trial|crime-family|coercion|civil-liberties|authoritarianism|religion|interview|archive-footage|vagina|religious-fundamentalist|politics|penis|orgasm|notoriety|montage|media-hype|husband-wife-relationship|adult-filmmaking|film-history|fbi|film-director|censorship|ban|porn-actor|sex|reference-to-deep-throat|erotic-70s|part-of-the-body-in-title|three-word-title|body-part-in-title|all-american-girl|23-year-old|cosa-nostra|fighting-fire-with-fire|taboo|big-brother|alternate-version|year-1972|what-happened-to-epilogue|1970s</t>
  </si>
  <si>
    <t xml:space="preserve">tt0808357</t>
  </si>
  <si>
    <t xml:space="preserve">Lust, Caution</t>
  </si>
  <si>
    <t xml:space="preserve">During World War II era, a young woman, Wang Jiazhi, gets swept up in a dangerous game of emotional intrigue with a powerful political figure, Mr. Yee.</t>
  </si>
  <si>
    <t xml:space="preserve">Focus Features</t>
  </si>
  <si>
    <t xml:space="preserve">Tony Chiu-Wai Leung, Wei Tang, Joan Chen, Leehom Wang</t>
  </si>
  <si>
    <t xml:space="preserve">Ang Lee</t>
  </si>
  <si>
    <t xml:space="preserve">157 min</t>
  </si>
  <si>
    <t xml:space="preserve">Nominated for 1 Golden Globe. Another 24 wins &amp; 51 nominations.</t>
  </si>
  <si>
    <t xml:space="preserve">female-pubic-hair|male-pubic-hair|female-frontal-nudity|female-rear-nudity|sex-scene|virginity|erotica|rape|shanghai|hong-kong|resistance|theater-troupe|japanese-occupation|actor|lust|breasts|female-nudity|oral-sex|beating|forbidden-love|independent-film|student|play|escape|college|patriotism|game|comma-in-title|punctuation-in-title|pun-in-title|nonlinear-timeline|two-word-title|business-card|cover-story|warning|execution|ring|target-practice|spy|government-official|suicide|actress|apartment|unshaved-armpit|vaginal-penetration|lingerie-slip|reverse-cowboy-sex-position|singapore|japan|spooning|spooning-sexual-position|wound|violence|neo-noir|brutality|bare-butt|woods|slap|shot-in-the-head|marriage|jewelry|green-dress|curtain|town|torture|tied-up|tea|stabbing|soldier|shooting|sexual-obsession|sexual-attraction|sensuality|sadness|room|rifle|pubic-hair|prostitute|passionate-kiss|pain|nipples|murder|male-rear-nudity|knife|kiss|joy|interrogation|insanity|husband-wife-relationship|hotel-room|gun|gunshot-wound|fondling|fighting|fiend|fellatio|falling-in-love|drink|drinking|death|dead-man|cruelty|controversy|clothes-ripping|cigarette-smoking|car|caress|blood|bisexuality|bed|attraction|assassination|adultery|orgasm|male-frontal-nudity|defloration|cunnilingus|world-war-two|class-differences|1940s|undercover|revolution|mistress|mahjong|diamond</t>
  </si>
  <si>
    <t xml:space="preserve">tt1723811</t>
  </si>
  <si>
    <t xml:space="preserve">Shame</t>
  </si>
  <si>
    <t xml:space="preserve">A man's carefully cultivated private life is disrupted when his sister arrives for an indefinite stay.</t>
  </si>
  <si>
    <t xml:space="preserve">Fox Searchlight</t>
  </si>
  <si>
    <t xml:space="preserve">Michael Fassbender, Lucy Walters, Mari-Ange Ramirez, James Badge Dale</t>
  </si>
  <si>
    <t xml:space="preserve">Steve McQueen</t>
  </si>
  <si>
    <t xml:space="preserve">Nominated for 1 Golden Globe. Another 49 wins &amp; 89 nominations.</t>
  </si>
  <si>
    <t xml:space="preserve">sex-addict|sex-addiction|male-nudity|female-frontal-nudity|female-nudity|shame|male-full-frontal-nudity|female-full-frontal-nudity|borderline-personality-disorder|fear-of-intimacy|jogging|gay-club|penis|masturbating-in-a-shower|caught-masturbating|gay-kiss|threesome|urination|suicide-attempt|sex-standing-up|erotica|office|new-york-city|fellatio|sex-in-public|male-masturbation|black-panties|panties|sex-against-a-wall|pubic-hair|webcam|self-destructiveness|self-loathing|prostitute|masturbation|lesbian-kiss|group-sex|laptop|face-wound|sex-club|singer|rear-entry-sex|sex-scene|subway|brother-sister-relationship|anonymous-sex|gay-sex|apartment|bar|computer|addiction|female-stockinged-legs|taupe-pantyhose|pantyhose|subway-suicide|suicide-by-slashing-one's-wrists|panic|hospital-bed|hospital-visit|smelling-finger|red-light|lesbian-cunnilingus|interracial-sex|cam-girl|walking|wine-drinking|wine-bottle|date|waiter|wearing-sunglasses-inside|city|jogging-at-night|overhearing-sex|repressed-anger|flirting|jazz-club|female-in-shower|internet-porn|fully-clothed-sex|female-pubic-hair|taxi-ride|offering-a-ride|eye-contact|female-masturbation|married-woman|male-in-shower|call-girl|paying-for-sex|prostitution|red-panties|male-pubic-hair|brassiere|jazz-singer|first-date|cocaine|hotel-room|pornography|fight|running|undressing|scar|punched-in-the-stomach|punched-in-the-face|oral-sex|family-relationships|lesbian-sex|elevator|outdoor-sex|martini|lust|crying-in-the-rain|tears|rain|interracial-relationship|porn-video|porn-magazine|promiscuity|anguish|arm-scar|one-word-title|thirty-something|infidelity|one-night-stand|casual-sex|cheating-wife|cheating-girlfriend|self-harm|incest-overtones|one-male-two-females-threesome|anilingus|watching-television|watching-pornography-on-a-computer|buttocks|attachment-disorder|manhattan-new-york-city|suicide-by-train|answering-machine|suicide|strong-sexual-content|brothel|hand-on-woman's-crotch|hand-on-crotch|talking-after-sex|orgasm|sex-in-bed|quarrel|fancy-restaurant|late-for-work|madison-square-garden-manhattan-new-york-city|cocktail|hitting-on-a-woman|waitress|bet|alcohol|supper-club|long-take|blurred-boundaries|drugs|hotel|argument|impotence|reference-to-the-rolling-stones|employer-employee-relationship|restaurant|extramarital-affair|passion|torment|crying|beating|interracial-couple|pick-up|kiss|obsession|song|singing|wrist-slitting|blood</t>
  </si>
  <si>
    <t xml:space="preserve">tt0821462</t>
  </si>
  <si>
    <t xml:space="preserve">A Bloody Aria</t>
  </si>
  <si>
    <t xml:space="preserve">On a day trip through the countryside, aspiring opera singer In-jeong flees to the woods to escape the advances of her lecherous professor and mentor, Yeong-sun. When a seemingly harmless ...</t>
  </si>
  <si>
    <t xml:space="preserve">NOT RATED</t>
  </si>
  <si>
    <t xml:space="preserve">Ye-ryeon Cha, Suk-kyu Han, Kyeong-ho Jeong, Shi-hoo Kim</t>
  </si>
  <si>
    <t xml:space="preserve">Shin-yeon Won</t>
  </si>
  <si>
    <t xml:space="preserve">Action, Drama, Horror</t>
  </si>
  <si>
    <t xml:space="preserve">professor|woods|womanizer|student|opera-singer|college-professor|audition|blood|aria</t>
  </si>
  <si>
    <t xml:space="preserve">tt0464098</t>
  </si>
  <si>
    <t xml:space="preserve">Loren Cass</t>
  </si>
  <si>
    <t xml:space="preserve">Adolescents come to terms with their lives after the rebellions of 1996 St. Petersburg.</t>
  </si>
  <si>
    <t xml:space="preserve">Kino International</t>
  </si>
  <si>
    <t xml:space="preserve">Kayla Tabish, Travis Maynard, Chris Fuller, Jacob Reynolds</t>
  </si>
  <si>
    <t xml:space="preserve">Chris Fuller</t>
  </si>
  <si>
    <t xml:space="preserve">Drama, Music</t>
  </si>
  <si>
    <t xml:space="preserve">sex|suburb|st.-petersburg-florida|rock-'n'-roll|surrealism|troubled-teen|teenage-girl|teenage-boy|los-angeles-california|drug-addiction|violence|vandalism|suicide|street|stabbing|squatter|rock-band|robbery|punk-rock|punk-rocker|punk-rock-girl|punk-music|punk-band|police|new-york|new-york-city|kerouac|high-school|graffiti|florida|filmmaking|drug-addict|doomed-love|dead-end-kids|cocaine|california|burglary|independent-film</t>
  </si>
  <si>
    <t xml:space="preserve">tt0887745</t>
  </si>
  <si>
    <t xml:space="preserve">How About You...</t>
  </si>
  <si>
    <t xml:space="preserve">HOW ABOUT YOU tells the story of Ellie, a young woman left in charge of the residential home run by her older sister, over the Christmas period. Whilst most of the residents have left to ...</t>
  </si>
  <si>
    <t xml:space="preserve">Joss Ackland, Hayley Atwell, Orla Brady, Kevin Flood</t>
  </si>
  <si>
    <t xml:space="preserve">Anthony Byrne</t>
  </si>
  <si>
    <t xml:space="preserve">sister|residential-home|christmas|ireland|widow|curmudgeon|carer|artist|redemption|pub|inspector|sister-sister-relationship|aging-actress|death|smoking-a-joint|hashish|senior-citizen|question-in-title</t>
  </si>
  <si>
    <t xml:space="preserve">tt1153690</t>
  </si>
  <si>
    <t xml:space="preserve">Ballast</t>
  </si>
  <si>
    <t xml:space="preserve">A drama set in the Mississippi delta, where one man's suicide affects three people's lives.</t>
  </si>
  <si>
    <t xml:space="preserve">Alluvial Film Company</t>
  </si>
  <si>
    <t xml:space="preserve">Micheal J. Smith Sr., JimMyron Ross, Tarra Riggs, Johnny McPhail</t>
  </si>
  <si>
    <t xml:space="preserve">Lance Hammer</t>
  </si>
  <si>
    <t xml:space="preserve">16 wins &amp; 21 nominations.</t>
  </si>
  <si>
    <t xml:space="preserve">suicide|single-mother|small-town|one-word-title|boy|watching-tv|very-little-dialogue|unwanted-kiss|train|robbery|mother-son-relationship|money-problems|loss-of-brother|lawyer|juvenile-delinquent|hospital|home-schooling|gun|driving|dog|death|countryside|convenience-store|child-with-gun|breaking-and-entering|black-eye</t>
  </si>
  <si>
    <t xml:space="preserve">tt0379976</t>
  </si>
  <si>
    <t xml:space="preserve">Savage Grace</t>
  </si>
  <si>
    <t xml:space="preserve">A dramatization of the shocking Barbara Daly Baekeland murder case, which happened in a posh London flat on Friday 17 November 1972. The bloody crime caused a stir on both sides of the Atlantic and remains one of the most memorable American Tragedies...</t>
  </si>
  <si>
    <t xml:space="preserve">Julianne Moore, Stephen Dillane, Anne Reid, Martin Huber</t>
  </si>
  <si>
    <t xml:space="preserve">Tom Kalin</t>
  </si>
  <si>
    <t xml:space="preserve">son-murders-mother|orgasm|incest|older-man-younger-woman-relationship|male-nudity|male-frontal-nudity|male-pubic-hair|pubic-hair|penis|fortune|heir|plastic|bakelite-plastic|murder|true-crime|gay|breasts|sex-scene|reference-to-marcel-duchamp|reference-to-time-magazine|sharing-a-cigarette|baby's-bath|two-word-title|great-grandfather|vulva|france|female-painter|female-artist|american-abroad|england|spain|convertible|mountain-road|younger-version-of-character|stabbed-to-death|stabbed-in-the-stomach|dysfunctional-marriage|marital-separation|buttocks|reference-to-coco-chanel|reference-to-the-marquis-de-sade|reference-to-leonardo-da-vinci|reference-to-salvador-dali|reference-to-pablo-picasso|reference-to-albert-camus|jetset|recording|dancing|sunglasses|decadence|book|transistor-radio|hospital|bathtub|journal|stork-club-manhattan-new-york-city|telephone-call|chopsticks|inheritance|dog|anal-sex|money|friend|airport|nightclub|homosexual|ambulance|nudity|goldfish|sparring|mirror|ice-cream|trust|death-of-dog|tape-recorder|horse|crying|hand-on-crotch|hangover|eating|cafe|wine|police|reference-to-ernest-hemingway|painter|letter|actress|french|marijuana|cemetery|burning-letter|notebook|national-geographic-magazine|chinese-food|marriage|razor|thumb-sucking|guitar-player|swimsuit|beach|love|reference-to-queen-juliana-of-the-netherlands|reckless-driving|reference-to-prince-bernhard-of-the-netherlands|fencing|bicycle|bar|reading|restaurant|sports-car|reference-to-f.-scott-fitzgerald|target-practice|boy|cigarette-smoking|paranoia|serving-tray|peru|stuffed-toy-animal|kiss|friendship|unfaithfulness|policeman|anger|knife|food-delivery|dinner|horse-riding|flash-forward|locker-room|drink|rifle|calling-card|funeral|stretcher|blood|falling-down-an-elevator-shaft|dancer|wealth|reference-to-marcel-proust|tears|inca|food|suppository|record-player|baby|listening-to-music|high-society|breast-feeding|taxi|elevator|drinking|hotel|holding-hands|search|guitar|bed|spite|undressing|breakfast-in-bed|underwear|park|moving|concierge|boxing|swan|manhattan-new-york-city|writing-backwards|wrist-bandage|voice-over-narration|voice-over-letter|teenage-girl|teenage-boy|suicide-attempt|subtitled-scene|catalonia|wrist-slitting|scandal|reference-to-georges-bataille|prison|pot-smoking|post-world-war-two|poseur|new-york-city|mother-daughter-relationship|masturbation|mallorca|insanity|infidelity|husband-wife-relationship|hotel-room|hand-job|graveyard|grandmother-grandson-relationship|female-nudity|female-frontal-nudity|father-son-relationship|family-relationships|extramarital-affair|dysfunctional-family|dog-collar|criminally-insane|cadaques|bisexual|art-dealer|adultery|what-happened-to-epilogue|stabbing|single-mother|paris-france|love-triangle|long-take|boyfriend-girlfriend-relationship|1940s|mother-son-incest|unhappy-marriage|socialite|mother-son-relationship|matricide|london-england|1970s|1960s|1950s|based-on-true-story|father-and-son-have-sex-with-the-same-woman|threesome</t>
  </si>
  <si>
    <t xml:space="preserve">tt0920458</t>
  </si>
  <si>
    <t xml:space="preserve">Flame and Citron</t>
  </si>
  <si>
    <t xml:space="preserve">A drama centered on two fighters in the Holger Danske World War II resistance group.</t>
  </si>
  <si>
    <t xml:space="preserve">Thure Lindhardt, Mads Mikkelsen, Stine Stengade, Peter Mygind</t>
  </si>
  <si>
    <t xml:space="preserve">Ole Christian Madsen</t>
  </si>
  <si>
    <t xml:space="preserve">130 min</t>
  </si>
  <si>
    <t xml:space="preserve">9 wins &amp; 15 nominations.</t>
  </si>
  <si>
    <t xml:space="preserve">resistance|nazi|nazi-occupation|double-agent|assassin|traitor|suicide|photographer|cyanide-pill|nurse|ambulance|arrest|older-woman-younger-man-relationship|betrayal|mistress|sex|suspense|breasts|nudity|stockholm-sweden|playing-cards|underground-network|newsreel-footage|machine-gun|execution|covert|hitman|train|bra|special-forces|spy|cafe|roadblock|document|voice-over|wehrmacht|double-cross|ambush|eyeglasses|coitus|older-woman|younger-man|punctuation-in-title|ampersand-in-title|local-blockbuster|sweden|hotel|denmark|bloody-body-of-child|basement|world-war-two|shot-to-death|shootout|redhead|political-assassination|patriot|occupied-nation|nazi-collaborator|last-stand|husband-wife-relationship|hand-grenade|group-of-friends|grave-digging|gestapo|nazi-occupied-denmark|female-spy|father-son-relationship|copenhagen-denmark|beach|assassination|wig|respect-for-enemy|dysfunctional-marriage|espionage|assassin-teams|murder|german-occupation-of-denmark|death|1940s|death-of-child|based-on-true-story|character-name-in-title</t>
  </si>
  <si>
    <t xml:space="preserve">tt1093842</t>
  </si>
  <si>
    <t xml:space="preserve">My Winnipeg</t>
  </si>
  <si>
    <t xml:space="preserve">Fact, fantasy and memory are woven seamlessly together in this portrait of film-maker Guy Maddin's home town of Winnipeg, Manitoba.</t>
  </si>
  <si>
    <t xml:space="preserve">Ann Savage, Louis Negin, Amy Stewart, Darcy Fehr</t>
  </si>
  <si>
    <t xml:space="preserve">Guy Maddin</t>
  </si>
  <si>
    <t xml:space="preserve">Documentary, Comedy, Drama</t>
  </si>
  <si>
    <t xml:space="preserve">4 wins &amp; 17 nominations.</t>
  </si>
  <si>
    <t xml:space="preserve">winnipeg-manitoba|hockey|city|arena|train|mother|experiment|childhood|overbearing-mother|hairdresser|superstition|seance|freemasonry|watching-television|black-and-white-to-color|home-movie-footage|somnambulism|statistics|nostalgia|metaphor|subliminal-message|pubic-hair|homoeroticism|reenactment|family-relationships|brother-sister-relationship|winter|video-footage|vagina|title-cards|surrealism|stampede|snow|shopping-mall|self-referential|railroad-yard|photograph|pet|voice-over-narration|male-rear-nudity|key|horse|hometown|hair-salon|female-nudity|experimental-film|dog|demolition|dead-father|city-name-in-title|black-comedy|bare-butt|20th-century</t>
  </si>
  <si>
    <t xml:space="preserve">tt1182937</t>
  </si>
  <si>
    <t xml:space="preserve">Rab Ne Bana Di Jodi</t>
  </si>
  <si>
    <t xml:space="preserve">A breathtaking, goose flesh igniting, awe inspiring love journey of an ordinary man Suri and his 'total opposite' love Taani.</t>
  </si>
  <si>
    <t xml:space="preserve">Shah Rukh Khan, Vinay Pathak, Anushka Sharma, M.K. Raina</t>
  </si>
  <si>
    <t xml:space="preserve">Aditya Chopra</t>
  </si>
  <si>
    <t xml:space="preserve">Comedy, Drama, Music</t>
  </si>
  <si>
    <t xml:space="preserve">3 wins &amp; 11 nominations.</t>
  </si>
  <si>
    <t xml:space="preserve">marriage|disguise|dancing|local-blockbuster|assumed-identity|musical-segments|bollywood|famous-line</t>
  </si>
  <si>
    <t xml:space="preserve">tt1278340</t>
  </si>
  <si>
    <t xml:space="preserve">Dead Snow</t>
  </si>
  <si>
    <t xml:space="preserve">A ski vacation turns horrific for a group of medical students, as they find themselves confronted by an unimaginable menace: Nazi zombies.</t>
  </si>
  <si>
    <t xml:space="preserve">IFC</t>
  </si>
  <si>
    <t xml:space="preserve">Vegar Hoel, Stig Frode Henriksen, Charlotte Frogner, Lasse Valdal</t>
  </si>
  <si>
    <t xml:space="preserve">Tommy Wirkola</t>
  </si>
  <si>
    <t xml:space="preserve">91 min</t>
  </si>
  <si>
    <t xml:space="preserve">zombie|nazi|snowmobile|snow|medical-student|nazi-zombie|cabin-in-the-woods|toilet|hiding-in-snow|sex-in-a-toilet|intestines|hidden-gold|dark-comedy|tent|outhouse|mountain-cabin|hidden-treasure|chainsaw|blood-on-snow|scrotum-bitten|nazi-occultism|blood-splatter|blood|killing-an-animal|easter|winter|disembodied-brain|moonshine|supernatural-power|kitchen|avalanche|suture|stabbed-to-death|shot-in-the-chest|self-surgery|self-sacrifice|one-armed-man|nazi-soldier|massacre|loss-of-friend|hiding-in-a-tree|head-wound|head-butt|hand-grenade|group-of-friends|gold-coin|foot-pursuit|film-buff|face-slap|dead-bird|cigarette-smoking|burning-cabin|bludgeoning|bayonet|drunkenness|twister-the-game|horniness|backpack|twister|sledge-hammer|running|machine-gun|living-dead|duct-tape|belching|underdog-gets-girl|movie-reference|movie-fan|dreadlocks|disembowelment|covered-in-blood|blood-on-camera-lens|stabbed-in-the-eye|nazi-flag|falling-from-height|cavern|sex|norwegian|norway|north-norway|head-mutilated|alta|brain|body-torn-apart|decapitation|anti-hero|throat-slitting|spoof|snow-scooter|smothered-with-a-pillow|severed-head|severed-arm|self-mutilation|prelude|nightmare|molotov-cocktail|hammer|guts|gore|fire|fear|fear-of-blood|eye-gouging|dialect|dead-girlfriend|cult-director|cell-phone|car|boyfriend-girlfriend-relationship|bitten-on-the-arm|bitten-in-the-throat|beer|b-movie|b-horror|army-of-the-dead|accidental-killing|soldier|cult-film|violence|death-of-friend|surprise-ending|two-word-title|scary-stranger|evil-dead|nazi-corpse</t>
  </si>
  <si>
    <t xml:space="preserve">tt0902290</t>
  </si>
  <si>
    <t xml:space="preserve">I Sell the Dead</t>
  </si>
  <si>
    <t xml:space="preserve">A grave robber reflects on his life of crime.</t>
  </si>
  <si>
    <t xml:space="preserve">Dominic Monaghan, Larry Fessenden, Angus Scrimm, Ron Perlman</t>
  </si>
  <si>
    <t xml:space="preserve">Glenn McQuaid</t>
  </si>
  <si>
    <t xml:space="preserve">grave-robber|grave|corpse|guillotine|shackles|crate|impersonating-a-priest|stabbed-in-the-head|throwing-knife|story-within-a-story|overhead-camera-shot|alien-corpse|playing-violin|garlic-necklace|breaking-open-a-coffin|object-dropped-overboard|whisky|trail-of-body-parts|wax-sealed-letter|head-in-a-basket|guillotined|ringing-a-bell|carrying-one's-own-head|carrying-a-dead-body|crying-boy|locked-in-a-cage|female-psychopath|woman-spitting|top-hat|rowing-a-boat|pocket-knife|chick|wind-up-toy|crucifix-pendant|derby-hat|broken-wheel|crucifix-grave-marker|shroud|snuff|exhumation|missing-a-tooth|pushing-a-cart|prisoner|machete|interview|throat-cut|scream|beam-of-light|bowler-hat|stake-through-the-heart|lantern|drinking-from-a-bottle|rope|cemetery|digging|candle|horse|gallows-humor|dry-humor|zombie|whiskey|told-in-flashback|threatened-with-a-knife|strangulation|stabbed-in-the-heart|stabbed-in-the-forehead|stabbed-in-the-chest|split-screen|shovel|severed-head|severed-hand|severed-arm|servant|sandwich|rowboat|rival-gang|revenge|rabbit|violinist|occult|mortuary|mad-doctor|knife-throwing|knife-in-the-head|island|horror-comic|hit-with-a-shovel|headless-corpse|hammer|graveyard|friendship|freeze-frame|flask|flashback|father-son-relationship|execution|executioner|eaten-alive|drinking-contest|disfigured-face|disembodied-head|deception|death|dead-bird|crushed-to-death|crucifix|condemned-to-death|coffin|cart|carriage|candlelight|body-snatcher|blood|blackmail|bitten-on-the-arm|bitten-in-the-neck|beach|bar|bartender|bare-chested-male|rotten-teeth|back-from-the-dead|apprentice|killing-an-animal|supernatural-power|shipwreck|priest|framing-story|episodic-structure|drunkenness|19th-century|vampire|undead|throat-slitting|storytelling|stake|stake-in-the-heart|severed-foot|masked-woman|living-dead|hand-from-grave|digging-a-grave|garlic|decapitation|dead-body|alien|fog|zombie-violence|victorian-era|murder|irish|grave-robbing|gothic|black-comedy|death-of-son|surprise-ending</t>
  </si>
  <si>
    <t xml:space="preserve">tt0411323</t>
  </si>
  <si>
    <t xml:space="preserve">Downloading Nancy</t>
  </si>
  <si>
    <t xml:space="preserve">An unhappy wife orders a guy she meets over the Internet to kill her, but the two of them fall in love.</t>
  </si>
  <si>
    <t xml:space="preserve">Maria Bello, Rufus Sewell, Jason Patric, Amy Brenneman</t>
  </si>
  <si>
    <t xml:space="preserve">Johan Renck</t>
  </si>
  <si>
    <t xml:space="preserve">Drama, Thriller</t>
  </si>
  <si>
    <t xml:space="preserve">self-cutting|internet|woman|golf|watching-television|pickaxe|voyeur|female-frontal-nudity|bondage|adultery|cheating-wife|kissing-a-married-woman|blue-panties|white-panties|female-removes-her-clothes|leg-spreading|breasts|scantily-clad-female|cleavage|suicide-by-hitman|mousetrap|emotionally-vulnerable|unhappily-married-woman|cunnilingus|hairy-chest|slow-motion-scene|food-fight|rage|reading-letter|f-word|scar|sucking-toes|blindfold|pulling-up-skirt|rear-entry-sex|sex-standing-up|hair-pulling|beer-drinking|video-collection|refrigerator-magnet|therapy-session|sex-talk|unhappy-marriage|husband-wife-dance-partners|party|mental-depression|female-psychiatrist|therapist-client-relationship|bare-chested-male|suicidal|self-mutilation|bathroom|flashback|bathtub|kitchen|video-arcade|vomiting|bound-and-gagged|computer-chatting|golf-player|putting|instructional-video|golf-instructor|razor-blade|husband-wife-relationship|bus-terminal|bus-station|bus-ride|two-word-title|inspired-by-true-events|correspondence|urination|loss-of-wife|winter|dead-body|strangled-to-death|strangulation|nervous-breakdown|bathrobe|tied-to-a-chair|pool-of-blood|hardware-store|popsicle|road-trip|cigarette-smoking|dead-fish|traumatic-childhood|fish-tank|pet-store|birdcage|oral-sex|female-nudity|tied-to-a-bed|vandalism|hit-with-a-golf-club|therapist|sexual-humiliation|sexual-aberration|rough-sex|rape-victim|internet-dating|incest|deviance|character-name-in-title</t>
  </si>
  <si>
    <t xml:space="preserve">tt1235142</t>
  </si>
  <si>
    <t xml:space="preserve">Last Ride</t>
  </si>
  <si>
    <t xml:space="preserve">A young boy travels across Australia with his father, who's wanted by the law for committing a violent crime.</t>
  </si>
  <si>
    <t xml:space="preserve">Hugo Weaving, Tom Russell, Anita Hegh, John Brumpton</t>
  </si>
  <si>
    <t xml:space="preserve">Glendyn Ivin</t>
  </si>
  <si>
    <t xml:space="preserve">australia|boy|two-word-title|chase|directorial-debut|battered-child|abusive-father|child-abuse|australian-desert|road-trip|suspected-murder|pedophile|hiding-from-police|learning-to-swim|mother-abandons-son|child-uses-gun|resentment-toward-father|father-suicide|father-hits-son|father-son-relationship|male-full-back-nudity|based-on-novel</t>
  </si>
  <si>
    <t xml:space="preserve">tt1294164</t>
  </si>
  <si>
    <t xml:space="preserve">Fuel</t>
  </si>
  <si>
    <t xml:space="preserve">Director Josh Tickell takes us along for his 11 year journey around the world to find solutions to America's addiction to oil. A shrinking economy, a failing auto industry, rampant ...</t>
  </si>
  <si>
    <t xml:space="preserve">Greenlight Theatrical</t>
  </si>
  <si>
    <t xml:space="preserve">Joshua Tickell, Barbara Boxer, Richard Branson, George W. Bush</t>
  </si>
  <si>
    <t xml:space="preserve">Joshua Tickell</t>
  </si>
  <si>
    <t xml:space="preserve">oil|green|fuel|energy|oil-dependency|petroleum|big-oil|alternative-energy|environmental-issues|global-warming|environment|consumption|one-word-title|transportation|electricity|conservation|car|wind|solar|government|gasoline|biodiesel</t>
  </si>
  <si>
    <t xml:space="preserve">tt1226681</t>
  </si>
  <si>
    <t xml:space="preserve">Pontypool</t>
  </si>
  <si>
    <t xml:space="preserve">A radio host interprets the possible outbreak of a deadly virus which infects the small Ontario town he is stationed in.</t>
  </si>
  <si>
    <t xml:space="preserve">IFC Entertainment</t>
  </si>
  <si>
    <t xml:space="preserve">Stephen McHattie, Lisa Houle, Georgina Reilly, Hrant Alianak</t>
  </si>
  <si>
    <t xml:space="preserve">Bruce McDonald</t>
  </si>
  <si>
    <t xml:space="preserve">Fantasy, Horror</t>
  </si>
  <si>
    <t xml:space="preserve">1 win &amp; 10 nominations.</t>
  </si>
  <si>
    <t xml:space="preserve">talk-radio|virus|epidemic|vomiting-blood|blood-splatter|zombie-apocalypse|traffic-helicopter|gossip|shock-jock|reference-to-norman-mailer|meme|yelling|writing|writing-on-a-wall|winter|war-veteran|violence|valentine's-card|trapped-in-a-building|transmission|translation|title-appears-in-writing|telephone|tea|subtitled-scene|speaker|sound-proof|sound-effects|snow|smashing-through-a-window|singing|silo|self-sacrifice|self-mutilation|producer|power-outage|ontario-canada|news-report|missing-pet|minimal-cast|military|language|kitchen|kiss|infection|hostage-situation|helicopter|headphones|hammer|gash-in-the-face|french-language|flashback|fear|fake-gun|eye-witness|drunkenness|doctor|disbelief|death|cure|countdown|costume|corpse|confusion|clock|climbing-through-a-window|child-murder|cell-phone|cd-player|cat|cannibalism|booth|beaten-to-death|banging-sound|bandaged-hand|baby|alcohol|air-strike|zombie-attack|word|weird-behavior|voice|voice-imitation|survival|survival-horror|surprise-after-end-credits|repeated-line|radio-station|radio-news|radio-broadcasting|radio-announcer|quarantine|no-opening-credits|microphone|low-budget-film|long-take|cowboy-hat|blood|black-and-white-scene|bbc|one-word-title|zombie|death-of-child|based-on-novel|title-spoken-by-character|deus-ex-machina</t>
  </si>
  <si>
    <t xml:space="preserve">tt1640680</t>
  </si>
  <si>
    <t xml:space="preserve">Armadillo</t>
  </si>
  <si>
    <t xml:space="preserve">In February of 2009, a group of Danish soldiers accompanied by documentarian Janus Metz arrived at Armadillo, an army base in the southern Afghan province of Helmand. Metz and ...</t>
  </si>
  <si>
    <t xml:space="preserve">New Yorker</t>
  </si>
  <si>
    <t xml:space="preserve">Janus Metz</t>
  </si>
  <si>
    <t xml:space="preserve">Documentary, War</t>
  </si>
  <si>
    <t xml:space="preserve">10 wins &amp; 15 nominations.</t>
  </si>
  <si>
    <t xml:space="preserve">soldier|taliban|danish-soldier|denmark|afghan-war|young-adult|civilians-at-wartime|bullet-wound|hand-grenade|shoot-em-up|decoration|rumor|combat|combat-footage|combat-zone|combat-casualty|hiding-in-a-ditch|ditch|poppy-field|landmine|field|collateral-victim|collateral-damage|shoulder-scar|head-scar|watching-porn|civilian-death|civilian|displaced-civilian|drone|military-surveillance|aerial-surveillance|surveillance-device|surveillance|platoon-commander|platoon-comrades|platoon|patrol|satellite-phone|base-commander|military-base|farewell|danish-army|place-name-in-title|hussar|afghani|2000s|animal-in-title|one-word-title|afghanistan</t>
  </si>
  <si>
    <t xml:space="preserve">tt1568328</t>
  </si>
  <si>
    <t xml:space="preserve">Enemies of the People</t>
  </si>
  <si>
    <t xml:space="preserve">The Khmer Rouge slaughtered nearly two million people in the late 1970s. Yet the Killing Fields of Cambodia remain unexplained. Until now. Enter Thet Sambath, an unassuming, yet cunning, ...</t>
  </si>
  <si>
    <t xml:space="preserve">Thet Sambath, Nuon Chea, Pol Pot, Khieu Samphan</t>
  </si>
  <si>
    <t xml:space="preserve">Rob Lemkin, Thet Sambath</t>
  </si>
  <si>
    <t xml:space="preserve">17 wins &amp; 5 nominations.</t>
  </si>
  <si>
    <t xml:space="preserve">tt1617630</t>
  </si>
  <si>
    <t xml:space="preserve">Daddy's Home</t>
  </si>
  <si>
    <t xml:space="preserve">When an elementary school teacher named Angelica gets involved with a newly relocated family, she discovers that they are hiding from more than just a broken marriage. What do you do when Daddy comes home?</t>
  </si>
  <si>
    <t xml:space="preserve">Vanguard Cinema</t>
  </si>
  <si>
    <t xml:space="preserve">Christina Trevino, C.H. Morris, Sebastian Trevino, Daniela Somers</t>
  </si>
  <si>
    <t xml:space="preserve">Justin Price</t>
  </si>
  <si>
    <t xml:space="preserve">tt1533117</t>
  </si>
  <si>
    <t xml:space="preserve">Let the Bullets Fly</t>
  </si>
  <si>
    <t xml:space="preserve">In 1920s China, a bandit arrives in a remote provincial town posing as its new mayor, where he faces off against a tyrannical local nobleman.</t>
  </si>
  <si>
    <t xml:space="preserve">Yun-Fat Chow, You Ge, Wen Jiang, Carina Lau</t>
  </si>
  <si>
    <t xml:space="preserve">Wen Jiang</t>
  </si>
  <si>
    <t xml:space="preserve">132 min</t>
  </si>
  <si>
    <t xml:space="preserve">Action, Comedy, Western</t>
  </si>
  <si>
    <t xml:space="preserve">18 wins &amp; 34 nominations.</t>
  </si>
  <si>
    <t xml:space="preserve">1920s|bandit-gang|satire</t>
  </si>
  <si>
    <t xml:space="preserve">tt1640459</t>
  </si>
  <si>
    <t xml:space="preserve">Hobo with a Shotgun</t>
  </si>
  <si>
    <t xml:space="preserve">A homeless vigilante blows away crooked cops, pedophile Santas, and other scumbags with his trusty pump-action shotgun.</t>
  </si>
  <si>
    <t xml:space="preserve">Magnolia Releasing</t>
  </si>
  <si>
    <t xml:space="preserve">Rutger Hauer, Pasha Ebrahimi, Robb Wells, Brian Downey</t>
  </si>
  <si>
    <t xml:space="preserve">Jason Eisener</t>
  </si>
  <si>
    <t xml:space="preserve">Action, Comedy, Horror</t>
  </si>
  <si>
    <t xml:space="preserve">1 win &amp; 4 nominations.</t>
  </si>
  <si>
    <t xml:space="preserve">vigilante|shotgun|hobo|rampage|gore|grindhouse|pedophile|prostitute|neo-80s|corrupt-cop|blood-splatter|brutality|sadism|homeless-person|pump-action-shotgun|pulling-hair|emergency-lighting|hospital-nursery|hanged-by-the-neck|body-armor|motorcycle-riding|emergency-surgery|welding-mask|electrocuted|facial-cut|cutting-torch|hanging-upside-down|bare-breasts|newspaper-headline|immolation|binoculars|suspended-by-arms|flame-thrower|boom-box|robber-wearing-a-ski-mask|skin-carving|sadist|thrown-in-a-dumpster|lawn-mower|attempted-kidnapping|can|pawn-shop|canadian-ten-dollar-bill|breaking-an-arm|head-crushed|fire-in-a-55-gallon-drum|recycling|talking-to-a-severed-head|woman-in-a-bikini|forced-applause|chewing-glass|street-fight|pushing-a-shopping-cart-down-a-street|riding-a-freight-train|cult-film|improvised-armor|decapitation-with-barbed-wire-noose|attempted-decapitation-with-bowsaw|penis-shot-off|dragging-coffin|castration|telephone-call|prostitution|shooting-a-police-officer|rapist|blood|dead-body|vhs-tape|ak-47|robbery|self-degradation|dollar-bill|filming|video-tape|female-nudity|drugs|alcohol|drinking-from-a-bottle|street-prostitution|woman-smoking-cigarette|cigarette-smoking|stilleto|arcade-game|wearing-sunglasses-at-night|wearing-sunglasses-inside|hospitality|death-of-title-character|shot-in-the-back|shot-in-the-forehead|axe|filicide|tentacle|kidnapping|knocked-out|red-light|hanged-man|kicked-in-the-face|man-with-no-name|baby|stabbed-in-the-neck|phone-booth|gash-in-the-face|stabbed-in-the-back|corpse|character-repeating-someone-else's-dialogue|foot-chase|crushed-to-death|gang|hung-upside-down|crime-lord|newspaper|news-report|santa-claus-suit|gun-in-mouth|shot-in-the-face|hanged-woman|revenge|shot-in-the-head|shot-in-the-stomach|child-in-peril|shot-to-death|shot-in-the-chest|masked-man|video-camera|breaking-a-bottle-over-someone's-head|cane|stabbed-in-the-chest|police-chief|police-station|reference-to-mother-teresa|switchblade|cocaine|broken-arm|arcade|severed-foot|bumper-car|exploding-head|crushed-head|punk|covered-in-blood|death-of-uncle|death-of-brother|barbed-wire|father-son-relationship|brother-brother-relationship|punched-in-the-face|punched-in-the-stomach|fistfight|scene-during-opening-credits|train|lens-flare|child-murder|masturbation|bricklin|bum|massacre|dismemberment|severed-hand|based-on-short-film|ice-skates|electrocution|cowardice|genocide|eating-glass|ski-mask|intestines|decapitation|sawed-off-shotgun|fishnet-stockings|shopping-cart|white-suit|pimp|spitting-blood|attempted-rape|mutilation|hack-saw|improvised-weapon|shot-multiple-times|angry-mob|head-bashed-in|hit-with-a-baseball-bat|pawnshop|molotov-cocktail|toaster|fratricide|baby-killer|burned-alive|dumpster|duct-tape-over-mouth|head-blown-off|shot-in-the-crotch|murder-of-a-police-officer|flamethrower|suit-of-armor|machete|impalement|manhole-cover|one-man-army|severed-finger|lawnmower|foiled-robbery|violence|school-bus|black-comedy|hospital|homelessness|b-movie|black-humor|disembowelment|child-killer|torture|police-corruption|severed-head|mass-child-killing|absurdism|weapon-in-title|murder|pistol|spin-off|death-of-son|death-of-child|title-spoken-by-character|character-name-in-title|blood-on-camera-lens</t>
  </si>
  <si>
    <t xml:space="preserve">tt1680114</t>
  </si>
  <si>
    <t xml:space="preserve">The Snowtown Murders</t>
  </si>
  <si>
    <t xml:space="preserve">Based on true events, 16 year-old Jamie falls in with his mother's new boyfriend and his crowd of self-appointed neighborhood watchmen, a relationship that leads to a spree of torture and murder.</t>
  </si>
  <si>
    <t xml:space="preserve">Lucas Pittaway, Bob Adriaens, Louise Harris, Frank Cwiertniak</t>
  </si>
  <si>
    <t xml:space="preserve">Justin Kurzel</t>
  </si>
  <si>
    <t xml:space="preserve">22 wins &amp; 22 nominations.</t>
  </si>
  <si>
    <t xml:space="preserve">family-relationships|gang|underwear|male-rear-nudity|male-nudity|male-frontal-nudity|brother|friend|australia|gay|suspicion|neighborhood|neighbor|violence|16-year-old|boy|torture|south-australia|murder|serial-killer|spilled-milk|sex|rural-setting|crying-man|bare-breasts|true-crime|drawing|backyard|train|down-under|corpse|garage|dance-hall|little-boy|video-arcade|bicycling|sociopath|stream|clinic|vagina|pet-dog|ice-skates|spray-paint|nipples|animal-cruelty|hypodermic-needle|congregation|highway|vandalism|shot-to-death|electric-razor|gay-sex|barbarism|cricket-game|anger|ice-rink|carcass|mouse|haircut|diner|pit|shovel|shopping-cart|skating|white-trash|revolver|trailer|helmet|passivity|sicko|australian|buggery|railroad-tracks|penis|tape-recording|scream|savagery|snowtown-murders|pubic-hair|male-pubic-hair|three-word-title|decomposing-body|packing|serial-murder|railroad-crossing|spray-painting|protective-mask|cutting-off-a-toe|psycho-sexual-torture|doctor|restaurant|cafe|shopping|reference-to-nike-air-shoes|murder-gang|hanging-mobile|ice-cream-truck|bail|paranoia|addiction|father-son-relationship|arcade|drop-and-grab-arcade-game|boxer-shorts|taxi|death-of-grandfather|year-1998|year-1999|bacon-and-eggs|spaghetti|medication|dismemberment|adelaide-south-australia|queensland|psychiatrist|dog-figurine|doll|learning-how-to-drive-a-motorcycle|teaching-someone-how-to-drive-a-motorcycle|husband-wife-relationship|removing-bra-and-panties|panties|bra|lawn-chair|auto-mechanic-apprentice|microphone|testimonial|camping-trailer|montage|alarm-clock|handshake|blowing-one's-nose|dead-kangaroo|rough-housing|slot-machine|intellectual-disability|brick|acid|money|bloody-face|boy-wearing-a-dress|bathroom|tape-recorder|snake-eating-a-dead-mouse|python|dead-mouse|bank-vault|abandoned-bank|bank|bound-and-gagged|thunder|strangulation|falling-asleep-while-smoking|auto-mechanic|beer|snow-peas|photograph|bucket|butchering-a-kangaroo|axe|mother's-boyfriend|surrogate-father|role-model|reference-to-jesus-christ|telephone-call|telephone|preacher|prayer|spitting|digging-a-hole|vagina-slur|lesbian-slur|neighborhood-watch|hymn|song|singing|singer|beach|vigilante|repairing-a-car|drummer|photographer|camera|playing-a-video-game|video-game|grocery-cart|grocery-store|painting-a-car|drug-addict|drug-use|drugs|syringe|dead-body-in-a-steel-barrel|steel-barrel|shed|cruelty|handcuffs|ice-skating-rink|ice-skating|happy-birthday-to-you|birthday-cake|birthday|junkie|liar|lie|reference-to-bill-murray|bonfire|dancing|dancer|sadist|sadism|schizophrenia|psychopath|dead-body|vomiting|friendship|motorcycle-helmet|snake|beating|refusing-to-eat|nightmare|dream|urination|voice-over-narration|brutality|ice-cream-cone|bare-butt|pot-smoking|bong|marijuana|transvestite|pedophilia|rain|teenage-boy|slow-motion-scene|gunshot|gun|killing-a-dog|dog|female-nudity|sodomy|answering-machine|tears|crying|nudity|bicycle|f-word|watching-tv|eating|food|brother-brother-relationship|single-mother|tattoo|snowtown-south-australia|homosexual|death|bathtub|bar|man-in-underwear|boy-in-underwear|swimming-in-underwear|hairy-chest|anal-sex|trampoline|church|shooting-a-dog|shaving-someone's-head|head-shaving|shaved-head|homosexual-rape|rape|anal-rape|male-rape|blood|kangaroo|homophobia|molester|child-molester|molestation|child-molestation|gay-slur|drums|beard|motorcycle|mother-son-relationship|pedophile|crying-woman|female-hitting-a-male|cigarette-smoking|child-pornography|briefs|male-underwear|bare-chested-male|obese-girl|female-frontal-nudity|incest|1990s|town-name-in-title|based-on-true-story|based-on-book|what-a-friend-we-have-in-jesus</t>
  </si>
  <si>
    <t xml:space="preserve">tt1541160</t>
  </si>
  <si>
    <t xml:space="preserve">Flypaper</t>
  </si>
  <si>
    <t xml:space="preserve">A man caught in the middle of two simultaneous robberies at the same bank desperately tries to protect the teller with whom he's secretly in love.</t>
  </si>
  <si>
    <t xml:space="preserve">Patrick Dempsey, Ashley Judd, Tim Blake Nelson, Mekhi Phifer</t>
  </si>
  <si>
    <t xml:space="preserve">Rob Minkoff</t>
  </si>
  <si>
    <t xml:space="preserve">Comedy, Crime, Mystery</t>
  </si>
  <si>
    <t xml:space="preserve">master-criminal|secret-identity|whodunit|murder|robbery-gone-awry|bank-robbery|hidden-agenda|shootout|hacker|woman-shot|dead-woman</t>
  </si>
  <si>
    <t xml:space="preserve">tt1839596</t>
  </si>
  <si>
    <t xml:space="preserve">Rockstar</t>
  </si>
  <si>
    <t xml:space="preserve">Janardhan Jakhar chases his dreams of becoming a big Rock star, during which he falls in love with Heer.</t>
  </si>
  <si>
    <t xml:space="preserve">Ranbir Kapoor, Nargis Fakhri, Shammi Kapoor, Kumud Mishra</t>
  </si>
  <si>
    <t xml:space="preserve">Imtiaz Ali</t>
  </si>
  <si>
    <t xml:space="preserve">Drama, Music, Musical</t>
  </si>
  <si>
    <t xml:space="preserve">17 wins &amp; 11 nominations.</t>
  </si>
  <si>
    <t xml:space="preserve">singer|rock-star|love|mosque|prague|advice|rock-music|journalist|premarital-sex|kiss|reference-to-jim-morrison|concert|media-hype|anger|terminal-illness|coma|loneliness|heartbreak|death|adultery|hospital</t>
  </si>
  <si>
    <t xml:space="preserve">tt1588398</t>
  </si>
  <si>
    <t xml:space="preserve">Sleeping Beauty</t>
  </si>
  <si>
    <t xml:space="preserve">A haunting portrait of Lucy, a young university student drawn into a mysterious hidden world of unspoken desires.</t>
  </si>
  <si>
    <t xml:space="preserve">Bridgette Barrett, Rachael Blake, Hannah Bella Bowden, Emily Browning</t>
  </si>
  <si>
    <t xml:space="preserve">Julia Leigh</t>
  </si>
  <si>
    <t xml:space="preserve">5 wins &amp; 29 nominations.</t>
  </si>
  <si>
    <t xml:space="preserve">strong-sexual-content|voyeur|australia|rape|somnophilia|title-directed-by-female|college-student|perversion|prostitution|innocence-lost|sexual-violence|brothel|sadomasochism|male-nudity|female-removes-her-clothes|mini-skirt|see-through-panties|white-panties|blue-panties|panties|pubic-hair|female-full-frontal-nudity|breasts|female-rear-nudity|female-frontal-nudity|mismatched-bra-and-panties|bra-and-panties|sex-scene|lingerie|erotica|bikini-wax|female-nudity|f-rated|assisted-suicide|some-scenes-in-muted-color|video-recording|riding-a-train|female-star-appears-nude|man-carrying-a-woman|woman-crying|male-full-frontal-nudity|eviction|burning-money|body-inspection|sleeping-nude|man-undressing|voluntarily-drugged|sandhill-dunnart|woman-flashing-her-thigh|woman-wearing-a-little-black-dress|hundred-australian-dollar-bill|brandy|tripped|woman-in-uniform|woman-wearing-a-thong|waitress-wearing-lingerie|man-wearing-a-tuxedo|woman-wearing-an-open-cup-bra|woman-wearing-stockings-and-garter-belt|bikini-waxing|pedicure|woman-in-lingerie|newton's-cradle|sleeping-during-the-day|sleeping-with-a-blindfold|flipping-a-coin|pseudonym|drinking-with-hands|gargling|woman-smoker|medical-laboratory|limousine|chauffeur|lip-gloss|funeral|fired-from-the-job|businessman|coin-toss|snorting-cocaine|bar|drug-overdose|spy-camera|country-house|apartment|cell-phone|dinner-party|job-interview|friendship|alcoholic|waitress|office-worker|medical-experiment|sleeping-drops|escort-service|death-of-friend|student|bed|caressing|vomiting|sexual-attraction|leg-spreading|promiscuous-woman|panties-hit-the-floor|lust|female-pubic-hair|scantily-clad-female|cleavage|naive-young-woman|forced-to-strip|dirty-old-man|coma-rape|student-prostitute|proposition|sexual-dominance|roommate|old-man|sexuality|sleeping-pills|marriage-proposal|killed-in-bed|cigarette-burn</t>
  </si>
  <si>
    <t xml:space="preserve">tt1147682</t>
  </si>
  <si>
    <t xml:space="preserve">Cook County</t>
  </si>
  <si>
    <t xml:space="preserve">After a stint in prison, Sonny returns to his home in East Texas, determined to repair his relationship with his son. Standing in his way is his brother, who has turned the home into a crumbling meth lab.</t>
  </si>
  <si>
    <t xml:space="preserve">Hannover House</t>
  </si>
  <si>
    <t xml:space="preserve">Anson Mount, Xander Berkeley, Ryan Donowho, Polly Cole</t>
  </si>
  <si>
    <t xml:space="preserve">David Pomes</t>
  </si>
  <si>
    <t xml:space="preserve">4 wins &amp; 1 nomination.</t>
  </si>
  <si>
    <t xml:space="preserve">meth-lab|meth|methamphetamine|drug-use|drugs</t>
  </si>
  <si>
    <t xml:space="preserve">tt1285241</t>
  </si>
  <si>
    <t xml:space="preserve">Don 2</t>
  </si>
  <si>
    <t xml:space="preserve">An international gangster turns himself in, then dramatically escapes - only to face treachery and betrayal.</t>
  </si>
  <si>
    <t xml:space="preserve">Priyanka Chopra, Shah Rukh Khan, Hrithik Roshan, Om Puri</t>
  </si>
  <si>
    <t xml:space="preserve">Farhan Akhtar</t>
  </si>
  <si>
    <t xml:space="preserve">148 min</t>
  </si>
  <si>
    <t xml:space="preserve">2 wins &amp; 6 nominations.</t>
  </si>
  <si>
    <t xml:space="preserve">surrender|bank|deception|scheme|shootout|hostage|held-at-gunpoint|shot-in-the-stomach|liar|motorcycle|exploding-car|anti-hero|brandenburg-gate-berlin|berlin-germany|car-chase|prison-break|prison|moll|heist|tough-guy|numbered-sequel|digit-in-title|sequel-to-remake|second-part|sequel|revenge|number-in-title|character-name-in-title</t>
  </si>
  <si>
    <t xml:space="preserve">tt1918727</t>
  </si>
  <si>
    <t xml:space="preserve">California Solo</t>
  </si>
  <si>
    <t xml:space="preserve">A former Britpop rocker who now works on a farm gets caught driving drunk and faces deportation after living in Los Angeles for many years. His efforts to stay in the U.S. force him to confront the past and current demons in his life.</t>
  </si>
  <si>
    <t xml:space="preserve">Danny Masterson, Robert Carlyle, Kathleen Wilhoite, A Martinez</t>
  </si>
  <si>
    <t xml:space="preserve">Marshall Lewy</t>
  </si>
  <si>
    <t xml:space="preserve">3 wins &amp; 4 nominations.</t>
  </si>
  <si>
    <t xml:space="preserve">tt1849718</t>
  </si>
  <si>
    <t xml:space="preserve">Agneepath</t>
  </si>
  <si>
    <t xml:space="preserve">A young boy's father is lynched before his eyes; fifteen years later he returns home for revenge.</t>
  </si>
  <si>
    <t xml:space="preserve">Dharma Productions</t>
  </si>
  <si>
    <t xml:space="preserve">Hrithik Roshan, Priyanka Chopra, Sanjay Dutt, Rishi Kapoor</t>
  </si>
  <si>
    <t xml:space="preserve">174 min</t>
  </si>
  <si>
    <t xml:space="preserve">12 wins &amp; 19 nominations.</t>
  </si>
  <si>
    <t xml:space="preserve">revenge|island|death|cocaine|salt|head-held-underwater|blood-splatter|main-character-dies|lifting-person-in-air|dragging-a-man|stabbed-in-the-back|showdown|fistfight|explosion|watchtower|death-of-wife|stabbed-to-death|attempted-murder|ganesh-festival|widow|dinner|happiness|beach|brother-sister-reunion|teenage-girl|murder-by-drowning|evil-man|fight|shot-in-the-head|child-in-peril|rage|massacre|stabbed-with-a-sword|eunuch|abduction|beating|hung-upside-down|torture|vengeance|stutter|shoes|shot-in-the-ear|shootout|shot-in-the-chest|double-cross|betrayal|phone-bomb|telephone|bathroom|police-raid|drug-trafficking|tied-to-the-top-of-a-car|sex-trafficking|birthday-party|mother-son-estrangement|love|mute|beauty-parlor|ambulance|police-officer|press-conference|muslim|police-officer-killed|child-with-gun|corrupt-cop|prostitute|gang-war|child-trafficking|childbirth|lynch-mob|lynching|defamation|tragic-event|false-accusation-of-rape|rape-of-a-minor|dunking-head-in-water|psychopath|poem|father-son-relationship|bully|idealist|teacher|telegram|anti-hero|year-1977|1970s|tough-guy|marriage|bald-man|hanging|blood|violence|remake|murder|gangster|crime-boss|death-of-son|death-of-father</t>
  </si>
  <si>
    <t xml:space="preserve">tt1653002</t>
  </si>
  <si>
    <t xml:space="preserve">Dysfunctional Friends</t>
  </si>
  <si>
    <t xml:space="preserve">Nine estranged friends are reunited after their larger than life friend unexpectedly dies. The friends who haven't seen each other in years are all forced to stay at their deceased friends ...</t>
  </si>
  <si>
    <t xml:space="preserve">Datari Turner Productions</t>
  </si>
  <si>
    <t xml:space="preserve">Stacey Dash, Wesley Jonathan, Jason Weaver, Reagan Gomez-Preston</t>
  </si>
  <si>
    <t xml:space="preserve">Corey Grant</t>
  </si>
  <si>
    <t xml:space="preserve">111 min</t>
  </si>
  <si>
    <t xml:space="preserve">inheritance|mansion|reference-to-howard-university|gossip|ex-boyfriend-ex-girlfriend-relationship|funeral|cameo|ensemble-cast|group-of-friends|dysfunctional|death-of-friend</t>
  </si>
  <si>
    <t xml:space="preserve">tt1754633</t>
  </si>
  <si>
    <t xml:space="preserve">The Ghastly Love of Johnny X</t>
  </si>
  <si>
    <t xml:space="preserve">A truly mad concoction, blending 1950s juvenile delinquents, sci-fi melodrama, song-and-dance, and a touch of horror, everything in just the right combination to create an engaging big ...</t>
  </si>
  <si>
    <t xml:space="preserve">Will Keenan, Creed Bratton, De Anna Joy Brooks, Reggie Bannister</t>
  </si>
  <si>
    <t xml:space="preserve">Paul Bunnell</t>
  </si>
  <si>
    <t xml:space="preserve">Comedy, Fantasy, Musical</t>
  </si>
  <si>
    <t xml:space="preserve">1950s|outlaw|trial|independent-film</t>
  </si>
  <si>
    <t xml:space="preserve">tt2008006</t>
  </si>
  <si>
    <t xml:space="preserve">A Simple Life</t>
  </si>
  <si>
    <t xml:space="preserve">After suffering a stroke, an altruistic maid announces that she wants to quit her job and move into an old people's home.</t>
  </si>
  <si>
    <t xml:space="preserve">China Lion Film Distribution</t>
  </si>
  <si>
    <t xml:space="preserve">Andy Lau, Deannie Yip, Hailu Qin, Fuli Wang</t>
  </si>
  <si>
    <t xml:space="preserve">Ann Hui</t>
  </si>
  <si>
    <t xml:space="preserve">32 wins &amp; 24 nominations.</t>
  </si>
  <si>
    <t xml:space="preserve">old-people's-home|stroke|f-rated|urban-setting|cameo-appearance|long-distance-call|movie-premiere|hong-kong|lantern-festival|fireworks|chinese-new-year|film-producer|godmother|senior-citizen|title-directed-by-female</t>
  </si>
  <si>
    <t xml:space="preserve">tt1663631</t>
  </si>
  <si>
    <t xml:space="preserve">Crazy Eyes</t>
  </si>
  <si>
    <t xml:space="preserve">Zach is guy for whom the party never ends. But when he meets the girl he nicknames "Crazy Eyes," the inability to have her, combined with family matters, are signs that his idle life might be due for a change.</t>
  </si>
  <si>
    <t xml:space="preserve">Lukas Haas, Madeline Zima, Jake Busey, Tania Raymonde</t>
  </si>
  <si>
    <t xml:space="preserve">tt1570989</t>
  </si>
  <si>
    <t xml:space="preserve">Tiny Furniture</t>
  </si>
  <si>
    <t xml:space="preserve">About a recent college grad who returns home while she tries to figure out what to do with her life.</t>
  </si>
  <si>
    <t xml:space="preserve">Lena Dunham, Laurie Simmons, Grace Dunham, Rachel Howe</t>
  </si>
  <si>
    <t xml:space="preserve">Lena Dunham</t>
  </si>
  <si>
    <t xml:space="preserve">5 wins &amp; 8 nominations.</t>
  </si>
  <si>
    <t xml:space="preserve">black-stockings|hipster|adult-returns-home|title-directed-by-female|shower|girl-with-glasses|woman-with-glasses|family-relationships|twenty-something|dead-hamster-in-a-freezer|sharing-a-bed|hit-with-a-wooden-spoon|bare-chested-male|quitting-a-job|pantyhose|marijuana|sister-sister-relationship|triple-f-rated|f-rated|co-written-by-leading-actress|hate|directed-by-star|written-by-star|written-by-director|teen-party|stood-up-for-dinner|house-party|sister-sister-conflict|sex-scene|talking-in-bed|bedroom|2010s|visitor|high-five|fist-bump|family-home|pet-hamster|dead-pet|reciting-a-poem|air-quote-gesture|parent-grown-child-relationship|reference-to-anthony-robbins|female-in-shower|woman-moaning|coitus|casual-sex|kissing-in-public|ignoring-telephone|woman-in-a-bikini|woman-in-bathtub|disrespect|woman-in-panties|woman-in-underwear|sleeping|snoring|woman-snoring|quarrel|standing-in-a-corner|male-nudity|stealing-alcohol|outburst|exercise|wine-drinking|photograph-on-wall|late-for-date|females-talking-about-sex|talking-about-sex|walking|city|stoned|cigarette-lighter|door-bell|drugs|sibling-relationship|beer-drinking|alcohol|reference-to-youtube|friendship-between-girls|female-friendship|talking-about-porn|fat-girl|nikon-camera|photo-studio|taking-a-photograph|female-photographer|film-camera|forcing-someone-to-wake-up|pipe|hair-pulling|unprotected-sex|spit-as-lubricant|blow-job|oral-sex|hugging|freezer|outdoor-sex|argument|spoon|wooden-spoon|hit-with-a-spoon|reference-to-marianne-faithfull|late-for-work|mattress|furniture|glasses|studio|reference-to-seinfeld|video|reservation|dead-animal|photograph|death-of-pet|boy|laptop-computer|laptop|jellybean|sous-chef|first-day-at-work|new-job|reference-to-the-giver-the-novel|new-york|cabinet|diary|reading-someone-else's-diary|taking-a-picture|shared-bed|written-and-directed-by-cast-member|makeup-artist|massage-therapist|touching-clenched-fists|reference-to-herpes|reference-to-aids|phone-hang-up|art-contest|lesbian|reference-to-kansas|automated-teller-machine|colorado|mother-and-daughter-share-a-bed|undressing-someone|fight|bowery-manhattan-new-york-city|painting|painter|money|kiss|chemise|not-wearing-pants|drunkenness|deflating-an-air-mattress|air-mattress|film-student|bushwick-brooklyn-new-york-city|deodorant|dressing|restaurant|loss-of-virginity|intellectual|brooklyn-new-york-city|bedford-stuyvesant-brooklyn-new-york-city|queens-new-york-city|art-gallery|father-daughter-relationship|reference-to-myspace|male-feminist|tribeca-manhattan-new-york-city|fort-greene-brooklyn-new-york-city|8th-street-manhattan-new-york-city|houston-street-manhattan-new-york-city|stood-up|grown-daughter-sits-on-mother's-lap|bald-man|reference-to-doris-day|reference-to-oprah-winfrey|reference-to-the-road-the-novel|reference-to-cormac-mccarthy|soho-manhattan-new-york-city|tentacle-rape|pregnancy|reference-to-greyhound-bus|sex-in-a-large-pipe|sex-outside|back-massage|massage|alarm-clock|rear-entry-sex|hiding-behind-a-car|pacing-the-floor|kiss-on-the-forehead|sleeping-on-the-floor|employer-employee-relationship|waiting|entitlement|zip-up-plastic-bag|miniature-furniture|check|orgasm|watching-a-porn-video|cum-omelet|answering-machine|promise|apology|photo-shoot|watching-a-video-on-a-computer|watching-a-video|miniature-art|tattooing|date|kitchen|art-curator|jealousy|dead-hamster|underwear|vagina|penis|tank-top|artist|job-interview|tea|reference-to-gilda-radner|reference-to-comedy-central|reference-to-hbo|treadmill|tears|crying|reference-to-craigslist|reference-to-rachel-maddow|cowboy-costume|rocking-horse|closet|shoes|boomerang-generation|returning-home|key|hairy-chest|tattoo|little-boy|babysitting|undressing|toledo-ohio|poet|poem|poetry-award|poetry|brushing-teeth|erection|fellatio|17-year-old|teenage-girl|teenage-boy|teen-drinking|listening-to-music|elevator|suitcase|chicago-illinois|kitty-litter|cat|college-student|panties|t-shirt|water-fountain|bikini|reference-to-woody-allen|reference-to-yoko-ono|female-nudity|nudity|bathtub|reference-to-google|granola|reference-to-gumby|pot-smoking|looking-at-oneself-in-a-mirror|mirror|best-friend|british-accent|fire-escape|climbing-through-a-window|face-slap|internet|reference-to-friedrich-nietzsche|comedian|ohio|manhattan-new-york-city|new-york-city|cell-phone|mobile-phone|reading-aloud|eyeglasses|college-graduate|drink|drinking|library|telephone-call|telephone|wine|ex-boyfriend-ex-girlfriend-relationship|friend|friendship|chef|reading|book|bathroom|hostess|cafe|hamster|apple-computer|f-word|computer|lightbulb|journal|22-year-old|photographer|camera|low-budget-film|mumblecore|mother-daughter-relationship|party|sex|two-word-title</t>
  </si>
  <si>
    <t xml:space="preserve">tt1980986</t>
  </si>
  <si>
    <t xml:space="preserve">Housefull 2</t>
  </si>
  <si>
    <t xml:space="preserve">A comedy of errors wherein four men help each other to fool their prospective father-in-laws creating a cascade of confusion and mayhem.</t>
  </si>
  <si>
    <t xml:space="preserve">Akshay Kumar, Asin, John Abraham, Jacqueline Fernandez</t>
  </si>
  <si>
    <t xml:space="preserve">Sajid Khan</t>
  </si>
  <si>
    <t xml:space="preserve">Action, Comedy, Musical</t>
  </si>
  <si>
    <t xml:space="preserve">9 wins &amp; 7 nominations.</t>
  </si>
  <si>
    <t xml:space="preserve">numbered-sequel|brother-brother-relationship|crocodile-bite|snake-bite|python|snake|crocodile|real-life-brothers-playing-brothers|sequel-by-name-only|rivalry|beach|mistaken-identity|number-in-title</t>
  </si>
  <si>
    <t xml:space="preserve">tt1865346</t>
  </si>
  <si>
    <t xml:space="preserve">Detention of the Dead</t>
  </si>
  <si>
    <t xml:space="preserve">A group of oddball high school students find themselves trapped in detention with their classmates having turned into a horde of Zombies.</t>
  </si>
  <si>
    <t xml:space="preserve">Anchor Bay</t>
  </si>
  <si>
    <t xml:space="preserve">Jacob Zachar, Alexa Nikolas, Christa B. Allen, Jayson Blair</t>
  </si>
  <si>
    <t xml:space="preserve">Alex Craig Mann</t>
  </si>
  <si>
    <t xml:space="preserve">zombie|teenager|blood|based-on-play|independent-film</t>
  </si>
  <si>
    <t xml:space="preserve">tt1709654</t>
  </si>
  <si>
    <t xml:space="preserve">Citizen Gangster</t>
  </si>
  <si>
    <t xml:space="preserve">WWII vet Eddie Boyd is torn between providing for his young family and an unfulfilled dream of becoming a Hollywood star. He discovers a way to do both, but his dream leads him down a path of danger and tragedy.</t>
  </si>
  <si>
    <t xml:space="preserve">Scott Speedman, Kelly Reilly, Kevin Durand, Joseph Cross</t>
  </si>
  <si>
    <t xml:space="preserve">Nathan Morlando</t>
  </si>
  <si>
    <t xml:space="preserve">Crime, Drama</t>
  </si>
  <si>
    <t xml:space="preserve">bank-robber|post-war|death|murder|murder-of-a-police-officer|toronto-ontario-canada|reference-to-lorne-greene|war-veteran|prison-brawl|abandoned-farm|bag-of-money|police-brutality|execution-by-hanging|hanging|gentleman-thief|1940s|1950s|wooden-leg|struggling-actor|prison-escape|ex-cop|bus-driver|war-bride|man-in-wheelchair|true-crime|based-on-true-story</t>
  </si>
  <si>
    <t xml:space="preserve">tt1934269</t>
  </si>
  <si>
    <t xml:space="preserve">Yossi</t>
  </si>
  <si>
    <t xml:space="preserve">This sequel to Yossi and Jagger finds Dr. Yossi Gutmann reminiscing about his love ten years after his death; however, as he encounters a group of young soldiers, one of them, Tom, reignites his romantic feelings.</t>
  </si>
  <si>
    <t xml:space="preserve">Ohad Knoller, Oz Zehavi, Lior Ashkenazi, Orly Silbersatz Banai</t>
  </si>
  <si>
    <t xml:space="preserve">Eytan Fox</t>
  </si>
  <si>
    <t xml:space="preserve">undressing|nudity|male-nudity|male-frontal-nudity|mourning|skinny-dipping|gay-kiss|overweight|grief|loneliness|gay-doctor|gay-soldier|gay|speedo|sadness|soldier|sequel|pubic-hair|male-pubic-hair|reference-to-david-ben-gurion|bus|beard|desert|eilat-israel|workaholic|34-year-old|crush|death-of-loved-one|kissing-a-sleeping-person|foot-injury|elevator|masseuse|bedroom|ice-cream-cone|chocolate|watching-tv|coming-out|cigarette-smoking|kiss|ice-cream|tattoo|singing-in-a-car|singing|concert|cocktail|drink-umbrella|reference-to-julio-iglesias|reference-to-celine-dion|sea-urchin|night-swimming|hotel|turning-lights-on-and-off|hugging|deodorant|penis|old-photograph|belgian-chocolate|hook-up|internet-hook-up|computer|pornography|masturbating-in-front-of-computer|watching-porn|gay-pornography|masturbation|one-word-title|vending-machine|uniform|giraffe|revolving-door|urination|unwanted-kiss|reading|bar|wine|magazine|internalized-homophobia|toilet|vulnerability|road-movie|flirting|reference-to-mozart|gay-acceptance|reference-to-gustav-mahler|internet-porn|anxiety|reminiscence|gay-porn|gay-flirting|shyness|nurse|nightclub|tel-aviv-israel|repression|haunted-by-the-past|bereavement|vacation|hospital|weight-gain|cardiologist|driving|car|photograph|swimming-pool|swimming|doctor|israel|closeted-homosexual|beach|second-chance|male-rear-nudity|title-spoken-by-character|character-name-in-title</t>
  </si>
  <si>
    <t xml:space="preserve">tt2077833</t>
  </si>
  <si>
    <t xml:space="preserve">Rowdy Rathore</t>
  </si>
  <si>
    <t xml:space="preserve">A con man uncovers a deadly secret and must save his lady love, the small-town locals and the little girl who insists she's his daughter, from the mob.</t>
  </si>
  <si>
    <t xml:space="preserve">Akshay Kumar, Sonakshi Sinha, Nassar, Paresh Ganatra</t>
  </si>
  <si>
    <t xml:space="preserve">Prabhudheva</t>
  </si>
  <si>
    <t xml:space="preserve">140 min</t>
  </si>
  <si>
    <t xml:space="preserve">Action</t>
  </si>
  <si>
    <t xml:space="preserve">martial-arts|remake|tough-guy|one-man-army|action-hero|police-officer|character-name-in-title</t>
  </si>
  <si>
    <t xml:space="preserve">tt1690455</t>
  </si>
  <si>
    <t xml:space="preserve">Dark Horse</t>
  </si>
  <si>
    <t xml:space="preserve">Romance blooms between two thirty-somethings in arrested development: an avid toy collector who is the dark horse of his family and a depressed woman on the rebound.</t>
  </si>
  <si>
    <t xml:space="preserve">Vitagraph Films</t>
  </si>
  <si>
    <t xml:space="preserve">Melisa Young, Jordan Gelber, Selma Blair, Mia Farrow</t>
  </si>
  <si>
    <t xml:space="preserve">Todd Solondz</t>
  </si>
  <si>
    <t xml:space="preserve">collectible|theater-poster|poster|cemetery|tombstone|coma|dismemberment|feeling-of-superiority|attitude-problem|late-for-work|phantasm|ex-boyfriend|convertible|broken-jaw|public-toilet|youtube|f-word|family-relationships|pampering|slacker|diner|wedding-reception|marriage-proposal|smoking|two-word-title|man-wearing-towel|bare-chested-male|flowers|punched-in-the-face|quarrel|driving-a-car|car-driving|backgammon|toy-store|father-son-relationship|hepatitis|title-spoken-by-character</t>
  </si>
  <si>
    <t xml:space="preserve">tt2168910</t>
  </si>
  <si>
    <t xml:space="preserve">Cocktail</t>
  </si>
  <si>
    <t xml:space="preserve">A love triangle between a guy and two girls, who are best friends but the complete opposite of one another.</t>
  </si>
  <si>
    <t xml:space="preserve">Saif Ali Khan, Mia Uyeda, Boman Irani, Louise Bangay</t>
  </si>
  <si>
    <t xml:space="preserve">146 min</t>
  </si>
  <si>
    <t xml:space="preserve">9 wins &amp; 61 nominations.</t>
  </si>
  <si>
    <t xml:space="preserve">bikini|beach-party|party|beach|love-triangle|mother-son-relationship|indian-abroad|london-england|apartment|friendship|boyfriend-girlfriend-relationship</t>
  </si>
  <si>
    <t xml:space="preserve">tt2371411</t>
  </si>
  <si>
    <t xml:space="preserve">Painted Skin: The Resurrection</t>
  </si>
  <si>
    <t xml:space="preserve">An ancient fox spirit embarks on a diabolical quest to become human after escaping an icy prison, and becomes bound to a disfigured princess who seeks the love of a noble guard as her ...</t>
  </si>
  <si>
    <t xml:space="preserve">Xun Zhou, Kun Chen, Wei Zhao, Mi Yang</t>
  </si>
  <si>
    <t xml:space="preserve">Wuershan</t>
  </si>
  <si>
    <t xml:space="preserve">Fantasy, Mystery, Romance</t>
  </si>
  <si>
    <t xml:space="preserve">tt1820488</t>
  </si>
  <si>
    <t xml:space="preserve">War Witch</t>
  </si>
  <si>
    <t xml:space="preserve">Somewhere in Sub-Saharan Africa, Komona, a 14-year-old girl, tells her unborn child growing inside her the story of her life since she has been at war. Everything started when she was abducted by the rebel army at the age of 12.</t>
  </si>
  <si>
    <t xml:space="preserve">Rachel Mwanza, Alain Lino Mic Eli Bastien, Serge Kanyinda, Ralph Prosper</t>
  </si>
  <si>
    <t xml:space="preserve">Kim Nguyen</t>
  </si>
  <si>
    <t xml:space="preserve">Drama, War</t>
  </si>
  <si>
    <t xml:space="preserve">Nominated for 1 Oscar. Another 34 wins &amp; 11 nominations.</t>
  </si>
  <si>
    <t xml:space="preserve">narration|girl|africa|ghost|14-year-old|rebel-leader|rebel-army|witch|civil-war|track|burial|gun|bone|chicken|death-of-husband|escape|magician|teenage-pregnancy|pregnancy|teenage-girl|shaman|albino|young-mother|subsaharan-africa|desertion|murder|childbirth|battle|massacre|slavery|marriage|natural-childbirth|ritual|death-of-parents|slave|child-soldier</t>
  </si>
  <si>
    <t xml:space="preserve">tt2367996</t>
  </si>
  <si>
    <t xml:space="preserve">Mugamoodi</t>
  </si>
  <si>
    <t xml:space="preserve">A hopeless young man uses his "Kung-fu" skills and mask to tackle a bank robbery group without revealing his identity.</t>
  </si>
  <si>
    <t xml:space="preserve">Jiiva, Narain, Nassar, Pooja Hegde</t>
  </si>
  <si>
    <t xml:space="preserve">Myshkin</t>
  </si>
  <si>
    <t xml:space="preserve">150 min</t>
  </si>
  <si>
    <t xml:space="preserve">kung-fu|robbery|costume|school|police|superhero|mask|martial-arts-school|martial-arts-tournament|trophy|docks|sherlock-holmes-costume|clown|bound-at-the-wrists|ransom-demand|school-bus|making-a-public-plea-for-information|hostage|full-moon|swimming-pool|santa-claus-suit|banana|file|police-brutality|urination|escape-attempt|chase|human-shield|falling-down-stairs|heart-shape|balloon|reference-to-spiderman|reference-to-batman|hunchback|spit|stalking|motorcycle|pepper-spray|kung-fu-fighting|fish-market|knife|blindfold|photograph|landlord|bruce-lee|alcohol|dwarf|violin|group-dance|fight|sandals|athletic-competition|hammer|murder|security-guard|guard-dog|garbage-truck|vigilante|masked-superhero|death-of-friend</t>
  </si>
  <si>
    <t xml:space="preserve">tt1600207</t>
  </si>
  <si>
    <t xml:space="preserve">The Eye of the Storm</t>
  </si>
  <si>
    <t xml:space="preserve">Elizabeth Hunter controls all in her life - society, her staff, her children; but the once great beauty will now determine her most defiant act as she chooses her time to die.</t>
  </si>
  <si>
    <t xml:space="preserve">Sycamore Entertainment</t>
  </si>
  <si>
    <t xml:space="preserve">Charlotte Rampling, Maria Theodorakis, Geoffrey Rush, Jamie Timony</t>
  </si>
  <si>
    <t xml:space="preserve">Fred Schepisi</t>
  </si>
  <si>
    <t xml:space="preserve">8 wins &amp; 26 nominations.</t>
  </si>
  <si>
    <t xml:space="preserve">manipulator|matriarch|pretentiousness|controllling-mother|servant|bed-ridden|voice-over|family-reunion|mother-daughter-relationship|mother-son-relationship|dysfunctional-family|nurse|carer|actor|pride|womanizer|deception|dying-mother|australia</t>
  </si>
  <si>
    <t xml:space="preserve">tt2082197</t>
  </si>
  <si>
    <t xml:space="preserve">Barfi!</t>
  </si>
  <si>
    <t xml:space="preserve">Three young people learn that love can neither be defined nor contained by society's definition of normal and abnormal.</t>
  </si>
  <si>
    <t xml:space="preserve">Ranbir Kapoor, Priyanka Chopra, Ileana D'Cruz, Saurabh Shukla</t>
  </si>
  <si>
    <t xml:space="preserve">Anurag Basu</t>
  </si>
  <si>
    <t xml:space="preserve">151 min</t>
  </si>
  <si>
    <t xml:space="preserve">35 wins &amp; 21 nominations.</t>
  </si>
  <si>
    <t xml:space="preserve">hill-station|autism|character-name-in-title|love|1970s|handicapped|wedding|bicycle|deaf-mute|love-triangle</t>
  </si>
  <si>
    <t xml:space="preserve">tt2325719</t>
  </si>
  <si>
    <t xml:space="preserve">Hellbound?</t>
  </si>
  <si>
    <t xml:space="preserve">If God is our pure, all-loving creator, can he really turn his back on sinners and allow them to suffer for eternity in hell? Where did this vision of hell come from? Is it possible we've ...</t>
  </si>
  <si>
    <t xml:space="preserve">Area23A</t>
  </si>
  <si>
    <t xml:space="preserve">Kevin Miller, Jonathan Phelps, Margie Phelps, Robert McKee</t>
  </si>
  <si>
    <t xml:space="preserve">Kevin Miller</t>
  </si>
  <si>
    <t xml:space="preserve">hell|christianity|question-mark-in-title|punctuation-in-title|one-word-title|salvation|reference-to-satan|reference-to-jesus-christ|death|reference-to-god|heaven</t>
  </si>
  <si>
    <t xml:space="preserve">tt2071441</t>
  </si>
  <si>
    <t xml:space="preserve">Dangerous Liaisons</t>
  </si>
  <si>
    <t xml:space="preserve">In Shanghai, an aging socialite's infatuation with her ex-boyfriend manifests itself as a risky game, where her former lover agrees to seduce, then abandon a naive young woman.</t>
  </si>
  <si>
    <t xml:space="preserve">Well Go Entertainment</t>
  </si>
  <si>
    <t xml:space="preserve">Cecilia Cheung, Dong-gun Jang, Ziyi Zhang, Shawn Dou</t>
  </si>
  <si>
    <t xml:space="preserve">Jin-ho Hur</t>
  </si>
  <si>
    <t xml:space="preserve">Drama, Mystery, Romance</t>
  </si>
  <si>
    <t xml:space="preserve">shanghai|foreign-language-adaptation|widow|chinese-opera|shot-in-the-back|female-rear-nudity|seduction|based-on-novel|straight-razor|woman-shaves-a-man|year-1931</t>
  </si>
  <si>
    <t xml:space="preserve">tt1606829</t>
  </si>
  <si>
    <t xml:space="preserve">The Other Dream Team</t>
  </si>
  <si>
    <t xml:space="preserve">The incredible story of the 1992 Lithuanian basketball team, whose athletes struggled under Soviet rule, became symbols of Lithuania's independence movement, and - with help from the Grateful Dead - triumphed at the Barcelona Olympics.</t>
  </si>
  <si>
    <t xml:space="preserve">The Film Arcade</t>
  </si>
  <si>
    <t xml:space="preserve">Mickey Hart, Jim Lampley, Greg Speirs, Bill Walton</t>
  </si>
  <si>
    <t xml:space="preserve">Marius A. Markevicius</t>
  </si>
  <si>
    <t xml:space="preserve">Documentary, Sport</t>
  </si>
  <si>
    <t xml:space="preserve">grateful-dead|lithuanian|basketball-team|basketball|olympics|camera|tie-dye|cult-music-band|tank|year-1991|fight-for-indepedence|berlin-wall|year-1989|chess-player|reference-to-ted-turner|coach|year-1984|year-1986|year-1985|nba-player|year-2011|basket|reference-to-larry-bird|17-year-old|year-1981|second-chance|accident|fireworks|basketball-court|national-pride|national-team|year-1988|former-soviet-union|reference-to-lenin|cold-war|barcelona-spain|1990s|year-1992|olympic-games|teammate|basketball-player|four-word-title|olympic-team|1992-barcelona-summer-olympics|summer-olympics</t>
  </si>
  <si>
    <t xml:space="preserve">tt2375605</t>
  </si>
  <si>
    <t xml:space="preserve">The Act of Killing</t>
  </si>
  <si>
    <t xml:space="preserve">A documentary which challenges former Indonesian death-squad leaders to reenact their mass-killings in whichever cinematic genres they wish, including classic Hollywood crime scenarios and lavish musical numbers.</t>
  </si>
  <si>
    <t xml:space="preserve">Anwar Congo, Herman Koto, Syamsul Arifin, Ibrahim Sinik</t>
  </si>
  <si>
    <t xml:space="preserve">Joshua Oppenheimer, Anonymous(co-director), Christine Cynn(co-director)</t>
  </si>
  <si>
    <t xml:space="preserve">Documentary, Biography, Crime</t>
  </si>
  <si>
    <t xml:space="preserve">Nominated for 1 Oscar. Another 53 wins &amp; 41 nominations.</t>
  </si>
  <si>
    <t xml:space="preserve">musical-number|death-squad|mass-killing|reference-to-guantanamo-bay|surrealism|ethnography|anthropology|visual-sociology|visual-anthropology|visual-ethnography|popular-culture|sociological|sociology|cinema|retching|self-justification|political-rally|gangster|international-law|reference-to-john-wayne|torture|reference-to-al-pacino|reference-to-marlon-brando|giant-fish|man-in-drag|corruption|paramilitary|filmmaking|reference-to-voltaire|indonesian-history|genocide|reenactment|indonesia</t>
  </si>
  <si>
    <t xml:space="preserve">tt2176013</t>
  </si>
  <si>
    <t xml:space="preserve">Jab Tak Hai Jaan</t>
  </si>
  <si>
    <t xml:space="preserve">An uncompromising film on true love from the legendary and unforgettable director Yash Chopra which is fascinatingly distinctive and contemporary.</t>
  </si>
  <si>
    <t xml:space="preserve">Shah Rukh Khan, Katrina Kaif, Anushka Sharma, Anupam Kher</t>
  </si>
  <si>
    <t xml:space="preserve">Yash Chopra</t>
  </si>
  <si>
    <t xml:space="preserve">176 min</t>
  </si>
  <si>
    <t xml:space="preserve">Drama, Family, Romance</t>
  </si>
  <si>
    <t xml:space="preserve">13 wins &amp; 19 nominations.</t>
  </si>
  <si>
    <t xml:space="preserve">love|army|bomb|indian-army|accident|musician|bomb-squad|death|amnesia|diary|immigrant|retrograde-amnesia|motorcycle-accident|london-underground|kashmir|unrequited-love|fearlessness|death-wish|heartbreak|church|odd-job|waiter|filmmaker|indian-abroad|love-triangle|father-daughter-relationship|reference-to-the-discovery-channel|camera|disarming-a-bomb|defusing-bomb|defusing-a-bomb|dangerous-job|explosive|london-england|flashback|rescue-from-drowning</t>
  </si>
  <si>
    <t xml:space="preserve">tt2178508</t>
  </si>
  <si>
    <t xml:space="preserve">Son of Sardaar</t>
  </si>
  <si>
    <t xml:space="preserve">Returning to his parents' village, a man becomes the latest target in a long-standing family feud.</t>
  </si>
  <si>
    <t xml:space="preserve">Ajay Devgn, Sanjay Dutt, Sonakshi Sinha, Juhi Chawla</t>
  </si>
  <si>
    <t xml:space="preserve">Ashwani Dhir, Anil Devgan</t>
  </si>
  <si>
    <t xml:space="preserve">buffalo|threshold|mansion|bed|doctor|vengeance|remake|motorcycle|houseguest|escape|horse|revenge|fight|gang|oath|wedding|coconut|camera|train|sword|turban|sikh</t>
  </si>
  <si>
    <t xml:space="preserve">tt2113822</t>
  </si>
  <si>
    <t xml:space="preserve">Back to 1942</t>
  </si>
  <si>
    <t xml:space="preserve">A deadly drought in 1942 takes its toll on central China's Henan province during the war against Japan.</t>
  </si>
  <si>
    <t xml:space="preserve">China Lion Entertainment</t>
  </si>
  <si>
    <t xml:space="preserve">Guoli Zhang, Hanyu Zhang, Wei Fan, Yuanzheng Feng</t>
  </si>
  <si>
    <t xml:space="preserve">Xiaogang Feng</t>
  </si>
  <si>
    <t xml:space="preserve">24 wins &amp; 11 nominations.</t>
  </si>
  <si>
    <t xml:space="preserve">drought|year-in-title|four-word-title|famine|world-war-two|he'an-china|year-1942</t>
  </si>
  <si>
    <t xml:space="preserve">tt1787988</t>
  </si>
  <si>
    <t xml:space="preserve">Talaash</t>
  </si>
  <si>
    <t xml:space="preserve">Inspector Surjan Shekhawat, who is dealing with a depressing past, has to investigate a high profile murder case, deal with his crumbling marriage and use the help and solace of a prostitute by the name of Rosie.</t>
  </si>
  <si>
    <t xml:space="preserve">Aamir Khan, Kareena Kapoor Khan, Nawazuddin Siddiqui, Rani Mukerji</t>
  </si>
  <si>
    <t xml:space="preserve">Reema Kagti</t>
  </si>
  <si>
    <t xml:space="preserve">5 wins &amp; 12 nominations.</t>
  </si>
  <si>
    <t xml:space="preserve">death|investigation|car-accident|prostitute|chase|film-actor|actor|red-light-district|murder|f-rated|scene-after-end-credits|toy|buried-body|shower|ghost|falling-from-height|shot-in-the-chest|shot-to-death|shot-in-the-head|contract-killer|bag-of-money|hotel|elevator|possession|seance|insomnia|boating-accident|death-by-drowning|drowning|loss-of-son|brothel-madam|pimp|widow|loss-of-husband|police|detective|car-pulled-out-of-water|car-falls-into-water|car-in-water|car-crash|homeless-man|dog|hotel-room|train-station|brothel|murder-investigation|mental-illness|police-station|psychiatrist|supernatural|interrogation|prostitution|arrest|blackmail|title-directed-by-female|train|flashback|father-son-relationship|husband-wife-relationship|underwater|police-officer|death-of-son|title-spoken-by-character|surprise-ending</t>
  </si>
  <si>
    <t xml:space="preserve">tt2112131</t>
  </si>
  <si>
    <t xml:space="preserve">Dabangg 2</t>
  </si>
  <si>
    <t xml:space="preserve">Chulbul Pandey invites a fresh trouble when he kills the brother of a notorious politician and the former swears to wreak havoc in his life.</t>
  </si>
  <si>
    <t xml:space="preserve">Salman Khan, Sonakshi Sinha, Prakash Raj, Vinod Khanna</t>
  </si>
  <si>
    <t xml:space="preserve">Arbaaz Khan</t>
  </si>
  <si>
    <t xml:space="preserve">police-officer|husband-wife-relationship|fistfight|action-hero|gangster|sequel|number-in-title</t>
  </si>
  <si>
    <t xml:space="preserve">tt2103217</t>
  </si>
  <si>
    <t xml:space="preserve">Maniac</t>
  </si>
  <si>
    <t xml:space="preserve">As he helps a young artist with her upcoming exhibition, the owner of a mannequin shop's deadly, suppressed desires come to the surface.</t>
  </si>
  <si>
    <t xml:space="preserve">IFC Midnight</t>
  </si>
  <si>
    <t xml:space="preserve">Nora Arnezeder, Brian Ames, America Olivo, Genevieve Alexandra</t>
  </si>
  <si>
    <t xml:space="preserve">Franck Khalfoun</t>
  </si>
  <si>
    <t xml:space="preserve">4 wins &amp; 5 nominations.</t>
  </si>
  <si>
    <t xml:space="preserve">photographer|oral-sex|mirror-above-bed|fellatio|mannequin|exhibition|psychopath|tied-up-while-barefoot|tied-feet|reference-to-dr.-caligari|misogyny|inner-monologue|bridal-gown|combing-someones-hair|pharmaceuticals|extreme-violence|vomiting|sadism|reflection-in-a-car-mirror|murder-of-a-nude-woman|looking-at-oneself-in-a-mirror|murder-spree|insanity|female-victim|blood|slashing|terror|victim|torture|serial-murder|schizophrenic|schizophrenia|depression|maniac|slasher|tattooed-woman|dead-woman-on-bed|woman-strangled-to-death|reference-to-frankenstein|woman-in-bra-and-panties|subway|loneliness|photography|rage|rampage|voyeur|childhood-trauma|psychological-trauma|disturbed-individual|violence|psychopathic-killer|woman-in-bathtub|pills|drugstore|restaurant|confusion|knife-murder|fear|wedding-dress|thrown-through-a-windshield|stabbed-in-the-hand|talent-agent|female-rear-nudity|art-gallery|migraine|movie-theater|news-report|nasal-spray|van|achilles-tendon-cut|foot-chase|subway-station|bug-spray|ballerina|mother-son-relationship|flashback|broken-mirror|breaking-a-mirror|strangled-to-death|strangulation|breast-fondling|hallucination|dripping-blood|online-dating|apartment-building|stabbed-through-the-chin|stalking|knife|gore|subjective-camera|scalping|murder|bound-and-gagged|obsession|neo-noir|guts|remake-of-american-film|tragic-event|stabbing-a-woman|blood-splatter|based-on-ed-gein|evil-man|mysterious-villain|child-abuse|dark-past|villain|bad-guy|human-monster|2010s|1980s|dead-woman-with-eyes-open|homosexual|sex-in-public|threesome|death-of-protagonist|villain-played-by-lead-actor|computer|nervous-breakdown|camera|sexual-perversion|oedipus-complex|brutality|death|bathroom|hit-by-a-car|talking-to-the-camera|looking-at-the-camera|rejection|threatened-with-a-knife|hiding-in-a-closet|cell-phone|unrequited-love|drug-use|corpse|severed-face|disembowelment|dismemberment|severed-leg|severed-arm|arm-ripped-off|leg-ripped-off|car-crash|stabbed-in-the-chest|suffocation|breaking-through-a-door|neighbor|meat-cleaver|kicked-in-the-face|necklace|wine|urination|cocaine|prostitute|stabbed-in-the-back|stabbed-in-the-side|hiding-under-a-car|lip-piercing|tattoo|photograph|scene-during-opening-credits|stabbed-to-death|character-repeating-someone-else's-dialogue|los-angeles-california|remake|stabbed-in-the-mouth|one-word-title</t>
  </si>
  <si>
    <t xml:space="preserve">tt2357377</t>
  </si>
  <si>
    <t xml:space="preserve">The Berlin File</t>
  </si>
  <si>
    <t xml:space="preserve">Exposed during an illegal arms trade gone wrong in Berlin, a North Korean "ghost" agent finds himself in the crosshairs of an international manhunt. Was he betrayed by his wife or his country? He must prepare to make the ultimate sacrifice.</t>
  </si>
  <si>
    <t xml:space="preserve">CJ Entertainment</t>
  </si>
  <si>
    <t xml:space="preserve">Jung-woo Ha, Suk-kyu Han, Seung-bum Ryoo, Ji-hyun Jun</t>
  </si>
  <si>
    <t xml:space="preserve">Seung-wan Ryoo</t>
  </si>
  <si>
    <t xml:space="preserve">espionage|split-screen|die-hard-scenario|place-name-in-title|death-of-pregnant-woman|pregnant-woman-shot|pregnant-woman|brandenburg-gate-berlin|reference-to-kim-jong-il|password|computer-password|wireless-communciations|1-euro-coin|defection|cell-phone|communist-spy|removing-wedding-ring|gun-shooting|u.s.-embassy|interpreter|flash-drive|berlin-germany|hidden-identity|south-korea|north-korean-spy|spy-thriller</t>
  </si>
  <si>
    <t xml:space="preserve">tt2344678</t>
  </si>
  <si>
    <t xml:space="preserve">Himmatwala</t>
  </si>
  <si>
    <t xml:space="preserve">When a temple priest commits suicide after being dishonored by an evil landlord, his son returns to his native village on a mission of vengeance.</t>
  </si>
  <si>
    <t xml:space="preserve">Ajay Devgn, Tamannaah Bhatia, Paresh Rawal, Mahesh Manjrekar</t>
  </si>
  <si>
    <t xml:space="preserve">village|man-tiger-fight|1980s|tiger|temple-bell|widow|revenge|one-word-title|remake</t>
  </si>
  <si>
    <t xml:space="preserve">tt2469216</t>
  </si>
  <si>
    <t xml:space="preserve">Her Cry: La Llorona Investigation</t>
  </si>
  <si>
    <t xml:space="preserve">Crew of "Paranormal Legends" went to film their 4th season at the place where La Llorona (Weeping woman) was reportedly seen. Only thing that's left was 17 hours of tapes and 2 camcorders.</t>
  </si>
  <si>
    <t xml:space="preserve">Dark Lightning Films</t>
  </si>
  <si>
    <t xml:space="preserve">Nichole Ceballos, James Ezrin, Ron Gelner, Everardo Guzman</t>
  </si>
  <si>
    <t xml:space="preserve">Damir Catic</t>
  </si>
  <si>
    <t xml:space="preserve">weeping|la-llorona</t>
  </si>
  <si>
    <t xml:space="preserve">tt2359810</t>
  </si>
  <si>
    <t xml:space="preserve">Raanjhanaa</t>
  </si>
  <si>
    <t xml:space="preserve">Kundan, the son of a Hindu pundit, discovers that his childhood sweetheart Zoya loves city-bred Akram and wants to marry him. However, he persistently seeks to win her heart.</t>
  </si>
  <si>
    <t xml:space="preserve">Eros Enteertainment</t>
  </si>
  <si>
    <t xml:space="preserve">Dhanush, Sonam Kapoor, Mohammed Zeeshan Ayyub, Swara Bhaskar</t>
  </si>
  <si>
    <t xml:space="preserve">Aanand L. Rai</t>
  </si>
  <si>
    <t xml:space="preserve">7 wins &amp; 32 nominations.</t>
  </si>
  <si>
    <t xml:space="preserve">love|childhood-sweetheart|railway-station|face-slap|muslim|hindu|banaras-india|love-triangle|teenage-girl|teenage-boy</t>
  </si>
  <si>
    <t xml:space="preserve">tt3043630</t>
  </si>
  <si>
    <t xml:space="preserve">Tiny Times 1.0</t>
  </si>
  <si>
    <t xml:space="preserve">When four best friends try and move forward in their work and personal life, they realize that trying to live their life's dream is more difficult than they imagine -- especially in the high fashion world of Shanghai.</t>
  </si>
  <si>
    <t xml:space="preserve">Mi Yang, Amber Kuo, Kai Ko, Rhydian Vaughan</t>
  </si>
  <si>
    <t xml:space="preserve">Jingming Guo</t>
  </si>
  <si>
    <t xml:space="preserve">116 min</t>
  </si>
  <si>
    <t xml:space="preserve">friendship|money</t>
  </si>
  <si>
    <t xml:space="preserve">tt2913948</t>
  </si>
  <si>
    <t xml:space="preserve">Whensday</t>
  </si>
  <si>
    <t xml:space="preserve">Documentarian Abe Benjamin stumbles across an old cassette tape in a thrift store that leads him to investigate the mysterious origin of a bamboo bike and the odd little girl who ...</t>
  </si>
  <si>
    <t xml:space="preserve">NoCoast Artists</t>
  </si>
  <si>
    <t xml:space="preserve">Gregg Adams, John Anderson, Bryan Bermingham, Susanna Dominguez</t>
  </si>
  <si>
    <t xml:space="preserve">Tomas Herrera, Ben Mozer, Andrew Schneider, Doug Usher</t>
  </si>
  <si>
    <t xml:space="preserve">tt1961447</t>
  </si>
  <si>
    <t xml:space="preserve">Now, Forager</t>
  </si>
  <si>
    <t xml:space="preserve">Lucien and Regina are foragers - they gather wild mushrooms and sell them to New York restaurants. They live simply, according to the seasons. When Regina seeks more stability, their marriage is put to a test.</t>
  </si>
  <si>
    <t xml:space="preserve">Argot Pictures</t>
  </si>
  <si>
    <t xml:space="preserve">Jason Cortlund, Tiffany Esteb, Almex Lee, Gabrielle Maisels</t>
  </si>
  <si>
    <t xml:space="preserve">Jason Cortlund, Julia Halperin</t>
  </si>
  <si>
    <t xml:space="preserve">mushrooms|cooking|basque|mushrooming|foraging|food</t>
  </si>
  <si>
    <t xml:space="preserve">tt2084989</t>
  </si>
  <si>
    <t xml:space="preserve">Upstream Color</t>
  </si>
  <si>
    <t xml:space="preserve">A man and woman are drawn together, entangled in the life cycle of an ageless organism. Identity becomes an illusion as they struggle to assemble the loose fragments of wrecked lives.</t>
  </si>
  <si>
    <t xml:space="preserve">Independent Pictures/Metrodome Dist.</t>
  </si>
  <si>
    <t xml:space="preserve">Amy Seimetz, Shane Carruth, Andrew Sensenig, Thiago Martins</t>
  </si>
  <si>
    <t xml:space="preserve">Shane Carruth</t>
  </si>
  <si>
    <t xml:space="preserve">Drama, Sci-Fi</t>
  </si>
  <si>
    <t xml:space="preserve">5 wins &amp; 34 nominations.</t>
  </si>
  <si>
    <t xml:space="preserve">thief|worm|underwater-scene|pigsty|lynchian|reference-to-jekyll-and-hyde|the-color-blue|bloodstain|checkers-game|drinking-from-the-carton|husband-wife-relationship|fence|sheet-music|train-tracks|eating-while-sitting-on-the-floor|check-book|food-tray|keyboard|scrubbing-a-floor|earphones|blood-on-hand|cd-recording|music-store|postcard|piglet|putting-one's-head-underwater-in-a-bathtub|kicking-over-a-coffee-table|flashlight|elevator|yellow-paint|picking-a-dead-leaf-from-a-tree|bookstore|blue-flower|the-color-yellow|implantation|maggot|painting|reading-aloud-from-a-book|reading-aloud|whistling|dead-pig|axe|chopping-down-a-tree|reading-a-book|reading|road-barrier|water-drain|envelope|glue-stick|bank|illness|fired-from-the-job|wrapped-in-a-towel|looking-out-a-window|hospital-gown|pig-pen|coin|simultaneous-hand-gestures|internal-parasite|repeated-dialogue|divorced-man|black-american|african-american|plastic-bag|bed|drug-experiment|shared-bath|sound-recording|voice-over-dialogue|rain|tape-deck|sound-recordist|goggles|swimming-goggles|sidewalk-cafe|restaurant|cafe|coffee|sense-of-sound|stream|hiking|backpack|fire-extinguisher|head-wound|head-bandage|gun|murder|death|power-line|book|swimsuit|blue-orchid|yellow-orchid|orchid|flower|pregnancy|marriage|holding-hands|hotel-kitchen|hotel|caterpillar-the-insect|gardening|greenhouse|leg-wound|video-camera|cat-scan|hospital|bar|suv|apology|non-sequitur|pig-farm|bleeding|water|exam|test|kidnapping|surgery|ambulance|experimental-film|wedding-ring|escalator|drinking|drink|kiss|surrealism|avant-garde|experiment|bathtub|bath|feeding-pigs|sex|watching-tv|tractor|mailbox|sewing-machine|knitting|disfigurement|hypnosis|abduction|bicycle|sleeping|laboratory|telephone-call|telephone|photograph|eyeglasses|boy|money|shower|supermarket|swimming-pool|swimming-underwater|swimming|food|eating|bloody-nose|fight|allegory|cell-phone|foot-race|runner|running|pill|stabbing|knife|blood|drug-use|bird|protective-male|written-and-directed-by-cast-member|drugged|overdose|office|train|hoodie|pig|brainwashing|parasite|sound-engineer|actor-director-writer|two-word-title|mother-daughter-relationship</t>
  </si>
  <si>
    <t xml:space="preserve">tt2244856</t>
  </si>
  <si>
    <t xml:space="preserve">Hava Nagila: The Movie</t>
  </si>
  <si>
    <t xml:space="preserve">A documentary on the history, mystery, and meaning of the ubiquitous Jewish standard that follows the around-the-world journey of the song from Ukraine to Youtube. of the song "Hava Nagila."</t>
  </si>
  <si>
    <t xml:space="preserve">International Film Circuit</t>
  </si>
  <si>
    <t xml:space="preserve">Harry Belafonte, Glen Campbell, Connie Francis, The Klezmatics</t>
  </si>
  <si>
    <t xml:space="preserve">Documentary, Comedy, History</t>
  </si>
  <si>
    <t xml:space="preserve">song|hava-nagila|jewish|singing</t>
  </si>
  <si>
    <t xml:space="preserve">tt1487931</t>
  </si>
  <si>
    <t xml:space="preserve">Khumba</t>
  </si>
  <si>
    <t xml:space="preserve">Rejected by his superstitious herd, a half-striped zebra embarks on a daring quest to earn his stripes but finds the courage and self-acceptance to save all the animals of the Great Karoo.</t>
  </si>
  <si>
    <t xml:space="preserve">Millenium Entertainment</t>
  </si>
  <si>
    <t xml:space="preserve">Jake T. Austin, Adrian Rhodes, Sam Riegel, Bryce Papenbrook</t>
  </si>
  <si>
    <t xml:space="preserve">Anthony Silverston</t>
  </si>
  <si>
    <t xml:space="preserve">herd|zebra|waterhole|ostrich|wildebeest|leopard|survival|sheep|rock-rabbit|rabbit|national-park|mantis|dog|drought|self-acceptance|courage|antelope|superstition|one-word-title|character-name-in-title</t>
  </si>
  <si>
    <t xml:space="preserve">tt2486682</t>
  </si>
  <si>
    <t xml:space="preserve">The Square</t>
  </si>
  <si>
    <t xml:space="preserve">A group of Egyptian revolutionaries battle leaders and regimes, risking their lives to build a new society of conscience.</t>
  </si>
  <si>
    <t xml:space="preserve">Participant Media</t>
  </si>
  <si>
    <t xml:space="preserve">Ahmed Hassan, Khalid Abdalla, Magdy Ashour, Ramy Essam</t>
  </si>
  <si>
    <t xml:space="preserve">Jehane Noujaim</t>
  </si>
  <si>
    <t xml:space="preserve">Documentary, Drama, History</t>
  </si>
  <si>
    <t xml:space="preserve">Nominated for 1 Oscar. Another 16 wins &amp; 14 nominations.</t>
  </si>
  <si>
    <t xml:space="preserve">tt1609479</t>
  </si>
  <si>
    <t xml:space="preserve">Better Living Through Chemistry</t>
  </si>
  <si>
    <t xml:space="preserve">A strait-laced pharmacist's uneventful life spirals out of control when he starts an affair with a trophy-wife customer who takes him on a joyride involving sex, drugs and possibly murder.</t>
  </si>
  <si>
    <t xml:space="preserve">IDP/Samuel goldwyn Films</t>
  </si>
  <si>
    <t xml:space="preserve">Sam Rockwell, Olivia Wilde, Michelle Monaghan, Jane Fonda</t>
  </si>
  <si>
    <t xml:space="preserve">Geoff Moore, David Posamentier</t>
  </si>
  <si>
    <t xml:space="preserve">pharmacist|drug-overdose|bicycle-race|obscene-finger-gesture|drug-abuse|vandalism|slingshot|throwing-star|nunchuck|golf-club|women-wearing-a-one-piece-swimsuit|reference-to-denzel-washington|extramarital-affair|woman-in-lingerie|mortar-and-pestle|hands-free-bicycle-riding|custom-drug-formulation|sex-in-a-convertible|trophy|german-shepherd|pokies|delivery|cycling|breaking-cookies-to-make-cereal|eating-cookies-for-breakfast|yoga|sleeping-with-a-blindfold|diorama|pharmacy|narration|four-word-title|f-word|title-spoken-by-character</t>
  </si>
  <si>
    <t xml:space="preserve">tt2389182</t>
  </si>
  <si>
    <t xml:space="preserve">Cheap Thrills</t>
  </si>
  <si>
    <t xml:space="preserve">A scheming couple put a struggling family man and his old friend through a series of increasingly twisted dares over the course of an evening at a local bar.</t>
  </si>
  <si>
    <t xml:space="preserve">Pat Healy, Sara Paxton, Ethan Embry, David Koechner</t>
  </si>
  <si>
    <t xml:space="preserve">E.L. Katz</t>
  </si>
  <si>
    <t xml:space="preserve">9 wins &amp; 8 nominations.</t>
  </si>
  <si>
    <t xml:space="preserve">extramarital-affair|adultery|unfaithfulness|sex|masturbation|dog-meat|cocaine|shooting|violence|eating-a-dog|dare|bad-taste|joblessness|killing-a-dog|defecation|shock-humor|satire|black-comedy|attempted-robbery|eviction-notice|unemployment|beating|pills|finger-chopped-off|blood-splatter|liquor|bouncer|alcohol|murder|blood|vomiting|eating-one's-finger|man-eating-dog|severed-finger|cutting-one's-finger|dog|human-excrement|feces|excrement|cheating-on-wife|infidelity|stealing-money|money-problems|broken-glasses|punched-in-the-face|face-slap|loss-of-job|tipping-point|bet|money|bar|cult-film|two-word-title|tequila|birthday|competition|baby|taking-photo|neighbor|safe</t>
  </si>
  <si>
    <t xml:space="preserve">tt1845849</t>
  </si>
  <si>
    <t xml:space="preserve">Price Check</t>
  </si>
  <si>
    <t xml:space="preserve">Peter, a family man who works for a failing supermarket chain finds his life shaken up by his new boss, Susan, who starts to groom him for an executive position. Money and opportunities are within his grasp, but at what price?</t>
  </si>
  <si>
    <t xml:space="preserve">Eric Mabius, Matt Servitto, Annie Parisse, Finn Donoghue</t>
  </si>
  <si>
    <t xml:space="preserve">Michael Walker</t>
  </si>
  <si>
    <t xml:space="preserve">new-boss|supermarket|corporate|christmas|extramarital-affair|witch-costume|pocahontas-costume|halloween-costume|halloween-party|halloween</t>
  </si>
  <si>
    <t xml:space="preserve">tt0780548</t>
  </si>
  <si>
    <t xml:space="preserve">Kid Cannabis</t>
  </si>
  <si>
    <t xml:space="preserve">An eighteen year old high school drop out and his twenty-seven year old friend start trafficking marijuana across the border of Canada in order to make money and their lives are changed forever.</t>
  </si>
  <si>
    <t xml:space="preserve">Jonathan Daniel Brown, Kenny Wormald, Aaron Yoo, Ron Perlman</t>
  </si>
  <si>
    <t xml:space="preserve">John Stockwell</t>
  </si>
  <si>
    <t xml:space="preserve">Biography, Comedy, Crime</t>
  </si>
  <si>
    <t xml:space="preserve">forced-nudity|humiliation|public-nudity|pubic-hair|home-invasion|female-rear-nudity|cavity-search|strip-search|female-full-frontal-nudity|brief-female-frontal-nudity|female-frontal-nudity|female-nudity|male-frontal-nudity|shaved-vagina|topless-female-nudity|marijuana|shaved-labia|cmnf|male-pubic-hair|fake-moustache|bong|marijuana-joint|reference-to-donald-trump|ghillie-suit|duffel-bag-full-of-money|drug-smuggling|dumb-criminal|cocaine-use|strip-club|stripper|pizza-delivery-boy|high-school-dropout|u.s.-canadian-border|stabbed-in-the-neck|israeli|hitman|rubber-glove|grow-op|naive-boy|nudity|gun|male-nudity|based-on-magazine-article|reference-to-thomas-jefferson|reference-to-george-washington|f-word|backpack|personal-trainer|paintball-gun|fat-boy|what-happened-to-epilogue|year-2006|threesome|year-2005</t>
  </si>
  <si>
    <t xml:space="preserve">tt3569356</t>
  </si>
  <si>
    <t xml:space="preserve">Not Cool</t>
  </si>
  <si>
    <t xml:space="preserve">A group of modern day Pittsburgh teenagers spend their Thanksgiving break experiencing a mixture of love, friendship, partying, and sex.</t>
  </si>
  <si>
    <t xml:space="preserve">Starz Digital Media</t>
  </si>
  <si>
    <t xml:space="preserve">Shane Dawson, Cherami Leigh, Drew Monson, Lisa Schwartz</t>
  </si>
  <si>
    <t xml:space="preserve">Shane Dawson</t>
  </si>
  <si>
    <t xml:space="preserve">actor-playing-female-role|vomit|directed-by-star</t>
  </si>
  <si>
    <t xml:space="preserve">tt3569326</t>
  </si>
  <si>
    <t xml:space="preserve">Hollidaysburg</t>
  </si>
  <si>
    <t xml:space="preserve">Home for Thanksgiving break after their first semester at college, five friends discover just how much things change (and don't) after high school.</t>
  </si>
  <si>
    <t xml:space="preserve">Rachel Keller, Tobin Mitnick, Claire Chapelli, Tristan Erwin</t>
  </si>
  <si>
    <t xml:space="preserve">Anna Martemucci</t>
  </si>
  <si>
    <t xml:space="preserve">thanksgiving|f-rated|coming-home|narration|bus-ride|film-starts-with-sex</t>
  </si>
  <si>
    <t xml:space="preserve">tt2593392</t>
  </si>
  <si>
    <t xml:space="preserve">Alive Inside</t>
  </si>
  <si>
    <t xml:space="preserve">Dan Cohen, founder of the nonprofit organization Music &amp; Memory, fights against a broken healthcare system to demonstrate music's ability to combat memory loss and restore a deep sense of self to those suffering from it.</t>
  </si>
  <si>
    <t xml:space="preserve">BOND/360</t>
  </si>
  <si>
    <t xml:space="preserve">Dan Cohen, Louise Dueno, Nell Hardie, Norman Hardie</t>
  </si>
  <si>
    <t xml:space="preserve">Michael Rossato-Bennett</t>
  </si>
  <si>
    <t xml:space="preserve">Documentary, News</t>
  </si>
  <si>
    <t xml:space="preserve">tt2321549</t>
  </si>
  <si>
    <t xml:space="preserve">The Babadook</t>
  </si>
  <si>
    <t xml:space="preserve">A single mother, plagued by the violent death of her husband, battles with her son's fear of a monster lurking in the house, but soon discovers a sinister presence all around her.</t>
  </si>
  <si>
    <t xml:space="preserve">Essie Davis, Noah Wiseman, Hayley McElhinney, Daniel Henshall</t>
  </si>
  <si>
    <t xml:space="preserve">Jennifer Kent</t>
  </si>
  <si>
    <t xml:space="preserve">Drama, Horror</t>
  </si>
  <si>
    <t xml:space="preserve">53 wins &amp; 60 nominations.</t>
  </si>
  <si>
    <t xml:space="preserve">book|single-mother|mother-son-relationship|monster|fear|sleeplessness|nightmare|children's-book|car-accident|hallucination|basement|dead-father|6-year-old|little-boy|burning-a-book|car-crash|widow|single-mom|f-rated|lack-of-sleep|dog-killed|australian-horror|neighbor|psychological-horror|child-protective-services|birthday-party|homemade-weapon|crossbow|dilating-pupil|cutting-telephone-line|overwhelmed-mother|wearing-clothes-in-a-bathtub|sleep-deprivation|hiding-under-the-covers|magic-trick|hiding-place|woman-suffering-from-parkinson's-disease|breaking-a-window|recurring-nightmare|knocking-on-a-door|killing-a-dog|based-on-short-film|mental-illness|cockroach|broken-nose|directorial-debut|dog|hole-in-wall|hyperactive-child|moving-a-refrigerator|book-burning|two-word-title|car|pill|tied-up-while-barefoot|tied-feet|triple-f-rated|title-directed-by-female|watching-television|sleepy|taking-a-pill|trying-to-stay-awake|staying-awake-all-night|problem-child|mother-son-conflict|angry-mother|angry-woman|reading-a-book-to-a-child|mother-and-son|earthworm|worm|stress|stairs|scream|going-insane|insane-woman|insect|kitchen|wall|fridge|closet|bed|screaming-child|dead-dog|killing-an-animal|small-dog|barking-dog|monster-in-the-closet|strangulation|canadian-horror|allegory|close-up-of-eye|dream-about-falling|cousin-cousin-relationship|hole-in-the-wall|character-name-in-title|australian-supernatural|hole</t>
  </si>
  <si>
    <t xml:space="preserve">tt2358456</t>
  </si>
  <si>
    <t xml:space="preserve">I Am Big Bird: The Caroll Spinney Story</t>
  </si>
  <si>
    <t xml:space="preserve">Caroll Spinney has been Sesame Street's Big Bird and Oscar the Grouch since 1969; at 78-years-old, he has no intention of stopping.</t>
  </si>
  <si>
    <t xml:space="preserve">Frank Oz, Jim Henson, Roscoe Orman, Caroll Spinney</t>
  </si>
  <si>
    <t xml:space="preserve">Dave LaMattina, Chad N. Walker</t>
  </si>
  <si>
    <t xml:space="preserve">Documentary, Biography, Drama</t>
  </si>
  <si>
    <t xml:space="preserve">sesame-street|puppeteer|the-muppets|puppetry</t>
  </si>
  <si>
    <t xml:space="preserve">tt4285496</t>
  </si>
  <si>
    <t xml:space="preserve">Embrace of the Serpent</t>
  </si>
  <si>
    <t xml:space="preserve">The story of the relationship between Karamakate, an Amazonian shaman and last survivor of his people, and two scientists who work together over the course of 40 years to search the Amazon for a sacred healing plant.</t>
  </si>
  <si>
    <t xml:space="preserve">Nilbio Torres, Antonio Bolivar, Jan Bijvoet, Brionne Davis</t>
  </si>
  <si>
    <t xml:space="preserve">Ciro Guerra</t>
  </si>
  <si>
    <t xml:space="preserve">125 min</t>
  </si>
  <si>
    <t xml:space="preserve">Nominated for 1 Oscar. Another 45 wins &amp; 31 nominations.</t>
  </si>
  <si>
    <t xml:space="preserve">shaman|plant|nonlinear-timeline|reference-to-the-three-wise-men|whipping|graveyard|amazonian-indian|amazon-tribe|amazon-forest|amazon-jungle|scientist|cannibalism|cult-leader|amazon-river|hallucination|vision|jaguar|male-nudity|male-rear-nudity|bare-chested-male|armless-man|color-sequence|fire|campfire|rubber|rubber-trees|non-linear|illness|reference-to-jesus-christ|magi|violence|priest|catholic-mission|photograph|grave|rifle|compass|river|pirogue|boat|jungle|amazonia|film-starts-with-quote|rubber-plantation|rubber-barons|ayahuasca|screaming|cult|superstition|snake|gun|torch|canoe|tribe|man-crying|crying-man|hairy-chest|vaupes-colombia|colombia|written-by-director|paddling|rowing|necklace|drawing|notes|mask|medicine|punishment|torture|gramophone|parallel-narrative|scene-before-opening-credits</t>
  </si>
  <si>
    <t xml:space="preserve">tt3508840</t>
  </si>
  <si>
    <t xml:space="preserve">The Assassin</t>
  </si>
  <si>
    <t xml:space="preserve">A female assassin receives a dangerous mission to kill a political leader in eighth-century China.</t>
  </si>
  <si>
    <t xml:space="preserve">Central Motion Pictures Corporation</t>
  </si>
  <si>
    <t xml:space="preserve">Qi Shu, Chen Chang, Yun Zhou, Satoshi Tsumabuki</t>
  </si>
  <si>
    <t xml:space="preserve">Hsiao-Hsien Hou</t>
  </si>
  <si>
    <t xml:space="preserve">Nominated for 1 BAFTA Film Award. Another 28 wins &amp; 60 nominations.</t>
  </si>
  <si>
    <t xml:space="preserve">china|black-magic|wuxia|nun|love|refusal-to-kill|assignment-to-kill|horse|arrow|archer|bow-and-arrow|sword|written-by-director|tang-dynasty|character-name-in-title|goat|exile|mountaintop-monastery|concubine|renouncement|trained-to-kill|secret-pregnancy|zither|dagger-held-to-throat|dagger|underground-passageway|woman-dressed-in-black|shot-with-an-arrow|horse-riding|stealth-fighter|thwarted-ambition|jade-pendant|jade|rooftop-fight|acupuncture|playing-ball|black-and-white-prologue|female-killer|temple|9th-century</t>
  </si>
  <si>
    <t xml:space="preserve">tt1365050</t>
  </si>
  <si>
    <t xml:space="preserve">Beasts of No Nation</t>
  </si>
  <si>
    <t xml:space="preserve">A drama based on the experiences of Agu, a child soldier fighting in the civil war of an unnamed African country.</t>
  </si>
  <si>
    <t xml:space="preserve">Netflix</t>
  </si>
  <si>
    <t xml:space="preserve">Abraham Attah, Emmanuel Affadzi, Ricky Adelayitor, Andrew Adote</t>
  </si>
  <si>
    <t xml:space="preserve">Cary Joji Fukunaga</t>
  </si>
  <si>
    <t xml:space="preserve">Nominated for 1 Golden Globe. Another 32 wins &amp; 51 nominations.</t>
  </si>
  <si>
    <t xml:space="preserve">child-soldier|male-frontal-nudity|civil-war|boy|guerrilla-warfare|guerrilla|brothel|machete|crying-woman|woman-crying|boy-crying|crying-boy|church|school|taxi-driver|rape|drug-use|boy-with-a-gun|military-convoy|shot-in-the-back|fleeing|teacher|classroom|class|refugee-camp|refugee|shot-in-the-head|dead-body|stealing-from-a-dead-body|lying-in-wait|bridge|hiding|beer|shooting|man-boy-relationship|africa|blood|violence|automatic-rifle|boy-soldier|brother-brother-relationship|mother-son-relationship|father-son-relationship|family-relationships|jungle|fictional-war|fictional-country|death-of-father|based-on-novel|dancing|hairy-chest|bare-chested-male|blood-on-face|white-briefs|briefs|male-underwear|male-rear-nudity|male-nudity|male-full-frontal-nudity|prostitute</t>
  </si>
  <si>
    <t xml:space="preserve">tt4276752</t>
  </si>
  <si>
    <t xml:space="preserve">Mojin - The Lost Legend</t>
  </si>
  <si>
    <t xml:space="preserve">In 1988, the three Mojin(tomb raider), Hu Bayi, Wang Kaixuan, and Shirley Yang, retires and relocates to New York. While Bayi and Shirley have become romantically involved and Kaixuan feels...</t>
  </si>
  <si>
    <t xml:space="preserve">Angelababy, Kun Chen, Keith Collea, Alex Eckstorm</t>
  </si>
  <si>
    <t xml:space="preserve">Action, Horror, Thriller</t>
  </si>
  <si>
    <t xml:space="preserve">3 wins &amp; 8 nominations.</t>
  </si>
  <si>
    <t xml:space="preserve">tt4016934</t>
  </si>
  <si>
    <t xml:space="preserve">The Handmaiden</t>
  </si>
  <si>
    <t xml:space="preserve">A woman is hired as a handmaiden to a Japanese heiress, but secretly she is involved in a plot to defraud her.</t>
  </si>
  <si>
    <t xml:space="preserve">Min-hee Kim, Tae-ri Kim, Jung-woo Ha, Jin-woong Jo</t>
  </si>
  <si>
    <t xml:space="preserve">Chan-wook Park</t>
  </si>
  <si>
    <t xml:space="preserve">58 wins &amp; 86 nominations.</t>
  </si>
  <si>
    <t xml:space="preserve">lesbianism|female-nudity|scissoring|lesbian-sex|bare-breasts|rear-nudity|female-rear-nudity|nudity|sex-scene|sexual-tension|lesbian-cunnilingus|lesbian-fingering|explicit-sex|lesbian-relationship|1930s|repeated-scene-from-a-different-perspective|love|sex-in-bed|lesbian-breast-play|lesbian-finger-sucking|lesbian-69-sex-position|69-sex-position|fake-marriage|seduction|non-linear|voyeur|torture|based-on-novel|plot-twist|con-man|cuckold|losing-virginity|black-comedy|painter|ship|hanging|committing-suicide|double-cross|orphan|sketch|portrait-drawing|bath|erotic-book|reading|japanese-colonial-rule|full-frontal-female-nudity|heiress|pickpocket|inheritance|elope|swindler|multiple-versions-of-same-scene|multiple-perspectives|multiple-storyline|woman-disguised-as-a-man|gender-disguise|forgery|severed-finger|finger-cut|poison|wine|opium|model|painting-lesson|painting|basement|snake|library|jealousy|nonlinear-timeline|slap|woman-slaps-woman|chapter-headings|three-parts|repeated-scene|written-by-director|shipdeck|fire|insane-asylum|nightmare|fake-passport|escape|breastfeeding|handmaiden|woman|maid|harlot|finger-cut-off|love-beads|spanking|rowing-boat|stutterer|freeze-frame|dolly-zoom|thimble|f-rated|male-rear-nudity|male-nudity</t>
  </si>
  <si>
    <t xml:space="preserve">tt4832640</t>
  </si>
  <si>
    <t xml:space="preserve">Sultan</t>
  </si>
  <si>
    <t xml:space="preserve">Sultan is a classic underdog tale about a wrestler's journey, looking for a comeback by defeating all odds. Will he emerge victorious?</t>
  </si>
  <si>
    <t xml:space="preserve">Marko Zaror, Salman Khan, Anushka Sharma, Ron Smoorenburg</t>
  </si>
  <si>
    <t xml:space="preserve">Ali Abbas Zafar</t>
  </si>
  <si>
    <t xml:space="preserve">Action, Drama, Family</t>
  </si>
  <si>
    <t xml:space="preserve">4 wins &amp; 9 nominations.</t>
  </si>
  <si>
    <t xml:space="preserve">wrestler|wrestling|mixed-martial-arts|ego|character-name-in-title|hand-to-hand-combat|father-daughter-relationship|bare-chested-male|one-word-title</t>
  </si>
  <si>
    <t xml:space="preserve">tt5700672</t>
  </si>
  <si>
    <t xml:space="preserve">Train to Busan</t>
  </si>
  <si>
    <t xml:space="preserve">While a zombie virus breaks out in South Korea, passengers struggle to survive on the train from Seoul to Busan.</t>
  </si>
  <si>
    <t xml:space="preserve">Redpeter Film</t>
  </si>
  <si>
    <t xml:space="preserve">Yoo Gong, Soo-an Kim, Yu-mi Jung, Dong-seok Ma</t>
  </si>
  <si>
    <t xml:space="preserve">Sang-ho Yeon</t>
  </si>
  <si>
    <t xml:space="preserve">23 wins &amp; 35 nominations.</t>
  </si>
  <si>
    <t xml:space="preserve">train|zombie|daughter|korea|south-korea|father|survival|expectant-couple|couple|helping-people-in-peril|zombie-apocalypse|zombie-attack|solidarity|pregnant-woman|father-daughter-relationship|little-girl|seoul|fight|selfishness|pregnant|birthday|die-hard-scenario|crying|fear|telephone-call|sister-sister-relationship|grandmother|helping|old-lady|homeless-man|apocalyptic|train-engine|fast-zombie|zombie-bite|2010s|train-on-fire|blood-spatter|stockbroker|separated-parents|estranged-father|sony-video-camera|zombie-animal|viral-epidemic|quarantine|actress-shares-first-name-with-character|soldier|self-sacrifice|train-crash|fire|closed-door|train-conductor|tunnel|cell-phone|violence|blood|chaos|death|pandemic|epidemic|living-dead|tv-news|train-toilet|toilet|baseball-bat|baseball-team|train-passenger|passenger-train|train-station|singing|watching-a-video|nintendo-wii|birthday-present|one-word-title|seoul-korea</t>
  </si>
  <si>
    <t xml:space="preserve">tt5071886</t>
  </si>
  <si>
    <t xml:space="preserve">Kabali</t>
  </si>
  <si>
    <t xml:space="preserve">Before Indian Independence, many Tamils from South India were sent to Malaysia as indentured laborers. Kabali, the protagonist, fights this oppression. After a lengthy imprisonment, he is more determined than ever to fight for his people.</t>
  </si>
  <si>
    <t xml:space="preserve">Cinegalaxy</t>
  </si>
  <si>
    <t xml:space="preserve">Rajinikanth, Winston Chao, Radhika Apte, Dhansika</t>
  </si>
  <si>
    <t xml:space="preserve">Pa. Ranjith</t>
  </si>
  <si>
    <t xml:space="preserve">Action, Adventure, Crime</t>
  </si>
  <si>
    <t xml:space="preserve">revenge|gangster|tamil|blood-splatter|arm-severed-by-sword|graphic-violence|hand-blasted-off-by-gunshot|betrayal|father-daughter-reunion|ambiguous-ending|shootout|husband-wife-reunion|hitwoman|murder|2010s|1980s|flashback|attempted-murder|insult|husband-wife-relationship|presumed-dead|kuala-lumpur-malaysia|wrongful-conviction|false-accusation|frame-up|ex-convict|anti-hero|release-from-prison|organised-crime|character-name-in-title</t>
  </si>
  <si>
    <t xml:space="preserve">tt4939066</t>
  </si>
  <si>
    <t xml:space="preserve">Battle for Incheon: Operation Chromite</t>
  </si>
  <si>
    <t xml:space="preserve">A squad of soldiers fight in the Korean War's crucial Battle of Incheon.</t>
  </si>
  <si>
    <t xml:space="preserve">Taewon Entertainment</t>
  </si>
  <si>
    <t xml:space="preserve">Jung-jae Lee, Liam Neeson, Beom-su Lee, Mathew Darcy</t>
  </si>
  <si>
    <t xml:space="preserve">John H. Lee</t>
  </si>
  <si>
    <t xml:space="preserve">tt4914580</t>
  </si>
  <si>
    <t xml:space="preserve">The Age of Shadows</t>
  </si>
  <si>
    <t xml:space="preserve">Japanese agents close in as members of the Korean resistance plan an attack in 1920's Seoul.</t>
  </si>
  <si>
    <t xml:space="preserve">Byung-hun Lee, Yoo Gong, Kang-ho Song, Ji-min Han</t>
  </si>
  <si>
    <t xml:space="preserve">Jee-woon Kim</t>
  </si>
  <si>
    <t xml:space="preserve">11 wins &amp; 25 nominations.</t>
  </si>
  <si>
    <t xml:space="preserve">tt0391483</t>
  </si>
  <si>
    <t xml:space="preserve">Take Out</t>
  </si>
  <si>
    <t xml:space="preserve">An illegal Chinese immigrant falls behind on payments on an enormous smuggling debt. Ming Ding has only until the end of the day to come up with the money.</t>
  </si>
  <si>
    <t xml:space="preserve">NR</t>
  </si>
  <si>
    <t xml:space="preserve">Cavu Pictures</t>
  </si>
  <si>
    <t xml:space="preserve">Charles Jang, Jeng-Hua Yu, Wang-Thye Lee, Justin Wan</t>
  </si>
  <si>
    <t xml:space="preserve">Sean Baker, Shih-Ching Tsou</t>
  </si>
  <si>
    <t xml:space="preserve">f-rated</t>
  </si>
  <si>
    <t xml:space="preserve">tt0119640</t>
  </si>
  <si>
    <t xml:space="preserve">McHale's Navy</t>
  </si>
  <si>
    <t xml:space="preserve">Retired Lieutenant Commander Quinton McHale spends his days puttering around the Caribbean in the old PT-73 selling homebrew, ice cream, and swimsuit calendars. He's brought out of ...</t>
  </si>
  <si>
    <t xml:space="preserve">PG</t>
  </si>
  <si>
    <t xml:space="preserve">Tom Arnold, Dean Stockwell, Debra Messing, David Alan Grier</t>
  </si>
  <si>
    <t xml:space="preserve">Bryan Spicer</t>
  </si>
  <si>
    <t xml:space="preserve">108 min</t>
  </si>
  <si>
    <t xml:space="preserve">Action, Comedy</t>
  </si>
  <si>
    <t xml:space="preserve">2 wins &amp; 2 nominations.</t>
  </si>
  <si>
    <t xml:space="preserve">island|terrorist|captain|ice-cream|military|terrorism|motorcycle|gambling-addiction|monkey|poker|pool-table|arm-wrestling|bar|naval-uniform|woman-in-uniform|revenge|torpedo|pirate-broadcasting|computer-hacker|computer-cracker|exploding-boat|pentagon|rocket|whistle|tank|palm-tree|satellite|boat-chase|ship|boat|rocket-launcher|machine-gun|missile|mercenary|soldier|table-tennis|pinball-machine|playboy-magazine|hammock|star-spangled-banner|american-flag|disguise|naval-officer|pig|gatling-gun|pistol|hostage|baseball-field|festival|hot-dog-stand|village|vodka|smuggler|naval-base|psychiatrist|p.t.-boat|lifting-someone-into-the-air|womanizer|anti-hero|tattoo|smuggling|shot-in-the-ear|shootout|random-killing|orphan|goofball|fidel-castro|female-military-officer|explosion|enemy|cuba|cigar-smoking|child-in-peril|bulletproof-vest|bar-brawl|arrest|alcohol|cult-film|patrol-boat|u.s.-navy|helicopter|based-on-tv-series|sequel|character-name-in-title</t>
  </si>
  <si>
    <t xml:space="preserve">tt0120133</t>
  </si>
  <si>
    <t xml:space="preserve">A Simple Wish</t>
  </si>
  <si>
    <t xml:space="preserve">Murray is a male fairy godmother, and he's trying to help 8-year-old Anabel to fulfill her "simple wish" - that her father Oliver, who is a cab driver, would win the leading role in a ...</t>
  </si>
  <si>
    <t xml:space="preserve">Robert Pastorelli, Ruby Dee, Francis Capra, Jonathan Hadary</t>
  </si>
  <si>
    <t xml:space="preserve">Michael Ritchie</t>
  </si>
  <si>
    <t xml:space="preserve">8-year-old|convention|male-fairy-godmother|magic|magic-wand|wish|seal-the-animal|song|singing|singer|guillotine|reference-to-charles-dickens|turned-into-a-statue|central-park-manhattan-new-york-city|fairy-godfather|shotgun|nebraska|sidekick|hansom-cab|taxi-driver|taxi|broadway-manhattan-new-york-city|manhattan-new-york-city|new-york-city|reference-to-a-tale-of-two-cities-the-stage-musical|exam|old-woman|sitting|lifting-a-male-into-the-air|lifting-a-female-into-the-air|lifting-an-adult-into-the-air|lifting-someone-into-the-air|satire|irreverence|muriphobia|family-relationships|wish-fulfillment|widower|tooth|statue|search|revenge|police|father-daughter-relationship|compassion|bumbling|brother-sister-relationship|audition|apartment|affection|actor|yelling|witch|villainess|unsubtitled-foreign-language|teacher|scream|school|repair|orange|mirror|mansion|horse|hero|heroine|fruit|frog|food|fire|fireplace|fairy-tale|fairy-godmother|dog|dance|dancer|dance-music|classical-music|cat|carriage|book|black-magic|ballet|ballet-shoes|ballet-dancing|apple|animal|rabbi</t>
  </si>
  <si>
    <t xml:space="preserve">tt0118570</t>
  </si>
  <si>
    <t xml:space="preserve">Air Bud</t>
  </si>
  <si>
    <t xml:space="preserve">A young boy and a talented stray dog with an amazing basketball playing ability become instant friends. Rebounding from his father's accidental death, 12-year-old Josh Framm moves with his ...</t>
  </si>
  <si>
    <t xml:space="preserve">Keystone Pictures</t>
  </si>
  <si>
    <t xml:space="preserve">Michael Jeter, Kevin Zegers, Wendy Makkena, Bill Cobbs</t>
  </si>
  <si>
    <t xml:space="preserve">Charles Martin Smith</t>
  </si>
  <si>
    <t xml:space="preserve">basketball|golden-retriever|boy|dog|overbearing-father|human-animal-relationship|dog-movie|suing|defendant|lawsuit|courtroom|bailiff|judge|court-case|gavel|case-file|basketball-movie|sports-team|washington-state|moving-in|loss-of-father|junior-high-school|abandoned-church|car-in-water|bed|slobber|clown|widow|newspaper|trial|dog-actor|character-name-in-title</t>
  </si>
  <si>
    <t xml:space="preserve">tt0119509</t>
  </si>
  <si>
    <t xml:space="preserve">Leave It to Beaver</t>
  </si>
  <si>
    <t xml:space="preserve">Cleavers are an all-American family living in Ohio - wise father Ward, loving mother June, teen-age son Wally and 8-year-old "Beaver" Theodore. Beaver hopes to get a bike as a gift from his...</t>
  </si>
  <si>
    <t xml:space="preserve">Christopher McDonald, Janine Turner, Cameron Finley, Erik von Detten</t>
  </si>
  <si>
    <t xml:space="preserve">Andy Cadiff</t>
  </si>
  <si>
    <t xml:space="preserve">Comedy, Family</t>
  </si>
  <si>
    <t xml:space="preserve">school|football|football-team|ohio|first-day-of-school|coffee-shop|computer|spin-the-bottle|birthday|child|bullying|bully|football-movie|parent-night|fish|paint|paperboy|paper-route|bedtime-story|bedroom|bedtime|pie-in-the-face|pie|football-game|teacher-student-relationship|first-love|puppy-love|elementary-school|suburb|stolen-bicycle|boyfriend-girlfriend-relationship|husband-wife-relationship|boy|basketball|baseball-cap|teacher|classroom|first-crush|crush|laundry-room|eight-year-old|father-son-relationship|mother-son-relationship|brother-brother-relationship|little-boy|kiss|first-kiss|birthday-cake|birthday-party|family-relationships|american-football|dating|remake|sequel|bicycle|based-on-tv-series|character-name-in-title</t>
  </si>
  <si>
    <t xml:space="preserve">tt0120185</t>
  </si>
  <si>
    <t xml:space="preserve">Spice World</t>
  </si>
  <si>
    <t xml:space="preserve">World famous pop group The Spice Girls zip around London in their luxurious double decker tour bus having various adventures and performing for their fans.</t>
  </si>
  <si>
    <t xml:space="preserve">Sony Pictures Entertainment</t>
  </si>
  <si>
    <t xml:space="preserve">Melanie Brown, Emma Bunton, Melanie C, Geri Horner</t>
  </si>
  <si>
    <t xml:space="preserve">Bob Spiers</t>
  </si>
  <si>
    <t xml:space="preserve">Comedy, Family, Music</t>
  </si>
  <si>
    <t xml:space="preserve">concert|spice-girl|bus|live-concert|pop-group|manager|maternity-ward|tabloid|redheaded-woman|woman|camera-shot-of-feet|taupe-pantyhose|female-stockinged-feet|female-stockinged-legs|pantyhose|brunette-woman|blonde-woman|dressing-room|band-manager|assistant|dance-teacher|military-uniform|reference-to-marilyn-monroe|playing-chess|swing|gurney|policeman|explosion|woman-driver|nightclub|best-friend|newspaper-owner|lollipop|royal-albert-hall-london|singing-group|music-group|scene-during-opening-credits|union-jack|double-decker-bus|alien|media|pop-concert|concert-footage|twenty-something|black-british|stuffed-toy|teddy-bear|female-band|talking-to-the-camera|breaking-the-fourth-wall|actress-playing-herself|bomb|nightmare|scream|timebomb|girl-group|pop-band|british-pop|pop-culture|pop-singer|pop-music|pop-star|bald-man|shared-bed|toilet|being-followed|dressing-gown|telephone-box|disguise|catchphrase|toy-bus|toy-car|tower-bridge-london|boat|falling-into-water|yacht|speedboat|judge|courtroom|cafe|fantasy-sequence|newspaper-headline|in-joke|british|british-asian|impression|dressing-up|photo-shoot|screenwriter|meeting|reporter|media-circus|rain-indoors|interracial-relationship|interracial-friendship|female-singer|tabloid-reporter|tabloid-journalism|concert-tour|milk-bottle|piglet|cat|telephone-call|sales-pitch|newspaper-editor|newspaper-reporter|bus-driver|old-dark-house|london-england|assault-course|fashion|hospital|tour-bus|england|life-jacket|river|river-thames|mockumentary|documentary-crew|cameo|posing-for-a-photograph|autograph|exercise-bicycle|group-of-friends|female-friendship|alien-contact|woods|flashlight|musical-number|female-protagonist|two-word-title|telling-someone-to-shut-up|skirt-flying|misunderstanding|scene-during-end-credits|surprise-during-end-credits|lesbian|dance|expectant-mother|birth|woman-in-labor|song|singing|legs|friendship-between-women|female-bonding|girl-band|pregnancy|giving-birth|childbirth|makeup|mansion|hercule-poirot|joke|look-alike|singer|merchandise|management|impersonator|celebrity-has-been|gender-stereotype|rehearsal|media-manipulation|karaoke|extremely-rich|imitation|save-the-world|film-crew</t>
  </si>
  <si>
    <t xml:space="preserve">tt0120122</t>
  </si>
  <si>
    <t xml:space="preserve">Shooting Fish</t>
  </si>
  <si>
    <t xml:space="preserve">Two con artists' plan to steal enough for a house are twisted when a pretty girl enters the picture.</t>
  </si>
  <si>
    <t xml:space="preserve">Twentieth Century Fox Home Entertainment</t>
  </si>
  <si>
    <t xml:space="preserve">Rowena Cooper, Scott Charles, Antonia Corrigan, Myles Anderson</t>
  </si>
  <si>
    <t xml:space="preserve">Stefan Schwartz</t>
  </si>
  <si>
    <t xml:space="preserve">Comedy, Crime, Romance</t>
  </si>
  <si>
    <t xml:space="preserve">secretary|money|con-artist|scam|orphan|girl|typist|marriage|jail|computer|children|orphanage|writ|wedding|wedding-plans|wedding-dress|wealth|vandalizing-a-car|vandalism|trial|toaster|thief|theft|telephone-call|technology|techno-geek|teapot|swindle|swindler|swallowing-a-key|surgery|suitcase|subjective-camera|stealing|song|slingshot|skateboard|sister-sister-relationship|singing|singer|salesmanship|rooftop|rolls-royce|robbery|reference-to-robin-hood|reference-to-queen-elizabeth-ii|reference-to-phil-collins|reference-to-pamela-anderson|rain|pun|prologue|prison-cell|police|policeman|partner|parole|nursery-rhyme|nightclub|new-york-city|microphone|medical-school|marriage-engagement|mansion|mannequin|love-triangle|london-england|lip-synching|lie|liar|lawyer|lady|key|judge|jockey|hospital|horse|helium|hallucination|glistening-teeth|gas|friend|friendship|fraud|flashlight|fiancee|farce|faked-death|face-slap|embezzlement|down-syndrome|double-wedding|dog|doctor|dishonesty|diagram|defecation|dead-body|dancing|dancer|cynicism|cremation|court|courtroom|contest|con-man|competition|coffin|church|check|chase|charity|charitable-foundation|champagne|cell-phone|business|businesswoman|businessman|burglary|brother-sister-relationship|breaking-and-entering|boy|boys'-school|blow-up-doll|binoculars|bicycle|geek|computer-whizz|prison|horse-racing</t>
  </si>
  <si>
    <t xml:space="preserve">tt0120794</t>
  </si>
  <si>
    <t xml:space="preserve">The Prince of Egypt</t>
  </si>
  <si>
    <t xml:space="preserve">An Egyptian prince learns of his identity as a Hebrew and his destiny to become the chosen deliverer of his people.</t>
  </si>
  <si>
    <t xml:space="preserve">Dreamworks</t>
  </si>
  <si>
    <t xml:space="preserve">Val Kilmer, Ralph Fiennes, Michelle Pfeiffer, Sandra Bullock</t>
  </si>
  <si>
    <t xml:space="preserve">Brenda Chapman, Steve Hickner, Simon Wells</t>
  </si>
  <si>
    <t xml:space="preserve">Animation, Adventure, Drama</t>
  </si>
  <si>
    <t xml:space="preserve">Won 1 Oscar. Another 9 wins &amp; 27 nominations.</t>
  </si>
  <si>
    <t xml:space="preserve">hebrew|ancient-egypt|bible-story|pharaoh|miracle|brother-versus-brother|religion|sword-and-sandal|voice-of-god|waterskin|biblical-plagues|desert|death-of-child|title-directed-by-female|historic-figure|tyrant|bully|bully-comeuppance|comeuppance|judaism|jewish|jew|tough-guy|opening-action-scene|river-battle|sword|freedom|family-relationships|audio-flashback|bible|country-name-in-title|title-in-title|epic|north-africa|adoption|adopted-brother|old-testament|plague|angel-of-death|actor-playing-multiple-roles|passover|13th-century-b.c.|ten-commandments|sibling-rivalry|prophet|attempted-bite|exodus|divine-retribution|divine-intervention|chariot|chariot-race|brother-brother-relationship|based-on-the-bible|tragedy|shepherd|slavery|sea|red-sea|mi-chamocha|surprise-ending|nudity</t>
  </si>
  <si>
    <t xml:space="preserve">tt0132477</t>
  </si>
  <si>
    <t xml:space="preserve">October Sky</t>
  </si>
  <si>
    <t xml:space="preserve">The true story of Homer Hickam, a coal miner's son who was inspired by the first Sputnik launch to take up rocketry against his father's wishes.</t>
  </si>
  <si>
    <t xml:space="preserve">Universal</t>
  </si>
  <si>
    <t xml:space="preserve">Jake Gyllenhaal, Chris Cooper, Laura Dern, Chris Owen</t>
  </si>
  <si>
    <t xml:space="preserve">Joe Johnston</t>
  </si>
  <si>
    <t xml:space="preserve">Biography, Drama, Family</t>
  </si>
  <si>
    <t xml:space="preserve">4 wins &amp; 11 nominations.</t>
  </si>
  <si>
    <t xml:space="preserve">rocket|coal|sputnik|mining|mine|teacher|science|friend|science-fair|high-school|college|coal-mine|school|hope|rocketry|student|satellite|west-virginia|teenager|competition|scholarship|nerd|miner|1950s|gym|pushing-a-vehicle|underdog|cold-war-era|two-word-title|reference-to-wernher-von-braun|triumph|train-tracks|world-war-two|cold-war|bomb|mining-accident|mine-collapse|cafeteria|high-school-gym|chemistry-class|welder|steel|launchpad|home-movie|45-recording|recording|record-player|dancing|dancer|dance|vanguard-rocket|reference-to-werner-von-braun|black-american|african-american|chinese|basement|guided-missile|layoff|labor-strike|demonstration|rocket-launching|barber|teenage-boy|year-1957|coalwood-west-virginia|coal-industry|wheelchair|tears|crying|watching-tv|telephone|forest|woods|fire|bus|shooting-a-car|target-practice|rifle|rain|cement|robbery|theft|thief|determination|jealousy|scientist|geek|drunkenness|drinking|drink|death|marching-band|football-coach|coach|football-player|football-practice|football-field|high-school-football|car-radio|radio-news|radio|listening-to-a-radio|classroom|class|teacher-student-relationship|rocket-scientist|family-relationships|headlamp|abuse|month-in-title|space-race|space-satellite|historical-event|aerospace-industry|high-school-principal|police|mother-son-relationship|labor-union|indianapolis-indiana|hospital|hodgkin's-disease|hero|handcuffs|german|friendship|forest-fire|american-football|fence|explosion|coal-mining|brother-brother-relationship|train|mathematics|mine-disaster|generation-gap|calculus|appalachia|small-town|father-son-relationship|death-of-father|based-on-book|title-spoken-by-character</t>
  </si>
  <si>
    <t xml:space="preserve">tt0120857</t>
  </si>
  <si>
    <t xml:space="preserve">Tea with Mussolini</t>
  </si>
  <si>
    <t xml:space="preserve">An orphaned Italian boy is raised among a circle of British and American women living in Mussolini's Italy before and during the Second World War.</t>
  </si>
  <si>
    <t xml:space="preserve">MGM/UA</t>
  </si>
  <si>
    <t xml:space="preserve">Cher, Judi Dench, Joan Plowright, Maggie Smith</t>
  </si>
  <si>
    <t xml:space="preserve">Franco Zeffirelli</t>
  </si>
  <si>
    <t xml:space="preserve">Drama, Comedy, War</t>
  </si>
  <si>
    <t xml:space="preserve">Won 1 BAFTA Film Award. Another 4 wins &amp; 3 nominations.</t>
  </si>
  <si>
    <t xml:space="preserve">italy|english|american|art|ambassador|hotel|fascist|semi-autobiographical|british|diplomat|il-duce|austria|orphanage|school|tea|illegitimate-son|boy|nazi|secretary|jew|mussolini|lawyer|pre-war|year-1935|city-of-one-hundred-towers|education|leger-contrast|instituto-d'arte|reference-to-domenico-ghirlandaio|church-bell|church|iron-cross|flag-burning|male-nudity|nudity|underwear|zurich-switzerland|switzerland|british-ambassador|dutch|allied-forces|listening-to-a-radio|bagpipes|scot|siena|statue|paris-france|horse-and-carriage|journalist|breaking-a-window|vandalism|restaurant|la-scala-italy|milan-italy|dictator|parade|march|germany|messenger-boy|art-restoration|cathedral|soccer|truck|jeep|artillery|rifle|gun|airplane|freedom-fighter|terrorist|death-of-fiance|photograph|english-soldier|stepmother-stepson-relationship|passport|bicycle|toscana|veterinarian|children|art-class|student|teacher|professor|railway-station|train|absent-mother|reporter|tapestry|champagne|ceremony|rain|new-year's-eve|illegitimacy|scorpion|german-army|reference-to-winston-churchill|reference-to-elizabeth-barrett-browning|reference-to-pearl-harbor|transvestite|silk-stockings|dancing|dancer|party|bus|motorcycle-with-a-sidecar|motorcycle|reference-to-pablo-picasso|pianist|piano|jewish|montage|british-flag|propaganda|tears|crying|cigarette-smoking|typist|typewriter|violinist|violin|poetry|poet|writer|artist|gestapo|world-war-one|absent-father|surrogate-mother|rape|drink-in-title|priest|nun|what-happened-to-epilogue|umbrella|reference-to-william-shakespeare|redemption|reconciliation|picnic|grandmother-grandson-relationship|betrayal|villa|teenage-boy|surrogate-son|parenting|old-woman|mother-son-relationship|merchant|lesbian|italian-army|house-arrest|friend|friendship|father-son-relationship|eccentric|coming-of-age|bastard|aristocrat|carabinieri|internment-camp|royalty|archeologist|1930s|resistance-fighter|san-gimignano-italy|tank|sculpture|rome-italy|escape|deception|firenze|fascism|cross-dressing|chauffeur|based-on-autobiography|dog|expatriate|german|fresco|1940s|gender-disguise|art-collector|painting|world-war-two|jealousy|military|death-of-father|death-of-mother|independent-film|title-spoken-by-character|character-name-in-title</t>
  </si>
  <si>
    <t xml:space="preserve">tt0120915</t>
  </si>
  <si>
    <t xml:space="preserve">Star Wars: Episode I - The Phantom Menace</t>
  </si>
  <si>
    <t xml:space="preserve">Two Jedi Knights escape a hostile blockade to find allies and come across a young boy who may bring balance to the Force, but the long dormant Sith resurface to reclaim their old glory.</t>
  </si>
  <si>
    <t xml:space="preserve">Liam Neeson, Ewan McGregor, Natalie Portman, Jake Lloyd</t>
  </si>
  <si>
    <t xml:space="preserve">George Lucas</t>
  </si>
  <si>
    <t xml:space="preserve">Nominated for 3 Oscars. Another 25 wins &amp; 60 nominations.</t>
  </si>
  <si>
    <t xml:space="preserve">alien|seven-word-title|character-says-i-have-a-bad-feeling-about-this|hand-to-hand-combat|wilhelm-scream|prequel-to-cult-film|comic-relief|saga|prequel|space-opera|chosen-one|number-in-title|martial-arts|jedi|planet|queen|apprentice|desert|spacecraft|desert-planet|planet-tatooine|jedi-knight|lightsaber|duel|anger|angry|angry-man|attack|african-american|caucasian|loss-of-legs|loss-of-both-legs|starship-interior|tusken-raider|repulsorcraft|hover-tank|aat-battle-tank|battle-tank|landing-ship|toydarian|humanoid-robot|human-female|battle-droid|human-male|droideka|robot-soldier|destroyer-droid|zabrak|dathomirian|levitating-droid|double-bladed-lightsaber|aqualish|human-in-outer-space|lightsaber-duel|red-blade-lightsaber|padawan|master-and-apprentice|abyss|fight|violence|cult-classic|open-ended|child-pilot|human-versus-robot|human-versus-machine|astromech-droid|female-gunfighter|damaged-starship|humanoid-alien|female-humanoid-alien|force-speed|pit-droid|probe-droid|jedi-mind-trick|leitmotif|symphonic-music-score|orchestral-music-score|funeral|chase|hand-grenade|tank|gunfight|laser-cannon|cannon|sword-duel|siege|laser-gun|disarming-someone|gun-battle|ambush|battlefield|kendo|combat|tough-guy|mentor-protege-relationship|hero|lifting-male-in-air|subjective-camera|main-character-dies|slobber|stealing-food|long-tongue|elongated-cry-of-no|first-of-series|first-part|sticking-out-tongue|lifting-someone-into-the-air|two-against-one|space-war|fictional-war|alien-race|split-in-two|galactic-war|boyfriend-girlfriend-relationship|messiah|space-station|space-shuttle|outer-space|invented-language|disguise|computer|decoy|honor|space-battle|part-of-trilogy|training|palace|mechanic|female-fighter|undersea-city|good-versus-evil|hologram|child-flying-spacecraft|betting|android|underwater|eaten-alive|life-debt|battle|telekinesis|impostor|robot|famous-score|hidden-city|sword-fight|mother-son-relationship|sucked-into-jet-engine|torso-cut-in-half|impersonation|council|racing|slavery|double|epic|funeral-pyre|divine-conception|flatulence|sliced-in-two|death-of-friend|warrior|future|cult-film|opening-action-scene|star-wars|hyphen-in-title|colon-in-title|shootout|shot-with-a-laser-gun|showdown|victory|aerial-combat|war-violence|war-hero|space-western|shield|mixed-martial-arts|two-man-army|action-hero|allegory-of-multiple-historical-events.|origin-story|villain|roman-numeral-in-title|punctuation-in-title|cult-figure|falling-from-height|no-opening-credits|wuxia-fiction|warp-speed|warp-engine|adoption|blockbuster|cult-director|reluctant-hero|part-computer-animation|actor-playing-multiple-roles|christ-allegory</t>
  </si>
  <si>
    <t xml:space="preserve">tt0160236</t>
  </si>
  <si>
    <t xml:space="preserve">Dudley Do-Right</t>
  </si>
  <si>
    <t xml:space="preserve">Inept Canadian mountie Dudley Do-Right chases after villian Snidely Whiplash and woos girlfriend Nell Fenwick.</t>
  </si>
  <si>
    <t xml:space="preserve">Brendan Fraser, Sarah Jessica Parker, Alfred Molina, Eric Idle</t>
  </si>
  <si>
    <t xml:space="preserve">Hugh Wilson</t>
  </si>
  <si>
    <t xml:space="preserve">Comedy, Family, Romance</t>
  </si>
  <si>
    <t xml:space="preserve">gold-rush|gold|police-officer|mirror|singer|vampire|festival|horse|prospector|helicopter|destiny|native-american|gangsta-grip|gang|dancer|canada|slapstick-comedy|mounted-police-officer|firework|tank|chainsaw|based-on-cartoon|explosion|based-on-tv-series|flatulence|character-name-in-title</t>
  </si>
  <si>
    <t xml:space="preserve">tt0164912</t>
  </si>
  <si>
    <t xml:space="preserve">Stuart Little</t>
  </si>
  <si>
    <t xml:space="preserve">The Little family adopt a charming young mouse named Stuart, but the family cat wants rid of him.</t>
  </si>
  <si>
    <t xml:space="preserve">Columbia Pictures</t>
  </si>
  <si>
    <t xml:space="preserve">Michael J. Fox, Geena Davis, Hugh Laurie, Jonathan Lipnicki</t>
  </si>
  <si>
    <t xml:space="preserve">Nominated for 1 Oscar. Another 7 wins &amp; 13 nominations.</t>
  </si>
  <si>
    <t xml:space="preserve">alley-cat|cat-actor|mouse|cat|orphanage|new-york-city|animal-protagonist|sadness|lie|sewer|deception|remote-control-boat|washing-machine|chase|man-wearing-glasses|lifting-someone-into-the-air|boy-wearing-glasses|first-part|anthropomorphic-mouse|manhattan-new-york-city|returning-home|orphan|mother-son-relationship|kidnapping|husband-wife-relationship|father-son-relationship|family-relationships|biological-parents|anthropomorphism|surrealism|central-park-manhattan-new-york-city|brother-brother-relationship|adopted-son|talking-cat|first-of-series|adoption|boat-race|part-computer-animation|family-gathering|cat-versus-mouse|based-on-novel|character-name-in-title</t>
  </si>
  <si>
    <t xml:space="preserve">tt0177789</t>
  </si>
  <si>
    <t xml:space="preserve">Galaxy Quest</t>
  </si>
  <si>
    <t xml:space="preserve">The alumni cast of a space opera television series have to play their roles as the real thing when an alien race needs their help.</t>
  </si>
  <si>
    <t xml:space="preserve">Tim Allen, Sigourney Weaver, Alan Rickman, Tony Shalhoub</t>
  </si>
  <si>
    <t xml:space="preserve">Dean Parisot</t>
  </si>
  <si>
    <t xml:space="preserve">Adventure, Comedy, Sci-Fi</t>
  </si>
  <si>
    <t xml:space="preserve">7 wins &amp; 14 nominations.</t>
  </si>
  <si>
    <t xml:space="preserve">alien|fan|convention|alien-race|general|spaceship|commander|television|actor|star|costume|starship-interior|alien-villain|earthling|female-alien|female-humanoid-alien|humanoid-alien|human-in-outer-space|woman|screw|saucer-separation-sequence|fanboy|restroom|crash-landing|shot-to-death|computer-cracker|murder|shot-in-the-chest|elevator|villain-not-really-dead-cliche|shape-shifting-alien|shapeshifting|exploding-ship|showdown|warp-speed|brawl|fight|fistfight|blockbuster|explosive-decompression|race-against-time|chase|revelation|hostage|kidnapping|escape|rescue|exploding-body|blood-splatter|green-blood|desert|scientist|interrogation|macguffin|timebomb|transformation|spaceport|escape-pod|deception|bare-chested-male|planet|englishman|good-versus-evil|minefield|laser-gun|gunfight|shootout|sphere|artificial-intelligence|super-computer|internet|news-report|wormhole|hologram|giant|monster|creature|teleportation|flying-car|limousine|fictional-war|space-battle|swimming-pool|drunkenness|title-appears-in-writing|actress|spacecraft|parody|1990s|star-trek-parody|giant-scissors|slapstick-comedy|prologue|parallel-universe|oxygen|naivety|has-been|extraterrestrial|egotist|child-actor|urination|sci-fi-spoof|satire|outer-space|unlikely-hero|starship|space-war|space-travel|mistaken-identity|battle|explosion|cult-film|shot-in-the-back|torture|time-travel|ribbon-cutting|makeup|kiss|innocence|hangover|fireworks|egotism|crutch|autograph|hero|fandom|idol|star-trek-spoof|celebrity-has-been|alien-love|spoof|title-spoken-by-character|surprise-ending</t>
  </si>
  <si>
    <t xml:space="preserve">tt0138749</t>
  </si>
  <si>
    <t xml:space="preserve">The Road to El Dorado</t>
  </si>
  <si>
    <t xml:space="preserve">Two swindlers get their hands on a map to the fabled city of gold, El Dorado.</t>
  </si>
  <si>
    <t xml:space="preserve">Kevin Kline, Kenneth Branagh, Rosie Perez, Armand Assante</t>
  </si>
  <si>
    <t xml:space="preserve">Bibo Bergeron, Don Paul, Jeffrey Katzenberg</t>
  </si>
  <si>
    <t xml:space="preserve">1 win &amp; 12 nominations.</t>
  </si>
  <si>
    <t xml:space="preserve">implied-sex|adventurer|el-dorado|high-priest|gold|cortez|horse|stocks|human-sacrifice|armadillo|cult-film|studio-logo-segues-into-film|spanish-conquistador|1510s|16th-century|massage|sensuality|machete|shoulder-massage|steel-helmet|armor|21-gun-salute|flintlock-rifle|musket|on-the-run|fugitive|foot-chase|chase|passionate-kiss|sword-duel|kiss|brunette|long-black-hair|sidekick|partner|two-man-army|swashbuckler|disarming-someone|native-american|sword|snake|ritual|monster|fall|duel|dancing|crossbow|homosexual-subtext|latin-america|sword-fight|con-artist|waterfall</t>
  </si>
  <si>
    <t xml:space="preserve">tt0158622</t>
  </si>
  <si>
    <t xml:space="preserve">The Flintstones in Viva Rock Vegas</t>
  </si>
  <si>
    <t xml:space="preserve">In this live-action prequel to the 1994 comedy hit, the Flintstones and the Rubbles go on a trip to Rock Vegas, where Wilma is pursued by playboy Chip Rockefeller.</t>
  </si>
  <si>
    <t xml:space="preserve">Mark Addy, Stephen Baldwin, Kristen Johnston, Jane Krakowski</t>
  </si>
  <si>
    <t xml:space="preserve">Brian Levant</t>
  </si>
  <si>
    <t xml:space="preserve">the-flintstones|love|prequel|based-on-tv-series|title-appears-in-song|dancing|musical-number|food-thrown-into-someone's-face|vacuum-cleaner|mission|newlywed|catch-phrase|wedding|kicked-in-the-butt|serenade|stage|stage-show|shell|hit-on-the-head-with-a-rock|hit-on-the-head|punched-in-the-face|goofy-laugh|character-says-i-love-you|tiptoe|man-dressed-as-woman|cross-dressing|showgirl|reference-to-mick-jagger|jail-break|jail-cell|escape-from-jail|laughing|slapstick-comedy|arrest|jail|false-accusation|accused-of-stealing|part-computer-animation|cgi-animal-in-live-action-film|debt-collector|sidekick|dimwit|best-friend|friendship-between-men|framed-for-theft|framed|funfair|shooting-gallery|bowling-alley|flying-dinosaur|pet-dinosaur|dinosaur|bridge|car|boyfriend-girlfriend-relationship|gambling-chip|octopus|massage|diving|swimming-pool|riches-to-rags|double-date|reference-to-the-rolling-stones|mother-daughter-conflict|rock-band|domineering-mother|class-differences|construction-worker|father-daughter-relationship|marriage-proposal|senility|mother-daughter-relationship|snobbery|tied-to-a-tree|dinner-party|mansion|human-alien-relationship|alien-space-craft|drive-in-restaurant|female-friendship|leaving-home|roller-skates|flying-saucer|invisibility|alien-race|caveman|little-green-man|construction-crane|pearl-necklace|safe|poor-man-rich-woman|dinosaur-egg|hatching-egg|six-word-title|wilhelm-scream|altered-version-of-studio-logo|anachronism|alternate-history|prehistoric-times|prehistory|stone-age|1000000-b.c.|cave-woman|studio-logo-parody|studio-logo-segues-into-film|dinosaur-as-dog|surrealism|pregnancy|place-name-in-title|las-vegas-nevada|marriage|fantasy-sequence|alien|mud-mask|rivalry|casino|modern-stone-age-humor|rich-poor|based-on-cartoon|frame-up|romantic-rivalry|character-name-in-title</t>
  </si>
  <si>
    <t xml:space="preserve">tt0131704</t>
  </si>
  <si>
    <t xml:space="preserve">The Adventures of Rocky &amp; Bullwinkle</t>
  </si>
  <si>
    <t xml:space="preserve">When enemies Boris, Natasha and Fearless leader escape into the real world with a nefarious scheme, Rocky &amp; Bullwinkle do the same and team up with a young F.B.I. agent to stop the trio.</t>
  </si>
  <si>
    <t xml:space="preserve">Rene Russo, Jason Alexander, Piper Perabo, Randy Quaid</t>
  </si>
  <si>
    <t xml:space="preserve">Des McAnuff</t>
  </si>
  <si>
    <t xml:space="preserve">fbi|squirrel|moose|deforestation|lighthouse|based-on-tv-series|glowing-eye|awareness-that-one-is-a-cartoon-character|spoof|lifting-someone-into-the-air|reference-to-pbs|farce|breaking-the-fourth-wall|u.s.-president|road-comedy|part-live-action|satire|road-trip|spy|hypnotism|hollywood-sign|cartoon-reality-crossover|mad-scientist|part-animation|part-computer-animation|courtroom|actor-playing-multiple-roles|college|helicopter|pun|fugitive|self-referential|airplane|studio-logo-segues-into-film|inner-child|product-placement|internet|based-on-cartoon|hollywood-california|world-domination|catching-food-in-one's-mouth|celebrity|white-house|character-name-in-title</t>
  </si>
  <si>
    <t xml:space="preserve">tt0192255</t>
  </si>
  <si>
    <t xml:space="preserve">The Little Vampire</t>
  </si>
  <si>
    <t xml:space="preserve">A lonely boy becomes best friends with a vampire.</t>
  </si>
  <si>
    <t xml:space="preserve">New Line Cinema</t>
  </si>
  <si>
    <t xml:space="preserve">Jonathan Lipnicki, Richard E. Grant, Jim Carter, Alice Krige</t>
  </si>
  <si>
    <t xml:space="preserve">Uli Edel</t>
  </si>
  <si>
    <t xml:space="preserve">vampire|boy|vampire-boy|vampire-girl|secret-passage|pushed-off-a-cliff|rat|floorboard|range-rover|making-a-wish|stone|painting|lord|moonlight|whistling|scene-during-end-credits|transformation|american-abroad|crypt|coffin|golf-course|golf|underground|hanging-from-the-ceiling|winch|cigar-smoking|vampire-family|comet|handcuffs|school-teacher|school|flashback|necklace|boy-with-glasses|bullying|crucifix|stake|cemetery|moving-in|new-home|blimp|truck|amulet|toy-chest|child-protagonist|little-girl|mother-daughter-relationship|father-daughter-relationship|mother-son-relationship|father-son-relationship|brother-sister-relationship|husband-wife-relationship|family-relationships|bat|female-vampire|three-word-title|sitting|scotland|slow-motion-scene|subjective-camera|carrying-someone|pallor|little-boy|lifting-someone-into-the-air|vampire-hunter|cow|horror-for-children|reverse-footage|child-vampire|based-on-novel|independent-film</t>
  </si>
  <si>
    <t xml:space="preserve">tt0170016</t>
  </si>
  <si>
    <t xml:space="preserve">How the Grinch Stole Christmas</t>
  </si>
  <si>
    <t xml:space="preserve">On the outskirts of Whoville, there lives a green, revenge-seeking Grinch who plans on ruining the Christmas holiday for all of the citizens of the town.</t>
  </si>
  <si>
    <t xml:space="preserve">Jim Carrey, Taylor Momsen, Kelley, Jeffrey Tambor</t>
  </si>
  <si>
    <t xml:space="preserve">Ron Howard</t>
  </si>
  <si>
    <t xml:space="preserve">Won 1 Oscar. Another 17 wins &amp; 37 nominations.</t>
  </si>
  <si>
    <t xml:space="preserve">christmas|materialism|public-humiliation|dog|snowflake|trailer-narrated-by-percy-rodriguez|narrator|2000s|lifting-a-female-into-the-air|singing|christmas-decorations|braided-hair|holding-hands|girl|dr.-seuss'-how-the-grinch-stole-christmas|lifting-someone-into-the-air|affection|surrealism|villain-turns-good|hermit|based-on-children's-book|cult-film|santa-costume|christmas-tree|sleigh|village|redemption|monster|recluse|farce|exploding-car|burning-tree|blockbuster|imaginary-creature|imaginary-land|broken-heart|celebration|feast|thief|switchblade|x-rayed-skeleton|childhood-sweetheart|conga|key-party|little-girl|reverse-footage|remake|christmas-in-danger|depression|character-name-in-title</t>
  </si>
  <si>
    <t xml:space="preserve">tt0231402</t>
  </si>
  <si>
    <t xml:space="preserve">Crocodile Dundee in Los Angeles</t>
  </si>
  <si>
    <t xml:space="preserve">Australian Outback adventurer Mick "Crocodile" Dundee travels to Los Angeles with his young son while his longtime companion suspects foul play at a movie studio.</t>
  </si>
  <si>
    <t xml:space="preserve">Paramount</t>
  </si>
  <si>
    <t xml:space="preserve">Paul Hogan, Linda Kozlowski, Jere Burns, Jonathan Banks</t>
  </si>
  <si>
    <t xml:space="preserve">Simon Wincer</t>
  </si>
  <si>
    <t xml:space="preserve">Adventure, Comedy, Crime</t>
  </si>
  <si>
    <t xml:space="preserve">boat|knife|crocodile|paramount-pictures|garbage-can|convertible|mugger|painting|sound-stage|studio-tour|held-at-gunpoint|drive-thru|gay-club|gay-bar|movie-set|school|movie-extra|pocket-knife|movie-poster|cameo-appearance|valet-parking|sinking-boat|australian-outback|news-report|sitting-in-a-tree|news-helicopter|pile-up|beverly-hills-california|wristwatch|compass|purse-snatcher|beach|female-reporter|australian|australia|unmarried-couple|australian-aborigine|cell-phone|father-son-relationship|cowboy-hat|five-word-title|place-name-in-title|australian-abroad|los-angeles-california|fish-out-of-water|australian-stereotype|city-name-in-title|third-part|filmmaking|traffic-jam|stolen-painting|mugging|helicopter|hollywood-sign|skunk|adventurer|product-placement|sequel|character-name-in-title</t>
  </si>
  <si>
    <t xml:space="preserve">tt0265298</t>
  </si>
  <si>
    <t xml:space="preserve">Big Fat Liar</t>
  </si>
  <si>
    <t xml:space="preserve">After a young boy's school essay erroneously finds its way into the hands of a Hollywood producer who turns the idea into a hit film, the boy travels to Los Angeles to claim his credit.</t>
  </si>
  <si>
    <t xml:space="preserve">Frankie Muniz, Paul Giamatti, Amanda Bynes, Amanda Detmer</t>
  </si>
  <si>
    <t xml:space="preserve">Shawn Levy</t>
  </si>
  <si>
    <t xml:space="preserve">liar|prank|film-producer|brunette|stunt|stuntman|clown|revenge|essay|friend|hollywood|boy-who-cried-wolf|teenage-girl|disbelieving-adult|misunderstanding|plagiarism|limousine|teen-angst|film-industry|hollywood-california|fire|chicken|martial-arts|title-spoken-by-character|school|summer-school|blue-skin|vietnam-war-veteran|exposed|defenestration|torment|slapstick-comedy|rip-off|prop|bird|writing|waste-basket|warehouse|video-camera|vet|veteran|trip|tour|theatre|term-paper|television|telephone|telephone-call|teenager|teacher|teacher-student-relationship|swimming|swimming-pool|sunglasses|suit|stuntwork|stuffed-animal|studio|student|staircase|sound-stage|skateboard|security|security-guard|secretary|script|rooftop|reporter|red-carpet|producing|president|premiere|prank-telephone-call|pool|police|policeman|police-officer|pilot|party|palm-tree|palm-pilot|old-west|office|news-reporter|movie-theater|movie-set|monster-truck|mirror|michigan|meeting|maid|laptop|jumping-from-height|impersonation|hot-dog|high-school|high-school-friend|helicopter-pilot|guard|grandmother-granddaughter-relationship|filmmaking|film-set|falling-from-height|doll|desk|desert|deadline|convertible|cigar-smoking|cell-phone|california|businessman|business-suit|business-deal|bullhorn|brother-sister-relationship|blue|blonde|bicycle|backpack|appointment|actress|actor|acting|movie-studio|honesty|limousine-driver|hollywood-sign|redemption|film-premiere|birthday-party|practical-joke|helicopter|father-son-relationship</t>
  </si>
  <si>
    <t xml:space="preserve">tt0259446</t>
  </si>
  <si>
    <t xml:space="preserve">My Big Fat Greek Wedding</t>
  </si>
  <si>
    <t xml:space="preserve">A young Greek woman falls in love with a non-Greek and struggles to get her family to accept him while she comes to terms with her heritage and cultural identity.</t>
  </si>
  <si>
    <t xml:space="preserve">Nia Vardalos, Michael Constantine, Christina Eleusiniotis, Kaylee Vieira</t>
  </si>
  <si>
    <t xml:space="preserve">Joel Zwick</t>
  </si>
  <si>
    <t xml:space="preserve">Nominated for 1 Oscar. Another 20 wins &amp; 28 nominations.</t>
  </si>
  <si>
    <t xml:space="preserve">greek|greek-restaurant|prejudice|travel-agency|baptism|wedding-reception|culture-clash|restaurant|computer|school|dancing|wedding|college|teacher|f-rated|suburb|subtitled-scene|bride-and-groom|protective-male|inter-cultural|camera|rite|custom|church|tradition|priest|classroom|student|photograph|little-girl|brother-sister-relationship|flashback|grandmother-granddaughter-relationship|tears|waitress|father-son-relationship|schoolteacher|mother-son-relationship|music-band|wedding-gown|aunt-niece-relationship|limousine|father-daughter-relationship|cross-cultural-relationship|voice-over-narration|family-relationships|cousin-cousin-relationship|misogyny|extended-family|bundt-cake|vegetarian|ouzo|greek-american|college-student|greek-dancing|cultural-conflict|zit|makeover|chicago-illinois|lamb|greek-family|etymology|ethnic-pride|ethnic|contact-lens|country-club|windex|marriage-proposal|cultural-difference|intentional-mistranslation|greek-orthodox|baklava|mother-daughter-relationship|independent-film|makeup|parthenon|racism|blockbuster|intoxication</t>
  </si>
  <si>
    <t xml:space="preserve">tt0295427</t>
  </si>
  <si>
    <t xml:space="preserve">The Master of Disguise</t>
  </si>
  <si>
    <t xml:space="preserve">An Italian waiter fights off a criminal mastermind with his inherited powers of disguise.</t>
  </si>
  <si>
    <t xml:space="preserve">Dana Carvey, Jennifer Esposito, Harold Gould, James Brolin</t>
  </si>
  <si>
    <t xml:space="preserve">Perry Andelin Blake</t>
  </si>
  <si>
    <t xml:space="preserve">disguise|waiter|restaurant|mask|master-of-disguise|kidnapping|spy-spoof|goofball|spoof|stupidity|slap|pop-up-book|mona-lisa|fistfight|skateboard|mentor|assistant|u.s.-constitution|ninja|single-mother|turtle|hologram|midget|destiny|grandfather-grandson-relationship|face-slap|cherry-pie|slapstick|lunar-lander|liberty-bell|training|flatulence</t>
  </si>
  <si>
    <t xml:space="preserve">tt0317303</t>
  </si>
  <si>
    <t xml:space="preserve">Daddy Day Care</t>
  </si>
  <si>
    <t xml:space="preserve">Two men get laid off and have to become stay-at-home dads when they can't find jobs. This inspires them to open their own day-care center.</t>
  </si>
  <si>
    <t xml:space="preserve">Eddie Murphy, Jeff Garlin, Steve Zahn, Regina King</t>
  </si>
  <si>
    <t xml:space="preserve">Steve Carr</t>
  </si>
  <si>
    <t xml:space="preserve">face-painting|department-store-ride|breakfast-cereal|sponge-bob-square-pants-slippers|male-protagonist|bloopers-during-credits|product-placement|makeup|quitting-a-job|sabotage|rock-concert|puppet-show|laid-off|children|day-care-center|problem-child|out-takes-during-end-credits|swarm-of-bees|loser-hand-gesture|daisy|lawn-sprinkler|carnival|uhura-action-figure|spock-action-figure|lost-child|baking-cookies|child's-drawing|green-eggs-and-ham|putting|pet-tarantula|pet-turtle|pet-rabbit|hornets'-nest|focus-group|hanging-upside-down|football|kicked-in-the-shin|nap|pillow-fight|soap-bubble|playing-acoustic-guitar|the-flash-costume|vulcan-salute|stapling-finger|advertising-flyer|child-karate-class|trailer-park|preschool-orientation|counting-in-german|tai-chi-class|mercedes|carrot-costume|broccoli-costume|awakened-by-a-child|teddy-bear|child-brushing-teeth|reference-to-lex-luthor|reference-to-captain-boomerang|telling-someone-to-shut-up|slapstick-humor|girl-with-glasses|employee-dismissal|reference-to-star-wars|reference-to-star-trek|reference-to-superman|reference-to-batman|hired-help|worker-rehired|rehiring-laid-off-employee|misunderstanding|lifting-someone-into-the-air|man-with-glasses|slapstick-comedy|cell-phone|toddler|parenthood|fish-out-of-water|farce|child-rearing|child-care|caregiver|business-rivalry|babysitter|pajamas|saint-bernard-dog|dog|out-take|turtle|super-glue|sheep|panic|lama|goose|drawing|donkey|cookie|cockroach|child's-play|chicken|urination|golf|bribe|poor-white-trash|villainess|vandalism|tarantula|supermarket|superhero-costume|string-quartet|sports-car|petting-zoo|parrot|park-bench|office|love-at-first-sight|headmistress|hair-salon|guitar|goat|fundraiser|friendship|fireplace|female-lawyer|father-son-relationship|falling-from-height|fired-from-the-job|crossing-guard|convertible|co-worker|body-painting|blues-music|bee|beeper|beehive|bathroom|loss-of-job|wrestling|unemployment|trekkie|toilet-training|tantrum|small-business|pre-school|playground|marriage|marketing-executive|market-research|layoff|lawyer|househusband|hit-in-the-crotch|government-inspection|food-costume|dead-animal|child-day-care|tai-chi|martial-arts|kung-fu|flatulence|title-spoken-by-character</t>
  </si>
  <si>
    <t xml:space="preserve">tt0165982</t>
  </si>
  <si>
    <t xml:space="preserve">Sinbad: Legend of the Seven Seas</t>
  </si>
  <si>
    <t xml:space="preserve">The sailor of legend is framed by the goddess Eris for the theft of the Book of Peace, and must travel to her realm at the end of the world to retrieve it and save the life of his childhood friend Prince Proteus.</t>
  </si>
  <si>
    <t xml:space="preserve">Brad Pitt, Catherine Zeta-Jones, Michelle Pfeiffer, Joseph Fiennes</t>
  </si>
  <si>
    <t xml:space="preserve">Patrick Gilmore, Tim Johnson</t>
  </si>
  <si>
    <t xml:space="preserve">sinbad|book|framed|prince|goddess|childhood-friend|sailor|quest|best-friend|mission|theft|siren-the-creature|false-accusation|no-opening-credits|magical-book|altered-version-of-studio-logo|studio-logo-segues-into-film|sea-adventure|right-hand-man|body-rub|trust|sailing-ship|high-seas|arranged-marriage|self-sacrifice|knocked-out|tentacle|falling-in-love|tears|heroic-woman|cheering|ocean|cliff-jumping|lifting-someone-into-the-air|crashing|impalement|explosion|slime|cannon|giant-octopus|thrown-overboard|head-butt|sword-fighting|women-hater|teasing|sexist-slur|sexism|compliment|peril|mud-in-face|fooling-around|bare-chested-boy|seductress|cleavage|ancient-times|black-hair|control|purple-clothing|falling-from-height|evil-plot|star|starry-night|night-sky|bra|crewman|crow's-nest|lie|framed-for-theft|swashbuckler|chase|sandstorm|dagger|deity|male-male-hug|kingdom|desert|sword-and-sandal|sword-and-sorcery|sword-and-fantasy|another-dimension|personal-quest|supernatural-power|ethnic-music|hiding|snow|frozen-water|punched-in-the-face|shield|sea-battle|giant-fish|sword|surrealism|journey|bathing|bath|evil-god|coastal-town|live-execution|bird-attack|flying-ship|robbers|shapeshifting|argument|jealousy|sexual-arousal|mystical|mythological-beasts|arabian|siracusa-italy|mythical-creature|stars|greek-mythology|alternate-universe|seasickness|giant-monster|boat|underwater|storm-at-sea|snowboarding|sea-monster|saved-from-execution|rescue|promise|pirate|mountain|middle-ages|mediterranean|love-triangle|king|impersonation|giant-bird|edge-of-the-world|dog|carrack|arabian-nights|character-name-in-title</t>
  </si>
  <si>
    <t xml:space="preserve">tt0274166</t>
  </si>
  <si>
    <t xml:space="preserve">Johnny English</t>
  </si>
  <si>
    <t xml:space="preserve">After a sudden attack on the MI5, Johnny English, Britain's most confident yet unintelligent spy, becomes Britain's only spy.</t>
  </si>
  <si>
    <t xml:space="preserve">Rowan Atkinson, Tasha de Vasconcelos, Ben Miller, Greg Wise</t>
  </si>
  <si>
    <t xml:space="preserve">Peter Howitt</t>
  </si>
  <si>
    <t xml:space="preserve">spy|british|crown-jewels|funeral|explosion|secret-service|monarch|hero|british-secret-service|spoof|parody-of-cult-film|bloody-mary-the-drink|first-part|comic-hero|hand-to-hand-combat|fistfight|brawl|finger-gun|british-comedy|twisting-mountain-road|sniper|british-flag|throne|horse-drawn-carriage|aerial-shot|shower|covered-in-feces|face-slap|white-suit|champagne|gibberish|rappel|parafoil|glass-cutter|conveyor-belt|sushi|rubber-duckie|grave-side-ceremony|mix-up|missile|crane|nun|hearse|wheelchair|robbery|tuxedo|m9-beretta-pistol|looking-at-self-in-mirror|casket|castle|doberman-pinscher|daydream|violence|resignation|racist-comment|racial-segregation|racial-mistrust|racial-discrimination|racial-comment|secret-service-agent|parody|intelligence|intelligence-agent|intelligence-agency|gadgetry|gadget-car|farce|comic|weapon|surveillance|spying|spy-hero|poison-dart|pistol|pen|gun|gadget|espionage|dart|coward|british-intelligence|whistling|video-surveillance|tunnel|truth-serum|tranquilizer-dart|tow-truck|tattoo|swimming-pool|sushi-restaurant|skyscraper|skydiving|shootout|scene-during-end-credits|restroom|reception|rainstorm|queen|prison|prime-minister|parking-garage|necktie|muscle-relaxant|mistaken-identity|megalomaniac|martial-arts|male-nudity|london-england|intercom|impostor|hospital|heist|france|fortress|fight|fight-with-self|fantasy-sequence|fake-madness|extortion|excrement|elevator|ejector-seat|dog|dancing|criminal-profile-artist|coronation|clumsiness|clothes-on-shower|chase|cemetery|car-chase|bomb|bathroom|archbishop|airplane|spy-spoof|slapstick|secret-agent|james-bond-spoof|based-on-commercial|title-spoken-by-character|character-name-in-title</t>
  </si>
  <si>
    <t xml:space="preserve">tt0312528</t>
  </si>
  <si>
    <t xml:space="preserve">The Cat in the Hat</t>
  </si>
  <si>
    <t xml:space="preserve">Two bored children have their lives turned upside down when a talking cat comes to visit them.</t>
  </si>
  <si>
    <t xml:space="preserve">Mike Myers, Alec Baldwin, Kelly Preston, Dakota Fanning</t>
  </si>
  <si>
    <t xml:space="preserve">Bo Welch</t>
  </si>
  <si>
    <t xml:space="preserve">7 wins &amp; 20 nominations.</t>
  </si>
  <si>
    <t xml:space="preserve">based-on-cult-comic-book|cat|home-alone|talking-cat|imagination|dr-seuss|living-room|talking-fish|goldfish|neighbor|babysitter|rhyme-in-title|voice-over-narration|family-relationships|brother-sister-relationship|reference-to-carmen-miranda|precocious-child|based-on-children's-book|talking-animal|rain|mother|single-mother|altered-version-of-studio-logo|part-computer-animation|meat-cleaver|flatulence|carmen-miranda-impersonator|studio-logo-segues-into-film|real-estate-agent|hand-sanitizer|character-name-in-title</t>
  </si>
  <si>
    <t xml:space="preserve">tt0316396</t>
  </si>
  <si>
    <t xml:space="preserve">Peter Pan</t>
  </si>
  <si>
    <t xml:space="preserve">The Darling family children receive a visit from Peter Pan, who takes them to Never Never Land where an ongoing war with the evil Pirate Captain Hook is taking place.</t>
  </si>
  <si>
    <t xml:space="preserve">Jason Isaacs, Jeremy Sumpter, Rachel Hurd-Wood, Lynn Redgrave</t>
  </si>
  <si>
    <t xml:space="preserve">P.J. Hogan</t>
  </si>
  <si>
    <t xml:space="preserve">3 wins &amp; 13 nominations.</t>
  </si>
  <si>
    <t xml:space="preserve">hook|captain|pirate|jungle|showdown|pirate-captain|boy|close-up-of-eyes|male-tied-up|female-tied-up|child-protagonist|boy-hero|child-hero|gang|flying-boy|magical-dust|tween-girl|bound-and-gagged|shot-with-a-bow-and-arrow|wooden-sword|play-fight|fight|fighting|sword-duel|duel|battle|hand-to-hand-combat|combat|disarming-someone|flintlock-pistol|flintlock-rifle|kiss|bow-and-arrow|teenager|mixed-martial-arts|martial-arts|wire-fu|ambush|musket|swordsman|sword-and-fantasy|fencing|tough-girl|tough-guy|one-man-army|one-against-many|adventure-hero|slow-motion-scene|weapon|water|violence|villain|rescue|hiding|heroine|hero|glasses|girl-in-danger|gate|friendship|friend|child-in-danger|castle|boy-with-glasses|boy-in-danger|betrayal|attempted-murder|hook-for-hand|lifting-someone-into-the-air|courage|underwater|feather|pulling-hair|child|make-believe|sewing|fairy-dust|nightshirt|nanny|mailbag|ice|whistling|growing-up|big-ben-london|treasure|comet|victrola|nightgown|teddy-bear|children's-nursery|kensington-gardens-london|thimble|magic|gossip|skeleton|drawing|letter|loneliness|snow|storm|skull-and-crossbones|teepee|blushing|rowboat|sword|bloomsbury-london|top-hat|poison|head-butt|jealousy|school|telescope|banker|theft|thief|mermaid|cannon|parrot|storytelling|walking-the-plank|husband-wife-relationship|shadow|crying|death|murder|shooting|voice-over-narration|classroom|class|teacher|student|reference-to-cinderella|bathtub|wilhelm-scream|pleading|london-england|swashbuckler|saint-bernard-dog|mother-son-relationship|mother-daughter-relationship|family-relationships|brother-brother-relationship|girl|crowing|barefoot-boy|rival|fantasy-land|child's-point-of-view|young-love|first-love|native-american|native-american-princess|barefoot|no-opening-credits|hanging-upside-down|cloud|sword-fight|1900s|fairy|ship|jolly-roger|gold|flying-ship|flag|father-son-relationship|father-daughter-relationship|dog|crocodile|brother-sister-relationship|aunt-niece-relationship|aunt-nephew-relationship|adoption|island|flying|based-on-novel|title-spoken-by-character|character-name-in-title|lost|trap|sibling|man-with-glasses|hat|gun|danger|bed|record-player|solar-system|anger|fear|city-of-children</t>
  </si>
  <si>
    <t xml:space="preserve">tt0298148</t>
  </si>
  <si>
    <t xml:space="preserve">Shrek 2</t>
  </si>
  <si>
    <t xml:space="preserve">Princess Fiona's parents invite her and Shrek to dinner to celebrate her marriage. If only they knew the newlyweds were both ogres.</t>
  </si>
  <si>
    <t xml:space="preserve">Mike Myers, Eddie Murphy, Cameron Diaz, Julie Andrews</t>
  </si>
  <si>
    <t xml:space="preserve">Andrew Adamson, Kelly Asbury, Conrad Vernon</t>
  </si>
  <si>
    <t xml:space="preserve">Nominated for 2 Oscars. Another 18 wins &amp; 50 nominations.</t>
  </si>
  <si>
    <t xml:space="preserve">queen|physical-appearance|drag-queen|sequel|king|prince|godmother|fairy|fairy-godmother|ogre|dinner|cat|newlywed|princess|honeymoon|far-far-away|puss-in-boots|donkey|sword|assassin|white-horse|storybook-in-opening-shot|gingerbread|giant|giant-food|cyclops|belch|enchanted-object|dog|cgi-animation|slow-motion-scene|second-part|hybrid-animal|magical-potion|fistfight|brawl|cartoon-violence|violence|martial-arts|siege|battle|hand-to-hand-combat|sword-fight|subjective-camera|handsomeness|superficiality|dance|bar|lifting-someone-into-the-air|satire|cult-film|fairy-tale-parody|catching-an-object-in-one's-mouth|based-on-fairy-tale|singer|makeup|glamour|fairy-tale|pinocchio|pig|mouse|mirror|frog|elf|sidekick|blind|surprise-after-end-credits|no-opening-credits|sword-and-sorcery|secret|secret-plot|secret-identity|immaturity|fencing|arrogance|computer-animation|cgi-film|magic|fire-breathing-dragon|shark|harp|hit-in-the-crotch|destiny|arm-wrestling|redemption|prejudice|pitchfork|villainess|true-love|talking-animal|red-carpet|party|mother-in-law|love-potion|father-in-law|father-daughter-relationship|best-friend|puppet|horse|transformation|stepsister|scene-during-end-credits|rock-concert|rivalry|mud-bath|mother-son-relationship|mistaken-identity|mermaid|magic-wand|husband-wife-relationship|flatulence|factory|dragon|blockbuster|3d-animation|wolf|knight|gingerbread-man|based-on-book|character-name-in-title</t>
  </si>
  <si>
    <t xml:space="preserve">tt0388419</t>
  </si>
  <si>
    <t xml:space="preserve">Christmas with the Kranks</t>
  </si>
  <si>
    <t xml:space="preserve">With their daughter away, the Kranks decide to skip Christmas altogether until she decides to come home, causing an uproar when they have to celebrate the holiday at the last minute.</t>
  </si>
  <si>
    <t xml:space="preserve">Tim Allen, Jamie Lee Curtis, Dan Aykroyd, M. Emmet Walsh</t>
  </si>
  <si>
    <t xml:space="preserve">Joe Roth</t>
  </si>
  <si>
    <t xml:space="preserve">christmas-eve|act-of-kindness|botox-injection|christmas-gift|christmas-decoration|change-of-plan|reference-to-ebenezer-scrooge|husband-wife-relationship|conflict-with-neighbor|police-arrest|holiday-season|christmas-season|power-failure|mother-daughter-relationship|christmas-carolling|chicago-illinois|tanning-salon|christmas-tree|christmas-party</t>
  </si>
  <si>
    <t xml:space="preserve">tt0376105</t>
  </si>
  <si>
    <t xml:space="preserve">Racing Stripes</t>
  </si>
  <si>
    <t xml:space="preserve">An abandoned zebra grows up believing he is a racehorse, and, with the help of his barnyard friends and a teenage girl, sets out to achieve his dream of racing with thoroughbreds.</t>
  </si>
  <si>
    <t xml:space="preserve">Warner Bros. Pictures</t>
  </si>
  <si>
    <t xml:space="preserve">Bruce Greenwood, Hayden Panettiere, Caspar Poyck, Gary Bullock</t>
  </si>
  <si>
    <t xml:space="preserve">Frederik Du Chau</t>
  </si>
  <si>
    <t xml:space="preserve">horse|farm|zebra|racehorse|kentucky|shetland-pony|teenage-girl|racetrack|pelican|goat|circus|horse-racing|overalls|family-relationships|horse-trainer|tractor|plow|covered-bridge|bathroom-humor|widower|product-placement|talking-animal|truck|rooster|hen|father-daughter-relationship|fart-joke|dog|dirt-bike|boss|fly</t>
  </si>
  <si>
    <t xml:space="preserve">tt0362165</t>
  </si>
  <si>
    <t xml:space="preserve">Son of the Mask</t>
  </si>
  <si>
    <t xml:space="preserve">Tim Avery, an aspiring cartoonist, finds himself in a predicament when his dog stumbles upon the mask of Loki. Then after conceiving an infant son "born of the mask", he discovers just how looney child raising can be.</t>
  </si>
  <si>
    <t xml:space="preserve">Jamie Kennedy, Alan Cumming, Liam Falconer, Ryan Falconer</t>
  </si>
  <si>
    <t xml:space="preserve">Lawrence Guterman</t>
  </si>
  <si>
    <t xml:space="preserve">7 wins &amp; 12 nominations.</t>
  </si>
  <si>
    <t xml:space="preserve">mask|baby|dog|animation-studio|cartoonist|pet-dog|baby-boy|childbirth|pencil|bubble|animal-that-acts-human|hyperbolic-physical-distortion|magical-mask|green-skin|going-through-a-wringer|birth|bird|drink|identification|pants|car|alarm|clock|possession|party|hook|museum|pakistan|id|halloween|hospital|transformation|watching-tv|television|urination|dynamite|cartoon-on-television|thought-bubble|doghouse|flattened|flattened-like-a-pancake|cartoon-physics|eyes-pop-out-of-head|character-shaped-hole|showdown|stylized-violence|martial-arts|villain-turns-good|super-villain|superhero|super-powers|boxing-ring|viking|norse-mythology|mythology|comic-violence|villain|slapstick-comedy|physical-comedy|slapstick|violence|boxing-match|boxing|reference-to-god|comic-hero|hero|supernatural-power|pregnancy|based-on-comic-book|dark-horse-comics|halloween-party|part-animation|golden-shower|funnel|father-son-relationship|drawing|hand-grenade|b-movie|second-part|sequel</t>
  </si>
  <si>
    <t xml:space="preserve">tt0384642</t>
  </si>
  <si>
    <t xml:space="preserve">Kicking &amp; Screaming</t>
  </si>
  <si>
    <t xml:space="preserve">Family man Phil Weston, a lifelong victim of his father's competitive nature, takes on the coaching duties of a kids' soccer team, and soon finds that he's also taking on his father's dysfunctional way of relating...</t>
  </si>
  <si>
    <t xml:space="preserve">Will Ferrell, Robert Duvall, Mike Ditka, Kate Walsh</t>
  </si>
  <si>
    <t xml:space="preserve">Jesse Dylan</t>
  </si>
  <si>
    <t xml:space="preserve">7 nominations.</t>
  </si>
  <si>
    <t xml:space="preserve">soccer|suburb|slapstick-comedy|child|book|shyness|shy-boy|screaming|shouting|yelling|juice-box|asian-american|10-year-old|boy|goalkeeper|glasses|boy-with-glasses|soccer-coach|uniform|little-boy|lesbian-couple|interracial-adoption|adoption|punctuation-in-title|ampersand-in-title|sports-team|voice-over-narration|lesbian-mother|flashback|family-relationships|cigar-smoking|destiny|snorricam|boys'-soccer|worm|wager|uncle|track-and-field|toupee|tetherball|swimming-pool|stepmother|sporting-goods-store|sewing|prologue|obsession|neighbor|merchant|marriage|love-at-first-sight|lesbian|italian-american|illinois|hospital|health-food|grandfather|gay-parent|fish-tank|fireplace|farce|fake-commercial|face-slap|eyeglasses|dog|divorce|dart|competitiveness|coffee|coffeehouse|coach|chainsaw|campfire|butcher-shop|birth|bird|barbecue|banquet|soccer-football|father-son-relationship</t>
  </si>
  <si>
    <t xml:space="preserve">tt0380623</t>
  </si>
  <si>
    <t xml:space="preserve">The Perfect Man</t>
  </si>
  <si>
    <t xml:space="preserve">Teenager Holly Hamilton is tired of moving every time her single mom Jean has another personal meltdown involving yet another second-rate guy. To distract her mother from her latest bad ...</t>
  </si>
  <si>
    <t xml:space="preserve">Hilary Duff, Heather Locklear, Chris Noth, Mike O'Malley</t>
  </si>
  <si>
    <t xml:space="preserve">Mark Rosman</t>
  </si>
  <si>
    <t xml:space="preserve">perfect-man|suitor|secret-admirer|moving|e-mail|character-says-have-a-nice-day|17-year-old|marriage-proposal|rejecting-a-marriage-proposal|pretending-to-be-someone-else|shut-up-with-kiss|reference-to-julia-child|split-screen|instant-messaging|voice-over-e-mail|interrupted-wedding|letter-read-aloud|woman-punches-a-man|reference-to-patsy-cline|orchid|date-with-coworker|flower-delivery|yellow-rose|lying-to-one's-parents|deception|manipulation|baker's-shop|date|reference-to-styx|bakery-worker|chat-up-line|reference-to-heathcliff-from-wuthering-heights|brooklyn-new-york-city|pta-meeting|daughter-embarrassed-by-mother|cake-in-the-face|blonde-woman|blonde-girl|2000s|three-word-title|unlucky-in-love|looking-for-love|buzzer|single-parent|teenage-daughter|two-suitors|girl-with-glasses|younger-sister|working-mom|teenage-girl|single-mother|serenade|search-for-love|scheme|rock-concert|restaurant|reference-to-william-shakespeare|pta|online-dating|online-chat|new-school|mother-daughter-relationship|milf|matchmaking|love-letter|listening-in-on-telephone-call|hurt-feelings|high-school|guilt|friendship|flirting|fire-sprinkler|failed-relationship|deceit|dating|dancing|crossword-puzzle|coworker-relationship|confession|comic-book|cake|brooklyn-accent|blog|bad-date|hair-wrapped-in-a-towel|new-york-city|female-chef|potted-plant|chick-flick|bakery|arizona|courtship|title-spoken-by-character</t>
  </si>
  <si>
    <t xml:space="preserve">tt0414387</t>
  </si>
  <si>
    <t xml:space="preserve">Pride &amp; Prejudice</t>
  </si>
  <si>
    <t xml:space="preserve">Sparks fly when spirited Elizabeth Bennet meets single, rich, and proud Mr. Darcy. But Mr. Darcy reluctantly finds himself falling in love with a woman beneath his class. Can each overcome their own pride and prejudice?</t>
  </si>
  <si>
    <t xml:space="preserve">Keira Knightley, Talulah Riley, Rosamund Pike, Jena Malone</t>
  </si>
  <si>
    <t xml:space="preserve">Joe Wright</t>
  </si>
  <si>
    <t xml:space="preserve">Nominated for 4 Oscars. Another 13 wins &amp; 54 nominations.</t>
  </si>
  <si>
    <t xml:space="preserve">georgian|pride|marriage|love|england|gentleman|bachelor|prejudice|mansion|woman|suitor|f-rated|strong-female-lead|strong-female-character|directorial-debut|english-country-dance|empire-fashion|pianoforte|jane-austen|courtship|self-centeredness|teenage-girl|family-relationships|cousin-cousin-relationship|brother-sister-relationship|sunrise|georgian-romance|estate|derbyshire|country-life|costume-drama|class-differences|long-take|dysfunctional-family|comedy-of-manners|engagement|class-system|19th-century|britain|husband-wife-relationship|snobbery|piano|class-conflict|aristocracy|1790s|soldier|sister-sister-relationship|sculpture|sarcasm|rural-setting|priest|parade|mother-daughter-relationship|melodrama|marriage-proposal|lieutenant|letter|lake|handkerchief|father-daughter-relationship|farm|elopement|eavesdropping|dancing|corset|ballroom|based-on-novel|three-word-title|irish-wolfhound|ampersand-in-title</t>
  </si>
  <si>
    <t xml:space="preserve">tt0396752</t>
  </si>
  <si>
    <t xml:space="preserve">Nanny McPhee</t>
  </si>
  <si>
    <t xml:space="preserve">A governess uses magic to rein in the behavior of seven ne'er-do-well children in her charge.</t>
  </si>
  <si>
    <t xml:space="preserve">Emma Thompson, Colin Firth, Kelly Macdonald, Thomas Brodie-Sangster</t>
  </si>
  <si>
    <t xml:space="preserve">Kirk Jones</t>
  </si>
  <si>
    <t xml:space="preserve">nanny|father|kitchen|widower|magic|governess|prank|f-rated|female-hero|overalls|child|magical-staff|food-fight|lifting-a-female-into-the-air|lifting-someone-into-the-air|boy-with-glasses|buzzing|two-word-title|first-of-series|first-part|unruly-children|master-servant-relationship|child-rearing|19th-century|maid|empty-chair|cake-in-the-face|voice-over-narration|family-relationships|merry-undertaker|mortician|1800s|stepmother|snow|marriage-proposal|kite|fake-illness|electric-shock|corpse|bully|adoption|witch|wedding-ceremony|wedding-cake|walking-stick|tea|tarantula|spider|spell|pig|frog|donkey|cane|baby|aunt|single-father|wedding|based-on-novel|character-name-in-title|title-spoken-by-character</t>
  </si>
  <si>
    <t xml:space="preserve">tt0327084</t>
  </si>
  <si>
    <t xml:space="preserve">Over the Hedge</t>
  </si>
  <si>
    <t xml:space="preserve">A scheming raccoon fools a mismatched family of forest creatures into helping him repay a debt of food, by invading the new suburban sprawl that popped up while they were hibernating...and learns a lesson about family himself.</t>
  </si>
  <si>
    <t xml:space="preserve">Bruce Willis, Garry Shandling, Steve Carell, Wanda Sykes</t>
  </si>
  <si>
    <t xml:space="preserve">Tim Johnson, Karey Kirkpatrick</t>
  </si>
  <si>
    <t xml:space="preserve">6 wins &amp; 20 nominations.</t>
  </si>
  <si>
    <t xml:space="preserve">food|raccoon|suburb|human|forest|bear|turtle|house|exterminator|stealing|night|cat|stealing-food|woman|porcupine|squirrel|skunk|hibernation|animal-protagonist|pool-house|revenge|gelatin|belch|laser|red-wagon|turtle-shell|bug-zapper|garden|birthday-cake|refrigerator|turtle-out-of-shell|animal-that-acts-human|talking-turtle|cgi-dog|cgi-animation|talking-porcupine|talking-skunk|talking-squirrel|talking-bear|talking-cat|talking-animal|possum|dog|animal-driving-a-car|family-relationships|villain|friend|pretending-to-be-dead|tree|nightmare|cave|cgi-film|conservation|consumerism|cell-phone|bullet-time|wagon|truck|trap|suv|squeeze-toy|rabies|potato-chip|persian-cat|junk-food|home-owners-association|girl-scouts|forage|cooler|chain|barbecue|surprise-after-end-credits|vending-machine|father-daughter-relationship|explosion|dream-sequence|cookie|wilhelm-scream|urban-sprawl|computer-animation|based-on-comic-strip|title-spoken-by-character</t>
  </si>
  <si>
    <t xml:space="preserve">tt0857355</t>
  </si>
  <si>
    <t xml:space="preserve">The Year My Parents Went on Vacation</t>
  </si>
  <si>
    <t xml:space="preserve">A boy is left alone in a Jewish neighborhood in the year of 1970, where both world cup and dictatorship happen in Brazil.</t>
  </si>
  <si>
    <t xml:space="preserve">City Lights Pictures</t>
  </si>
  <si>
    <t xml:space="preserve">Michel Joelsas, Germano Haiut, Paulo Autran, Simone Spoladore</t>
  </si>
  <si>
    <t xml:space="preserve">Cao Hamburger</t>
  </si>
  <si>
    <t xml:space="preserve">28 wins &amp; 30 nominations.</t>
  </si>
  <si>
    <t xml:space="preserve">boy|jewish|world-cup|1970s|military|soccer|jewish-community|grandfather|dictatorship|brazil|political-prisoner|celebration|beating|scroll|police-crackdown|mounted-police|torah|bra|voyeurism|phonograph-record|brazilian-football-team|archive-footage|record-player|watching-tv|custom|religion|rite|tradition|ritual|barber-shop|little-girl|barber|straight-razor|belo-horizonte-brazil|photographer|loneliness|grief|cafe|fitting-room|photograph|graffiti|yiddish|separation|jew|voice-over|soldier|football|kitchen|half-jewish|girl|synagogue|suitcase|soccer-match|soccer-football|soccer-ball|shower|rabbi|praying|prayer|political-activism|peeping-tom|parent-child-relationship|jewish-girl|jewish-boy|interracial-relationship|hat|gloves|funeral|elderly|elderly-man|dressing-up|death-of-grandfather|cigarette-smoking|boy-with-glasses|bar-mitzvah|ambulance|absent-parent|year-1970|sao-paulo-brazil|politics|political-violence|political-unrest|missing-person|missing-father|exile|children|arrest|10-year-old|peep-hole|soccer-fan|mother-son-relationship|little-boy|judaism|father-son-relationship|dancing</t>
  </si>
  <si>
    <t xml:space="preserve">tt0424095</t>
  </si>
  <si>
    <t xml:space="preserve">Flushed Away</t>
  </si>
  <si>
    <t xml:space="preserve">The story of an uptown rat that gets flushed down the toilet from his penthouse apartment, ending in the sewers of London, where he has to learn a whole new and different way of life.</t>
  </si>
  <si>
    <t xml:space="preserve">Hugh Jackman, Kate Winslet, Ian McKellen, Jean Reno</t>
  </si>
  <si>
    <t xml:space="preserve">David Bowers, Sam Fell</t>
  </si>
  <si>
    <t xml:space="preserve">Nominated for 1 BAFTA Film Award. Another 6 wins &amp; 13 nominations.</t>
  </si>
  <si>
    <t xml:space="preserve">rat|sewer|toad|rodent|whirlpool|boat|frog|toilet|mouse|amphibian|family-relationships|british|ninja|large-family|england|banana-peel|belching|burping|burp|belch|year-2006|pet-mouse|dvd|2000s|snail|cgi-animation|anthropomorphic-mouse|subjective-camera|computer-animation|surrealism|slapstick-comedy|cell-phone|talking-animal|greek-chorus|hit-in-the-crotch|spy-spoof|james-bond-spoof-scene|flushed-down-a-toilet|scene-during-end-credits|tower-bridge-london|london-eye|london-england|hyde-park-london|surprise-during-end-credits|flatulence|fart-joke|world-cup|slug|ruby|animal|title-spoken-by-character</t>
  </si>
  <si>
    <t xml:space="preserve">tt0422774</t>
  </si>
  <si>
    <t xml:space="preserve">Are We Done Yet?</t>
  </si>
  <si>
    <t xml:space="preserve">Newlyweds Nick and Suzanne decide to move to the suburbs to provide a better life for their two kids. But their idea of a dream home is disturbed by a contractor with a bizarre approach to business.</t>
  </si>
  <si>
    <t xml:space="preserve">Ice Cube, Nia Long, John C. McGinley, Aleisha Allen</t>
  </si>
  <si>
    <t xml:space="preserve">moving-in|renovation|contractor|playstation-portable|four-word-title|psp|expecting-twins|expectant-mother|expectant-father|birth-of-twins|family-relationships|question-mark-in-title|question-in-title|punctuation-in-title|voice-over-narration|underwater|neighbor|woman-in-labor|kitchen|bathroom|teenage-girl|tattoo|suv|stepfather-stepson-relationship|stepfather-stepdaughter-relationship|squirrel|sports-fan|sandwich|remake|refrigerator|realtor|pop-tart|physical-comedy|native-hawaiian|nail-gun|moving-out|mother-son-relationship|mother-daughter-relationship|male-midwife|male-bonding|kayak|husband-wife-relationship|hole-in-wall|flare-gun|fixer-upper|fishing-trip|family-dinner|dream-house|city-inspector|camping-trailer|brother-sister-relationship|blind-man|bat|bartender|animated-title-sequence|alarm-clock|dog|pregnant-wife|party|giving-birth|childbirth|birth|animated-credits|slapstick-comedy|raccoon|pregnancy|moving|marriage|fishing|father-son-relationship|wilhelm-scream|sequel</t>
  </si>
  <si>
    <t xml:space="preserve">tt0423294</t>
  </si>
  <si>
    <t xml:space="preserve">Surf's Up</t>
  </si>
  <si>
    <t xml:space="preserve">A behind-the-scenes look at the annual Penguin World Surfing Championship, and its newest participant, up-and-comer Cody Maverick.</t>
  </si>
  <si>
    <t xml:space="preserve">Shia LaBeouf, Jeff Bridges, Zooey Deschanel, Jon Heder</t>
  </si>
  <si>
    <t xml:space="preserve">Ash Brannon, Chris Buck</t>
  </si>
  <si>
    <t xml:space="preserve">Nominated for 1 Oscar. Another 2 wins &amp; 17 nominations.</t>
  </si>
  <si>
    <t xml:space="preserve">surfing|penguin|competition|island|antarctica|surfer|chicken|jungle|animal-protagonist|mockumentary|cgi-animation|punctuation-in-title|apostrophe-in-title|urination|surrealism|flashback|family-relationships|sportsmanship|trophy|secret|rivalry|instant-replay|friendship|wipeout|volcano|single-mother|rescue-from-drowning|lifeguard|whale|ukulele|surfboard|sea-urchin|scatological-humor|ocean|igloo|bird|beach|otter|breaking-the-fourth-wall|surprise-after-end-credits|scene-during-end-credits|mother-son-relationship|computer-animation|fake-documentary|title-spoken-by-character</t>
  </si>
  <si>
    <t xml:space="preserve">tt0413099</t>
  </si>
  <si>
    <t xml:space="preserve">Evan Almighty</t>
  </si>
  <si>
    <t xml:space="preserve">God contacts Congressman Evan Baxter and tells him to build an ark in preparation for a great flood.</t>
  </si>
  <si>
    <t xml:space="preserve">Steve Carell, Morgan Freeman, Lauren Graham, Johnny Simmons</t>
  </si>
  <si>
    <t xml:space="preserve">Tom Shadyac</t>
  </si>
  <si>
    <t xml:space="preserve">ark|congressman|change|flood|depiction-of-god|random-act-of-kindness|slogan|tools|reporter|promise|politics|national-park|drought|congress|buffalo-new-york|wood|virginia|hair|washington-d.c.|park|beard|construction-crane|white-dove|covered-in-bird-droppings|lioness|lion|bear|giraffe|zebra|military-truck|soldier|water-fountain|yak|ostrich|gorilla|underwater-scene|front-end-loader|policeman|police-officer|baboon|two-word-title|television-van|television-news-reporter|hyena|tiger|god-as-human|second-part|automobile|toolbox|two-man-saw|ridicule|rainbow|public-nudity|praying|political-campaign|pledge-of-allegiance|nose-hair-trimmer|newscast|hummer-h2|genisis-6:14|dove-with-a-branch-in-its-mouth|aquarium|crow|cnn-reporter|kindness|land-claim|mother-son-relationship|family-relationships|brother-brother-relationship|frat-pack|wisecracking-secretary|wisecrack-humor|warning|usa-government|u.s.-house-of-representatives|tree|suit|stray-dog|spit|spitting|shoddy-materials|representative|prophecy|press-conference|picnic|pet|penis-size|news-reporter|new-house|mutt|marital-problem|long-hair|law|land-development|intern|reference-to-god|gift|family-crisis|election|election-campaign|dance|corruption|clean-freak|chief-of-staff|building-codes|bridge|bird-poop|biblical-reference|biblical-quote|bible|alarm-clock|scene-during-end-credits|u.s.-capitol-building|television-news|clock-radio|wrecking-ball|workaholic|wolf|weather|weather-report|waiter|threat|spider|snake|secretary|screaming|robe|restaurant|rain|news-report|moving-in|male-nudity|loyalty|license-plate|irrigation|insult|husband-wife-relationship|hiking|fraud|fish|fish-tank|faith|fainting|fired-from-the-job|dog|disappearance|dinner|dam|dam-burst|crossing-guard|cat|camping-trip|boat|boat-building|alpaca|excrement|religion|real-estate-investment|prayer|noah's-ark|monkey|miracle|father-son-relationship|elephant|dancing|anchorman|construction-site|sequel|character-name-in-title|suburb|nudity|american-flag</t>
  </si>
  <si>
    <t xml:space="preserve">tt0462244</t>
  </si>
  <si>
    <t xml:space="preserve">Daddy Day Camp</t>
  </si>
  <si>
    <t xml:space="preserve">Seeking to offer his son the satisfying summer camp experience that eluded him as a child, the operator of a neighborhood daycare center opens his own camp, only to face financial hardship and stiff competition from a rival camp.</t>
  </si>
  <si>
    <t xml:space="preserve">Cuba Gooding Jr., Lochlyn Munro, Richard Gant, Tamala Jones</t>
  </si>
  <si>
    <t xml:space="preserve">Fred Savage</t>
  </si>
  <si>
    <t xml:space="preserve">competition|summer-camp|mullet|tween-girl|wall|skunk|estranged-father|woods|cheating|vomiting|family-relationships|grandfather-grandson-relationship|father-son-relationship|colonel|toilet|rivalry|slapstick-comedy|sequel</t>
  </si>
  <si>
    <t xml:space="preserve">tt0453451</t>
  </si>
  <si>
    <t xml:space="preserve">Mr. Bean's Holiday</t>
  </si>
  <si>
    <t xml:space="preserve">Mr. Bean wins a trip to Cannes where he unwittingly separates a young boy from his father and must help the two come back together. On the way he discovers France, bicycling, and true love, among other things.</t>
  </si>
  <si>
    <t xml:space="preserve">Rowan Atkinson, Steve Pemberton, Lily Atkinson, Preston Nyman</t>
  </si>
  <si>
    <t xml:space="preserve">Steve Bendelack</t>
  </si>
  <si>
    <t xml:space="preserve">lost-passport|cannes|train|camcorder|director|gare-de-lyon|actress|vacation|raffle|church|cannes-film-festival|standing-ovation|camera-shot-of-feet|billboard|lip-synching|driving-at-night|car-cigarette-lighter|outhouse|german-shepherd|riding-a-bicycle|live-chicken|begging|trip-and-fall|mimic|face-slap|missing-a-train|extreme-closeup|prawn|lost-ticket|magnetic-compass|playing-accordion|spilled-coffee|le-train-blue-restaurant|model-train|pigeon|three-word-title|period-in-title|tgv|avignon-france|smiling|smile|winning-ticket|winning-smile|street-performer|street-musician|sand-sculpture|running-on-beach|projection-booth|police-checkpoint|nazi|mediterranean-sea|kidnapped-child|jellyfish|child-in-peril|bathing-suit|punctuation-in-title|apostrophe-in-title|on-the-road|cell-phone|breaking-the-fourth-wall|provence|cult-film|film-within-a-film|film-festival|travelogue|ticket|television-news|taxi|railway-station|paris-france|movie-premiere|movie-director|laptop|drag|comedy-of-errors|coffee|chicken|busker|tank|bicycle|video-camera|vending-machine|theater|suicide|sea-food|restaurant|oyster|hitchhiking|handbag|gas-station|explosion|bus|beach|asleep-at-the-wheel|disguise|surprise-after-end-credits|road-trip|cross-country|bear|second-part|sequel|character-name-in-title</t>
  </si>
  <si>
    <t xml:space="preserve">tt0834941</t>
  </si>
  <si>
    <t xml:space="preserve">A Plumm Summer</t>
  </si>
  <si>
    <t xml:space="preserve">Based on a true-story - A Plumm Summer tells the remarkable tale of two young brothers, Elliott and Rocky Plumm, who go head-to-head with the FBI in order to crack the "frog-napping" case and get their beloved TV puppet, Froggy Doo back on the air, all the while become local heroes and best friends.</t>
  </si>
  <si>
    <t xml:space="preserve">Jeff Daniels, William Baldwin, Henry Winkler, Lisa Guerrero</t>
  </si>
  <si>
    <t xml:space="preserve">Caroline Zelder</t>
  </si>
  <si>
    <t xml:space="preserve">Adventure, Family</t>
  </si>
  <si>
    <t xml:space="preserve">tt0416236</t>
  </si>
  <si>
    <t xml:space="preserve">The Spiderwick Chronicles</t>
  </si>
  <si>
    <t xml:space="preserve">Upon moving into the run-down Spiderwick Estate with their mother, twin brothers Jared and Simon Grace, along with their sister Mallory, find themselves pulled into an alternate world full of faeries and other creatures.</t>
  </si>
  <si>
    <t xml:space="preserve">Freddie Highmore, Mary-Louise Parker, Nick Nolte, Sarah Bolger</t>
  </si>
  <si>
    <t xml:space="preserve">Mark Waters</t>
  </si>
  <si>
    <t xml:space="preserve">strong-female-character|female-fencer|brownie-the-creature|magical-creature|family-relationships|closing-credits-sequence|actor-playing-multiple-roles|single-parent|shape-shifter|mansion|great-aunt|fantasy-land|fairy|elf|child-in-peril|salt|gryphon|no-opening-credits|siblings|children|book|dysfunctional-family|troll|goblin|brother-brother-relationship|dual-role|wyvern|talking-animal|phoenix|merrian|mermaid|magic|hill-giant|friendship|basilisk|based-on-novel|character-name-in-title|identical-twins</t>
  </si>
  <si>
    <t xml:space="preserve">tt0472160</t>
  </si>
  <si>
    <t xml:space="preserve">Penelope</t>
  </si>
  <si>
    <t xml:space="preserve">A modern romantic tale about a young aristocratic heiress born under a curse that can only be broken when she finds true love with "one who will accept her as one of their own."</t>
  </si>
  <si>
    <t xml:space="preserve">Summit Entertainment</t>
  </si>
  <si>
    <t xml:space="preserve">Richard E. Grant, Catherine O'Hara, Nick Prideaux, Michael Feast</t>
  </si>
  <si>
    <t xml:space="preserve">Mark Palansky</t>
  </si>
  <si>
    <t xml:space="preserve">Comedy, Fantasy, Romance</t>
  </si>
  <si>
    <t xml:space="preserve">magical-realism|rich-parents|female-protagonist|scarf|mother-daughter-relationship|character-name-in-title|curse|parents|pig|witch|friend|face|tabloid|reporter|suicide|betrayal|aristocrat|forename-as-title|kiss|pig-mask|fainting-woman|pig-face|keeping-a-secret|newspaper-story|newspaper-photo|remorse|party|false-accusation|hysteria|keeping-secret|cover-up|drinking-straw|straw|rowboat|tabloid-journalism|chase|english-aristocracy|unwed-pregnancy|spying-on-someone|false-identity|addiction|janitor|hidden-camera|loss-of-eye|hit-in-the-eye|newspaper-photographer|father-daughter-relationship|interfering-mother|father-son-relationship|infidelity|magic-spell|under-a-spell|fainting|pianist|piano-player|secret-identity|sneakers|butler|dwarf|silenced-by-kiss|defenestration|origami|bubble|wedding|tree|swing|photo-booth|mistaken-identity|family-tree|faked-death|fairy-tale|eye-patch|experience-of-a-new-environment|deception|camera|paparazzi|vespa|trick-or-treating|poker|piano|mask|marriage-proposal|jumping-through-a-window|hotel-room|halloween|elevator|dart|credit-card|chess|beer|disfigurement|title-spoken-by-character</t>
  </si>
  <si>
    <t xml:space="preserve">tt1028539</t>
  </si>
  <si>
    <t xml:space="preserve">Girls Rock!</t>
  </si>
  <si>
    <t xml:space="preserve">A documentary about four girls who transform their lives at the Rock 'n' Roll Camp for Girls.</t>
  </si>
  <si>
    <t xml:space="preserve">Shadow Distribution</t>
  </si>
  <si>
    <t xml:space="preserve">Arne Johnson, Shane King</t>
  </si>
  <si>
    <t xml:space="preserve">girl|rock-'n'-roll|band|camp|wail|empowerment|banshee|punctuation-in-title|exclamation-point-in-title|claim-in-title|rock-band|rock-music|singing|girl-power|teenage-girl|little-girl|rock-camp|summer-camp|sleater|singer|shredder|sexism|punk|oppression|guitar|gossip|feminist|feminism|drum|ditto|bass|alternative|independent-film</t>
  </si>
  <si>
    <t xml:space="preserve">tt0472071</t>
  </si>
  <si>
    <t xml:space="preserve">Death Defying Acts</t>
  </si>
  <si>
    <t xml:space="preserve">On a tour of Britain in 1926, Harry Houdini enters into a passionate affair with a psychic out to con the famous magician.</t>
  </si>
  <si>
    <t xml:space="preserve">Genius Productions</t>
  </si>
  <si>
    <t xml:space="preserve">Guy Pearce, Catherine Zeta-Jones, Timothy Spall, Saoirse Ronan</t>
  </si>
  <si>
    <t xml:space="preserve">Gillian Armstrong</t>
  </si>
  <si>
    <t xml:space="preserve">4 wins &amp; 7 nominations.</t>
  </si>
  <si>
    <t xml:space="preserve">psychic|scam|charlatan|scottish|dying|death|con-artist|escape-artist|bagpipes|kilt|title-directed-by-female|muddy-shoes|capture|costume|sandwich|stairway|fake-newsreel|blindfolded-orchestra|blindfold|juggling|pilot|ruptured-appendix|appendix|monkey|candied-apple|earrings|safe|royal-bank-of-scotland|theatre-ticket|balcony|tea|funeral|publicity-stunt|zoo|escapology|movie-camera|fan|dead-mother|pull-ups|exercise|fantasy-sequence|angel|castle|gate|lock|running|rain|fog|microphone|cigar-smoking|fox-trot|tango|paranormal-phenomena|asking-for-forgiveness|reference-to-charlie-chaplin|tears|crying|church-tower|church-steeple|church|new-york-times-the-newspaper|forgiveness|reference-to-shakespeare's-macbeth|reference-to-william-shakespeare|eating|food|impersonation|boxer|pawnshop|wedding-ring|girl|pocket-watch|pickpocket|theft|thief|runway|exotic-dancer|nightmare|dream|flash-camera|photographer|camera|pier|dock|boat|spiritualism|newspaper|bathroom|dressing-room|scam-artist|theatre|orchestra|magic-trick|underwear|money|hanging-upside-down|strait-jacket|librarian|graveyard|blood|mirror|show-business|tap-dancer|kiss|drink|drinking|dancing|dancer|scotland|theatre-audience|chains|underwater-scene|stunt|channeling|clairvoyant|music-hall|con-man|year-1926|mother-son-relationship|fake-psychic|breaking-and-entering|historical-fiction|historical-event|money-falling-through-the-air|wedding-dress|hallucination|ventriloquist|tap-dancing|single-mother|seance|reporter|sex|newsreel-footage|voice-over-narration|movie-theatre|montreal-quebec-canada|maid|loss-of-mother|library|ledge|key|identical-twins|hotel|hoax|handcuffs|halloween|guilt|grief|fraud|film-within-a-film|fainting|elevator|edinburgh-scotland|dying-words|disguise|chest|cemetery|backstage|assault|stage-magician|reward|mother-daughter-relationship|coughing-blood|1920s|death-of-mother|independent-film</t>
  </si>
  <si>
    <t xml:space="preserve">tt0410377</t>
  </si>
  <si>
    <t xml:space="preserve">Nim's Island</t>
  </si>
  <si>
    <t xml:space="preserve">A young girl inhabits an isolated island with her scientist father and communicates with a reclusive author of the novel she's reading.</t>
  </si>
  <si>
    <t xml:space="preserve">Fox Walden</t>
  </si>
  <si>
    <t xml:space="preserve">Abigail Breslin, Jodie Foster, Gerard Butler, Michael Carman</t>
  </si>
  <si>
    <t xml:space="preserve">Jennifer Flackett, Mark Levin</t>
  </si>
  <si>
    <t xml:space="preserve">island|girl|author|reading|scientist|hero|book|courage|oceanographer|loss-of-mother|novel|storm|boat|lost|egg|cell-phone|fear|fight|tourist|sea|sea-lion|pelican|airport|south-pacific|lizard|helicopter|e-mail|computer|airplane|f-rated|fast-motion-scene|water|slow-motion-scene|absurdism|american-abroad|camera|crater|rock-climbing|misunderstanding|wet-jeans|wet-t-shirt|nightmare|actor-playing-multiple-roles|torch|can-opener|treehouse|hiding-in-a-tree|exploration|tug-of-war|subjective-camera|character's-point-of-view-camera-shot|coming-of-age|sea-turtle|ash|husband-wife-relationship|mother-son-relationship|father-son-relationship|farce|slapstick-comedy|fish-tank|windsurfing|near-death-experience|satellite-phone|letter|newspaper-clipping|full-moon|quest|radio|animated-credits|sailor|ship-captain|internet|metal-detector|golden-gate-bridge|escape|aerial-shot|spyglass|microscope|plankton|evacuation|reverse-footage|fish-out-of-water|child-in-peril|paranoia|danger|panic|security-guard|hurricane|air-hostess|australian|jungle|helicopter-pilot|fantasy-sequence|animated-sequence|volcanic-eruption|boatman|single-parent|montage|electrocution|barbecue|pinata|woods|sextant|map|flood|lightning|scottish-accent|heavy-rain|man-versus-nature|rescue|tropical-storm|race-against-time|ocean|bravery|presumed-dead|palm-tree|fan|tween-girl|queensland|rowboat|photograph|dancing|dancer|passport|survivor|imaginary-friend|flashlight|machete|flashback|shark|spear-fishing|fishing|starfish|fish|hallucination|swimming|climbing-a-tree|buccaneer|taxi-driver|tidal-wave|ship|dead-mother|tears|crying|mountain-climbing|mountain|bathtub|bath|lava|telephone|telephone-call|editor|answering-machine|rain|home-movie|mother-daughter-relationship|storytelling|memory|tropical-island|tropics|alternate-world|picoplankton|protozoa|national-geographic-magazine|security-checkpoint|call-for-help|supply-ship|missing-person|dragon-lizard|obsessive-compulsive-disorder|arachnophobia|fear-of-spiders|fear-of-the-outdoors|invasion|lost-at-sea|pig-on-a-spit|roasted-pig|video-camera|catapult|boy|wading-in-water|hula-dancer|fire|cooking|eating|food|game-playing|belching|flatulence|port-a-potty|obesity|vomiting|progresso-soup|island-resort|water-pump|sinking-boat|mealworm|worm|soccer|turtle|coconut|seal-the-animal|sailing|captive|capture|power-outage|hand-over-heart|lantern|tool-belt|tools|flossing-one's-teeth|tree|treadmill|role-model|surrogate-mother|woman-girl-relationship|calling-parent-by-first-name|family-relationships|satellite-telephone|lifting-someone-into-the-air|voice-over-narration|surrealism|closing-credits-sequence|child's-point-of-view|homeschooling|writer|taxi|survival|seagull|pirate|animated-scene|novelist|human-animal-relationship|female-writer|desolate-island|whale|underwater-scene|telescope|suitcase|storm-at-sea|spider|soup|solar-power|single-father|satellite-dish|san-francisco-california|sailboat|rooftop|rescue-from-drowning|rainstorm|product-placement|overboard|motorboat|monsoon|marine-biologist|lifeboat|leg-injury|forest|falling-from-height|desert|cruise-ship|cliff|chase|campfire|camel|bonfire|boat-accident|bed|american-expatriate|agoraphobia|volcano|travel|shipwreck|recluse|isolation|hand-sanitizer|father-daughter-relationship|beach|aloneness|based-on-novel|character-name-in-title|surprise-ending</t>
  </si>
  <si>
    <t xml:space="preserve">tt1091617</t>
  </si>
  <si>
    <t xml:space="preserve">Expelled: No Intelligence Allowed</t>
  </si>
  <si>
    <t xml:space="preserve">Ben Stein examines the issue of academic freedom and decides that there is none when it comes to the debate over intelligent design.</t>
  </si>
  <si>
    <t xml:space="preserve">Rocky Mountain Pictures</t>
  </si>
  <si>
    <t xml:space="preserve">Ben Stein, Lili Asvar, Peter Atkins, Hector Avalos</t>
  </si>
  <si>
    <t xml:space="preserve">Nathan Frankowski</t>
  </si>
  <si>
    <t xml:space="preserve">christian-fundamentalism|religion-versus-science|propaganda|paranoia|creationism|intelligent-design|darwinism|freedom|academic-freedom|evolution|scientist|author|abortion|eugenics|academia|cutting-oneself-with-one's-fingernails|science|website|usa|tenure|slot-machine|skeptic|skepticism|single-cell-organism|reference-to-zeus|reference-to-thomas-jefferson|reference-to-ronald-reagan|reference-to-martin-luther-king-jr.|reference-to-jesus-christ|reference-to-jerry-falwell|reference-to-isis|reference-to-isaac-newton|reference-to-adolf-hitler|reference-to-george-w.-bush|reference-to-albert-einstein|reference-to-charles-darwin|reference-to-bill-gates|paris-france|pair-of-tennis-shoes|neuroscientist|natural-history-museum|museum|molecular-biologist|lecture|laboratory|grant-money|expulsion|evolutionary-biologist|elevator|dna|controversy|college-professor|casino|biologist|atheist|american-flag|reference-to-bertrand-russell|philosophy|godwin's-law|evolutionary-law|censorship|smithsonian|education|dissent|berlin-wall|animated-sequence|prejudice|freedom-of-speech|discrimination|civil-liberties|bigotry|religion|evolution-theory|independent-film</t>
  </si>
  <si>
    <t xml:space="preserve">tt0811080</t>
  </si>
  <si>
    <t xml:space="preserve">Speed Racer</t>
  </si>
  <si>
    <t xml:space="preserve">A young driver, Speed Racer, aspires to be champion of the racing world with the help of his family and his high-tech Mach 5 automobile.</t>
  </si>
  <si>
    <t xml:space="preserve">Emile Hirsch, Nicholas Elia, Susan Sarandon, Melissa Holroyd</t>
  </si>
  <si>
    <t xml:space="preserve">Lana Wachowski, Lilly Wachowski</t>
  </si>
  <si>
    <t xml:space="preserve">Action, Family, Sci-Fi</t>
  </si>
  <si>
    <t xml:space="preserve">13 nominations.</t>
  </si>
  <si>
    <t xml:space="preserve">based-on-cartoon|gadget-car|based-on-anime|speed|race|mach-5|racer|racing|driver|car|industry|competition|finish-line|cheating|race-car|trippy|f-rated|cult-film|futuristic-car|corporate-crime|conspiracy|mexican-standoff|undercover|secret-agent|gunfight|fistfight|kung-fu|martial-arts|disarming-someone|shoulder-holster|glock|tommy-gun|shootout|hand-to-hand-combat|wilhelm-scream|virtual-set|urban-setting|future|flashback|family-relationships|boyfriend-girlfriend-relationship|motor|t-180|presumed-dead|pet|pet-monkey|car-race|bet|aquarium|ape|stocks|rigged-outcome|race-track|race-car-crash|plastic-surgery|magazine|loyalty|garage|daydream|corporate-conglomeration|checkered-flag|alliance|pushed-from-height|school-teacher|examination|handgun|nonlinear-timeline|altered-version-of-studio-logo|tycoon|theft|school|rich-snob|racetrack|racecar-driver|mountain|mask|loss-of-son|loss-of-brother|hotel|gocart|fish-tank|father-son-estrangement|fantasy-sequence|faking-own-death|factory|eavesdropping|drugged|contract|car-goes-over-a-cliff|car-chase|brother-sister-relationship|brawl|blowgun|automobile-racing|wrestling|tunnel|tour|thrown-from-a-car|television-broadcast|sunbathing|suit|stock-market|slingshot|private-jet|pistol|pants-falling-down|obscene-finger-gesture|mother-son-relationship|machine-gun|kicked-in-the-crotch|helicopter|held-at-gunpoint|gun|fight|desert|deception|corruption|childhood|childhood-love|car-jump|breaking-the-fourth-wall|bomb|body-slam|armored-car|actor-talks-to-audience|schoolyard-fight|running-a-car-off-the-road|pushed-out-a-window|punched-in-the-face|person-in-a-car-trunk|knocked-out|kiss|kicked-in-the-face|finger-bitten-off|falling-from-height|exploding-car|child-in-peril|car-accident|torture|television-news|ninja|mechanic|childhood-sweetheart|secret-identity|piranha|pancake|game-fixing|father-son-relationship|explosion|chimpanzee|candy|brother-brother-relationship|based-on-tv-series|title-spoken-by-character|character-name-in-title|actual-animal-killed</t>
  </si>
  <si>
    <t xml:space="preserve">tt0499448</t>
  </si>
  <si>
    <t xml:space="preserve">The Chronicles of Narnia: Prince Caspian</t>
  </si>
  <si>
    <t xml:space="preserve">The Pevensie siblings return to Narnia, where they are enlisted to once again help ward off an evil king and restore the rightful heir to the land's throne, Prince Caspian.</t>
  </si>
  <si>
    <t xml:space="preserve">Ben Barnes, Georgie Henley, Skandar Keynes, William Moseley</t>
  </si>
  <si>
    <t xml:space="preserve">Andrew Adamson</t>
  </si>
  <si>
    <t xml:space="preserve">Action, Adventure, Family</t>
  </si>
  <si>
    <t xml:space="preserve">2 wins &amp; 20 nominations.</t>
  </si>
  <si>
    <t xml:space="preserve">narnia|king|good-versus-evil|brother-sister-relationship|brother-brother-relationship|betrayal|sword-fight|sequel|based-on-novel|prince|uncle|horn|baby|army|witch|queen|general|mouse|forest|battle|f-rated|christianity|christian|based-on-cult-book|colon-in-title|six-word-title|showdown|axe-fight|creature|battle-axe|cavalry-charge|infantry|victory|fighting|uncle-nephew-relationship|fictional-country|fictional-war|christ-allegory|kiss|spear-throwing|spear|shield|ambush|siege|disarming-someone|hand-to-hand-combat|combat|violence|warrior|shot-with-a-bow-and-arrow|bow-and-arrow|tough-guy|tough-girl|adventure-hero|action-hero|action-heroine|heroine|hero|lifting-a-male-into-the-air|slow-motion-scene|lifting-someone-into-the-air|lifting-an-adult-into-the-air|family-relationships|two-riding-a-horse|trees|stretcher|satyr|retreat|rain-of-arrows|challenge|torch|thrown-into-water|temptation|suit-of-armor|statue|signal-to-attack|shot-with-an-arrow|school-uniform|playing-in-the-surf|passage-way-to-another-world|mexican-standoff|horse-swimming|gallop|eagle|dream|cut-palm|cheering-crowd|chases-on-horseback|bound-and-gagged|blood-sacrifice|backhand-slap|armory|armored-horse|dragged-by-a-horse|chivalry|blockbuster|studio-logo-segues-into-film|traitor|stabbed-with-an-arrow|vengeance|usurper|tower|temple|tail|subway|subterranean|sister-sister-relationship|sinkhole|rowboat|riding-accident|rescue|rescue-from-drowning|parallel-universe|newsstand|minotaur|london-england|ice|hidden-door|gryphon|flirting|flash-flood|fireworks|fight-to-the-death|falling-from-height|faith|elixir|dungeon|drawbridge|deceit|crossbow|coronation|centaur|cave-drawing|cavalry|canyon|british|badger|archery|animate-tree|animal-attack|1940s|teenager|talking-animal|sword|scroll|ruins|portal|mask|lion|flashlight|fight|dwarf|dream-sequence|chase|cat|catapult|castle|bridge|blood|birth|bear|beach|armor|second-part|sword-and-sorcery|title-spoken-by-character|character-name-in-title|evil-king</t>
  </si>
  <si>
    <t xml:space="preserve">tt0441773</t>
  </si>
  <si>
    <t xml:space="preserve">Kung Fu Panda</t>
  </si>
  <si>
    <t xml:space="preserve">The Dragon Warrior has to clash against the savage Tai Lung as China's fate hangs in the balance: However, the Dragon Warrior mantle is supposedly mistaken to be bestowed upon an obese panda who is a tyro in martial arts.</t>
  </si>
  <si>
    <t xml:space="preserve">Jack Black, Dustin Hoffman, Angelina Jolie, Ian McShane</t>
  </si>
  <si>
    <t xml:space="preserve">Mark Osborne, John Stevenson</t>
  </si>
  <si>
    <t xml:space="preserve">Animation, Action, Adventure</t>
  </si>
  <si>
    <t xml:space="preserve">kung-fu|china|martial-arts|anthropomorphic-animal|furry|wuxia|computer-animation|master|panda|kung-fu-master|warrior|snow-leopard|slacker|ancient-china|tigress|monkey|animal-protagonist|talking-animal|anthropomorphism|first-part|tiger|giant-panda|fat-guy|cgi-animation|fireworks|red-panda|crane-the-bird|hand-to-hand-combat|wilhelm-scream|repeated-line|super-strength|cooking|soup|supernatural-power|quitting-a-job|lying|lantern|foot-chase|macguffin|young-version-of-character|chinese-food|calligraphy|self-reflection|absurdism|flower-petal|mace|falling-from-a-tree|bowl|bow-and-arrow|hit-with-a-door|clumsiness|broken-vase|body-armor|flashback|immortality|kicked-in-the-stomach|palace|bo-staff|cherry-blossom|chinese-medicine|walking-stick|jumping-off-a-roof|stalactite|stop-motion-scene|thrown-from-a-bridge|needle|peach-tree|levitation|breaking-through-a-door|escape-from-prison|burnt-body|tenderness|wooden-dummy|punching-bag|fire|arrow-catching|telling-a-joke|wok|head-bashed-in|biting-own-tail|stepping-on-someone's-foot|thrown-through-a-wall|falling-through-the-floor|punched-in-the-stomach|kung-fu-tournament|punched-in-the-face|family-relationships|chinese-noodles|landing-on-one's-head|teacher|teacher-student-relationship|sifu|closing-credits-sequence|rhinoceros|mentor|deception|blockbuster|kung-fu-in-title|rabbit|pig|laziness|dumpling|chopstick|secret|karate-team|insubordination|firecracker|evacuation|teeth-knocked-out|set-on-fire|pride|overeating|knocked-out|kicked-in-the-head|kicked-in-the-face|jumping-through-a-window|impersonation|hit-in-the-crotch|fighting-in-the-air|father-figure|falling-from-height|falling-down-stairs|exploding-body|dynamite|destroyed-wall|destiny|crater|afterlife|acupuncture|scene-after-end-credits|underdog|turtle|training|training-montage|scroll|rope-bridge|prison|prison-escape|obesity|fight|father-son-relationship|dream-sequence|chosen-one|bridge|no-opening-credits|snake|karate|goose|good-versus-evil|confidence|animal|death-of-friend|actor-shares-first-name-with-character|hero</t>
  </si>
  <si>
    <t xml:space="preserve">tt0373051</t>
  </si>
  <si>
    <t xml:space="preserve">Journey to the Center of the Earth</t>
  </si>
  <si>
    <t xml:space="preserve">On a quest to find out what happened to his missing brother, a scientist, his nephew and their mountain guide discover a fantastic and dangerous lost world in the center of the earth.</t>
  </si>
  <si>
    <t xml:space="preserve">Brendan Fraser, Josh Hutcherson, Anita Briem, Seth Meyers</t>
  </si>
  <si>
    <t xml:space="preserve">Eric Brevig</t>
  </si>
  <si>
    <t xml:space="preserve">venus-flytrap|center-of-the-earth|cave|mountain|missing-brother|lost-world|guide|earth|center|mountain-guide|professor|iceland|book|scientist|quest|journey|music-score-features-choir|love-interest|death-of-brother|cutting-a-rope|tyrannosaurus-rex|historical-period-of-original-story-updated-to-modern-times|opening-action-scene|closing-credits-sequence|underground-cavern|stone|geology|cavern|brimstone|book-in-film-with-same-name|stalactite|cell-phone|foreign-language-adaptation|tunnel|3d|wristwatch|messy-house|glow-stick|emerald|waterdrop|uncle-nephew-relationship|thermometer|teenage-boy|sliding-down-a-mountain|sign|sensors|ruby|rope|road-map|rappelling|psp|mount-vesuvius|mine|mine-car|lightning|kiss|jar|institute|illustration|hanging-upside-down|hiking|hammock|google|dream-sequence|coin|cave-in|castaway-awakening-on-beach|backpack|animal-skull|airline|aerial-photography|trilobite|tree-fern|snowshoe|pocket-knife|magnesium|lantern|fossil|flare|cup|beach|yo-yo|chase|rock|waterfall|volcano|underwater-scene|trolley|temperature|subterranean|subterranean-river|subterranean-ocean|strangulation|storm-at-sea|skull|skeleton|raft|pit|piranha|ocean|note|mushroom|map|magnetic-field|lava|laboratory|italy|grape|giant-fish|flashlight|falling-from-height|explosive|dynamite|diary|diamond|compass|bird|abyss|search|core|3-dimensional|death-of-father|based-on-novel|title-spoken-by-character</t>
  </si>
  <si>
    <t xml:space="preserve">tt0765476</t>
  </si>
  <si>
    <t xml:space="preserve">Meet Dave</t>
  </si>
  <si>
    <t xml:space="preserve">A crew of miniature aliens operate a spaceship that has a human form. While trying to save their planet, the aliens encounter a new problem, as their ship becomes smitten with an Earth woman.</t>
  </si>
  <si>
    <t xml:space="preserve">Eddie Murphy, Elizabeth Banks, Gabrielle Union, Scott Caan</t>
  </si>
  <si>
    <t xml:space="preserve">Brian Robbins</t>
  </si>
  <si>
    <t xml:space="preserve">alien|orb|spaceship|planet|mutiny|kiss|force-field|villain-arrested|gunfight|shootout|police-shootout|reference-to-britney-spears|manhattan-new-york-city|influenza|federal-bureau-of-investigation|statue-of-liberty-new-york-city|improvisation|central-park-manhattan-new-york-city|magnetic-resonance-imaging|widow|white-suit|waterspout|watching-a-movie|walking-strangely|unified-field-theory|trombone|time-magazine|telescope|taxi|stuffed-animal|softball|smack-upside-the-head|skyline|silly-walk|shopping-bag|shimmy|sharpen-pencil|science-project|school|salsa-dancing|roller-coaster|robbery|reading-newspaper|raspberry|product-placement|police|police-car|painting|over-react|old-navy|new-york-city|mojito|mistaking-a-closet-for-an-exit|meteorite|meatloaf|manacles|jade-pendant|ipod|interrogation|hot-dog-eating-contest|homeless-man|hit-on-the-head|hit-by-a-car|high-five|helicopter|held-upside-down|headless-mannequin|handshake|handgun|hailing-a-taxi|glass-of-water|fogged-mirror|fireball|explosion|expression-taken-literally|egg|drink-ketchup|dog|desperate-mission|defibrillator|damage-report|covering-eyes|cotton-candy|coast-guard-cutter|chorus-line|chewing-gum|changing-room|cerulean|caught-in-a-net|bully|book-bag|blaster|barred-window|apple-computer|amusement-park|reference-to-google|ufo-crash-site|spaceship-crash|single-mother|shoe|ship-captain|sergeant|security-guard|rebellion|policeman|police-officer|number-in-character's-name|lion|lieutenant|jealousy|dancing|dance|cat|captain|basketball|character-name-in-title</t>
  </si>
  <si>
    <t xml:space="preserve">tt0841084</t>
  </si>
  <si>
    <t xml:space="preserve">Blindsight</t>
  </si>
  <si>
    <t xml:space="preserve">Six blind Tibetan teenagers climb the Lhakpa-Ri peak of Mount Everest, led by seven-summit blind mountain-climber Erik Weihenmayer.</t>
  </si>
  <si>
    <t xml:space="preserve">Spark Entertainment</t>
  </si>
  <si>
    <t xml:space="preserve">Gavin Attwood, Sally Berg, Sonam Bhumtso, Dachung</t>
  </si>
  <si>
    <t xml:space="preserve">Lucy Walker</t>
  </si>
  <si>
    <t xml:space="preserve">mount-everest|mountain-climber|prosopagnosia|face-blindness|blind-man</t>
  </si>
  <si>
    <t xml:space="preserve">tt1185834</t>
  </si>
  <si>
    <t xml:space="preserve">Star Wars: The Clone Wars</t>
  </si>
  <si>
    <t xml:space="preserve">After the Republic's victory on Christophsis, Anakin and his new apprentice Ahsoka Tano must rescue the kidnapped son of Jabba the Hutt. Political intrigue complicates their mission.</t>
  </si>
  <si>
    <t xml:space="preserve">Matt Lanter, Ashley Eckstein, James Arnold Taylor, Dee Bradley Baker</t>
  </si>
  <si>
    <t xml:space="preserve">Dave Filoni</t>
  </si>
  <si>
    <t xml:space="preserve">five-word-title|wilhelm-scream|sequel|clone|army|the-force|count|republic|separatist|galaxy|droid|jedi-knight|jedi|cgi-animation|laser-gun|inbetwequel|husband-wife-relationship|kiss|epic-battle|bar-shootout|female-gunfighter|space-opera|colon-in-title|treachery|father-son-relationship|bar|music-band|chancellor|senator|desert|crash-landing|retreat|duel|escape|traitor|jungle|castle|deception|abduction|monk|ruse|monastery|danger|armada|reinforcement-fighters|battalion|dancer|bounty-hunter|dance|torch|capture|strategy|siege|plan|shield|captain|teacher-student-relationship|transmission|artillery|invasion|trooper|general|android|universe|kidnapping|politician|pirate|star|creature|spaceship|hand-to-hand-combat|spin-off|helicopter|planet|dual-wield|standoff|victory|commando-mission|behind-enemy-lines|commando-unit|commando|bomb|bombardment|laser-cannon|rifle|gun-battle|battlefield|rocket-launcher|gunship|lightsaber|robot|disarming-someone|two-man-army|warrior|alien|kendo|kung-fu|martial-arts|machine-gun|explosion|cannon|shot-with-a-laser-gun|space-war|sword-duel|combat|space-battle|showdown|fictional-war|swordsman|sword-fight|violence|battle|gunfight|shootout|action-hero|war-hero|hero|good-versus-evil|apprentice</t>
  </si>
  <si>
    <t xml:space="preserve">tt1091751</t>
  </si>
  <si>
    <t xml:space="preserve">The Longshots</t>
  </si>
  <si>
    <t xml:space="preserve">The true story of Jasmine Plummer who, at the age of eleven, became the first female to play in Pop Warner football tournament in its 56-year history.</t>
  </si>
  <si>
    <t xml:space="preserve">The Weinstein Company</t>
  </si>
  <si>
    <t xml:space="preserve">Ice Cube, Keke Palmer, Tasha Smith, Jill Marie Jones</t>
  </si>
  <si>
    <t xml:space="preserve">Fred Durst</t>
  </si>
  <si>
    <t xml:space="preserve">Biography, Comedy, Drama</t>
  </si>
  <si>
    <t xml:space="preserve">middle-school|american-football|absent-father|based-on-true-story</t>
  </si>
  <si>
    <t xml:space="preserve">tt1129423</t>
  </si>
  <si>
    <t xml:space="preserve">Fireproof</t>
  </si>
  <si>
    <t xml:space="preserve">In an attempt to save his marriage, a firefighter uses a 40-day experiment known as "The Love Dare".</t>
  </si>
  <si>
    <t xml:space="preserve">Sherwood Pictures</t>
  </si>
  <si>
    <t xml:space="preserve">Kirk Cameron, Erin Bethea, Ken Bevel, Stephen Dervan</t>
  </si>
  <si>
    <t xml:space="preserve">Alex Kendrick</t>
  </si>
  <si>
    <t xml:space="preserve">internet-pornography|marriage|dare|fire|faith|firefighter|christian-film|marital-problem|director-cameo|cameo|father-daughter-relationship|mother-daughter-relationship|mute|arrogance|contest|african-american|born-again-christian|doctor|nurse|training|dysfunctional-family|best-friend|hit-with-a-baseball-bat|hot-sauce|prayer|reference-to-god|agnostic|atheist|cross|reference-to-jesus-christ|hug|passionate-kiss|kiss|christianity|bible-quote|bible|religion|faith-based-film|wedding-ring|fire-axe|computer|car-on-train-tracks|burning-house|baseball-bat|one-word-title|infidelity|temptation|religious-conversion|quarrel|loveless-marriage|hospital|fire-station|father-son-relationship|dysfunctional-marriage|divorce-papers|christian|advice|husband-wife-relationship|title-spoken-by-character|surprise-ending|song-during-credits</t>
  </si>
  <si>
    <t xml:space="preserve">tt0469903</t>
  </si>
  <si>
    <t xml:space="preserve">The Express</t>
  </si>
  <si>
    <t xml:space="preserve">A drama based on the life of college football hero Ernie Davis, the first African-American to win the Heisman Trophy.</t>
  </si>
  <si>
    <t xml:space="preserve">Rob Brown, Dennis Quaid, Darrin Dewitt Henson, Omar Benson Miller</t>
  </si>
  <si>
    <t xml:space="preserve">Gary Fleder</t>
  </si>
  <si>
    <t xml:space="preserve">Biography, Drama, Sport</t>
  </si>
  <si>
    <t xml:space="preserve">african-american|syracuse-university|coach|football-movie|nonlinear-timeline|1950s|1940s|student-athlete|1960s|american-football</t>
  </si>
  <si>
    <t xml:space="preserve">tt0970411</t>
  </si>
  <si>
    <t xml:space="preserve">City of Ember</t>
  </si>
  <si>
    <t xml:space="preserve">For generations, the people of the City of Ember have flourished in an amazing world of glittering lights. But Ember's once powerful generator is failing ... and the great lamps that illuminate the city are starting to flicker.</t>
  </si>
  <si>
    <t xml:space="preserve">Saoirse Ronan, David Ryall, Harry Treadaway, Mary Kay Place</t>
  </si>
  <si>
    <t xml:space="preserve">Gil Kenan</t>
  </si>
  <si>
    <t xml:space="preserve">food|box|scientist|mayor|pipeworks|job|assignment|friend|blackout|future|secret|darkness|power-generator|underground-city|messenger|message|escape|post-apocalypse|teen-angst|unknown-region|job-assignment|metal-box|rube-goldberg-machine|floor-plan|store-room|book-of-instructions|reading|death-by-drowning|answering-machine|foster-home|monster|sunrise|cave|water-wheel|guard|treason|singing|subterranean-world|self-sacrifice|loss-of-father|locker-room|warehouse|apocalypse|end-of-the-world|inventor|robot|father-son-relationship|boyfriend-girlfriend-relationship|old-woman|picking-a-lock|power-failure|family-relationships|water-pipe|underground-river-system|politician|place-name-in-title|orphan|greenhouse|fictional-city|corrupt-politician|city-name-in-title|steampunk|miner's-lamp-helmet|running|biosphere|bio-dome|whispering-into-someone's-ear|first-job|cape-the-garment|following-instructions|subterranean-city|city-mayor|storage-room|trying-to-escape|begins-with-narration|corrupt-mayor|hiding|giant-animal|school|drawing|flashlight|contraption|hard-hat|claw|marching-band|band|book|drowning|pineapple|beating-a-rug|washing-clothes|laundromat|breaking-and-entering|dock|pier|underwater-scene|water-slide|fight|candle|stairway|mechanic|jumping-on-a-bed|hammer|flooding|flood|wheelbarrow|climbing-out-a-window|arrest|song|singer|plumbing|insect|sacrifice|loss|sorrow|tools|doctor|one-legged-man|loyalty|oath|architect|engineer|dystopia|beetle|steam|tunnel|machinery|death|pursuit|eating|chaos|panic|code|subjective-camera|electricity|prologue|girl|boy|teenage-girl|teenage-boy|voice-over-narration|three-word-title|secret-door|creature|surrealism|grandmother-granddaughter-relationship|sister-sister-relationship|survival|sleeping|rock|graduation|death-of-grandmother|community|chase|brownout|boat|industry|friendship|death-of-father|based-on-novel|title-spoken-by-character</t>
  </si>
  <si>
    <t xml:space="preserve">tt0479952</t>
  </si>
  <si>
    <t xml:space="preserve">Madagascar: Escape 2 Africa</t>
  </si>
  <si>
    <t xml:space="preserve">The animals try to fly back to New York City, but crash-land on an African wildlife refuge, where Alex is reunited with his parents.</t>
  </si>
  <si>
    <t xml:space="preserve">Paramount Studios</t>
  </si>
  <si>
    <t xml:space="preserve">Ben Stiller, Chris Rock, David Schwimmer, Jada Pinkett Smith</t>
  </si>
  <si>
    <t xml:space="preserve">Eric Darnell, Tom McGrath</t>
  </si>
  <si>
    <t xml:space="preserve">zoo|madagascar|new-york-city|sequel|africa|zebra|lion|giraffe|interspecies-romance|cgi-animation|subjective-camera|manhattan-new-york-city|world-trade-center-manhattan-new-york-city|slapstick-comedy|digit-in-title|blockbuster|studio-logo-segues-into-film|talking-animal|old-woman|imax-version|father-son-relationship|country-name-in-title|witch-doctor|waterway|volcano|teamwork|shark|sacrifice|poacher|plane|new-yorker|mistaken-identity|lava|jealousy|friendship|dance|dam|challenge|carjacking|birthmark|ambush|new-york-city-skyline|punctuation-in-title|duct-tape|sequel-with-unusual-number|second-part|star-died-before-release|ostrich|king|airplane|intentionally-misspelled-title|cgi-film|wisecrack-humor|tropical|survival|spider|predator|penguin|lemur|jungle|hunger|horse|hippopotamus|farce|escape|crate|computer-animation|chimpanzee|bickering|animated-credits|animal-attack|number-in-title|title-spoken-by-character</t>
  </si>
  <si>
    <t xml:space="preserve">tt0882969</t>
  </si>
  <si>
    <t xml:space="preserve">The Golden Boys</t>
  </si>
  <si>
    <t xml:space="preserve">A romantic comedy, set on Cape Cod in 1905, about three 70-year-old retired sea captains who try to lure an attractive middle-aged woman into marriage.</t>
  </si>
  <si>
    <t xml:space="preserve">Roadside Attractions</t>
  </si>
  <si>
    <t xml:space="preserve">David Carradine, Rip Torn, Bruce Dern, Mariel Hemingway</t>
  </si>
  <si>
    <t xml:space="preserve">Daniel Adams</t>
  </si>
  <si>
    <t xml:space="preserve">based-on-novel</t>
  </si>
  <si>
    <t xml:space="preserve">tt0397892</t>
  </si>
  <si>
    <t xml:space="preserve">Bolt</t>
  </si>
  <si>
    <t xml:space="preserve">The canine star of a fictional sci-fi/action show that believes his powers are real embarks on a cross country trek to save his co-star from a threat he believes is just as real.</t>
  </si>
  <si>
    <t xml:space="preserve">John Travolta, Miley Cyrus, Susie Essman, Mark Walton</t>
  </si>
  <si>
    <t xml:space="preserve">Byron Howard, Chris Williams</t>
  </si>
  <si>
    <t xml:space="preserve">Nominated for 1 Oscar. Another 1 win &amp; 30 nominations.</t>
  </si>
  <si>
    <t xml:space="preserve">hollywood|superpower|hamster|dog|cat|new-york-city|new-york|animal-protagonist|missouri|cgi-animation|dog-movie|disney|map|pet-shop|billboard|desert|animal-shelter|laser|exploding-truck|trailer-home|trailer-park|training|montage|barbecue|ohio|illinois|brooklyn-bridge|las-vegas-nevada|hollywood-sign|fish-out-of-water|jungle|timebomb|talking-animal|electrocution|stun-gun|gatling-gun|missile|helicopter-crash|helicopter|exploding-helicopter|golden-gate-bridge|movie-director|anthropomorphism|one-word-title|slow-motion|wilhelm-scream|television-in-movie|pet-owner-relationship|no-opening-credits|journey-shown-on-map|television|simulated-reality|hidden-camera|god-complex|animal-escapes-pound|teamwork|friendship|courage|white-dog|van|trap-in-fire|train|torch|styrofoam|stick|sadness|pigeon|pain|movie-set|look-alike|hunger|guard|film-within-a-film|fanboy|escape|chase|camp|bully|bird|animal-control-worker|actress|road-trip|rescue|movie-studio|movie-agent|fire|dog-pound|disillusionment|bark|artificial-reality|computer-animation|german-shepherd|title-spoken-by-character|character-name-in-title</t>
  </si>
  <si>
    <t xml:space="preserve">tt0361500</t>
  </si>
  <si>
    <t xml:space="preserve">Delgo</t>
  </si>
  <si>
    <t xml:space="preserve">Delgo, an adventurous but naive teenager, must rally his group of friends to protect their world from conflict between the Lockni and Nohrin people.</t>
  </si>
  <si>
    <t xml:space="preserve">Freddie Prinze Jr., Chris Kattan, Jennifer Love Hewitt, Anne Bancroft</t>
  </si>
  <si>
    <t xml:space="preserve">Marc F. Adler, Jason Maurer</t>
  </si>
  <si>
    <t xml:space="preserve">villainess|surrealism|one-word-title|computer-animation|independent-film|character-name-in-title</t>
  </si>
  <si>
    <t xml:space="preserve">tt0822832</t>
  </si>
  <si>
    <t xml:space="preserve">Marley &amp; Me</t>
  </si>
  <si>
    <t xml:space="preserve">A family learns important life lessons from their adorable, but naughty and neurotic dog.</t>
  </si>
  <si>
    <t xml:space="preserve">Owen Wilson, Jennifer Aniston, Eric Dane, Kathleen Turner</t>
  </si>
  <si>
    <t xml:space="preserve">David Frankel</t>
  </si>
  <si>
    <t xml:space="preserve">dog|florida|dog-movie|pet-name-in-title|dog-running-on-beach|dog-swimming-in-ocean|labrador-retriever|pet-funeral|heavily-pregnant-mother|garage|south-florida|quitting-a-job|pet-owner-relationship|pet-as-a-gift|loss-of-pet|journalist|dog-as-a-gift|dissatisfaction|death-of-pet|death-of-title-character|punctuation-in-title|ampersand-in-title|happy-birthday-to-you|ultrasound|trying-to-get-pregnant|swimming-pool|pregnancy-test|positive-pregnancy-test|pet-sitter|pennsylvania|obedience-training|newspaper-reporter|newspaper-editor|newspaper-columnist|newlywed-couple|miscarriage|ireland|hungry-dog|dog-humping-someone's-leg|death-of-dog|beach|frat-pack|based-on-true-story|based-on-book|actor-shares-first-name-with-character|character-name-in-title</t>
  </si>
  <si>
    <t xml:space="preserve">tt0960731</t>
  </si>
  <si>
    <t xml:space="preserve">Bedtime Stories</t>
  </si>
  <si>
    <t xml:space="preserve">A hotel handyman's life changes when the lavish bedtime stories he tells his niece and nephew start to magically come true.</t>
  </si>
  <si>
    <t xml:space="preserve">Adam Sandler, Keri Russell, Guy Pearce, Russell Brand</t>
  </si>
  <si>
    <t xml:space="preserve">Adam Shankman</t>
  </si>
  <si>
    <t xml:space="preserve">handyman|bedtime-story|birthday-party|hotel-heiress|elephant|tween-girl|lifting-someone-into-the-air|child|imagination|guinea-pig|fear-of-germs|boss'-daughter|surrealism|uncle-niece-relationship|uncle-nephew-relationship|singing-in-a-car|hotel-business|gumball|brother-sister-relationship|death-of-father|what-happened-to-epilogue|narrated-by-character|voice-over-narration|2000s|21st-century|year-1974|1970s|20th-century|reference-to-led-zeppelin|slow-motion-scene|studio-logo-segues-into-film|cameo|arrested-development|title-spoken-by-character</t>
  </si>
  <si>
    <t xml:space="preserve">tt0901476</t>
  </si>
  <si>
    <t xml:space="preserve">Bride Wars</t>
  </si>
  <si>
    <t xml:space="preserve">Two best friends become rivals when they schedule their respective weddings on the same day.</t>
  </si>
  <si>
    <t xml:space="preserve">Kate Hudson, Anne Hathaway, Bryan Greenberg, Chris Pratt</t>
  </si>
  <si>
    <t xml:space="preserve">Gary Winick</t>
  </si>
  <si>
    <t xml:space="preserve">wedding|best-friend|rivalry|fake-tan|dyed-hair|bride|wedding-party|school-teacher|sabotage|hotel|f-rated|female-protagonist|blue-hair|spray-tan|wedding-planning|manhattan-new-york-city|pretend-wedding|tiffany's|plaza-hotel-manhattan-new-york-city|reference-to-vera-wang|wedding-planner|treadmill|tequila|spring-break|pregnancy|middle-school|male-stripper|male-secretary|loss-of-parents|loss-of-mother|loss-of-father|flashback|engagement-ring|engagement-party|death-of-parents|brother-sister-relationship|broken-engagement|bachelorette-party|attorney|assistant|new-york-city|wedding-gown|wedding-dress|wedding-ceremony|maid-of-honor|girl-fight|friendship|competition|chick-flick|bridal-shop|bridal-gown|bridal-bouquet|death-of-mother|death-of-father</t>
  </si>
  <si>
    <t xml:space="preserve">tt0785006</t>
  </si>
  <si>
    <t xml:space="preserve">Hotel for Dogs</t>
  </si>
  <si>
    <t xml:space="preserve">Two kids secretly take in stray dogs at a vacant hotel.</t>
  </si>
  <si>
    <t xml:space="preserve">Emma Roberts, Jake T. Austin, Don Cheadle, Johnny Simmons</t>
  </si>
  <si>
    <t xml:space="preserve">Thor Freudenthal</t>
  </si>
  <si>
    <t xml:space="preserve">overalls|dog|foster-home|abandoned-hotel|dog-movie|playing-with-a-dog|german-shepherd|bloodhound|bullmastiff-dog|labrador-retriever|pit-bull|dachshund|pug|siberian-husky|beauceron-dog|beagle|chihuahua|mutt|husky-dog|yorkshire-terrier|pug-dog|three-legged-dog|pitbull|chinese-crested|english-bulldog|bulldog|boston-terrier|mastiff|terrier|border-collie|adoption|animal-urination|overweight-child|interracial-adoption|dog-rescue|toilet-humor|talking-to-a-dog|poodle|owner-dog-relationship|orphan|orphanage|orphan-girl|master-dog-relationship|killing-a-dog|husband-wife-relationship|hot-dog|foster-parent|foster-mother|foster-mother-foster-son-relationship|foster-father|foster-father-foster-son-relationship|foster-daughter|foster-child|foster-care|dog-training|pet-food|dog-feces|dog-chase|collie-dog|boyfriend-girlfriend-relationship|puppy|pet-store|interracial-friendship|foster-parenting|family-dinner|dogcatcher|dog-pound|dog-in-peril|child-genius|brother-sister-relationship|barbecue|bad-singing|animal-lover|animal-control-worker|based-on-novel|title-spoken-by-character</t>
  </si>
  <si>
    <t xml:space="preserve">tt1114740</t>
  </si>
  <si>
    <t xml:space="preserve">Paul Blart: Mall Cop</t>
  </si>
  <si>
    <t xml:space="preserve">When a shopping mall is taken over by a gang of organized crooks, it's up to a mild-mannered security guard to save the day.</t>
  </si>
  <si>
    <t xml:space="preserve">Sony Pictures/Columbia Pictures</t>
  </si>
  <si>
    <t xml:space="preserve">Kevin James, Keir O'Donnell, Jayma Mays, Raini Rodriguez</t>
  </si>
  <si>
    <t xml:space="preserve">mall|security-guard|cell-phone|text-messaging|hostage|shopping-mall|police-officer|mall-cop|first-part|high-definition-television|hdtv|playstation-2|playstation-3|eating-contest|reference-to-olivia-newton-john|reference-to-scooby-doo|air-tank|character-says-i-love-you|fat-woman|disgruntled-customer|head-butt|vibrating-cell-phone|girl-stripped-down-to-bra|bra|text-message|redhead|single-parent|single-father|decoy|shot-in-the-hand|rescue-mission|escape|rescue|kidnapping|maverick-cop|tough-cop|tough-guy|mexican-standoff|die-hard-scenario|traitor|arrest|telescope|hk-5-machine-gun|gun-shot-out-of-hand|glock|pistol|hostile-takeover|terrorist-plot|terrorism|terrorist|one-against-many|one-man-army|wrestling|explosion|comic-violence|violence|fistfight|martial-arts|mixed-martial-arts|car-chase|showdown|shootout|cult-film|hero|tied-feet|video-arcade|unlikely-hero|training-camp|trainee|texting|tattoo|tanning-bed|tabasco-sauce|swat-team|skateboard|security-camera|scooter|parkour|motion-detector|mini-van|jumping-from-a-car|internet-dating|hypoglycemia|hockey-stick|hiding|held-hostage|hair-weave|gps|elevator|defenestration|black-friday|bank|ball-pit|badge|air-duct|access-code|access-card|thanksgiving|santa-claus|christmas|blockbuster|parody|pinball-machine|punctuation-in-title|scene-during-end-credits|mother-son-relationship|father-daughter-relationship|drunkenness|segway|title-spoken-by-character|character-name-in-title|surprise-ending</t>
  </si>
  <si>
    <t xml:space="preserve">tt0494238</t>
  </si>
  <si>
    <t xml:space="preserve">Inkheart</t>
  </si>
  <si>
    <t xml:space="preserve">A young girl discovers her father has an amazing talent to bring characters out of their books and must try to stop a freed villain from destroying them all, with the help of her father, her aunt, and a storybook's hero.</t>
  </si>
  <si>
    <t xml:space="preserve">Warner Bros. Pictures/New Line Cinema</t>
  </si>
  <si>
    <t xml:space="preserve">Brendan Fraser, Sienna Guillory, Eliza Bennett, Richard Strange</t>
  </si>
  <si>
    <t xml:space="preserve">Iain Softley</t>
  </si>
  <si>
    <t xml:space="preserve">overalls|book|escape|villain|girl|shadow|reading|fire-eater|disappearance|fantasy-reality-crossover|laundry-drying-on-clothes-line|foreign-language-adaptation|bookbinder|rare-book|ferret|page-torn-from-a-book|destroying-a-book|book-ripped-apart|title-appears-in-writing|theft|rapunzel|pet|nymph|juggler|hummingbird|house-on-fire|drawing|dog|crypt|arson|unicorn|reference-to-a-classic-novel|flying-monkey|boy|writer|villainess|stuttering|secret|nickname|mute|missing-person|imprisonment|great-aunt|gift|father-daughter-relationship|fantasy-becomes-reality|family-reunion|escape-from-prison|eavesdropping|dungeon|confession|bookstore|blown-cover|betrayal|abandoned-church|based-on-novel|title-spoken-by-character</t>
  </si>
  <si>
    <t xml:space="preserve">tt0327597</t>
  </si>
  <si>
    <t xml:space="preserve">Coraline</t>
  </si>
  <si>
    <t xml:space="preserve">An adventurous girl finds another world that is a strangely idealized version of her frustrating home, but it has sinister secrets.</t>
  </si>
  <si>
    <t xml:space="preserve">Dakota Fanning, Teri Hatcher, Jennifer Saunders, Dawn French</t>
  </si>
  <si>
    <t xml:space="preserve">Henry Selick</t>
  </si>
  <si>
    <t xml:space="preserve">Nominated for 1 Oscar. Another 7 wins &amp; 43 nominations.</t>
  </si>
  <si>
    <t xml:space="preserve">parallel-worlds|stop-motion|scissors|new-home|eye|dream|secret-door|cat|rescue|talking-cat|spiderweb|seashell-bikini|spiral-staircase|scene-after-end-credits|puppet-animation|garment-button|lifting-someone-into-the-air|thunderstorm|monster|crying|shadow|loneliness|boat|rainbow|blood|orphan|woods|forename-as-title|one-word-title|bechdel-test-passed|husband-wife-relationship|little-girl|moving-crew|pet-cat|stuffed-animal|pet-dog|old-woman|thunder|letter|bicycling|little-boy|dowsing|forest|movers|search|clue|flashlight|fear|riddle|tears|fireplace|stage|anger|spotlight|beetle|big-top|child-protagonist|female-protagonist|search-for-parent|sleep|void|alternate-world|camera|walker|stabbing-a-doll|cane|hanging-from-a-flagpole|angel|snow|eccentric|pizza|lemonade|stuffed-toy-dog|moving|swinging-on-a-door|stuffed-animal-toy|reflection|motorcycle|other-father|tea|catalogue|gloves|clothing-store|toy-chest|texas|michigan|suitcase|rain|hummingbird|flowers|breaking-mirror|candy|disappearance-of-one's-father|disappearance|running-away|dinner|theatre-audience|theatre-production|diving-into-a-barrel|song|singing|singer|shakespearean-quotation|reference-to-william-shakespeare|lightning|moving-van|mermaid|actress|cheese|balancing-on-a-balcony-railing|balcony|parachute|knitting-needle|mirror|computer|voice-over-narration|wallpaper|corset|cell-phone|dog|oregon|player-piano|pianist|eyeglasses|photograph|skipping-stone|milkshake|tent|pajamas|presidents'-day|lorgnette|hide-and-seek|cake|candle|bedroom|nightmare|sleeping|prayer|eating|food|buxom|boy|mother-daughter-relationship|father-daughter-relationship|sewing|thread|needle|horror-for-children|dark-fantasy|theatre|blue-hair|tunnel|trapeze|toy-train|tickling|tea-leaves|snowglobe|slug|praying-mantis|peeling-skin|mouse|high-dive|garden|fortune-telling|fog|dowsing-rod|cannon|bicycle|bat|poison-oak|mirror-as-portal|blowing-a-raspberry|well-shaft|rat|old-mansion|metamorphosis|mechanical-hand|insect|grandmother-grandson-relationship|eye-cut-out|cat-and-mouse|bug|acrobat|impostor|talking-animal|secret-passage|piano|old-dark-house|neighbor|kidnapping|key|ghost|ghost-child|game-playing|fantasy-world|doll|cotton-candy|circus|surrealism|3-dimensional|cult-film|stop-motion-animation|death-of-mother|based-on-novel|title-spoken-by-character|character-name-in-title|laptop-computer</t>
  </si>
  <si>
    <t xml:space="preserve">tt0838232</t>
  </si>
  <si>
    <t xml:space="preserve">The Pink Panther 2</t>
  </si>
  <si>
    <t xml:space="preserve">Insp. Jacques Clouseau teams up with a squad of International detectives who are just as bumbling as he is. Their mission: Stop a globe-trotting thief who specializes in stealing historical artifacts.</t>
  </si>
  <si>
    <t xml:space="preserve">Steve Martin, Jean Reno, Emily Mortimer, Andy Garcia</t>
  </si>
  <si>
    <t xml:space="preserve">Harald Zwart</t>
  </si>
  <si>
    <t xml:space="preserve">laser|nun|inspector|detective|pink-panther|panther|theft|france|wedding-kiss|marriage-proposal|electric-shock|elevator|shot-in-the-chest|binoculars|secret-romance|karate|fingerprint|broken-glass|speaking-with-an-accent|diamond-theft|password|robbery|looking-at-self-in-mirror|falling-off-a-balcony|priest|catholic-priest|vatican-city|surprise-attack|rome-italy|paris-france|marital-problem|man-dressed-as-a-woman|fire|falling-down-a-chimney|camera|balcony|villainess|suicide-note|sequel-to-remake|ring|restaurant|master-thief|italian|investigator|investigation|indian-woman|gun|french|disguise|dancer|asian|apparent-suicide|airport|wedding|eiffel-tower-paris|shroud-of-turin|numbered-sequel|digit-in-title|color-in-title|animal-in-title|sequel|famous-opening-theme|animated-title-sequence|animated-credits|number-in-title|surprise-ending|clouseau|team|italy|diamond|artifact|bumbling|second-part|smart-car-automobile|smart-fortwo|2000s|throwing-the-bouquet|havoc|champagne|switch|red-dress|falling-down-stairs|fire-hose|dumbwaiter|pie-in-the-face|newspaper-headline|police-tape|voted-out|falling-from-height|rorschach-inkblot|flag-pole|swiss-guard|reading-lips|fireplace|horse-riding|trophy|flip|alias|calling-card|smart-car|deduction|bottle-of-wine|accident-prone|freak-accident|commando|portrait|medal-of-honor|excuse|kicked-in-the-head|hand-caught-in-a-window|windshield-wiper|measuring-tape|tutu|traitor-revealed|traitor-in-the-ranks|surveillance-camera|stakeout|singer-as-actor|singer-acting|security-camera|private-jet|police-surveillance|police-stakeout|parking-ticket|juggling|juggling-act|jet|interracial-relationship|elite-team|closed-circuit-tv|citroen|cctv|cctv-camera|banging-head-against-wall|returning-character-with-different-actor|traffic-policeman|sexist|researcher|racist|purse|murder|martial-arts|key|japanese|hostage|heist|gem|foolishness|ex-boyfriend-ex-girlfriend-relationship|electronics-expert|decoy|criminology|bullet-ricochet|briton|arson|pope|sensitivity-training|trenchcoat|police|policeman|famous-score</t>
  </si>
  <si>
    <t xml:space="preserve">tt1075417</t>
  </si>
  <si>
    <t xml:space="preserve">Race to Witch Mountain</t>
  </si>
  <si>
    <t xml:space="preserve">A Las Vegas cabbie enlists the help of a UFO expert to protect two siblings with paranormal powers from the clutches of an organization that wants to use the kids for their nefarious plans.</t>
  </si>
  <si>
    <t xml:space="preserve">Dwayne Johnson, AnnaSophia Robb, Alexander Ludwig, Carla Gugino</t>
  </si>
  <si>
    <t xml:space="preserve">Andy Fickman</t>
  </si>
  <si>
    <t xml:space="preserve">spacecraft|ufo|alien|military|mountain|taxi|taxi-driver|convention|teenage-girl|magical-power|supernatural|laser|trailer|telekinesis|cameo|teleportation|casino|waitress|soldier|lifting-male-in-air|crash-landing|alien-invasion|government-agent|motel|gangster|secret-government-organization|explosion|mechanic|babe-scientist|hologram|lifting-someone-into-the-air|title-appears-in-writing|scene-during-end-credits|old-dark-house|costume|train-explosion|sheriff|pistol|machine-gun|lasersight|helicopter|diner|scientist|psychic|mind-reading|human-alien|dog|desert|chase|brother-sister-relationship|alien-assasin|studio-logo-segues-into-film|las-vegas-nevada|train|spaceship|secret-entrance|garden|children-in-peril|cave|car-wreck|car-chase|cabin|supernatural-power|remake|paranormal-phenomena|based-on-film|based-on-novel</t>
  </si>
  <si>
    <t xml:space="preserve">tt1161064</t>
  </si>
  <si>
    <t xml:space="preserve">Super Capers: The Origins of Ed and the Missing Bullion</t>
  </si>
  <si>
    <t xml:space="preserve">A good guy with no powers joins a superhero team with no clue against a bad guy with no shame.</t>
  </si>
  <si>
    <t xml:space="preserve">RG Entertainment</t>
  </si>
  <si>
    <t xml:space="preserve">Justin Whalin, Michael Rooker, Ryan McPartlin, Sam Lloyd</t>
  </si>
  <si>
    <t xml:space="preserve">Ray Griggs</t>
  </si>
  <si>
    <t xml:space="preserve">superhero|time|gold|surrealism|outer-space|hero|guard|fictional-news-show|children|xbox|warp|villainess|van|tattoo|speed|security|saga|robot|reporter|red-cape|product-placement|police|photographer|mount-rushmore|monster|mad-magazine|idealism|house|hope|henchman|gun|good-versus-evil|reference-to-god|forest|evil-smile|devil|court|costume|coke|cigar-smoking|christian|chevy|castle|bridge|bank|angel|american-hero|80s</t>
  </si>
  <si>
    <t xml:space="preserve">tt0892782</t>
  </si>
  <si>
    <t xml:space="preserve">Monsters vs. Aliens</t>
  </si>
  <si>
    <t xml:space="preserve">A woman transformed into a giant after she is struck by a meteorite on her wedding day becomes part of a team of monsters sent in by the U.S. government to defeat an alien mastermind trying to take over Earth.</t>
  </si>
  <si>
    <t xml:space="preserve">Paramount/Dreamworks Animation</t>
  </si>
  <si>
    <t xml:space="preserve">Reese Witherspoon, Seth Rogen, Hugh Laurie, Will Arnett</t>
  </si>
  <si>
    <t xml:space="preserve">Rob Letterman, Conrad Vernon</t>
  </si>
  <si>
    <t xml:space="preserve">giant|alien|giantess|alien-invasion|alien-space-craft|monster|outer-space|wedding|destruction|president|general|california|cgi-animation|growing-in-size|sudden-change-in-size|changing-size|kaiju|friend|falling|lifting-someone-into-the-air|lifting-a-woman-into-the-air|fainting|fear|fear-of-monsters|scream|screaming|yelling|falling-from-height|bed|flying|flight|sleep-apnea|boyfriend-girlfriend-relationship|marriage|kiss|affectionate-kiss|wilhelm-scream|exploding-ship|san-francisco-california|computer-animation|surrealism|paris-france|freezing|dumbness|legs|blockbuster|imax-version|giant-woman|blob|scene-during-end-credits|evil-laughter|breaking-the-fourth-wall|usa|underwater-scene|ufo|u.s.-president|trolleybus|tower|tomato|teamwork|tank|talking-insect|swimming-pool|superhuman-strength|super-strength|spoon|spaceship|soldier|solar-system|sewerage|selfishness|scientist|science|saving-the-world-mission|saving-the-world|saturn-the-planet|salute|rooftop|rocket|robot|reporter|pyramid|prisoner|playing-card|planet|ping-pong|piano|pianist|parachute|news-anchor|nail-polish|mutation|mutant|modesto-california|military|mercilessness|martial-arts|man-versus-robot|mad-scientist|lipstick|laptop|keyboard|karate|jumping-from-a-rooftop|jet-plane|jet-pack|jelly|jeep|japan|insect|injection|human-versus-computer|hot-dog-stand|helicopter|groom|golden-gate-bridge|giant-robot|ghost-town|genetic-alteration|gelatin|gas-station|fuzzy-bug|frozen-body|frozen-alive|food|flying-saucer|fish|fish-man|fingerprinting|fight|famous-song|eyebrow|experiment|experiment-gone-wrong|eiffel-tower-paris|egypt|dive|disguise|deserted-city|computer|commander|clone|church|chase|card|canceled-wedding|bug|bridge|bride|break-up|body-frozen-under-ice|beam|battle-tank|bar-bell|ball|army|american-president|versus-in-title|meteor|cockroach|3-dimensional|alien-attack|title-spoken-by-character</t>
  </si>
  <si>
    <t xml:space="preserve">tt1098327</t>
  </si>
  <si>
    <t xml:space="preserve">Dragonball: Evolution</t>
  </si>
  <si>
    <t xml:space="preserve">The young warrior Son Goku sets out on a quest, racing against time and the vengeful King Piccolo, to collect a set of seven magical orbs that will grant their wielder unlimited power.</t>
  </si>
  <si>
    <t xml:space="preserve">Justin Chatwin, Yun-Fat Chow, Emmy Rossum, Jamie Chung</t>
  </si>
  <si>
    <t xml:space="preserve">James Wong</t>
  </si>
  <si>
    <t xml:space="preserve">dragon|power|orb|grandfather|warrior|attack|special-attack|goggles|kung-fu-master|battle|kung-fu-fighting|dragon-ball-z|based-on-tv-show|based-on-tv-series|violence|based-on-comic|based-on-television-series|whitewash|slow-motion|shootout|flying-car|vengence|chanting|campfire|alien-invasion|gadget|vault|asian-american|grave|death|mass-destruction|birthday-cake|wok|dating|sunset|supernatural-power|daydream|school-class|devastation|mysticism|magic|greenhouse|philosophy|acrobatics|voice-over-narration|saving-the-world|future|falling-into-a-hole|falling-from-height|back-from-the-dead|no-opening-credits|birthday-present|house-falls-on-person|teenager|scene-during-end-credits|wish|volcano|trap|tournament|torch|sweat|spaceship|sorry|solar-eclipse|shape-shifting-alien|shape-shifter|self-control|scientist|school|race-against-time|prologue|orange-fruit|near-death|motorcycle|locker|lava|kiss|kick|japanese|insect|impersonator|imagination|hummer|hole|henchman|flying-kick|fireball|fight|fighter|female-assassin|earth|death-of-grandfather|classroom|chicken-feet|cheating|candle|bully-comeuppance|broken-glass|blood|birthday|bicycle|villain-turns-good|avenge|assassin|apology|ape|altering-future|alien-assasin|eclipse|based-on-cult-favorite|based-on-comic-book|based-on-cartoon|based-on-anime|young-love|world-domination|warrior-race|transformation|temple|teenage-boy|teacher-student-relationship|superhuman-strength|super-speed|spacecraft|self-sacrifice|revenge|reluctant-hero|prophecy|orphan|origin-of-hero|nemesis|murder|monk|invulnerability|interracial-romance|hyper-speed|human-alien|hologram|full-moon|friendship|flying|fighting-in-the-air|female-gunfighter|female-fighter|exploration|exploding-planet|evolution|egg|desert|cult-figure|chosen-one|child-hero|bully|bullet-time|alien|alien-race|alien-hunter|immortality|evil-king|courage|good-versus-evil|unlikely-hero|training|teenage-superhero|superhero|super-villain|super-power|morphing|martial-arts|kung-fu|ki-life-force|karate|high-school|giant-ape|costume|based-on-manga|based-on-novel</t>
  </si>
  <si>
    <t xml:space="preserve">tt1078912</t>
  </si>
  <si>
    <t xml:space="preserve">Night at the Museum: Battle of the Smithsonian</t>
  </si>
  <si>
    <t xml:space="preserve">Security guard Larry Daley infiltrates the Smithsonian Institution in order to rescue Jedediah and Octavius, who have been shipped to the museum by mistake.</t>
  </si>
  <si>
    <t xml:space="preserve">Ben Stiller, Amy Adams, Owen Wilson, Hank Azaria</t>
  </si>
  <si>
    <t xml:space="preserve">museum|amelia-earhart|security-guard|ivan-the-terrible|attila-the-hun|napoleon-bonaparte|al-capone|manic-pixie-dream-girl|tyrannosaurus-rex|hdtv|motorcycle|museum-of-natural-history|native-american|new-york-city|manhattan-new-york-city|moxie|sickle|stained-glass-window|rocket|airplane|squirrel|muppet|submachine-gun|passionate-kiss|cupid|statue|the-thinker|bust|octopus|bird-cage|lisp|kangaroo|motorcycle-with-a-sidecar|archives|washington-monument-washington-d.c.|shipping-container|dinosaur-fossil|american-flag|toy-soldier|woolly-mammoth|times-square-manhattan-new-york-city|warrior|villain|suspended-animation|roman-soldier|parallel-world|mammoth|imagination|giant-squid|emperor|cowboy|astronomer|angel|airplane-pilot|1940s|1930s|tight-pants|camel-toe|washington-d.c.|tuskegee-airmen|smithsonian-institution-manhattan-new-york-city|scene-during-end-credits|sailor|nurse|monkey|lincoln-memorial-washington-d.c.|face-slap|bobble-head-doll|black-and-white-segues-into-color|black-and-white-scene|hourglass|buried-to-the-neck|statute|pilot|frat-pack|second-part|sequel|number-in-title</t>
  </si>
  <si>
    <t xml:space="preserve">tt0780567</t>
  </si>
  <si>
    <t xml:space="preserve">Imagine That</t>
  </si>
  <si>
    <t xml:space="preserve">A financial executive who can't stop his career downspiral is invited into his daughter's imaginary world, where solutions to his problems await.</t>
  </si>
  <si>
    <t xml:space="preserve">Eddie Murphy, Thomas Haden Church, Yara Shahidi, Ronny Cox</t>
  </si>
  <si>
    <t xml:space="preserve">Karey Kirkpatrick</t>
  </si>
  <si>
    <t xml:space="preserve">sleepover|competition|blanket|feather|family-relationships|workplace-bullying|trampoline|solo|school-program|red-bull|private-school|pancake|native-american|investment-deal|inedible-food|imaginary-friend|husband-wife-relationship|home-invasion|high-finance|employer-employee-relationship|dancing|child-abuse|father-daughter-relationship</t>
  </si>
  <si>
    <t xml:space="preserve">tt1080016</t>
  </si>
  <si>
    <t xml:space="preserve">Ice Age: Dawn of the Dinosaurs</t>
  </si>
  <si>
    <t xml:space="preserve">When Sid's attempt to adopt three dinosaur eggs gets him abducted by their real mother to an underground lost world, his friends attempt to rescue him.</t>
  </si>
  <si>
    <t xml:space="preserve">20th Century Fox/Emerging Pictures</t>
  </si>
  <si>
    <t xml:space="preserve">Eunice Cho, Karen Disher, Harrison Fahn, Maile Flanagan</t>
  </si>
  <si>
    <t xml:space="preserve">Carlos Saldanha, Mike Thurmeier(co-director)</t>
  </si>
  <si>
    <t xml:space="preserve">dinosaur|dinosaur-egg|egg|rescue|weasel|squirrel|lost-world|acorn|ice-age|playground|flashback|nightmare|animal-that-acts-human|talking-animal|cgi-animation|tyrannosaurus-rex|baby-dinosaur|200th-century-b.c|20000-b.c.|subjective-camera|insanity|extended-family|next-generation|on-the-road|3d-sequel-to-2d-film|rescue-team|loneliness|baby-girl|snow|computer-animation|altered-version-of-studio-logo|no-opening-credits|surrealism|prehistoric-times|family-relationships|childbirth|skeleton|jungle|sloth|pterodactyl|pregnant-animal|pregnancy|lava|ice-cave|giving-birth|eye-patch|expectant-mother|expectant-father|child-in-peril|bridge|birth|anachronism|allosaurus|3d|sabertooth-tiger|mammoth|third-part|sequel</t>
  </si>
  <si>
    <t xml:space="preserve">tt0417741</t>
  </si>
  <si>
    <t xml:space="preserve">Harry Potter and the Half-Blood Prince</t>
  </si>
  <si>
    <t xml:space="preserve">As Harry Potter begins his sixth year at Hogwarts, he discovers an old book marked as "the property of the Half-Blood Prince" and begins to learn more about Lord Voldemort's dark past.</t>
  </si>
  <si>
    <t xml:space="preserve">Daniel Radcliffe, Michael Gambon, Dave Legeno, Elarica Johnson</t>
  </si>
  <si>
    <t xml:space="preserve">David Yates</t>
  </si>
  <si>
    <t xml:space="preserve">Nominated for 1 Oscar. Another 8 wins &amp; 35 nominations.</t>
  </si>
  <si>
    <t xml:space="preserve">professor|book|potion|wizard|love|blood|tough-girl|bad-guys-win|interracial-kiss|interracial-romance|black-male-white-female-relationship|kiss|strong-female-lead|strong-female-character|looking-at-oneself-in-a-mirror|foaming-at-the-mouth|school-of-magic|open-ended|magical-potion|bildungsroman|based-on-young-adult-novel|killing-an-animal|magic|year-1997|year-1996|1990s|husband-wife-relationship|orchestral-music-score|lifting-a-female-into-the-air|slow-motion-scene|lifting-someone-into-the-air|hereditary-gift-of-witchcraft|closing-credits-sequence|boy-with-glasses|wet-jeans|disappearance|box-of-chocolates|house-on-fire|foot-chase|ring-of-fire|christmas|apple|library|hourglass|dinner-party|curse|pub|snow|spell|sports-team|scar|orphanage|younger-version-of-character|ocean|cabinet|brother-brother-relationship|dragon|walking-up-a-wall|magic-shop|cut-hand|rain|brother-sister-relationship|mother-daughter-relationship|manipulation|chandelier|dripping-blood|village|newspaper|cave|favoritism|fire|locket|werewolf|infirmary|broken-glass|necklace|tragic-event|good-versus-evil|underwater-scene|memory|love-potion|closing-eyes-of-dead-person|no-opening-credits|vow|twin-brother|teleportation|teen-romance|teen-angst|subway-station|seizure|revelation|remorse|photograph|murder|luck|london-england|levitation|kicked-in-the-face|jealousy|invisibility|healing|guilt|giant-spider|friendship|flashback|fireplace|false-memory|falling-from-height|evil-child|eavesdropping|drunkenness|drugged-food|drugged-drink|diary|destroyed-bridge|deception|dead-bird|corpse|cliffhanger|christmas-party|burnt-down-house|burned-alive|broken-nose|breaking-up-with-girlfriend|boyfriend-girlfriend-relationship|returning-character-killed-off|dark-fantasy|evil-wizard|cult-figure|cult-film|magic-wand|betrayal|steam-train|love-triangle|prophecy|revenge|death|fictitious-sport|poison|ring|evil-mark|teacher-student-relationship|sixth-part|headmaster|boy-hero|death-of-friend|based-on-novel|character-name-in-title|surprise-ending</t>
  </si>
  <si>
    <t xml:space="preserve">tt0436339</t>
  </si>
  <si>
    <t xml:space="preserve">G-Force</t>
  </si>
  <si>
    <t xml:space="preserve">A specially trained squad of guinea pigs is dispatched to stop a diabolical billionaire from taking over the world.</t>
  </si>
  <si>
    <t xml:space="preserve">Bill Nighy, Will Arnett, Zach Galifianakis, Kelli Garner</t>
  </si>
  <si>
    <t xml:space="preserve">Hoyt Yeatman</t>
  </si>
  <si>
    <t xml:space="preserve">guinea-pig|household-appliance|secret-agent|animal-human-communication|animal-villain|anthropomorphic-hamster|anthropomorphic-mole|anthropomorphic-animal|anthropomorphic-guinea-pig|cgi-animation|fbi-director|talking-mouse|mouse|high-speed-chase|slice-of-cake|star-nosed-mole|woman-wearing-glasses|giant-robot|massive-explosion|armored-vehicle|microwave-oven|recreational-vehicle|rv|fireworks|car-chase|pizza-box|pep-talk|suv|black-suv|kitchen-appliance|skateboard|killer-robot|radio-controlled-toy|clothes-line|trampoline|radio-controlled-car|car-tire|tire-swing|dog|animal-ally|special-agent|house-fly|dancing-guinea-pig|talking-guinea-pig|snake|satellite|black-cat|cat|cockroach|laptop-computer|talking-mole|mole-the-animal|pet-store|pet-shop|talking-hamster|hamster|garbage-truck|no-opening-credits|punctuation-in-title|computer-animation|talking-animal|part-animation|3d|3d-animation|spy|part-computer-animated|hyphen-in-title|title-spoken-by-character</t>
  </si>
  <si>
    <t xml:space="preserve">tt0775552</t>
  </si>
  <si>
    <t xml:space="preserve">Aliens in the Attic</t>
  </si>
  <si>
    <t xml:space="preserve">A group of kids must protect their vacation home from invading aliens.</t>
  </si>
  <si>
    <t xml:space="preserve">Carter Jenkins, Austin Butler, Ashley Tisdale, Ashley Boettcher</t>
  </si>
  <si>
    <t xml:space="preserve">John Schultz</t>
  </si>
  <si>
    <t xml:space="preserve">attic|alien|mind-control|boyfriend|nintendo-ds|scene-during-end-credits|bloopers-during-credits|swimming-pool|summer-cottage|smashed-car|sibling-relationship|sheriff|satellite-dish|paintball-gun|out-take|heating-vent|fishing|father-son-relationship|family-vacation|cover-up|cousin-cousin-relationship|computer-hacker|bikini|basement|antigravity|human-versus-alien</t>
  </si>
  <si>
    <t xml:space="preserve">tt0976222</t>
  </si>
  <si>
    <t xml:space="preserve">Bandslam</t>
  </si>
  <si>
    <t xml:space="preserve">A new kid in town assembles a fledgling rock band -- together, they achieve their dreams and compete against the best in the biggest event of the year, a battle of the bands.</t>
  </si>
  <si>
    <t xml:space="preserve">Aly Michalka, Vanessa Hudgens, Gaelan Connell, Scott Porter</t>
  </si>
  <si>
    <t xml:space="preserve">Todd Graff</t>
  </si>
  <si>
    <t xml:space="preserve">school|battle-of-the-bands|teenager|high-school|rock-'n'-roll|new-jersey|rock-band|personal-growth|strong-female-lead|strong-female-character|guitar|kiss|closing-credits-sequence|ex-boyfriend-ex-girlfriend-relationship|mother-son-relationship|family-relationships|teenage-girl|teenage-boy|number-in-character's-name|youtube|ska|shame|rock-music|reconciliation|jealousy|female-musician|concert|amateur-musician|writer-director|first-kiss|cellist</t>
  </si>
  <si>
    <t xml:space="preserve">tt1100119</t>
  </si>
  <si>
    <t xml:space="preserve">Shorts</t>
  </si>
  <si>
    <t xml:space="preserve">A young boy's discovery of a colorful, wish-granting rock causes chaos in the suburban town of Black Falls when jealous kids and scheming adults alike set out to get their hands on it.</t>
  </si>
  <si>
    <t xml:space="preserve">Jimmy Bennett, Jake Short, Kat Dennings, Trevor Gagnon</t>
  </si>
  <si>
    <t xml:space="preserve">Robert Rodriguez</t>
  </si>
  <si>
    <t xml:space="preserve">boy|rock|close-up-of-eye|story-continued-during-end-credits|family-relationships|two-headed-person|twin|telephone|staring-contest|snake|rainbow|party|mutated|hot-dog|hospital|greed|fort|dung-beetle|costume-party|community|broken-arm|booger|alligator|what-happened-to-epilogue|nonlinear-timeline|science-class|school|school-bus|school-bully|monster|ipod|flying-saucer|chocolate-bar|backpack|alien|wish|friend|one-word-title|character-name-in-title</t>
  </si>
  <si>
    <t xml:space="preserve">tt1212909</t>
  </si>
  <si>
    <t xml:space="preserve">Broken Hill</t>
  </si>
  <si>
    <t xml:space="preserve">A sheep-rancher's son aspires to win a music conservatory scholarship, but to apply he needs musicians who can play his music. Circumstances lead him to form a band out of prison inmates.</t>
  </si>
  <si>
    <t xml:space="preserve">Audience Alliance</t>
  </si>
  <si>
    <t xml:space="preserve">Luke Arnold, Alexa PenaVega, Rhys Wakefield, Timothy Hutton</t>
  </si>
  <si>
    <t xml:space="preserve">Dagen Merrill</t>
  </si>
  <si>
    <t xml:space="preserve">Drama, Family, Music</t>
  </si>
  <si>
    <t xml:space="preserve">prison|watermelon|sheep|punishment|kiss|fence-mending|thrown-out-of-one's-home|father-as-coach|violin|guitar|clair-de-lune|deep-purple|claude-debussy|motorcycle|piano|joyriding|rugby|paraplegic|wheelchair|daydream|barbed-wire|place-name-in-title|singing|sheep-shearing|australian-aborigine|didgeridoo|music-competition|boyfriend-girlfriend-relationship|jail|father-son-relationship|title-spoken-by-character</t>
  </si>
  <si>
    <t xml:space="preserve">tt1070858</t>
  </si>
  <si>
    <t xml:space="preserve">The Secrets of Jonathan Sperry</t>
  </si>
  <si>
    <t xml:space="preserve">An wise old Christian man imparts Biblical truths to three boys during the summer of 1970.</t>
  </si>
  <si>
    <t xml:space="preserve">Five &amp; Two Pictures</t>
  </si>
  <si>
    <t xml:space="preserve">Gavin MacLeod, Jansen Panettiere, Robert Guillaume, Frankie Ryan Manriquez</t>
  </si>
  <si>
    <t xml:space="preserve">Rich Christiano</t>
  </si>
  <si>
    <t xml:space="preserve">boy|1970s|christian|christian-film|note|cemetery|kindness|funeral|bible-study|prayer|preaching|moral-lesson|religion|bible|waitress|old-man|diner|christianity|lawnmower|bully|friendship-between-boys|crush|character-name-in-title</t>
  </si>
  <si>
    <t xml:space="preserve">tt0844471</t>
  </si>
  <si>
    <t xml:space="preserve">Cloudy with a Chance of Meatballs</t>
  </si>
  <si>
    <t xml:space="preserve">A local scientist is often regarded as a failure until he invents a machine that can make food fall from the sky. But little does he know, that things are about to take a turn for the worst.</t>
  </si>
  <si>
    <t xml:space="preserve">Bill Hader, Anna Faris, James Caan, Andy Samberg</t>
  </si>
  <si>
    <t xml:space="preserve">Phil Lord, Christopher Miller</t>
  </si>
  <si>
    <t xml:space="preserve">Nominated for 1 Golden Globe. Another 1 win &amp; 13 nominations.</t>
  </si>
  <si>
    <t xml:space="preserve">food|mayor|sardine|weather|cgi-animation|giant-food|bird|rat|hybrid-animal|year-2009|3-d|3d|21st-century|2000s|first-part|altered-version-of-studio-logo|eiffel-tower-destroyed|subjective-camera|food-in-title|wilhelm-scream|death|family-relationships|mother-son-relationship|boyfriend-girlfriend-relationship|celebrity|missing|torch|selfishness|gummi-bear|gelatin|dummy|glasses|nerd|surrealism|bedroom|weather-report|playground|monkey|falling-from-height|twister|policeman|pretzel|new-york-city|ham|fortune-cookie|father-son-relationship|donut|corn|cheeseburger|computer-animation|3-dimensional|death-of-mother</t>
  </si>
  <si>
    <t xml:space="preserve">tt1016075</t>
  </si>
  <si>
    <t xml:space="preserve">Fame</t>
  </si>
  <si>
    <t xml:space="preserve">An updated version of the musical Fame (1980), which centered on the students of the New York Academy of Performing Arts.</t>
  </si>
  <si>
    <t xml:space="preserve">MGM</t>
  </si>
  <si>
    <t xml:space="preserve">Kay Panabaker, Walter Perez, Naturi Naughton, Asher Monroe</t>
  </si>
  <si>
    <t xml:space="preserve">Kevin Tancharoen</t>
  </si>
  <si>
    <t xml:space="preserve">Comedy, Drama, Musical</t>
  </si>
  <si>
    <t xml:space="preserve">teacher|school|performing-arts|student|new-york|new-york-city|high-school|vomiting|musician|aspiring-film-director|ballet-dancer|broken-dream|mother-son-relationship|father-daughter-relationship|pianist|based-on-stage-musical-based-on-film|based-on-film|alcohol|school-principal|principal|suicide-attempt|singer|dancer|singing|dancing|teacher-student-relationship|performing-arts-school|subway|halloween-party|halloween-costume|high-school-student|halloween|one-word-title|remake|based-on-stage-musical</t>
  </si>
  <si>
    <t xml:space="preserve">tt0810784</t>
  </si>
  <si>
    <t xml:space="preserve">Bright Star</t>
  </si>
  <si>
    <t xml:space="preserve">The three-year romance between 19th-century poet John Keats and Fanny Brawne near the end of his life.</t>
  </si>
  <si>
    <t xml:space="preserve">Apparition Films</t>
  </si>
  <si>
    <t xml:space="preserve">Abbie Cornish, Ben Whishaw, Paul Schneider, Kerry Fox</t>
  </si>
  <si>
    <t xml:space="preserve">Jane Campion</t>
  </si>
  <si>
    <t xml:space="preserve">Biography, Drama, Romance</t>
  </si>
  <si>
    <t xml:space="preserve">Nominated for 1 Oscar. Another 16 wins &amp; 52 nominations.</t>
  </si>
  <si>
    <t xml:space="preserve">poet|passion|friend|john-keats|19th-century|f-rated|reference-to-song-of-solomon|reference-to-john-keats|title-directed-by-female|empire-fashion|pianoforte|mourning|grief|loss|violinist|longing|departure|gossip|obsession|valentine's-card|bookshop|seamstress|historical-event|musing|washing-clothes|ironing-clothes|gay-subtext|homosexual-subtext|hopelessness|tragic-love|tragic-event|hit-on-the-head-with-a-ball|playing-catch|poetry-class|hampstead-village-london|hanging-out-washing|cigar-smoking|cigarette-smoking|book-seller|stitching|imitating-an-ape|reed-the-plant|holding-hands|pond|haircut|lock-of-hair|ring|key|maid|mail|kitchen|goodbye|baby|climbing-a-tree|swing|coughing-blood|pregnancy|horse-and-carriage|violin|cat|dance-teacher|dance-class|singer|embroidery|sewing|threading-a-needle|concert|isle-of-wight|eyeglasses|neighbor|broken-heart|hearse|horse-drawn-hearse|horse|coffin|christmas|valentine|pacing-the-floor|suitcase|sadness|infatuation|flowers|flirting|tea|girl|boy|candle|twenty-something|love-triangle|doctor|deception|forest|woods|mirror|lake|voice-over-letter|writing|writer|death|suffering|pain|snow|snowing|blood|umbrella|rain|jealousy|bee|garden|money|debt|poem|dream|kiss|tears|reading|book|crying|dancer|dance|friendship|family-relationships|brother-brother-relationship|sister-sister-relationship|brother-sister-relationship|muse|rome-italy|london-england|title-appears-in-writing|singing|secret-engagement|romanticism|romantic-poetry|piano|death-of-lover|death-of-brother|letter|illness|fashion|england|dancing|consumption|bluebells|tuberculosis|title-based-on-poem|poetry|butterfly|1810s|death-of-friend</t>
  </si>
  <si>
    <t xml:space="preserve">tt0386117</t>
  </si>
  <si>
    <t xml:space="preserve">Where the Wild Things Are</t>
  </si>
  <si>
    <t xml:space="preserve">Yearning for escape and adventure, a young boy runs away from home and sails to an island filled with creatures that take him in as their king.</t>
  </si>
  <si>
    <t xml:space="preserve">Max Records, Pepita Emmerichs, Max Pfeifer, Madeleine Greaves</t>
  </si>
  <si>
    <t xml:space="preserve">Spike Jonze</t>
  </si>
  <si>
    <t xml:space="preserve">Adventure, Drama, Family</t>
  </si>
  <si>
    <t xml:space="preserve">Nominated for 1 Golden Globe. Another 7 wins &amp; 53 nominations.</t>
  </si>
  <si>
    <t xml:space="preserve">based-on-children's-book|creature|king|imagination|igloo|wolf-costume|tantrum|snow|ocean|forest|crown|suntan-pantyhose|giant-dog|pantyhose|foot-closeup|female-stockinged-feet|camera-shot-of-feet|no-opening-credits|fantasy-world|storytelling|fictional-war|tree|teddy-bear|swallowed-whole|sun|stuffed-animal|standing-on-a-table|snowball-fight|skeleton|single-mother|school|sand|sailboat|running-away-from-home|owl|mother-son-relationship|lying|love|loneliness|island|ice|hug|howling|hit-with-a-rock|head-wound|goat|giant-animal|friendship|fort|forgiveness|foot-chase|flower|fire|fear|falling-down-a-hill|dog|destroyed-home|desert|climbing|child-in-peril|chicken|bull|brother-sister-relationship|blood|biting|beach|arm-ripped-off|anger|altered-version-of-studio-logo|actor-shares-first-name-with-character</t>
  </si>
  <si>
    <t xml:space="preserve">tt1129445</t>
  </si>
  <si>
    <t xml:space="preserve">Amelia</t>
  </si>
  <si>
    <t xml:space="preserve">A look at the life of legendary American pilot Amelia Earhart, who disappeared while flying over the Pacific Ocean in 1937 in an attempt to make a flight around the world.</t>
  </si>
  <si>
    <t xml:space="preserve">Fox Searchlight Pictures</t>
  </si>
  <si>
    <t xml:space="preserve">Hilary Swank, Richard Gere, Ewan McGregor, Christopher Eccleston</t>
  </si>
  <si>
    <t xml:space="preserve">Mira Nair</t>
  </si>
  <si>
    <t xml:space="preserve">Adventure, Biography, Drama</t>
  </si>
  <si>
    <t xml:space="preserve">flying|woman|amelia-earhart|globe|ocean|aviatrix|pilot|kansas|book|writing|girl|money|drinking|publisher|love|atlantic-ocean|aviator|pacific-ocean|based-on-real-person|f-rated|some-scenes-in-black-and-white|implied-sex|color-segues-into-black-and-white|woman-dressed-as-man|portrait-photograph|large-format-camera|forename-as-title|reference-to-amy-guest|legs|eastman-kodak|dog|wristwatch|waves|inner-title-card|new-deal|camel|desert|kodak-camera|waffle-iron|reference-to-paramount-news|scarf|chicago-illinois|college|oryx|gambia|lecture-circuit|reconstructed-newsreel|hangover|vagabond|gao-mali|wishing-someone-good-luck|sister-sister-relationship|reference-to-admiral-byrd|lucky-strike-cigarette|contract|crossing-one's-fingers|airplane-hangar|boston-massachusetts|hotel|whale|public-relations|flying-teacher|teacher|west-point|falling-from-an-airplane|book-publishing|handshake|new-york-times-the-newspaper|wanderlust|wedding-vow|obedience|minister|covering-one's-eyes-with-one's-hands|purdue-university|tiger|jungle|pasture|shepherd|woman-wearing-trousers|le-bourget-airport|recklessness|howland-island|plane-crash|powder-puff-derby|women's-air-derby|air-derby|reference-to-busby-berkeley|reference-to-wiley-post|father-son-relationship|olympic-athlete|welsh|wales|lockheed-aircraft-corporation|radio-static|lighthouse|policeman|flight-navigator|transcontinental-flight|rocky-mountains|pylon|cleveland-ohio|u.s.-coast-guard|karachi|hawaii|honolulu-hawaii|oakland-california|lei|miami-florida|waterfall|bangkok|kolkata|lae-papua-new-guinea|papua-new-guinea|fourth-of-july|indiana|santa-barbara-california|advertisement|africa|courage|fear|character-says-i-love-you|tears|crying|flashlight|morse-code|typewriter|epilogue|sleeping-in-a-car|great-depression|aeronautics|limousine|flowers|champagne|washington-d.c.|horse-riding|horse|los-angeles-california|long-beach|atchison-kansas|tetersboro-new-jersey|prayer|wedding|starter-pistol|loyalty|ocean-liner|lightning|thunder|storm|flashback|paris-france|sleeping|falling-asleep|kissing-in-an-elevator|luggage|standing-ovation|autograph|giving-a-toast|newspaper-headline|reference-to-eleanor-roosevelt|reference-to-franklin-d.-roosevelt|fame|new-guinea|song|singing|singer|rowboat|boat|mother-daughter-relationship|father-daughter-relationship|microphone|radio|earphones|underwear|cigarette-smoking|rain|motorcycle-with-a-sidecar|motorcycle|clouds|telephone-call|telephone|risk-taking|weather|16-year-old|rye-new-york|film-camera|subjective-camera|writer|kiss|dancing|dancer|new-york-city|memory|transpacific-flight|transatlantic-flight|listening-to-a-radio|looking-at-self-in-mirror|mirror|lecture|band|search|celebrity|print-ad|disappearance|reading-aloud|year-1935|historical-event|year-1934|year-1932|ireland|freedom|year-1931|drunkenness|drink|bar|single-engine-airplane|test-pilot|test-flight|newfoundland|parachute|reference-to-charles-lindbergh|flash-camera|photographer|camera|prologue|infidelity|unfaithfulness|adultery|extramarital-affair|marriage|year-1928|title-directed-by-female|biplane|air-race|man-with-glasses|what-happened-to-epilogue|role-model|1920s|husband-wife-relationship|beach|boy|photograph|elevator|swing-band|commercial|sheep|marriage-proposal|party|press-conference|voice-over-writing|freckles|photo-shoot|ticker-tape-parade|fokker-aircraft|aviation-history|airplane|ambition|love-triangle|adventuress|female-boss|seaplane|archive-footage|ocean-crossing|female-pilot|missing-person|one-word-title|around-the-world-flight|year-1937|1930s|character-name-in-title</t>
  </si>
  <si>
    <t xml:space="preserve">tt0375568</t>
  </si>
  <si>
    <t xml:space="preserve">Astro Boy</t>
  </si>
  <si>
    <t xml:space="preserve">When an android replica of a boy is rejected by his aggrieved creator, he goes off to find his own identity in an adventure that would make him the greatest hero of his time.</t>
  </si>
  <si>
    <t xml:space="preserve">Charlize Theron, Freddie Highmore, Ryan Stiles, Eugene Levy</t>
  </si>
  <si>
    <t xml:space="preserve">David Bowers</t>
  </si>
  <si>
    <t xml:space="preserve">Animation, Action, Comedy</t>
  </si>
  <si>
    <t xml:space="preserve">robot|scientist|gladiator|betrayal|futuristic|android|force-field|cgi-animation|exploding-building|cynicism|fight-to-the-death|idealism|hope|crushed-to-death|crushed-car|cannon|crossbow|fugitive|giant|giant-monster|giant-creature|monster|creature|taser|stun-gun|self-sacrifice|heroism|knocked-out|revelation|trampoline|secret-hideout|rooftop|ambush|home-schooling|decapitation|severed-head|severed-arm|one-against-many|tracking-device|manhunt|on-the-run|satellite|corrupt-politician|politics|secret|spray-paint|montage|near-death-experience|capture|presumed-dead|experiment-gone-wrong|banishment|transformation|drone|resurrection|crash-landing|back-from-the-dead|illiteracy|freedom-fighter|golf-club|axe|chainsaw|science|circular-saw|pickpocket|single-father|single-parent|laser|hologram|sphere|orb|electromagnetism|power-outage|electromagnetic-pulse|electrocution|laboratory|professor|deoxyribonucleic-acid|engineer|inventor|cell-phone|mountain|supernatural-power|absorbing-power|stadium|flamethrower|high-school-teacher|high-school-student|high-school|3-dimensional|written-by-director|no-opening-credits|robot-as-pathos|robot-as-menace|killer-robot|feather|military|artificial-intelligence|fighting-in-the-air|chase|taxi-driver|social-commentary|press-conference|election|general|president|bare-chested-male|double-cross|deception|held-at-gunpoint|rescue|destiny|christ-allegory|stealing-a-car|car-accident|car-crash|beating|jumping-from-height|falling-from-height|crashing-through-a-window|escape|evacuation|shot-in-the-eye|repeated-line|subjective-camera|character's-point-of-view-camera-shot|airplane|butler|servant|soldier|army|machine-gun|x-rayed-skeleton|super-speed|super-strength|flying|missile|futuristic-train|sight-gag|full-moon|taxi|floating-city|skyscraper|futuristic-city|fictional-city|utopia|high-tech|robotics|rampage|destruction|outrunning-explosion|exploding-car|exploding-body|explosion|combat|final-battle|showdown|final-showdown|battle|collapsing-building|villain-arrested|arrest|poetic-justice|good-versus-evil|evil-man|courage|bravery|unlikely-hero|warrior|action-hero|superhero|origin-of-hero|loner|outcast|coming-of-age|teenage-superhero|death-of-loved-one|loss-of-loved-one|child-in-peril|teen-angst|teenage-girl|teenage-boy|teenager|13-year-old|based-on-tv-series|based-on-cartoon|based-on-anime|based-on-manga|based-on-comic-book|comic-relief|slapstick-comedy|marriage-proposal|open-ended|two-word-title|wilhelm-scream|robot-duel|arena|pizza|battle-robot|giant-robot|three-laws-of-robotics|stash|robot-laws|talking-refrigerator|robot-dog|robot-junkyard|fight-on-rooftop|x-ray-vision|future-city|super-hearing|future|future-train|flying-robot|flying-machine-model|baseball-cap|leonardo-da-vinci|robot-butler|science-class|flying-car|loss-of-son|loss-of-child|boy-genius|deathmatch|orphan|character-shaped-hole|junkyard|integrity|father-son-relationship|compassion|computer-animation|3d|death-of-son|death-of-child|title-spoken-by-character|character-name-in-title|surprise-ending</t>
  </si>
  <si>
    <t xml:space="preserve">tt1477715</t>
  </si>
  <si>
    <t xml:space="preserve">This Is It</t>
  </si>
  <si>
    <t xml:space="preserve">A compilation of interviews, rehearsals and backstage footage of Michael Jackson as he prepared for his series of sold-out shows in London.</t>
  </si>
  <si>
    <t xml:space="preserve">Michael Jackson, Alex Al, Alexandra Apjarova, Nick Bass</t>
  </si>
  <si>
    <t xml:space="preserve">7 wins &amp; 9 nominations.</t>
  </si>
  <si>
    <t xml:space="preserve">rehearsal|comeback|year-2009|2000s|lip-synching|reference-to-kenny-ortega|reference-to-michael-jackson|ends-with-freeze-frame|behind-the-scenes|zombie-costume|cherry-picker|pop-music|show-rehearsal|music-rehearsal|dance-routine|wearing-sunglasses-inside|male-singer|female-guitarist|singing-duet|pop-singer|choreography|defenestration|greatest-hits|split-screen|audition|tryouts|dancing|singing|song|stage|los-angeles-california|dance|surprise-after-end-credits|three-word-title|star-died-before-release|pop-star|live-music</t>
  </si>
  <si>
    <t xml:space="preserve">tt1067106</t>
  </si>
  <si>
    <t xml:space="preserve">A Christmas Carol</t>
  </si>
  <si>
    <t xml:space="preserve">An animated retelling of Charles Dickens' classic novel about a Victorian-era miser taken on a journey of self-redemption, courtesy of several mysterious Christmas apparitions.</t>
  </si>
  <si>
    <t xml:space="preserve">Jim Carrey, Steve Valentine, Daryl Sabara, Sage Ryan</t>
  </si>
  <si>
    <t xml:space="preserve">Robert Zemeckis</t>
  </si>
  <si>
    <t xml:space="preserve">Animation, Drama, Family</t>
  </si>
  <si>
    <t xml:space="preserve">scrooge|christmas|ghost|christmas-eve|charles-dickens|bah-humbug|3d-animation|miser|victorian-era|christmas-past|redemption|night|death|apparition|cgi-animation|character-says-god-bless-us-everyone|reference-to-god|uncle-nephew-relationship|pennies-on-eyelids|see-you-in-hell|employer-employee-relationship|happy-ending|christmas-morning|night-time|backwards-time-travel|seeing-a-ghost|regret|talking-to-a-ghost|ghostly-visitation|door-knocker|full-bodied-apparition|ghost-story|change-of-heart|rich-man|holiday-season|ghost-from-the-past|england|breaking-the-fourth-wall-by-talking-to-the-audience|moon-shot|lifting-person-in-air|christmas-day|tears|shadow|crying|19th-century|london-england|chase|visitation|undertaker|time-travel|snow|skeleton|poverty|open-grave|moon|miniature|horse-and-carriage|hooded-figure|fright|flying|dead-body|cripple|coffin|chains|alternate-future|actor-playing-multiple-roles|storybook-in-opening-shot|falling-from-height|breaking-the-fourth-wall|blowing-raspberry|3d|3-dimensional|holiday-in-title|motion-capture|remake|based-on-novel|three-word-title</t>
  </si>
  <si>
    <t xml:space="preserve">tt0976238</t>
  </si>
  <si>
    <t xml:space="preserve">Old Dogs</t>
  </si>
  <si>
    <t xml:space="preserve">Two friends and business partners find their lives turned upside down when strange circumstances lead them to be the temporary guardians of seven year-old twins.</t>
  </si>
  <si>
    <t xml:space="preserve">John Travolta, Robin Williams, Kelly Preston, Conner Rayburn</t>
  </si>
  <si>
    <t xml:space="preserve">Walt Becker</t>
  </si>
  <si>
    <t xml:space="preserve">twin|business-deal|impulse|public-relations|best-friend|political-protest|jail|surprise|desperate-laughter|snack|family-relationships|star-died-before-release|board-meeting|pick-up-line|waitress|aging|boat|texting|new-baby|skateboard|new-family|neck-cast|hospital-bed|loneliness|love-letter|letter|carving|gift|license-plate|tea-party|wish-list|handshake|new-york-mets|baseball-game|computer|spilled-water|brother-sister-relationship|jogging|injury|ambulance|birthday-cake|birthday|birthday-party|raising-children|fraternal-twins|father-daughter-relationship|father-son-relationship|father-child-relationship|loss-of-grandmother|bereavement|groin|perception|hit-in-the-groin|hole-in-one|bird-attack|penguin|gorilla|security-guard|zoo|watching-tv|luxury-apartment|dispenser|pills|mix-up|pie|funeral-for-a-pet|death-of-dog|competition|frisbee|camp|camping|list|teleconferencing|advertising-agency|vermont|altered-perception|hand-model|hand-injury|robot|superhero|annulled-marriage|annulment|womanizer|tokyo-japan|toilet-humor|product-placement|playstation|parent|one-night-stand|new-parent|medication|karate|golf|dog|comic-violence|childishness|animal-in-title|title-spoken-by-character</t>
  </si>
  <si>
    <t xml:space="preserve">tt0432283</t>
  </si>
  <si>
    <t xml:space="preserve">Fantastic Mr. Fox</t>
  </si>
  <si>
    <t xml:space="preserve">An urbane fox cannot resist returning to his farm raiding ways and then must help his community survive the farmers' retaliation.</t>
  </si>
  <si>
    <t xml:space="preserve">George Clooney, Meryl Streep, Jason Schwartzman, Bill Murray</t>
  </si>
  <si>
    <t xml:space="preserve">Wes Anderson</t>
  </si>
  <si>
    <t xml:space="preserve">Nominated for 2 Oscars. Another 32 wins &amp; 60 nominations.</t>
  </si>
  <si>
    <t xml:space="preserve">fox|farmer|farm|cider|puppet-animation|chicken-coop|tale|animal-protagonist|based-on-cult-book|roald-dahl|rural-setting|caper-comedy|stop-motion-animation|rabid-dog|prisoner|captive|ambush|manhole|redemption|pianist|martial-arts|banjo|explosion|trailer-home|singing|watching-tv|reporter|kung-fu|steam-shovel|acorn|gunshot|supermarket|uncle-nephew-relationship|bound-and-gagged|foaming-at-the-mouth|breaking-and-entering|security-guard|aunt-nephew-relationship|stealing-a-chicken|electric-fence|chemistry-class|tape-recording|theft|mother-son-relationship|newspaper-article|athlete|trap|knife|student|mask|trophy|school|coach|headphones|thief|painter|train|alarm|beagle-dog|tape-recorder|map|microphone|train-set|binoculars|painting|trapped|airplane|turkey-the-bird|lawyer|badger|pregnancy|vixen|title-at-the-end|storybook-in-opening-shot|vegetarian|anthropomorphism|based-on-children's-book|whistle|whimsical|underground|tree|sewer|rescue|rat|meditation|kidnapping|husband-wife-relationship|fire|father-son-relationship|cousin-cousin-relationship|stop-motion|anthropomorphic-animal|x-rayed-skeleton|talking-animal|farm-life|based-on-book|based-on-novel|title-spoken-by-character|character-name-in-title|dancing|wolf|credit-card|helicopter|battle|fireman|musician|singer|bomb|artist|writer</t>
  </si>
  <si>
    <t xml:space="preserve">tt1231580</t>
  </si>
  <si>
    <t xml:space="preserve">Alvin and the Chipmunks: The Squeakquel</t>
  </si>
  <si>
    <t xml:space="preserve">The world famous singing pre-teen chipmunk trio return to contend with the pressures of school, celebrity, and a rival female music group known as The Chipettes.</t>
  </si>
  <si>
    <t xml:space="preserve">Zachary Levi, David Cross, Jason Lee, Justin Long</t>
  </si>
  <si>
    <t xml:space="preserve">Betty Thomas</t>
  </si>
  <si>
    <t xml:space="preserve">chipmunk|school|hospital|singing-animal|animal-protagonist|half-dressed-cartoon-animal|barefoot-cartoon-animal|waste-container|adidas|bicycle|reference-to-alvin-seville|razor-toy-pocket-rocket-pr200|watch|remote-control|acoustic-guitar|trumpet|straw|violin|bongo-drum|bongos|drinking-straw|toilet|cell-phone|crutch|orthotics|electric-toothbrush|pillow|chair|whistle|portrait|bed|couch|refrigerator|blanket|dodgeball-ball|bike|sprint-corporation|blackberry|basketball-court|football-ball|football|telephone-wireless|necktie|suit|drum-kit|bass-guitar|guitar|suitcase|electric-guitar|microphone|mexico|plush-toy|telephone-call|lincoln-motor-company|cadillac-automobile|touchdown|football-helmet|basketball-ball|skateboard|schutt-sports|utz-quality-foods|chessboard|songwriter|red-wagon|basketball|dodgeball|reference-to-monopoly|reference-to-jett-records|jett-records|eating-a-grape|eating-a-cheese-ball|group-name-in-title|xbox-360-headset|xbox-360-wireless-controller|xbox-360-controller|reference-to-donald-trump|rawlings-equipment|rawlings-ball|air-heads-candy|animal-planet|meerkat-manor|vizio-vw37lhdtv40a|vizio-vw|los-angeles-zoo|cadillac-deville-concours|wii-remote|cage|injection|injection-in-butt|los-angeles-times|sprint-cell-phone|toys-for-tots|cheerleading-school|notebook|chinatown|chinatown-los-angeles|waste-management|garbage-fight|ncaa|reference-to-randy-moss|ultimaster-aeromaster|toyota-camry-hybrid|cheese-ball|honda-civic|apple-macbook-pro|broken-drum|drum|trombone|tattoo-on-arm|reference-to-denver-colorado|mexico-city|high-definition-television|antarctic|igloo|eagles-mascot|mascot-costume|west-eastman-high-school|reference-to-britney-spears|piano|pizza|grape|apple-juice|garbage-dumpster|vh1|hypodermic-needle|airport|radio-flyer|christmas|christmas-gift|gift|popcorn|notepad|juice|muffin|garbage-bag|garbage|rat|pudding|cat|reference-to-philadelphia-eagles|zoo|eagle|reference-to-bee|reference-to-butterfly|chess-clock|sony|apple-macbook|vase|v1|chess|taco|apple|nintendo-wii|meerkat|reference-to-the-los-angeles-lakers|toast-honor|apple-computer|champagne|champagne-bottle|penthouse-apartment|newspaper|reference-to-the-jonas-brothers|reference-to-beyonce|reference-to-jay-z|nike|limo-driver|lincoln-town-car-stretched-limousine|toyota-prius-the-car|subaru-outback|subaru|nissan-maxima|nissan|vizio|mercury-villager|mercury-the-car|buick-lesabre|buick-automobile|federal-express|fed-ex|fedex-van|jeep-cherokee|mercedes-benz-190-e|mercedes-benz|honda-civic-sedan|iphone-3gs|toyota-camry|toyota|chevrolet-aveo|chevrolet|youtube|alarm-clock|broken-screen|helmet|smartphone|paris-france|nintendo-ds|television|telephone|tv|toy-helicopter|toy-motorcycle|remote-controlled-toy-helicopter|helicopter-chasing-motorcycle|football-game|gatorade|apple-laptop|iphone|hdtv|xbox-360|title-directed-by-female|school-competition|principal's-office|staples-center-los-angeles|hollywood-sign|los-angeles-airport|los-angeles-california|music-competition|pun-in-title|play-on-words|cgi|flatulence|animal-name-in-title|animal-in-title|talking-animal|sequel|second-part|based-on-tv-series|character-name-in-title</t>
  </si>
  <si>
    <t xml:space="preserve">tt1216492</t>
  </si>
  <si>
    <t xml:space="preserve">Leap Year</t>
  </si>
  <si>
    <t xml:space="preserve">Anna Brady plans to travel to Dublin, Ireland to propose marriage to her boyfriend Jeremy on Leap Day, because, according to Irish tradition, a man who receives a marriage proposal on a leap day must accept it.</t>
  </si>
  <si>
    <t xml:space="preserve">Universal Pictures/Spyglass</t>
  </si>
  <si>
    <t xml:space="preserve">Amy Adams, Matthew Goode, Adam Scott, John Lithgow</t>
  </si>
  <si>
    <t xml:space="preserve">Anand Tucker</t>
  </si>
  <si>
    <t xml:space="preserve">tradition|irish|travel|ireland|journey|dublin-ireland|leap-year|marriage-proposal|road-trip|american-abroad|american-in-ireland|castle-ruins|sharing-a-bed|pretending-to-be-married|slip-the-undergarment|apartment|cardiologist|storm|restaurant|airport|suitcase|pub|wales|airplane|girl-in-panties|white-panties|voyeur|scantily-clad-female|cleavage|killing-a-chicken|chicken-as-food|stiletto|missed-train|engagement-party|rolling-car|drunkenness|claddagh-ring|spilling-wine|hit-in-the-face-with-a-shoe|hit-in-the-face|band|taking-a-photograph-with-an-ipod|blackberry-ipod|blowing-electrical-power|tape-recording|tape-player|sandwich|cynicism|apple|cow-feces|dancing|dancer|tipperary-ireland|walking-into-a-door|brushing-teeth|chicken|cooking|spoon|train-ticket-seller|man-carrying-a-woman-in-his-arms|dress-fitting|storytelling|airline-ticket-agent|van|theft|thief|sliding-down-a-hill|missing-a-train|photographer|camera|irish-cross|cross|catholic-church|church|hail|air-turbulance|boat|carrick-ireland|castle|husband-wife-relationship|listening-to-a-car-radio|car-radio|medical-conference|fight|punched-in-the-face|sleeping|priest|cafe|snow|black-cat|cat|dog|listening-to-music|microphone|wedding-reception|bride-and-groom|breakfast|serving-tray|lake|car-rolling-into-water|running-after-a-car|runaway-car|car|on-the-road|accident-prone|flashlight|audio-flashback|father-daughter-relationship|lager|beer|earrings|computer|game-playing|beach|running|tears|crying|shower|singing-in-the-shower|song|singing|singer|tripe|eating|food|hotel|rain|bus|pay-phone|cell-phone|telephone-call|scene-during-opening-credits|wedding-dress|superstition|bed|falling-in-love|kiss|cardiff-wales|drinking|drink|village|boyfriend-girlfriend-relationship|love-triangle|fiance-fiancee-relationship|train-station|bar|taxi|just-married-car-decoration|cliff|wedding|wedding-ring|cow|boston-massachusetts|ipod|ex-boyfriend-ex-girlfriend-relationship|panties|bra|louis-vuitton-luggage</t>
  </si>
  <si>
    <t xml:space="preserve">tt1273678</t>
  </si>
  <si>
    <t xml:space="preserve">The Spy Next Door</t>
  </si>
  <si>
    <t xml:space="preserve">Former CIA spy Bob Ho takes on his toughest assignment to date: looking after his girlfriend's three kids, who haven't exactly warmed to their mom's beau.</t>
  </si>
  <si>
    <t xml:space="preserve">Lionsgate</t>
  </si>
  <si>
    <t xml:space="preserve">Jackie Chan, Amber Valletta, Madeline Carroll, Will Shadley</t>
  </si>
  <si>
    <t xml:space="preserve">Action, Comedy, Family</t>
  </si>
  <si>
    <t xml:space="preserve">cia|spy|single-mother|terrorist|chinese|russian|neighbor|child-spy|ski-mask|riding-a-bicycle|suburb|child|cartoon-on-tv|wilhelm-scream|school-principal|fire|single-parent|gash-in-the-face|nosebleed|kicked-in-the-crotch|kicked-in-the-stomach|kicked-in-the-face|punched-in-the-stomach|punched-in-the-face|artist|cell-phone|macguffin|terrorist-plot|beating|meat-cleaver|ends-with-wedding|freeze-frame|held-at-gunpoint|arrest|handcuffs|hospital|taxi|hotel|tied-to-a-chair|wire-cutter|gadgetry|gadget|hidden-camera|stick-fight|swat-team|news-report|helicopter|crashing-through-a-door|kicking-in-a-door|shopping-mall|one-man-army|mixed-martial-arts|fight|assassination-attempt|assassin|pistol|rogue-agent|cia-agent|nanotechnology|terrorist-group|hands-tied|bioengineering|handsomeness|four-year-old|teenage-boy|sugar|wedgie|spy-hero|home-invasion|slapstick-comedy|knife|kung-fu|chop-socky|parkour|martial-artist|showdown|disarming-someone|hand-to-hand-combat|violence|stylized-violence|martial-arts-master|fistfight|brawl|tough-guy|action-hero|hero|overalls|henchman|villainess|apple-computer|computer|secret-identity|watch|stepbrother-stepsister-relationship|stepsister-stepsister-relationship|stepmother-stepdaughter-relationship|brother-sister-relationship|mother-daughter-relationship|mother-son-relationship|beret|garbage-can|man-with-glasses|bacon|halloween-decoration|cat|cyborg-costume|laundry-room|pumpkin|swimming-pool|playhouse|ladder|tied-up|little-boy|backyard|girl|undercover|bicycle|breakfast|undercover-agent|driving|hose|cookie|cooking|playboy-mansion|toilet-paper|kitchen|boy|little-girl|mother's-boyfriend|chinese-restaurant|bedroom|restaurant|princess-costume|oatmeal|kitchen-fire|outtakes-during-end-credits|ok-hand-sign|marriage-ceremony|knocked-out|hit-with-a-frying-pan|hit-by-a-falling-object|halloween-costume|spitting-out-tooth|door-shut-in-face|hummer|bicycle-bell|ipod|sitting-on-a-rooftop|face-slap|animal-bite|desert|wristwatch|crash-through-window|knock-knock-joke|turtle|hibachi-grill|flaming-onion|satellite|extension-ladder|ruffled-shirt|spilled-garbage|trip-and-fall|overhead-camera-shot|eating-sugar|vial|white-suit|rubber-band-ball|poor-tv-reception|laboratory|robinson-r44-raven-helicopter|aerial-shot|painting|red-rose|kitten|cookies|american-flag|laser|oil-refinery|booby-trap|hair-dryer|piglet|boyfriend-girlfriend-relationship|asian-man-white-woman-relationship|family-relationships|teenage-girl|pig|school|martial-arts|divorce|trick-or-treating|bully|interracial-couple|interracial-relationship|halloween|secret-agent|nanny|babysitter</t>
  </si>
  <si>
    <t xml:space="preserve">tt0808510</t>
  </si>
  <si>
    <t xml:space="preserve">Tooth Fairy</t>
  </si>
  <si>
    <t xml:space="preserve">A bad deed on the part of a tough minor-league hockey player results in an unusual sentence: He must serve one week as a real-life tooth fairy.</t>
  </si>
  <si>
    <t xml:space="preserve">Dwayne Johnson, Ashley Judd, Stephen Merchant, Ryan Sheckler</t>
  </si>
  <si>
    <t xml:space="preserve">Michael Lembeck</t>
  </si>
  <si>
    <t xml:space="preserve">tooth|fairy|tooth-fairy|wings|hockey|nickname|wand|miniaturization|nickname-as-title|animated-credits|scene-during-end-credits|hockey-puck|marriage-proposal|rock-band|man-with-glasses|redemption|hugging|talent-show|one-dollar-bill|aspiring-musician|stuffed-toy|minor-league-ice-hockey|rivalry|summons|ice-hockey-team|ice-hockey-player|interracial-romance|tooth-knocked-out|broken-tooth|permit|adult-child-bonding|hockey-player|ice-hockey|man-boy-relationship|male-bonding|mother-son-relationship|mother-daughter-relationship|little-girl|teenage-boy|athlete|erased-memory|fairy-dust|flying|talent-contest|drummer|guitarist|drums|drumming|smashing-guitar|invisibility|guitar-playing|belief|electric-guitar|single-mother|two-word-title|direct-tv|wilhelm-scream|bare-chested-male|tennis-ball|no-opening-credits|shrinking|jumping-off-a-balcony|jail|guitar|cat|boyfriend-girlfriend-relationship|interracial-relationship|character-name-in-title</t>
  </si>
  <si>
    <t xml:space="preserve">tt1244659</t>
  </si>
  <si>
    <t xml:space="preserve">Extraordinary Measures</t>
  </si>
  <si>
    <t xml:space="preserve">A drama centered on the efforts of John and Aileen Crowley to find a researcher who might have a cure for their two children's rare genetic disorder.</t>
  </si>
  <si>
    <t xml:space="preserve">CBS Films</t>
  </si>
  <si>
    <t xml:space="preserve">Brendan Fraser, Harrison Ford, Keri Russell, Meredith Droeger</t>
  </si>
  <si>
    <t xml:space="preserve">Tom Vaughan</t>
  </si>
  <si>
    <t xml:space="preserve">disease|race-against-time|cure|imagination|venture-capital|theoretical-cure|the-corporate-mind|terminal-childhood-disease|profit-driven-health-care|physically-challenged-children|pharmaceutical-company|overcoming-disagreement|motorized-wheelchair|mother-son-relationship|mother-daughter-relationship|materialism-vs-altruism|materialism-as-objectivity|mansion|manipulating-the-manipulator|lone-wolf-scientist|husband-wife-relationship|fundraiser|family-relationships|father-son-relationship|father-daughter-relationship|family-centered-marriage|fabrication|disease-without-cure|discouragement|corporation-vs-individual|corporate-investment|corporate-greed|child-in-peril|charity-benefit|character-revisionism|character-assassination|capitalist-society|business-vs.-science|business-ethics|beating-the-system|asocial-man|anti-establishment-scientist|activism|based-on-true-story</t>
  </si>
  <si>
    <t xml:space="preserve">tt0814255</t>
  </si>
  <si>
    <t xml:space="preserve">Percy Jackson &amp; the Olympians: The Lightning Thief</t>
  </si>
  <si>
    <t xml:space="preserve">A teenager discovers he's the descendant of a Greek god and sets out on an adventure to settle an on-going battle between the gods.</t>
  </si>
  <si>
    <t xml:space="preserve">Logan Lerman, Brandon T. Jackson, Alexandra Daddario, Jake Abel</t>
  </si>
  <si>
    <t xml:space="preserve">Chris Columbus</t>
  </si>
  <si>
    <t xml:space="preserve">11 nominations.</t>
  </si>
  <si>
    <t xml:space="preserve">lightning|lightning-bolt|greek|teenager|poseidon|hades|underworld|quest|greek-mythology|monster|protector|fury|student|high-school|high-school-student|mount-olympus|zeus|shield|pen|olympus|museum|minotaur|greek-god|adhd|cousin-cousin-relationship|heroine|strong-female-lead|strong-female-character|multi-headed-monster|polycephalic-monster|hydrokinesis|force-field|first-part|symbolism|wet-jeans|long-title|american-flag|fireworks|bus|glowing-eyes|mother-daughter-reunion|father-son-reunion|cgi|elevator|red-herring|tattoo|horns|surprise-during-end-credits|scene-during-end-credits|goddess|world-domination|flooding|falling-from-height|rooftop|fighting-in-the-air|flying|new-york-city-skyline|chrysler-building-manhattan-new-york-city|flashback|electrocution|femme-fatale|soul|candle|chandelier|piano|guitar|castle|brother-brother-relationship|forced-marriage|burning-money|ferryman|boat|skull|cave|desert|car-theft|montage|video-arcade|pool-cue|pool-table|taj-mahal|big-ben-london|eiffel-tower-paris|diner|rescue|interracial-friendship|infirmary|sunglasses|chase|fire|healing|dragon|dagger|crown|bathroom|news-report|motel|car-accident|pickup-truck|fountain|garden-shop|good-versus-evil|product-placement|greenhouse|new-jersey|stabbed-in-the-leg|shot-in-the-eye|shot-in-the-leg|shot-in-the-back|shot-in-the-chest|stabbed-in-the-chest|severed-head|campfire|laptop|training-camp|betrayal|deception|spear|child-in-peril|knife-throwing|explosion|race-against-time|reluctant-hero|teenage-hero|hidden-identity|friendship|tunic|supernatural-power|teacher-student-relationship|bow-and-arrow|kidnapping|cow|false-accusation|creature|woods|overturning-car|escape|slow-motion-scene|demon|mother-son-relationship|stepfather-stepson-relationship|husband-wife-relationship|butt-slap|apartment|brooklyn-bridge|bridge|ferris-wheel|coney-island|prologue|secret-door|water-tower|teleportation|hollywood|roulette|pinball|dancing|cucumber-on-eyes|manicure|casino|shot-with-an-arrow|breathing-fire|decapitation|tranquilizer-dart|crossbow|parthenon|nashville-tennessee|rapid-healing|map|reflection|panic|drachma|gold-coin|rat|statue|greyhound-bus|winged-shoe|helmet|fireball|bonfire|capture-the-flag|training|bikini|playing-poker|crutches|transformation|wheelchair|holding-breath|swimming-pool|underwater|sound-track-begins-before-film-starts|manhattan-new-york-city|hearing-voices|water|warrior|sidekick|river|river-styx|hydra|hero|fighter|female-warrior|female-fighter|crutch|summer-solstice|pearl|lotus|ipod|hotel|empire-state-building-manhattan-new-york-city|beheading|backpack|turned-to-stone|trident|sword|sword-fight|stepfather|snake|satyr|punctuation-in-title|new-york-city|medusa|magical-shoe|las-vegas-nevada|hollywood-sign|hermes|half-breed|reference-to-god|giant|flag|dyslexia|dionysus|demi-god|competition|centaur|athena|ampersand-in-title|adult-actress-playing-teenage-girl|based-on-novel|based-on-book|character-name-in-title|surprise-ending</t>
  </si>
  <si>
    <t xml:space="preserve">tt1014759</t>
  </si>
  <si>
    <t xml:space="preserve">Alice in Wonderland</t>
  </si>
  <si>
    <t xml:space="preserve">Nineteen-year-old Alice returns to the magical world from her childhood adventure, where she reunites with her old friends and learns of her true destiny: to end the Red Queen's reign of terror.</t>
  </si>
  <si>
    <t xml:space="preserve">Johnny Depp, Mia Wasikowska, Helena Bonham Carter, Anne Hathaway</t>
  </si>
  <si>
    <t xml:space="preserve">Tim Burton</t>
  </si>
  <si>
    <t xml:space="preserve">Won 2 Oscars. Another 32 wins &amp; 63 nominations.</t>
  </si>
  <si>
    <t xml:space="preserve">shrinking-potion|mistaking-reality-for-dream|shrinking|alice-in-wonderland|queen|rabbit|destiny|throne|garden|jabberwocky|dream|army|escape|engagement-party|animal|talking-animal|white-rabbit|cat|live-action-remake|f-rated|color-in-character's-name|chess|female-protagonist|imagination|horseback-riding|magical-sword|magical-potion|changing-size|growing-in-size|sudden-change-in-size|celebration|fear|anger|red-queen|killed-with-a-sword|fairy-tale|map|wedding-ceremony|canceled-wedding|implied-nudity|accidental-nudity|wardrobe-malfunction|battle-for-throne|rivalry-over-throne|dethronement|red-hair|ruins|woman-in-armor|female-warrior|fictional-war|first-part|1870s|19th-century|tart|returning-home|face-on-a-flower|horse-in-armor|windmill|upside-down-world|liar|lord|piano|flying-rocking-horse|teenage-girl|carried-away-by-a-bird|umbridge-united-kingdom|fire|leg-chains|spinster-aunt|blowing-one's-nose|mother-son-relationship|father-son-relationship|necklace|tweedledum-and-tweedledee|fire-breathing-dragon|stairway|lightning|tree-stump|flash-forward|fan|bugle|code|beheading|dragonslayer|rocking-horse|banishment|ship|rose|flowers|fight|fake-nose|subjective-camera|handcuffs|husband-wife-relationship|kiss|painting|painter|drawbridge|woods|forest|keyhole|key|candelabra|candle|falling|torch|horse|spear|red-rose|manacles|balcony|monocle|gazebo|lawn-party|dancer|pocket-watch|running|top-hat|riding-a-dog|moat|father-daughter-relationship|slow-motion-scene|lifting-someone-into-the-air|slaying-a-dragon|sedan-chair|twin|big-head|sugar-cube|falling-down-a-hole|animal-wearing-clothes|rose-bush|white-rose|flock-of-birds|1800s|butterfly|battle|suit-of-armor|journey|prisoner|quest|magic|estate|mansion|horse-and-carriage|little-girl|sailing-ship|talking-horse|talking-flower|sentenced-to-death|self-sacrifice|rose-garden|riddle|prosthetic-body-part|power-struggle|invisibility|insanity|impostor|head-hunting|female-slaps-male|escaping-execution|domino-fall|disembodied-head|character-turns-red|anthropomorphism|anthropomorphic-playing-card|anthropomorphic-flower|anthropomorphic-animal|hallucination|fantasy-land|mythical-creature|scroll|prophecy|the-color-red|sibling-rivalry|fantasy-world|surrealism|no-opening-credits|blockbuster|stabbed-in-the-eye|eye-gouging|china|marriage-proposal|knife-throwing|knife-in-hand|attempted-murder|severed-head|decapitation|sword-fight|eye-patch|blowing-smoke-in-someone's-face|actor-playing-multiple-roles|london-england|victorian-era|repeated-line|lisp|forced-perspective|crown|eyeball|falling-into-a-hole|monster|juggler|sister|queen-of-hearts|executioner|scarred-face|dancing|bloodhound|mad-hatter|monarch|empress|same-actor-playing-two-characters|telescope|playing-card|dormouse|hare|cheshire-cat|hookah|mushroom|lawn-croquet|trumpeter|hedgehog|soldier|fish-out-of-water|fish|bird|dodo|cake|potion|cocoon|teleportation|firefly|vulture|lie|talking-frog|frog|execution|puppy|face-slap|slap|false-name|overweight-boy|doubt|pig|wound|flamingo|evil-queen|castle|monkey|mouse|talking-mouse|talking-cat|talking-dog|sword|caterpillar|dragon|teapot|tea-party|hunt|dog|flashback|hat|clock|3-dimensional|gap-toothed|based-on-novel|character-name-in-title</t>
  </si>
  <si>
    <t xml:space="preserve">tt1196141</t>
  </si>
  <si>
    <t xml:space="preserve">Diary of a Wimpy Kid</t>
  </si>
  <si>
    <t xml:space="preserve">The adventures of a teenager who is fresh out of elementary and transitions to middle school, where he has to learn the consequences and responsibility to survive the year.</t>
  </si>
  <si>
    <t xml:space="preserve">Zachary Gordon, Robert Capron, Rachael Harris, Steve Zahn</t>
  </si>
  <si>
    <t xml:space="preserve">5 wins &amp; 9 nominations.</t>
  </si>
  <si>
    <t xml:space="preserve">school|middle-school|diary|best-friend|friend|cheese|cooties|cafeteria|bully|friendship|journal|first-part|king-arthur-costume|unicorn-costume|pirate-costume|bullying|ginger|friends-falling-out|broken-friendship|breaking-the-fourth-wall-by-talking-to-the-audience|older-brother|mole|gym-teacher|gym-class|shirts-and-skins|playing-a-video-game|private-detective|canteen|asian-american|voice-over-diary|animated-opening-credits|scene-before-opening-credits|credits-open-on-turning-book-pages|bleachers|potty|rock-band|potty-training|overweight|fat-boy|prank|alarm-clock|cleaning-teeth|five-word-title|tween-girl|title-at-the-end|no-opening-credits|studio-logo-segues-into-film|altered-version-of-studio-logo|wilhelm-scream|mouth-guard|american-football|rottweiler|pink-eye|standing-on-one's-knees|school-election|drawing-on-one's-arm|attic|bicycle|van|walkie-talkie|hole-in-the-ground|snot|garage-band|garage|porn-magazine|throwing-an-apple|precociousness|brat|reference-to-the-wizard-of-oz|pianist|piano|pta|sliding-a-note-under-a-door|fainting|sleeping-in-a-bathtub|owl|t-shirt|guatemala|spanish|serape|deer-lawn-statue|pickup-truck|running|fire-extinguisher|candy|jack-o'lantern|spray-paint|cymbal|musician|reference-to-gentleman's-quarterly|reference-to-tv-guide|mirror|badge|venetian-blinds|kindergarten|grandfather-grandson-relationship|weed-whacker|leaf-blower|weightlifting-equipment|sock-doll|cell-phone|telephone-call|underwear|cleaning-a-bathroom|janitor|school-gym|narrated-by-character|arm-in-a-sling|snowman|snow|secret-language|boys'-bathroom|toilet|times-square-manhattan-new-york-city|manhattan-new-york-city|new-york-city|throwing-water-on-someone|christmas|photographer|camera|photograph|photograph-comes-to-life|watching-an-educational-film|watching-a-movie|library|breakdancing|tree-costume|school-yearbook|fight|dancing|dancer|song|singing|singer|twister-the-game|arm-in-a-cast|wrestling-coach|girl-wrestler|stuffed-animal-toy|bobble-head-doll|film-within-a-film|wedgie|fantasy-sequence|watching-tv|hand-bandage|broken-hand|umbrella|rain|listening-to-a-radio|boy-girl-relationship|class|little-boy|forest|dental-braces|computer|voice-over-narration|flashback|flashlight|fear|boy-with-glasses|woman-with-glasses|sitting-on-a-toilet|urination|haunted-forest|ghost-story|breaking-the-fourth-wall|peer-pressure|childhood-enemy|school-journalist|school-club|competition|cartoon-drawing|reconciliation|estranged-friend|revenge|damage-to-a-truck|group-of-teenagers|writing-on-an-arm-cast|school-heirarchy|school-cafeteria|childhood-friend|school-friend|bad-cheese|popularity|school-dance|singing-audition|teenage-boy|teenage-band|middle-child|first-day-of-school|junior-high-school|classmate|school-bully|humiliation|betrayal|physical-education|schoolboy|child's-point-of-view|talking-to-the-camera|animated-sequence|child-protagonist|girl-on-boys-team|toilet-paper|girl|school-locker|coach|school-bus|bus|woods|broken-arm|audition|school-safety-patrol|school-play|school-newspaper|classroom|teacher|wimp|nerd|trick-or-treating|brother-brother-relationship|wrestler|wrestling|friendship-between-boys|father-son-relationship|mother-son-relationship|family-relationships|halloween-costume|halloween|children|boy|bare-chested-male|based-on-novel</t>
  </si>
  <si>
    <t xml:space="preserve">tt0892769</t>
  </si>
  <si>
    <t xml:space="preserve">How to Train Your Dragon</t>
  </si>
  <si>
    <t xml:space="preserve">A hapless young Viking who aspires to hunt dragons becomes the unlikely friend of a young dragon himself, and learns there may be more to the creatures than he assumed.</t>
  </si>
  <si>
    <t xml:space="preserve">Paramount/DWA</t>
  </si>
  <si>
    <t xml:space="preserve">Jay Baruchel, Gerard Butler, Craig Ferguson, America Ferrera</t>
  </si>
  <si>
    <t xml:space="preserve">Dean DeBlois, Chris Sanders</t>
  </si>
  <si>
    <t xml:space="preserve">Nominated for 2 Oscars. Another 25 wins &amp; 61 nominations.</t>
  </si>
  <si>
    <t xml:space="preserve">dragon|viking|village|island|training|flying-dragon|warrior|ship|combat|blacksmith|battle|friendship|flying|competition|cage|giant-creature|tough-girl|female-warrior|strong-man|helmet|hook-for-a-hand|fictional-war|single-parent|axe|sheep|explosion|coming-of-age|teenage-hero|armada|aurora-borealis|artificial-leg|amputee|twin|teenage-boy|teenage-girl|teenager|computer-animation|father-son-relationship|night|nest|forest|ignorance|flight|cgi-animation|cult-film|human-versus-dragon|human-dragon-relationship|dragon-feature|well|acceptance|crossbow|chores|fainting|disownment|first-part|escape|rescue|showdown|castle|waterfall|lightning|heavy-rain|rainstorm|engineer|action-hero|scottish-accent|tough-guy|tavern|council|underwater-scene|hit-with-a-hammer|hammer|sword|exploding-body|exploding-ship|exploding-building|exploding-house|no-title-at-beginning|five-word-title|3d|human-animal-relationship|viking-dragon-ship|battle-axe|shield|close-up-of-eyes|change-of-heart|cave|single-father|attack|boy-hero|reptile|scandinavia|misunderstood|blockbuster|reading|school|parenting|bravery|catapult|volcano|instinct|bully|creativity|disabilities|trust|lifting-someone-into-the-air|voice-over-narration|sky|northern-lights|moon|hand|fish|fireball|jealousy|montage|norse|belief-in-gods|animal|no-opening-credits|cottage|lake|shore|best-friend|misadventure|boat|rescue-from-drowning|girlfriend|kiss|falling-from-height|fire-breathing|fire|arena|brawl|peg-leg|warrior-woman|inventor|studio-logo-segues-into-film|imax-version|3-dimensional|medieval-times|based-on-novel|surprise-ending|execution|public-humiliation|abuse|teacher-student-relationship</t>
  </si>
  <si>
    <t xml:space="preserve">tt1150947</t>
  </si>
  <si>
    <t xml:space="preserve">Lovely, Still</t>
  </si>
  <si>
    <t xml:space="preserve">A holiday fable that tells the story of an elderly man discovering love for the first time.</t>
  </si>
  <si>
    <t xml:space="preserve">Monterey Media</t>
  </si>
  <si>
    <t xml:space="preserve">Martin Landau, Ellen Burstyn, Elizabeth Banks, Adam Scott</t>
  </si>
  <si>
    <t xml:space="preserve">Nicholas Fackler</t>
  </si>
  <si>
    <t xml:space="preserve">fable|old-man|christmas</t>
  </si>
  <si>
    <t xml:space="preserve">tt1294226</t>
  </si>
  <si>
    <t xml:space="preserve">The Last Song</t>
  </si>
  <si>
    <t xml:space="preserve">A rebellious girl is sent to a Southern beach town for the summer to stay with her father. Through their mutual love of music, the estranged duo learn to reconnect.</t>
  </si>
  <si>
    <t xml:space="preserve">Miley Cyrus, Greg Kinnear, Bobby Coleman, Liam Hemsworth</t>
  </si>
  <si>
    <t xml:space="preserve">Julie Anne Robinson</t>
  </si>
  <si>
    <t xml:space="preserve">summer|love|beach|pianist|fire|sea-turtle|father-figure|divorced-parents|brother-sister-relationship|loss-of-father|summer-romance|father-daughter-relationship|aquarium|teen-movie|swimwear|towel|rescue|party|dancing|diving|arson|bare-chested-male|boy|title-directed-by-female|church-fire|forgiveness|female-protagonist|reconciliation|coming-of-age|date|teen-angst|tears|boyfriend-girlfriend-relationship|ex-girlfriend|raccoon|guilt|trying-on-clothes|hospital|carnival|spilled-drink|beach-volleyball|attitude|teenage-girl|hidden-truth|family-relationships|juilliard-school-manhattan-new-york-city|piano-playing|funeral|shoplifting|stained-glass-window|father-daughter-conflict|rebelliousness|fight|wedding|wealth|falling-in-love|kiss|father-children-relationship|young-love|teen-romance|vegetarian|cancer|sent-away|rebellious-daughter|three-word-title|teenager|death-of-father|based-on-novel</t>
  </si>
  <si>
    <t xml:space="preserve">tt1462054</t>
  </si>
  <si>
    <t xml:space="preserve">Letters to God</t>
  </si>
  <si>
    <t xml:space="preserve">A young boy fighting cancer writes letters to God, touching lives in his neighborhood and community and inspiring hope among everyone he comes in contact. An unsuspecting substitute postman...</t>
  </si>
  <si>
    <t xml:space="preserve">Vivendi Entertainment</t>
  </si>
  <si>
    <t xml:space="preserve">Lisa Curtis, Christopher Schmidt, Lyanna Tumaneng, Tanner Maguire</t>
  </si>
  <si>
    <t xml:space="preserve">David Nixon, Patrick Doughtie</t>
  </si>
  <si>
    <t xml:space="preserve">letter|faith|cancer|prayer|hope|soccer|salvation|radiation|pastor|love|brain-tumor|alcoholic|postman|three-word-title|christian-film|family-relationships|baldness|contagious|childrens-hospital|troubled-teen|soccer-ball|sadness|post-office|pain|nurse|mashed-potatoes|mailbox|loss|hospital|guitar|grief|friendship|depression|death|church|christian|brother|brain-cancer|bible|anger|alcoholism|alcohol-abuse|reference-to-jesus-christ|reference-to-god</t>
  </si>
  <si>
    <t xml:space="preserve">tt0473102</t>
  </si>
  <si>
    <t xml:space="preserve">The Perfect Game</t>
  </si>
  <si>
    <t xml:space="preserve">Based on a true story, a group of boys from Monterrey, Mexico who become the first non-U.S. team to win the Little League World Series.</t>
  </si>
  <si>
    <t xml:space="preserve">Visio Entertainment</t>
  </si>
  <si>
    <t xml:space="preserve">Jake T. Austin, Jansen Panettiere, Moises Arias, Ryan Ochoa</t>
  </si>
  <si>
    <t xml:space="preserve">William Dear</t>
  </si>
  <si>
    <t xml:space="preserve">mexico|little-league|baseball-movie|three-word-title|little-league-baseball|family-relationships|1950s|baseball|based-on-true-story</t>
  </si>
  <si>
    <t xml:space="preserve">tt0492389</t>
  </si>
  <si>
    <t xml:space="preserve">Furry Vengeance</t>
  </si>
  <si>
    <t xml:space="preserve">In the Oregon wilderness, a real-estate developer's new housing subdivision faces a unique group of protestors: local woodland creatures who don't want their homes disturbed.</t>
  </si>
  <si>
    <t xml:space="preserve">Artist View Entertainment</t>
  </si>
  <si>
    <t xml:space="preserve">Brendan Fraser, Ricky Garcia, Eugene Cordero, Patrice O'Neal</t>
  </si>
  <si>
    <t xml:space="preserve">Roger Kumble</t>
  </si>
  <si>
    <t xml:space="preserve">real-estate-developer|real-estate|animal|bear|land-developer|raccoon|forest|caged-animal|cage|environmentalism|festival|animal-attack|portable-toilet|nature|trap|suv|therapist|corporate-jet|teacher|school|skunk|construction-company|businessman|environmental-issues</t>
  </si>
  <si>
    <t xml:space="preserve">tt1185344</t>
  </si>
  <si>
    <t xml:space="preserve">Princess Kaiulani</t>
  </si>
  <si>
    <t xml:space="preserve">The true story of a Hawaiian princess' attempts to maintain the independence of the island against the threat of American colonization.</t>
  </si>
  <si>
    <t xml:space="preserve">Q'orianka Kilcher, Barry Pepper, Shaun Evans, Jimmy Yuill</t>
  </si>
  <si>
    <t xml:space="preserve">Marc Forby</t>
  </si>
  <si>
    <t xml:space="preserve">princess|hawaiian|hawaii|tearing-up-a-letter|snobbery|beach|obligation|character-says-i-love-you|kissing|royalty|dinner-party|bloodshed|twins|hula|bullying|bigotry|ocean-voyage|sea-shell|widower|young-love|marriage-proposal|monarchy|interracial-relationship</t>
  </si>
  <si>
    <t xml:space="preserve">tt0892791</t>
  </si>
  <si>
    <t xml:space="preserve">Shrek Forever After</t>
  </si>
  <si>
    <t xml:space="preserve">Rumpelstiltskin tricks a mid-life crisis burdened Shrek into allowing himself to be erased from existence and cast in a dark alternate timeline where Rumpel rules supreme.</t>
  </si>
  <si>
    <t xml:space="preserve">Mike Myers, Eddie Murphy, Cameron Diaz, Antonio Banderas</t>
  </si>
  <si>
    <t xml:space="preserve">female-warrior|alternate-world|fairy-tale-parody|ogre|friend|deal|puss-in-boots|birthday|true-love|hunted|king|far-far-away|donkey|cgi-animation|3-dimensional|magical-mirror|exploding-animal|slow-motion|lifting-male-in-air|lifting-person-in-air|horse-drawn-carriage|story-continued-during-end-credits|happy-ending|tear-on-cheek|chimichanga|trojan-horse|line-dancing|cupcake|outhouse|changing-a-diaper|starts-with-narration|film-starts-with-text|redemption|ungrateful-father|selfishness|3d-sequel-to-2d-film|3d|half-breed|puppet|triplet|dungeon|frog|villain|mud-bath|best-friend|breakdance|dance|fire-breathing-dragon|hero|eyeball|armor|pitchfork|warrior|mirror|sidekick|sunset|talking-animal|battle|kiss|duel|shield|combat|chandelier|decoy|ambush|bird|kingdom|comic-sidekick|martini|quest|swamp|fairy-tale|lord|flute|pig|fat|cart|wolf|resistance|leader|lazy|pet|cookie|gladiator|gingerbread-man|gingerbread|friendship|wanted|hunter|curse|queen|bounty-hunter|deal-making|roar|mouse|dragon|birthday-cake|cake|contract|castle|witch|cat|sequel|princess|fourth-part|based-on-book|character-name-in-title</t>
  </si>
  <si>
    <t xml:space="preserve">tt1392197</t>
  </si>
  <si>
    <t xml:space="preserve">Marmaduke</t>
  </si>
  <si>
    <t xml:space="preserve">A suburban family moves to a new neighborhood with their large yet lovable Great Dane, who has a tendency to wreak havoc in his own oblivious way.</t>
  </si>
  <si>
    <t xml:space="preserve">Owen Wilson, Emma Stone, George Lopez, Christopher Mintz-Plasse</t>
  </si>
  <si>
    <t xml:space="preserve">Tom Dey</t>
  </si>
  <si>
    <t xml:space="preserve">great-dane|dog|rivalry|talking-cat|talking-animal|california|dog-movie|beauceron-dog|husky-dog|dalmatian|chihuahua|yorkshire-terrier|bandanna|bandana|afghan-hound|swimming-pool|labrador-retriever|rain|dog-in-car|car|pitbull|pit-bull|couch|toilet-bowl|akita|siberian-husky|mastiff|party|dachshund|surfing-competition|surf|chinese-crested-dog|boss|bench|dog-park|australian-shepherd|bearded-collie|miniature-pinscher|beagle|german-shepherd|dancing-dog|collie-dog|xbox-360|boy-and-dog|beagle-dog|pet-dog|cat|talking-dog|based-on-tv-series|animal-name-in-title|based-on-comic-strip|one-word-title|character-name-in-title</t>
  </si>
  <si>
    <t xml:space="preserve">tt1155076</t>
  </si>
  <si>
    <t xml:space="preserve">The Karate Kid</t>
  </si>
  <si>
    <t xml:space="preserve">Work causes a single mother to move to China with her young son; in his new home, the boy embraces kung fu, taught to him by a master.</t>
  </si>
  <si>
    <t xml:space="preserve">Jaden Smith, Jackie Chan, Taraji P. Henson, Wenwen Han</t>
  </si>
  <si>
    <t xml:space="preserve">kung-fu|bully|china|maintenance-man|tournament|kid|12-year-old|violence|boy|park|friendship|single-mother|kung-fu-tournament|forbidden-city|reference-to-spongebob-squarepants|underdog|sports-trainer|high-definition-television|hdtv|spongebob-squarepants|nickelodeon|tracksuit|cartoon-on-tv|police|watching-tv|newspaper|bo-staff|chop-socky|karate-chop|mixed-martial-arts|stylized-violence|chase|hand-to-hand-combat|brawl|fistfight|showdown|combat|tai-chi|wu-shu|action-hero|hero|blockbuster|monastery|healing|trophy|freeze-frame|slow-motion-scene|water-fountain|train|field-trip|apology|perseverance|interracial-kiss|silhouette|bamboo|character-says-i-love-you|dancing|reflection-in-water|looking-at-self-in-mirror|snake|mountain|fire|father-daughter-relationship|husband-wife-relationship|beating|school-cafeteria|fear|respect|child-abuse|revenge|martial-arts-tournament|loss-of-family|drunkenness|skateboard|broken-windshield|destroying-a-car|rain|bare-chested-male|new-boy-in-town|face-slap|child-in-peril|violent-youth|jacket|training|jogging|basketball|dreadlocks|leg-injury|kicked-in-the-head|kicked-in-the-face|kicked-in-the-stomach|punched-in-the-stomach|punched-in-the-face|playing-piano|playing-violin|interracial-romance|jet-lag|subtitled-scene|remake-of-american-film|first-day-of-school|car-accident|death-of-wife|black-eye|dead-fly|chopsticks|detroit-michigan|violin|child's-point-of-view|new-school|school|bullying|chinese|great-wall-of-china|single-parent|widow|first-kiss|first-crush|interracial-relationship|african-american|mentor|interracial-friendship|flyswatter|martial-arts-school|kung-fu-master|martial-arts-master|breakdance|ping-pong|school-uniform|american-abroad|moving-in|moving-out|working-mom|foot-chase|foot-pursuit|school-bully|teacher-student-relationship|audition|violinist|teenage-girl|martial-arts|beijing-china|father-figure|singing-in-a-car|mother-son-relationship|remake|death-of-son|karate</t>
  </si>
  <si>
    <t xml:space="preserve">tt0938283</t>
  </si>
  <si>
    <t xml:space="preserve">The Last Airbender</t>
  </si>
  <si>
    <t xml:space="preserve">Follows the adventures of Aang, a young successor to a long line of Avatars, who must master all four elements and stop the Fire Nation from enslaving the Water Tribes and the Earth Kingdom.</t>
  </si>
  <si>
    <t xml:space="preserve">Noah Ringer, Dev Patel, Nicola Peltz, Jackson Rathbone</t>
  </si>
  <si>
    <t xml:space="preserve">M. Night Shyamalan</t>
  </si>
  <si>
    <t xml:space="preserve">8 wins &amp; 12 nominations.</t>
  </si>
  <si>
    <t xml:space="preserve">fire|water|avatar|kingdom|tribe|attack|world-domination|commander|quest|journey|spirit|village|prince|ice|live-action-adaptation|whitewash|writer-cameo|hydrokinesis|geokinesis|aerokinesis|pyrokinesis|warship|sword-and-sorcery|long-take|spiritual-power|environmental-issue|mother-earth|technocracy|naturalist|industrialization|natural-powers|killing-an-animal|chi|stick|hostage|fireball|honor|cannon|campfire|palace|tidal-wave|giant-wave|surrealism|open-ended|self-sacrifice|slow-motion-scene|battle|yin-and-yang|resistance|princess|underwater-scene|hidden-city|hidden-civilization|assassination-attempt|ash|smoke|gas-explosion|sword-fight|spear|corpse|face-mask|interrogation|explosion|bridge|offscreen-killing|hanged-body|guard|castle|rowboat|bow-and-arrow|threatened-with-a-knife|knife|double-cross|betrayal|deception|master-apprentice-relationship|student-teacher-relationship|moon|ocean|river|desert|brother-brother-relationship|warlord|montage|forest|statue|new-age|monk|skeleton|skull|dark-fantasy|temple|on-the-run|uncle-nephew-relationship|general|hand-glider|rescue|escape|colony|dreadlocks|rock|candle|grandmother-granddaughter-relationship|grandmother-grandson-relationship|hands-tied|capture|helmet|fictional-war|good-versus-evil|army|soldier|dragon|creature|mysticism|spirituality|map|igloo|frozen-in-ice|cryogenics|little-boy|rebellion|female-fighter|female-warrior|child-warrior|warrior|christ-allegory|icicle|mountain|iceberg|glacier|snow|reincarnation|banishment|resurrection|back-from-the-dead|frozen-body|child-in-peril|child's-point-of-view|child-hero|brother-sister-relationship|voice-over-narration|film-starts-with-text|no-opening-credits|altered-version-of-studio-logo|cheering|training|philosophy|fish|encased-in-ice|library|bell|torch|cave|meditate|flotilla|trapped-beneath-ice|ash-fall|narrated-by-character|vision|betrayed|trap|suspended-by-arms|super-powers|scroll|messiah|boomerang|prison-camp|handcuffed|arrest|flashback|glowing-eyes|genocide|levitation|icebreaker|tattoo|arctic|sphere|water-bubble|beam-of-light|starts-with-narration|based-on-animation|3-dimensional|remake|remake-of-tv-show|teenager|family-relationships|travel|ship|revenge|martial-arts|magic|love|live-performance|kidnapping|friendship|fight|father-son-relationship|death|coming-of-age|children|chase|based-on-tv-series|based-on-cartoon|title-spoken-by-character|surprise-ending</t>
  </si>
  <si>
    <t xml:space="preserve">tt1323594</t>
  </si>
  <si>
    <t xml:space="preserve">Despicable Me</t>
  </si>
  <si>
    <t xml:space="preserve">When a criminal mastermind uses a trio of orphan girls as pawns for a grand scheme, he finds their love is profoundly changing him for the better.</t>
  </si>
  <si>
    <t xml:space="preserve">Steve Carell, Jason Segel, Russell Brand, Julie Andrews</t>
  </si>
  <si>
    <t xml:space="preserve">Pierre Coffin, Chris Renaud</t>
  </si>
  <si>
    <t xml:space="preserve">Nominated for 1 Golden Globe. Another 3 wins &amp; 39 nominations.</t>
  </si>
  <si>
    <t xml:space="preserve">girl|moon|white-picket-fence|pyramid|minion|neighbor|orphanage|criminal-mastermind|little-girl|orphan|faked-dentist|hate|false|false-dentist|fake-identity|false-identity|fake|lied|lies|caught-lying|fake-dentist|accused-of-lying|stupidly|social-reject|reject|rejected|rejection|first-part|cgi-animation|jealous-woman|bank-president|orphanage-owner|jealousy|lying|dentist|caught-in-a-lie|impostor|fired-from-a-job|liar|lie|fired-supervillain|fired-from-the-job|invented-language|air-to-air-missile|apple|karate|jumping-in-a-puddle|rocket-propelled-grenade|animal-bite|mace|ice-cream-fell-off-cone|popping-a-balloon|cheering-crowd|herd-of-goats|slow-motion-action-scene|child-on-a-leash|hit-with-a-hand-sledge|puddle-stomping|holding-one's-breath|holding-breath|nintendo-wii|2010s|21st-century|year-1969|1960s|20th-century|toy-unicorn|adoptive-father-adopted-daughter-relationship|character's-point-of-view-camera-shot|cotton-candy|scary-house|girls'-home|mishearing|balloon-animal|kick|punishment|box|book|crying|toy|ice-cream|prayer|calendar|egypt|rubber|scream|falling-from-height|loyalty|grocery-store|dinner|regret|stealing|destruction|video-camera|fart-joke|slapstick-comedy|pizza|surfing|crude-humor|bomb|stuffed-toy|nose|flatulence|robot|floating|iron-maiden|kitchen|fortress|trap|airplane|rocket|elephant|scientist|loan|piranha|secret-passageway|bank|retina-scan|statue-of-liberty|laboratory|sister-sister-relationship|talking-through-door|flashback|indifference|selling-cookies|biting|dog|soda|chase|news-report|frozen-body|coffee-shop|neglected-child|popping-balloon|tutu|tour-bus|child-in-peril|robbery|money|scene-during-end-credits|dancing|laundry|mud|missile|punched-in-the-face|kidnapping|hostage|scooter|electric-shock|squid|hit-with-a-book|family-tree|photograph|father-son-relationship|drawing|spacesuit|tea-party|piggy-bank|spaceship|game|face-paint|storytelling|daydream|shark|ticket|dance-recital|wilhelm-scream|roller-coaster|shrinking-ray|amusement-park|bedtime-story|computer-animation|affection|disguise|redemption|rivalry|theft|ballet|villain-turns-good|mother-son-relationship|father-daughter-relationship|adoption|tide|single-father|singing|typing|surprise-ending|werewolf</t>
  </si>
  <si>
    <t xml:space="preserve">tt1287468</t>
  </si>
  <si>
    <t xml:space="preserve">Cats &amp; Dogs: The Revenge of Kitty Galore</t>
  </si>
  <si>
    <t xml:space="preserve">The ongoing war between the canine and feline species is put on hold when they join forces to thwart a rogue cat spy with her own sinister plans for conquest.</t>
  </si>
  <si>
    <t xml:space="preserve">James Marsden, Nick Nolte, Christina Applegate, Katt Williams</t>
  </si>
  <si>
    <t xml:space="preserve">Brad Peyton</t>
  </si>
  <si>
    <t xml:space="preserve">dog|cat|kitty|animal|dog-movie|warner-bros|cartoon-on-tv|special-agent|martial-arts|talking-cat|rivalry|name-in-title|animal-in-title|secret-headquarters|talking-animal|barking-dog|talking-dog|puppetry|secret-agent|torture|scene-after-end-credits|san-francisco-california|german-shepherd|sphynx-cat|cat-versus-dog|punctuation-in-title|ampersand-in-title|revenge|sequel|second-part|character-name-in-title</t>
  </si>
  <si>
    <t xml:space="preserve">tt1415283</t>
  </si>
  <si>
    <t xml:space="preserve">Nanny McPhee Returns</t>
  </si>
  <si>
    <t xml:space="preserve">Nanny McPhee arrives to help a harried young mother who is trying to run the family farm while her husband is away at war, though she uses her magic to teach the woman's children and their two spoiled cousins five new lessons.</t>
  </si>
  <si>
    <t xml:space="preserve">Maggie Gyllenhaal, Oscar Steer, Asa Butterfield, Lil Woods</t>
  </si>
  <si>
    <t xml:space="preserve">Susanna White</t>
  </si>
  <si>
    <t xml:space="preserve">nanny|magic|farm|f-rated|flying-pig|overalls|title-directed-by-female|mother-daughter-relationship|mother-son-relationship|father-son-relationship|london-england|bomb|bomb-disposal|countryside|world-war-two|forgery|war-office|goat|cow|elephant|pig|surprise-after-end-credits|child-driving-tractor|sequel|second-part|character-name-in-title</t>
  </si>
  <si>
    <t xml:space="preserve">tt0817177</t>
  </si>
  <si>
    <t xml:space="preserve">Flipped</t>
  </si>
  <si>
    <t xml:space="preserve">Two eighth-graders start to have feelings for each other despite being total opposites.</t>
  </si>
  <si>
    <t xml:space="preserve">Madeline Carroll, Callan McAuliffe, Rebecca De Mornay, Anthony Edwards</t>
  </si>
  <si>
    <t xml:space="preserve">Rob Reiner</t>
  </si>
  <si>
    <t xml:space="preserve">apology|younger-version-of-character|multiple-perspectives|narrated-by-a-girl|falling-in-love|chicken|teenage-romance|8th-grade|tween-girl|suburb|child|overalls|middle-class|money-problems|mentally-retarded-brother|mentally-retarded-person|hole-in-a-fence|cutting-down-a-tree|disobedience|chainsaw|jealousy|pigtails|year-1957|1950s|1960s|year-1963|bidding|date-auction|auction|fraternal-twins|narrated-by-a-boy|female-narrator|multiple-narrators|narrated-by-character|voice-over-narration|lack-of-money|family-quarrel|faux-pas|watching-tv|usa|lying|family-dinner|chicken-coop|terrarium|snake|large-format-camera|climbing-a-tree|crying-girl|father-daughter-relationship|tree-hugger|father-son-relationship|mother-son-relationship|repeated-scene|repeated-scene-from-a-different-perspective|newspaper-article|painting|library|undeclared-love|planting-a-tree|garden|pie|dinner|sycamore-tree|teenager|teenage-girl|neighbor-neighbor-relationship|first-love|new-home|revenge|middle-school|girl-slaps-boy|teen-love|unpopular-girl|grandfather-grandson-relationship|annoying-girl|teen-anger|family-problems|teen-romance|troubled-teenage-girl|bossy-girl|tomboy|shy-boy|teenage-boy|14-year-old|girl|boy|unrequited-love|face-slap|seven-year-old|child's-point-of-view|coming-of-age|science-fair|sitting-in-a-tree|bus|school-bus|rooster|bicycle|neighbor|new-student|new-school|first-day-of-school|first-crush|crush|student|teacher|classroom|junior-high-school|elementary-school|school|one-word-title|based-on-novel|title-spoken-by-character|bare-chested-boy|truck</t>
  </si>
  <si>
    <t xml:space="preserve">tt1213012</t>
  </si>
  <si>
    <t xml:space="preserve">Alpha and Omega</t>
  </si>
  <si>
    <t xml:space="preserve">Two young wolves at opposite ends of their pack's social order are thrown together into a foreign land and need each other to return home, but love complicates everything.</t>
  </si>
  <si>
    <t xml:space="preserve">Lionsgate Films</t>
  </si>
  <si>
    <t xml:space="preserve">Justin Long, Hayden Panettiere, Dennis Hopper, Danny Glover</t>
  </si>
  <si>
    <t xml:space="preserve">Anthony Bell, Ben Gluck</t>
  </si>
  <si>
    <t xml:space="preserve">park|idaho|geese|national-park|arranged-marriage|park-ranger|wolf|cgi-animation|first-part|vegetarian|canada|howling|social-status|road-trip|forbidden-love|3d-in-title|3-dimensional|star-died-before-release|antonyms-in-title</t>
  </si>
  <si>
    <t xml:space="preserve">tt1219342</t>
  </si>
  <si>
    <t xml:space="preserve">Legend of the Guardians: The Owls of Ga'Hoole</t>
  </si>
  <si>
    <t xml:space="preserve">When a young owl is abducted by an evil Owl army, he must escape with new-found friends and seek the legendary Guardians to stop the menace.</t>
  </si>
  <si>
    <t xml:space="preserve">Emily Barclay, Abbie Cornish, Essie Davis, Adrienne DeFaria</t>
  </si>
  <si>
    <t xml:space="preserve">Zack Snyder</t>
  </si>
  <si>
    <t xml:space="preserve">4 wins &amp; 23 nominations.</t>
  </si>
  <si>
    <t xml:space="preserve">owl|escape|soldier|ruler|barn-owl|orphanage|brother-versus-brother|cgi-animation|no-opening-credits|3-dimensional|studio-logo-segues-into-film|nanny|betrayal|brother-sister-relationship|brother-brother-relationship|snowy-owl|talking-animal|anthropomorphism|journey|flight|hero|unlikely-hero|courage|heroic-deed|queen|worm|slow-motion|king|bird-in-title|animal-in-title|tree|librarian|feather|brother-against-brother|blacksmith|armor|helmet|good-versus-evil|snake|punctuation-in-title|apostrophe-in-title|place-name-in-title|kidnapping|based-on-novel</t>
  </si>
  <si>
    <t xml:space="preserve">tt1028576</t>
  </si>
  <si>
    <t xml:space="preserve">Secretariat</t>
  </si>
  <si>
    <t xml:space="preserve">Penny Chenery Tweedy and colleagues guide her long-shot but precocious stallion to set, in 1973, the unbeaten record for winning the Triple Crown.</t>
  </si>
  <si>
    <t xml:space="preserve">Diane Lane, John Malkovich, Dylan Walsh, Margo Martindale</t>
  </si>
  <si>
    <t xml:space="preserve">Randall Wallace</t>
  </si>
  <si>
    <t xml:space="preserve">3 wins &amp; 6 nominations.</t>
  </si>
  <si>
    <t xml:space="preserve">triple-crown|horse|horse-racing|horseback-riding|horse-owner|horse-training|horse-breeding|horse-farm|woman-leader|heroic-woman|assertive-woman|horserace|horse-trainer|newcomer-against-establishment|racehorse|animal-name-in-title|based-on-true-story|professional-horse-racer|eccentric|stallion|female-protagonist|newspaper-clipping|underdog|risk-taking|newspaper-headline|newspaper|sick-horse|coming-out-of-retirement|press-conference|coin-toss|mother-daughter-relationship|father-son-relationship|animal|farm|funeral|kentucky-derby|reporter|against-the-odds|inheritance|bombastic-rival|one-against-many|jealousy|beating-the-odds|standing-firm|lawyer|alzheimer's-patient|family-tradition|inherited-responsibility|loss-of-loved-one|marital-discord|1970s|belmont-sweepstakes|horse-groom|jockey|perseverance|parent-child-relationship|husband-wife-relationship|family-strife|animal-owner-relationship|one-word-title</t>
  </si>
  <si>
    <t xml:space="preserve">tt1560957</t>
  </si>
  <si>
    <t xml:space="preserve">I Want Your Money</t>
  </si>
  <si>
    <t xml:space="preserve">The film contrasts two views of role that the federal government should play in our daily lives using the words and actions of Ronald Reagan and Barack Obama.</t>
  </si>
  <si>
    <t xml:space="preserve">Ken Blackwell, Andrew Breitbart, Chris Cox, Chris Edwards</t>
  </si>
  <si>
    <t xml:space="preserve">tt1001526</t>
  </si>
  <si>
    <t xml:space="preserve">Megamind</t>
  </si>
  <si>
    <t xml:space="preserve">The supervillain Megamind finally defeats his nemesis, the superhero Metro Man. But without a hero, he loses all purpose and must find new meaning to his life.</t>
  </si>
  <si>
    <t xml:space="preserve">Paramount Studios/DWA</t>
  </si>
  <si>
    <t xml:space="preserve">Will Ferrell, Brad Pitt, Tina Fey, Jonah Hill</t>
  </si>
  <si>
    <t xml:space="preserve">Tom McGrath</t>
  </si>
  <si>
    <t xml:space="preserve">2 wins &amp; 16 nominations.</t>
  </si>
  <si>
    <t xml:space="preserve">city|superhero|prison|super-villain|villain|battle|planet|school|baby|curator|ray|reporter|cameraman|skeleton|minion|date|mind|alien|blue-skin|humanoid-alien|blue-skinned-alien|cgi-animation|3-dimensional|in-medias-res|deception|love-triangle|satire|parody|cape|wristwatch|handcuffs|arrest|transformation|no-opening-credits|statue|impostor|fire|rampage|super-speed|training|deoxyribonucleic-acid|secret-lair|laboratory|timebomb|grenade|invisible-car|injection|montage|guitar|skull|satellite|media-coverage|news-report|lightning|rainstorm|heavy-rain|dancing|restaurant|giant-robot|gadgetry|gadget|shapeshifting|police|human-alien|superhero-spoof|supernatural-power|black-hole|hologram|tied-to-a-chair|hostage|piranha|gatling-gun|dynamite|lasersight|prisoner|prison-escape|criminal-mastermind|anti-hero|laser|female-journalist|female-reporter|journalist|exploding-car|exploding-truck|explosion|exploding-building|told-in-flashback|voice-over-narration|secret-tunnel|nonlinear-timeline|money-falling-through-the-air|studio-logo-segues-into-film|interracial-sex|interracial-relationship|rain|crazy-humor|past|childhood-memories|interracial-friendship|interracial-love-relationship|near-death-experience|crying|flying|escape-from-prison|prison-guard|prison-warden|warden|talking-fish|talking-animal|fictional-city|jealousy|serum|gun|syringe|stolen-identity|aspiring-musician|observatory|bait|love-interest|tv-reporter|news-reporter|kidnapping|sidekick|fish-out-of-water|robot|fish|dna|cooper|rivalry|good-versus-evil|falling-in-love|mayor|disguise|existential-crisis|redemption|falling-from-height|faked-death|museum|first-kiss|first-date|villain-turns-good|night|thunderstorm|god-powers|mind-power|brain|saving-the-world|one-word-title|title-spoken-by-character|character-name-in-title|surprise-ending</t>
  </si>
  <si>
    <t xml:space="preserve">tt0398286</t>
  </si>
  <si>
    <t xml:space="preserve">Tangled</t>
  </si>
  <si>
    <t xml:space="preserve">The magically long-haired Rapunzel has spent her entire life in a tower, but now that a runaway thief has stumbled upon her, she is about to discover the world for the first time, and who she really is.</t>
  </si>
  <si>
    <t xml:space="preserve">Mandy Moore, Zachary Levi, Donna Murphy, Ron Perlman</t>
  </si>
  <si>
    <t xml:space="preserve">Nathan Greno, Byron Howard</t>
  </si>
  <si>
    <t xml:space="preserve">Nominated for 1 Oscar. Another 9 wins &amp; 40 nominations.</t>
  </si>
  <si>
    <t xml:space="preserve">disney|based-on-fairy-tale|rapunzel|flower|tower|queen|magic|hair|lantern|bandit|thief|king|crown|birthday|baby|princess|magical-flower|frying-pan|kingdom|royal-guard|female-protagonist|disney-princess|wishes|brother-brother-relationship|cursed|fireworks|festival|funny-villains|villain-transformation|show-tune|braid|cgi-animation|germany|strong-female-lead|strong-female-character|female-hero|almost-dead|horseback-riding|magical-hair|pregnancy|child|hanging-mobile|baby-girl|trapped-underwater|illness|flower-in-hair|cloak|hooded-cloak|scissors|ends-with-narration|starts-with-narration|girl-in-tower|potion|elixir|youth-restored|floating-lantern|blonde-woman|blonde-girl|blonde|goatee|wanted-man|once-upon-a-time|pursuit|chase|mythical-kingdom|glow-in-the-dark|underwater-scene|hit-with-a-frying-pan|arrow|wardrobe|horse-chase|human-animal-relationship|shaking-hands|green-eyes|first-person-narration|wanted-poster|voice-over-narration|tied-to-a-chair|male-tied-up|bound-and-gagged|gagged|female-tied-up|song|symphonic-music-score|orchestral-music-score|long-hair|optimism|optimist|grey-eyes|chameleon|stabbed-through-the-back|sentenced-to-death|kidnapping|self-sacrifice|no-opening-credits|bluebells|white-horse|horse|adopted-daughter|jump-cut|boy-girl-relationship|girl|tears|crying|death-of-main-character|narrated-by-character|singing|unborn-child|blood|death|old-woman|mother-daughter-relationship|computer-animation|fairy-tale|one-word-title|death-of-mother|character-name-in-title</t>
  </si>
  <si>
    <t xml:space="preserve">tt0980970</t>
  </si>
  <si>
    <t xml:space="preserve">The Chronicles of Narnia: The Voyage of the Dawn Treader</t>
  </si>
  <si>
    <t xml:space="preserve">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</si>
  <si>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 xml:space="preserve">Georgie Henley, Skandar Keynes, Ben Barnes, Will Poulter</t>
  </si>
  <si>
    <t xml:space="preserve">Michael Apted</t>
  </si>
  <si>
    <t xml:space="preserve">Nominated for 1 Golden Globe. Another 1 win &amp; 16 nominations.</t>
  </si>
  <si>
    <t xml:space="preserve">warrior|mouse|quest|dragon|king|sword|mist|f-rated|christianity|christian|good-versus-evil|sea-monster|axe-fight|battle-axe|axe|shot-with-a-bow-and-arrow|bow-and-arrow|showdown|violence|battle|battlefield|fictional-war|spear|spear-throwing|knife-fight|disarming-someone|ambush|hand-to-hand-combat|combat|human-skeleton|seashell|storm-at-sea|snowing|centaur|human-sacrifice|horse-drawn-cart|knife-held-to-throat|crossbow|rowboat|swimming-underwater|postcard|supermarine-spitfire|place-name-in-title|england|deep-sleep|greed|gold|minotaur|talking-animal|invisibility|christ-allegory|alternate-world|change-of-heart|sea-serpent|sailing-ship|temptation|transformation|cousin-cousin-relationship|slave-trade|auction|voyage|apple|sword-fight|rat</t>
  </si>
  <si>
    <t xml:space="preserve">tt1302067</t>
  </si>
  <si>
    <t xml:space="preserve">Yogi Bear</t>
  </si>
  <si>
    <t xml:space="preserve">A documentary filmmaker travels to Jellystone Park to shoot a project and soon crosses paths with Yogi Bear, his sidekick Boo-Boo, and Ranger Smith.</t>
  </si>
  <si>
    <t xml:space="preserve">Dan Aykroyd, Justin Timberlake, Anna Faris, Tom Cavanagh</t>
  </si>
  <si>
    <t xml:space="preserve">park|bear|mayor|yogi-bear|sabotage|documentary-filmmaker|animal-protagonist|warner-bros|theft|party|rascal|explosion|bribery|dinner|cage|chores|adolescent|turtle|river|wilhelm-scream|fireworks|endangered-species|picnic-table|zip-line|flying-machine|inflatable-boat|water-rapids|logging|cave|pie-in-face|hidden-camera|corrupt-politician|waterfall|two-word-title|talking-bear|talking-animal|picnic-basket|picnic|park-ranger|3-dimensional|3-d|based-on-tv-series|live-action|cgi|based-on-cartoon|based-on-tv-show|animal-in-title|character-name-in-title</t>
  </si>
  <si>
    <t xml:space="preserve">tt1104001</t>
  </si>
  <si>
    <t xml:space="preserve">TRON: Legacy</t>
  </si>
  <si>
    <t xml:space="preserve">The son of a virtual world designer goes looking for his father and ends up inside the digital world that his father designed. He meets his father's corrupted creation and a unique ally who was born inside the digital world.</t>
  </si>
  <si>
    <t xml:space="preserve">Jeff Bridges, Garrett Hedlund, Olivia Wilde, Bruce Boxleitner</t>
  </si>
  <si>
    <t xml:space="preserve">Joseph Kosinski</t>
  </si>
  <si>
    <t xml:space="preserve">Nominated for 1 Oscar. Another 10 wins &amp; 49 nominations.</t>
  </si>
  <si>
    <t xml:space="preserve">arcade|disappearance|escape|warrior|bridge|portal|prank|contest|computer|two-word-title|computer-world|gladiatorial-combat|neo-80s|superhero|electronic-music-score|camera-focus-on-female-butt|punctuation-in-title|coors-beer|lens-flare|cyberpunk|virtual-character-come-to-life|eames-lounge-chair|dictator|deathmatch|cheering-crowd|brain-in-a-vat|directorial-debut|guard|fictional-war|aircraft|rocket|henchman|martial-arts|disfigurement|violence|race-against-time|eccentric|bar|dinner|blockbuster|cgi|surrealism|father-son-reunion|barefoot|supernatural-power|good-versus-evil|grenade|rescue|fight-the-system|resistance|anti-hero|female-warrior|female-fighter|motorcycle-crash|stadium|teleportation|el-train|prologue|tunnel|motorcycle-cop|computer-hacker|hacking|lasersight|pistol|security-guard|security-camera|surveillance|spiral-staircase|internet|board-meeting|lightning|heavy-rain|megalomaniac|no-opening-credits|altered-version-of-studio-logo|explosion|jumping-through-a-window|falling-from-height|army|speech|police-station|regeneration|elevator|nightclub-owner|nightclub|quarter|dog|actor-playing-multiple-roles|bomb|book|exploding-body|betrayal|genocide|murder|flashback|sequel-to-cult-favorite|exploding-motorcycle|hit-by-a-motorcycle|man-punching-a-woman|blood|cut-arm|computer-program|punched-in-the-face|stabbed-in-the-chest|arm-cut-off|severed-arm|decapitation|severed-head|dismemberment|torso-cut-in-half|fight-to-the-death|disc|falling-to-death|flashlight|hidden-door|returning-character-killed-off|self-sacrifice|bare-chested-male|character-repeating-someone-else's-dialogue|pager|2000s|news-report|engineer|corporation|sea|orphan|bedtime-story|1980s|body-landing-on-a-car|parachute|base-jumping|arrest|motorcycle-chase|sunrise|wilhelm-scream|ducati|motorcycle|lightcycle|techno-music|experiment|younger-version-of-character|prisoner|alternate-reality|virtual-reality|humanoid|zen|body-suit|pursuit|bumper-bicycle|allegory|computer-programmer|anthropomorphism|laser|father-son-relationship|child-abandonment|game-inventor|game-playing|split-personality|cyberspace|inside-a-computer|3d-sequel-to-2d-film|3-dimensional|3d|imax-version|second-part|virtual-set|sequel|character-name-in-title</t>
  </si>
  <si>
    <t xml:space="preserve">tt1320261</t>
  </si>
  <si>
    <t xml:space="preserve">Gulliver's Travels</t>
  </si>
  <si>
    <t xml:space="preserve">Travel writer Lemuel Gulliver takes an assignment in Bermuda, but ends up on the island of Liliput, where he towers over its tiny citizens.</t>
  </si>
  <si>
    <t xml:space="preserve">Jack Black, Jason Segel, Emily Blunt, Amanda Peet</t>
  </si>
  <si>
    <t xml:space="preserve">Rob Letterman</t>
  </si>
  <si>
    <t xml:space="preserve">travel|travel-writer|shipwrecked|bermuda-triangle|newspaper-headline|beating|electrocution|hostage|crushed-to-death|navy|spyglass|armada|showdown|parachute|toy|banishment|map|tracking-device|reference-to-star-wars|banquet|sabotage|looking-at-oneself-in-a-mirror|dancing|giant-robot|dollhouse|betrayal|traitor|revenge|rescue|kidnapping|spear|sword|theater|internet|slow-motion-scene|sea-battle|battle|battlefield|combat|kingdom|flare|urination|fire|explosion|palace|surrealism|cave|prisoner|prison|queen|arrest|cannon|ship|fictional-war|army|soldier|general|beach|waterspout|lightning|airplane|airport|plagiarism|deception|fish-out-of-water|magazine|ipod|cell-phone|unrequited-love|elevator|video-game|bare-chested-male|slapstick-comedy|product-placement|montage|shower|action-figure|new-york-city-skyline|times-square-manhattan-new-york-city|chrysler-building-manhattan-new-york-city|new-york-city|royal-court|urinating-on-a-fire|dungeon|king|liliputians|princess|boat|storm|journalist|giant|hdtv|xbox-360|3-dimensional|two-word-title|social-commentary|satire|political-commentary|based-on-novel|character-name-in-title</t>
  </si>
  <si>
    <t xml:space="preserve">tt1192628</t>
  </si>
  <si>
    <t xml:space="preserve">Rango</t>
  </si>
  <si>
    <t xml:space="preserve">Rango is an ordinary chameleon who accidentally winds up in the town of Dirt, a lawless outpost in the Wild West in desperate need of a new sheriff.</t>
  </si>
  <si>
    <t xml:space="preserve">Johnny Depp, Isla Fisher, Abigail Breslin, Ned Beatty</t>
  </si>
  <si>
    <t xml:space="preserve">Gore Verbinski</t>
  </si>
  <si>
    <t xml:space="preserve">Won 1 Oscar. Another 46 wins &amp; 25 nominations.</t>
  </si>
  <si>
    <t xml:space="preserve">water|sheriff|chameleon|lizard|pet|desert|western-town|hawk|water-shortage|rattlesnake|duel|bank|gunslinger|identity-crisis|cgi-animation|fish|hawaiian-shirt|anthropomorphism|breaking-the-fourth-wall|revenge|flood|mayor|las-vegas-nevada|cowboy|make-believe|liar|lie|gatling-gun|snake|nevada|posse|prairie-dog|bank-manager|robbery|robber|tortoise|outlaw|rancher|bottle|water-bottle|nightmare|mystical-quest|armadillo|terrarium|mariachi|golf-cart|wheelchair|cowboy-hat|torch|breathing-fire|burping|covered-wagon|digging-a-hole|mole|pencil-thin-moustache|sombrero|owl|water-tower|pistol|shotgun|undertaker|land-theft|ranch|chewing-tobacco|card-playing|lynch-mob|jail|man-with-no-name|construction-site|bound-and-gagged|disillusionment|chase|wagon|cactus|turtle|golf|gunfight|saloon|drought|bank-robbery|reference-to-kim-novak|spaghetti-western|parody|anthropomorphic-animal|one-word-title|character-name-in-title</t>
  </si>
  <si>
    <t xml:space="preserve">tt1305591</t>
  </si>
  <si>
    <t xml:space="preserve">Mars Needs Moms</t>
  </si>
  <si>
    <t xml:space="preserve">A young boy named Milo gains a deeper appreciation for his mom after Martians come to Earth to take her away.</t>
  </si>
  <si>
    <t xml:space="preserve">Seth Green, Dan Fogler, Joan Cusack, Elisabeth Harnois</t>
  </si>
  <si>
    <t xml:space="preserve">Simon Wells</t>
  </si>
  <si>
    <t xml:space="preserve">martian|based-on-children's-book|motion-capture|mars|robot|child|rescue|saved-from-execution|firing-squad|child-in-peril|one-day|spacecraft|guilt|flashback-sequence|cat|apology|father-son-relationship|ray-gun|helmet|chute|garbage-dump|recluse|suffocation|indiana|small-town|american|cgi-animation|sexism|claim-in-title|surrogate-mother|alien|mars-the-planet|mother-son-relationship|3-dimensional|alien-abduction|planet-in-title|title-spoken-by-character</t>
  </si>
  <si>
    <t xml:space="preserve">tt1650043</t>
  </si>
  <si>
    <t xml:space="preserve">Diary of a Wimpy Kid: Rodrick Rules</t>
  </si>
  <si>
    <t xml:space="preserve">Back in middle school after summer vacation, Greg Heffley and his older brother Rodrick must deal with their parents' misguided attempts to have them bond.</t>
  </si>
  <si>
    <t xml:space="preserve">Zachary Gordon, Devon Bostick, Rachael Harris, Robert Capron</t>
  </si>
  <si>
    <t xml:space="preserve">brother|school|middle-school|close-up-of-eyes|title-at-the-end|no-opening-credits|photograph|family-relationships|partner|studio-logo-segues-into-film|altered-version-of-studio-logo|apple-macbook|xbox-360|antic|rock|party|teacher|friend|drums|band|skating|based-on-novel|character-name-in-title</t>
  </si>
  <si>
    <t xml:space="preserve">tt1411704</t>
  </si>
  <si>
    <t xml:space="preserve">Hop</t>
  </si>
  <si>
    <t xml:space="preserve">E.B., the Easter Bunny's teenage son, heads to Hollywood, determined to become a drummer in a rock 'n' roll band. In LA, he's taken in by Fred after the out-of-work slacker hits E.B. with his car.</t>
  </si>
  <si>
    <t xml:space="preserve">James Marsden, Russell Brand, Kaley Cuoco, Hank Azaria</t>
  </si>
  <si>
    <t xml:space="preserve">Tim Hill</t>
  </si>
  <si>
    <t xml:space="preserve">slacker|easter-bunny|easter|drummer|piaggio-vespa-gtv-250|video-game|playing-a-video-game|hummer-h2-stretched-limousine|hyundai-elantra|toyota|toyota-corolla|volvo-xc90|volvo|volvo-240|hyundai|hyundai-insight|sprite-soda|sprite|china|xbox-360-controller|xbox-360-wireless-controller|coca-cola|doritos|20-years-later|smartphone|hdtv|xbox-360|reference-to-harry-potter|school-play|adopted-child|brother-sister-relationship|live-action-and-animation|father-son-relationship|faking-own-death|hollywood-sign|hollywood-california|los-angeles-california|factory|coup-d'etat|career-change|audition|one-word-title|car-accident|rabbit</t>
  </si>
  <si>
    <t xml:space="preserve">tt1596346</t>
  </si>
  <si>
    <t xml:space="preserve">Soul Surfer</t>
  </si>
  <si>
    <t xml:space="preserve">Teenage surfer Bethany Hamilton overcomes the odds and her own fears of returning to the water after losing her left arm in a shark attack.</t>
  </si>
  <si>
    <t xml:space="preserve">TriStar/FilmDistrict</t>
  </si>
  <si>
    <t xml:space="preserve">AnnaSophia Robb, Helen Hunt, Dennis Quaid, Carrie Underwood</t>
  </si>
  <si>
    <t xml:space="preserve">Sean McNamara</t>
  </si>
  <si>
    <t xml:space="preserve">shark|surfer|christian|surfing|christian-film|based-on-autobiography|surfing-contest|hawaii|female-surfer|shark-attack|hospital|bikini|strong-female-character|strong-female-lead|bare-chested-male|comeback|volunteer|thailand|prosthetic-arm|beach|doctor|surfboard|severed-arm|based-on-true-story|based-on-book</t>
  </si>
  <si>
    <t xml:space="preserve">tt1604171</t>
  </si>
  <si>
    <t xml:space="preserve">Prom</t>
  </si>
  <si>
    <t xml:space="preserve">A group of teenagers get ready for their high school prom.</t>
  </si>
  <si>
    <t xml:space="preserve">Aimee Teegarden, Thomas McDonell, DeVaughn Nixon, Danielle Campbell</t>
  </si>
  <si>
    <t xml:space="preserve">Joe Nussbaum</t>
  </si>
  <si>
    <t xml:space="preserve">father-daughter-relationship|prom|high-school|teenager|decoration|rebel|school-vandalism|class-president|high-school-graduation|attempted-kiss|juvenile|dating|young-love|adolescent-romance|teenage-love|adolescence|teenage-romance|high-school-sweethearts|unrequited-love|crush|first-love|high-school-dance|forbidden-love|love|juvenile-delinquent|dancing-girl|asking-out|prom-dress|school-principal|kiss|interracial-relationship|brother-sister-relationship|teen-love|teen-relationships|concert|asking-for-a-date|good-girl|bad-guy|boyfriend-girlfriend-relationship|college-acceptance|dance|school-locker|learning-to-drive|music-gig|waitress|diner|mother-son-relationship|police|disco-ball|fountain|college-application|fire|barbecue|prom-date|single-parent|motorcycle|wrong-side-of-the-tracks|new-girlfriend|tuxedo|music-fan|lacrosse|prom-king|prom-queen|friendship|high-school-student|title-spoken-by-character</t>
  </si>
  <si>
    <t xml:space="preserve">tt0844993</t>
  </si>
  <si>
    <t xml:space="preserve">Hoodwinked Too! Hood vs. Evil</t>
  </si>
  <si>
    <t xml:space="preserve">Red Riding Hood is training in the group of Sister Hoods, when she and the Wolf are called to examine the sudden mysterious disappearance of Hansel and Gretel.</t>
  </si>
  <si>
    <t xml:space="preserve">The Weinstein Co.</t>
  </si>
  <si>
    <t xml:space="preserve">Hayden Panettiere, Glenn Close, Patrick Warburton, Joan Cusack</t>
  </si>
  <si>
    <t xml:space="preserve">Mike Disa</t>
  </si>
  <si>
    <t xml:space="preserve">red-riding-hood|wolf|cgi-animation|3-dimensional|little-red-riding-hood|versus-in-title|returning-character-with-different-actor|abbreviation-in-title|period-in-title|punctuation-in-title|exclamation-point-in-title|witch|goat|giant|computer-animation|cgi-film|sequel|second-part|character-name-in-title</t>
  </si>
  <si>
    <t xml:space="preserve">tt1445520</t>
  </si>
  <si>
    <t xml:space="preserve">Footnote</t>
  </si>
  <si>
    <t xml:space="preserve">Eliezer and Uriel Shkolnik are father and son as well as rival professors in Talmudic Studies. When both men learn that Eliezer will be lauded for his work, their complicated relationship reaches a new peak.</t>
  </si>
  <si>
    <t xml:space="preserve">Sony Pictures Classics</t>
  </si>
  <si>
    <t xml:space="preserve">Shlomo Bar-Aba, Lior Ashkenazi, Aliza Rosen, Alma Zack</t>
  </si>
  <si>
    <t xml:space="preserve">Joseph Cedar</t>
  </si>
  <si>
    <t xml:space="preserve">Nominated for 1 Oscar. Another 14 wins &amp; 8 nominations.</t>
  </si>
  <si>
    <t xml:space="preserve">israel|rivalry|university|prize|talmud|israeli|jerusalem-israel|hebrew-university-of-jerusalem|judaism|scholar|father-son-relationship|one-upmanship</t>
  </si>
  <si>
    <t xml:space="preserve">tt1302011</t>
  </si>
  <si>
    <t xml:space="preserve">Kung Fu Panda 2</t>
  </si>
  <si>
    <t xml:space="preserve">Po and his friends fight to stop a peacock villain from conquering China with a deadly new weapon, but first the Dragon Warrior must come to terms with his past.</t>
  </si>
  <si>
    <t xml:space="preserve">Paramount Studios/Dreamworks</t>
  </si>
  <si>
    <t xml:space="preserve">Jack Black, Angelina Jolie, Dustin Hoffman, Gary Oldman</t>
  </si>
  <si>
    <t xml:space="preserve">Jennifer Yuh Nelson</t>
  </si>
  <si>
    <t xml:space="preserve">Nominated for 1 Oscar. Another 5 wins &amp; 46 nominations.</t>
  </si>
  <si>
    <t xml:space="preserve">anthropomorphic-animal|china|panda|flashback|tigress|peacock|kung-fu|animal-protagonist|talking-animal|furry|furry-fandom|peafowl|red-panda|wolves|tiger|giant-panda|open-ended|loss-of-mother|backstory|cgi-animation|thirty-years|3-dimensional|ancient-china|exploding-boat|exploding-ship|no-opening-credits|fireworks|wuxia|title-directed-by-female|insanity|revenge|family-abandonment|pursued-by-wolves|mission|radish|gun|escape-from-prison|chinese-noodles|hope|friendship|courage|hand-to-hand-combat|martial-arts|bo-staff|fistfight|brawl|mother-son-relationship|presumed-dead|soothsayer|fleet|abandoned-child|father-son-relationship|repressed-memory|cannon|genocide|sequel|second-part|animal-in-title|death-of-mother|anthropomorphism</t>
  </si>
  <si>
    <t xml:space="preserve">tt1547230</t>
  </si>
  <si>
    <t xml:space="preserve">Judy Moody and the Not Bummer Summer</t>
  </si>
  <si>
    <t xml:space="preserve">Third grader Judy Moody sets out to have the most thrilling summer of her life.</t>
  </si>
  <si>
    <t xml:space="preserve">Relativity Media</t>
  </si>
  <si>
    <t xml:space="preserve">Jordana Beatty, Parris Mosteller, Janet Varney, Kristoffer Ryan Winters</t>
  </si>
  <si>
    <t xml:space="preserve">third-grader|summer|tween-girl|based-on-book-series|sawed-in-half-magic-act|dancing|younger-brother|nickname|bloopers-during-credits|end-credits-roll-call|reference-to-paris-france|reference-to-the-eiffel-tower|magic-trick|car-chase|circus|schoolteacher|looking-for-someone|ice-cream-truck|commandeered-vehicle|falling-off-a-bicycle|three-on-a-bicycle|tripping-and-falling|screaming-girl|screaming-in-fear|code-red|night-vision-goggles|walkie-talkie|baby-monitor|product-placement|sony-handycam|stakeout|news-report|appeared-on-tv-news|movie-theater|watching-a-zombie-movie|watching-a-horror-movie|scorecard|poop|virginia|running-out-of-gas|reckless-driving|station-wagon|bad-driver|glued-to-something|word-definition|garbage-can-lid|holy-moly-macaroni|bubble-bath|talking-through-a-door|postcard|pink-dress|prom-dress|vomiting-on-someone|child-vomitting|snow-cone|2010s|3d-animation|part-animation|reference-to-niagara-falls|falling-into-a-river|tightrope-walking|quirky|fondue|hot-dog|e-mail|voice-over-e-mail|falling-out-of-bed|bunk-bed|ok-hand-sign|book-as-a-gift|gift|mood-ring|do-not-disturb-sign|smoke-alarm|chopper-bicycle|jumping-for-joy|playing-banjo|song-lyrics|friendship|toad|time-out-hand-gesture|tent|classroom|pop-quiz|little-brother|pet-cat|talking-to-a-cat|child's-imagination|child's-bedroom|magic-8-ball|pre-teen|high-five|school's-out|summertime|seven-word-title|female-lead|blond-boy|9-year-old|cryptozoology|bigfoot-costume|hdtv|xbox-360|reference-to-frankenstein|reference-to-bigfoot|child-protagonist|female-protagonist|slang-in-title|rhyme-in-title|competition|eight-year-old|bigfoot|summer-vacation|thrill-seeker|roller-coaster|dare|child's-point-of-view|children|little-boy|boy|driving|car|brother-sister-relationship|family-relationships|bicycle|aunt-nephew-relationship|aunt-niece-relationship|redhead|little-girl|girl|redhead-girl|season-in-title|independent-film|character-name-in-title</t>
  </si>
  <si>
    <t xml:space="preserve">tt1396218</t>
  </si>
  <si>
    <t xml:space="preserve">Mr. Popper's Penguins</t>
  </si>
  <si>
    <t xml:space="preserve">The life of a businessman begins to change after he inherits six penguins, and as he transforms his apartment into a winter wonderland, his professional side starts to unravel.</t>
  </si>
  <si>
    <t xml:space="preserve">Jim Carrey, Carla Gugino, Angela Lansbury, Ophelia Lovibond</t>
  </si>
  <si>
    <t xml:space="preserve">penguin|winter|new-york-city-new-york|snowglobe|applause|elevator|bonding|crying|ice-skates|snowman|dancing|music-band|champagne|soccer-ball|remote-control|taxi|bride|year-1981|year-1980|police-officer|year-1978|video-camera|security|christmas-tree|reference-to-the-pittsburgh-penguins|watching-a-movie|baby-penguin|snowball|reference-to-james-stewart|watching-tv|singing|city-park|helicopter|ocean|high-rise|ruse|statue-of-liberty|reference-to-howard-hughes|stethoscope|hockey-stick|street-market|computer|skating-rink|laughter|animal-control|laptop-computer|marital-separation|badge|reference-to-fred-astaire|christmas|reference-to-winston-churchill|ice-cube|reference-to-ernest-hemingway|cart|assistant|trap|bridge|slide|microphone|squid|birth|sister|candle|shovel|wife|egg|id|bird|husband|gala|year-1976|ice|tears|iceberg|30-years-later|1980s|1970s|mercedes-benz|lincoln-automobile|ford-motor-company|mercedes-benz-s-klasse-w221|mercedes-benz-190-w201|lincoln-town-car-stretched-limousine|ford-e-350|e-z-go|chinese-food|iphone-4|reference-to-acer-computers|hdtv|apple-macbook|reference-to-the-beatles|the-beatles-song|wilhelm-scream|flatiron-building-manhattan-new-york-city|flatiron-building|reference-to-kareem-abdul-jabbar|reference-to-martha-stewart|reference-to-beyonce|multiple-time-frames|midlife-crisis|lawyer|last-will-and-testament|cell-phone-camera|cell-phone|noisy-neighbor|lost-letter|letter|inheritance|reading-of-will|death-of-parent|ham-radio|old-woman|reading-of-a-last-will-and-testament|first-date|escape|overflowing-bathtub|bathtub|snow|nest|hatchling|hatching-an-egg|antarctica|ice-skating|memory|partnership|real-estate|animal-feces|hatching-egg|dance-routine|taxi-ride|hockey-fan|cgi|bird-hatching|teenage-daughter|teenage-girl|reference-to-morgan-freeman|reference-to-the-doors|reference-to-charlie-chaplin|reference-to-donald-trump|new-york-skyline|family-vacation|real-estate-developer|zookeeper|zoo|tavern-on-the-green|central-park-zoo|manhattan-new-york-city|family-relationships|little-boy|old-lady|restaurant|nosey-neighbor|next-door-neighbor|bribery|doorman|ex-husband-ex-wife-relationship|father-daughter-relationship|father-son-relationship|three-word-title|abbreviation-in-title|punctuation-in-title|period-in-title|bird-in-title|apostrophe-in-title|animal-in-title|death-of-father|based-on-novel|character-name-in-title</t>
  </si>
  <si>
    <t xml:space="preserve">tt1067774</t>
  </si>
  <si>
    <t xml:space="preserve">Monte Carlo</t>
  </si>
  <si>
    <t xml:space="preserve">Three young women vacationing in Paris find themselves whisked away to Monte Carlo after one of the girls is mistaken for a British heiress.</t>
  </si>
  <si>
    <t xml:space="preserve">Selena Gomez, Katie Cassidy, Leighton Meester, Cory Monteith</t>
  </si>
  <si>
    <t xml:space="preserve">Thomas Bezucha</t>
  </si>
  <si>
    <t xml:space="preserve">tied-feet|hotel|monte-carlo|young-woman|bikini|misunderstanding|cell-phone|female-protagonist|two-word-title|three-women|texan|place-name-in-title|monaco|high-school-graduate|22-year-old|21-year-old|18-year-old|look-alike|friendship|mistaken-identity|paris-france|based-on-novel</t>
  </si>
  <si>
    <t xml:space="preserve">tt1222817</t>
  </si>
  <si>
    <t xml:space="preserve">Zookeeper</t>
  </si>
  <si>
    <t xml:space="preserve">A group of zoo animals decide to break their code of silence in order to help their lovable zoo keeper find love -- without opting to leave his current job for something more illustrious.</t>
  </si>
  <si>
    <t xml:space="preserve">Kevin James, Rosario Dawson, Leslie Bibb, Ken Jeong</t>
  </si>
  <si>
    <t xml:space="preserve">Frank Coraci</t>
  </si>
  <si>
    <t xml:space="preserve">zoo|talking-animal|champagne-bottle|red-bull|jewelry-box|coca-cola|tgi-fridays|dole|veterinarian|bullfrog|crow|elephant|ostrich|german-accent|gorilla|monkey|lioness|lion|khaki-shorts|interracial-love|interracial-friendship|interracial-kiss|rejecting-a-marriage-proposal|marriage-proposal|brother-brother-relationship|car-dealership|babe-scientist|cgi|zookeeper|singing-in-a-car</t>
  </si>
  <si>
    <t xml:space="preserve">tt1922612</t>
  </si>
  <si>
    <t xml:space="preserve">Glee: The 3D Concert Movie</t>
  </si>
  <si>
    <t xml:space="preserve">A concert documentary shot during the Glee Live! In Concert! summer 2011 tour, featuring song performances and Glee fans' life stories and how the show influenced them.</t>
  </si>
  <si>
    <t xml:space="preserve">Dianna Agron, Chris Colfer, Darren Criss, Kevin McHale</t>
  </si>
  <si>
    <t xml:space="preserve">Kevin Tancharoen, Jennifer Arnold</t>
  </si>
  <si>
    <t xml:space="preserve">concert|live-in-concert-recording|live-performance</t>
  </si>
  <si>
    <t xml:space="preserve">tt1517489</t>
  </si>
  <si>
    <t xml:space="preserve">Spy Kids: All the Time in the World in 4D</t>
  </si>
  <si>
    <t xml:space="preserve">A retired spy is called back into action, and to bond with her new step-children, she invites them along for the adventure to stop the evil Timekeeper from taking over the world.</t>
  </si>
  <si>
    <t xml:space="preserve">Weinstein Company</t>
  </si>
  <si>
    <t xml:space="preserve">Jessica Alba, Joel McHale, Rowan Blanchard, Mason Cook</t>
  </si>
  <si>
    <t xml:space="preserve">child-spy|spy|children-thwarting-crime|female-secret-agent|strong-female-character|strong-female-lead|3-dimensional|breath-holding-contest|2010s|spying|james-bond-spoof|aromascope|sequel|secret-agent|fourth-part|espionage|number-in-title</t>
  </si>
  <si>
    <t xml:space="preserve">tt1564349</t>
  </si>
  <si>
    <t xml:space="preserve">Dolphin Tale</t>
  </si>
  <si>
    <t xml:space="preserve">A story centered on the friendship between a boy and a dolphin whose tail was lost in a crab trap.</t>
  </si>
  <si>
    <t xml:space="preserve">Harry Connick Jr., Ashley Judd, Nathan Gamble, Kris Kristofferson</t>
  </si>
  <si>
    <t xml:space="preserve">dolphin|boy|tail|trap|prosthetics|crab-trapping|television-host|news-anchor|board-of-directors|wheelchair|swimming-champion|swimmer|volunteer|summer|hospital|amputation|rescue-worker|bottlenose-dolphin|injury|cousin-cousin-relationship|mother-son-relationship|english-teacher|teacher|bully|student|hurricane|two-word-title|pun-in-title|prosthetic-body-part|prosthesis|marine-mammal|mammal|florida|dolphinarium|dolphin-tank|dolphin-pool|clearwater-florida|animal-rescue-shelter|animal-rescue|animal-performer|animal-in-title|3-dimensional|3-d|based-on-true-story</t>
  </si>
  <si>
    <t xml:space="preserve">tt1931569</t>
  </si>
  <si>
    <t xml:space="preserve">The Greatest Miracle</t>
  </si>
  <si>
    <t xml:space="preserve">A story of the unseen sense of going and participating in church. It focuses on three characters and their guardians. This is what is understood to happen within a celebration of mass. From...</t>
  </si>
  <si>
    <t xml:space="preserve">Dos Corazones Films</t>
  </si>
  <si>
    <t xml:space="preserve">JB Blanc, Bryan Brems, Mari Devon, Dorothy Elias-Fahn</t>
  </si>
  <si>
    <t xml:space="preserve">Bruce Morris</t>
  </si>
  <si>
    <t xml:space="preserve">70 min</t>
  </si>
  <si>
    <t xml:space="preserve">Animation, Drama</t>
  </si>
  <si>
    <t xml:space="preserve">religion</t>
  </si>
  <si>
    <t xml:space="preserve">tt1053810</t>
  </si>
  <si>
    <t xml:space="preserve">The Big Year</t>
  </si>
  <si>
    <t xml:space="preserve">Two bird enthusiasts try to defeat the cocky, cutthroat world record holder in a year-long bird-spotting competition.</t>
  </si>
  <si>
    <t xml:space="preserve">John Cleese, Jack Black, Zahf Paroo, Stacey Scowley</t>
  </si>
  <si>
    <t xml:space="preserve">migration|storm|competition|alaska|birding|road-movie|marital-problem|character's-journey-shown-on-map|journey-shown-on-map|trying-to-get-pregnant|wanting-a-baby|cell-phone|off-screen-narration|narrator|bird-watching|businessman|loss|china|marital-separation|clinic|fertilization|doctor's-office|remodeling|husband-wife-relationship|audubon-society|new-girlfriend|new-year's-eve|father-son-relationship|mother-son-relationship|friendship|woodpecker|car-accident|helicopter|retirement|fertility-test|honeymoon|newlyweds|hummingbird|goose|garbage-dump|owl|bald-eagle|boat|airplane|attu-alaska|hobby|rare|obsession|birdwatcher|year-in-title|three-word-title|birdwatching|based-on-true-story|based-on-book</t>
  </si>
  <si>
    <t xml:space="preserve">tt1634122</t>
  </si>
  <si>
    <t xml:space="preserve">Johnny English Reborn</t>
  </si>
  <si>
    <t xml:space="preserve">Johnny English goes up against international assassins hunting down the Chinese premier.</t>
  </si>
  <si>
    <t xml:space="preserve">Roger Barclay, Eric Carte, Rowan Atkinson, Togo Igawa</t>
  </si>
  <si>
    <t xml:space="preserve">Oliver Parker</t>
  </si>
  <si>
    <t xml:space="preserve">assassin|premier|chinese|conspiracy|gadget|rookie|tibet|spy|secret-agent|crazy|brainwashed-assassin|woman-fights-a-man|kiss-of-life|dancing|hidden-gun|drugged-drink|dog|espionage|false-accusation|bodyguard|slow-motion-scene|impostor|switzerland|translator|betrayal|deception|rogue-agent|traitor|surprise-during-end-credits|scene-during-end-credits|stupidity|showdown|one-against-many|bullet-time|race-against-time|computer-cracker|rooftop|beating|restaurant|church|sniper-rifle|sniper|machine-gun|silencer|on-the-run|frame-up|pistol|motorcycle|buckingham-palace|surveillance|russian|elevator|construction-site|subtitled-scene|yacht|bullet|held-at-gunpoint|escape|urination|birthday-party|unlikely-hero|violence|death|murder|mercenary|missile|absurdism|shot-through-a-window|talking-car|gadget-car|parkour|faked-death|gadgetry|parachute|shot-in-the-chest|shot-in-the-back|shot-in-the-shoulder|filmed-killing|news-report|swimming-pool|threatened-with-a-knife|knife|2010s|female-killer|brainwashing|drug|falling-from-height|british-secret-service|british|wheelchair|cell-phone|foot-chase|psychiatrist|mansion|former-spy|golf|punched-in-the-chest|amputee|kicked-in-the-stomach|kicked-in-the-face|snow|mountain|disguise|hit-in-the-crotch|brawl|fight|fistfight|reverse-footage|hand-to-hand-combat|martial-arts-master|temple|airplane|training|buddhist|spy-spoof|bumbling-hero|slapstick-comedy|coming-out-of-retirement|flashback|assassination-team|assassination-of-president|assassination-plot|assassination-attempt|chinese-president|behavioral-science|behavioral-analysis|coup-d'etat|helicopter|mole|vacuum-cleaner|casino|double-agent|swiss-alps|london-england|mind-control|sword|explosion|surface-to-air-missle|binoculars|umbrella|fall-from-height|snowmobile|base-jumping|man-wearing-lipstick|punched-in-the-face|grappling-hook|video-surveillance|cable-car|body-bag|shipping-container|german-shepherd|flare|hood-ornament|chainsaw|cutting-laser|garbage-chute|trail-of-blood|shot-in-the-leg|mens-room|ambulance|hovering-helicopter|minigun|playing-golf|hypnosis|hot-tub|snapping-fingers|vacuuming|woman-in-a-bikini|chain|outnumbered|kicked-in-the-head|boat-chase|zodiac-boat|running-on-roof|commandeering-a-boat|bamboo-scaffolding|hoist|ladder|jumping-between-buildings|key|sprayed-in-the-face|recognition-code|poker-chip|man-fainting|raising-eyebrows|hong-kong|man-in-a-wheelchair|rolls-royce|voice-activation|ginger-cat|kicked-in-the-crotch|gong|walking-over-hot-coals|human-battering-ram|martial-arts-training|name-in-title|monk|queen|cat|slapstick|three-word-title|martial-arts|chase|mistaken-identity|female-assassin|second-part|kitchen|prime-minister|klutz|queen-elizabeth-ii|female-boss|james-bond-spoof|incompetence|cooking|buddhist-monk|sequel|character-name-in-title|surprise-ending</t>
  </si>
  <si>
    <t xml:space="preserve">tt1344337</t>
  </si>
  <si>
    <t xml:space="preserve">Reuniting the Rubins</t>
  </si>
  <si>
    <t xml:space="preserve">One man's mission to follow his dream is comically halted in its tracks at the request of his dear, but difficult, aged Jewish mother who is hell-bent on seeing her warring dysfunctional grown up grandchildren together one last time before she dies.</t>
  </si>
  <si>
    <t xml:space="preserve">Timothy Spall, James Callis, Rhona Mitra, Honor Blackman</t>
  </si>
  <si>
    <t xml:space="preserve">Yoav Factor</t>
  </si>
  <si>
    <t xml:space="preserve">tt1613062</t>
  </si>
  <si>
    <t xml:space="preserve">The Music Never Stopped</t>
  </si>
  <si>
    <t xml:space="preserve">Tale of a father who struggles to bond with his estranged son Gabriel, after Gabriel suffers from a brain tumor that prevents him from forming new memories. With Gabriel unable to shed the ...</t>
  </si>
  <si>
    <t xml:space="preserve">J.K. Simmons, Cara Seymour, Lou Taylor Pucci, Scott Adsit</t>
  </si>
  <si>
    <t xml:space="preserve">Jim Kohlberg</t>
  </si>
  <si>
    <t xml:space="preserve">tt0448694</t>
  </si>
  <si>
    <t xml:space="preserve">Puss in Boots</t>
  </si>
  <si>
    <t xml:space="preserve">An outlaw cat, his childhood egg-friend and a seductive thief kitty set out in search for the eggs of the fabled Golden Goose to clear his name, restore his lost honor and regain the trust of his mother and town.</t>
  </si>
  <si>
    <t xml:space="preserve">Paramount/Dreamworks</t>
  </si>
  <si>
    <t xml:space="preserve">Antonio Banderas, Salma Hayek, Zach Galifianakis, Billy Bob Thornton</t>
  </si>
  <si>
    <t xml:space="preserve">Chris Miller</t>
  </si>
  <si>
    <t xml:space="preserve">Nominated for 1 Oscar. Another 8 wins &amp; 42 nominations.</t>
  </si>
  <si>
    <t xml:space="preserve">goose|egg|honor|hero|betrayal|friendship|friend|giant|humpty-dumpty|jack-and-jill|boots|puss-in-boots|cat|escape|hate|swashbuckler|cgi-animation|3-dimensional|magical-bean|laundry-drying-on-clothes-line|dangling-from-a-rope|bridge-collapse|male-in-a-bathtub|falling-asleep|goose-that-lays-golden-eggs|catnip|caged-animal|foil|riding-a-horse|dust-storm|cha-cha-dancing|spyglass|fall-from-height|whirlpool|waterfall|gosling|declawed-cat|canyon|covered-wagon|jumping-on-a-moving-vehicle|picking-a-lock|boar|jumping-from-a-bridge|viaduct|horse-drawn-wagon|bag-of-coins|locked-in-a-cell|bull-wrestling|narrated-by-title-character|blood-oath|big-eyes|water-wheel|bellows|glider|wooden-spoon|horn|saloon|shadow|full-moon|flintlock-pistol|cat-chasing-a-spot-of-light|tattoo|map|slow-motion-action-scene|fish-skeleton|flamenco-dance|running-on-roof|foot-chase|barking-dog|desk-bell|straight-razor|drinking-from-a-bottle|glass-of-milk|festival-del-fuego|cavalier-hat|finger-ring|extreme-closeup|wanted-poster|tabby-cat|aurora-borealis|hollow-log|hiding|footprint|zip-line|champagne|cork|disguise|castle-above-the-clouds|rapid-growth|walking-on-a-cloud|cyclone|planting-seeds|inventor|fairy-tale|talking-cat|redemption|wanting-a-baby|black-cat|rubber-duck|based-on-folk-tale|based-on-fairy-tale|surrogate-mother|rancher|birthplace|hat|belt|cape|accidental-hero|old-woman|bull|throwing-stones|jellybean|green-beans|coffee|scrambled-egg|pact|blood-pact|bully|grudge|orphanage|basket|kitten|rescue|mother-searches-for-missing-daughter|golden-egg|flashback|guitar|bridge|jumping-from-height|bank-robbery|robbery|mask|framed-for-crime|jail|double-cross|chase|wild-boar|murderer|theft|sky|wagon|friend-turned-foe|commandant|animal-name-in-title|giant-bird|giant-animal|giant-ape|duck|jack-and-the-beanstalk|beanstalk|three-word-title|name-in-title|animal-in-title|animal-that-acts-human|sword|sword-fight|cartoon-cat|spin-off|title-spoken-by-character|character-name-in-title</t>
  </si>
  <si>
    <t xml:space="preserve">tt0810913</t>
  </si>
  <si>
    <t xml:space="preserve">Jack and Jill</t>
  </si>
  <si>
    <t xml:space="preserve">Family guy Jack Sadelstein prepares for the annual event he dreads: the Thanksgiving visit of his twin sister, the needy and passive-aggressive Jill, who then refuses to leave.</t>
  </si>
  <si>
    <t xml:space="preserve">Adam Sandler, Al Pacino, Katie Holmes, Elodie Tougne</t>
  </si>
  <si>
    <t xml:space="preserve">Dennis Dugan</t>
  </si>
  <si>
    <t xml:space="preserve">14 wins &amp; 5 nominations.</t>
  </si>
  <si>
    <t xml:space="preserve">twins|advertising-executive|advertising|co-written-by-actor|woman-played-by-man|protective-male|commercial|mexican|invented-language|gender-disguise|man-dressed-as-a-woman|cross-dressing|annoying-person|celebrity|actor|cruise-ship|cruise|internet-dating|date|party|actor-playing-himself|surprise-party|reference-to-al-pacino|family-relationships|new-year's-eve|christmas|donuts|scene-after-end-credits|reference-to-jay-leno|actor-playing-female-role|three-word-title|brother-sister-relationship|los-angeles-california|actor-playing-multiple-roles|twin-brother-and-sister|character-name-in-title</t>
  </si>
  <si>
    <t xml:space="preserve">tt1402488</t>
  </si>
  <si>
    <t xml:space="preserve">Happy Feet Two</t>
  </si>
  <si>
    <t xml:space="preserve">Mumble's son, Erik, is struggling to realize his talents in the Emperor Penguin world. Meanwhile, Mumble and his family and friends discover a new threat their home -- one that will take everyone working together to save them.</t>
  </si>
  <si>
    <t xml:space="preserve">Carlos Alazraqui, Lombardo Boyar, Jeffrey Garcia, Johnny A. Sanchez</t>
  </si>
  <si>
    <t xml:space="preserve">George Miller, Gary Eck, David Peers</t>
  </si>
  <si>
    <t xml:space="preserve">penguin|krill|animal-protagonist|warner-bros|cgi-animation|puffin|snowstorm|ship|fish|trapped|glacier|arctic-skua|elephant-seal|antarctica|3d-sequel-to-2d-film|3d|3d-in-title|numbered-sequel|digit-in-title|sequel|second-part|number-in-title</t>
  </si>
  <si>
    <t xml:space="preserve">tt1204342</t>
  </si>
  <si>
    <t xml:space="preserve">The Muppets</t>
  </si>
  <si>
    <t xml:space="preserve">A Muppet fanatic with some help from his two human compatriots must regroup the Muppet gang to stop an avaricious oil mogul from taking down one of their precious life-longing treasures.</t>
  </si>
  <si>
    <t xml:space="preserve">Jason Segel, Amy Adams, Chris Cooper, Rashida Jones</t>
  </si>
  <si>
    <t xml:space="preserve">James Bobin</t>
  </si>
  <si>
    <t xml:space="preserve">Won 1 Oscar. Another 16 wins &amp; 43 nominations.</t>
  </si>
  <si>
    <t xml:space="preserve">the-muppets|tribute-band|co-written-by-actor|friends-who-live-together|bel-air-california|book|watch|cake|balloon|birthday-cake|birthday-gift|birthday-balloon|birthday|directorial-debut|vhs-player|vhs|google|high-definition-television|insignia-hdtv|hanspree|hot-dog|red-bull|hdtv|ipad|iphone|reno-nevada|electric-fence|modem|robot|bus|evil-laughter|henchman|oil-tycoon|fencing|vogue-magazine|brother-brother-relationship|studio-tour|comeback|whistling|puppetry|kidnapping|telethon|theatre|los-angeles-california|hollywood-california|two-word-title|based-on-tv-series</t>
  </si>
  <si>
    <t xml:space="preserve">tt1430607</t>
  </si>
  <si>
    <t xml:space="preserve">Arthur Christmas</t>
  </si>
  <si>
    <t xml:space="preserve">Santa's clumsy son Arthur gets put on a mission with St. Nick's father to give out a present they misplaced to a young girl in less than 2 hours.</t>
  </si>
  <si>
    <t xml:space="preserve">James McAvoy, Hugh Laurie, Bill Nighy, Jim Broadbent</t>
  </si>
  <si>
    <t xml:space="preserve">Sarah Smith, Barry Cook</t>
  </si>
  <si>
    <t xml:space="preserve">Nominated for 1 Golden Globe. Another 3 wins &amp; 23 nominations.</t>
  </si>
  <si>
    <t xml:space="preserve">christmas|elf|christmas-eve|resentment|high-tech|santa-claus|sleigh|reindeer|mistaken-for-alien|letter|north-pole|f-rated|christmas-elf|cgi-animation|title-directed-by-female|clumsiness|serengeti|toronto-ontario-canada|navigational-error|military-base|hand-held|idaho|wheelie-bin|arrogance|boat|rowing-boat|missile|christmas-ornament|desert|bonfire|cuba|mishap|sunrise|bicycle|quarrel|dinner|family-dinner|board-game|christmas-gift|wish|map|mexico|assistant|computer|national-park|lion|tanzania|dysfunctional-family|name-in-title|christmas-tree|mailbox|christmas-present|grandfather|holiday|letter-to-santa-claus|holiday-in-title|character-name-in-title</t>
  </si>
  <si>
    <t xml:space="preserve">tt0983193</t>
  </si>
  <si>
    <t xml:space="preserve">The Adventures of Tintin</t>
  </si>
  <si>
    <t xml:space="preserve">Intrepid reporter Tintin and Captain Haddock set off on a treasure hunt for a sunken ship commanded by Haddock's ancestor.</t>
  </si>
  <si>
    <t xml:space="preserve">Jamie Bell, Andy Serkis, Daniel Craig, Nick Frost</t>
  </si>
  <si>
    <t xml:space="preserve">Steven Spielberg</t>
  </si>
  <si>
    <t xml:space="preserve">Nominated for 1 Oscar. Another 22 wins &amp; 60 nominations.</t>
  </si>
  <si>
    <t xml:space="preserve">tintin|ship|treasure|captain|morocco|ancestor|scroll|dog|murder|sheikh|cargo|model-ship|interpol|crew|escape|soprano|treasure-hunt|sunken-ship|kidnapping|reporter|cgi-animation|construction-crane|3-dimensional|based-on-comic-book|long-take|unconsciousness|clumsiness|based-on-graphic-novel|boat|bicycle|cattle|blood|crate|gunshot|book|document|library|fainting|secret|binoculars|jewels|fish|globe|airliner|gold|prisoner|typewriter|press|celebrity|italian|cutlass|photographer|keg|cage|buccaneer|naval-battle|jolly-roger|ocean|mast|fire|docks|cannon|parachute|plunder|airplane|magnifying-glass|sailing-ship|painter|teenage-boy|artist|train|aquarium|newspaper-article|train-station|native-dress|disguise|pipe-smoking|held-at-gunpoint|torch|musket|looking-glass|sea|hallucination|eye-patch|sword-fighting|thirst|mirage|police-officer|alcohol|searchlight|gunfight|map|knocked-out|pamphlet|investigator|punched-in-the-face|pursuit|manservant|breaking-and-entering|running|flashlight|coat-of-arms|being-followed|shot-to-death|flea-market|arab|englishman|american|street-market|stars|sky|collection|rowboat|flare|rat|key|razor|bunk|hiding|bazaar|metropolis|shoreline|descendant|puzzle|cylinder|note|walking-cane|thief|thunder|lock|gate|sextant|lightning|coordinates|police-car|arrest-warrant|lantern|river|motorcycle|clothesline|dam|siren|tied-up|singing|camel|falcon|bottle|applause|north-africa|audience|fountain|palace|banner|motorcycle-with-a-sidecar|year-1949|1940s|villain-arrested|male-tied-up|chloroform|siamese-cat|pet-dog|wire-fox-terrier|white-dog|fox-terrier|theft|pickpocket|newspaper-headline|lieutenant|flashback|cellar|sword|swashbuckler|europe|harbor|bird|hawk|shattering-glass|concert|diva|singer's-voice-shatters-glass|broken-glass|opera-singer|singer|bulletproof-glass|secret-scroll|plane-crash|fictional-place|seaplane|lifeboat|whiskey|drunkard|alcoholic|wallet|detective|parchment|sandwich|dog-versus-mouse|dog-chases-cat|cat|ship-model|car-chase|journalist|name-in-title|ship-in-a-bottle|carousel|3d|motion-capture|tank|gunpowder|dynamite|flare-gun|bazooka|tommy-gun|machine-gun|rifle|handgun|luger|pistol|exploding-ship|explosion|foot-chase|chase|shootout|martial-arts|sword-fight|ship-captain|good-versus-evil|desert|treasure-map|submarine|shipwreck|shark|shark-attack|pirate|mansion|liquor|kleptomaniac|inventor|figurehead|diving-suit|desert-island|deep-sea-diving|cross|professor|plot|plane|misadventure|journey|friendship|enemy|companion|boy-wonder|adventurer|character-name-in-title</t>
  </si>
  <si>
    <t xml:space="preserve">tt1389137</t>
  </si>
  <si>
    <t xml:space="preserve">We Bought a Zoo</t>
  </si>
  <si>
    <t xml:space="preserve">Set in Southern California, a father moves his young family to the countryside to renovate and re-open a struggling zoo.</t>
  </si>
  <si>
    <t xml:space="preserve">Matt Damon, Scarlett Johansson, Thomas Haden Church, Colin Ford</t>
  </si>
  <si>
    <t xml:space="preserve">Cameron Crowe</t>
  </si>
  <si>
    <t xml:space="preserve">love-at-first-sight|blocked-road|zookeeper|father-son-relationship|teenage-boy|teenage-girl|little-girl|monkey|snake|bear|tiger|lion|based-on-true-story|title-spoken-by-character|zoo|inspection|woman|2010s|claim-in-title|family-relationships|brother-sister-relationship|peacock|school-expulsion|animal-escapes-zoo|animal-death|widowed-father|father-daughter-relationship|inspector|courage|stuffed-animal|zoo-at-home|kicking-an-animal|moving-to-different-home|darts|overalls|tween-girl|babe-scientist|bereavement|accountant|diner</t>
  </si>
  <si>
    <t xml:space="preserve">tt1430615</t>
  </si>
  <si>
    <t xml:space="preserve">Big Miracle</t>
  </si>
  <si>
    <t xml:space="preserve">In small-town Alaska, a news reporter recruits his ex-girlfriend - a Greenpeace volunteer - on a campaign to save a family of gray whales trapped by rapidly forming ice in the Arctic Circle.</t>
  </si>
  <si>
    <t xml:space="preserve">John Pingayak, Ahmaogak Sweeney, John Chase, Ishmael Angalook Hope</t>
  </si>
  <si>
    <t xml:space="preserve">Ken Kwapis</t>
  </si>
  <si>
    <t xml:space="preserve">volunteer|reporter|small-town|whale|arctic-circle|alaska|greenpeace|animal-rescue|reference-to-superman|1980s|business-executive|death-of-an-animal|white-house|tv-reporter|rescue|helicopter|environmentalism|public-relations|whaling|native-american|scuba-diving|icebreaker|opportunism|idealism|save-the-whale|grey-whale|ecology|ex-boyfriend-ex-girlfriend-relationship|animal-in-title|based-on-true-story</t>
  </si>
  <si>
    <t xml:space="preserve">tt1482459</t>
  </si>
  <si>
    <t xml:space="preserve">The Lorax</t>
  </si>
  <si>
    <t xml:space="preserve">A 12-year-old boy searches for the one thing that will enable him to win the affection of the girl of his dreams. To find it he must discover the story of the Lorax, the grumpy yet charming creature who fights to protect his world.</t>
  </si>
  <si>
    <t xml:space="preserve">Danny DeVito, Ed Helms, Zac Efron, Taylor Swift</t>
  </si>
  <si>
    <t xml:space="preserve">Chris Renaud, Kyle Balda</t>
  </si>
  <si>
    <t xml:space="preserve">tree|creature|forest|city|walled-city|greed|environmental|strong-female-character|grandmother-grandson-relationship|flashback|fish|walking-fish|dr-seuss|bear|goldfish|cgi-animation|dance|hippie|recycle|factory|pollution|slow-motion|mother-son-relationship|computer-animation|money-falling-through-the-air|urban-sprawl|chase|based-on-children's-book|tree-cutting|industry|reforestation|deforestation|based-on-book</t>
  </si>
  <si>
    <t xml:space="preserve">tt1667353</t>
  </si>
  <si>
    <t xml:space="preserve">Mirror Mirror</t>
  </si>
  <si>
    <t xml:space="preserve">An evil queen steals control of a kingdom and an exiled princess enlists the help of seven resourceful rebels to win back her birthright.</t>
  </si>
  <si>
    <t xml:space="preserve">Julia Roberts, Lily Collins, Armie Hammer, Nathan Lane</t>
  </si>
  <si>
    <t xml:space="preserve">Tarsem Singh</t>
  </si>
  <si>
    <t xml:space="preserve">Nominated for 1 Oscar. Another 2 wins &amp; 8 nominations.</t>
  </si>
  <si>
    <t xml:space="preserve">queen|snow|princess|forest|king|evil-queen|strong-female-lead|turned-into-an-animal|magical-mirror|hung-upside-down|bare-chested-male-bondage|seven-dwarves|canceled-wedding|remake|attempted-murder|female-protagonist|villainess|chase|good-versus-evil|image-in-mirror-speaking|stepmother-stepdaughter-relationship|escape|kingdom|prince|snow-white|18-year-old|dwarf|f-rated|female-fighter|strong-female-character|magical-potion|human-chessboard|hands-tied-behind-back|evil-witch|no-opening-credits|snow-white-and-the-seven-dwarfs|marriage|deception|jealousy|mirror-does-not-reflect-reality|disguise|crown|based-on-fairy-tale|fairy-tale|witchcraft|spell|puppy|danger|talking-to-mirror|friendship|royalty|orders-to-kill|banishment|dark-power|heiress|evil-plot|poison-apple|insecurity|disobeying-orders|enchantress|turned-into-insect|turned-into-cockroach|key|returning-money|under-a-spell|puppet|hiding-under-a-bed|magic|black-magic|apple|cockroach|kiss|woman-fights-man|training|returning-stolen-property|robbery|tax-collector|pendant|party|tax|financial-problem|town|half-naked-man|dance|scorpion|beast|mirror|dagger|leech|18th-birthday|birthday|sword-fight|sword|woods|horse|chess|gala|rumor|lake|scene-during-end-credits|castle|feeding-a-bird|bird|song-and-dance|song-during-credits|decree|hanging-upside-down|bare-chested-male|butcher|baron|stepmother|evil-stepmother|two-word-title|repetition-in-title|title-spoken-by-character|character-name-in-title|wicked-witch|witch</t>
  </si>
  <si>
    <t xml:space="preserve">tt1706687</t>
  </si>
  <si>
    <t xml:space="preserve">Monumental: In Search of America's National Treasure</t>
  </si>
  <si>
    <t xml:space="preserve">Follow Kirk Cameron across Europe and the U.S. as he seeks to discover the people, places and principles that made America the freest, most prosperous and generous nation the world has ever known.</t>
  </si>
  <si>
    <t xml:space="preserve">ArtAffects Entertainment</t>
  </si>
  <si>
    <t xml:space="preserve">Kirk Cameron, Todd Akin, Sue Allan, David Barton</t>
  </si>
  <si>
    <t xml:space="preserve">Duane James Barnhart</t>
  </si>
  <si>
    <t xml:space="preserve">propaganda|revisionist-history|revisionist|has-been-celebrity|has-been|religion|christian-film|founding-fathers|harvard-university|christianity|christian|liberty|monument|reference-to-the-mayflower-ship|mayflower|pilgrim|puritan|american-history</t>
  </si>
  <si>
    <t xml:space="preserve">tt1787660</t>
  </si>
  <si>
    <t xml:space="preserve">Being Elmo: A Puppeteer's Journey</t>
  </si>
  <si>
    <t xml:space="preserve">The Muppet Elmo is one of the most beloved characters among children across the globe. Meet the unlikely man behind the puppet - the heart and soul of Elmo - Kevin Clash.</t>
  </si>
  <si>
    <t xml:space="preserve">Submarine Deluxe</t>
  </si>
  <si>
    <t xml:space="preserve">Whoopi Goldberg, Bill Barretta, Fran Brill, Carson Carr</t>
  </si>
  <si>
    <t xml:space="preserve">Constance Marks</t>
  </si>
  <si>
    <t xml:space="preserve">8 wins &amp; 7 nominations.</t>
  </si>
  <si>
    <t xml:space="preserve">puppeteer|interview|puppet|fireworks|walt-disney-world|reference-to-aaron-spelling|rehearsal|show-business|reference-to-walt-disney|reference-to-santa-claus|fleece|sewing-machine|mentor-protege-relationship|behind-the-scenes|puppetry|african-american|baltimore-maryland|new-york-city</t>
  </si>
  <si>
    <t xml:space="preserve">tt1430626</t>
  </si>
  <si>
    <t xml:space="preserve">The Pirates! Band of Misfits</t>
  </si>
  <si>
    <t xml:space="preserve">Pirate Captain sets out on a mission to defeat his rivals Black Bellamy and Cutlass Liz for the Pirate of the year Award. The quest takes Captain and his crew from the shores of Blood Island to the foggy streets of Victorian London.</t>
  </si>
  <si>
    <t xml:space="preserve">Hugh Grant, Martin Freeman, Imelda Staunton, David Tennant</t>
  </si>
  <si>
    <t xml:space="preserve">Peter Lord, Jeff Newitt</t>
  </si>
  <si>
    <t xml:space="preserve">Nominated for 1 Oscar. Another 19 nominations.</t>
  </si>
  <si>
    <t xml:space="preserve">pirate|queen|cutlass|queen-victoria|scientist|charles-darwin|3d|3-dimensional|england|dodo-bird|kitchen|whale|villainess|chef|female-villain|stop-motion-animation|puppet-animation|orchestral-music-score|19th-century|stop-motion|rescue|sea|rivalry|trophy|competition|top-hat|steamship|pirate-ship|skull-and-crossbones|tricorner-hat|pillaging|plundering|cannonball|evil-queen|rum|ham|speech-card|monkey|betrayal|eyepatch|treasure|bathtub|pistol|1830s|london-england|cannon|ship|woman-dressed-as-man|beard|female-pirate|dodo|punctuation-in-title|exclamation-point-in-title</t>
  </si>
  <si>
    <t xml:space="preserve">tt1277953</t>
  </si>
  <si>
    <t xml:space="preserve">Madagascar 3: Europe's Most Wanted</t>
  </si>
  <si>
    <t xml:space="preserve">Alex, Marty, Gloria and Melman are still fighting to get home to their beloved Big Apple. Their journey takes them through Europe where they find the perfect cover: a traveling circus, which they reinvent - Madagascar style.</t>
  </si>
  <si>
    <t xml:space="preserve">Eric Darnell, Tom McGrath, Conrad Vernon</t>
  </si>
  <si>
    <t xml:space="preserve">island-name-in-title|animal|circus|penguin|lemur|giraffe|zebra|lion|zoo|monte-carlo|talking-animal|horse|cgi-animation|seal-the-animal|lie|shot-from-a-cannon|atlantic-ocean|latino|motorcycle|sentimental|explosion|dynamite|fire|fireworks|africa|little-girl|little-boy|children|dog|attempted-murder|dancing|money|bear|gambling|poacher|tiger|jaguar|hippopotamus|wilhelm-scream|jumping-through-a-hoop|italian-accent|knife-throwing|trapeze-training|trapeze-artist|tightrope|russian-accent|bullet-time|train-ride|singing-on-airplane|afro|train|london-england|rome-italy|number-3-in-title|continent-in-title|country-name-in-title|numbered-sequel|digit-in-title|third-part|sequel|number-in-title</t>
  </si>
  <si>
    <t xml:space="preserve">tt1217209</t>
  </si>
  <si>
    <t xml:space="preserve">Brave</t>
  </si>
  <si>
    <t xml:space="preserve">Determined to make her own path in life, Princess Merida defies a custom that brings chaos to her kingdom. Granted one wish, Merida must rely on her bravery and her archery skills to undo a beastly curse.</t>
  </si>
  <si>
    <t xml:space="preserve">Kelly Macdonald, Billy Connolly, Emma Thompson, Julie Walters</t>
  </si>
  <si>
    <t xml:space="preserve">Mark Andrews, Brenda Chapman, Steve Purcell</t>
  </si>
  <si>
    <t xml:space="preserve">Won 1 Oscar. Another 18 wins &amp; 48 nominations.</t>
  </si>
  <si>
    <t xml:space="preserve">princess|archery|female-warrior|rebellious-daughter|mother-daughter-relationship|bear|witch|queen|wish|archer|scotland|coming-of-age|bow-fishing|splitting-an-arrow|clothes-ripping|bullseye|female-horse-rider|female-protagonist|tapestry|will-o'-the-wisp|bow-and-arrow|transformation|triplets|bow|kingdom|curse|castle|horse|bravery|king|bechdel-test-passed|circle-of-stones|contest|birthday-present|domineering-mother|hunting-party|fish|woods|highland-games|one-word-title|legend|broom|playing-bagpipes|tug-of-war|waterfall|rock-climbing|peg-leg|riding-bareback|bareback-riding|fiery-redhead|animal-attack|feminism|wood-carving|crow|cub|one-legged-man|cake|animal-becomes-human|haggis|chess|husband-wife-relationship|betrothal|key|race-against-time|thrown-from-a-horse|geography-lesson|music-lesson|rider-horse-relationship|girl-horse-relationship|10th-century|escape|menhir|chase|ruin|male-rear-nudity|lord|triple-f-rated|f-rated|cgi-animation|invisible|macguffin|female-hero|strong-female-lead|strong-female-character|3-dimensional|ghost|girl-riding-a-horse|no-antidote|medieval-times|medieval|harp|bagpipes|necklace|birthday|rescue|redemption|revenge|rowboat|marriage|character-repeating-someone-else's-dialogue|aerial-shot|foot-chase|bare-butt|punched-in-the-chest|stuffed-animal|hit-in-the-face|punched-in-the-face|sign-language|crown|strongman|father-son-relationship|spit-take|father-daughter-relationship|mother-son-relationship|brother-sister-relationship|ambush|maid|screaming|prank|deception|slow-motion-scene|chicken|shield|fight-the-system|brother-brother-relationship|training|apple|stable|banquet|female-archer|fireplace|arrow|shot-to-death|shot-in-the-chest|shot-in-the-arm|shot-with-an-arrow|tracking|tracker|tough-guy|wooden-leg|knife-throwing|knife|sword-fight|sword|spear-throwing|spear|axe-throwing|axe|torch|young-version-of-character|flash-forward|dog|irish-wolfhound|village|sheep|montage|falling-down-stairs|cauldron|suitor|heir|throne|river|midget|black-magic|magic|good-versus-evil|showdown|evil-spell|magic-spell|on-the-run|forest|lightning|scottish-accent|scottish-highlands|flashback|voice-over-narration|slapstick-comedy|clan|ship|boat|family-relationships|tough-girl|warrior|animal-killing|rainstorm|teen-angst|teenage-girl|teenage-hero|teenager|teenage-rebellion|rebel|prologue|shadow|destiny|fate|heavy-rain|no-opening-credits|hide-and-seek|human-becoming-an-animal|celt|horseback-riding|title-directed-by-female|swimming|dancing|drumstick|target-practice|lute|shire-horse|work-horse|scene-after-end-credits|pride|prince|computer-animation|spirit|snow|mooning|scot|title-spoken-by-character|surprise-ending|buttocks|girl|female-nudity|disney-princess|redheaded-girl|refusing-to-believe|looking-at-oneself-in-a-mirror|matriarchy</t>
  </si>
  <si>
    <t xml:space="preserve">tt2215719</t>
  </si>
  <si>
    <t xml:space="preserve">Katy Perry: Part of Me</t>
  </si>
  <si>
    <t xml:space="preserve">The life, career and music of singer Katy Perry as we follow her on the California Dreams World Tour.</t>
  </si>
  <si>
    <t xml:space="preserve">Katy Perry, Adam Marcello, Casey Hooper, Patrick Matera</t>
  </si>
  <si>
    <t xml:space="preserve">Dan Cutforth, Jane Lipsitz</t>
  </si>
  <si>
    <t xml:space="preserve">singer|female-protagonist|world-tour|reference-to-britney-spears|song|singing|los-angeles-california|gospel-music|gospel-singer|grandmother-granddaughter-relationship|interview|concert-tour|concert|rock-singer|rock-music|pop-singer|concert-film|3-dimensional</t>
  </si>
  <si>
    <t xml:space="preserve">tt1728986</t>
  </si>
  <si>
    <t xml:space="preserve">Bol Bachchan</t>
  </si>
  <si>
    <t xml:space="preserve">All hell breaks loose when a Muslim man breaks a temple lock to save a little child, thus for his safety keeps a Hindu name, where he starts making web of lies.</t>
  </si>
  <si>
    <t xml:space="preserve">FIP</t>
  </si>
  <si>
    <t xml:space="preserve">Ajay Devgn, Asin, Abhishek Bachchan, Prachi Desai</t>
  </si>
  <si>
    <t xml:space="preserve">7 wins &amp; 4 nominations.</t>
  </si>
  <si>
    <t xml:space="preserve">tt1667889</t>
  </si>
  <si>
    <t xml:space="preserve">Ice Age: Continental Drift</t>
  </si>
  <si>
    <t xml:space="preserve">Manny, Diego, and Sid embark upon another adventure after their continent is set adrift. Using an iceberg as a ship, they encounter sea creatures and battle pirates as they explore a new world.</t>
  </si>
  <si>
    <t xml:space="preserve">Aziz Ansari, Joy Behar, Christopher Campbell, Alain Chabat</t>
  </si>
  <si>
    <t xml:space="preserve">Steve Martino, Mike Thurmeier</t>
  </si>
  <si>
    <t xml:space="preserve">pirate|iceberg|battle|herd|ocean|acorn|marmot|rainbow|rabbit|siren-the-creature|underwater-scene|cgi-animation|bone-sword|sword-fight|sword|swashbuckler|no-opening-credits|seal-the-animal|shark|giant-wave|storm-at-sea|hot-spring|teabagging|revisionist-history|giraffe|fall-from-height|grandmother-grandson-relationship|continental-drift|overprotective-father|migration|natural-disaster|pirate-ship|blockbuster|beaver|crab|blue-footed-booby|bird|badger|elephant-seal|kangaroo|skeleton|animal|talking-animal|melting-ice|avalanche|dinosaur|animal-that-acts-human|sliding-on-ice|rescue|woolly-mammoth|north-america|atlantis|whale|sperm-whale|best-friend|hyrax|falling-in-love|sabre-toothed-cat|giant-ape|ape|map|land-bridge|narwhal|grandmother|floating-ice|molehog|pangea|squirrel|sloth|mammoth|father-daughter-relationship|ice|fourth-part|sabertooth-tiger|prehistoric-times|computer-animation|sequel|ice-age</t>
  </si>
  <si>
    <t xml:space="preserve">tt1365483</t>
  </si>
  <si>
    <t xml:space="preserve">Main Street</t>
  </si>
  <si>
    <t xml:space="preserve">Several residents of a small Southern city whose lives are changed by the arrival of a stranger with a controversial plan to save their decaying hometown. In the midst of today's ...</t>
  </si>
  <si>
    <t xml:space="preserve">Magnolia Pictures</t>
  </si>
  <si>
    <t xml:space="preserve">Colin Firth, Ellen Burstyn, Patricia Clarkson, Orlando Bloom</t>
  </si>
  <si>
    <t xml:space="preserve">John Doyle</t>
  </si>
  <si>
    <t xml:space="preserve">durham-north-carolina</t>
  </si>
  <si>
    <t xml:space="preserve">tt2023453</t>
  </si>
  <si>
    <t xml:space="preserve">Diary of a Wimpy Kid: Dog Days</t>
  </si>
  <si>
    <t xml:space="preserve">School's out. Summer vacation is on. However, Greg may not have the best summer vacation ever. What could go wrong?</t>
  </si>
  <si>
    <t xml:space="preserve">Zachary Gordon, Steve Zahn, Robert Capron, Devon Bostick</t>
  </si>
  <si>
    <t xml:space="preserve">summer-vacation|camping|best-friend|country-club|title-at-the-end|no-opening-credits|studio-logo-segues-into-film|altered-version-of-studio-logo|xbox-360|wilhelm-scream|prank|confession|male-rivalry|boy-scout|public-swimming-pool|dream-girl|bathing-suit|pet-dog|cell-phone|animal-in-title|sweet-sixteen|amusement-park|mother-son-relationship|father-son-relationship|swimming-pool|skinny-dipping|singing-in-a-car|middle-school|based-on-novel</t>
  </si>
  <si>
    <t xml:space="preserve">tt1462769</t>
  </si>
  <si>
    <t xml:space="preserve">The Odd Life of Timothy Green</t>
  </si>
  <si>
    <t xml:space="preserve">A childless couple bury a box in their backyard, containing all of their wishes for an infant. Soon, a child is born, though Timothy Green is not all that he appears.</t>
  </si>
  <si>
    <t xml:space="preserve">Jennifer Garner, Joel Edgerton, CJ Adams, Odeya Rush</t>
  </si>
  <si>
    <t xml:space="preserve">Peter Hedges</t>
  </si>
  <si>
    <t xml:space="preserve">dodgeball|young-love|soccer-game|soccer|portrait|birthmark|mother-son-relationship|father-son-relationship|flashback|told-in-flashback|character-name-in-title</t>
  </si>
  <si>
    <t xml:space="preserve">tt1623288</t>
  </si>
  <si>
    <t xml:space="preserve">ParaNorman</t>
  </si>
  <si>
    <t xml:space="preserve">A misunderstood boy takes on ghosts, zombies and grown-ups to save his town from a centuries-old curse.</t>
  </si>
  <si>
    <t xml:space="preserve">Kodi Smit-McPhee, Tucker Albrizzi, Anna Kendrick, Casey Affleck</t>
  </si>
  <si>
    <t xml:space="preserve">Chris Butler, Sam Fell</t>
  </si>
  <si>
    <t xml:space="preserve">Nominated for 1 Oscar. Another 19 wins &amp; 45 nominations.</t>
  </si>
  <si>
    <t xml:space="preserve">zombie|witch|curse|ghost|outcast|medium|revenge|school|horror-for-children|able-to-hear-the-dead|mediumship|psychic-power|seeing-dead-people|able-to-see-the-dead|stop-motion|puppet-animation|scene-after-end-credits|man-wearing-towel|bare-chested-male|ghostly-voice|jock|child-witch|hanged-child|town-hall|fear|wrongful-conviction|dead-child|brother-sister-relationship|storybook|psychic-boy|injustice|small-town|riot|angry-mob|communicating-with-the-dead|contact-with-the-dead|dealing-with-the-past|talking-to-the-dead|talking-with-the-dead|empathy|witch-trial|witch-hunt|stop-motion-animation|3-dimensional|3-d|gay</t>
  </si>
  <si>
    <t xml:space="preserve">tt2247692</t>
  </si>
  <si>
    <t xml:space="preserve">2016: Obama's America</t>
  </si>
  <si>
    <t xml:space="preserve">A documentary that examines the question, "If Barack Obama wins a second term, where will we be in 2016?"</t>
  </si>
  <si>
    <t xml:space="preserve">Jay Bastian, Joe Biden, Cait Brasel, Gene Burris Jr.</t>
  </si>
  <si>
    <t xml:space="preserve">Dinesh D'Souza, John Sullivan</t>
  </si>
  <si>
    <t xml:space="preserve">propaganda|kenyan|kenya|2008-presidential-election|deficit-spending|deficit|universal-health-care|public-health-care|health-care|civil-rights|racial-tension|race-relations|racism|immigration|interview|hawaii|imperialism|president|american-president|partisan-commentary|political-propoganda|reenactment|punctuation-in-title|apostrophe-in-title|digit-in-title|capitalism|country-name-in-title|politics|year-in-title|reference-to-barack-obama|documentary-subject's-name-in-title|u.s.-president|number-in-title</t>
  </si>
  <si>
    <t xml:space="preserve">tt0837562</t>
  </si>
  <si>
    <t xml:space="preserve">Hotel Transylvania</t>
  </si>
  <si>
    <t xml:space="preserve">Dracula, who operates a high-end resort away from the human world, goes into overprotective mode when a boy discovers the resort and falls for the count's teen-aged daughter.</t>
  </si>
  <si>
    <t xml:space="preserve">Adam Sandler, Andy Samberg, Selena Gomez, Kevin James</t>
  </si>
  <si>
    <t xml:space="preserve">Genndy Tartakovsky</t>
  </si>
  <si>
    <t xml:space="preserve">Nominated for 1 Golden Globe. Another 2 wins &amp; 14 nominations.</t>
  </si>
  <si>
    <t xml:space="preserve">invisible-man|dracula|monster|hotel|transylvania|mummy|bigfoot|first-part|cgi-animation|gill-man|castle|vampire-bat|housefly|no-opening-credits|studio-logo-segues-into-film|altered-version-of-studio-logo|romania|hiding|sanctuary|refuge|isolation|overprotective-parent|immortal|vampire-girl|female-vampire|single-father|widower|2010s|21st-century|year-1898|year-1895|1890s|19th-century|aqua-aerobics|haunted-forest|flashback|secret-lair|backpack|sunrise|sauna|pool|flying-table|village|love|dracula's-daughter|two-word-title|gargoyle|cyclops|witch|zombie|shrunken-head|frankenstein's-monster|werewolf|father-daughter-relationship|computer-animation|protective-father|vampire|title-spoken-by-character</t>
  </si>
  <si>
    <t xml:space="preserve">tt1142977</t>
  </si>
  <si>
    <t xml:space="preserve">Frankenweenie</t>
  </si>
  <si>
    <t xml:space="preserve">Young Victor conducts a science experiment to bring his beloved dog Sparky back to life, only to face unintended, sometimes monstrous, consequences.</t>
  </si>
  <si>
    <t xml:space="preserve">Catherine O'Hara, Martin Short, Martin Landau, Charlie Tahan</t>
  </si>
  <si>
    <t xml:space="preserve">Nominated for 1 Oscar. Another 11 wins &amp; 49 nominations.</t>
  </si>
  <si>
    <t xml:space="preserve">stop-motion-animation|remake-by-original-director|science|dog|life|monster|hit-by-a-car|student|fair|science-fair|back-to-life|electricity|neighbor|creature|pet-dog|teacher|secret|rescue|baseball|lightning|science-experiment|science-teacher|frankenstein|experiment|3-dimensional|grave-robbing|suburb|dog-movie|mother-son-relationship|husband-wife-relationship|father-son-relationship|death-of-a-pet|bicycle|puppet-animation|doll|sewer|manhole-cover|balloon|speaker|mayor|audience|speech|notebook|thunder|aquarium|kite|bolt|coffin|baseball-bat|shovel|frog|drawing|baseball-glove|baseball-pitcher|running|police-car|fear|swimming-pool|baby-stroller|vacuum-cleaning|ambulance|roller-skates|exhumation|frankenstein-spoof|pet-cemetery|baseball-field|umbrella|full-moon|little-girl|photograph|rain|baseball-game|little-boy|screen|newspaper-headline|movie-projector|watching-a-movie|3-d|spider|gate|singing|microphone|arm-sling|auditorium|phonograph-record|surgical-stitches|tears|movie-camera|cemetery|goldfish|record-player|crying|clothesline|home-movie|flashlight|watching-tv|schoolhouse|backyard|classroom|niece|french-poodle|blackboard|uncle|rat|stage|carnival|tomb|candle|search|applause|bat|fairground|poster|banner|corpse|promise|loft|death|grief|energy|baby|loss|cadaver|chain|anguish|grave|scream|gravestone|pet-cat|omen|fence|pigtails|fireman|bell|umpire|bride-of-frankenstein-spoof|torch|slime|phone-booth|explosion|popcorn|rat-creature|fire|horror-for-children|reanimation|turtle|cat|giant-monster|angry-mob|science-project|nerd-boy|hunchback|windmill|elementary-school|small-town|one-word-title|electric-kiss|3d-remake-to-2d-film|based-on-short-film</t>
  </si>
  <si>
    <t xml:space="preserve">tt1648179</t>
  </si>
  <si>
    <t xml:space="preserve">Here Comes the Boom</t>
  </si>
  <si>
    <t xml:space="preserve">A high school biology teacher looks to become a successful mixed-martial arts fighter in an effort to raise money to prevent extra-curricular activities from being axed at his cash-strapped school.</t>
  </si>
  <si>
    <t xml:space="preserve">Sony/Columbia Pictures</t>
  </si>
  <si>
    <t xml:space="preserve">Kevin James, Salma Hayek, Henry Winkler, Greg Germann</t>
  </si>
  <si>
    <t xml:space="preserve">Action, Comedy, Sport</t>
  </si>
  <si>
    <t xml:space="preserve">underdog|high-school|mixed-martial-arts|claim-in-title|ultimate-fighting-championship|prize-money|victory|budget-cutting|fighting-movie|high-school-teacher|biology-teacher|title-spoken-by-character</t>
  </si>
  <si>
    <t xml:space="preserve">tt1629757</t>
  </si>
  <si>
    <t xml:space="preserve">Chasing Mavericks</t>
  </si>
  <si>
    <t xml:space="preserve">When young Jay Moriarity discovers that the mythic Mavericks surf break, one of the biggest waves on Earth, exists just miles from his Santa Cruz home, he enlists the help of local legend Frosty Hesson to train him to survive it.</t>
  </si>
  <si>
    <t xml:space="preserve">Gerard Butler, Jonny Weston, Elisabeth Shue, Abigail Spencer</t>
  </si>
  <si>
    <t xml:space="preserve">Michael Apted, Curtis Hanson</t>
  </si>
  <si>
    <t xml:space="preserve">surfing|surfboard|notebook|letter|holding-breath|treading-water|mentorship|mentor|essay|stroke|death-of-wife|absent-father|father-son-relationship|mother-son-relationship|year-1987|two-word-title|no-opening-credits|santa-cruz-california|surfer</t>
  </si>
  <si>
    <t xml:space="preserve">tt1772341</t>
  </si>
  <si>
    <t xml:space="preserve">Wreck-It Ralph</t>
  </si>
  <si>
    <t xml:space="preserve">A video game villain wants to be a hero and sets out to fulfill his dream, but his quest brings havoc to the whole arcade where he lives.</t>
  </si>
  <si>
    <t xml:space="preserve">John C. Reilly, Sarah Silverman, Jack McBrayer, Jane Lynch</t>
  </si>
  <si>
    <t xml:space="preserve">Rich Moore</t>
  </si>
  <si>
    <t xml:space="preserve">Nominated for 1 Oscar. Another 33 wins &amp; 40 nominations.</t>
  </si>
  <si>
    <t xml:space="preserve">medal|candy|glitch|arcade|villain|wreck-it-ralph|wreck|king|racing-game|ups|bugs|racer|party|first-person-shooter|cameo|cameo-appearance|city|loss-of-memory|brainwasher-villain|brainwasher|helmet|little-zombie|gray-zombie|zombie-like|racer-loses-temper|impatient|losing-patience|aggressive|aggressive-man|but-this-is-ridiculous-joke|no-opening-credits|car-jump|gumball-machine|finish-line|jawbreaker|falling-into-a-puddle|vandalism|thief|learning-to-drive|cupcake|shuttle|snorkel|pedal-car|lockheed-f-117-nighthawk|oreo-cookie|themed-cake|30th-anniversary|cherry|video-game-character|nesquik|bulldozer|minigun|fake-identity|secret-identity|reference-to-the-joker|rejected|swearing-revenge|swear-for-revenge|post-revenge|broke|cruel-joke|bad-joke|joker-costume|castle|grumpy|ignorance|rude|brain-wash|hate|female-racer|racer-uniform|princess-costume|dress|white|red|yellow|gray|revealing-a-little-zombie-in-disguise|revealing-a-zombie-in-disguise|revealing-former-racer-in-disguise|revealing-identity|zombie-racer|former-racer-in-disguise|sabotaged-arcade-race-game|sabotaged-race-game|saboteur|sabotaged-race|racer-getting-revenge|getting-revenge|flying-up|jump|flashbacks|ed-wynn-parody|ed-wynn-spoof|2010s|1990s|1980s|former-racer-in-bad-temper|bad-tempered-former-racer|bad-tempered|bad-tempered-racer|former-racer-losing-temper|jealousy|rejected-racer|rejected-former-racer|former-racer-seeks-revenge|racer-seeks-revenge|remembering|memories|locking-memory-as-a-brainwash|locking-memories-as-a-brainwash|locking|brainwashing-memory|brainwashing-memories|reprogramming-race-arcade-game|reprogramming|restoring-memory|restoring-memories|restoring-race-arcade-game|vengeful-former-racer|vengeful-racer|vengeful|planning-revenge|arcade-game-universe|arcade-section|planning-sabotage|sabotaged-game|sabotaged|sabotaged-race-kart-game|false-accusation|everybody-stops-believing-on-false-kings|former-racer|suspected|suspect|citizens|citizen|racer-disguised-as-king|disguised-man|chocolate-muffin|muffin|mysterious-villain|cgi-animation|narrated-by-character|narration|narrated|lava|virus|attempted-sabotage|revenge-plot|betrayal|narrator|narrated-by-title-character|cake|bad-liar|losing-temper|forced-to-apologize|forced-apology|anger-anonymous|anger-issues|anger|villain-escapes|jail-escape|trying-to-escape|escape-attempt|running-to-escape|prison-escape|escape-jail|glasses|escaped-prisoner|escape-from-prison|escape-from-jail|escape|lying|face-slap|caught-in-a-lie|punishment|child-abuse|holographic-man|pie|street-fighter|bowser|unplugged|disconnected|friendship|imagination|suit-of-armor|armor|mustache|male-antagonist|flight|birthday|fake-name|giant|impostor|bad-temper|disguised-as-a-king|removing-a-disguise|holographic-disguise|hologram|maniac-villain|mentos|wrecking|wrecked|false-king|maniac|megalomaniac|ex-racer|california|female-hero|flashback|revenge-on-bully|revenge-beating|vow-of-revenge|memory-game|arcade-game|revenge-on-arcade|flying-bug|flying-wing|angry-man|fake|faux|racer's-revenge|fake-human|false-identity|fake-king|faux-king|fraud|trophy|invasion|panic|disney|back-to-normal|reverse-world|getting-fired|apology|robot-bug|guard|policeman|police|cop|princess|chase|sonic-the-hedgehog|fixed-game|fixed-race|construction|destruction|new-city|new-house|birthday-party|transformation|hypnotic|hypnotism|reference-to-diet-coke|reference-to-kick-buttowski|reference-to-beetlejuice|zombie-spoof|turbo|burned-alive|faked-death|attempted-revenge|reference-to-mad-hatter|spoof|parody|liar|lie|pac-man|memory|angry|based-on-video-game|crying|secret-revealed|bug|shape-shifting|shape-shifter|giant-bug|bug-zapper|eaten-alive|eaten-by-a-monster|restoration|locked|hacked|hacker|flying|chocolate|quicksand|dancer|dancing|dance|birthday-cake|revenge-seeker|wings|revenge-motive|sabotage|false-name|true-identity-revealed|death|fake-id|bar|amnesia|vengeance|master-of-disguise|disguised-as-human|disguise|brainwashing|brainwash|revenge|video-arcade|final-showdown|advice-from-bartender|bartender|female-commander|mentos-fountain|oreos|reference-to-ed-wynn|computer-virus|konami-code|final-battle|3-dimensional|anti-hero|villain-turns-good|scene-after-end-credits|pixel|computer-animation|curiosity|carefree|precocious-child|driver|race-car|little-girl|q*bert|product-placement|midlife-crisis|interrupted-wedding|wedding|bullying|social-reject|car-race|support-group|self-esteem|video-gamer|3d-animation|3d|character-name-in-title|zombie-parody|zombie</t>
  </si>
  <si>
    <t xml:space="preserve">tt0454876</t>
  </si>
  <si>
    <t xml:space="preserve">Life of Pi</t>
  </si>
  <si>
    <t xml:space="preserve">A young man who survives a disaster at sea is hurtled into an epic journey of adventure and discovery. While cast away, he forms an unexpected connection with another survivor: a fearsome Bengal tiger.</t>
  </si>
  <si>
    <t xml:space="preserve">Suraj Sharma, Irrfan Khan, Ayush Tandon, Gautam Belur</t>
  </si>
  <si>
    <t xml:space="preserve">Adventure, Drama, Fantasy</t>
  </si>
  <si>
    <t xml:space="preserve">Won 4 Oscars. Another 78 wins &amp; 129 nominations.</t>
  </si>
  <si>
    <t xml:space="preserve">tiger|india|journey|faith|pi|animal|bengal-tiger|lifeboat|survivor|survival|cargo-ship|pacific-ocean|animal-companion|alternate-version-of-same-incident|reference-to-god|belief-in-god|sinking-ship|human-animal-relationship|lost-at-sea|man-tiger-relationship|male-crying|animal-fight|animal-attack|buddhist|water|reference-to-manila|hinduism|zoo|ship|japanese|pondicherry-india|hyena|freighter|dancer|nickname|zookeeper|zebra|orangutan|adrift|religion|loss-of-mother|loss-of-father|loss-of-brother|crossing-oneself|motivational|3-dimensional|montreal-quebec|catching-fish-by-hand|reference-to-ganesha|reference-to-vishnu|adrift-in-rowboat|ecumenism|survival-guide|aspiring-writer|speaking-tamil|full-moon|school-of-fish|protagonist-crying|catholic-church|converting-to-christianity|school-bullying|sea-biscuit|tropical-bird|magical-realism|1970s|three-word-title|insurance-claim|fly-the-insect|eating-a-rat|monkey|reference-to-pope-pius|arabic|camel|bear|elephant|rhinoceros|hippopotamus|leopard|flamingo|castaway|knife|breaching-whale|fishnet|split-screen|reference-to-the-stranger-the-novel|reference-to-albert-camus|botanical-garden|swimsuit|friendship|cassowary|christianity|hospital|insurance-investigation|broken-leg|tooth|map|montage|spitting|training-a-tiger|killing-a-fish|throwing-a-can-with-a-note-into-water|note-in-a-can|knocked-off-a-boat|animated-sequence|fantasy-sequence|bucket|bailing-water-out-of-boat|snake|tiger-kills-a-goat|parvati|novelist|ashram|bharatanatyam|praying-hands|reference-to-mecca|reading-under-the-covers|banana|rupee|animal-cage|gravy|tea-grower|reference-to-jesus-christ|vishnu|piscine-molitor-paris|reading-a-book|lotus-flower|ark|orange-juice|sunken-ship|wind|reflection-in-water|writing|beach|respect|rat|oar|shark|whistle|vomiting|orphan|hunger|axe|jungle|courage|husband-wife-relationship|bare-chested-male|overhead-shot|dying|miracle|flare-gun|flare|dolphin|thunder|lightning|swimming-underwater|life-jacket|falling-into-water|diving|seasickness|floating-island|island|loneliness|sailor|flashlight|reading-a-comic-book|dance-class|muezzin|12-year-old|11-year-old|munnar-india|teasing|geography-class|french-class|lakshman|subjective-camera|flying-fish|herpetologist|thrown-into-a-swimming-pool|teacher|urination|greek-alphabet|school|classroom|class|student|rationality|botanist|catholic-priest|prayer|catholic|drinking-holy-water|holy-water|reference-to-christopher-columbus|reference-to-allah|praying|businessman|paris-france|subtitled-scene|hanuman|ganesh|uncle-nephew-relationship|goat|loss-of-family|rain|voice-over-narration|lizard|monitor-lizard|asian-indian|drummer|drum|dancing|street-market|street-life|apology|vegetarian|whale|pain|flash-forward|krishna|flashback|swimming|swimming-pool|karma|eating|cook|brother-brother-relationship|father-son-relationship|mother-son-relationship|family-relationships|storytelling|storm-at-sea|author-as-character|meerkat|mexico|told-in-flashback|starvation|toronto-ontario-canada|muslim|hindu|teenage-boy|shipwreck|injured-animal|based-on-novel|character-name-in-title|mathematics|underwater-scene</t>
  </si>
  <si>
    <t xml:space="preserve">tt1446192</t>
  </si>
  <si>
    <t xml:space="preserve">Rise of the Guardians</t>
  </si>
  <si>
    <t xml:space="preserve">When the evil spirit Pitch launches an assault on Earth, the Immortal Guardians team up to protect the innocence of children all around the world.</t>
  </si>
  <si>
    <t xml:space="preserve">Chris Pine, Alec Baldwin, Jude Law, Isla Fisher</t>
  </si>
  <si>
    <t xml:space="preserve">Peter Ramsey</t>
  </si>
  <si>
    <t xml:space="preserve">Nominated for 1 Golden Globe. Another 14 wins &amp; 31 nominations.</t>
  </si>
  <si>
    <t xml:space="preserve">children|belief|sandman|jack-frost|easter-bunny|bunny|boogeyman|christmas-elf|cgi-animation|new-york-city|tooth|legend|inauguration|winter|ice|snow|sled|snowball-fight|globe|fairy|dream|moon|memory|easter-egg-hunt|easter-egg|holiday|ice-cracking|scene-during-end-credits|saint-petersburg|tooth-fairy|santa-claus|based-on-book</t>
  </si>
  <si>
    <t xml:space="preserve">tt1047540</t>
  </si>
  <si>
    <t xml:space="preserve">Parental Guidance</t>
  </si>
  <si>
    <t xml:space="preserve">Artie and Diane agree to look after their three grandkids when their type-A helicopter parents need to leave town for work. Problems arise when the kids' 21st-century behavior collides with Artie and Diane's old-school methods.</t>
  </si>
  <si>
    <t xml:space="preserve">Billy Crystal, Bette Midler, Marisa Tomei, Tom Everett Scott</t>
  </si>
  <si>
    <t xml:space="preserve">helicopter-parents|woman|chores|punishment|father-figure|in-laws|boy|father-son-relationship|adolescent|family-relationships|car-accident|kangaroo|halfpipe|audition|violin|baseball|parental-discipline|self-esteem|corporal-punishment|extrinsic-motivation|perfectionist|school-of-hard-knocks|little-league|critique-of-progressivism|overprotective|bully|precocious-child|upper-class-family|creativity|anti-authoritarianism|reference-to-carvel-ice-cream|chinese-restaurant|yuppie-couple|health-food|hybridity|pan-asian-cuisine|toy-gun|misbehaving|gender-roles|airport-security|parenting|generation-gap|new-technology|reference-to-costco|pole-dance|proposing-to-fat-woman|reference-to-hashtag|scene-after-end-credits|two-word-title|no-opening-credits|baseball-announcer|fresno-california|fired-from-the-job|grandparent-grandchild-relationship|atlanta-georgia</t>
  </si>
  <si>
    <t xml:space="preserve">tt0765446</t>
  </si>
  <si>
    <t xml:space="preserve">Escape from Planet Earth</t>
  </si>
  <si>
    <t xml:space="preserve">Astronaut Scorch Supernova finds himself caught in a trap when he responds to an SOS from a notoriously dangerous alien planet.</t>
  </si>
  <si>
    <t xml:space="preserve">Brendan Fraser, Rob Corddry, Ricky Gervais, Jonathan Morgan Heit</t>
  </si>
  <si>
    <t xml:space="preserve">Cal Brunker</t>
  </si>
  <si>
    <t xml:space="preserve">alien|mission-control|rescue|cgi-animation|product-placement|escape|computer-animation|prison|trailer-park|convenience-store|nerd|arrogance|cryogenic-storage|remote-control-vehicle|xenophobia|3-eyed-alien|sibling-rivalry|super-weapon|prison-labor|online-dating|spaceship|attempted-genocide|power-armor|kidnapping|brother-brother-relationship|area-51</t>
  </si>
  <si>
    <t xml:space="preserve">tt1623205</t>
  </si>
  <si>
    <t xml:space="preserve">Oz the Great and Powerful</t>
  </si>
  <si>
    <t xml:space="preserve">A frustrated circus magician from Kansas is transported to a magical land called Oz, where he will have to fulfill a prophecy to become the king, and release the land from the Wicked Witches using his great (but fake) powers.</t>
  </si>
  <si>
    <t xml:space="preserve">James Franco, Mila Kunis, Rachel Weisz, Michelle Williams</t>
  </si>
  <si>
    <t xml:space="preserve">Sam Raimi</t>
  </si>
  <si>
    <t xml:space="preserve">5 wins &amp; 31 nominations.</t>
  </si>
  <si>
    <t xml:space="preserve">oz|magician|witch|circus|wizard|magic|illusion|kansas|wizard-of-oz|prophecy|chase|emerald-city|wand|hope|manipulation|creature|treasure|magic-wand|hot-air-balloon|tornado|hate|force-field|magical-ring|kingdom|heir-to-throne|bravery|courage|road-show|carnival|power-outage|green-face|torture|chained|attack|knocked-out|walled-city|presumed-dead|fake-moustache|disguise|false-hope|con-man|flying|catfight|fighting-in-the-air|falling-down-stairs|showdown|showman|trumpet|map|singing|statue|jumping-from-height|falling-from-height|rescue|hostage|thrown-through-a-window|attempted-murder|capture|banishment|red-hat|black-hat|scar|aging|immortality|revelation|electrocution|supernatural-power|surrealism|sewing-machine|meteor|cannon|family-relationships|rocket|guerilla-warfare|destroyed-town|fire|cemetery|battlefield|battle|ambush|fictional-war|storytelling|christ-allegory|montage|screaming|engineer|smoke|axe|spear-throwing|spear|coin-toss|soldier|horse|chariot|hit-in-the-face|quest|visionary|steampunk|gold-coin|dark-forest|crown|woods|animal-attack|cape|crow|stowaway|slapstick-comedy|black-cloak|palace|looking-at-oneself-in-a-mirror|poison-apple|hole-in-floor|monkey|sleight-of-hand|film-projector|levitation|strongman|anthropomorphism|transformation|servant|love-triangle|princess|double-cross|betrayal|full-moon|fear|kiss|faith|flower|eccentric|waterfall|river|zero-gravity|lightning|anti-hero|reluctant-hero|unlikely-hero|femme-fatale|villainess|jealousy|love|broken-heart|evacuation|revenge|fish-out-of-water|alternate-world|poppy-field|escape|cornfield|gift|going-over-a-waterfall|crash-landing|talking-monkey|witchcraft|two-sisters|origin-story|optical-illusion|gunpowder|good-witch|evil-witch|charlatan|leather-pants|false-accusation|1900s|reference-to-thomas-edison|reference-to-houdini|fairy|projection|friendship|knife|necklace|flying-broom|faked-death|army|fog|castle|deception|crystal-ball|redemption|forest|porcelain|glue|broken-leg|gold|throne|yellow-brick-road|scarecrow|life-debt|storm|magician's-assistant|foot-chase|year-1905|explosion|dancing|green-skin|witch-hat|broomstick|freedom|lion|china-doll|kidnapping|concealing-the-truth|on-the-run|journey|flying-monkey|top-hat|music-box|good-versus-evil|sister-sister-relationship|munchkin|grudge|fall-from-height|midget|fireball|fireworks|hiding|graveyard|loss-of-father|orphan|apple|talking-animal|magic-trick|impostor|bubble|exile|near-death-experience|cheating-death|con-artist|clown|wheelchair|girl</t>
  </si>
  <si>
    <t xml:space="preserve">tt0481499</t>
  </si>
  <si>
    <t xml:space="preserve">The Croods</t>
  </si>
  <si>
    <t xml:space="preserve">After their cave is destroyed, a caveman family must trek through an unfamiliar fantastical world with the help of an inventive boy.</t>
  </si>
  <si>
    <t xml:space="preserve">Nicolas Cage, Emma Stone, Ryan Reynolds, Catherine Keener</t>
  </si>
  <si>
    <t xml:space="preserve">Kirk De Micco, Chris Sanders</t>
  </si>
  <si>
    <t xml:space="preserve">Nominated for 1 Oscar. Another 5 wins &amp; 44 nominations.</t>
  </si>
  <si>
    <t xml:space="preserve">cave|caveman|survival|journey|strict-father|prehistoric-man|night|the-end|fire|cgi-animation|strong-female-lead|strong-female-character|computer-animation|3d-animation|starting-a-fire|sidekick|clouds|punched-in-the-face|pet|boulder|slapstick-comedy|dimwit|cavegirl|cave-woman|swimming|umbrella|disguise|fur|swallowed-by-a-whale|old-woman|walking-stick|sunrise|big-cat|carnivore|shoes|teenage-protagonist|teenage-boy|teenage-girl|teen-romance|grandmother-grandson-relationship|grandmother-granddaughter-relationship|animal-skeleton|log|flint|belt|flock-of-birds|animal-skin|person-on-fire|throwing-someone|hollow-log|jumping-off-a-cliff|human-prey|human-animal-relationship|family-in-danger|mother-in-law|father-son-relationship|mother-son-relationship|husband-wife-relationship|mother-daughter-relationship|voice-over-narration|family-relationships|female-protagonist|two-word-title|prehistoric-times|homelessness|falling-from-height|purring-cat|volcanic-eruption|stuck-in-tar|complaining|neophobia|fireworks|burned|counting|crevice|nyctophobia|conch-horn|animal-costume|bare-chested-male|hand-over-mouth|cave-painting|upskirt|running-for-your-life|egg-thief|rock-climbing|death-of-neighbor|narrated-by-character|teenage-girl-in-fur|blockbuster|mountain|dinosaur|destruction|smoke|scene-after-end-credits|handprint|tar|captive|firework|trap|labyrinth|shell|wreckage|whale|starfish|puppet|monkey|chase|disobeying-orders|story-telling|curiosity|boy-meets-girl|boy-girl-relationship|lava|sun|carnivorous-plant|tradition-versus-modernity|flower|tiger|popcorn|egg|skeleton|shoe|corn|torch|bird|earthquake|horn|overprotective-father|grandmother|teenage-rebellion|prehistory|hunting|teen-rebel|sloth|father-daughter-relationship|character-name-in-title</t>
  </si>
  <si>
    <t xml:space="preserve">tt2123342</t>
  </si>
  <si>
    <t xml:space="preserve">Underdogs</t>
  </si>
  <si>
    <t xml:space="preserve">Set in rural Ohio, the birthplace of football, a small-town high school football team rises to play their cross-town rival, a perennial powerhouse, while standing up for an entire community.</t>
  </si>
  <si>
    <t xml:space="preserve">D.B. Sweeney, William Mapother, Richard Portnow, Logan Huffman</t>
  </si>
  <si>
    <t xml:space="preserve">Doug Dearth</t>
  </si>
  <si>
    <t xml:space="preserve">Drama, Family, Sport</t>
  </si>
  <si>
    <t xml:space="preserve">ohio|high-school-football|coach|high-school|fired|inventor|court-hearing|flu|reference-to-david-and-goliath|cafeteria|training|heater|ice-cream-cone|texting|invention|stutter|underdog|based-on-film|dog</t>
  </si>
  <si>
    <t xml:space="preserve">tt0848537</t>
  </si>
  <si>
    <t xml:space="preserve">Epic</t>
  </si>
  <si>
    <t xml:space="preserve">A teenager finds herself transported to a deep forest setting where a battle between the forces of good and the forces of evil is taking place. She bands together with a rag-tag group of characters in order to save their world -- and ours.</t>
  </si>
  <si>
    <t xml:space="preserve">Twentieth Century Fox</t>
  </si>
  <si>
    <t xml:space="preserve">Blake Anderson, Aziz Ansari, Allison Bills, Jim Conroy</t>
  </si>
  <si>
    <t xml:space="preserve">Chris Wedge</t>
  </si>
  <si>
    <t xml:space="preserve">2 wins &amp; 21 nominations.</t>
  </si>
  <si>
    <t xml:space="preserve">miniature-person|father-daughter-relationship|forest|sword-and-fantasy|riding-a-bird|magic|fantasy-world|queen|scientist|battle|quest|warrior|dog|slug|search|self-doubt|push-pin|loss-of-mother|loss-of-son|fruit-fly|friendship|bat-the-animal|doubt|miniaturization|loss-of-friend|cgi-animation|3-dimensional|sudden-change-in-size|woman-shot|sword|sword-fight|science|taxi|tree|saddle|helmet|armor|sole-black-character-dies-cliche|shot-with-an-arrow|mild-violence|chase|bow-and-arrow|staff|kiss|love-interest|rescue|escape|brawl|parkour|army|samurai-sword|fictional-war|swordsman|hand-to-hand-combat|martial-arts|final-battle|showdown|duel|ambush|siege|surprise-attack|female-protagonist|no-title-at-beginning|no-opening-credits|pun|plant|surveillance-camera|ipod|decay|deer|mouse|jump|moonlight|full-moon|moon|parchment|bud|death-of-queen|teenage-girl|good-versus-evil|talking-animal|snail|bat|bird|video-camera|based-on-book</t>
  </si>
  <si>
    <t xml:space="preserve">tt1690953</t>
  </si>
  <si>
    <t xml:space="preserve">Despicable Me 2</t>
  </si>
  <si>
    <t xml:space="preserve">When Gru, the world's most super-bad turned super-dad has been recruited by a team of officials to stop lethal muscle and a host of Gru's own, He has to fight back with new gadgetry, cars, and more minion madness.</t>
  </si>
  <si>
    <t xml:space="preserve">Steve Carell, Kristen Wiig, Benjamin Bratt, Miranda Cosgrove</t>
  </si>
  <si>
    <t xml:space="preserve">Nominated for 2 Oscars. Another 12 wins &amp; 65 nominations.</t>
  </si>
  <si>
    <t xml:space="preserve">minion|woman-agent|overprotective-father|dating|undercover-spy|father-daughter-relationship|russian-accent|single-father|jelly|restaurant|3-dimensional|antidote|invented-language|female-agent|2010s|21st-century|1990s|20th-century|character's-point-of-view-camera-shot|opposing-energy-beams|cross-dressing|belt|arctic-circle|anti-hero|cat|painting-someone's-body|wedding-cake|wedding-of-main-characters|wedding-kiss|bakery|motorcycle|covered-in-paint|climbing-a-tree|pancake|exploding-volcano|vacuum-cleaner|kiss-on-the-lips|hunchback|eagle|555-phone-number|kicking-in-a-door|fire-alarm|garbage-bin|cut-the-red-wire-or-blue-wire?|rattlesnake|rocket|wilhelm-scream|driving-a-car-out-of-a-shopping-mall|shock-wave|fall-from-height|lava|trash-bin|boy-girl-relationship|mutation|wedding|spy|watch|guacamole|volcano|dynamite|starfish|laptop|wifi|tranquilizer-dart|wig-store|wig|cupcake|stun-gun|chicken|krav-maga|jujitsu|singing-in-a-car|heat-ray|driving-a-car-into-the-ocean|pet-dog|talking-through-door|saving-the-world|toy-unicorn|second-part|shark|brown-eyes|green-eyes|grey-eyes|speaking-with-a-russian-accent|three-word-title|flamethrower|electric-shock|freeze-ray|computer-animation|sequel|cgi-animation</t>
  </si>
  <si>
    <t xml:space="preserve">tt2017020</t>
  </si>
  <si>
    <t xml:space="preserve">The Smurfs 2</t>
  </si>
  <si>
    <t xml:space="preserve">The Smurfs team up with their human friends to rescue Smurfette, who has been abducted by Gargamel since she knows a secret spell that can turn the evil sorcerer's newest creation - creatures called the Naughties - into real Smurfs.</t>
  </si>
  <si>
    <t xml:space="preserve">Hank Azaria, Neil Patrick Harris, Brendan Gleeson, Jayma Mays</t>
  </si>
  <si>
    <t xml:space="preserve">Raja Gosnell</t>
  </si>
  <si>
    <t xml:space="preserve">sequel|based-on-cartoon|black-pantyhose|female-stockinged-feet|female-stockinged-legs|pantyhose|smurf|blue-skin|second-part|no-opening-credits|reference-to-murphy's-law|new-york|reference-to-the-blues-brothers|nissan-versa|nissan|new-york-city|bentley-continental-flying-spur|balloon|drum-kit|acoustic-guitar|birthday-balloon|adidas|hyundai|renault-scenic-2|renault-megane-cc-2|peugeot-306|audi-a5-sportback|paris-france|naked|birthday-present|pinata|renault-scenic|renault-twingo|ventys-660|renault|novabus-lfs|mercedes-benz-sprinter-w906|mercedes-benz|mercedes-benz-s-klasse-w221|mercedes-benz-b-200-w245|mazda-protege|mazda-3|mazda|duck|smart-fortwo|smart-car-automobile|rolls-royce-phantom|snail|nutella|candy|tic-tacs|audi-a5-sportsback|audi|hyundai-sonata|ford-focus|reference-to-tiffany's|ford-motor-company|jeep-patriot|jeep|reference-to-korndog|korndog|fiat-500|ferrari-f430|fiat|ferrari|birthday-party|reference-to-bfa|youtube|birthday-cake|birthday|reference-to-pcb|reference-to-facebook|facebook|reference-to-meryl-streep|sony-xperia|sony-tablet-s|sony|sony-tablet|sony-bravia|ps-vita|playstation-vita|studio-logo-segues-into-film|altered-version-of-studio-logo</t>
  </si>
  <si>
    <t xml:space="preserve">tt1854564</t>
  </si>
  <si>
    <t xml:space="preserve">Percy Jackson: Sea of Monsters</t>
  </si>
  <si>
    <t xml:space="preserve">In order to restore their dying safe haven, the son of Poseidon and his friends embark on a quest to the Sea of Monsters to find the mythical Golden Fleece while trying to stop an ancient evil from rising.</t>
  </si>
  <si>
    <t xml:space="preserve">Logan Lerman, Alexandra Daddario, Douglas Smith, Leven Rambin</t>
  </si>
  <si>
    <t xml:space="preserve">sea|golden-fleece|tree|magical-tree|half-brother|cyclops|quest|poisoned|olympus|poseidon|friendship|saving-life|self-sacrifice|strong-female-lead|strong-female-character|hero|heroine|force-field|whirlpool|amusement-park|demi-god|hermes|satyr|titan|centaur|sea-serpent|yacht|sword|boat|swallowed|greek-mythology|greek-myth|punctuation-in-title|long-title|second-part|sequel|based-on-novel|based-on-book|character-name-in-title|ampersand-in-title</t>
  </si>
  <si>
    <t xml:space="preserve">tt1691917</t>
  </si>
  <si>
    <t xml:space="preserve">Planes</t>
  </si>
  <si>
    <t xml:space="preserve">A cropdusting plane with a fear of heights lives his dream of competing in a famous around-the-world aerial race.</t>
  </si>
  <si>
    <t xml:space="preserve">Dane Cook, Stacy Keach, Brad Garrett, Teri Hatcher</t>
  </si>
  <si>
    <t xml:space="preserve">Klay Hall</t>
  </si>
  <si>
    <t xml:space="preserve">plane|underdog|around-the-world|air-race|veteran|cgi-animation|3-dimensional|no-opening-credits|village|father-son-relationship|little-girl|tree|tractor|teenage-boy|computer-animation|cow|forklift|cgi|studio-logo-segues-into-film|altered-version-of-studio-logo|aircraft-tractor|airport|airfield|racing|serenade|acrophobia|moonlight-serenade|anthropomorphic-vehicle|air-crash|mountain-range|crop-duster|aircraft-carrier|crash-landing|propeller-airplane|fighter-plane</t>
  </si>
  <si>
    <t xml:space="preserve">tt2515086</t>
  </si>
  <si>
    <t xml:space="preserve">One Direction: This Is Us</t>
  </si>
  <si>
    <t xml:space="preserve">A look at Niall, Zayn, Liam, Louis, and Harry's meteoric rise to fame, from their humble hometown beginnings and competing on the X-Factor, to conquering the world and performing at London's famed O2 Arena.</t>
  </si>
  <si>
    <t xml:space="preserve">Niall Horan, Zayn Malik, Liam Payne, Harry Styles</t>
  </si>
  <si>
    <t xml:space="preserve">Morgan Spurlock</t>
  </si>
  <si>
    <t xml:space="preserve">concert-footage|3-dimensional|englishman-abroad|reference-to-keith-richards|reference-to-the-doors|reference-to-iron-maiden|singing-in-a-car|bromance|talent-show|british-pop|boy-band|childhood-memories|closet|help|love|love-bite|crying|heart-broken|money|trapped|hate</t>
  </si>
  <si>
    <t xml:space="preserve">tt1778924</t>
  </si>
  <si>
    <t xml:space="preserve">The Ultimate Life</t>
  </si>
  <si>
    <t xml:space="preserve">A billionaire with questionable priorities re-examines his life after discovering his grandfather's journal.</t>
  </si>
  <si>
    <t xml:space="preserve">Hightop Releasing</t>
  </si>
  <si>
    <t xml:space="preserve">Logan Bartholomew, Ali Hillis, Lee Meriwether, Bill Cobbs</t>
  </si>
  <si>
    <t xml:space="preserve">rags-to-riches|billionaire|haiti|strong-female-character|redheaded-man|flashback|life-lesson|sequel|discovering-oil|wildcatter|building-a-fence|teenager|hobo|riding-the-rails|great-depression|husband-wife-relationship|father-son-relationship|grandfather-grandson-relationship|religious-overtones|three-word-title|lawsuit|engagement-ring|independent-film</t>
  </si>
  <si>
    <t xml:space="preserve">tt2350496</t>
  </si>
  <si>
    <t xml:space="preserve">The Lunchbox</t>
  </si>
  <si>
    <t xml:space="preserve">A mistaken delivery in Mumbai's famously efficient lunchbox delivery system connects a young housewife to an older man in the dusk of his life as they build a fantasy world together through notes in the lunchbox.</t>
  </si>
  <si>
    <t xml:space="preserve">Irrfan Khan, Nimrat Kaur, Nawazuddin Siddiqui, Lillete Dubey</t>
  </si>
  <si>
    <t xml:space="preserve">Ritesh Batra</t>
  </si>
  <si>
    <t xml:space="preserve">Nominated for 1 BAFTA Film Award. Another 29 wins &amp; 35 nominations.</t>
  </si>
  <si>
    <t xml:space="preserve">lunchbox|unconventional-romance|open-ended|delivery-to-wrong-address|delivery|housewife|retirement|widower|unhappy-marriage|wedding|unseen-character|indian-food|delivery-service|cooking|singing-on-a-train|mumbai-india|note|accountant|colleague|aunt|mother|daughter|traffic|suspected-affair|train|delivery-man|lunch|food|india|orphan|restaurant|death-of-father</t>
  </si>
  <si>
    <t xml:space="preserve">tt1985966</t>
  </si>
  <si>
    <t xml:space="preserve">Cloudy with a Chance of Meatballs 2</t>
  </si>
  <si>
    <t xml:space="preserve">Flint Lockwood now works at The Live Corp Company for his idol Chester V. But he's forced to leave his post when he learns that his most infamous machine is still operational and is churning out menacing food-animal hybrids.</t>
  </si>
  <si>
    <t xml:space="preserve">Bill Hader, Anna Faris, James Caan, Will Forte</t>
  </si>
  <si>
    <t xml:space="preserve">Cody Cameron, Kris Pearn</t>
  </si>
  <si>
    <t xml:space="preserve">16 nominations.</t>
  </si>
  <si>
    <t xml:space="preserve">food|inventor|island|orangutan|scientist|cgi-animation|year-2013|seven-word-title|second-part|number-2-in-title|3-d|3d|21st-century|2010s|3-dimensional|chicken-costume|cheeseburger|expulsion|drawing|boat|pun|fisherman|fishing|hologram|doublecross|monkey|naivety|altered-version-of-studio-logo|kiss|father-son-relationship|sequel|surrealism|satire|wilhelm-scream|number-in-title</t>
  </si>
  <si>
    <t xml:space="preserve">tt1621039</t>
  </si>
  <si>
    <t xml:space="preserve">Free Birds</t>
  </si>
  <si>
    <t xml:space="preserve">Two turkeys from opposite sides of the tracks must put aside their differences and team up to travel back in time to change the course of history - and get turkey off the holiday menu for good.</t>
  </si>
  <si>
    <t xml:space="preserve">Owen Wilson, Woody Harrelson, Amy Poehler, George Takei</t>
  </si>
  <si>
    <t xml:space="preserve">Jimmy Hayward</t>
  </si>
  <si>
    <t xml:space="preserve">thanksgiving|u.s.-president|cgi-animation|turkey-the-bird|hunting-dog|sabotage|chipmunk|rival|spoiled-daughter|historical-figure|buddy-comedy|title-at-the-end|atheist|colonial-america|english-colony|gunpowder|camp-david|computer-animation|time-travel</t>
  </si>
  <si>
    <t xml:space="preserve">tt2294629</t>
  </si>
  <si>
    <t xml:space="preserve">Frozen</t>
  </si>
  <si>
    <t xml:space="preserve">When the newly crowned Queen Elsa accidentally uses her power to turn things into ice to curse her home in infinite winter, her sister, Anna, teams up with a mountain man, his playful reindeer, and a snowman to change the weather condition.</t>
  </si>
  <si>
    <t xml:space="preserve">Kristen Bell, Idina Menzel, Jonathan Groff, Josh Gad</t>
  </si>
  <si>
    <t xml:space="preserve">Chris Buck, Jennifer Lee</t>
  </si>
  <si>
    <t xml:space="preserve">Won 2 Oscars. Another 77 wins &amp; 57 nominations.</t>
  </si>
  <si>
    <t xml:space="preserve">female-protagonist|snowman|sister-sister-relationship|magic|sister-love|snow|prince|princess|true-love|supernatural-power|marriage-proposal|betrayal|self-sacrifice|isolation|reindeer|mountain|troll|queen|ice|coronation|cold|fjord|traitor|barn|cabin-in-the-woods|buried-in-snow|walking-through-deep-snow|horse-riding|ballroom-dancing|gloves|barque|looking-through-a-keyhole|peeking-under-a-door|carrot|ice-block|villain-arrested|cheating-death|sacrifice|orphan|scene-after-end-credits|sleigh|based-on-fairy-tale|mountain-climber|one-word-title|f-rated|bechdel-test-passed|castle|anthropomorphism|anthropomorphic-snowman|3-dimensional|cgi-animation|no-narration|female-hero|disney|trading-post|shopkeeper|store|wolf-pack|woodsman|shipwreck|death-of-parents|pursued-by-wolves|wolf|hand-over-mouth|lasso|chained-woman|dungeon|title-directed-by-female|orchestral-music-score|false-accusation|water-fountain|lighthouse|sceptre|falling-into-water|storm-at-sea|suit-of-armor|standing-on-a-bicycle|book|saw|aurora-borealis|happy-ending|near-death-experience|hopeless-romantic|clumsy-girl|person-in-ice|deceiver|surprise-after-end-credits|treason|despair|infatuation|cliff|girl|title-spoken-by-character|shadow|disney-princess</t>
  </si>
  <si>
    <t xml:space="preserve">tt1425922</t>
  </si>
  <si>
    <t xml:space="preserve">Black Nativity</t>
  </si>
  <si>
    <t xml:space="preserve">A street-wise teen from Baltimore who has been raised by a single mother travels to New York City to spend the Christmas holiday with his estranged relatives, where he embarks on a surprising and inspirational journey.</t>
  </si>
  <si>
    <t xml:space="preserve">Forest Whitaker, Angela Bassett, Jennifer Hudson, Tyrese Gibson</t>
  </si>
  <si>
    <t xml:space="preserve">Kasi Lemmons</t>
  </si>
  <si>
    <t xml:space="preserve">christmas|nativity|f-rated|color-in-title|based-on-the-bible|based-on-stage-musical|based-on-novel</t>
  </si>
  <si>
    <t xml:space="preserve">tt1376213</t>
  </si>
  <si>
    <t xml:space="preserve">The Adventurer: The Curse of the Midas Box</t>
  </si>
  <si>
    <t xml:space="preserve">Ancient mysteries. Powerful evil. And a fearless hero's quest through a fantastical realm of steam-powered wonders and sinister magic... In THE ADVENTURER: THE CURSE OF THE MIDAS BOX, ...</t>
  </si>
  <si>
    <t xml:space="preserve">RLJ Entertainment</t>
  </si>
  <si>
    <t xml:space="preserve">Michael Sheen, Lena Headey, Sam Neill, Ioan Gruffudd</t>
  </si>
  <si>
    <t xml:space="preserve">Jonathan Newman</t>
  </si>
  <si>
    <t xml:space="preserve">brig-sailing-ship|based-on-novel|magic|19th-century|bureau-of-antiquities|historical-museum|marble-statue|reform-school|begins-with-narration|year-1885|hanging-from-a-flagpole|drowning|hanging-from-a-rope|gold|shield|man-disintegrated|shoot-out|slave|pulled-into-the-ground|jumping-out-a-window|guillotine|deck-of-cards|some-scenes-animated|reference-to-king-midas|escape-act|sword|porter|spa|elevator|journey-shown-on-a-map|hit-with-a-cane|horse-drawn-wagon|prison-wagon|stealing-food|amulet|bound-and-gagged|fall-from-height|sitting-on-a-ledge|dynamite-in-mouth|camera-shot-of-feet|walking-in-the-rain|handkerchief-mask|gas-mask|map|starts-with-narration|begins-with-text|london-england|character-name-in-title</t>
  </si>
  <si>
    <t xml:space="preserve">tt1618432</t>
  </si>
  <si>
    <t xml:space="preserve">I'm in Love with a Church Girl</t>
  </si>
  <si>
    <t xml:space="preserve">Miles Montego (Ja Rule) has it all - cars, boats, good looks, mansion, money, women, but more importantly, he has a past. Miles is a retired high level drug trafficker who is now completely...</t>
  </si>
  <si>
    <t xml:space="preserve">High Top Releasing</t>
  </si>
  <si>
    <t xml:space="preserve">Michael Madsen, Zahn McClarnon, Stephen Baldwin, Adrienne Bailon</t>
  </si>
  <si>
    <t xml:space="preserve">Steve Race</t>
  </si>
  <si>
    <t xml:space="preserve">church|money|faith|dea|speeding-vehicle|interrogation|coma|religious-conversion|christianity|talking-to-god|stakeout|agent|arrest|ex-gangster|marriage-proposal|private-jet|hospital|party|pastor|religion|christian-film|bible|drug-dealer|gangster|boyfriend-girlfriend-relationship|date|surveillance|prayer|crime-boss|criminal|dea-agent|mother-son-relationship|reference-to-god|voice-over-narration|first-person-narration|african-american|christian|claim-in-title|death-of-mother</t>
  </si>
  <si>
    <t xml:space="preserve">tt1762399</t>
  </si>
  <si>
    <t xml:space="preserve">Walking with Dinosaurs 3D</t>
  </si>
  <si>
    <t xml:space="preserve">See and feel what it was like when dinosaurs ruled the Earth, in a story where an underdog dino triumphs to become a hero for the ages.</t>
  </si>
  <si>
    <t xml:space="preserve">Charlie Rowe, Karl Urban, Angourie Rice, John Leguizamo</t>
  </si>
  <si>
    <t xml:space="preserve">Barry Cook, Neil Nightingale</t>
  </si>
  <si>
    <t xml:space="preserve">dinosaur|hero|orphan|brother|head-butt|frozen-lake|ice|omnivore|herbivore|carnivore|prehistoric-times|migration|pack-leader|herd|ice-age|predator|based-on-tv-series</t>
  </si>
  <si>
    <t xml:space="preserve">tt0359950</t>
  </si>
  <si>
    <t xml:space="preserve">The Secret Life of Walter Mitty</t>
  </si>
  <si>
    <t xml:space="preserve">When his job along with that of his co-worker are threatened, Walter takes action in the real world embarking on a global journey that turns into an adventure more extraordinary than anything he could have ever imagined.</t>
  </si>
  <si>
    <t xml:space="preserve">Ben Stiller, Kristen Wiig, Jon Daly, Kathryn Hahn</t>
  </si>
  <si>
    <t xml:space="preserve">Ben Stiller</t>
  </si>
  <si>
    <t xml:space="preserve">5 wins &amp; 18 nominations.</t>
  </si>
  <si>
    <t xml:space="preserve">life-magazine|magazine|photographer|daydream|snow-leopard|song|remake|based-on-short-story|greenland|x-rayed-skeleton|fantasy-sequence|flock-of-birds|reference-to-benjamin-button|sculpture|stretch-armstrong|reference-to-eharmony|waiting-for-a-train|crashing-through-a-window|building-explosion|loss-of-job|fired-from-the-job|airport|himalaya|himalayas|volcanic-eruption|volcano|bicycle|iceland|sea|boat|shark|jumping-from-a-helicopter|helicopter|drunk|bar|skateboard|piano|cake|birthday-present|birthday|42-year-old|dating-website|photojournalism|photojournalist|photograph-negative|photograph|dreamer|directed-by-star|character-name-in-title|manager|wallet|still-images-during-end-credits|motivational|waterfall|revelation|ex-husband-ex-wife-relationship|panic|text-messaging|alarm|escape|evacuation|village|courage|bravery|car-rental|bartender|google|poster|social-commentary|single-mother|single-parent|unrequited-love|midlife-crisis|office|motel|hotel|ocean|investigation|karaoke|drunkeness|female-bartender|helicopter-pilot|underwater-scene|american-abroad|aerial-shot|snow|slow-motion-scene|fishing-boat|ship-captain|guitar|jumping-through-a-window|apartment|journey-shown-on-map|map|2010s|soccer|mountain|employee-dismissal|elevator|employer-employee-relationship|employee-employee-relationship|surrealism|whimsical|widow|mother-daughter-relationship|mother-son-relationship|brother-sister-relationship|pizza-parlor|new-york-city|central-park-manhattan-new-york-city|los-angeles-california|airport-security|metal-detector|airplane|taxi-driver|train|train-station|el-train|alchemy|taxi|dream|hallucination|punched-in-the-face|brawl|fight|fistfight|jumping-from-height|rescue|warlord|montage|journal|cell-phone|e-mail|product-placement|internet|exploding-building|no-opening-credits|biplane|pyroclastic-flow|bell-47-helicopter-with-pontoons|playing-acoustic-guitar|land-surfing|corporate-acquisition|check-ledger|reference-to-marilyn-monroe|reference-to-peter-sellers|volcano-eruption|surprise-ending|female-singer</t>
  </si>
  <si>
    <t xml:space="preserve">tt3165608</t>
  </si>
  <si>
    <t xml:space="preserve">Justin Bieber's Believe</t>
  </si>
  <si>
    <t xml:space="preserve">A backstage and on-stage look at Justin Bieber during his rise to super stardom.</t>
  </si>
  <si>
    <t xml:space="preserve">Freestyle Digital Media</t>
  </si>
  <si>
    <t xml:space="preserve">Justin Bieber, Scooter Braun, Ryan Good, Usher Raymond</t>
  </si>
  <si>
    <t xml:space="preserve">tt1821658</t>
  </si>
  <si>
    <t xml:space="preserve">The Nut Job</t>
  </si>
  <si>
    <t xml:space="preserve">An incorrigibly self-serving exiled squirrel finds himself helping his former park brethren raid a nut store to survive, that is also the front for a human gang's bank robbery.</t>
  </si>
  <si>
    <t xml:space="preserve">Open Road Films</t>
  </si>
  <si>
    <t xml:space="preserve">Will Arnett, Brendan Fraser, Liam Neeson, Katherine Heigl</t>
  </si>
  <si>
    <t xml:space="preserve">Peter Lepeniotis</t>
  </si>
  <si>
    <t xml:space="preserve">raccoon|squirrel|bank-robbery|heist|rat|cgi-animation|sociopath|mousetrap|3-dimensional|three-word-title|scene-after-end-credits|scene-during-end-credits|mouse|betrayal|dog-whistle|hearing-problem|neglect|toilet-humor|con-artist|dynamite|running-gag|pun-in-title|unconsciousness|threat|friend-in-danger|spoof|sabotage|near-death-experience|front-organization|dam|chase|computer-animation|pug|autumn|mole|groundhog|independent-film</t>
  </si>
  <si>
    <t xml:space="preserve">tt1490017</t>
  </si>
  <si>
    <t xml:space="preserve">The Lego Movie</t>
  </si>
  <si>
    <t xml:space="preserve">An ordinary Lego construction worker, thought to be the prophesied 'Special', is recruited to join a quest to stop an evil tyrant from gluing the Lego universe into eternal stasis.</t>
  </si>
  <si>
    <t xml:space="preserve">Will Arnett, Elizabeth Banks, Craig Berry, Alison Brie</t>
  </si>
  <si>
    <t xml:space="preserve">Nominated for 1 Oscar. Another 73 wins &amp; 61 nominations.</t>
  </si>
  <si>
    <t xml:space="preserve">lego|based-on-toy|dual-personality|good-cop-bad-cop|evil-businessman|construction-worker|prophecy|brick-movie|cgi-film|computer-animation|fictional-war|unlikely-hero|horse-on-fire|father-son-relationship|dragon|pirate|saloon|motorcycle|evil-overlord|no-title-at-beginning|wizard|animate-toy|unicorn|mermaid|anthropomorphism|movie-in-title|three-word-title|lego-brick|underwater-scene|warner-bros|cgi-animation|shootout|gunfight|battle|opening-action-scene|3-dimensional|tough-girl|conformity|hobby|decapitation|office-building|pirate-ship|couch|cyborg|astronaut|cat|superhero|robot|pig|cowboy|parallel-worlds|chase|blind-man|no-opening-credits|altered-version-of-studio-logo|twist-ending|australian-fantasy|part-live-action|police-shootout|spaceship|ghost|teenage-mutant-ninja-turtles|dc-comics|police|coffee|glue</t>
  </si>
  <si>
    <t xml:space="preserve">tt0864835</t>
  </si>
  <si>
    <t xml:space="preserve">Mr. Peabody &amp; Sherman</t>
  </si>
  <si>
    <t xml:space="preserve">The time-travelling adventures of an advanced canine and his adopted son, as they endeavor to fix a time rift they created.</t>
  </si>
  <si>
    <t xml:space="preserve">Ty Burrell, Max Charles, Lauri Fraser, Guillaume Aretos</t>
  </si>
  <si>
    <t xml:space="preserve">inventor|time-travel|talking-dog|father-son-relationship|dog|time-machine|ancient-egypt|egypt|past|school|cgi-animation|social-worker|18th-century|tyrant|multiple-time-frames|3-dimensional|boy-with-glasses|based-on-television-series|based-on-cartoon|taser|space-time-continuum|black-hole|airplane|painting|loss-of-power|trojan-horse|trojan-war|ancient-troy|troy|fire|marriage|boyfriend|pharaoh|hypnosis|dancing|playing-music|decapitation|guillotine|french-revolution|cake|gluttony|talking-animal|adoption|historical-event|character-name-in-title</t>
  </si>
  <si>
    <t xml:space="preserve">tt2528814</t>
  </si>
  <si>
    <t xml:space="preserve">God's Not Dead</t>
  </si>
  <si>
    <t xml:space="preserve">College philosophy professor Mr. Radisson's curriculum is challenged by his new student, Josh, who believes God exists.</t>
  </si>
  <si>
    <t xml:space="preserve">Pure Flix Entertainment</t>
  </si>
  <si>
    <t xml:space="preserve">Kevin Sorbo, Shane Harper, David A.R. White, Dean Cain</t>
  </si>
  <si>
    <t xml:space="preserve">Harold Cronk</t>
  </si>
  <si>
    <t xml:space="preserve">reference-to-spongebob-squarepants|dementia|protestant|humiliation|persecution-of-christians|liberty-of-conscience|muslim|atheism|atheist|religion|university-student|religious-conversion|prayer|love|businessman|deception|intrigue|villain-turns-good|dead-man|dying-man|sickness|suppression|repression|family-relationships|alienation|title-based-on-song|night|crowd|religious-conservative|library|tension|controversy|dinner|injustice|bourgeoisie|social-life|interracial-friendship|villain|hatred|religious-persecution|restaurant|death|oppression|chinese|cynicism|independent-film|surprise-ending|professor|philosophy|student|christian|philosophy-professor|freshman|pastor|university|anti-christian-propaganda|car-accident|accident|hit-by-a-car|concert|teacher-student-relationship|reference-to-charles-darwin|reference-to-lee-strobel|hospital|reference-to-bertrand-russell|reference-to-stephen-hawking|reference-to-richard-dawkins|lecture|boyfriend-girlfriend-relationship|religious-differences|cancer|church|faith|theology|apologetics|christianity|college-student</t>
  </si>
  <si>
    <t xml:space="preserve">tt2281587</t>
  </si>
  <si>
    <t xml:space="preserve">Muppets Most Wanted</t>
  </si>
  <si>
    <t xml:space="preserve">While on a grand world tour, The Muppets find themselves wrapped into an European jewel-heist caper headed by a Kermit the Frog look-alike and his dastardly sidekick.</t>
  </si>
  <si>
    <t xml:space="preserve">Ricky Gervais, Ty Burrell, Tina Fey, Steve Whitmire</t>
  </si>
  <si>
    <t xml:space="preserve">prison-break|puppet|gulag|europe|frog|the-muppets|world-tour|muppet|jewel-heist|look-alike|friends-who-live-together|reference-to-vladimir-putin|talking-animal|anthropomorphic-animal|heist|museum|art-gallery|police-investigation|stage-show|prison-guard|prison-show|wedding|london-england|train|prison|tower-of-london|dancing-in-the-shower|three-word-title|second-part|sequel</t>
  </si>
  <si>
    <t xml:space="preserve">tt1929263</t>
  </si>
  <si>
    <t xml:space="preserve">Heaven Is for Real</t>
  </si>
  <si>
    <t xml:space="preserve">A small-town father must find the courage and conviction to share his son's extraordinary, life-changing experience with the world.</t>
  </si>
  <si>
    <t xml:space="preserve">Greg Kinnear, Kelly Reilly, Thomas Haden Church, Connor Corum</t>
  </si>
  <si>
    <t xml:space="preserve">near-death-experience|christian|pastor|based-on-true-story|church|reference-to-jesus-christ|ends-with-real-life-photos|christian-film|christianity|ends-with-biographical-notes|pregnant|portrait-of-jesus|miscarriage|grave-side-ceremony|swing|defibrillation|volunteer-fireman|teasing|girl-punching-a-boy|overhead-camera-shot|debt|spiderman-action-figure|ruptured-appendix|104-degree-fever|holding-a-tarantula|child-with-a-fever|child-vomiting|monarch-butterfly|seven-kidney-stones|softball-game|howling|broken-leg|choir-practice|leaving-flowers-on-a-grave|wrestling-practice|starts-with-narration|garage-door-spring|painting|close-up-of-eye|lithuania|singing-in-a-car|tarantula|nebraska|sister-defends-brother|grief|vision|supernatural-experience|heaven|visions-of-heaven|singing-in-church|reference-to-queen|reference-to-akiane-kramarik|sermon|fireman|fire|reporter|doubt|money-problems|emergency-room|prayer|father-son-relationship|husband-wife-relationship|sick-child|hospital|preacher|based-on-book</t>
  </si>
  <si>
    <t xml:space="preserve">tt3014666</t>
  </si>
  <si>
    <t xml:space="preserve">Moms' Night Out</t>
  </si>
  <si>
    <t xml:space="preserve">Hardworking mom Allyson has a crazy night out with her friends, while their husbands watch their children.</t>
  </si>
  <si>
    <t xml:space="preserve">TriStar Pictures</t>
  </si>
  <si>
    <t xml:space="preserve">Sarah Drew, Sean Astin, Patricia Heaton, Trace Adkins</t>
  </si>
  <si>
    <t xml:space="preserve">Andrew Erwin, Jon Erwin</t>
  </si>
  <si>
    <t xml:space="preserve">pastor|reference-to-the-shawshank-redemption|blogger|tasered|taser|nintendo-entertainment-system|pastor's-daughter|pastor's-wife|motorcyclist|biker|three-word-title|male-babysitter|tattoo-shop|police|dancing|bowling|friendship-between-women|friendship-between-men|friendship|traditional-values|family-relationships|husband-wife-relationship|mother-and-child|mother-child-relationship|mother's-day</t>
  </si>
  <si>
    <t xml:space="preserve">tt0884726</t>
  </si>
  <si>
    <t xml:space="preserve">Legends of Oz: Dorothy's Return</t>
  </si>
  <si>
    <t xml:space="preserve">Shortly after a tornado rips through her Kansas home, Dorothy returns to Oz to save her friends from a villainous jester.</t>
  </si>
  <si>
    <t xml:space="preserve">Clarius Entertainment</t>
  </si>
  <si>
    <t xml:space="preserve">Dan Aykroyd, Jim Belushi, Kelsey Grammer, Lea Michele</t>
  </si>
  <si>
    <t xml:space="preserve">Will Finn, Dan St. Pierre</t>
  </si>
  <si>
    <t xml:space="preserve">oz|jester|owl|kansas|tornado|princess|marshal|tin-man|lion|scarecrow|arrest|happy-ending|good-witch|marionette|falling-from-height|bound-with-rope|castle|unicycle|suitor|boat-goes-over-waterfall|firefly|waterfall|talking-tree|ship|anthropomorphic-bird|talking-bird|jester-costume|flying-monkey|pigtails|fictional-country|country-name-in-title|five-word-title|anthropomorphic-food|marshmallow|guilty-verdict|courtroom|candy|talking-animal|dog|small-dog|cairn-terrier|condemned-house|crystal-ball|sceptre|magic|anthropomorphic-scarecrow|talking-lion|girl|girl-and-her-dog|11-year-old|female-protagonist|rainbow|3d-animation|wilhelm-scream|cgi|based-on-novel|character-name-in-title</t>
  </si>
  <si>
    <t xml:space="preserve">tt1647668</t>
  </si>
  <si>
    <t xml:space="preserve">Million Dollar Arm</t>
  </si>
  <si>
    <t xml:space="preserve">A sports agent stages an unconventional recruitment strategy to get talented Indian cricket players to play Major League Baseball.</t>
  </si>
  <si>
    <t xml:space="preserve">Jon Hamm, Pitobash, Suraj Sharma, Madhur Mittal</t>
  </si>
  <si>
    <t xml:space="preserve">Craig Gillespie</t>
  </si>
  <si>
    <t xml:space="preserve">baseball|india|based-on-true-story|sports-agent|training|cricket-the-game|audition|hotel|fish-out-of-water|talent-search</t>
  </si>
  <si>
    <t xml:space="preserve">tt1587310</t>
  </si>
  <si>
    <t xml:space="preserve">Maleficent</t>
  </si>
  <si>
    <t xml:space="preserve">A vengeful fairy is driven to curse an infant princess, only to discover that the child may be the one person who can restore peace to their troubled land.</t>
  </si>
  <si>
    <t xml:space="preserve">Angelina Jolie, Elle Fanning, Sharlto Copley, Lesley Manville</t>
  </si>
  <si>
    <t xml:space="preserve">Robert Stromberg</t>
  </si>
  <si>
    <t xml:space="preserve">Nominated for 1 Oscar. Another 10 wins &amp; 41 nominations.</t>
  </si>
  <si>
    <t xml:space="preserve">dark-fantasy|king|kingdom|curse|fairy|spindle|true-love|kiss|sleeping-beauty|betrayal|needle|castle|scenic-beauty|first-kiss|first-love|evil-spell|fairy-creature|fairy-wings|female-protagonist|villainess|fire-breathing-dragon|fairy-godmother|mad-king|literary-adaptation|fairy-tale|based-on-fairy-tale|retelling|forest|princess|wings|army|gift|no-title-at-beginning|no-opening-credits|altered-version-of-studio-logo|iron|sunset|redemption|headdress|prosthetic|spellcasting|winged-dragon|knight-in-armor|france|magical-power|electric-shock|shield|chain-net|tear-on-cheek|birthday-cake|face-slap|fawn|playing-in-autumn-leaves|rolling-down-a-hill|falling-off-a-cliff|back-hand-slap|cottage|monarch-butterfly|caught-in-a-net|coronation|wolf|crow|mutilation|knight-on-horseback|fish-breaching|necklace|finger-ring|tree-growing-on-a-cliff|female-lead|3-dimensional|magical-creature|magic|metamorphosis|villain-turns-good|prince-charming|kiss-reveals-absence-of-love|clumsiness|16-year-old|fairy-tale-land|revenge-motive|one-word-title|witchcraft|14th-century|tree-creature|walking-tree|shape-shifter|border-crossing|uninvited-guest|christening|flying|horns|mud-fight|battlefield|loss-of-wings|dragon|raven|father-daughter-relationship|fall-to-death|fall-from-height|child-in-peril|little-girl|teenage-girl|teenage-love|adaptation|character-name-in-title|title-spoken-by-character|dagger|scarecrow|assassin|evil-witch|witch</t>
  </si>
  <si>
    <t xml:space="preserve">tt1646971</t>
  </si>
  <si>
    <t xml:space="preserve">How to Train Your Dragon 2</t>
  </si>
  <si>
    <t xml:space="preserve">When Hiccup and Toothless discover an ice cave that is home to hundreds of new wild dragons and the mysterious Dragon Rider, the two friends find themselves at the center of a battle to protect the peace.</t>
  </si>
  <si>
    <t xml:space="preserve">Jay Baruchel, Cate Blanchett, Gerard Butler, Craig Ferguson</t>
  </si>
  <si>
    <t xml:space="preserve">Dean DeBlois</t>
  </si>
  <si>
    <t xml:space="preserve">Nominated for 1 Oscar. Another 14 wins &amp; 60 nominations.</t>
  </si>
  <si>
    <t xml:space="preserve">dragon|viking|husband-wife-relationship|mother-son-relationship|father-son-relationship|sequel|death-of-husband|self-sacrifice|death|loss-of-loved-one|death-of-father|sacrifice|rescue|warrior|revenge|dragon-master|human-flight|second-part|cgi-animation|sanctuary|competition|funeral-pyre|flaming-arrow|singing|whistling|helmet|blowgun|no-title-at-beginning|no-opening-credits|3-dimensional|boyfriend-girlfriend-relationship</t>
  </si>
  <si>
    <t xml:space="preserve">tt2404181</t>
  </si>
  <si>
    <t xml:space="preserve">Belle</t>
  </si>
  <si>
    <t xml:space="preserve">The mixed race daughter of a Royal Navy Admiral is raised by her aristocratic great-uncle in 18th century England.</t>
  </si>
  <si>
    <t xml:space="preserve">Matthew Goode, Lauren Julien-Box, Natasha Williams, Alan McKenna</t>
  </si>
  <si>
    <t xml:space="preserve">Amma Asante</t>
  </si>
  <si>
    <t xml:space="preserve">14 wins &amp; 27 nominations.</t>
  </si>
  <si>
    <t xml:space="preserve">england|slavery|18th-century|f-rated|portrait|abolitionist|white-male-black-female-relationship|racism|illegitimate-child|biracial-child|zong-massacre|triple-f-rated|title-directed-by-female|sexual-assault|law-student|coming-of-age|cousin-cousin-relationship|prejudice|judge|slave|georgian-era|costume-drama|class-differences|family-relationships|period-piece|1780s|interracial-relationship|illegitimacy|biracial|based-on-true-story</t>
  </si>
  <si>
    <t xml:space="preserve">tt2183034</t>
  </si>
  <si>
    <t xml:space="preserve">Earth to Echo</t>
  </si>
  <si>
    <t xml:space="preserve">After receiving a bizarre series of encrypted messages, a group of kids embark on an adventure with an alien who needs their help.</t>
  </si>
  <si>
    <t xml:space="preserve">Teo Halm, Astro, Reese Hartwig, Ella Wahlestedt</t>
  </si>
  <si>
    <t xml:space="preserve">Dave Green</t>
  </si>
  <si>
    <t xml:space="preserve">Adventure, Family, Sci-Fi</t>
  </si>
  <si>
    <t xml:space="preserve">alien|no-title-at-beginning|no-opening-credits|construction-worker|bar|building-spaceship|moving|packing|foster-child|pov-camera|alien-creature|bicycle-helmet|inside-space-ship|space-ship|alien-friendship|friendly-alien|subjective-camera|video-camera|lie|bicycle|map|smartphone|mobile-phone|cell-phone|girl|boy|friendship|children</t>
  </si>
  <si>
    <t xml:space="preserve">tt2980706</t>
  </si>
  <si>
    <t xml:space="preserve">Planes: Fire &amp; Rescue</t>
  </si>
  <si>
    <t xml:space="preserve">When Dusty learns that his engine is damaged and he may never race again, he joins a forest fire and rescue unit to be trained as a firefighter, or else his air strip will be shut down.</t>
  </si>
  <si>
    <t xml:space="preserve">Dane Cook, Ed Harris, Julie Bowen, Curtis Armstrong</t>
  </si>
  <si>
    <t xml:space="preserve">Roberts Gannaway</t>
  </si>
  <si>
    <t xml:space="preserve">rescue|firefighting|forest-fire|anthropomorphic-vehicle|emergency-service|fire|forest|hoist|fire-retardant|gearbox|aviation|cgi-animation|no-opening-credits|lifting-someone-into-the-air|love|death|river|animal|disney|air-crash|hotel|national-park|airplane|3-dimensional|sequel|battle|chase|orphan|betrayal|lava|lifting-male-into-the-air|shotgun|gun</t>
  </si>
  <si>
    <t xml:space="preserve">tt2125666</t>
  </si>
  <si>
    <t xml:space="preserve">The Queen of Versailles</t>
  </si>
  <si>
    <t xml:space="preserve">A documentary that follows a billionaire couple as they begin construction on a mansion inspired by Versailles. During the next two years, their empire, fueled by the real estate bubble and cheap money, falters due to the economic crisis.</t>
  </si>
  <si>
    <t xml:space="preserve">Alyse Barker, Lorraine Barrett, June Downs, Phillip Froehlich</t>
  </si>
  <si>
    <t xml:space="preserve">Lauren Greenfield</t>
  </si>
  <si>
    <t xml:space="preserve">beauty-queen|trophy-wife|u.s.-economy|home|economy|economic-crisis|time-share|mortgage|versailles|money|billionaire|mansion|chocolate-bar|caviar|monopoly-game|puppy|christmas-morning|peacock|trash|rolls-royce|dancing-in-front-of-a-mirror|costume|money-problems|debt|happiness|christmas-party|party|christmas|shopaholic|wal-mart|abandoned-building|fur-coat|storage|ambition|bankruptcy|happy-birthday-to-you|crying-child|birthday-party|temper-tantrum|large-family|leftovers|messy-house|family-photo|workaholic|dysfunctional-family|home-movie|photo-album|nanny|reference-to-disney|dead-fish|dead-animal|title-directed-by-female|home-sweet-home|mother-daughter-relationship|austerity|business-failure|superficiality|death-of-a-pet|spoiled-brat|marriage-crisis|consumerism|quitting-a-job|miss-america-contest|ms.-florida-contest|divorcee|joke-telling|little-girl|father-daughter-relationship|father-son-relationship|botox|divorce|beauty-contest|model|computer|engineering-degree|reference-to-ibm|fortune|home-mortgage|for-richer-or-poorer|marriage|reference-to-hertz-rent-a-car|car-rental|airplane|dog-feces|dog|stuffed-dog|florida|reference-to-george-w.-bush|rich-and-famous|reference-to-the-rockefellers|finance|irony|ph-towers-westgate-las-vegas|las-vegas-nevada|bank|dream-house|palace|self-indulgence|opulence|orlando-florida|blonde|third-wife|43-year-old|73-year-old|house-construction|older-husband-younger-wife-relationship|older-man-younger-woman-relationship|husband-wife-relationship|servant|foreclosure|loss-of-wealth|wealth|purple-hair|santa-claus</t>
  </si>
  <si>
    <t xml:space="preserve">tt2247476</t>
  </si>
  <si>
    <t xml:space="preserve">When the Game Stands Tall</t>
  </si>
  <si>
    <t xml:space="preserve">The journey of legendary football coach Bob Ladouceur, who took the De La Salle High School Spartans from obscurity to a 151-game winning streak that shattered all records for any American sport.</t>
  </si>
  <si>
    <t xml:space="preserve">Jim Caviezel, Michael Chiklis, Alexander Ludwig, Clancy Brown</t>
  </si>
  <si>
    <t xml:space="preserve">Thomas Carter</t>
  </si>
  <si>
    <t xml:space="preserve">coach|high-school-football</t>
  </si>
  <si>
    <t xml:space="preserve">tt2326574</t>
  </si>
  <si>
    <t xml:space="preserve">The Identical</t>
  </si>
  <si>
    <t xml:space="preserve">Twin brothers are unknowingly separated at birth; one of them becomes an iconic rock 'n' roll star, while the other struggles to balance his love for music and pleasing his father.</t>
  </si>
  <si>
    <t xml:space="preserve">Ray Liotta, Ashley Judd, Seth Green, Joe Pantoliano</t>
  </si>
  <si>
    <t xml:space="preserve">Dustin Marcellino</t>
  </si>
  <si>
    <t xml:space="preserve">twins|identical-twins|great-depression|reverend|rock-'n'-roll|roadhouse|midget|serenade|talent-contest|preacher's-son|tent-revival|twins-separated-at-birth|scene-during-end-credits|adopted-son|death|family-secret|20th-century|musician|voice-over-narration</t>
  </si>
  <si>
    <t xml:space="preserve">tt2978462</t>
  </si>
  <si>
    <t xml:space="preserve">Dolphin Tale 2</t>
  </si>
  <si>
    <t xml:space="preserve">The team of people who saved Winter's life reassemble in the wake of her surrogate mother's passing in order to find her a companion so she can remain at the Clearwater Marine Hospital.</t>
  </si>
  <si>
    <t xml:space="preserve">Ashley Judd, Morgan Freeman, Juliana Harkavy, Kris Kristofferson</t>
  </si>
  <si>
    <t xml:space="preserve">dolphin|purple-gloves|latex-gloves|turtle|medical-scrubs|syringe</t>
  </si>
  <si>
    <t xml:space="preserve">tt0787474</t>
  </si>
  <si>
    <t xml:space="preserve">The Boxtrolls</t>
  </si>
  <si>
    <t xml:space="preserve">A young orphaned boy raised by underground cave-dwelling trash collectors tries to save his friends from an evil exterminator.</t>
  </si>
  <si>
    <t xml:space="preserve">Ben Kingsley, Jared Harris, Nick Frost, Richard Ayoade</t>
  </si>
  <si>
    <t xml:space="preserve">Graham Annable, Anthony Stacchi</t>
  </si>
  <si>
    <t xml:space="preserve">Nominated for 1 Oscar. Another 8 wins &amp; 58 nominations.</t>
  </si>
  <si>
    <t xml:space="preserve">stop-motion-animation|chase|boy-hero|cheese-allergy|subterranean-community|genocide|cheese|troll|puppet-animation|red-hat|preteenage-daughter|adoption|prejudice|stop-motion|white-hat|father-son-relationship|father-daughter-relationship|cardboard-box|singing-in-a-car|singing-in-a-cave|3-dimensional|based-on-novel|gender-disguise</t>
  </si>
  <si>
    <t xml:space="preserve">tt1698641</t>
  </si>
  <si>
    <t xml:space="preserve">Alexander and the Terrible, Horrible, No Good, Very Bad Day</t>
  </si>
  <si>
    <t xml:space="preserve">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</si>
  <si>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 xml:space="preserve">Steve Carell, Jennifer Garner, Ed Oxenbould, Dylan Minnette</t>
  </si>
  <si>
    <t xml:space="preserve">Miguel Arteta</t>
  </si>
  <si>
    <t xml:space="preserve">based-on-book|long-title|bad-day|birthday|job-interview|birthday-party|stay-at-home-dad|schadenfreude|child's-point-of-view|birthday-wish|family-relationships|confusing-austria-with-australia|reference-to-arnold-schwarzenegger|character-name-in-title|boy|close-up-of-mouth|close-up-of-eyes|trophy|display-case|bare-chested-boy|male-stripper|bookstore|first-crush|interracial-friendship|petting-zoo|crocodile|wallaby|kangaroo|broken-down-car|scene-during-end-credits|break-up|man-wearing-a-baby-blue-tuxedo|trashcan|kicking-a-trashcan|man-on-fire|rocket-scientist|japanese-restaurant|reference-to-willie-wonka|prom-date|reference-to-captain-hook|drunk-on-cough-syrup|drunk-teenager|mini-van|crashing-into-a-parking-meter|reference-to-dick-van-dyke|drivers-license-test|cough-syrup|pharmacy|child-narrator|helmet-hair|reading-aloud-from-a-book|book-reading|bicycle-crash|riding-a-bicycle|woman-riding-a-bicycle|teen-suspended-from-school|birthday-cake|female-boss|publishing-house|hair-bangs|pimple|baby-boy|unemployed-father|first-word|teenage-girl|teenage-boy|boyfriend-girlfriend-relationship|family-dinner|aspiring-actress|reference-to-peter-pan|reference-to-trader-joe's|classroom|slapstick|female-executive|school-bully|singing-in-a-car|high-school|shower|swimming-pool|misery|husband-wife-relationship|job-promotion|unemployment|restaurant|hibachi-restaurant|baby|brother-sister-relationship|mother-son-relationship|father-son-relationship|vegemite</t>
  </si>
  <si>
    <t xml:space="preserve">tt2245084</t>
  </si>
  <si>
    <t xml:space="preserve">Big Hero 6</t>
  </si>
  <si>
    <t xml:space="preserve">The special bond that develops between plus-sized inflatable robot Baymax, and prodigy Hiro Hamada, who team up with a group of friends to form a band of high-tech heroes.</t>
  </si>
  <si>
    <t xml:space="preserve">Scott Adsit, Ryan Potter, Daniel Henney, T.J. Miller</t>
  </si>
  <si>
    <t xml:space="preserve">Don Hall, Chris Williams</t>
  </si>
  <si>
    <t xml:space="preserve">Won 1 Oscar. Another 13 wins &amp; 55 nominations.</t>
  </si>
  <si>
    <t xml:space="preserve">robot|martial-arts|san-francisco-california|superhero|masked-man|high-tech|fire|laboratory|group-of-friends|cgi-animation|boy-genius|faked-death|good-versus-evil|friendship|cat|butler|police-station|training|deception|self-sacrifice|press-conference|exploding-building|cemetery|funeral|scientist|female-astronaut|flying|cafe|scene-after-end-credits|child's-point-of-view|teenage-hero|teenager|sacrifice|car-chase|child-prodigy|revenge|superhero-team|secret-identity|teenage-superhero|traitor|betrayal|death-of-brother|disney|inventor|masked-villain|masked-hero|mourning|grief|loss-of-brother|flying-robot|kabuki-mask|friendly-robot|science-lab|teenage-boy|aunt-nephew-relationship|brother-brother-relationship|boy-robot-relationship|chase|fear-of-heights|explosion|fistfight|teleportation|school-mascot|kitchen|golden-gate-bridge|soccer-ball|nerd|college|rescue|college-student|professor|father-daughter-relationship|mini-dress|japanese-theme|supervillain|scene-at-a-window|revenge-motive|attempted-revenge|android|true-identity-revealed|exploding-body|talking-robot|robot-versus-robot|falling-from-a-window|hand-to-hand-combat|alternate-dimension|space-capsule|bodyguard|el-train|escape|toy-robot|nickname|scooter|arrest|ice|toy|painting|drawing|anti-villain|hot-air-balloon|college-campus|exhibition|futuristic|mansion|hidden-room|comic-book|self-referential|comic-relief|industrialist|general|island|portal|abandoned-warehouse|nanotechnology|slow-motion-scene|news-report|flashback|sabotage|montage|underwater-scene|car-in-water|hologram|flamethrower|bubble-gum|laser|costumed-hero|robot-suit|surprise-after-end-credits|no-title-at-beginning|no-opening-credits|3-dimensional|final-showdown|moral-epiphany|artificial-intelligence|science-show|fall-from-height|fictional-city|marvel-animated|marvel-comics|based-on-comic-book|based-on-comic|surprise-ending|eye-patch|terrorism</t>
  </si>
  <si>
    <t xml:space="preserve">tt4009460</t>
  </si>
  <si>
    <t xml:space="preserve">Saving Christmas</t>
  </si>
  <si>
    <t xml:space="preserve">Kirk is enjoying the annual Christmas party extravaganza thrown by his sister until he realizes he needs to help out Christian, his brother-in-law, who has a bad case of the bah-humbugs. ...</t>
  </si>
  <si>
    <t xml:space="preserve">IPD/Samuel Goldwyn Films</t>
  </si>
  <si>
    <t xml:space="preserve">Kirk Cameron, Darren Doane, Bridgette Cameron, Ben Kientz</t>
  </si>
  <si>
    <t xml:space="preserve">Darren Doane</t>
  </si>
  <si>
    <t xml:space="preserve">christmas|voice-over-narration|tradition|christmas-party|beard|christian-film|christian-propaganda|christian|brother-in-law|dance-scene|christmas-dinner|car|child|man-with-glasses|freeze-frame|slow-motion|christmas-tree|breakdancing|dancing|santa-claus|holiday-season|christmas-tradition|christianity|christmas-season|christmas-movie|holiday-in-title</t>
  </si>
  <si>
    <t xml:space="preserve">tt1911658</t>
  </si>
  <si>
    <t xml:space="preserve">Penguins of Madagascar</t>
  </si>
  <si>
    <t xml:space="preserve">Skipper, Kowalski, Rico and Private join forces with undercover organization The North Wind to stop the villainous Dr. Octavius Brine from destroying the world as we know it.</t>
  </si>
  <si>
    <t xml:space="preserve">DreamWorks Animation</t>
  </si>
  <si>
    <t xml:space="preserve">Tom McGrath, Chris Miller, Christopher Knights, Conrad Vernon</t>
  </si>
  <si>
    <t xml:space="preserve">Eric Darnell, Simon J. Smith</t>
  </si>
  <si>
    <t xml:space="preserve">spy|park|statue-of-liberty|little-girl|television-van|moose-antlers|slow-motion-sequence|massive-explosion|ice-cream-truck|chef|abacus|lobster-claw|vending-machine|food-cart|pest-control|cat|white-cat|baby-penguin|mutant-penguin|television-news-report|new-york|baseball-bat|mutant-cricket|paper-clip|white-owl|female-owl|fireworks|hover-tank|exo-suit|henchman|octopus-henchman|pineapple|mutant|dressed-as-a-mermaid|metal-cage|life-raft|mermaid-costume|view-through-binoculars|master-of-disguise|baby-squid|wooden-doll|shanghai|corporal|airplane-cockpit|jet-aircraft|pilot|commercial-pilot|desert|talking-owl|bouncy-castle|parachute|passenger-jet|remote-island|cardboard-box|tranquilizer-dart|military-salute|super-villain|talking-seal|seal-the-animal|serum|doomsday-weapon|sheep|world-map|headquarters|strike-force|talking-wolf|talking-polar-bear|talking-bear|futuristic-aircraft|polar-bear|owl|submarine|dead-end|leopard-seal|gondola|helicopter|venice|cricket|marine-park|talking-animal|talking-octopus|talking-cricket|talking-penguin|snowglobe|revenge-plot|capture|trapped|glass-ball|panic|weapon|attempted-revenge|circus|disguise|2010s|true-identity-revealed|revenge-seeker|disguised-as-human|island-name-in-title|bird-in-title|rescue|elite-team|scene-during-end-credits|funny-face|wolf|jetpack|sequel|revenge|break-in|zoo|octopus|penguin|animal-supervillain|cgi-animation|cartoon|spin-off|sequel-to-tv-series</t>
  </si>
  <si>
    <t xml:space="preserve">tt2361700</t>
  </si>
  <si>
    <t xml:space="preserve">Antarctica: A Year on Ice</t>
  </si>
  <si>
    <t xml:space="preserve">A visually stunning chronicle of what it is like to live in Antarctica for a full year, including winters isolated from the rest of the world, and enduring months of darkness in the coldest place on Earth.</t>
  </si>
  <si>
    <t xml:space="preserve">Genevieve Bachman, William Brotman, Michael Christiansen, Tom Hamann</t>
  </si>
  <si>
    <t xml:space="preserve">Anthony Powell</t>
  </si>
  <si>
    <t xml:space="preserve">Documentary, Adventure, Biography</t>
  </si>
  <si>
    <t xml:space="preserve">17 wins &amp; 3 nominations.</t>
  </si>
  <si>
    <t xml:space="preserve">antarctica</t>
  </si>
  <si>
    <t xml:space="preserve">tt2692250</t>
  </si>
  <si>
    <t xml:space="preserve">Night at the Museum: Secret of the Tomb</t>
  </si>
  <si>
    <t xml:space="preserve">Larry spans the globe, uniting favorite and new characters while embarking on an epic quest to save the magic before it is gone forever.</t>
  </si>
  <si>
    <t xml:space="preserve">Ben Stiller, Robin Williams, Owen Wilson, Steve Coogan</t>
  </si>
  <si>
    <t xml:space="preserve">night-watchman|museum-of-natural-history-manhattan-new-york-city|star-died-before-release|museum|tablet|volcano|pompeii|lancelot|historic-figures-as-characters|capuchin-monkey|natural-history-museum-london|tomb|archaeologist|pharaoh|magic|museum-of-natural-history|lifting-someone-into-the-air|reference-to-wolverine|reference-to-hugh-jackman|actor|urinating-on-someone|urination|lava|volcanic-eruption|mobile-phone|cell-phone|ancient-egypt|reference-to-facebook|reference-to-youtube|animate-skeleton|monkey|natural-history-museum|london-england|falling-into-a-hole|egypt|year-1938|third-in-trilogy|third-part|sequel|death-of-cast-member|watchman|tyrannosaurus-rex|horse|part-of-trilogy|air-duct|keyboard|sacagawea|studio-logo-segues-into-film</t>
  </si>
  <si>
    <t xml:space="preserve">tt2180411</t>
  </si>
  <si>
    <t xml:space="preserve">Into the Woods</t>
  </si>
  <si>
    <t xml:space="preserve">A witch tasks a childless baker and his wife with procuring magical items from classic fairy tales to reverse the curse put on their family tree.</t>
  </si>
  <si>
    <t xml:space="preserve">Anna Kendrick, Daniel Huttlestone, James Corden, Emily Blunt</t>
  </si>
  <si>
    <t xml:space="preserve">Rob Marshall</t>
  </si>
  <si>
    <t xml:space="preserve">Nominated for 3 Oscars. Another 11 wins &amp; 70 nominations.</t>
  </si>
  <si>
    <t xml:space="preserve">cinderella|little-red-riding-hood|based-on-stage-musical|witch|singing|jack-and-the-beanstalk|baker|curse|woods|beanstalk|bean|cow|prince|rapunzel|fairy-tale|wolf|shoe|lost-in-the-woods|husband-wife-relationship|father-son-relationship|pregnancy|death-of-mother|based-on-play|title-spoken-by-character|grandmother|giant|hair|big-bad-wolf|path|garden|gold|corn|tower|slipper|ensemble-cast|magical-bean|magical-seed|cape-the-garment|three-word-title|unfaithful-husband|girl-in-tower|severed-toe|seed|gold-coin|eaten-alive|stabbed-to-death|fall-from-height|slingshot|restoration-of-sight|golden-egg|egg|footprint|long-hair|female-stuck-in-sticky-substance|altered-version-of-studio-logo|starving|title-at-the-end|title-appears-in-song|bird|horse|wicked-witch|midnight|full-moon|bakery|transformation|giant-woman|harp|grave|loss-of-mother|loss-of-wife|death-of-wife|man-crying|crying-man|blind-man|blindness|swamp|castle|forest|stepsister|stepmother|mother-son-relationship|baby|pregnant-woman|old-woman|woman-crying|crying-woman|farmer|sleeping-beauty</t>
  </si>
  <si>
    <t xml:space="preserve">tt1109624</t>
  </si>
  <si>
    <t xml:space="preserve">Paddington</t>
  </si>
  <si>
    <t xml:space="preserve">A young Peruvian bear travels to London in search of a home. Finding himself lost and alone at Paddington Station, he meets the kindly Brown family, who offer him a temporary haven.</t>
  </si>
  <si>
    <t xml:space="preserve">Tim Downie, Madeleine Worrall, Lottie Steer, Geoffrey Palmer</t>
  </si>
  <si>
    <t xml:space="preserve">Paul King</t>
  </si>
  <si>
    <t xml:space="preserve">Nominated for 1 BAFTA Film Award. Another 2 wins &amp; 4 nominations.</t>
  </si>
  <si>
    <t xml:space="preserve">bear|paddington-station-london|taxidermist|talking-bear|family-relationships|fake-newsreel|cgi-animal-in-live-action-film|earthquake|based-on-book|title-spoken-by-character|character-name-in-title|museum|ear-cleaning|gas-mask|reference-to-charles-darwin|united-kingdom|england|cameo-appearance|aunt-nephew-relationship|jungle|sneaking-onto-a-ship|husband-wife-relationship|peru|based-on-children's-book|place-name-in-title|brown-bear|forename-as-title|rooftop|fire|hand-vacuum-cleaner|escape|traveling-through-a-sewer|sewer|natural-history-museum-london|kidnapping|rain|police|classroom|school|chase|stealing-a-wallet|wallet|theft|thief|pickpocket|shop|brushing-teeth|falling-down-stairs|water|bathtub|head-in-a-toilet|toilet|toothbrush|bathroom|feeding-pigeons|pigeon|railway-station|london-england|hiding|boat|sandwich|marmalade|explorer|talking-animal|anthropomorphic-bear|anthropomorphic-animal|animal-in-title|animal-name-in-title|one-word-title</t>
  </si>
  <si>
    <t xml:space="preserve">tt2279373</t>
  </si>
  <si>
    <t xml:space="preserve">The SpongeBob Movie: Sponge Out of Water</t>
  </si>
  <si>
    <t xml:space="preserve">When a diabolical pirate above the sea steals the secret Krabby Patty formula, SpongeBob and his nemesis Plankton must team up in order to get it back.</t>
  </si>
  <si>
    <t xml:space="preserve">Antonio Banderas, Eric Bauza, Tim Conway, Eddie Deezen</t>
  </si>
  <si>
    <t xml:space="preserve">Paul Tibbitt, Mike Mitchell</t>
  </si>
  <si>
    <t xml:space="preserve">plankton|pirate|bubble|dolphin|battle|time-machine|magic|book|superhero|cannonball|stop-motion|part-computer-animation|part-traditional-animation|sand-castle|fast-food-restaurant|second-part|part-stop-motion-animation|post-apocalypse|traditional-animation|3d-sequel-to-2d-film|dream|talking-seagull|dinosaur|animate-skeleton|bicycle|seven-word-title|movie-in-title|3-dimensional|food-truck|island|3d|sequel|based-on-cult-tv-series|popcorn|spatula|pelican|time-travel|swimwear|based-on-cartoon|squid|hamburger|fast-food|computer-animation|cgi|part-live-action|computer|squirrel|pirate-ship|seagull|underwater|ice-cream|flying-robot|flying|robot|fantasy-sequence|dream-sequence|starfish|book-of-magic|transformation|fish-out-of-water|crab|fire|fish|sponge|surrealism|no-opening-credits|spongebob-squarepants|live-action-and-animation|based-on-tv-series|title-spoken-by-character|character-name-in-title</t>
  </si>
  <si>
    <t xml:space="preserve">tt2097298</t>
  </si>
  <si>
    <t xml:space="preserve">McFarland, USA</t>
  </si>
  <si>
    <t xml:space="preserve">Jim White moves his family after losing his last job as a football coach. He sees that some of the students are worth starting a cross-country team and turns seven students with no hope into one of the best cross-country teams.</t>
  </si>
  <si>
    <t xml:space="preserve">Kevin Costner, Ramiro Rodriguez, Carlos Pratts, Johnny Ortiz</t>
  </si>
  <si>
    <t xml:space="preserve">Niki Caro</t>
  </si>
  <si>
    <t xml:space="preserve">coach|student|teacher|title-directed-by-female|f-rated|sports-team|place-name-in-title|hispanic|underdog|state-championship|cross-country-running|running|track-and-field|athlete|school|high-school|california|country-name-in-title|ends-with-biographical-notes|coaching|what-happened-to-epilogue|family-relationships|town-name-in-title|country-in-title|school-life|1980s|father-son-relationship|birthday-party|father-daughter-relationship|farm-worker|running-race|latino-community|based-on-true-story|one-word-title</t>
  </si>
  <si>
    <t xml:space="preserve">tt2555736</t>
  </si>
  <si>
    <t xml:space="preserve">The Second Best Exotic Marigold Hotel</t>
  </si>
  <si>
    <t xml:space="preserve">As the Best Exotic Marigold Hotel has only a single remaining vacancy - posing a rooming predicament for two fresh arrivals - Sonny pursues his expansionist dream of opening a second hotel.</t>
  </si>
  <si>
    <t xml:space="preserve">Dev Patel, Maggie Smith, Danny Mahoney, David Strathairn</t>
  </si>
  <si>
    <t xml:space="preserve">John Madden</t>
  </si>
  <si>
    <t xml:space="preserve">sequel</t>
  </si>
  <si>
    <t xml:space="preserve">tt1661199</t>
  </si>
  <si>
    <t xml:space="preserve">Cinderella</t>
  </si>
  <si>
    <t xml:space="preserve">When her father unexpectedly passes away, young Ella finds herself at the mercy of her cruel stepmother and her scheming step-sisters. Never one to give up hope, Ella's fortunes begin to change after meeting a dashing stranger.</t>
  </si>
  <si>
    <t xml:space="preserve">Cate Blanchett, Lily James, Richard Madden, Helena Bonham Carter</t>
  </si>
  <si>
    <t xml:space="preserve">Kenneth Branagh</t>
  </si>
  <si>
    <t xml:space="preserve">Drama, Family, Fantasy</t>
  </si>
  <si>
    <t xml:space="preserve">Nominated for 1 Oscar. Another 8 wins &amp; 34 nominations.</t>
  </si>
  <si>
    <t xml:space="preserve">fairy-godmother|dance|fairy-tale|pumpkin|dress|love|princess|singing|glass-slipper|remake|female-protagonist|transformation|royal-ball|death-of-mother|prince|duke|king|attic|servant|kindness|magic|hope|lizard|garden|hunting|party|widow|live-action-remake|17th-century|france|female-lead|horseback-riding|forgiveness|held-captive|painting|horse-and-carriage|secret-garden|forest|mouse|sister-sister-relationship|father-daughter-relationship|mother-daughter-relationship|young-version-of-character|character-repeating-someone-else's-dialogue|voice-over-narration|one-word-title|oppression|death-of-father|character-name-in-title|goose|cat|forename-as-title|stepsister-stepsister-relationship|stepmother-stepdaughter-relationship|title-spoken-by-character</t>
  </si>
  <si>
    <t xml:space="preserve">tt2224026</t>
  </si>
  <si>
    <t xml:space="preserve">Home</t>
  </si>
  <si>
    <t xml:space="preserve">An alien on the run from his own people makes friends with a girl. He tries to help her on her quest, but can be an interference.</t>
  </si>
  <si>
    <t xml:space="preserve">Jim Parsons, Rihanna, Steve Martin, Jennifer Lopez</t>
  </si>
  <si>
    <t xml:space="preserve">Tim Johnson</t>
  </si>
  <si>
    <t xml:space="preserve">mother-daughter-relationship|flying-car|australia|alien-invasion|alien-friendship|alien|human|friendship|interspecies-friendship|outer-space|human-female|human-girl|extraterrestrial|supermarket|teenage-girl|cgi-animation|cat|3-dimensional|paris-france|computer-animation|dancing|nonconformist|password|alien-abduction|mass-eviction|empathy|family-pet|based-on-novel</t>
  </si>
  <si>
    <t xml:space="preserve">tt3450650</t>
  </si>
  <si>
    <t xml:space="preserve">Paul Blart: Mall Cop 2</t>
  </si>
  <si>
    <t xml:space="preserve">After six years of keeping our malls safe, Paul Blart has earned a well-deserved vacation. He heads to Vegas with his teenage daughter before she heads off to college. But safety never takes a holiday and when duty calls, Blart answers.</t>
  </si>
  <si>
    <t xml:space="preserve">Kevin James, Raini Rodriguez, Neal McDonough, Daniella Alonso</t>
  </si>
  <si>
    <t xml:space="preserve">las-vegas|second-part|father-daughter-relationship|shopping-mall|no-opening-credits|wilhelm-scream|sequel|number-in-title|character-name-in-title</t>
  </si>
  <si>
    <t xml:space="preserve">tt1964418</t>
  </si>
  <si>
    <t xml:space="preserve">Tomorrowland</t>
  </si>
  <si>
    <t xml:space="preserve">Bound by a shared destiny, a teen bursting with scientific curiosity and a former boy-genius inventor embark on a mission to unearth the secrets of a place somewhere in time and space that exists in their collective memory.</t>
  </si>
  <si>
    <t xml:space="preserve">George Clooney, Hugh Laurie, Britt Robertson, Raffey Cassidy</t>
  </si>
  <si>
    <t xml:space="preserve">Brad Bird</t>
  </si>
  <si>
    <t xml:space="preserve">time-travel|futuristic-city|inventor|pin|boy-genius|destiny|nasa|machine|science|weapon|teenage-girl|girl|future|heroine|strong-female-lead|strong-female-character|optimist|robot|based-on-theme-park-attraction|reference-to-the-titanic|reference-to-george-orwell|multiple-time-frames|fighting-the-system|force-field|dystopia|survival|alternate-dimension|alternate-reality|cut-into-pieces|hit-with-a-baseball-bat|gadgetry|gadget|hologram|dog|barn|long-take|futuristic-train|monorail|alternate-world|earth-viewed-from-space|moon|spaceship|outer-space|map|science-fair|2010s|swamp|1960s|humor|flashback-within-a-flashback|flashback|space-shuttle|rocket|power-outage|electromagnetic-pulse|houston-texas|barbed-wire|trespassing|sabotage|workshop|florida|new-york-city|bus|police-officer-killed|fire-truck|firefighter|bomb-squad|security-guard|mercenary|jet-pack|anti-villain|mad-scientist|scientist|free-fall|hole-in-chest|laboratory|gun|tachyon|subliminal-message|space-travel|slow-motion-scene|camera-phone|person-on-fire|designer|time-freeze|tsunami|video-recording|photograph|baseball-cap|chewing-gum|heavy-rain|taser|frenchman|translator|bilingualism|ambulance|sunglasses|reverse-footage|crash-landing|escape-attempt|escape-pod|jumping-from-height|self-referential|abandoned-city|utopia|social-commentary|cyborg|chosen-one|faith|fate|agent|robot-versus-robot|robot-as-menace|self-healing|website|pocket-watch|stopwatch|wristwatch|hidden-door|secret-passageway|hidden-room|southern-accent|falling-through-the-floor|booby-trap|pay-phone|lock-picking|arson|tractor|electrocution|flashlight|police-station|arrest|apple|news-report|wire-cutters|gramophone|secret-society|child-genius|motorcycle|macguffin|product-placement|saving-the-world|showdown|aerial-shot|camera-shot-of-feet|close-up-of-eyes|walkie-talkie|escape|rescue|interrogation|wet-pants|orb|globe|forest|woods|near-death-experience|thrown-from-a-car|thrown-through-a-windshield|super-speed|super-strength|recluse|car-crash|car-accident|body-landing-on-a-car|character's-point-of-view-camera-shot|character-repeating-someone-else's-dialogue|subjective-camera|bodyguard|knocked-out|helmet|elevator|subterranean|restaurant|swimming-pool|astronaut|crushed-to-death|self-sacrifice|beach|high-school-teacher|high-school|high-school-student|cell-phone|release-from-prison|investigation|toy-store|retrofuturism|high-tech|teleportation|portal|ambush|security-camera|surveillance|pickup-truck|hotwiring|stealing-a-car|home-invasion|laser-cutter|laser|lasersight|torso-cut-in-half|decapitation|severed-hand|severed-arm|severed-head|corpse|assassin|assassination-attempt|giant-robot|robot-as-pathos|killer-robot|android|engineer|artificial-intelligence|freeze-frame|child-driving-a-car|bicycle|child-in-peril|lifting-person-in-air|betrayal|deception|double-cross|redemption|brother-sister-relationship|father-son-relationship|father-daughter-relationship|juvenile-delinquent|rebel|told-in-flashback|nonlinear-timeline|single-father|single-parent|title-at-the-end|widower|africa|nuclear-explosion|flood|mushroom-cloud|future-shock|altering-the-future|seeing-the-future|cynicism|fear|hope|artist|doctor|factory|cornfield|wheat-field|title-appears-in-writing|no-opening-credits|altered-version-of-studio-logo|fire|child-prodigy|falling-from-height|falling-down-stairs|foot-chase|chase|race-against-time|timebomb|explosive|bomb|self-destruct-mechanism|exploding-body|exploding-house|exploding-building|gunfight|shootout|shot-in-the-chest|karate|kung-fu|magnetism|laser-gun|warrior|female-warrior|reluctant-hero|unlikely-hero|teenage-heroine|exile|fugitive|on-the-run|surrealism|montage|hand-to-hand-combat|brawl|fight|fistfight|stylized-violence|violence|death|murder|beaten-to-death|beating|kicked-in-the-stomach|kicked-in-the-face|punched-in-the-face|punched-in-the-chest|apocalypse|futuristic-car|drone|classroom|green-agenda|explosion|end-of-the-world|reference-to-jules-verne|reference-to-thomas-edison|reference-to-gustave-eiffel|reference-to-nikola-tesla|eiffel-tower-paris|paris-france|two-in-a-bathtub|bathtub|camera|hit-by-a-car|flying|fall-from-height|secret-place|badge|invention|boy|one-word-title|new-york-world's-fair-1964-1965|world's-fair|title-spoken-by-character|surprise-ending|roller-coaster|mixed-martial-arts|martial-arts</t>
  </si>
  <si>
    <t xml:space="preserve">tt2096673</t>
  </si>
  <si>
    <t xml:space="preserve">Inside Out</t>
  </si>
  <si>
    <t xml:space="preserve">After young Riley is uprooted from her Midwest life and moved to San Francisco, her emotions - Joy, Fear, Anger, Disgust and Sadness - conflict on how best to navigate a new city, house, and school.</t>
  </si>
  <si>
    <t xml:space="preserve">Disney/Pixar</t>
  </si>
  <si>
    <t xml:space="preserve">Amy Poehler, Phyllis Smith, Richard Kind, Bill Hader</t>
  </si>
  <si>
    <t xml:space="preserve">Pete Docter, Ronnie Del Carmen</t>
  </si>
  <si>
    <t xml:space="preserve">Won 1 Oscar. Another 92 wins &amp; 104 nominations.</t>
  </si>
  <si>
    <t xml:space="preserve">sadness|joy|memory|running-away|emotion|anger|stealing|bus|fear|disgust|mind|hockey|childhood-memory|san-francisco-california|coming-of-age|imaginary-friend|bechdel-test-passed|broccoli|school|love|growing-up|minnesota|tomboy|f-rated|joy-versus-sadness|scene-during-end-credits|pizza|chased-by-a-dog|demolition|hockey-team-tryout|red-wagon|house-of-cards|lava|running-away-from-home|french-fries|trophy|face-paint|waking-up-from-a-nightmare|rolling-eyes|tear-on-cheek|sliding-down-a-railing|lombard-street-san-francisco|golden-gate-bridge|newborn|broccoli-pizza|ice-skating|motivational|3-dimensional|cgi-animation|iphone|breakfast-cereal|cereal-box|cereal|purple|green-hair|green|red|yellow|blue|blue-hair|bow-tie|necktie|2010s|2000s|red-square|eyes|big-eyes|nose|boyfriend|dragon|cloud|cop|police|giant|boy|chinese-food|students|student|children|kid|school-kids|kids|african-american-woman|african-american|female-teacher|schoolteacher|school-teacher|glasses|mustache|reference-to-usagi-tsukino|female-hero|flashback|reference-to-the-muppets|baby-crying|baby|bus-station|disney|apathy|homesickness|kangaroo|falling-off-a-cliff|cliff|childhood|crying|runaway|little-girl|raccoon|blonde-child|bear|cat|dolphin|magic|handbag|nightmare|sleeping|ice-hockey|honesty|train|elephant|classroom|11-year-old-girl|11-year-old|unicorn|pre-teen|tears|girl-crying|tryouts|new-house|train-of-thought|subconscious|clown|dream|moving-to-city|moving-van|first-day-of-school|computer-animation|moving|friendship|female-protagonist|big-nose|road-movie</t>
  </si>
  <si>
    <t xml:space="preserve">tt3369806</t>
  </si>
  <si>
    <t xml:space="preserve">Max</t>
  </si>
  <si>
    <t xml:space="preserve">A Malinois dog that helped American Marines in Afghanistan returns to the United States and is adopted by his handler's family after suffering a traumatic experience.</t>
  </si>
  <si>
    <t xml:space="preserve">Thomas Haden Church, Josh Wiggins, Luke Kleintank, Lauren Graham</t>
  </si>
  <si>
    <t xml:space="preserve">Boaz Yakin</t>
  </si>
  <si>
    <t xml:space="preserve">dog|death-of-marine|dog-adoption|man-dog-relationship|afghanistan|u.s.-marine|dog-movie|belgian-malinois|friendship|dog-actor|one-word-title|character-name-in-title</t>
  </si>
  <si>
    <t xml:space="preserve">tt2293640</t>
  </si>
  <si>
    <t xml:space="preserve">Minions</t>
  </si>
  <si>
    <t xml:space="preserve">Minions Stuart, Kevin and Bob are recruited by Scarlet Overkill, a super-villain who, alongside her inventor husband Herb, hatches a plot to take over the world.</t>
  </si>
  <si>
    <t xml:space="preserve">Sandra Bullock, Jon Hamm, Michael Keaton, Allison Janney</t>
  </si>
  <si>
    <t xml:space="preserve">Kyle Balda, Pierre Coffin</t>
  </si>
  <si>
    <t xml:space="preserve">Nominated for 1 BAFTA Film Award. Another 1 win &amp; 18 nominations.</t>
  </si>
  <si>
    <t xml:space="preserve">minion|villain|super-villain|antarctica|queen|crown|inventor|cgi-animation|villain-not-really-dead-cliche|surviving|invented-language|almost-dead|frozen-alive|ice|giant|rocket|burned-alive|fake-death|faked-death|explosion|prehistoric-times|new-york-city-new-york|emperor|enlargement|villainess|tyrannosaurus-rex|wilhelm-scream|buckingham-palace|scene-after-end-credits|electric-guitar|snowglobe|falling-chandelier|chandelier|coronation-ceremony|coronation|rat|escape|guillotine|hanging|torture|prisoner|london-england|teddy-bear|hitchhiking|orlando-florida|convention|year-1968|vampire|pharaoh|caveman|one-word-title|abbey-road-album-cover-recreation</t>
  </si>
  <si>
    <t xml:space="preserve">tt3168230</t>
  </si>
  <si>
    <t xml:space="preserve">Mr. Holmes</t>
  </si>
  <si>
    <t xml:space="preserve">An aged, retired Sherlock Holmes deals with early dementia as he tries to remember both his final case and a mysterious woman whose memory haunts him. He also befriends a fan, the young son of his housekeeper, who wants him to work again.</t>
  </si>
  <si>
    <t xml:space="preserve">Ian McKellen, Laura Linney, Milo Parker, Hiroyuki Sanada</t>
  </si>
  <si>
    <t xml:space="preserve">Bill Condon</t>
  </si>
  <si>
    <t xml:space="preserve">Drama, Mystery</t>
  </si>
  <si>
    <t xml:space="preserve">17 nominations.</t>
  </si>
  <si>
    <t xml:space="preserve">sherlock-holmes|son|memory|mother|nest|anger|tunnel|allergy|loss|book|chest|mailman|housekeeper|elderly-protagonist|top-hat|accomplishment|wasp-attack|suicide-by-jumping-in-front-of-a-train|mental-confusion|mental-deterioration|confusion|confused-man|wanting-to-be-a-mother|wanting-a-baby|mother-son-relationship|mother-son-conflict|cinema|storytelling|reality-vs-fantasy|revealing-the-truth|search-for-truth|writing-a-short-story|melancholy|myth-making|growing-old|england|reference-to-the-prodigal-son|rural-setting|fireplace|inspector|grief|uniform|soldier|sheep|surveillance|magnifying-glass|restaurant|london-england|audience|sea|japanese|business-card|little-boy|horse-and-wagon|voice-over|hospital|letter|grave|buggy|asian|palm-reading|oil-lamp|theater|being-followed|watching-a-movie|screen|swimming|harmonica|music-teacher|notebook|asia|bee|photograph|countryside|rite|shock|old-age|writer|beach|death|bridge|wasp|fame|japanese-iris|prickly-ash|royal-jelly|honeybee|some-scenes-in-black-and-white|beehive|passenger-train|period-in-title|two-word-title|film-within-a-film|check|forged-signature|forged-check|old-man|nonagenarian|stolen-library-book|train-station|train|failing-health|widow|war-widow|white-cliffs-of-dover|flashback|1910s|death-of-wife|unsolved-case|talking-to-one's-dead-child|following-someone|apiary|perfume|wasp-nest|police-inspector|doctor|stone-circle|hiroshima|memory-loss|ambulance|bee-sting|wasp-sting|beekeeper|sussex-england|music-lesson|glass-harmonica|library-book|japan|miscarriage|gravestone|stone-cutter|poison|hit-by-a-train|suicide|husband-wife-relationship|mirror|taxidermist|1940s|year-1947|detective|private-detective|retirement|based-on-novel|title-spoken-by-character|character-name-in-title|7816-bee-stings</t>
  </si>
  <si>
    <t xml:space="preserve">tt1981107</t>
  </si>
  <si>
    <t xml:space="preserve">The Young and Prodigious T.S. Spivet</t>
  </si>
  <si>
    <t xml:space="preserve">A ten-year-old scientist secretly leaves his family's ranch in Montana where he lives with his cowboy father and scientist mother, scapes home, and travels across the country aboard a freight train to receive an award at the Smithsonian Institute.</t>
  </si>
  <si>
    <t xml:space="preserve">Kyle Catlett, Helena Bonham Carter, Judy Davis, Callum Keith Rennie</t>
  </si>
  <si>
    <t xml:space="preserve">Jean-Pierre Jeunet</t>
  </si>
  <si>
    <t xml:space="preserve">train|smithsonian|cartographer|3-dimensional|punctuation-in-title|period-in-title|character-name-in-title</t>
  </si>
  <si>
    <t xml:space="preserve">tt2872750</t>
  </si>
  <si>
    <t xml:space="preserve">Shaun the Sheep Movie</t>
  </si>
  <si>
    <t xml:space="preserve">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</si>
  <si>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 xml:space="preserve">Justin Fletcher, John Sparkes, Omid Djalili, Richard Webber</t>
  </si>
  <si>
    <t xml:space="preserve">Mark Burton, Richard Starzak</t>
  </si>
  <si>
    <t xml:space="preserve">Nominated for 1 Oscar. Another 3 wins &amp; 49 nominations.</t>
  </si>
  <si>
    <t xml:space="preserve">no-dialogue|restaurant-menu|hospital|memory-loss|counting-sheep|farmer|farm|city|sheep|animal-control|amnesia|dog|jail-escape|jail|urban-setting|french-restaurant|rural-setting|stop-motion-animation|bull|blackboard|singing|audio-tape|hiding|disguised-as-human|bus|metal-in-a-microwave-oven|sleeping|scarecrow|advertisement|crushed-by-door|spider|rooster|quarry|shearing-wool|hair-clippers|animal-in-title|animal-pound|dog-pound|scene-after-end-credits|escape-from-prison|reference-to-hannibal-lecter|prison-cell|prison|hairdresser|hair-dresser|hair-stylist|burp|burping|belch|belching|restaurant|bone|surgery|awakened-by-an-alarm-clock|alarm-clock|sheep-shearing|pig|flock-of-sheep|fish|based-on-tv-series|anthropomorphism|flatulence|london-england|infrared-vision|locked-in|kiss|toilet|photograph|social-network|applause|piano|missing-person|party|hedgehog|baby-bottle|trailer|shears|shaving|skeleton|character-name-in-title|skiing|microwave-oven|pizza|bread|cake|aquarium|surgeon</t>
  </si>
  <si>
    <t xml:space="preserve">tt3832914</t>
  </si>
  <si>
    <t xml:space="preserve">War Room</t>
  </si>
  <si>
    <t xml:space="preserve">A seemingly perfect family looks to fix their problems with the help of Miss Clara, an older, wiser woman.</t>
  </si>
  <si>
    <t xml:space="preserve">Karen Abercrombie, Priscilla C. Shirer, T.C. Stallings, Tenae Downing</t>
  </si>
  <si>
    <t xml:space="preserve">christian-film|passive-aggressive|submissive-woman|jump-rope-competition|closet|dysfunctional-family|two-word-title|prayer|confession|repentance|spiritual-warfare|battle-plan|fired-from-job|bible|coffee|mugging|real-estate-agent|salesman|widow|intergenerational-friendship|marriage-problems|mother-daughter-relationship|father-daughter-relationship|husband-wife-relationship|african-american-protagonist|african-american|family-relationships</t>
  </si>
  <si>
    <t xml:space="preserve">tt2510894</t>
  </si>
  <si>
    <t xml:space="preserve">Hotel Transylvania 2</t>
  </si>
  <si>
    <t xml:space="preserve">Dracula and his friends try to bring out the monster in his half human, half vampire grandson in order to keep Mavis from leaving the hotel.</t>
  </si>
  <si>
    <t xml:space="preserve">hotel|california|vampire|dracula|transylvania|monster|sony|birthday|baby|pregnant|sequel|summer-camp|cabin-on-fire|damage|lie|cgi-animation|wireless-security-camera|car|reference-to-batman|reference-to-batimobile|castle|werewolf|silver-dome-food|soup-and-meatball|freestyle-bmx|sunglasses|limbo-dance|soccer|tennis-ball|tennis-court|year-2016|year-2015|year-2013|acoustic-guitar|4k-television|roar|fight|bed|straw-hat|suitcase|airport|ultra-high-defintion-television|uhdtv|bike|convenience-store|slushie|ukulele-guitar|reference-to-santa-claus|year-2014|2010s|1-year-later|reference-to-blu-ray|slurpee|youtube|sony-vaio|sony-bravia|sony-xperia|second-part|great-grandfather-great-grandson-relationship|great-grandfather|backpack|zombie|canine|vampire-teeth|teeth|duck|flying|fire|falling-from-height|tower|campfire|singing|dancing|vampire-bat|texting|text-messaging|cell-phone|tennis|reference-to-facebook|birthday-present|birthday-cake|1st-birthday|frankenstein's-monster|mummy|invisible-man|wedding|marriage|female-vampire|grandfather-grandson-relationship|singing-in-a-hearse|singing-in-a-car</t>
  </si>
  <si>
    <t xml:space="preserve">tt3332064</t>
  </si>
  <si>
    <t xml:space="preserve">Pan</t>
  </si>
  <si>
    <t xml:space="preserve">12-year-old orphan Peter is spirited away to the magical world of Neverland, where he finds both fun and danger, and ultimately discovers his destiny -- to become the hero who will be forever known as Peter Pan.</t>
  </si>
  <si>
    <t xml:space="preserve">Warner Bros.</t>
  </si>
  <si>
    <t xml:space="preserve">Hugh Jackman, Levi Miller, Garrett Hedlund, Rooney Mara</t>
  </si>
  <si>
    <t xml:space="preserve">orphan|child-hero|1940s|reference-to-peter-pan|fantasy-world|journey|kicked-in-the-butt|destiny|hero|close-up-of-eyes|use-of-bloody-as-epithet|tiger-lily|flash-forward|voice-over-narration|comeuppance|hope|flagpole|falling-to-death|tinker-bell|vision|river|princess|kingdom|death|murder|fugitive|eccentric|white-makeup|rope|tree|heroism|warrior|violence|campfire|statue|tied-up|character's-point-of-view-camera-shot|subjective-camera|stabbed-in-the-head|spear|cowboy-hat|face-slap|pendant|nest|animal-attack|shipwreck|spyglass|crash-landing|guard|knocked-out|absurdism|jolly-roger|flag|cable-car|jailbreak|threatened-with-a-knife|knife|fish-out-of-water|fear|mountain|on-the-run|search|flashlight|trampoline|tribal-leader|tribe|betrayal|deception|hit-with-a-shovel|pickaxe|slave-labor|child-slave|child-slavery|slave|slavery|ship|totem|magic|falling-from-height|jumping-from-height|forest|woods|jail-cell|explosive|hole-in-floor|booby-trap|baby|henchman|eaten-alive|outer-space|zero-gravity|captain|ship-captain|key|illiteracy|near-death-experience|revenge|irish|hidden-room|cellar|boat|cave|crystal|falling-through-the-floor|torch|nun|immortality|bald-man|evil-man|insurrection|good-versus-evil|animated-sequence|slapstick-comedy|training|courage|bravery|fart-joke|reluctant-hero|child's-point-of-view|anachronism|child-in-peril|cockney-accent|american-abroad|comic-relief|escape|rescue|held-at-gunpoint|hostage|underwater-scene|chase|subterranean|hanging-upside-down|surrealism|alternate-world|giant|creature|giant-animal|giant-creature|skeleton|alligator|flying-fish|giant-bird|steampunk|sword-and-fantasy|exploding-body|exploding-airplane|explosion|flying-ship|fighter-pilot|fighter-plane|blimp|1930s|prologue|map|dogfight|fighting-in-the-air|aerial-battle|royal-air-force|combat|battle|attack|ambush|air-strike|bomb|chosen-one|faith|prophecy|origin-of-hero|christ-allegory|fictional-war|social-commentary|warrior-race|axe-fight|fire|pistol|gun|axe|sword|man-fights-a-woman|woman-punches-a-man|woman-fights-a-man|slow-motion-scene|dual-wield|stylized-violence|hand-to-hand-combat|mixed-martial-arts|martial-arts|brawl|flamethrower|air-battle|punched-in-the-chest|punched-in-the-face|kicked-in-the-face|kicked-in-the-stomach|humor|female-fighter|female-warrior|tough-girl|action-heroine|3-dimensional|3d|no-opening-credits|air-raid|battlefield|mine|mining|adventure-hero|miner|walking-the-plank|sword-duel|flying-boy|child-protagonist|showdown|pirate-captain|never-neverland|kidnapping|musical-number|cannonball|cannon|reference-to-nirvana|fistfight|fight|gangplank|attempted-murder|mermaid|sword-fight|friendship|boy-crying|crying-boy|letter|mother-son-relationship|coming-of-age|flirting|swashbuckler|world-war-two|london-england|flying-boat|delayed-gravity|native-american|blackbeard|pirate|pirate-ship|fairy|boy|children|flying|crocodile|captain-hook|orphanage|based-on-novel|surprise-ending|altered-version-of-studio-logo|character-repeating-someone-else's-dialogue|martial-artist|one-word-title|prequel|title-spoken-by-character|character-name-in-title</t>
  </si>
  <si>
    <t xml:space="preserve">tt1051904</t>
  </si>
  <si>
    <t xml:space="preserve">Goosebumps</t>
  </si>
  <si>
    <t xml:space="preserve">A teenager teams up with the daughter of young adult horror author R. L. Stine after the writer's imaginary demons are set free on the town of Madison, Delaware.</t>
  </si>
  <si>
    <t xml:space="preserve">Jack Black, Dylan Minnette, Odeya Rush, Ryan Lee</t>
  </si>
  <si>
    <t xml:space="preserve">ferris-wheel|abandoned-amusement-park|based-on-book|monster|manuscript|blob|ghoul|typewriter|abominable-snowman|werewolf|ghost|praying-mantis|author-cameo|invisible-boy|ventriloquist-dummy|lawn-gnome|best-selling-author|vice-principal|high-school|mother-son-relationship|no-opening-credits|orchestral-music-score|clown|carnivorous-plant|school-dance|homecoming-dance|death-of-father|title-spoken-by-character</t>
  </si>
  <si>
    <t xml:space="preserve">tt4183692</t>
  </si>
  <si>
    <t xml:space="preserve">Woodlawn</t>
  </si>
  <si>
    <t xml:space="preserve">A gifted high school football player must learn to embrace his talent and his faith as he battles racial tensions on and off the field.</t>
  </si>
  <si>
    <t xml:space="preserve">Sean Astin, Nic Bishop, Caleb Castille, Sherri Shepherd</t>
  </si>
  <si>
    <t xml:space="preserve">faith|team|coach|high-school|christianity|meeting|reference-to-billy-graham|reference-to-george-wallace|religious-conversion|baptism|prayer|church|american-football-game|sports-team|sermon|christian-film|religion|motivational-speaker|christian|integration|racial-integration|african-american|race-relations|american-football-team|american-football|birmingham-alabama|alabama|racism|1970s|based-on-true-story</t>
  </si>
  <si>
    <t xml:space="preserve">tt3614530</t>
  </si>
  <si>
    <t xml:space="preserve">Jem and the Holograms</t>
  </si>
  <si>
    <t xml:space="preserve">As a small-town girl catapults from underground video sensation to global superstar, she and her three sisters begin a journey of discovering that some talents are too special to keep hidden.</t>
  </si>
  <si>
    <t xml:space="preserve">Aubrey Peeples, Stefanie Scott, Aurora Perrineau, Hayley Kiyoko</t>
  </si>
  <si>
    <t xml:space="preserve">sister-sister-relationship|record-company|band|based-on-toy|based-on-cartoon|female-protagonist|character-name-in-title</t>
  </si>
  <si>
    <t xml:space="preserve">tt3719896</t>
  </si>
  <si>
    <t xml:space="preserve">My All-American</t>
  </si>
  <si>
    <t xml:space="preserve">Freddie Steinmark, an underdog on the gridiron, faces the toughest challenge of his life after leading his team to a championship season.</t>
  </si>
  <si>
    <t xml:space="preserve">Aviron</t>
  </si>
  <si>
    <t xml:space="preserve">Aaron Eckhart, Finn Wittrock, Rett Terrell, Michael Reilly Burke</t>
  </si>
  <si>
    <t xml:space="preserve">Angelo Pizzo</t>
  </si>
  <si>
    <t xml:space="preserve">coach|high-school-sweethearts|football-movie|football-team|american-football|bare-chested-male|teammates|texas|university-of-texas|underdog|football|cotton-bowl|rehabilitation|crutches|amputation|x-ray|bowl-game|tearjerker|cancer|sports-injury|pep-talk|sports-commentator|picnic|student-athlete|sports-team|football-practice|college-coach|college-life|father-son-relationship|vietnam-war|loss-of-brother|catholic|college-football|1960s|locker-room|big-game|girlfriend|boyfriend</t>
  </si>
  <si>
    <t xml:space="preserve">tt1979388</t>
  </si>
  <si>
    <t xml:space="preserve">The Good Dinosaur</t>
  </si>
  <si>
    <t xml:space="preserve">In a world where dinosaurs and humans live side-by-side, an Apatosaurus named Arlo makes an unlikely human friend.</t>
  </si>
  <si>
    <t xml:space="preserve">Jeffrey Wright, Frances McDormand, Maleah Nipay-Padilla, Ryan Teeple</t>
  </si>
  <si>
    <t xml:space="preserve">Peter Sohn</t>
  </si>
  <si>
    <t xml:space="preserve">Nominated for 1 Golden Globe. Another 5 wins &amp; 38 nominations.</t>
  </si>
  <si>
    <t xml:space="preserve">dinosaur|apatosaurus|river|asteroid|fear|cgi-animation|no-narration|vision|raptor-dinosaur|tyrannosaurus-rex|styracosaurus|pterodactyl|wild-boy|three-word-title|dinosaur-versus-dinosaur|falling-into-a-river|losing-a-tooth|flying-dinosaur|human-dinosaur-relationship|winged-dinosaur|talking-dinosaur|dinosaur-feature|snare|sound-in-space|meteor|torrent|waterfall|predator|critter|leg-trapped-under-a-rock|decapitation|berry|drunkenness|scar|cattle|silo|howling|drowning|thunderstorm|storm|human-pet|pet|rustler|mountain-range|mountain|coming-of-age|death-of-a-parent|cattle-herding|flash-flood|farm|father-son-relationship|alternate-history|death-of-father</t>
  </si>
  <si>
    <t xml:space="preserve">tt1445208</t>
  </si>
  <si>
    <t xml:space="preserve">The Letters</t>
  </si>
  <si>
    <t xml:space="preserve">A drama that explores the life of Mother Teresa through letters she wrote to her longtime friend and spiritual advisor, Father Celeste van Exem over a nearly 50-year period.</t>
  </si>
  <si>
    <t xml:space="preserve">Juliet Stevenson, Max von Sydow, Rutger Hauer, Priya Darshini</t>
  </si>
  <si>
    <t xml:space="preserve">William Riead</t>
  </si>
  <si>
    <t xml:space="preserve">tt2974918</t>
  </si>
  <si>
    <t xml:space="preserve">Alvin and the Chipmunks: The Road Chip</t>
  </si>
  <si>
    <t xml:space="preserve">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</si>
  <si>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 xml:space="preserve">Jason Lee, Justin Long, Matthew Gray Gubler, Jesse McCartney</t>
  </si>
  <si>
    <t xml:space="preserve">chipmunk|plane|new-orleans-louisiana|animal-protagonist|half-dressed-cartoon-animal|barefoot-cartoon-animal|highway-travel|road-movie|on-the-road|mardi-gras|swimming-pool|louisiana|texas|no-fly-list|subaru-impreza-wrx-sti|subaru|rolls-royce-phantom-drophead-coupe|nissan-sentra|nissan-cube|nissan|ferrari-california|ferrari|bmw-i8|bmw|lamborghini-gallardo|ring|pizza|air-marshal|american-idol|spaghetti|pioneer|microphone|table-glass|bird|airport|suitcase|acoustic-guitar|piano|cheese-ball|dog|true-parrot|monkey|champagne|lamborghini|iron-golf|skateboard|road-trip|car|sequel|group-name-in-title|talking-animal|cgi|character-name-in-title</t>
  </si>
  <si>
    <t xml:space="preserve">tt1594972</t>
  </si>
  <si>
    <t xml:space="preserve">Norm of the North</t>
  </si>
  <si>
    <t xml:space="preserve">When a real estate development invades his Arctic home, Norm and his three lemming friends head to New York City, where Norm becomes the mascot of the corporation in an attempt to bring it down from the inside and protect his homeland.</t>
  </si>
  <si>
    <t xml:space="preserve">Rob Schneider, Heather Graham, Ken Jeong, Bill Nighy</t>
  </si>
  <si>
    <t xml:space="preserve">Trevor Wall</t>
  </si>
  <si>
    <t xml:space="preserve">new-york-city|mascot|crooked-land-developer|chase|sea|ocean|animal|talking-animal|mountain|ship|boat|rescue|dancing-bear|snow|iceberg|ice|antarctica|seal-the-animal|bear|polar-bear|character-name-in-title</t>
  </si>
  <si>
    <t xml:space="preserve">tt2267968</t>
  </si>
  <si>
    <t xml:space="preserve">Kung Fu Panda 3</t>
  </si>
  <si>
    <t xml:space="preserve">Continuing his "legendary adventures of awesomeness", Po must face two hugely epic, but different threats: one supernatural and the other a little closer to his home.</t>
  </si>
  <si>
    <t xml:space="preserve">Jack Black, Bryan Cranston, Dustin Hoffman, Angelina Jolie</t>
  </si>
  <si>
    <t xml:space="preserve">Alessandro Carloni, Jennifer Yuh Nelson</t>
  </si>
  <si>
    <t xml:space="preserve">panda|kung-fu|village|china|animal-protagonist|talking-animal|anthropomorphism|furry|cgi-animation|furry-fandom|crane|computer-animation|bull|red-panda|tiger|giant-panda|reunion|pig|mind-control|dragon|hug|nunchucks|falling-down-a-hill|split-screen|training|chicken|monkey|supernatural-power|young-version-of-character|father-son-reunion|father-son-relationship|hit-in-the-crotch|kicked-in-the-crotch|teacher|yin-and-yang|chi|spirit|character-repeating-someone-else's-dialogue|voice-over-narration|flashback|slow-motion-scene|freeze-frame|altered-version-of-studio-logo|no-opening-credits|viper|praying-mantis|title-directed-by-female|fistfight|ancient-china|animal-in-title|third-part|martial-arts|tigress|sequel|anthropomorphic-animal|wuxia</t>
  </si>
  <si>
    <t xml:space="preserve">tt4519312</t>
  </si>
  <si>
    <t xml:space="preserve">Against the Wild 2: Survive the Serengeti</t>
  </si>
  <si>
    <t xml:space="preserve">Two kids and their dog must use all their skills to survive in the African bush after a plane crash.</t>
  </si>
  <si>
    <t xml:space="preserve">Enigma Pictures</t>
  </si>
  <si>
    <t xml:space="preserve">Jeri Ryan, John Paul Ruttan, Ella Ballentine, Ashley Dowds</t>
  </si>
  <si>
    <t xml:space="preserve">Richard Boddington</t>
  </si>
  <si>
    <t xml:space="preserve">Adventure</t>
  </si>
  <si>
    <t xml:space="preserve">tt2948356</t>
  </si>
  <si>
    <t xml:space="preserve">Zootopia</t>
  </si>
  <si>
    <t xml:space="preserve">In a city of anthropomorphic animals, a rookie bunny cop and a cynical con artist fox must work together to uncover a conspiracy.</t>
  </si>
  <si>
    <t xml:space="preserve">Walt Disney Animation Studios</t>
  </si>
  <si>
    <t xml:space="preserve">Ginnifer Goodwin, Jason Bateman, Idris Elba, Jenny Slate</t>
  </si>
  <si>
    <t xml:space="preserve">Byron Howard, Rich Moore, Jared Bush</t>
  </si>
  <si>
    <t xml:space="preserve">Won 1 Oscar. Another 35 wins &amp; 55 nominations.</t>
  </si>
  <si>
    <t xml:space="preserve">fox|police|con-artist|anthropomorphic-animal|rabbit|mammal|racial-relations|injustice|anthropomorphism|polar-bear|female-villain|secret-laboratory|lion|crying|female-protagonist|wedding-party|mysterious-villain|villainess|evil-genius|jaguar|rhino|blueberry|naturist-club|naturist|farm-family|parking-ticket|conspiracy|sloth|otter|donuts|sheep|bully|idealism|reconciliation|chase|discrimination|prejudice|furry|allegory|ice|bear|carrot|victim|bridge|district|bullying|disney|face-scratch|newscast|tv-news|wedding-dress|wedding|villain-arrested|villainy|explosion|interrogation|train-station|train-fire|train-crashes-into-a-train-station|train|train-ride|exploding-laboratory|laboratory-accident|laboratory|fennec-fox|buffalo|weasel|savage|apology|ice-cream|secret-revealed|thief|pies|fired|beast-fable|meter-maid|faked-death|disillusionment|antidote|poison|elephant|thoughtless-prejudice|thoughtlessness|stereotype|cgi-animation|phone-video|department-of-motor-vehicles|female-hero|hugging|one-word-title|no-opening-credits|revenge|black-jaguar|pig|hippo|flower|guard|telephone|iphone|ipod|audio-recording|sniper|chemist|yoga|yak|badger|armadillo|leopard|tiger|dance|scratch|newspaper|con-game|onion|dvd|product-placement|police-interrogation|poison-ivy|animal-protagonist|nudist|elephant-in-the-room|f-rated|neo-noir|forensic-accounting|forgiveness|ignorance|social-exclusion|anthropomorphic-mouse|wolf|anthropomorphic-wolf|anthropomorphic-giraffe|giraffe|anthropomorphic-otter|anthropomorphic-gazelle|anthropomorphic-yak|gazelle|anthropomorphic-elephant|anthropomorphic-sloth|anthropomorphic-rhinoceros|anthropomorphic-bear|anthropomorphic-polar-bear|anthropomorphic-sheep|anthropomorphic-lion|anthropomorphic-fox|anthropomorphic-rabbit|pregnant|police-woman|heroine|strong-female-character|strong-female-lead|angry-mob</t>
  </si>
  <si>
    <t xml:space="preserve">tt4257926</t>
  </si>
  <si>
    <t xml:space="preserve">Miracles from Heaven</t>
  </si>
  <si>
    <t xml:space="preserve">A young girl suffering from a rare digestive disorder finds herself miraculously cured after surviving a terrible accident.</t>
  </si>
  <si>
    <t xml:space="preserve">Jennifer Garner, Kylie Rogers, Martin Henderson, Brighton Sharbino</t>
  </si>
  <si>
    <t xml:space="preserve">Patricia Riggen</t>
  </si>
  <si>
    <t xml:space="preserve">concussion|prayer|vomit|terminal-illness|mother-daughter-relationship|sick-child|christian|tree|christian-propaganda|faith|miracle|falling-into-a-hole|miraculous-cure|christian-film|christianity|child-cancer|child-with-leukemia|leukemia|illness|near-death-experience|accident|disease|medical|hospital|boston-massachusetts|f-rated|latex-gloves|climbing-a-tree|helicopter|media-frenzy|out-of-body-experience|female-protagonist|child-protagonist|falling-from-height|ambulance|christian-cross|waitress|female-friendship|art-museum|aquarium|doctor|priest|sister-sister-relationship|falling-from-a-tree|african-american|church|sitting-in-a-tree|interracial-friendship|father-daughter-relationship|hospital-room|motorcycle|swing|little-girl|family-relationships|three-word-title|death-of-child|based-on-true-story|heaven</t>
  </si>
  <si>
    <t xml:space="preserve">tt4824308</t>
  </si>
  <si>
    <t xml:space="preserve">God's Not Dead 2</t>
  </si>
  <si>
    <t xml:space="preserve">When a high school teacher is asked a question in class about Jesus, her response lands her in deep trouble.</t>
  </si>
  <si>
    <t xml:space="preserve">Pure Fix</t>
  </si>
  <si>
    <t xml:space="preserve">Maria Canals-Barrera, Pat Boone, Robin Givens, Melissa Joan Hart</t>
  </si>
  <si>
    <t xml:space="preserve">manipulation|alternate-universe|christian-film|christianity|christian|religious-freedom|religion|high-school|school|teacher|protest|juror|judge|church|history-class|pastor|witness|cross-examination|atheist|legal-drama|bible-quote|bible|jury-selection|jury|lawsuit|courtroom|lawyer|prayer|freedom-of-religion|courtroom-drama|religious-persecution|faith|reversal-of-roles|religious-fanatic|overalls</t>
  </si>
  <si>
    <t xml:space="preserve">tt3422078</t>
  </si>
  <si>
    <t xml:space="preserve">April and the Extraordinary World</t>
  </si>
  <si>
    <t xml:space="preserve">1941. France asleep in the nineteenth century, governed by steam and Napoleon V, where scientists vanish mysteriously. Avril (Marion Cotillard), a teenage girl, goes in search of her missing scientist parents.</t>
  </si>
  <si>
    <t xml:space="preserve">GKIDS</t>
  </si>
  <si>
    <t xml:space="preserve">Marion Cotillard, Philippe Katerine, Jean Rochefort, Olivier Gourmet</t>
  </si>
  <si>
    <t xml:space="preserve">Christian Desmares, Franck Ekinci</t>
  </si>
  <si>
    <t xml:space="preserve">paris-france|scientist|talking-cat|year-1941|mysterious-disappearance|alternate-reality|alternate-history|eiffel-tower|based-on-comic-book|steampunk|electricity|grandfather|cat|bomb|rocket|globe|rat|albert-einstein|secret-project|moving-house|tree|spying|funfair|fair|talking-animal|experimental-serum|longevity-serum|serum|chemist|chemistry|fictional-war|disappearance|explosion|empire|female-protagonist|character-name-in-title</t>
  </si>
  <si>
    <t xml:space="preserve">tt3040964</t>
  </si>
  <si>
    <t xml:space="preserve">The Jungle Book</t>
  </si>
  <si>
    <t xml:space="preserve">After a threat from the tiger Shere Khan forces him to flee the jungle, a man-cub named Mowgli embarks on a journey of self discovery with the help of panther, Bagheera, and free spirited bear, Baloo.</t>
  </si>
  <si>
    <t xml:space="preserve">Neel Sethi, Bill Murray, Ben Kingsley, Idris Elba</t>
  </si>
  <si>
    <t xml:space="preserve">Jon Favreau</t>
  </si>
  <si>
    <t xml:space="preserve">Won 1 Oscar. Another 24 wins &amp; 45 nominations.</t>
  </si>
  <si>
    <t xml:space="preserve">jungle|tiger|wolf|black-panther|fire|friends-who-live-together|based-on-novel|human-animal-relationship|raised-by-animals|talking-animal|monkey|elephant|remake|bear|wolf-pack|python|friendship|courage|human-bear-relationship|buffalo|talking-squirrel|squirrel|wildfire|porcupine|orangutan|man-cub|panther|journey|village|boy|orphan|man-village|manipulation|good-versus-evil|luring|villain-falling-to-his-death|fighting-back|injured-by-an-animal|animal-companion|burned-alive|disney|flashback|bare-chested-boy|wild-pig|treetop|howling|bowing|ingenuity|jungle-on-fire|climbing-a-tree|rhinoceros|torch|bonfire|talking-orangutan|stampede|baby-elephant|river|honey|singing|deer|cave|bell|honeycomb|musical-number|wild-child|tree|vulture|vine|night-time|wolf-cub|giant-snake|talking-porcupine|talking-tiger|talking-black-panther|talking-snake|talking-wolf|talking-bear|star-died-before-release|live-action-remake|giant-ape|no-opening-credits</t>
  </si>
  <si>
    <t xml:space="preserve">tt2865120</t>
  </si>
  <si>
    <t xml:space="preserve">Ratchet &amp; Clank</t>
  </si>
  <si>
    <t xml:space="preserve">When the galaxy comes under the threat of a nefarious space captain, a mechanic and his newfound robot ally join an elite squad of combatants to save the universe.</t>
  </si>
  <si>
    <t xml:space="preserve">Paul Giamatti, John Goodman, Bella Thorne, Rosario Dawson</t>
  </si>
  <si>
    <t xml:space="preserve">Kevin Munroe, Jericca Cleland</t>
  </si>
  <si>
    <t xml:space="preserve">robot|cgi-animation|spaceship|no-opening-credits|wilhelm-scream|based-on-video-game|character-name-in-title</t>
  </si>
  <si>
    <t xml:space="preserve">tt1985949</t>
  </si>
  <si>
    <t xml:space="preserve">The Angry Birds Movie</t>
  </si>
  <si>
    <t xml:space="preserve">Find out why the birds are so angry. When an island populated by happy, flightless birds is visited by mysterious green piggies, it's up to three unlikely outcasts - Red, Chuck and Bomb - to figure out what the pigs are up to.</t>
  </si>
  <si>
    <t xml:space="preserve">Jason Sudeikis, Josh Gad, Danny McBride, Maya Rudolph</t>
  </si>
  <si>
    <t xml:space="preserve">Clay Kaytis, Fergal Reilly</t>
  </si>
  <si>
    <t xml:space="preserve">pig|downward-duck|tree|mountain|warrior|eagle|movement|yoga|based-on-video-game|bird|red|island|green|black|angry-birds|egg|boat|crown|no-opening-credits|beach|title-at-the-end|birthday-cake|3-dimensional|animal-that-acts-human|bird-in-title|animal-in-title|faked-death|reflection-in-an-eye|yellow|urination|anger-management|talking-animal|anger|cgi-animation|trampoline|reference-to-kevin-bacon|slingshot|wilhelm-scream|surprise-ending</t>
  </si>
  <si>
    <t xml:space="preserve">tt2567026</t>
  </si>
  <si>
    <t xml:space="preserve">Alice Through the Looking Glass</t>
  </si>
  <si>
    <t xml:space="preserve">Alice returns to the whimsical world of Wonderland and travels back in time to help the Mad Hatter.</t>
  </si>
  <si>
    <t xml:space="preserve">mad-hatter|queen|dark-fantasy|sequel|ship|cheshire-cat|cat|time-travel|clock|mirror|anthropomorphism|deus-ex-machina|3-dimensional|growing-in-size|changing-size|sudden-change-in-size|prisoner|fire|fire-breathing-dragon|dragon|chess|overweight-boy|hat|talking-dog|dog|invisibility|rabbit|talking-animal|animal|lie|biscuit|rivalry-over-throne|rivalry|crown|big-head|red-hair|sister|sister-sister-relationship|backwards-time-travel|castle|falling-from-height|butterfly|sea|sailing-ship|blockbuster|surrealism|fantasy-world|fairy-tale|female-protagonist|second-part|character-name-in-title</t>
  </si>
  <si>
    <t xml:space="preserve">tt3068194</t>
  </si>
  <si>
    <t xml:space="preserve">Love &amp; Friendship</t>
  </si>
  <si>
    <t xml:space="preserve">Lady Susan Vernon takes up temporary residence at her in-laws' estate and, while there, is determined to be a matchmaker for her daughter Frederica -- and herself too, naturally.</t>
  </si>
  <si>
    <t xml:space="preserve">Westerly Films</t>
  </si>
  <si>
    <t xml:space="preserve">Kate Beckinsale, Morfydd Clark, Tom Bennett, Jenn Murray</t>
  </si>
  <si>
    <t xml:space="preserve">Whit Stillman</t>
  </si>
  <si>
    <t xml:space="preserve">6 wins &amp; 45 nominations.</t>
  </si>
  <si>
    <t xml:space="preserve">1790s|friendship|18th-century|period-piece|costume-drama|jane-austen|dancing|food|dinner|letter|tea-drinking|tea|ampersand-in-title</t>
  </si>
  <si>
    <t xml:space="preserve">tt2277860</t>
  </si>
  <si>
    <t xml:space="preserve">Finding Dory</t>
  </si>
  <si>
    <t xml:space="preserve">The friendly but forgetful blue tang fish, Dory, begins a search for her long-lost parents, and everyone learns a few things about the real meaning of family along the way.</t>
  </si>
  <si>
    <t xml:space="preserve">Ellen DeGeneres, Albert Brooks, Ed O'Neill, Kaitlin Olson</t>
  </si>
  <si>
    <t xml:space="preserve">Andrew Stanton, Angus MacLane</t>
  </si>
  <si>
    <t xml:space="preserve">Nominated for 1 BAFTA Film Award. Another 9 wins &amp; 40 nominations.</t>
  </si>
  <si>
    <t xml:space="preserve">fish|ocean|whale|whale-shark|talking-animal|clownfish|octopus|friend|memory-loss|shark|underwater|box-truck|slow-motion-scene|slow-motion|teacher|substitute-teacher|hide-and-seek|police-roadblock|seagull|octopus-driving-a-truck|bridge|talking-clownfish|sick-fish|slow-motion-sequence|family-reunion|kelp-forest|character's-point-of-view-camera-shot|blurry-vision|beaker|sneezing|two-word-title|talking-clam|clam|reunion|echolocation|blue-tang-the-fish|pipe|talking-crab|crab|baby-turtle|baby-sea-turtle|baby-fish|younger-version-of-character|id-tag|school-of-fish|talking-sea-turtle|sea-turtle|talking-turtle|plastic-cup|talking-stingray|stingray|overprotective-father|pearl|kids|children|toy-fish|father-and-son|talking-starfish|starfish|short-term-memory-loss|otter|aquarium|gift-shop|pigeon|popcorn|talking-beluga-whale|bird|marine-park|talking-whale-shark|talking-whale|talking-octopus|plastic-bucket|talking-sea-lion|sea-lion|talking-fish|cgi-animation|character-building|teamwork|venturing-into-a-wider-world|making-friends|child-and-parents-relationship|building-confidence|self-esteem|self-doubt|naivety|shipwreck|squid|bucket|seashell|sonar|freeway|mop-bucket|coffee-pot|stroller|camouflage|animal|cartoon-fish|computer-animation|sequel|family-day|beluga-whale|character-name-in-title|extended-family</t>
  </si>
  <si>
    <t xml:space="preserve">tt3691740</t>
  </si>
  <si>
    <t xml:space="preserve">The BFG</t>
  </si>
  <si>
    <t xml:space="preserve">An orphan little girl befriends a benevolent giant who takes her to Giant Country, where they attempt to stop the man-eating giants that are invading the human world.</t>
  </si>
  <si>
    <t xml:space="preserve">Mark Rylance, Ruby Barnhill, Penelope Wilton, Jemaine Clement</t>
  </si>
  <si>
    <t xml:space="preserve">2 wins &amp; 19 nominations.</t>
  </si>
  <si>
    <t xml:space="preserve">giant|dream|orphan|queen|london-england|england|based-on-book|orphan-girl|little-girl|evil-brother|cannibal|roald-dahl|title-spoken-by-character|orphanage|nightmare|stew|rocking-chair|seed|caught-in-a-net|guilty-feelings|british-flag|map-of-the-united-kingdom|ch-54-skycrane-helicopter|ch-47-chinook-helicopter|bagpiper|spitting-out-a-drink|man-wearing-a-military-dress-uniform|feast|climbing-a-ladder|palace-guard|valise|scale-model-frigate|hiding|natural-bridge|jumping-off-a-balcony|blackbird|jumping-into-a-lake|butterfly-net|girl-wearing-glasses|aurora|upside-down|hydrophobia|caught-in-the-rain|hit-in-the-crotch|roller-skating|playing-catch|garbage-truck|thrown-through-the-air|sleeping-in-the-open|wheelbarrow|dream-catcher|water-tower|shower|vegetarian|sniffing|flatulence|mason-jar|eaten-alive|escape|secret-passage|reading-aloud|magnifying-glass|reference-to-nicholas-nickleby|insomnia|brigantine|crow's-nest|hiding-in-plain-sight|abduction|close-up-of-eyes|alley-cat|reading-with-a-flashlight-under-the-covers|doll-house|walking-in-the-rain|drunken-man|ginger-tabby-cat|grandfather-clock|female-hero|girl-with-glasses|eyeglasses|glasses|dog|cat|acronym-in-title|imagination|brother-brother-relationship|ogre|friends-who-live-together|helicopter</t>
  </si>
  <si>
    <t xml:space="preserve">tt2709768</t>
  </si>
  <si>
    <t xml:space="preserve">The Secret Life of Pets</t>
  </si>
  <si>
    <t xml:space="preserve">The quiet life of a terrier named Max is upended when his owner takes in Duke, a stray whom Max instantly dislikes.</t>
  </si>
  <si>
    <t xml:space="preserve">Louis C.K., Eric Stonestreet, Kevin Hart, Jenny Slate</t>
  </si>
  <si>
    <t xml:space="preserve">Chris Renaud, Yarrow Cheney</t>
  </si>
  <si>
    <t xml:space="preserve">1 win &amp; 13 nominations.</t>
  </si>
  <si>
    <t xml:space="preserve">rodent|animal|dog|pet|terrier|sewer|mongrel|underwater-scene|sausage|fantasy-sequence|pig|flashback|clothes-line|snake|dog-movie|cgi-animation|wilhelm-scream|lost-animal|animal-control|new-york-city|refrigerator|remote-control|guinea-pig|white-animal|yorkie|siamese-cat|persian-cat|pug|cake|turkey-as-food|flying|party-animal|party|tabby|dachshund|chihuahua|pomeranian-dog|anthropomorphic-animal|hawk|talking-animal|poodle|lizard|goldfish|fish|parakeet|bird|rabbit|cat|black-animal</t>
  </si>
  <si>
    <t xml:space="preserve">tt3416828</t>
  </si>
  <si>
    <t xml:space="preserve">Ice Age: Collision Course</t>
  </si>
  <si>
    <t xml:space="preserve">Manny, Diego, and Sid join up with Buck to fend off a meteor strike that would destroy the world.</t>
  </si>
  <si>
    <t xml:space="preserve">Stephanie Beatriz, Robert Cardone, Neil deGrasse Tyson, Adam Devine</t>
  </si>
  <si>
    <t xml:space="preserve">Mike Thurmeier, Galen T. Chu</t>
  </si>
  <si>
    <t xml:space="preserve">meteorite|planet|acorn|ice-age|animal-that-acts-human|talking-animal|fifth-part|sequel|mass-extinction|mars|wedding|near-miss|walking-with-a-cane|hogtied|volcano|unicorn|crystal|feather|pumpkin|lightning-bolt|electrified|fording-a-river|tractor-beam|trail|robot|magnet|glowing-rock|forest|trip-and-fall|huddle|prophecy|stone-column|rock-fall|explosion|sauropod|singing-in-the-shower|ceratopsian|weasel|sabre-toothed-squirrel|meteor-impact|meteor-shower|dinosaur-egg|mariachi-band|sabre-toothed-cat|llama|sloth|hockey|turtle-shell|woolly-mammoth|asteroid|moon|pinball-analogy|billiards-analogy|constellation|spacesuit|ice-cave|begins-with-narration|cgi-animation|singing|meteor-crash|fire|fireworks|mammoth|animal|spaceship|no-opening-credits</t>
  </si>
  <si>
    <t xml:space="preserve">tt4383594</t>
  </si>
  <si>
    <t xml:space="preserve">Nine Lives</t>
  </si>
  <si>
    <t xml:space="preserve">A stuffy businessman finds himself trapped inside the body of his family's cat.</t>
  </si>
  <si>
    <t xml:space="preserve">EuropaCorp</t>
  </si>
  <si>
    <t xml:space="preserve">Kevin Spacey, Jennifer Garner, Robbie Amell, Cheryl Hines</t>
  </si>
  <si>
    <t xml:space="preserve">Barry Sonnenfeld</t>
  </si>
  <si>
    <t xml:space="preserve">cat|number-in-title|skyscraper|rebirth|magic|greed|personal-growth|love|human-as-cat|saving-a-life|hero|self-sacrifice|father-son-relationship|husband-wife-relationship|father-daughter-relationship|body-switching|body-swap|body-transformation|switching-bodies</t>
  </si>
  <si>
    <t xml:space="preserve">tt1754656</t>
  </si>
  <si>
    <t xml:space="preserve">The Little Prince</t>
  </si>
  <si>
    <t xml:space="preserve">A little girl lives in a very grown-up world with her mother, who tries to prepare her for it. Her neighbor, the Aviator, introduces the girl to an extraordinary world where anything is possible, the world of the Little Prince.</t>
  </si>
  <si>
    <t xml:space="preserve">Jeff Bridges, Mackenzie Foy, Rachel McAdams, Marion Cotillard</t>
  </si>
  <si>
    <t xml:space="preserve">Mark Osborne</t>
  </si>
  <si>
    <t xml:space="preserve">based-on-book|girl|the-little-prince|aviator|little-girl|no-opening-credits|planet|airplane|audition|mother-daughter-relationship|3d|title-spoken-by-character|character-name-in-title</t>
  </si>
  <si>
    <t xml:space="preserve">tt2788732</t>
  </si>
  <si>
    <t xml:space="preserve">Pete's Dragon</t>
  </si>
  <si>
    <t xml:space="preserve">The adventures of an orphaned boy named Pete and his best friend Elliot, who just so happens to be a dragon.</t>
  </si>
  <si>
    <t xml:space="preserve">Bryce Dallas Howard, Robert Redford, Oakes Fegley, Oona Laurence</t>
  </si>
  <si>
    <t xml:space="preserve">David Lowery</t>
  </si>
  <si>
    <t xml:space="preserve">orphan|dragon|boy|boy-girl-friendship|invisibility|hospital|climbing-a-tree|tree-climbing|campfire|feral-child|wild-child|children|living-in-forest|car-crash|forest|car-accident|fire-breathing-dragon|fire|bridge|failed-brakes|falling-tree|social-services|cow|singing|song|school-bus|barefoot-boy|barefoot|escape|balloon|butterfly|falling-from-a-tree|girl|compass|keys|excavator|river|bear|rabbit|legend|woodworking|sawmill|6-years-later|wolf|children's-book|book|apostrophe-in-title|culture-shock|deforestation|making-friends|family-life|human-dragon-relationship|blue-collar-worker|character-name-in-title|remake|boy-girl-relationship|night</t>
  </si>
  <si>
    <t xml:space="preserve">tt4302938</t>
  </si>
  <si>
    <t xml:space="preserve">Kubo and the Two Strings</t>
  </si>
  <si>
    <t xml:space="preserve">A young boy named Kubo must locate a magical suit of armour worn by his late father in order to defeat a vengeful spirit from the past.</t>
  </si>
  <si>
    <t xml:space="preserve">Art Parkinson, Charlize Theron, Ralph Fiennes, Brenda Vaccaro</t>
  </si>
  <si>
    <t xml:space="preserve">Travis Knight</t>
  </si>
  <si>
    <t xml:space="preserve">Nominated for 2 Oscars. Another 27 wins &amp; 54 nominations.</t>
  </si>
  <si>
    <t xml:space="preserve">stop-motion|samurai|mother-son-relationship|magic|storytelling|animated-origami|village|armor|strong-female-character|3d|grandfather-grandson-relationship|thunderstorm|fishing|fish|sword|flying|bow-and-arrow|crest|bird|bracelet|hair|snow|one-eyed|beach|underwater-scene|storm|sea|voice-over|eyeball|lake|leaf|ship|mask|twin|beetle|origami|monkey|lantern|moon|guitar|skeleton|stop-motion-animation|puppet-animation|character-name-in-title|mosquito|eating|number-in-title</t>
  </si>
  <si>
    <t xml:space="preserve">tt2950418</t>
  </si>
  <si>
    <t xml:space="preserve">Greater</t>
  </si>
  <si>
    <t xml:space="preserve">The story of Brandon Burlsworth, possibly the greatest walk-on in the history of college football.</t>
  </si>
  <si>
    <t xml:space="preserve">Neal McDonough, Leslie Easterbrook, Christopher Severio, Michael Parks</t>
  </si>
  <si>
    <t xml:space="preserve">David Hunt</t>
  </si>
  <si>
    <t xml:space="preserve">Biography, Family, Sport</t>
  </si>
  <si>
    <t xml:space="preserve">college-football|religion|american-football|based-on-true-story</t>
  </si>
  <si>
    <t xml:space="preserve">tt3850544</t>
  </si>
  <si>
    <t xml:space="preserve">Hillsong: Let Hope Rise</t>
  </si>
  <si>
    <t xml:space="preserve">A documentary on the Australia-based band Hillsong and their rise to prominence as an international church.</t>
  </si>
  <si>
    <t xml:space="preserve">PureFlix</t>
  </si>
  <si>
    <t xml:space="preserve">Michael Guy Chislett, Matt Crocker, Adam Crosariol, Jonathon Douglass</t>
  </si>
  <si>
    <t xml:space="preserve">Michael John Warren</t>
  </si>
  <si>
    <t xml:space="preserve">Documentary, Family, Music</t>
  </si>
  <si>
    <t xml:space="preserve">band|faith-based|christian|song|family-secret|reference-to-jesus-christ|religion|scam|religious-nut|religious-cult|religious-fanatic|tax-evasion|christian-propaganda</t>
  </si>
  <si>
    <t xml:space="preserve">tt4624424</t>
  </si>
  <si>
    <t xml:space="preserve">Storks</t>
  </si>
  <si>
    <t xml:space="preserve">Storks have moved on from delivering babies to packages. But when an order for a baby appears, the best delivery stork must scramble to fix the error by delivering the baby.</t>
  </si>
  <si>
    <t xml:space="preserve">Andy Samberg, Katie Crown, Kelsey Grammer, Jennifer Aniston</t>
  </si>
  <si>
    <t xml:space="preserve">Nicholas Stoller, Doug Sweetland</t>
  </si>
  <si>
    <t xml:space="preserve">3 wins &amp; 1 nomination.</t>
  </si>
  <si>
    <t xml:space="preserve">baby|stork|delivery-stork|baby-girl|boss|antagonist|flying|transformation|plane|chase|teenage-girl|anthropomorphic-stork|baby-factory|female-protagonist|babies|factory|father-son-relationship|wolf|animal-villain|talking-animal|talking-rabbit|talking-polar-bear|talking-bear|view-in-sideview-mirror|talking-monkey|anthropomorphic-animal|anthropomorphic-rabbit|anthropomorphic-bear|anthropomorphic-polar-bear|suspension-bridge|anthropomorphic-pigeon|talking-pigeon|talking-wolf|homing-pigeon|anthropomorphic-wolf|talking-chicken|talking-bird|anthropomorphic-bird|machine|cgi-animation|uvula|tooth-falling-out|robin|flamingo|emu|chicken|pelican|penguin|revenge|disguise|african-american-man|african-american-woman|african-american|baby-bottle|baby-powder|male-antagonist|nothing-happened|tie|screw|golf-club|playing-golf|golf|push-button|flight|flying-wing|rocket|glasses|glass|polar-bear|baboon|sauna|tied-up|police-officer|policeman|police|baseball-stadium|new-york|japan|fire|submarine|crying|heart|bridge|boat|thief|title-at-the-end|canada-goose|no-opening-credits|punishment|corner-store-falling-down|corner-store|store|good-versus-evil|helicopter-crash|helicopter|baby-daughter|secret|tragic-villain|mysterious-villain|villainy|warner-bros|pigeon|baby-crying|angry-boss|falling-to-death|falling|fired|falling-down|executive|ceo|mother-son-relationship|imagination|flashback|2010s|villain|male-protagonist|surprise-ending|neglected-child|realtor|note|loneliness|manipulation|workaholic|forgery|young-boy|no-title-at-beginning</t>
  </si>
  <si>
    <t xml:space="preserve">tt4341582</t>
  </si>
  <si>
    <t xml:space="preserve">Queen of Katwe</t>
  </si>
  <si>
    <t xml:space="preserve">A Ugandan girl sees her world rapidly change after being introduced to the game of chess.</t>
  </si>
  <si>
    <t xml:space="preserve">Madina Nalwanga, David Oyelowo, Lupita Nyong'o, Martin Kabanza</t>
  </si>
  <si>
    <t xml:space="preserve">2 wins &amp; 18 nominations.</t>
  </si>
  <si>
    <t xml:space="preserve">chess|title-directed-by-female|chess-tournament|playing-chess|uganda|kampala</t>
  </si>
  <si>
    <t xml:space="preserve">tt4981636</t>
  </si>
  <si>
    <t xml:space="preserve">Middle School: The Worst Years of My Life</t>
  </si>
  <si>
    <t xml:space="preserve">Imaginative quiet teenager Rafe Katchadorian is tired of his middle school's obsession with the rules at the expense of any and all creativity. Desperate to shake things up, Rafe and his ...</t>
  </si>
  <si>
    <t xml:space="preserve">James Patterson Entertainment</t>
  </si>
  <si>
    <t xml:space="preserve">Griffin Gluck, Lauren Graham, Alexa Nisenson, Andrew Daly</t>
  </si>
  <si>
    <t xml:space="preserve">mother-son-relationship|brother-sister-relationship|middle-school|teenager|daughter-hates-mother's-boyfriend|overalls|double-cross|principal|male-antagonist|child-protagonist|misunderstanding</t>
  </si>
  <si>
    <t xml:space="preserve">tt4947738</t>
  </si>
  <si>
    <t xml:space="preserve">Spirit of the Game</t>
  </si>
  <si>
    <t xml:space="preserve">In the lead up to the 1956 Olympic games, a group of missionaries are tasked with helping the fledgling Australian basketball team compete in their first ever Olympics, and in doing so, unite a nation still coming to grips after the war.</t>
  </si>
  <si>
    <t xml:space="preserve">Xlrator Media</t>
  </si>
  <si>
    <t xml:space="preserve">Heidi Arena, Rudi Baker, Bailey Barbour, Roy Barker</t>
  </si>
  <si>
    <t xml:space="preserve">Darran Scott</t>
  </si>
  <si>
    <t xml:space="preserve">Biography</t>
  </si>
  <si>
    <t xml:space="preserve">tt1679335</t>
  </si>
  <si>
    <t xml:space="preserve">Trolls</t>
  </si>
  <si>
    <t xml:space="preserve">After the Bergens invade Troll Village, Poppy, the happiest Troll ever born, and the curmudgeonly Branch set off on a journey to rescue her friends.</t>
  </si>
  <si>
    <t xml:space="preserve">Anna Kendrick, Justin Timberlake, Zooey Deschanel, Christopher Mintz-Plasse</t>
  </si>
  <si>
    <t xml:space="preserve">Walt Dohrn, Mike Mitchell</t>
  </si>
  <si>
    <t xml:space="preserve">Nominated for 1 Oscar. Another 2 wins &amp; 29 nominations.</t>
  </si>
  <si>
    <t xml:space="preserve">f-rated|troll-doll|troll|chef|slow-clap|cgi-animation|based-on-toy|roller-skates|cupcake|hiding|fireworks|guitar|campfire|princess|scrapbook|scrapbooking|hugging|dancing|singing|unhappiness|happiness|escape|tree|one-word-title|hair|eyeball</t>
  </si>
  <si>
    <t xml:space="preserve">tt3521164</t>
  </si>
  <si>
    <t xml:space="preserve">Moana</t>
  </si>
  <si>
    <t xml:space="preserve">In Ancient Polynesia, when a terrible curse incurred by the Demigod Maui reaches an impetuous Chieftain's daughter's island, she answers the Ocean's call to seek out the Demigod to set things right.</t>
  </si>
  <si>
    <t xml:space="preserve">Auli'i Cravalho, Dwayne Johnson, Rachel House, Temuera Morrison</t>
  </si>
  <si>
    <t xml:space="preserve">Ron Clements, Don Hall, John Musker, Chris Williams</t>
  </si>
  <si>
    <t xml:space="preserve">Nominated for 2 Oscars. Another 11 wins &amp; 69 nominations.</t>
  </si>
  <si>
    <t xml:space="preserve">island|ocean|polynesia|polynesian|saving-the-world|grandmother-granddaughter-relationship|demi-god|quest|voyage|monster|goddess|giant-crab|navigation|chicken|fish-hook|loss-of-grandmother|lava-monster|rooster|south-pacific|wayfinder|no-title-at-beginning|singing-crab|talking-crab|crab-monster|animated-tattoo|sea-turtle|little-girl|demon|blow-dart|tattoo|pig|destiny|scene-during-end-credits|stingray|shape-shifter|tropical-island|high-seas|treasure-cave|storm|cgi-animation|sailboat|disney-princess|character-name-in-title|curse|f-rated|scene-after-end-credits|singing-monster|gigantic-monster|giant-monster|talking-monster|title-at-the-end|no-opening-credits|refusing-to-believe|no-narration|ghost-of-ancestor|reference-to-twitter|drum|cave|reef|young-girl|turtle|bird|beach|girl|storytelling|lava|hawk|pirate|reference-to-little-mermaid|shark|coconut|breaking-the-fourth-wall|voyager|restitution|one-word-title|forename-as-title|sailing|disney|new-zealand|title-spoken-by-character|father-daughter-relationship</t>
  </si>
  <si>
    <t xml:space="preserve">tt3470600</t>
  </si>
  <si>
    <t xml:space="preserve">Sing</t>
  </si>
  <si>
    <t xml:space="preserve">In a city of humanoid animals, a hustling theater impresario's attempt to save his theater with a singing competition becomes grander than he anticipates even as its finalists' find that their lives will never be the same.</t>
  </si>
  <si>
    <t xml:space="preserve">Illumination Entertainment</t>
  </si>
  <si>
    <t xml:space="preserve">Matthew McConaughey, Reese Witherspoon, Seth MacFarlane, Scarlett Johansson</t>
  </si>
  <si>
    <t xml:space="preserve">Christophe Lourdelet, Garth Jennings</t>
  </si>
  <si>
    <t xml:space="preserve">Nominated for 2 Golden Globes. Another 1 win &amp; 14 nominations.</t>
  </si>
  <si>
    <t xml:space="preserve">singing|theatre|furry|singing-contest|cgi-animation|talent-contest|anthropomorphic-animal|koala|city|cheating-at-cards|money-problems|strong-female-character|father-son-relationship|self-confidence|jukebox-musical|concert|microphone|wilhelm-scream|talking-animal|construction-worker|anthropomorphic-hippopotamus|elephant-with-glasses|singing-rabbit|anthropomorphic-snail|female-mouse|stage-fright|talking-cat|anthropomorphic-cat|prison-escape|father-son-hug|singing-mouse|guitar-playing|guitar|porcupine-quill|cheering-crowd|female-porcupine|clapping-crowd|electric-guitar|teenage-girl|helicopter|prison-break|anthropomorphic-giraffe|playing-piano|anthropomorphic-rhinoceros|piano-playing|anthropomorphic-beaver|beaver|dancing-pig|rabbit|anthropomorphic-rabbit|television-news-reporter|stage-hand|bullhorn|talking-mouse|talking-porcupine|talking-dog|anthropomorphic-dog|talking-lizard|talking-gorilla|talking-pig|talking-sheep|talking-koala|talking-elephant|speedo|rubble|one-word-title|washing-a-car|car-wash|front-end-loader|female-pig|glass-eye|newspaper|pool-house|television-news-report|prison-cell|grandfather|chest|baseball-bat|singing-porcupine|singing-gorilla|female-elephant|grandmother-and-grandson|singing-pig|singing-elephant|singing-animal|supermarket|piano|rabbit-mask|anthropomorphic-lizard|father-and-son|number-6|stuck-in-traffic|pickup-truck|anthropomorphic-koala|anthropomorphic-porcupine|anthropomorphic-mouse|anthropomorphic-bear|anthropomorphic-sheep|anthropomorphic-gorilla|anthropomorphic-elephant|anthropomorphic-pig|building-collapse|despair|romantic-betrayal|musician|amateur-musician|prison|sheep|rhinoceros|porcupine|flashback|penguin|shrimp|monkey|snail|iguana|squid|goat|giraffe|frog|elephant|cow|chimpanzee|chicken|cat|bear|alligator|gorilla|mouse|pig|title-spoken-by-character</t>
  </si>
  <si>
    <t xml:space="preserve">tt3095734</t>
  </si>
  <si>
    <t xml:space="preserve">Monster Trucks</t>
  </si>
  <si>
    <t xml:space="preserve">A young man working at a small town junkyard discovers and befriends a creature which feeds on oil being sought by a fracking company.</t>
  </si>
  <si>
    <t xml:space="preserve">Lucas Till, Jane Levy, Thomas Lennon, Barry Pepper</t>
  </si>
  <si>
    <t xml:space="preserve">wilhelm-scream|creature|small-town|monster|interspecies-friendship|scientist|older-person-playing-teen|secret|pickup-truck|teenager</t>
  </si>
  <si>
    <t xml:space="preserve">tt4902904</t>
  </si>
  <si>
    <t xml:space="preserve">The Resurrection of Gavin Stone</t>
  </si>
  <si>
    <t xml:space="preserve">A washed-up former child star, forced to do community service at a local megachurch, pretends to be a Christian to land the part of Jesus in their annual Passion Play, only to discover that the most important role of his life is far from Hollywood.</t>
  </si>
  <si>
    <t xml:space="preserve">Brett Dalton, Anjelah Johnson-Reyes, Neil Flynn, D.B. Sweeney</t>
  </si>
  <si>
    <t xml:space="preserve">Dallas Jenkins</t>
  </si>
  <si>
    <t xml:space="preserve">community-service|megachurch|passion-play|loincloth|child-actor|failed-actor|redemption|cross|fake-blood|crucifixion|bare-chested-male-bondage|bare-chested-male|christian-drama</t>
  </si>
  <si>
    <t xml:space="preserve">tt4116284</t>
  </si>
  <si>
    <t xml:space="preserve">The LEGO Batman Movie</t>
  </si>
  <si>
    <t xml:space="preserve">A cooler-than-ever Bruce Wayne must deal with the usual suspects as they plan to rule Gotham City, while discovering that he has accidentally adopted a teenage orphan who wishes to become his sidekick.</t>
  </si>
  <si>
    <t xml:space="preserve">Will Arnett, Michael Cera, Rosario Dawson, Ralph Fiennes</t>
  </si>
  <si>
    <t xml:space="preserve">Chris McKay</t>
  </si>
  <si>
    <t xml:space="preserve">lego|the-joker|batmobile|dc-comics|based-on-comic-book|lobster|bat-signal|wonder-woman|wicked-witch|reference-to-the-wizard-of-oz|reference-to-doctor-who|dalek|doctor-who|based-on-toy|father-son-relationship|spin-off|no-title-at-beginning|no-opening-credits|computer-animation|insanity|police-officer|clayface|female-police-officer|policeman|the-riddler|female-police-commissioner|billionaire|super-villainess|police-commissioner|batcave|alien-superhero|female-supervillain|supervillain|superhero|supervillain-team|bane-the-character|red-cape|masked-superhero|talking-computer|caped-superhero|reference-to-harry-potter|hugging|mirror|taking-a-photograph|iphone|piano|family-photograph|photograph|watching-tv|playing-electric-guitar|electric-guitar|eating|microwave-oven|island|orphanage|mayor|penguin|egged|reference-to-google|rock-paper-scissors|airplane|cgi-animation|based-on-comic|character-name-in-title</t>
  </si>
  <si>
    <t xml:space="preserve">tt2822672</t>
  </si>
  <si>
    <t xml:space="preserve">Rock Dog</t>
  </si>
  <si>
    <t xml:space="preserve">When a radio falls from the sky into the hands of a wide-eyed Tibetan Mastiff, he leaves home to fulfill his dream of becoming a musician, setting into motion a series of completely unexpected events.</t>
  </si>
  <si>
    <t xml:space="preserve">Luke Wilson, Eddie Izzard, J.K. Simmons, Lewis Black</t>
  </si>
  <si>
    <t xml:space="preserve">Ash Brannon</t>
  </si>
  <si>
    <t xml:space="preserve">musician|mastiff|father-son-relationship|village|guitar|naivety|rock-band|rock-musician|guard|furry|anthropomorphic-animal</t>
  </si>
  <si>
    <t xml:space="preserve">tt2771200</t>
  </si>
  <si>
    <t xml:space="preserve">Beauty and the Beast</t>
  </si>
  <si>
    <t xml:space="preserve">An adaptation of the fairy tale about a monstrous-looking prince and a young woman who fall in love.</t>
  </si>
  <si>
    <t xml:space="preserve">Emma Watson, Dan Stevens, Luke Evans, Josh Gad</t>
  </si>
  <si>
    <t xml:space="preserve">Family, Fantasy, Musical</t>
  </si>
  <si>
    <t xml:space="preserve">beast|fairy-tale|disney|chauvinism|heroine|beast's-heart|opposites-attract|remake-of-oscar-winner|live-action-remake|unconventional-romance|love-for-animals|animal-lover|four-word-title|france|character-name-in-title|female-protagonist|strong-female|strong-female-lead|love|castle|prince|punishment|enchantress|hunter|servant|true-love|village|woman|rose|curse|close-up-of-eyes|fantasies|magic-spell|woman-in-peril|ensemble-cast|owl|beating|punched-in-the-face|cgi|moulin-rouge|queen|king|potter|father-son-relationship|blackmail|family-relationships|husband-wife-relationship|mantle-clock|majordomo|composer|butler|controversy|corpse|compassion|recluse|horn|bibliophilia|glass-jar|folklore|voice-over-narration|manipulation|eccentric|widower|inanimate-object-comes-to-life|happy-ending|kingdom|redemption|erased-memory|lake|frozen-lake|asylum|attempted-murder|rope|left-for-dead|opera-singer|tied-up|hermit|false-accusation|jealousy|love-interest|singer|star-crossed-lovers|mother-son-relationship|panic|danger|fear|market|slow-motion-scene|artist|drawing|cog|vanity|spell|rainstorm|disguise|dance|young-version-of-character|flashback|flash-forward|aristocrat|obsession|suitor|grandmother-grandson-relationship|angry-mob|knocked-out|dog|bird|talking-animal|chess|illiteracy|musket|rifle|petal|full-moon|wig|remake-of-cult-film|dress|harpsichord|little-boy|party|chase|bookstore|human-monster|creature|monster|abandoned-castle|coming-of-age|horse-cart|wolves|piano|lock-pick|garden|bare-chested-male|kissing|kiss|candle|claw|brawl|fight|slapstick-comedy|escape-attempt|spiral-staircase|hope|chauvinist|held-at-gunpoint|kidnapping|escape|hostage|rescue|jumping-from-height|tower|soup|ex-soldier|feather-duster|animal-attack|deception|imprisonment|bathtub|love-triangle|sword-fight|dark-fantasy|revenge|mirror|magic-mirror|ball|dancing|singing|rooftop|ice|poetic-justice|falling-to-death|shot-in-the-back|shot-in-the-chest|sword|deus-ex-machina|montage|map|globe|teleportation|photograph|painting|no-opening-credits|studio-logo-segues-into-film|altered-version-of-studio-logo|prologue|forest|woods|home-invasion|battle|firecracker|torch|fire|explosion|fireplace|bartender|bar|narcissist|narcissism|superficiality|dinner-table|bedroom|bed|wardrobe|mustache|race-against-time|red-rose|heavy-rain|lightning|mountain|snow|horse-drawn-carriage|whimsical|inventor|clock|candelabra|candlestick|teapot|teacup|falling-down-stairs|maid|cockney-accent|tavern|pistol|flintlock-pistol|flintlock-rifle|fight-to-the-death|final-showdown|showdown|falling-from-height|bridge|poetry|reference-to-william-shakespeare|tragedy|library|single-father|single-parent|supernatural-power|wolf|magic|transformation|based-on-cartoon|remake|blockbuster|musical-number|man-with-a-ponytail|frenchman|comic-relief|sidekick|loss-of-wife|death-of-wife|loss-of-mother|plague|paris-france|witch|surrealism|ballroom|anthropomorphism|sorceress|fish-out-of-water|unrequited-love|culture-clash|famous-song|famous-score|horse|country-estate|father-daughter-relationship|disfigurement|ram's-horn|based-on-fairy-tale|reference-to-walt-disney|beauty-and-the-beast|death-of-mother|title-spoken-by-character|crossdressing|gay-subtext|cabin|windmill|baby|aerial-shot|werewolf|librarian|surprise-ending</t>
  </si>
  <si>
    <t xml:space="preserve">tt3874544</t>
  </si>
  <si>
    <t xml:space="preserve">The Boss Baby</t>
  </si>
  <si>
    <t xml:space="preserve">A suit-wearing, briefcase-carrying baby pairs up with his seven-year old brother to stop the dastardly plot of the CEO of Puppy Co.</t>
  </si>
  <si>
    <t xml:space="preserve">Alec Baldwin, Steve Buscemi, Jimmy Kimmel, Lisa Kudrow</t>
  </si>
  <si>
    <t xml:space="preserve">baby|puppy|cookie|puppy-love|mother-son-relationship|father-son-relationship|brother-brother-relationship|talking-baby|cgi-animation|dog-costume|rocket-launching|boss|cartoon-puppy|rejuvenation|people|rocket-ship|reference-to-elvis-presley|reference-to-elvis|pacifier|bed|narration|telling-a-story|storytelling|photo|family-photo-album|album|baby-factory|baby-bottle|glass|fountain-of-youth|dog|las-vegas|father-daughter-relationship|revenge|child|ceo|clock|magician|costume|trapping|trap|trapped|box|farm|tears|teeth|rejected|bike|car|plane|rocket|key|guard|archive|glasses|pizza|junior-executive|baby-girl|money|sibling-rivalry|work-life-balance|close-up-of-eyes|close-up-of-mouth</t>
  </si>
  <si>
    <t xml:space="preserve">tt6113488</t>
  </si>
  <si>
    <t xml:space="preserve">The Case for Christ</t>
  </si>
  <si>
    <t xml:space="preserve">An investigative journalist and self-proclaimed atheist sets out to disprove the existence of God after his wife becomes a Christian.</t>
  </si>
  <si>
    <t xml:space="preserve">Pure Flix</t>
  </si>
  <si>
    <t xml:space="preserve">Mike Vogel, Erika Christensen, Faye Dunaway, Robert Forster</t>
  </si>
  <si>
    <t xml:space="preserve">Jon Gunn</t>
  </si>
  <si>
    <t xml:space="preserve">christian-film|religious-conservatism|investigation|reporter|chicago-tribune|based-on-true-story|atheist|journalist|christian|newspaper|reference-to-jesus-christ|interview|prayer|religious-differences|husband-wife-relationship|religious-conversion|truth|evidence|death-of-father|religion|christianity</t>
  </si>
  <si>
    <t xml:space="preserve">tt2398241</t>
  </si>
  <si>
    <t xml:space="preserve">Smurfs: The Lost Village</t>
  </si>
  <si>
    <t xml:space="preserve">In this fully animated, all-new take on the Smurfs, a mysterious map sets Smurfette and her friends Brainy, Clumsy and Hefty on an exciting race through the Forbidden Forest leading to the discovery of the biggest secret in Smurf history.</t>
  </si>
  <si>
    <t xml:space="preserve">Demi Lovato, Rainn Wilson, Joe Manganiello, Jack McBrayer</t>
  </si>
  <si>
    <t xml:space="preserve">smurf|village|cgi-animation|narcissist|fifth-columnist|reboot|based-on-comic-book</t>
  </si>
  <si>
    <t xml:space="preserve">tt4919484</t>
  </si>
  <si>
    <t xml:space="preserve">Little Men</t>
  </si>
  <si>
    <t xml:space="preserve">A new pair of best friends have their bond tested by their parents' battle over a dress shop lease.</t>
  </si>
  <si>
    <t xml:space="preserve">Race Point Films</t>
  </si>
  <si>
    <t xml:space="preserve">Theo Taplitz, John Procaccino, Ching Valdes-Aran, Stan Carp</t>
  </si>
  <si>
    <t xml:space="preserve">Ira Sachs</t>
  </si>
  <si>
    <t xml:space="preserve">1 win &amp; 14 nominations.</t>
  </si>
  <si>
    <t xml:space="preserve">best-friend|father-son-relationship|gentrification|eviction|lease|dress-shop|reference-to-chekhov's-the-seagull|aspiring-actor|aspiring-artist|middle-school|brooklyn|male-friendship|friendship-between-boys|introvert|long-take|theater|lawyer|rental-lease|fight|playing-soccer|roller-skates|scooter|playing-a-video-game|classroom|friendship|death-of-grandfather|moving-in|brooklyn-new-york-city|new-york-city|death-of-father|shop|interracial-friendship|store</t>
  </si>
  <si>
    <t xml:space="preserve">tt4429194</t>
  </si>
  <si>
    <t xml:space="preserve">Paris Can Wait</t>
  </si>
  <si>
    <t xml:space="preserve">The wife of a successful movie producer takes a car trip from the south of France to Paris with one of her husband's associates.</t>
  </si>
  <si>
    <t xml:space="preserve">Diane Lane, Alec Baldwin, Arnaud Viard, Linda Gegusch</t>
  </si>
  <si>
    <t xml:space="preserve">Eleanor Coppola</t>
  </si>
  <si>
    <t xml:space="preserve">pantyhose|chocolate|roses|france|wine|food|scopophilia|woman|looking-at-oneself-in-a-mirror|bracelet|locket|photographer|photograph|camera|cheese|reference-to-california|swan's-oyster-depot-san-francisco|business-partner|peugeot|filling-station|gas-station|mechanic|frenchman|french|cathedral|mother-son-relationship|loss-of-baby-boy|socks|mismatched-shoes|lyons-france|hotel|telephone|telephone-call|cellphone|reference-to-budapest-hungary|airplane|reference-to-morocco|chocolate-roses|lighting-a-candle|reference-to-the-lumiere-brothers|chef|tape-cassette|listening-to-music|reference-to-san-francisco-california|reference-to-cleveland-ohio|drinking|drink|eating|mother-daughter-relationship|husband-wife-relationship|cannes-france|paris-france|on-the-road|restaurant|film-producer|museum|car-trouble|french-stereotype|picnic|french-cuisine|american-abroad|title-directed-by-female|f-rated</t>
  </si>
  <si>
    <t xml:space="preserve">tt6003368</t>
  </si>
  <si>
    <t xml:space="preserve">Diary of a Wimpy Kid: The Long Haul</t>
  </si>
  <si>
    <t xml:space="preserve">A Heffley family road trip to attend Meemaw's 90th birthday party goes hilariously off course thanks to Greg's newest scheme to get to a video gaming convention.</t>
  </si>
  <si>
    <t xml:space="preserve">Jason Drucker, Alicia Silverstone, Tom Everett Scott, Charlie Wright</t>
  </si>
  <si>
    <t xml:space="preserve">cartoon-on-tv|close-up-of-mouth|close-up-of-eyes|reference-to-charlize-theron|no-opening-credits|studio-logo-segues-into-film|altered-version-of-studio-logo|screenplay-adapted-by-author|blue-dress|male-vomiting|deep-fried-butter|stick-of-butter|piglet|car-stuck-in-mud|mother-son-conflict|husband-wife-relationship|mother-son-relationship|father-son-relationship|hiding-in-a-shower|country-fair|cellphone-video|reference-to-avenged-sevenfold|reference-to-motorhead|umlaut|diaper|hot-tub|cockroach|motel-room|car-trouble|road-trip|family-trip|family-life|singing-in-a-car</t>
  </si>
  <si>
    <t xml:space="preserve">tt5078656</t>
  </si>
  <si>
    <t xml:space="preserve">Champion</t>
  </si>
  <si>
    <t xml:space="preserve">In the supercharged world of dirt track racing, a single mistake causes the lives of two men to change forever. One must fight for his family, the other must fight to forgive.</t>
  </si>
  <si>
    <t xml:space="preserve">Gary Graham, Andrew Cheney, Robert Amaya, Faith Renee Kennedy</t>
  </si>
  <si>
    <t xml:space="preserve">Judd Brannon</t>
  </si>
  <si>
    <t xml:space="preserve">racing|dirt-track-racing|grief|restorative-justice|gospel|prayer|father-daughter-relationship|christian|forgiveness|faith</t>
  </si>
  <si>
    <t xml:space="preserve">tt2091256</t>
  </si>
  <si>
    <t xml:space="preserve">Captain Underpants: The First Epic Movie</t>
  </si>
  <si>
    <t xml:space="preserve">Two overly imaginative pranksters named George and Harold, hypnotize their principal into thinking he's a ridiculously enthusiastic, incredibly dimwitted superhero named Captain Underpants.</t>
  </si>
  <si>
    <t xml:space="preserve">Kevin Hart, Ed Helms, Nick Kroll, Thomas Middleditch</t>
  </si>
  <si>
    <t xml:space="preserve">David Soren</t>
  </si>
  <si>
    <t xml:space="preserve">character-name-in-title|underwear|grade-school|principal|superhero|cgi-animation|no-title-at-beginning|no-opening-credits|title-at-the-end|cat|pupil|school-principal</t>
  </si>
  <si>
    <t xml:space="preserve">tt2674454</t>
  </si>
  <si>
    <t xml:space="preserve">Churchill</t>
  </si>
  <si>
    <t xml:space="preserve">A ticking-clock thriller following Winston Churchill in the 96 hours before D-Day.</t>
  </si>
  <si>
    <t xml:space="preserve">Cohen Media Group</t>
  </si>
  <si>
    <t xml:space="preserve">Brian Cox, Miranda Richardson, John Slattery, Ella Purnell</t>
  </si>
  <si>
    <t xml:space="preserve">Jonathan Teplitzky</t>
  </si>
  <si>
    <t xml:space="preserve">based-on-true-story|invasion|prime-minister|king|general|d-day|operation-overlord|politician|husband-wife-relationship|prayer|world-war-two</t>
  </si>
  <si>
    <t xml:space="preserve">tt3469046</t>
  </si>
  <si>
    <t xml:space="preserve">Despicable Me 3</t>
  </si>
  <si>
    <t xml:space="preserve">Gru meets his twin brother, Dru, who he never knew about.</t>
  </si>
  <si>
    <t xml:space="preserve">Jenny Slate, Kristen Wiig, Steve Carell, Miranda Cosgrove</t>
  </si>
  <si>
    <t xml:space="preserve">Kyle Balda, Pierre Coffin, Eric Guillon</t>
  </si>
  <si>
    <t xml:space="preserve">minion|twin|diamond|twin-brother|fired|prison|villain|nude|submarine|guitar|spy|brother-brother-relationship|cube|rescue|prison-escape|reference-to-michael-jackson|man-disguised-as-a-woman|disguised-as-a-woman|disguise|woman|girl|mother-son-relationship|kidnapped|yellow|escape|pink|bubble-gum|secret-lair|lair|trip|trap|white|black|white-suit|black-suit|dance|hair|third-part|fired-from-a-job|2010s|sequel|3-dimensional|cgi-animation|beach|singing|mother-daughter-relationship|fired-from-the-job|digit-in-title|sing|studio|picture|art|newspaper|green|blue|orange|red|color|colors|rubik's-cube|public-humiliation|former-child-star|number-in-title</t>
  </si>
  <si>
    <t xml:space="preserve">tt4877122</t>
  </si>
  <si>
    <t xml:space="preserve">The Emoji Movie</t>
  </si>
  <si>
    <t xml:space="preserve">Gene, a multi-expressional emoji, sets out on a journey to become a normal emoji.</t>
  </si>
  <si>
    <t xml:space="preserve">Sony Pictures Animation</t>
  </si>
  <si>
    <t xml:space="preserve">T.J. Miller, James Corden, Anna Faris, Maya Rudolph</t>
  </si>
  <si>
    <t xml:space="preserve">Tony Leondis</t>
  </si>
  <si>
    <t xml:space="preserve">emoji|food|dancing|text-messages|high-school|classroom|smart-phone|celebrity-voices|monkey|high-five|evil-woman|emotions|devil|newspaper|family-friendly|hand|rebel|expresions|smile|ambulance|poop|ice-cream|voice-acting|cgi-animation|kyoto</t>
  </si>
  <si>
    <t xml:space="preserve">tt3486626</t>
  </si>
  <si>
    <t xml:space="preserve">The Nut Job 2: Nutty by Nature</t>
  </si>
  <si>
    <t xml:space="preserve">Following the events of the first film, Surly and his friends must stop Oakton City's mayor from destroying their home to make way for a dysfunctional amusement park.</t>
  </si>
  <si>
    <t xml:space="preserve">Will Arnett, Katherine Heigl, Maya Rudolph, Jackie Chan</t>
  </si>
  <si>
    <t xml:space="preserve">mayor|amusement-park|dynamite|golf|policeman|police-arrest|exploding-tree|hurricane|hot-air-balloon|dog|spoiled-daughter|car-crash|mice|mayor-as-protagonist|squirrel|bulldozer|building-explosion|roller-coaster|corrupt-mayor|crooked-mayor|sequel|cgi-animation</t>
  </si>
  <si>
    <t xml:space="preserve">tt0119115</t>
  </si>
  <si>
    <t xml:space="preserve">Fierce Creatures</t>
  </si>
  <si>
    <t xml:space="preserve">Zookeepers struggle to deal with the policies of changing directors.</t>
  </si>
  <si>
    <t xml:space="preserve">PG-13</t>
  </si>
  <si>
    <t xml:space="preserve">MCA Universal Home Video</t>
  </si>
  <si>
    <t xml:space="preserve">John Cleese, Jamie Lee Curtis, Kevin Kline, Michael Palin</t>
  </si>
  <si>
    <t xml:space="preserve">Fred Schepisi, Robert Young</t>
  </si>
  <si>
    <t xml:space="preserve">zoo|animal|marketing|black-comedy|reference-to-christopher-lee|man-with-glasses|satin-blouse|cult-film|costume|death|black-mood|gorilla|money|father-son-relationship|greed|product-placement|sequel</t>
  </si>
  <si>
    <t xml:space="preserve">tt0119528</t>
  </si>
  <si>
    <t xml:space="preserve">Liar Liar</t>
  </si>
  <si>
    <t xml:space="preserve">A fast-track lawyer can't lie for 24 hours due to his son's birthday wish after he turns his son down for the last time.</t>
  </si>
  <si>
    <t xml:space="preserve">Jim Carrey, Maura Tierney, Justin Cooper, Cary Elwes</t>
  </si>
  <si>
    <t xml:space="preserve">Comedy, Fantasy</t>
  </si>
  <si>
    <t xml:space="preserve">Nominated for 1 Golden Globe. Another 4 wins &amp; 5 nominations.</t>
  </si>
  <si>
    <t xml:space="preserve">birthday-wish|female-stockinged-feet|pantyhose|workaholic|father-disappoints-child|lie|birthday|wish|truth|lawyer|son's-birthday|attorney|wish-comes-true|cake|birthday-cake|elevator|judicial-system|judicial|court-ruling|happy-ending|singing-happy-birthday|prenuptial-agreement|contempt-of-court|wig-pulled-off|truth-taken-as-a-joke|bad-day|beating-oneself|obscene-finger-gesture|giving-the-finger|face-slap|woman-slaps-a-man|insult|butt-grab|bad-father|birthday-present|court-case|litigation|black-male-judge|making-a-wish|blowing-out-candles-on-a-birthday-cake|child's-birthday-party|birthday-boy|pulled-over-by-the-police|stopped-for-speeding|physical-comedy|california|marriage-proposal|change-of-heart|writing-on-face|sex-with-coworker|implied-sex|cleavage|5-year-old|tape-recording|compulsive-liar|repetition-in-title|two-word-title|attorney-client-privilege|mercedes-benz-sl-500-r129|writing|suitcase|paper|birthday-gift|birthday-balloon|balloon|wishes-come-true|los-angeles-dodgers|baseball-cap|baseball-glove|baseball-ball|alarm-clock|court|judiciary|spalding-equipment|dollar|cent|money|1-year-later|spalding-sports-equipment|spalding|reference-to-jose-canseco|mercedes-benz|reference-to-tiffany's|reference-to-michael-jordan|reference-to-tina-turner|reference-to-sugar-ray-leonard|1990s|m&amp;m's|sprite|sprite-soda|tropicana-orange-juice|undoing-someone's-trouser-belt|restroom|homelessness|homeless-man|lifting-someone-into-the-air|woman-with-glasses|tight-dress|reunion|police|family-relationships|spell|parenthood|dysfunctional-family|divorce|dishonesty|affection|adolescence|zit|pen|second-chance|parking-ticket|trial|secretary|impound-yard|engagement|chase|airport|trail|kiss|airplane|ex-husband-ex-wife-relationship|divorcee|wish-fulfillment|little-boy|fighting-with-oneself|adulterous-wife|law|honesty|birthday-party|courtroom|adultery|missing-father|bloopers-during-credits|buxom|father-son-relationship|blockbuster</t>
  </si>
  <si>
    <t xml:space="preserve">tt0119567</t>
  </si>
  <si>
    <t xml:space="preserve">The Lost World: Jurassic Park</t>
  </si>
  <si>
    <t xml:space="preserve">A research team is sent to the Jurassic Park Site B island to study the dinosaurs there while another team approaches with another agenda.</t>
  </si>
  <si>
    <t xml:space="preserve">Jeff Goldblum, Julianne Moore, Pete Postlethwaite, Arliss Howard</t>
  </si>
  <si>
    <t xml:space="preserve">Nominated for 1 Oscar. Another 4 wins &amp; 23 nominations.</t>
  </si>
  <si>
    <t xml:space="preserve">dinosaur|island|jurassic-park|jurassic|capture|mercenary|girlfriend|expedition|raptor-dinosaur|friends-who-live-together|dinosaur-feature|human-versus-dinosaur|baby-dinosaur|naval-ship|tropical-setting|double-barreled-rifle|hunting-expedition|tranquilizer-dart|screaming-woman|appeared-on-tv-news|raining|rainstorm|dangling-from-a-rope|rope|tow-line|reference-to-the-san-diego-chargers|reference-to-sea-world|bald-man|dinosaur-hunting|dinosaur-foot-print|satellite-phone|attacked-by-dinosaur|juvenile-dinosaur|reference-to-the-pulitzer-prize|wildlife-photographer|live-dinosaur|dinosaur-attack|reference-to-friar-tuck|reference-to-elvis-presley|satellite-telephone|redheaded-woman|nikon-camera|reference-to-paris-france|reference-to-greenpeace|reference-to-dian-fossey|reference-to-the-washington-post-the-newspaper|character-is-recognized-by-a-member-of-the-public|screaming-in-fear|child-screaming|character-appears-on-tv|screaming-girl|big-game-hunter|mamenchisaurus|pachycephalosaurus|compsognathus|monster-terrorizes-city|five-word-title|colon-in-title|1990s|comic-relief|interracial-family|rifle|megacorporation|exploding-truck|beach|naval-officer|punctuation-in-title|tyrannosaurus-rex|science-goes-awry|monster|injured-animal|impalement|hunting-party|eccentric|crushed-to-death|creature-feature|mar-del-plata|stowaway|scientist|rescue|hunting|greed|genetic-engineering|father-daughter-relationship|exploitation|experiment-gone-wrong|ecology|city|boyfriend-girlfriend-relationship|car-accident|no-opening-credits|triceratops|san-diego-california|pterodactyl|velociraptor|stegosaurus|parasaurolophus|paleontologist|morphine|memenchisaurus|gallimimus|famous-score|car-crash|second-part|california|science-runs-amok|rampage|jungle|blood|poetic-justice|hunter|child-in-peril|paleontology|photographer|sequel|blockbuster|subway|part-computer-animation|gymnastic|tongue|helicopter|babe-scientist|eaten-alive|amusement-park|cliffhanging|martial-arts-gymnastics|torn-in-half|cliffhanger|boat-crash|martial-arts|based-on-novel</t>
  </si>
  <si>
    <t xml:space="preserve">tt0119142</t>
  </si>
  <si>
    <t xml:space="preserve">For Richer or Poorer</t>
  </si>
  <si>
    <t xml:space="preserve">A real estate hustler and his wife hide from the IRS among the Amish.</t>
  </si>
  <si>
    <t xml:space="preserve">Tim Allen, Kirstie Alley, Jay O. Sanders, Michael Lerner</t>
  </si>
  <si>
    <t xml:space="preserve">amish|love|horseback-riding|tax-evader|husband-wife-estrangement|husband-wife-relationship|fish-out-of-water|disguise|pennsylvania|barn|horse-and-buggy|buggy|farm|thrown-from-a-horse|rider-horse-relationship|belgian-horse|plow|horse|fugitive|taxi</t>
  </si>
  <si>
    <t xml:space="preserve">tt0120338</t>
  </si>
  <si>
    <t xml:space="preserve">Titanic</t>
  </si>
  <si>
    <t xml:space="preserve">A seventeen-year-old aristocrat falls in love with a kind but poor artist aboard the luxurious, ill-fated R.M.S. Titanic.</t>
  </si>
  <si>
    <t xml:space="preserve">Leonardo DiCaprio, Kate Winslet, Billy Zane, Kathy Bates</t>
  </si>
  <si>
    <t xml:space="preserve">James Cameron</t>
  </si>
  <si>
    <t xml:space="preserve">194 min</t>
  </si>
  <si>
    <t xml:space="preserve">Won 11 Oscars. Another 110 wins &amp; 74 nominations.</t>
  </si>
  <si>
    <t xml:space="preserve">ship|iceberg|main-character-dies|one-word-title|leak|self-sacrifice|love-at-first-sight|hypothermia|diamond|passenger|first-class|water|sea|love-affair|blue-diamond|survivor|shipwreck|rich-snob|nude-drawing-of-a-female|based-on-true-events|going-down-with-the-ship|distress-call|white-star-line|watertight-compartment|walking-through-water|watertight|boat|ship-name-in-title|trophy-wife|binoculars|danger|loss-of-loved-one|mass-death|rebel|underwater-scene|race-against-time|sinking-ship|sunken-ship|1990s|forced-marriage|sailor|culture-clash|sos|ship's-crew|wet|heart-of-the-ocean-necklace|rich-woman-poor-man|camera-shot-of-feet|female-stockinged-feet|lovers-reunited-after-death|soul-mate|sailor's-death|star-crossed-lovers|cruise-ship|no-opening-credits|tearjerker|handcuffs|told-in-flashback|titanic-survivor|oceanic-expedition|north-atlantic|necklace|name-change|melodrama|loss-of-virginity|immigration|broken-engagement|drowning|freeze-to-death|lifeboat|nude-modeling|forbidden-love|jealousy|morse-code|mother-daughter-relationship|tragedy|based-on-true-story|telling-someone-to-shut-up|money-falling-through-the-air|historical-event|title-spoken-by-character|titanic|love|ocean|woman|drawing|third-class|artist|unsinkable|ticket|death|safe|steerage|suicide|ice|stern|card-game|drifter|survival|treasure-hunter|rescue|dancing|male-captain|edwardian-age|profanity|middle-finger|nude-drawing|brandy|prisoner|hit-someone-in-the-face|electric-outage|ship's-bow|stringed-instruments|frame-someone-for-a-crime|elevator-grille|quartermaster|lift|fire-axe|porthole|spit-in-someone's-face|finacee|beating|berth|nearer-my-god-to-thee|orchestra|wireless-operator|wireless|ship's-log|lifebelt|ship's-captain|second-officer|carpathia|mathematical-certainty|ship's-deck|bulkhead|watertight-door|couture|white-tie|way-out|ship's-wheel|hard-astarboard|water-pipe|thief|helmsman|master-at-arms|warning-bell|dock|freezing-to-death|freedom|witness|search|dear-john-letter|passage|naval-architect|keel|anchor|hard-aport|rounds|bolts|lookout|en-pointe|below-decks|shoveling-coal|lower-decks|luxury-car|ship's-hold|adultery|cheating|misogyny|childish-behavior|chase-scene|diamond-necklace|decorative-hair-comb|satin-robe|second-lieutenant|ship's-steward|green-safe|drawing-pad|helm|charcoal|erotic-moment|landscape|topless-girl|topless|breast|teenage-sexuality|teenage-girl|naked-butt|buttocks|nipples-visible-through-clothing|female-full-rear-nudity|topless-female-nudity|girl-rear-nudity|female-rear-nudity|rear-nudity|bare-breasts|disrobing|nipple|violence|nudity|drawing-a-portrait|ass|kiss|gunshot|bullet|handgun|gun|smoking|stray-dog-looking-hungy|sex-scene|remake|giving-the-finger|portrait|distress-signal|close-up-of-eyes|nun|running|doorman|wet-t-shirt|wet-pants|american-abroad|fire-hose|falling-through-the-floor|knife|feminism|rowboat|key|power-outage|explosion|electrocution|cello|violin|casino|bar|gambling|character's-point-of-view-camera-shot|character-says-i-love-you|subjective-camera|party|tap-dancing|bodyguard|planting-evidence|revenge|subtitled-scene|top-hat|friendship|gossip|priest|foot-chase|boiler-room|ship-captain|restaurant|ballroom|jumping-from-height|frame-up|wrongful-arrest|arrest|fear|revolver|pistol|painting|shot-in-the-chest|held-at-gunpoint|photograph|coming-of-age|corpse|electric-eel|flashlight|near-death-experience|new-york-city|news-report|greenhouse|mirror|artifact|arranged-marriage|mistress|millionaire|billionaire|architect|engineer|cockney-accent|irish|famous-line|escape|meet-cute|flare|unrequited-love|signal-flare|woman-punches-a-man|single-parent|female-frontal-nudity|famous-song|slow-motion-scene|year-1912|belle-epoque|female-removes-her-clothes|scantily-clad-female|historical-fiction|wilhelm-scream|two-suitors|suitor|bell|coal|southhampton-england|protective-male|underwater|unsubtitled-foreign-language|class-conflict|voice-over-narration|undressing|grandmother-granddaughter-relationship|dancer|woman-punching-a-man|famous-screen-couple|portrait-sitting|young-love|transatlantic|suicide-attempt|social-consciousness|engagement|painter|passion|nonlinear-timeline|flood|tragic-love|social-commentary|hero|heroine|widow|valet|tuxedo|theft|tv-news|teenager|swimming|suicidal|steel-tycoon|statue-of-liberty-new-york-city|staircase|single-mother|shipbuilder|sea-captain|salvage|premarital-sex|prayer|power-failure|pier|panic|newsreel-footage|love-triangle|loss-of-boyfriend|gift|framed|female-nudity|falling-from-height|england|elevator|elderly|dream-sequence|domestic-violence|crushed-to-death|cowardice|clock|chase|bribery|battering-ram|axe|attempted-murder|1910s|obscene-finger-gesture|part-computer-animation|disaster|ocean-liner|starving-artist|class-differences|arm-wrestling|high-society|string-ensemble|whistle|research-ship|video-footage|guilt|face-slap|arrogance|dolphin|death-of-friend|surprise-ending|american|poker|raised-middle-finger|swearing|greased-back-hair|slicked-back-hair|reference-to-paris|ensemble|topcoat|reference-to-sigmund-freud|blueprints|reference-to-king-louis-xvi|suspenders|sharpening-a-pencil|lead-pencil|reference-to-claude-monet|sex-with-a-teenager|teen-sexuality|sex-with-teenager|sex-in-the-back-seat-of-a-car|sex-in-the-backseat-of-a-car|sex-in-backseat-of-car|car-sex|sex-in-a-car|woman's-bare-butt|butt-naked|nude-girl|girl-topless|nipples|butt|blond-hair|blond|caucasian|black-hair|reference-to-anastasia-romanov|redheaded-woman|rat|ambiguous-ending|burned-alive|character-repeating-someone-else's-dialogue|child-in-peril|church|punched-in-the-face|cigarette-smoking|car|wheelchair|fish-bowl|black-comedy|scottish-accent|italian|man-slaps-a-woman|kissing-while-having-sex|reference-to-santa-monica-pier|cleavage|lifting-male-in-air|lifting-someone-into-the-air|old-woman|spitting|sex-in-car|corset|blockbuster|submarine|helicopter|pottery|famous-score|spit-in-the-face|epic</t>
  </si>
  <si>
    <t xml:space="preserve">tt0118747</t>
  </si>
  <si>
    <t xml:space="preserve">Blues Brothers 2000</t>
  </si>
  <si>
    <t xml:space="preserve">Elwood must reunite the old band, with a few new members, and go on another "Mission from God."</t>
  </si>
  <si>
    <t xml:space="preserve">Walter Levine, Dan Aykroyd, Tom Davis, Frank Oz</t>
  </si>
  <si>
    <t xml:space="preserve">John Landis</t>
  </si>
  <si>
    <t xml:space="preserve">battle-of-the-bands|militia|russian-mafia|louisiana|road-trip|bartender|illegitimate-son|orphanage|strip-club|sequel|police|fbi|jukebox-musical|highway-travel|road-movie|deputy|music-agent|right-wing-conservative|police-officer|husband-wife-relationship|choir|mobster|pursuit|tent-revival|henchman|pickpocket|wallet|buying-a-car|loan|mentor-protege-relationship|comeback|surrogate-father|custodian|death-of-brother|brother-brother-relationship|release-from-prison|rhythm-and-blues-music|on-the-road|band-the-musical-group|buddy|1990s|anti-racism|anti-fascism|racist-organization|cult-film|nun|actor-playing-himself|chicago-illinois|dance|crash|voodoo|blues-ensemble|revival|soul-music|chase|sunglasses|based-on-sketch-comedy|blues-music|fire|sequel-with-unusual-number|based-on-tv-series|character-name-in-title</t>
  </si>
  <si>
    <t xml:space="preserve">tt0118632</t>
  </si>
  <si>
    <t xml:space="preserve">The Apostle</t>
  </si>
  <si>
    <t xml:space="preserve">After his happy life spins out of control, a preacher from Texas changes his name, goes to Louisiana and starts preaching on the radio.</t>
  </si>
  <si>
    <t xml:space="preserve">New Films International</t>
  </si>
  <si>
    <t xml:space="preserve">Todd Allen, Paul Bagget, Lenore Banks, John Beasley</t>
  </si>
  <si>
    <t xml:space="preserve">Robert Duvall</t>
  </si>
  <si>
    <t xml:space="preserve">Nominated for 1 Oscar. Another 13 wins &amp; 7 nominations.</t>
  </si>
  <si>
    <t xml:space="preserve">preacher|louisiana|texas|minister|church|written-and-directed-by-cast-member|redemption|forgiveness|actor-director-writer|christian|directed-by-star|revival-meeting|1930s|violence|hit-with-a-baseball-bat|fugitive|flashback|divorce|car-in-a-river|evangelical-christianity|murder|prayer|pentecostalism|small-town|bulldozer|jealousy|car-accident|religion|infidelity|independent-film</t>
  </si>
  <si>
    <t xml:space="preserve">tt0120148</t>
  </si>
  <si>
    <t xml:space="preserve">Sliding Doors</t>
  </si>
  <si>
    <t xml:space="preserve">A London woman's love life and career both hinge, unknown to her, on whether or not she catches a train. We see it both ways, in parallel.</t>
  </si>
  <si>
    <t xml:space="preserve">Miramax</t>
  </si>
  <si>
    <t xml:space="preserve">Gwyneth Paltrow, John Hannah, John Lynch, Jeanne Tripplehorn</t>
  </si>
  <si>
    <t xml:space="preserve">Comedy, Drama, Fantasy</t>
  </si>
  <si>
    <t xml:space="preserve">6 wins &amp; 4 nominations.</t>
  </si>
  <si>
    <t xml:space="preserve">multiple-outcomes|twist-of-fate|serendipity|parallel-time|destiny|train|subway|cheating|cheating-boyfriend|shower|hospital|waitress|latex-gloves|alternate-reality|kiss|taxi-driver|two-word-title|persistent-boyfriend|boyfriend-girlfriend-conflict|unfaithful-boyfriend|repeated-line|operating-theatre|sick-mother|hospital-room|death-of-unborn-baby|heavy-rain|white-van|wishing-someone-good-luck|bumping-into-someone|window-blinds|reference-to-the-nobel-prize|woman-in-leather-jacket|giving-flowers-to-girlfriend|pigtails|discovering-one-is-pregnant|pregnant-girlfriend|dorset|novelist|note|small-business-owner|female-business-owner|camera-flash|grand-opening|shut-up-with-kiss|reference-to-david-cassidy|reference-to-gary-glitter|pay-phone|public-library|suspicious-girlfriend|suspicion-of-adultery|haircut|hairdo|public-relations-agency|drunk-woman|drinking-at-bar|jack-daniels-whiskey|grolsch-beer|scotsman|irish-woman|character-says-i-love-you|reference-to-barbra-streisand|scene-during-opening-credits|brandy-snifter|attempted-mugging|tube-station|female-in-a-shower|male-in-a-shower|reference-to-lady-godiva|reference-to-the-beatles|listening-to-music-on-headphones|band-aid-on-head|sharing-a-taxi|female-protagonist|kissing-in-the-rain|small-business|parallel-story|thesaurus|sandwich-delivery-person|split-second-decision|deja-vu|boat-race|oar|boat|rowing|library|catering|small-business-loan|food|wine|publicist|fellatio|mayonaise|ice-cream-soda|dinner|restaurant|cafe|watching-tv|following-someone|deceit|lie|reference-to-monty-python|aires|horoscope|hair-salon|pub|epileptic-fit|epilepsy|hit-by-a-van|falling-down-stairs|divorce|marital-separation|bridge|mother-son-relationship|stubbed-toe|fainting|telephone-call|party|hotel|talking-to-oneself-in-a-mirror|rain|loss-of-baby|operating-room|surgical-operation|elevator|throwing-a-ring-into-a-river|ring|deception|lesbian|birthday|brandy|vodka|forehead-cut|reverse-motion|caught-having-sex|cigarette-smoking|drunkenness|drinking|drink|author|writer|scot|reference-to-woody-allen|reference-to-elton-john|reference-to-donny-osmond|prozac|dream|sex|husband-wife-relationship|unfaithfulness|extramarital-affair|fight|fired-from-the-job|book|emergency-room|purse-snatcher|theft|thief|taxi|people-mover|boyfriend-girlfriend-relationship|friendship|crying|writer's-block|suspicion|romantic-dinner|on-off-relationship|make-believe|indecision|honesty|getting-dumped|dysfunctional-relationship|dumped-by-one's-lover|dumped-by-girlfriend|dishonesty|depression|dating|chance|breakup|break-up|blind-chance|attempted-robbery|aspiration|anxiety|pregnancy-test|mugging|trust|pregnancy|doom|betrayal|belief|adultery|infidelity|london-england|friend|advertising|writing|repeated-event</t>
  </si>
  <si>
    <t xml:space="preserve">tt0122718</t>
  </si>
  <si>
    <t xml:space="preserve">Small Soldiers</t>
  </si>
  <si>
    <t xml:space="preserve">When missile technology is used to enhance toy action figures, the toys soon begin to take their battle programming too seriously.</t>
  </si>
  <si>
    <t xml:space="preserve">David Cross, Jay Mohr, Alexandra Wilson, Denis Leary</t>
  </si>
  <si>
    <t xml:space="preserve">Joe Dante</t>
  </si>
  <si>
    <t xml:space="preserve">toy|action-figure|computer|battle|military|technology|toy-store|suburb|toy-designer|combat|house|two-word-title|teenage-girl|teenage-boy|exploding-car|death-of-cast-member|14-year-old|reference-to-led-zeppelin|surprise-after-end-credits|scene-after-end-credits|anger-management|brother-sister-relationship|electrocution|mother-daughter-relationship|siege|mother-son-relationship|father-daughter-relationship|father-son-relationship|telescope|baseball-bat|boyfriend-girlfriend-relationship|hiding-in-a-closet|comic-book|internet|bound-and-gagged|warehouse|threatened-with-a-knife|fireball|drugged-drink|motorcycle|entrepreneur|megacorporation|small-town|explosion|dynamite|rocket|fish-tank|dog|exploding-helicopter|satire|helicopter-crash|tight-jeans|duct-tape-over-mouth|rocket-launcher|kiss|machete|machine-gun|rescue-mission|rescue|knife-fight|knife|ambush|showdown|teenage-hero|hero|toy-comes-to-life|irreverence|family-relationships|wolf-whistle|fictional-war|boy|weapon|watching-tv|videotape|troubled-teen|tree|tied-up|tennis-racket|television|teenager|sleeping-pill|ship|search|satellite-dish|password|net|husband-wife-relationship|hostage|hiding|helicopter|garage|fire|doll|destruction|creature|chase|cat|attack|toy-soldier|teen-angst|science-runs-amok|blockbuster|wilhelm-scream|soldier|knife-in-the-thigh|flamethrower|part-animation|part-computer-animation|slingshot|crossbow|electro-magnetic-pulse|microchip|artificial-intelligence|violence|animatronic|product-placement|chainsaw|laser|nail-gun|actor-shares-first-name-with-character</t>
  </si>
  <si>
    <t xml:space="preserve">tt0120889</t>
  </si>
  <si>
    <t xml:space="preserve">What Dreams May Come</t>
  </si>
  <si>
    <t xml:space="preserve">After he dies in a car crash, a man searches heaven and hell for his beloved wife.</t>
  </si>
  <si>
    <t xml:space="preserve">PolyGram Films</t>
  </si>
  <si>
    <t xml:space="preserve">Robin Williams, Cuba Gooding Jr., Annabella Sciorra, Max von Sydow</t>
  </si>
  <si>
    <t xml:space="preserve">Vincent Ward</t>
  </si>
  <si>
    <t xml:space="preserve">Drama, Fantasy, Romance</t>
  </si>
  <si>
    <t xml:space="preserve">Won 1 Oscar. Another 6 wins &amp; 2 nominations.</t>
  </si>
  <si>
    <t xml:space="preserve">heaven|soul-mate|afterlife|hell|soul|suicide|car-accident|doctor|death|paradise|angel|trippy|motivational|title-from-hamlet's-soliloquy-by-shakespeare|walking-on-water|voice-over-narration|underwater|flashback|family-relationships|death-of-husband|scene-based-on-painting|redemption|widow|wedding-ceremony|shipwreck|sailboat|rainbow|mourning|mental-institution|mental-breakdown|loss-of-husband|loss-of-child|lake|jumping-from-height|husband-wife-reunion|husband-wife-relationship|heavy-rain|happiness|grief|gondola|female-artist|father-son-relationship|father-daughter-relationship|family-reunion|doctor-patient-relationship|cigarette-smoking|church|asian-woman|funeral|woman-painter|illusion|reincarnation|painting|marriage|search|dead-boy|religion|loss|title-based-on-shakespeare|based-on-novel</t>
  </si>
  <si>
    <t xml:space="preserve">tt0119643</t>
  </si>
  <si>
    <t xml:space="preserve">Meet Joe Black</t>
  </si>
  <si>
    <t xml:space="preserve">Death, who takes the form of a young man, asks a media mogul to act as a guide to teach him about life on Earth and in the process he falls in love with his guide's daughter.</t>
  </si>
  <si>
    <t xml:space="preserve">Brad Pitt, Anthony Hopkins, Claire Forlani, Jake Weber</t>
  </si>
  <si>
    <t xml:space="preserve">Martin Brest</t>
  </si>
  <si>
    <t xml:space="preserve">178 min</t>
  </si>
  <si>
    <t xml:space="preserve">death|birthday|wealth|death-personified|fear-of-death|old-man|remake|media-mogul|bare-chested-male|comeuppance|looking-at-self-in-mirror|imperative-in-title|three-word-title|world-trade-center-manhattan-new-york-city|manhattan-new-york-city|sex|fired-from-the-job|car-accident|internal-revenue-service|widower|toast|swimming|swimming-pool|son-in-law|sister-sister-relationship|resignation|power-struggle|pedestrian|old-woman|new-york-city|manipulation|machiavellianism|loss-of-job|jamaican|indoor-pool|husband-wife-relationship|head-of-company|fireworks|fiance|fiance-fiancee-relationship|engagement|dying-woman|dance|corporate-mogul|coronary|coffee-shop|cake|business|business-takeover|board-of-directors|race-against-time|fish-out-of-water|vacation|deliberate-cruelty|affection|body-swap|business-tycoon|party|birthday-party|hospital|helicopter|mansion|heart-attack|doctor|grim-reaper|firework|traffic-accident|father-daughter-relationship|peanut-butter|board-meeting|based-on-play|character-name-in-title|surprise-ending|miyvarxar</t>
  </si>
  <si>
    <t xml:space="preserve">tt0129290</t>
  </si>
  <si>
    <t xml:space="preserve">Patch Adams</t>
  </si>
  <si>
    <t xml:space="preserve">The true story of a heroic man, Hunter Patch Adams, determined to become a medical doctor because he enjoys helping people. He ventured where no doctor had ventured before, using humour and pathos.</t>
  </si>
  <si>
    <t xml:space="preserve">Robin Williams, Daniel London, Monica Potter, Philip Seymour Hoffman</t>
  </si>
  <si>
    <t xml:space="preserve">Nominated for 1 Oscar. Another 1 win &amp; 7 nominations.</t>
  </si>
  <si>
    <t xml:space="preserve">doctor|hospital|nurse|student|mental-institution|medical-school|friendliness|cancer-patient|friendly-doctor|determination|graduation|character-says-i-love-you|suspicion-of-cheating|psst|reference-to-karl-malden|red-nose|reference-to-walt-whitman|kiss-on-the-lips|shouting-surprise|birthday-surprise|balloon|reference-to-the-new-york-yankees|reference-to-babe-ruth|ends-with-freeze-frame|1970s|year-1971|2-years-later|finger-gun|reference-to-adolf-hitler|reference-to-wilt-chamberlain|self-narration|scene-during-opening-credits|begins-with-narration|mental-health|suicidal|psychiatric-patient|psychiatric-ward|year-1969|laughter|two-word-title|butterfly|death-of-loved-one|crude-humor|angel-costume|wheelchair|cancer|lecture|friendship|whistleblower|attempted-suicide|avant-garde|medical-student|man-with-glasses|cult-film|tearjerker|what-happened-to-epilogue|fur-elise|male-nudity|loss-of-friend|funeral|blockbuster|medical-profession|doctor-patient-relationship|compassion|teacher|mental-patient|death-of-friend|based-on-book|title-spoken-by-character|character-name-in-title</t>
  </si>
  <si>
    <t xml:space="preserve">tt0132512</t>
  </si>
  <si>
    <t xml:space="preserve">At First Sight</t>
  </si>
  <si>
    <t xml:space="preserve">A blind man has an operation to regain his sight at the urging of his girlfriend and must deal with the changes to his life.</t>
  </si>
  <si>
    <t xml:space="preserve">Val Kilmer, Mira Sorvino, Kelly McGillis, Steven Weber</t>
  </si>
  <si>
    <t xml:space="preserve">Irwin Winkler</t>
  </si>
  <si>
    <t xml:space="preserve">new-york|visual-agnosia|upstate-new-york|brother-sister-relationship|regaining-sight|massage-therapist|based-on-article|blindness|based-on-true-story|woman-wearing-bra-and-panties|black-bra-and-panties|disability|architect|divorcee|spa-resort</t>
  </si>
  <si>
    <t xml:space="preserve">tt0139462</t>
  </si>
  <si>
    <t xml:space="preserve">Message in a Bottle</t>
  </si>
  <si>
    <t xml:space="preserve">A woman discovers a tragic love letter in a bottle on a beach, and is determined to track down its author.</t>
  </si>
  <si>
    <t xml:space="preserve">Kevin Costner, Robin Wright, Paul Newman, John Savage</t>
  </si>
  <si>
    <t xml:space="preserve">Luis Mandoki</t>
  </si>
  <si>
    <t xml:space="preserve">bottle|letter|love|woman|message-in-a-bottle|beach|jogging|vacation|shoreline|sex|seaside|researcher|painting|outer-banks-north-carolina|note|north-carolina|divorce|chicago-tribune|chicago-illinois|boat|boat-designer|boat-building|wine|typewriter|ship|ship-building|news-reporter|mother-son-relationship|loss-of-wife|father-son-relationship|compass|boat-ride|virginia|new-york|boat-accident|based-on-novel</t>
  </si>
  <si>
    <t xml:space="preserve">tt0141098</t>
  </si>
  <si>
    <t xml:space="preserve">Forces of Nature</t>
  </si>
  <si>
    <t xml:space="preserve">A soon-to-be-married man encounters an exciting stranger after his plane suffers an accident on takeoff.</t>
  </si>
  <si>
    <t xml:space="preserve">Dreamworks Distribution</t>
  </si>
  <si>
    <t xml:space="preserve">Ben Affleck, Sandra Bullock, Maura Tierney, Steve Zahn</t>
  </si>
  <si>
    <t xml:space="preserve">Bronwen Hughes</t>
  </si>
  <si>
    <t xml:space="preserve">wedding|hurricane|geo-metro|marriage|kiss|highway-travel|road-movie|dancing|stolen-wallet|underwear|underwater-scene|party|drunkenness|slow-motion-scene|department-store|pay-phone|arrest|state-trooper|swimming-pool|shower|hotel|motel|gay-bar|strip-club|hawaii|bus|mansion|heavy-rain|mexico|montage|dutch-angle|fairground|miami-florida|jail-cell|new-york-city|taxi|airplane|airport|laptop|race-against-time|fiance-fiancee-relationship|hospital|heart-attack|stripper|1990s|title-directed-by-female|spontaneity|chick-flick|storm|man-forced-to-strip|train|road-trip|screwball|airplane-accident|stag-party|sucked-into-jet-engine|on-the-road|destiny</t>
  </si>
  <si>
    <t xml:space="preserve">tt0131369</t>
  </si>
  <si>
    <t xml:space="preserve">Edtv</t>
  </si>
  <si>
    <t xml:space="preserve">A video store clerk agrees to have his life filmed by a camera crew for a television show.</t>
  </si>
  <si>
    <t xml:space="preserve">Geoffrey Blake, Gail Boggs, Jenna Byrne, Merrin Dungey</t>
  </si>
  <si>
    <t xml:space="preserve">television|video-store|producer|one-word-title|female-removes-her-clothes|kissing-while-having-sex|fictional-reality-show|family-relationships|brother-brother-relationship|voyeur|price-of-fame|media-circus|mass-media|fish-out-of-water|dysfunctional-family|commercialism|broadcast|no-opening-credits|gay-couple|soda-machine|pepsi|satire|betrayal|stepfather|mother-son-relationship|invasion-of-privacy|simple-man|audition|remake|jealousy|morality|product-placement|imprisonment|escape|media-hype|san-francisco-california|texan|father-son-relationship|romantic-rivalry|character-name-in-title</t>
  </si>
  <si>
    <t xml:space="preserve">tt0126250</t>
  </si>
  <si>
    <t xml:space="preserve">Cookie's Fortune</t>
  </si>
  <si>
    <t xml:space="preserve">Conflict arises in the small town of Holly Springs when an old woman's death causes a variety of reactions among family and friends.</t>
  </si>
  <si>
    <t xml:space="preserve">October Film</t>
  </si>
  <si>
    <t xml:space="preserve">Glenn Close, Julianne Moore, Liv Tyler, Chris O'Donnell</t>
  </si>
  <si>
    <t xml:space="preserve">Robert Altman</t>
  </si>
  <si>
    <t xml:space="preserve">play|easter|friend|suicide|small-town|theatre-director|suicide-note|old-woman|death|mississippi|fortune|secret|police|family-secret|mental-illness|racial-harmony|bonding|overalls|fruit-salad|catfish-enchilada|jew|egyptian|gambler|texas|chewing-a-paper-note|cupboard|jar|drummer|drums|keyboard|fish|pickup-truck|caboose|washing-hair|garden-hose|boy|rabbit|gun-collection|falling|breaking-and-entering|christian|mirror|reference-to-john-the-baptist|reference-to-salome|necklace|gurney|hearse|caution-tape|crime-scene|parking-ticket|rain|applause|backstage|hiding|easter-egg|easter-bunny|living-in-a-van|van|amateur-actress|amateur-actor|play-rehearsal|religious-play|religion|car-accident|fan|gazebo|shooting|gunshot|suicide-by-gunshot|rivalry|matriarch|eccentric|greed|theatre-audience|uncle-nephew-relationship|restaurant|cafe|dancing|dancer|song|singing|singer|police-car|policeman|drink|drinking|beer|bar|black-american|african-american|blood|presbyterian|church|robbery|theft|thief|storytelling|pipe-smoking|fake-murder|sex|catfish|aunt-niece-relationship|friendship|family-relationships|southerner|race-relations|miscarriage-of-justice|inheritance|estrangement|ensemble-film|dysfunctional-family|american-south|cover-up|affection|false-accusation|shot-in-the-head|mother-daughter-relationship|cookie-jar|racism|investigation|liquor|murder|rebel|sheriff|gun|southern-u.s.|amateur-theatre|jail|food|fishing|bigotry|farce|pride|framed|last-will-and-testament|law|arrest|shoplifting|scrabble|independent-film|character-name-in-title|surprise-ending</t>
  </si>
  <si>
    <t xml:space="preserve">tt0120616</t>
  </si>
  <si>
    <t xml:space="preserve">The Mummy</t>
  </si>
  <si>
    <t xml:space="preserve">An American serving in the French Foreign Legion on an archaeological dig at the ancient city of Hamunaptra accidentally awakens a mummy that wreaks havoc on him, and his crew.</t>
  </si>
  <si>
    <t xml:space="preserve">Brendan Fraser, Rachel Weisz, John Hannah, Arnold Vosloo</t>
  </si>
  <si>
    <t xml:space="preserve">Stephen Sommers</t>
  </si>
  <si>
    <t xml:space="preserve">Nominated for 1 Oscar. Another 5 wins &amp; 19 nominations.</t>
  </si>
  <si>
    <t xml:space="preserve">1920s|priest|mummy|american|mistress|tomb|treasure|curse|english|prison|pharoah|gun|book|librarian|foreign-legion|guard|escape|ancient-egypt|suicide|plague|egypt|egyptian-mummy|mummy-attack|human-versus-undead|american-abroad|american-man|briton-abroad|british-woman|british-man|human-versus-mummy|blood-splatter|two-word-title|horse|first-part|shoulder-holster|revolver|colt-.45|dagger|knife|cavalry-charge|bolt-action-rifle|dual-wield|pistol|airplane-chase|angry-mob|dynamite|sword-fight|disarming-someone|combat|showdown|violence|ambush|chase|car-chase|fistfight|brawl|mixed-martial-arts|martial-arts|hand-to-hand-combat|gunfight|shootout|action-hero|hero|prophecy|lost-city|veiled-woman|giza-egypt|public-hanging|pyramid|horror-movie-remake|protector|color-remake-of-black-and-white-film|spit-take|gramophone|parasite-underneath-skin|north-africa|drunkenness|religion|no-opening-credits|severed-tongue|chained|airplane-accident|torch|sword|shot-to-death|secret-society|mirror|map|kiss|head-butt|hanging|coward|cat|cairo-egypt|brother-sister-relationship|blood|anti-hero|buried-alive|saved-from-hanging|swashbuckler|sandstorm|honorable-death|crash-landing|biblical-plagues|airplane|power|king|ancient-text|ancient-ritual|ancient-religion|ancient-curse|ancient-culture|ancient-civilization|ancient-burial-ground|ancient-book|ancient-architecture|egyptian-curse|biplane|fireball|undead|secret-door|blockbuster|regicide|hidden-treasure|flies|fortune-hunter|library|ship|scarab|earthquake|battle|person-on-fire|severed-arm|eclipse|balisong|river-of-blood|sand|desert|egyptology|babe-scientist|studio-logo-segues-into-film|reverse-footage|locust|remake|swordplay|fighting|fire|camel|title-spoken-by-character</t>
  </si>
  <si>
    <t xml:space="preserve">tt0166252</t>
  </si>
  <si>
    <t xml:space="preserve">The Love Letter</t>
  </si>
  <si>
    <t xml:space="preserve">The power of words and images to open hearts. Helen runs, miles a day, to burn off energy: she's an emotional celibate. Going through the post at her shop, she finds a romantic and poetic ...</t>
  </si>
  <si>
    <t xml:space="preserve">Kate Capshaw, Blythe Danner, Ellen DeGeneres, Julianne Nicholson</t>
  </si>
  <si>
    <t xml:space="preserve">Peter Ho-Sun Chan</t>
  </si>
  <si>
    <t xml:space="preserve">male-bare-feet|female-bare-feet|playing-footsie|love-letter|fireman|lesbian|bookstore|arm-wrestling|mistaken-identity|small-town|based-on-novel</t>
  </si>
  <si>
    <t xml:space="preserve">tt0125439</t>
  </si>
  <si>
    <t xml:space="preserve">Notting Hill</t>
  </si>
  <si>
    <t xml:space="preserve">The life of a simple bookshop owner changes when he meets the most famous film star in the world.</t>
  </si>
  <si>
    <t xml:space="preserve">Julia Roberts, Hugh Grant, Richard McCabe, Rhys Ifans</t>
  </si>
  <si>
    <t xml:space="preserve">Roger Michell</t>
  </si>
  <si>
    <t xml:space="preserve">Nominated for 3 Golden Globes. Another 12 wins &amp; 14 nominations.</t>
  </si>
  <si>
    <t xml:space="preserve">friend|bookstore|woman|actress|kiss|place-in-title|1990s|two-word-title|bare-midriff|black-hair|night|brunette|urban-setting|city|male-protagonist|visit|opening-a-door|price-of-fame|overcrowded-car|rejection|overheard-conversation|movie-set|woman-in-bathtub|interpreter|dating|movie-theatre|watching-a-movie|evening|romantic-kiss|secret-romance|passionate-kiss|walking|obliviousness|birthday-dinner|wine-drinking|wine-bottle|star-struck|wheelchair-bound|impersonating-a-journalist|lying|telephone-call|luxury-hotel|press-junket|woman-in-a-suit|woman-in-man's-clothes|news-photographer|camera-flash|film-camera|photographer|man-with-glasses|welshman|tea|street-life|spilling-drink-on-self|restaurateur|party|park|orange-juice|nudity|notting-hill-london|north-london|nerd|in-joke|impostor|hotel|fake-reporter|dinner|coincidence|cameo|brother-sister-relationship|book-seller|birthday-party|best-friend|bathtub|chick-flick|american-in-the-uk|american-abroad|public-nudity|male-nudity|bare-butt|movie-star|celebrity|blockbuster|press-conference|happy-birthday-to-you|filmmaking|friendship|wheelchair|fame|paparazzi|london-england|roommate|title-spoken-by-character</t>
  </si>
  <si>
    <t xml:space="preserve">tt0142342</t>
  </si>
  <si>
    <t xml:space="preserve">Big Daddy</t>
  </si>
  <si>
    <t xml:space="preserve">A lazy law school grad adopts a kid to impress his girlfriend, but everything doesn't go as planned and he becomes the unlikely foster father.</t>
  </si>
  <si>
    <t xml:space="preserve">Adam Sandler, Joey Lauren Adams, Jon Stewart, Cole Sprouse</t>
  </si>
  <si>
    <t xml:space="preserve">8 wins &amp; 14 nominations.</t>
  </si>
  <si>
    <t xml:space="preserve">responsibility|new-york-city|immaturity|adoption|court-case|gross-out-comedy|law-school|law|vomiting|cartoon-on-tv|mcdonald's-restaurant|homosexual|urination|tight-shirt|cleavage|red-bra|twin-actors-share-one-role|reference-to-frankenstein|public-urination|obscene-finger-gesture|gay-couple|bed-wetting|delivery-boy|funny-accent|illiteracy|independent-film|trick-or-treating|halloween-costume|halloween|co-written-by-actor|manhattan-new-york-city|central-park-manhattan-new-york-city|irreverence|syracuse-university|homeless-man|parenthood|orphan|father-son-relationship|child's-point-of-view|bachelor|affection|adolescence|hooters-restaurant|spitting|blockbuster|kangaroo|tollbooth|slacker|roller-blader|gay-kiss|wetting-pants|gay</t>
  </si>
  <si>
    <t xml:space="preserve">tt0171363</t>
  </si>
  <si>
    <t xml:space="preserve">The Haunting</t>
  </si>
  <si>
    <t xml:space="preserve">When Eleanor, Theo, and Luke decide to take part in a sleep study at a huge mansion they get more than they bargained for when Dr. Marrow tells them of the house's ghostly past.</t>
  </si>
  <si>
    <t xml:space="preserve">Liam Neeson, Catherine Zeta-Jones, Owen Wilson, Lili Taylor</t>
  </si>
  <si>
    <t xml:space="preserve">Jan de Bont</t>
  </si>
  <si>
    <t xml:space="preserve">Fantasy, Horror, Mystery</t>
  </si>
  <si>
    <t xml:space="preserve">3 wins &amp; 14 nominations.</t>
  </si>
  <si>
    <t xml:space="preserve">haunted-house|mansion|insomniac|horror-movie-remake|old-house|greenhouse|children|fear|experiment|insomnia|haunting|ghost|sleep-study|woman|sheet|curtains|evil|spirit|remake|carvings|research|two-word-title|ghost-child|rural-setting|talking-to-a-ghost|passing-through-a-person|object-floats-in-the-air|bedsheet|orchestral-music-score|walk-in-fireplace|female-protagonist|trauma|perception|face-slap|shock|hysteria|fugue|photo-album|logbook|poster|strange-noise|audio-recording|pianist|money|caretaker|map|researcher|death|paranormal-activity|reference-to-jacqueline-susann|reference-to-auguste-rodin|newspaper-ad|sister-sister-relationship|influenza|lesbianism|stupid-victim|reference-to-martha-stewart|barefoot|suicide|story-telling|skeleton|seduction|sculpture|psychologist|poltergeist|piano-wire|loner|lesbian|knife|hair-brush|garden|fountain|delusion|confrontation|child-labor|cherub|blood|ashes|apparition|accusation|painting|sacrifice|hall-of-mirrors|secret-door|statue|overnight-in-a-haunted-house|hanging|doctor|spiral-staircase|decapitation|ancestor|spook|psychological-experiment|bisexual|supernatural-power|castle|chimney|severed-head|child-murder|psychology|fireplace|wind|bone|based-on-novel|surprise-ending</t>
  </si>
  <si>
    <t xml:space="preserve">tt0132347</t>
  </si>
  <si>
    <t xml:space="preserve">Mystery Men</t>
  </si>
  <si>
    <t xml:space="preserve">A group of inept amateur superheroes must try to save the day when a supervillian threatens to destroy a major superhero and the city.</t>
  </si>
  <si>
    <t xml:space="preserve">Hank Azaria, Janeane Garofalo, William H. Macy, Kel Mitchell</t>
  </si>
  <si>
    <t xml:space="preserve">Kinka Usher</t>
  </si>
  <si>
    <t xml:space="preserve">Action, Comedy, Fantasy</t>
  </si>
  <si>
    <t xml:space="preserve">superhero|spleen|sphinx|bowling|rajah|hissing|cartoon-on-tv|exploding-building|dark-horse-comics|reference-to-ludwig-van-beethoven|based-on-comic|retirement-home|sewing|super-villain|cult-film|superhero-spoof|teenage-superhero|superheroine|superhero-team|based-on-comic-book|skull|botched-rescue|mixed-marriage|motorcycle|bowling-ball|invisibility|disco|kidnapping|evil-genius|station-wagon|vanity|audition|parole-board|rage|magnet|wrecking-yard|shovel|spoof|training|fork|invisible-man|switchblade|mother-son-relationship|castle|diner|hostage|insane-asylum|skunk|flatulence|independent-film|title-spoken-by-character</t>
  </si>
  <si>
    <t xml:space="preserve">tt0130121</t>
  </si>
  <si>
    <t xml:space="preserve">Mickey Blue Eyes</t>
  </si>
  <si>
    <t xml:space="preserve">An English auctioneer proposes to the daughter of a mafia kingpin, only to realize that certain "favors" would be asked of him.</t>
  </si>
  <si>
    <t xml:space="preserve">Warner Home Video</t>
  </si>
  <si>
    <t xml:space="preserve">Hugh Grant, James Caan, Jeanne Tripplehorn, Burt Young</t>
  </si>
  <si>
    <t xml:space="preserve">Kelly Makin</t>
  </si>
  <si>
    <t xml:space="preserve">mafia|auctioneer|painting|mobster|fbi|manhattan-new-york-city|wise-guy|wedding-present|uncle-niece-relationship|toaster|suspicion|suspected-infidelity|sunglasses|steakhouse|slang|schoolteacher|painter|new-york-city|naivety|male-striptease|little-italy-manhattan-new-york-city|lie|kansas-city|italian-stereotype|gun|gangster|father-in-law-son-in-law-relationship|father-daughter-relationship|family-relationships|double-entendre|delicatessen|deception|dead-body-in-a-car-trunk|cuisinart|awkwardness|marriage-proposal|chinese-restaurant|satire|black-comedy|death|art-dealer|marriage|blood|wedding|violence|money-laundering|auction|character-name-in-title|surprise-ending</t>
  </si>
  <si>
    <t xml:space="preserve">tt0164108</t>
  </si>
  <si>
    <t xml:space="preserve">The Muse</t>
  </si>
  <si>
    <t xml:space="preserve">With his career on the skids, a Hollywood screenwriter enlists the aid of a modern-day muse, who proves to test his patience.</t>
  </si>
  <si>
    <t xml:space="preserve">October Films</t>
  </si>
  <si>
    <t xml:space="preserve">Albert Brooks, Sharon Stone, Andie MacDowell, Jeff Bridges</t>
  </si>
  <si>
    <t xml:space="preserve">Albert Brooks</t>
  </si>
  <si>
    <t xml:space="preserve">Nominated for 1 Golden Globe. Another 2 nominations.</t>
  </si>
  <si>
    <t xml:space="preserve">screenwriter|muse|directed-by-star|satire|tiffany's|cooking|waldorf-salad|hollywood|tampon|cameo-appearance|independent-film</t>
  </si>
  <si>
    <t xml:space="preserve">tt0126916</t>
  </si>
  <si>
    <t xml:space="preserve">For Love of the Game</t>
  </si>
  <si>
    <t xml:space="preserve">A washed up pitcher flashes through his career.</t>
  </si>
  <si>
    <t xml:space="preserve">Kevin Costner, Kelly Preston, John C. Reilly, Jena Malone</t>
  </si>
  <si>
    <t xml:space="preserve">Drama, Romance, Sport</t>
  </si>
  <si>
    <t xml:space="preserve">perfect-game|pitcher|detroit-tigers|baseball|baseball-movie|loneliness|looking-at-oneself-in-a-mirror|kissing-in-public|airport-terminal|boeing-747|passed-out-drunk|game-winner-carried-by-teammates|40-year-old|close-up-of-eyes|art-gallery|bell-206-jet-ranger-helicopter|bloody-hand|table-saw|ice-skates|runaway-teenage-girl|massage|making-out-in-an-elevator|obscene-finger-gesture|knock-down-pitch|warming-up|wiping-nose-with-toilet-paper|reference-to-sandy-koufax|boeing-737|home-movie|hotel-room|hotel|man-undressing|undressing|kiss|woman-crying|man-crying|crying-woman|crying-man|hospital|blood-on-arm|blood|playing-baseball|baseball-stadium|baseball-manager|professional-baseball|baseball-star|baseball-field|throwing-a-baseball|baseball-uniform|autographed-baseball|baseball-catcher|baseball-player|baseball-card|baseball-pitcher|baseball-game|baseball-coach|coach|stadium|airport|boyfriend-girlfriend-relationship|male-removes-his-clothes|men's-locker-room|locker-room|male-underwear|briefs|white-briefs|hairy-chest|bare-chested-male|scantily-clad-female|helicopter|tv-broadcast|strike-out|baseball-fan|bar|art-collection|ice-skating|signing-an-autograph|being-asked-for-an-autograph|one-night-stand|blonde|girl-in-panties|white-panties|panties|bronx-new-york-city|yankee-stadium-bronx-new-york-city|new-york-city|flashback|cult-director|sports-team|retirement|end-of-baseball-career|new-york-yankees|athlete|based-on-novel</t>
  </si>
  <si>
    <t xml:space="preserve">tt0192614</t>
  </si>
  <si>
    <t xml:space="preserve">The Skulls</t>
  </si>
  <si>
    <t xml:space="preserve">Luke McNamara, a college senior from a working class background joins a secret elitist college fraternity organization called "The Skulls", in hope of gaining acceptance into Harvard Law ...</t>
  </si>
  <si>
    <t xml:space="preserve">Universal Studios Home Video</t>
  </si>
  <si>
    <t xml:space="preserve">Joshua Jackson, Paul Walker, Hill Harper, Leslie Bibb</t>
  </si>
  <si>
    <t xml:space="preserve">Rob Cohen</t>
  </si>
  <si>
    <t xml:space="preserve">college|ivy-league|suicide|secret-society|friend|brotherhood|journalist|wealth|murder|fraternity|mace-the-repellent|terrorizing-with-a-car|lighthouse|university|tenure|provost|rulebook|college-campus|fraternity-pledge|railroad-track|attempted-suicide|bicycle|foot-race|running|trophy|bar|drugged|harvard-university|cia|darts|ambulance|injection|arrest|sports-car|pallbearer|church|camera|tuxedo|painter|computer-art|watching-a-video|watching-tv|secret-organization|athletic-field|rooftop|key|lock|suicide-by-hanging|photograph|celebration|party|investigation|detective|policeman|police|hanging|writer|dining-hall|cafeteria|mental-hospital|punched-in-the-face|python|snake|boat|ambush|taser-gun|pay-phone|vandalism|boxing|gym|computer|telephone-call|oar|rowboat|circular-staircase|blackmail|absent-father|death|mask|gun|breaking-and-entering|trespassing|theft|thief|flashback|liar|lie|mother-son-relationship|weathervane|wrongful-commitment|neck-breaking|family-relationships|videotape|yale-university|threat|teenager|hazing|hanged-boy|tear-gas|pizza|moat|library|initiation|funeral|friendship|dead-boy|coffin|championship|car-chase|canteen|psychiatric-hospital|fake-suicide|mental-institution|surveillance-camera|reporter|conspiracy|duel|u.s.-senator|chase|class-differences|rowing|stun-gun|branding|cover-up|father-son-relationship|death-of-mother|title-spoken-by-character</t>
  </si>
  <si>
    <t xml:space="preserve">tt0149367</t>
  </si>
  <si>
    <t xml:space="preserve">Where the Money Is</t>
  </si>
  <si>
    <t xml:space="preserve">Carol Ann MacKay is a fine, popular nurse at a retirement home, and spends her free time with her hunky athletic husband Wayne MacKay, who was the star of her school's football team when ...</t>
  </si>
  <si>
    <t xml:space="preserve">USA Home Entertainment</t>
  </si>
  <si>
    <t xml:space="preserve">Paul Newman, Linda Fiorentino, Dermot Mulroney, Susan Barnes</t>
  </si>
  <si>
    <t xml:space="preserve">Marek Kanievska</t>
  </si>
  <si>
    <t xml:space="preserve">Drama, Comedy, Crime</t>
  </si>
  <si>
    <t xml:space="preserve">stroke|wheelchair|nursing-home|robbery|nurse|question-in-title|uniform|underwear|lap-dance|diving|thief|rescue|oregon|motorcycle-accident|toaster-oven|gun|sabotage|police|wristwatch|armored-car|chase|jealousy|marriage|dancing|falling-from-height|sex|escape|bar|coma</t>
  </si>
  <si>
    <t xml:space="preserve">tt0141926</t>
  </si>
  <si>
    <t xml:space="preserve">U-571</t>
  </si>
  <si>
    <t xml:space="preserve">A German submarine is boarded by disguised American submariners trying to capture their Enigma cipher machine.</t>
  </si>
  <si>
    <t xml:space="preserve">Matthew McConaughey, Bill Paxton, Harvey Keitel, Jon Bon Jovi</t>
  </si>
  <si>
    <t xml:space="preserve">Jonathan Mostow</t>
  </si>
  <si>
    <t xml:space="preserve">Action, War</t>
  </si>
  <si>
    <t xml:space="preserve">Won 1 Oscar. Another 3 wins &amp; 10 nominations.</t>
  </si>
  <si>
    <t xml:space="preserve">u-boat|submarine-movie|world-war-two|battle|crew|code|submarine|torpedo|mission|german-navy|enigma-machine|machine-gun|naval-combat|naval-battle|explosion|war-violence|violence|opening-action-scene|suspense|mexican-standoff|glock|semiautomatic-pistol|sea-battle|gunfight|nazi-soldier|naval-uniform|bare-chested-male|wedding-reception|strangulation|sinking-ship|shot-in-the-stomach|shot-in-the-shoulder|ship-captain|sabotage|radar|punched-in-the-face|pistol|murder|mechanic|lifeboat|kicked-in-the-face|kicked-in-the-stomach|german-language|gas-mask|drowning|deception|cigarette-smoking|canon|bomb|binoculars|wrench|title-appears-in-writing|title-appears-in-text|subtitled-scene|shot-to-death|shot-in-the-head|shot-in-the-chest|shot-in-the-back|rainstorm|prisoner|periscope|morse-code|held-captive|held-at-gunpoint|grenade|exploding-ship|corpse|burned-alive|blood|based-on-real-events|stupid-victim|tommy-gun|slide-locked-back|cryptography|encryption|destroyer|person-on-fire|title-spoken-by-character|number-in-title|sos</t>
  </si>
  <si>
    <t xml:space="preserve">tt0144528</t>
  </si>
  <si>
    <t xml:space="preserve">Nutty Professor II: The Klumps</t>
  </si>
  <si>
    <t xml:space="preserve">Scientist Sherman Klump's inventions, his upcoming marriage to his pretty colleague Denise Gaines and his reputation are threatened by his evil clone Buddy Love.</t>
  </si>
  <si>
    <t xml:space="preserve">Eddie Murphy, Janet Jackson, Larry Miller, John Ales</t>
  </si>
  <si>
    <t xml:space="preserve">Peter Segal</t>
  </si>
  <si>
    <t xml:space="preserve">Comedy, Romance, Sci-Fi</t>
  </si>
  <si>
    <t xml:space="preserve">2 wins &amp; 12 nominations.</t>
  </si>
  <si>
    <t xml:space="preserve">professor|serum|marriage|scientist|alter-ego|second-part|miller-lite|five-word-title|colon-in-title|roman-numeral-in-title|roman-numbered-sequel|miller-beer|sprite|coke|coke-can|coca-cola|volkswagen-car|sprite-soda|ford-motor-company|adidas|coca-cola-can|cross-dressing|nutty-professor|urination|flashback|deoxyribonucleic-acid|african-american|whimsical|split-personality|overweight|dysfunctional-family|double-life|youth-restored|slapstick|science|obese|stupidity|scatology|scatological-humor|idiot|gross-out-humor|exploitation|crude-humor|dentures|senior-citizen|chemistry|hamster|sequel|blouse-ripping|insecurity|actor-playing-multiple-roles|genetic-engineering|bestiality|beauty-salon|bloopers-during-credits|dream|cat|genius|laboratory|space-shuttle|nightclub|biologist|star-wars-spoof-scene|buxom|father-son-relationship|hair-salon|chemist|nerd|wedding|psychiatrist|brain-damage|marriage-proposal|sequel-to-remake|mutation|morphing|university-professor|schizophrenia|teacher|giant-animal|stripper|bar|flatulence|number-in-title|surprise-ending</t>
  </si>
  <si>
    <t xml:space="preserve">tt0204946</t>
  </si>
  <si>
    <t xml:space="preserve">Bring It On</t>
  </si>
  <si>
    <t xml:space="preserve">A champion high school cheerleading squad discovers its previous captain stole all their best routines from an inner-city school and must scramble to compete at this year's championships.</t>
  </si>
  <si>
    <t xml:space="preserve">Kirsten Dunst, Eliza Dushku, Jesse Bradford, Gabrielle Union</t>
  </si>
  <si>
    <t xml:space="preserve">Peyton Reed</t>
  </si>
  <si>
    <t xml:space="preserve">Comedy, Romance, Sport</t>
  </si>
  <si>
    <t xml:space="preserve">championship|cheerleading-squad|cheerleading|high-school|f-rated|bikini|directorial-debut|popular-girl|african-american-teenager|no-opening-credits|teenage-romance|teen-comedy|girl's-locker-room|vomiting|white-panties|panties|female-protagonist|three-word-title|2000s|cheerleading-movie|towel-snapping|discussion|anger|hostility|dancing|frustration|crowd|audience|embarrassment|rivalry|cheerleader-uniform|brunette|blonde|black-girl|teenage-boy|teenage-girl|bra-and-panties|imperative-in-title|teenage-girl-in-underwear|strapless-bra|sports-bra|black-panties|555-phone-number|legs|double-cross|teen-movie|reference-to-pippin|bikini-car-wash|gymnastics|san-diego-california|american-football|dance|cheating|plagiarism|cheerleader|punk|car-wash|competition|brother-sister-relationship|bloopers-during-credits|ethics|dream|male-cheerleader|teenager|flatulence|florida|independent-film|title-spoken-by-character|female-nudity</t>
  </si>
  <si>
    <t xml:space="preserve">tt0212338</t>
  </si>
  <si>
    <t xml:space="preserve">Meet the Parents</t>
  </si>
  <si>
    <t xml:space="preserve">Male nurse Greg Focker meets his girlfriend's parents before proposing, but her suspicious father is every date's worst nightmare.</t>
  </si>
  <si>
    <t xml:space="preserve">Robert De Niro, Ben Stiller, Teri Polo, Blythe Danner</t>
  </si>
  <si>
    <t xml:space="preserve">Jay Roach</t>
  </si>
  <si>
    <t xml:space="preserve">Nominated for 1 Oscar. Another 7 wins &amp; 14 nominations.</t>
  </si>
  <si>
    <t xml:space="preserve">male-nurse|nurse|cat|cia|jewish|wedding|black-eye|lie-detector|fire|mishap|male-protagonist|disbelieving-adult|misunderstanding|argument|first-part|vase|wine-bottle|spray-paint-a-cat|spray-paint|alter|jew|bag|bomb|airplane|latex-gloves|bloody-nose|blood|flowerpot|prayer|saying-grace|subjective-camera|character's-point-of-view-camera-shot|singer|music-band|dancer|priest|fireman|clogged-toilet|hash-pipe|polygraph-test|mother-daughter-relationship|husband-wife-relationship|wealth|mansion|pet-cat|poem|covert|pharmacy|paranoia|classroom|security|teacher|school|stepping-in-shit|father-in-law-son-in-law-relationship|chicago-illinois|imperative-in-title|tuxedo|sex-paraphanalia|polygraph|oyster-bay-new-york|metal-detector|marijuana|heating-vent|grammar-school|former-p.o.w.|engagement-ring|drugstore|cia-agent|catheter|bomb-threat|airport-security|three-word-title|eavesdropping|dinner|milking|woodchipper|upskirt|unsubtitled-foreign-language|strap-on-dildo|stewardess|speedo|septic-tank|second-base|profiler|premarital-sex|overbearing-father|nicotine-gum|nicotine-addiction|mistaken-sex-scene|kitty-litter|human-ashes|hidden-camera|groping|freudian-slip|double-entendre|cigarette-smoking|champagne|champagne-cork|cesspool|cat-lover|broken-toilet|breast-pump|bong|bikini|animal-shelter|air-rage|dysfunctional-family|frat-pack|nosebleed|father-dislikes-daughter's-boyfriend|water-volleyball|toilet|plane|nursery-school|hospital|airport|volleyball|swimming-pool|gazebo|climbing-through-a-window|anxiety|screwball-comedy|lost-luggage|urn|blockbuster|ex-boyfriend-ex-girlfriend-relationship|born-again-christian|drug-reference|father-in-law|bathroom|marriage-proposal|wood-carving|offence|remake|female-flight-attendant|sex|profanity|father-daughter-relationship|nipples|mercedes-benz</t>
  </si>
  <si>
    <t xml:space="preserve">tt0223897</t>
  </si>
  <si>
    <t xml:space="preserve">Pay It Forward</t>
  </si>
  <si>
    <t xml:space="preserve">A young boy attempts to make the world a better place after his teacher gives him that chance.</t>
  </si>
  <si>
    <t xml:space="preserve">Kevin Spacey, Helen Hunt, Haley Joel Osment, Jay Mohr</t>
  </si>
  <si>
    <t xml:space="preserve">Mimi Leder</t>
  </si>
  <si>
    <t xml:space="preserve">teacher|boy|good-deed|alcoholism|protective-male|title-directed-by-female|female-slaps-male|single-mother|schoolteacher|kindness|junior-high-school|homeless-man|precocious-child|child's-point-of-view|teacher-student-relationship|social-injustice|drug-addiction|disfigurement|charity|burn-injury|interview|mother-son-relationship|forgiveness|teaching|news-reporter|abusive-husband|motivational|imperative-in-title|face-slap|martyrdom|las-vegas-nevada|candlelight-vigil|exotic-dancer|extra-credit-assignment|gasoline|birthday|death-of-son|based-on-novel</t>
  </si>
  <si>
    <t xml:space="preserve">tt0146984</t>
  </si>
  <si>
    <t xml:space="preserve">The Legend of Bagger Vance</t>
  </si>
  <si>
    <t xml:space="preserve">A down-and-out golfer attempts to recover his game and his life with help from a mystical caddy.</t>
  </si>
  <si>
    <t xml:space="preserve">Will Smith, Matt Damon, Charlize Theron, Bruce McGill</t>
  </si>
  <si>
    <t xml:space="preserve">Robert Redford</t>
  </si>
  <si>
    <t xml:space="preserve">Drama, Fantasy, Sport</t>
  </si>
  <si>
    <t xml:space="preserve">2 wins &amp; 10 nominations.</t>
  </si>
  <si>
    <t xml:space="preserve">magical-negro-stereotype|golf|golfer|caddy|golf-course|alcoholic|fight|suicide|1930s|cleavage|motivation|heiress|woman-removes-her-clothes|weeping|barefoot-man|loneliness|boy|posing-for-a-photograph|bible-quote|reference-to-the-book-of-isaiah|advice|return-to-hometown|self-doubt|five-word-title|interracial-friendship|hometown-hero|golf-movie|bolt-action-rifle|attack|rifle|pistol|passionate-kiss|sex-in-bed|kissing-while-having-sex|blonde|ex-soldier|combat|war-violence|flashback|drunkenness|wisdom|washed-up-star|underdog|starting-over|reflection|angst|golf-club|world-war-one|writer|whiskey|voice-over-narration|underwear|truck|tournament|taxi|suicide-by-gunshot|street-sweeper|storytelling|storm|sports-writer|soup-line|slow-motion-scene|shell-shock|savannah-georgia|rain|playing-golf-in-the-rain|photograph|photographer|mysticism|mysterious-stranger|montage|medal-of-honor|magic|love|locker-room|kiss|journalist|heart-attack|headlights|grass|golf-resort|golf-ball|golf-ball-between-breasts|gas-mask|funeral|friend|friendship|fear|father-son-relationship|father-daughter-relationship|falling-from-a-tree|explosion|drinking|dog|dancing|cremated-remains|courtroom|championship|card-playing|bus|boarding-house|bicycle|battle|bankruptcy|apology|amazing-grace-hymn|african-american|abandoned-store|1920s|georgia|great-depression|southern-u.s.|breakthrough|death-of-father|based-on-novel|independent-film|character-name-in-title</t>
  </si>
  <si>
    <t xml:space="preserve">tt0162222</t>
  </si>
  <si>
    <t xml:space="preserve">Cast Away</t>
  </si>
  <si>
    <t xml:space="preserve">A FedEx executive must transform himself physically and emotionally to survive a crash landing on a deserted island.</t>
  </si>
  <si>
    <t xml:space="preserve">Tom Hanks, Paul Sanchez, Lari White, Leonid Citer</t>
  </si>
  <si>
    <t xml:space="preserve">143 min</t>
  </si>
  <si>
    <t xml:space="preserve">Adventure, Drama, Romance</t>
  </si>
  <si>
    <t xml:space="preserve">Nominated for 2 Oscars. Another 15 wins &amp; 33 nominations.</t>
  </si>
  <si>
    <t xml:space="preserve">survival|volleyball|island|love|christmas|raft|time|ocean|rescue|storm|life-raft|hope|photograph|spear|remote-island|fish|aircraft|calendar|pocket-watch|clock|plane-crash|tropical-island|fire|talking-to-an-inanimate-object|snorricam|reference-to-gilligan's-island|crossroads|birthday-card|pager|toothache|russia|moscow|digital-clock|elvis-presley|compact-disc|2000s|despair|suicide-contemplation|tenacity|ambiguous-ending|starting-a-fire|lost-at-sea|lone-survivor|what-happened-to-epilogue|reverse-footage|mail-delivery|taxi|party|hotel|american-abroad|letter|bare-chested-male|map|desperation|psychiatrist|corpse|storm-at-sea|lightning|rainstorm|heavy-rain|underwater-scene|flood|explosive-decompression|toilet|pilot|1990s|christmas-tree|fiance-fiancee-relationship|visceral|ship|campfire|videotape|self-mutilation|tooth-ripped-out|dentist|translator|kremlin|moscow-russia|snow|beach|suspense|giant-wave|no-opening-credits|desert|two-word-title|stranded-on-an-island|eating|eating-live-animal|crab|yelling-for-help|rescue-at-sea|floating-on-a-raft|building-raft|palm-tree|desert-island|pacific-island|exploring|exploration|cave-dweller|shouting|solitude|beard|hair-growth|long-hair|hair|mountain-climbing|climbing|hand-wound|leg-wound|wound|bloody-hand-print|bloody-hand|blood-on-hand|blood|coconut-tree|fire-at-sea|fire-and-water|turbojet-engine|airplane-engine|airplane|airport|sweater|christmas-dinner|christmas-party|burying-a-dead-body|dead-man|dead-body|sorting-mail|waves|inflatable-life-raft|body-floating-in-water|vhs|ice-skates|flashlight|portrait-of-fiance|cave-drawing|cave|swiss-army-knife|kissing-in-the-rain|seemingly-widowed|analemma|fed-ex|screaming-in-pain|very-little-dialogue|barefoot|stranded|ingenuity|rain|airplane-accident|blockbuster|hunger|imaginary-friend|castaway|mail-carrier|lost-love|loneliness|product-placement|spear-fishing|cabin-fever|cargo-plane|suicide-attempt|coral|sailing|burial|coconut|isolation|tooth-extraction|presumed-dead|thirst|self-dentistry|whale|suicidal-thoughts|surprise-ending|one-word-title</t>
  </si>
  <si>
    <t xml:space="preserve">tt0190590</t>
  </si>
  <si>
    <t xml:space="preserve">O Brother, Where Art Thou?</t>
  </si>
  <si>
    <t xml:space="preserve">In the deep south during the 1930s, three escaped convicts search for hidden treasure while a relentless lawman pursues them.</t>
  </si>
  <si>
    <t xml:space="preserve">Buena Vista</t>
  </si>
  <si>
    <t xml:space="preserve">George Clooney, John Turturro, Tim Blake Nelson, John Goodman</t>
  </si>
  <si>
    <t xml:space="preserve">Joel Coen, Ethan Coen</t>
  </si>
  <si>
    <t xml:space="preserve">Nominated for 2 Oscars. Another 7 wins &amp; 35 nominations.</t>
  </si>
  <si>
    <t xml:space="preserve">bank|convict|baby|blind-prophet|prophet|escape|1930s|chain-gang|mississippi|search|robber|south|salesman|governor|bank-robber|ku-klux-klan|escaped-convict|road-movie|vanity|rural-setting|ring|flooding|coffin|horn|photograph|grave|shack|bicycling|police-arrest|hanging|dancing|fan|concert|auditorium|thunder|scaffold|anger|lightning|blood|whistle|beating|cash|club|butterfly|toad|scream|jug|hitchhiking|money|farmer|cattle|yodeling|dobro|campfire|hound|acoustic-guitar|chicken|meeting|chained|guard|fiddle|crying|rope|noose|whip|badge|musician|redneck|field|hood|restaurant|outlaw|waitress|underwear|gramophone|gangster|watching-a-movie|on-the-lam|car-chase|obese|pick-axe|guitarist|screen|microphone|ritual|guitar|pocket-watch|horseback|sledge-hammer|father-daughter-relationship|celebration|rite|cigar-smoking|fistfight|boxing|applause|little-girl|small-town|politician|entertainment|poster|double-bass|dwarf|speaker|mandolin|entertainer|performance|phonograph-record|performer|stage|walking-cane|crossroads|slapstick|audience|listening-to-radio|railroad-tracks|american|farce|church|hay|swamp|pie|music-band|dynamite|cracker|preacher|father-son-relationship|eye-patch|religion|forest|horse-and-wagon|woods|explosion|blues-music|bluegrass|pig|getaway|torch|pursuit|megaphone|bounty|gasoline|barn|surrounded|hair-net|oil-lamp|rifle|whittling|gunshot|little-boy|hillbilly|blindness|old-man|bayou|dieselpunk|famous-score|river|river-baptism|lifting-someone-into-the-air|racial-injustice|political-rally|rally|corruption|economic-inequality|prison-break|water|apocalypse|friendship|critique-of-capitalism|cooperation|solidarity|democracy|prison-farm|poverty|alienation|on-the-road|satire|american-mythology|pastiche|prison-stripes|union-suit|husband-wife-relationship|siren-the-creature|singer|obsession|journey|escape-from-prison|candidate|americana|american-south|reference-to-the-book-of-matthew|folk-tale|reference-to-matthew-6-28|cult-film|question-in-title|ex-husband-ex-wife-relationship|treasure-hunt|theft|secret|rudeness|prayer|one-eyed-man|interrupted-hanging|frog|cousin-cousin-relationship|confession|blind-man|bible-salesman|betrayal|whipping|rescue|reform|posse|pardon|machine-gun|impersonation|gunfire|fire|fight|farm|dog|railroad-hand-car|tennessee-valley-authority|train|gopher|recording|racism|faith|bluegrass-music|gospel|election|baptism|movie-theatre|gubernatorial-candidate|bank-robbery|police|prophecy|fugitive|on-the-run|bipolar-disorder|lynching|jail-break|based-on-poem|country-music|canceled-wedding|recording-studio|singing|campaign|southerner|midget|flood|radio-station|banjo|cow|great-depression|pomade|based-on-novel|nipples-visible-through-clothing</t>
  </si>
  <si>
    <t xml:space="preserve">tt0192111</t>
  </si>
  <si>
    <t xml:space="preserve">Head Over Heels</t>
  </si>
  <si>
    <t xml:space="preserve">A young woman is attracted to a man despite her thinking she's seen him kill someone.</t>
  </si>
  <si>
    <t xml:space="preserve">Monica Potter, Freddie Prinze Jr., Shalom Harlow, Ivana Milicevic</t>
  </si>
  <si>
    <t xml:space="preserve">Comedy, Mystery, Romance</t>
  </si>
  <si>
    <t xml:space="preserve">private-investigation|suspected-murder|reference-to-stevie-nicks|reference-to-don-king|held-at-gunpoint|murder-witness|apartment-building|boyfriend-girlfriend-relationship|manhattan-new-york-city|false-identity|boxer-shorts|bare-chested-male|undercover-agent|russian-mafia|art-museum|art-restoration</t>
  </si>
  <si>
    <t xml:space="preserve">tt0236348</t>
  </si>
  <si>
    <t xml:space="preserve">Josie and the Pussycats</t>
  </si>
  <si>
    <t xml:space="preserve">A girl group find themselves in the middle of a conspiracy to deliver subliminal messages through popular music in this send up of the music industry and pop culture.</t>
  </si>
  <si>
    <t xml:space="preserve">Rachael Leigh Cook, Rosario Dawson, Tara Reid, Gabriel Mann</t>
  </si>
  <si>
    <t xml:space="preserve">Harry Elfont, Deborah Kaplan</t>
  </si>
  <si>
    <t xml:space="preserve">Comedy, Music</t>
  </si>
  <si>
    <t xml:space="preserve">music-industry|pop-band|girl-band|fictional-band|based-on-tv-series|band|subliminal-message|pop-culture|fame|boy-band|boss|conspiracy|rock-star|manager|f-rated|reference-to-heath-ledger|fast-motion-scene|best-friend|world-tour|vegetarian|truck|test-subject|stardom|singing|singer|shopping|secret|satire|riverdale|record-deal|private-jet|pop-star|pop-music|airplane-crash|new-york-city|music-producer|manipulation|love-interest|lead-singer|girl-power|friendship|fans|drummer|disappearance|concert|celebrity|bowling-alley|bitterness|beauty-shop|animal-lover|agent|shower|bathtub|teen-movie|mud-mask|punk-rocker|based-on-comic-book|voice-impressionist|villainess|presumed-dead|popularity|party|nail-polish|music-business|manic-laughter|low-self-esteem|jealousy|headphones|fbi-agent|catfight|brother-sister-relationship|boyfriend-girlfriend-relationship|baseball-bat|rotten-teeth|aquarium|punk-rock-girl|rock-band|punk-rock|punk-rock-band|punk-band|stadium|spoof|mister-movie-fone|lisp|guitar|blonde-stereotype|brainwashing|audience|albino|archie-comics|based-on-cartoon|bloopers-during-credits|remake|product-placement|character-name-in-title</t>
  </si>
  <si>
    <t xml:space="preserve">tt0209163</t>
  </si>
  <si>
    <t xml:space="preserve">The Mummy Returns</t>
  </si>
  <si>
    <t xml:space="preserve">The mummified body of Imhotep is shipped to a museum in London, where he once again wakes and begins his campaign of rage and terror.</t>
  </si>
  <si>
    <t xml:space="preserve">6 wins &amp; 16 nominations.</t>
  </si>
  <si>
    <t xml:space="preserve">king|scorpion|bracelet|son|ancient-egypt|egypt|warrior|rescue|immortality|pyramid|fate|mummy|monster|snake|second-part|three-word-title|title-at-the-end|tension|blood-splatter|wrestling|opening-action-scene|revolver|double-barreled-shotgun|sawed-off-shotgun|battlefield|sword-duel|foot-chase|car-chase|blood|fistfight|brawl|kickboxing|wrestler|knife|knife-fight|flashback|sai|axe-fight|stick-fight|duel|martial-arts|mixed-martial-arts|colt-.45|combat|hand-to-hand-combat|battle|chase|bolt-action-rifle|dual-wield|sniper-rifle|gunfight|gun-fu|violence|ambush|shootout|showdown|action-hero|hero|spider|treasure-hunt|nemesis|mission|legionnaire|jewel|dysfunctional-family|indiana-jones-spoof-scene|parasite-underneath-skin|altered-version-of-studio-logo|no-title-at-beginning|no-opening-credits|sword-and-sorcery|boy|art|architecture|sword|sword-and-fantasy|tommy-gun|fart-in-blooper-reel|train-ride|tidal-wave|resurrection|poison-dart|monkey|london-england|blow-pipe|marital-love|egyptology|ancient-ritual|ancient-religion|ancient-culture|ancient-corpse|ancient-civilization|egyptian-curse|flamethrower|undead|child-in-peril|blockbuster|sequel|part-computer-animation|1930s|diamond|bus|person-on-fire|catacomb|decapitation|child-kidnapping|girl-fight|balisong|bug|magic|oasis|bird-messenger|sword-fight|airship|reincarnation|destiny|sequel-to-remake|reverse-footage|impalement|levitation|chosen-one|camel</t>
  </si>
  <si>
    <t xml:space="preserve">tt0183790</t>
  </si>
  <si>
    <t xml:space="preserve">A Knight's Tale</t>
  </si>
  <si>
    <t xml:space="preserve">After his master dies, a peasant squire, fueled by his desire for food and glory, creates a new identity for himself as a knight.</t>
  </si>
  <si>
    <t xml:space="preserve">Heath Ledger, Rufus Sewell, Shannyn Sossamon, Paul Bettany</t>
  </si>
  <si>
    <t xml:space="preserve">Brian Helgeland</t>
  </si>
  <si>
    <t xml:space="preserve">4 wins &amp; 10 nominations.</t>
  </si>
  <si>
    <t xml:space="preserve">chaucer|medieval-times|knight|tournament|jousting|writer|jousting-tournament|peasant|love|competition|armor|fighting|herald|pillory|receiving-knighthood|musical-sequence-in-non-musical-work|female-blacksmith|sword-and-shield|pretend-knight|opening-action-scene|villain|lance|dagger|memory|flashback|father-son-relationship|game|church|parade|sword-duel|duel|shield|champion|broken-arm|dark-comedy|angry-mob|apple|dance|passionate-kiss|blind-man|combat|torture|rival|showdown|stabbed-in-the-arm|male-rear-nudity|poet|lie|poetry|brunette|tent|camp|sensuality|splinter|swordplay|swordsman|play-fight|hero|tough-guy|dreadlocks|punctuation-in-title|apostrophe-in-title|anachronism|bare-midriff|surprise-after-end-credits|blacksmith|black-prince|nudity|middle-ages|male-nudity|feast|gambling-debt|gambling-addiction|sword-fight|horse|farting-contest|impostor|training|rock-music|flatulence|steel-helmet</t>
  </si>
  <si>
    <t xml:space="preserve">tt0232500</t>
  </si>
  <si>
    <t xml:space="preserve">The Fast and the Furious</t>
  </si>
  <si>
    <t xml:space="preserve">Los Angeles police officer Brian O'Connor must decide where his loyalty really lies when he becomes enamored with the street racing world he has been sent undercover to destroy.</t>
  </si>
  <si>
    <t xml:space="preserve">Paul Walker, Vin Diesel, Michelle Rodriguez, Jordana Brewster</t>
  </si>
  <si>
    <t xml:space="preserve">10 wins &amp; 12 nominations.</t>
  </si>
  <si>
    <t xml:space="preserve">illegal-street-racing|undercover-cop|truck|robbery|trucker|eighteen-wheeler|undercover|gang|street-racing|police|car|hijacking|junk-car|scrap-car|semi-truck-and-trailer|derelict-car|semi-truck|heist|urban-setting|black-comedy|triad|product-placement|director-cameo|machismo|car-stunt|car-race|detective|police-detective|usa|thief|arrest|montage|swat-team|undercover-operation|car-truck-chase|car-motorcycle-chase|drive-by-shooting|car-explosion|police-car-chase|overturning-car|2000s|implied-sex|five-word-title|undercover-policeman|police-shootout|corona-beer|undercover-officer|thong|foreplay|kissing|uzi|evil-man|blockbuster|desert-eagle-.50|blood|beating|first-part|fight|fighting|violence|showdown|gunfight|semiautomatic-pistol|kissing-while-having-sex|brunette|pump-action-shotgun|shootout|ambush|hand-to-hand-combat|opening-action-scene|mixed-martial-arts|martial-arts|action-hero|hero|fistfight|brawl|tough-guy|prayer|saying-grace|driveby-shooting|shotgun|shot-through-a-door|run-car-off-road|shot-to-death|shot-in-the-chest|murder|shot-in-the-side|auto-shop|fbi-agent|premarital-sex|bare-chested-male|holding-breasts|pistol|machine-gun|held-at-gunpoint|exploding-car|party|restaurant|tuna|lesbian-kiss|boyfriend-girlfriend-relationship|first-of-series|friendship|childhood-friend|manhattan-new-york-city|federal-bureau-of-investigation|telephone|scene-after-end-credits|studio-logo-segues-into-film|altered-version-of-studio-logo|car-chase|toyota-supra|surprise-after-end-credits|car-accident|motor|enemy|gang-warfare|wet-t-shirt|wet-t-shirt-contest|traced-call|skyline|law-enforcement|fire|dvd-player|cleavage|cell-phone|california|blown-cover|bikini|train|gay-slur|motorcycle|drag-racing|desert|car-crash|racial-slur|brother-sister-relationship|gangsta-grip|chase|hijack|automobile-racing|los-angeles-california|based-on-article|theft|cult-film</t>
  </si>
  <si>
    <t xml:space="preserve">tt0212720</t>
  </si>
  <si>
    <t xml:space="preserve">A.I. Artificial Intelligence</t>
  </si>
  <si>
    <t xml:space="preserve">A highly advanced robotic boy longs to become "real" so that he can regain the love of his human mother.</t>
  </si>
  <si>
    <t xml:space="preserve">Haley Joel Osment, Frances O'Connor, Sam Robards, Jake Thomas</t>
  </si>
  <si>
    <t xml:space="preserve">Adventure, Drama, Sci-Fi</t>
  </si>
  <si>
    <t xml:space="preserve">Nominated for 2 Oscars. Another 16 wins &amp; 67 nominations.</t>
  </si>
  <si>
    <t xml:space="preserve">boy|future|fairy|robot|fairy-tale|technophobia|robot-human-relationship|reference-to-pinocchio|false-accusation|child's-point-of-view|child-abandonment|robot-as-pathos|genocide|far-future|artificial-intelligence|child-abuse|mother-son-relationship|synthetic-human|artificially-created-boy|cyberpunk|fetishism|allegory|android|myth|cruelty|persecution|xenophobia|based-on-short-story|blond-boy|tech-noir|affection|forest|ice|stasis|technological-singularity|manhunt|three-word-title|tragic-ending|future-shock|dystopia|end-of-mankind|42nd-century|waking-up-in-the-future|2140s|22nd-century|reference-to-hansel-and-gretel|reference-to-frankenstein|technology-gone-amok|year-2035|asthma-attack|patricide|suicide|caught-in-a-net|brooklyn-new-york-city|manhattan-new-york-city|world-trade-center-manhattan-new-york-city|tragic-event|statue-of-liberty-new-york-city|new-york-city|coney-island-brooklyn-new-york-city|indifference|snow|4000s|acronym-in-title|pajamas|no-opening-credits|oedipus-complex|underwater|pool|entire-title-is-capitalized-acronym|wish-fulfillment|train|public-execution|hologram|rite-of-passage|flooded-city|helicopter|cage|pop-culture|self-repair|armageddon|laughing|hatred|dinner|perfume|decapitated-child|teddy-bear|sex-with-robot|self-referential|sea|pity|coffee|ice-age|prostitution|cryogenics|tear|racism|toilet|swimming-pool|memory|statue|motorcycle|promise|lock-of-hair|misunderstanding|knife|irony|child-flying-helicopter|nanny|moon|cannon|hat|bigotry|sibling-rivalry|singing|spectacle|flying-machine|fear|global-warming|lion|dolphin|neon|birthday</t>
  </si>
  <si>
    <t xml:space="preserve">tt0173840</t>
  </si>
  <si>
    <t xml:space="preserve">Final Fantasy: The Spirits Within</t>
  </si>
  <si>
    <t xml:space="preserve">A scientist makes a last stand on Earth with the help of a ragtag team of soldiers against an invasion of alien phantoms.</t>
  </si>
  <si>
    <t xml:space="preserve">Ming-Na Wen, Alec Baldwin, Ving Rhames, Steve Buscemi</t>
  </si>
  <si>
    <t xml:space="preserve">Hironobu Sakaguchi, Motonori Sakakibara(co-director)</t>
  </si>
  <si>
    <t xml:space="preserve">3 wins &amp; 10 nominations.</t>
  </si>
  <si>
    <t xml:space="preserve">scientist|year-2065|soldier|military|general|alien-creature|female-scientist|creature|captain|spirit|quest|final-fantasy|orbital-attack|human-in-outer-space|cgi-animation|dark-future|dystopia|dystopian-future|human-versus-alien|woman-scientist|body-scan|plant|alien-world|satellite|alien-spirit|female-doctor|living-planet|21st-century|exploding-body|soul-transference|invisibility|battle|knife|jail-cell|pistol|council|recurring-dream|lucid-dream|flashback|future|female-warrior|female-soldier|warrior|mercenary|tucson-arizona|devastated-landscape|brooklyn-bridge|domed-city|signal-flare|zero-gravity|hologram|laser|outer-space|fictional-war|surrealism|no-opening-credits|mysticism|what-happened-to-epilogue|self-sacrifice|x-rayed-skeleton|crater|exploding-ship|jumping-through-a-window|shot-through-a-window|mechanic|shared-dream|soul-harvesting|tentacle|sole-black-character-dies-cliche|2060s|space-based-weapon|major|post-apocalypse|gaia-theory|computer-animation|gaia|space|spirituality|new-york-city|ghost|love|exploding-planet|memory|based-on-video-game|space-station|gun|virus|babe-scientist|space-travel|infection|death|dream|arizona|diary|adaptation-directed-by-original-author|old-age|alien-invasion|meteorite|death-of-friend|independent-film</t>
  </si>
  <si>
    <t xml:space="preserve">tt0265029</t>
  </si>
  <si>
    <t xml:space="preserve">America's Sweethearts</t>
  </si>
  <si>
    <t xml:space="preserve">A movie publicist deals with the messy public split of his movie's co-stars while keeping reporters at bay while a reclusive director holds the film's print hostage.</t>
  </si>
  <si>
    <t xml:space="preserve">Julia Roberts, Billy Crystal, Catherine Zeta-Jones, John Cusack</t>
  </si>
  <si>
    <t xml:space="preserve">press|love|publicist|movie-star|actor|actress|hollywood|woman|face-slap|marital-separation|movie-business|zoloft|promotion|sister-sister-relationship|break-up|fistfight|restaurant|film-in-film|filmmaking|candid-camera|infidelity|stereotype|funny-accent|celebrity|fat-suit|dog|paparazzi|lisp|obesity|los-angeles-california|jealousy|depression|publicity</t>
  </si>
  <si>
    <t xml:space="preserve">tt0246544</t>
  </si>
  <si>
    <t xml:space="preserve">The Musketeer</t>
  </si>
  <si>
    <t xml:space="preserve">Alexander Dumas' novel is updated with an eastern influence as D'Artagnan attempts to join the king's elite guards, the Royal Musketeers, and find the man who killed his parents.</t>
  </si>
  <si>
    <t xml:space="preserve">Catherine Deneuve, Mena Suvari, Stephen Rea, Tim Roth</t>
  </si>
  <si>
    <t xml:space="preserve">Peter Hyams</t>
  </si>
  <si>
    <t xml:space="preserve">murder|guard|swordsman|musketeer|king|17th-century|baroque|1600s|cardinal-the-priest|sleeve-gun|scroll|fighting-in-the-air|medal-ceremony|impalement|spiral-staircase|beating|climbing-through-a-window|falling-down-stairs|damsel-in-distress|tower|grappling-hook|climbing-up-a-wall|falling-from-height|army|assassination-attempt|skinny-dipping|library|sword|torch|map|bodyguard|soldier|mercenary|attack|bare-chested-male|woods|forest|face-slap|spit-in-the-face|person-on-fire|child-in-peril|drunkenness|innuendo|rain|rifle|pistol|film-starts-with-text|conspiracy|letter|improvised-weapon|flaming-sword|lord|safe-house|deception|betrayal|treason|traitor|palace|wisecrack-humor|kitchen|looting|disguise|hotel|sewer|rat|falling-through-roof|banquet|bathtub|female-nudity|eavesdropping|father-daughter-relationship|wire-fu|good-versus-evil|psychopath|sadism|sadist|eye-patch|priest|interrogation|torture|fire|church|prisoner|threatened-with-a-knife|escape|held-at-gunpoint|hostage|kidnapping|prison|prison-guard|dungeon|servant|queen|character-repeating-someone-else's-dialogue|tavern|death|stabbed-in-the-chest|shot-in-the-chest|horse-drawn-carriage|horse|mentor|burial|orphan|death-of-family|gunpowder|fight|showdown|tough-guy|remake|ambush|sex|passionate-kiss|mixed-martial-arts|knife-throwing|violence|fencing|rapier|revenge-plot|gunfight|shootout|mexican-standoff|musket|fight-to-the-death|bar-brawl|bar-fight|fistfight|brawl|horse-chase|powder-keg|murder-of-parents|knife|dagger|kingdom|prison-escape|spear|disarming-someone|kung-fu|combat|hand-to-hand-combat|stylized-violence|castle|rescue-mission|siege|cannon|explosion|battlefield|battle|sword-duel|three-musketeers|adventure-hero|action-hero|hero|foreign-language-adaptation|director-also-cinematographer|gascony|swashbuckler|revenge|rescue|paris-france|mission|henchman|wuxia-fiction|warrior|martial-arts|honor|throat-slitting|sword-fight|death-of-friend|based-on-novel</t>
  </si>
  <si>
    <t xml:space="preserve">tt0272152</t>
  </si>
  <si>
    <t xml:space="preserve">K-PAX</t>
  </si>
  <si>
    <t xml:space="preserve">PROT is a patient at a mental hospital who claims to be from a far away planet. His psychiatrist tries to help him, only to begin to doubt his own explanations.</t>
  </si>
  <si>
    <t xml:space="preserve">Kevin Spacey, Jeff Bridges, Mary McCormack, Alfre Woodard</t>
  </si>
  <si>
    <t xml:space="preserve">extraterrestrial|science|planet|patient|hospital|light-travel|beam-of-light|pencil|homesickness|beggar|medication|savant|alien-language|schizophrenia|catatonia|surprise-after-end-credits|murder|alien|1980s|mental-institution|astronomy|sunglasses|faster-than-light|bluebird|cult-film|psychiatrist|freudian|subconscious|philosophical-conversation|imagination|nausea|luggage|fastest-gun-in-the-west|evolution|laughter|lunatic|medical-treatment|clinical-psychiatry|jet-lag|binary-star|psychiatric-institute-of-manhattan-manhattan-new-york-city|tree|casket|hallucinogen-toxication|art-forgery|reference-to-rembrandt|gentleman-caller|tachyon-speed|tachyon|fruit-salad|lawn-tennis|newfoundland|iceland|greenland|amnesia|ultraviolet-light|piano-player|piano|overhead-train|fourth-of-july|barbecue|picnic|toy-xylophone|slaughterhouse|work-accident|cow|time-lapse-photography|albuquerque-new-mexico|constellation|star-the-celestial-object|blue-bird-of-happiness|future|sun|moon|galaxy|computer|watching-tv|venetian-blinds|apple-pie|strangulation|pregnancy|solar-system|outer-space|bellevue-hospital-manhattan-new-york-city|train|robbery|wheelchair|stranger|dying|fear|craziness|illness|marriage|nightmare|dream|reference-to-albert-einstein|paranoia|reference-to-joan-of-arc|reference-to-jesus-christ|death|hypnosis|psychotic|psychosis|mother-daughter-relationship|mother-son-relationship|father-daughter-relationship|father-son-relationship|husband-wife-relationship|family-relationships|friendship|friend|swing|policewoman|policeman|police|salvation-army|sleeping|party|blood|death-of-daughter|death-of-wife|murder-of-daughter|murder-of-wife|investigation|river|drowning|suicide|attempted-suicide|attempted-murder|essay-contest|death-of-friend's-father|video-camera|surveillance-camera|disappearance|lyra-the-constellation|children|boy|hoboken-new-jersey|strawberry|chess|psychiatric-ward|telescope|mental-patient|blue-jay|bird|astrophysicist|speed-of-light|balloon|banana|apple|dog|christian|buddhist|reference-to-buddha|lawyer|law|skunk|sense-of-smell|manhattan-new-york-city|remake|dutch-angle|second-chance|new-beginning|dreamer|morality|drifter|open-ended|ambiguous-ending|ambiguity|photophobia|character-repeating-someone-else's-dialogue|enigma|secret-past|tragic-past|dark-past|delusion|delusional-disorder|star-gazing|grand-central-station-manhattan-new-york-city|porcupine-joke|santa-rosa-new-mexico|new-mexico|1990s|new-york-city|rape|fruit|hypnotism|railway-station|vegetarian|hypnotic-regression|thorazine|haldol|lawn-sprinkler|planetarium|water|death-of-father|based-on-novel|title-spoken-by-character|surprise-ending|scotch-whiskey|guadalupe-county-observer-the-newspaper|reproduction|computer-enhancement|independent-film</t>
  </si>
  <si>
    <t xml:space="preserve">tt0249478</t>
  </si>
  <si>
    <t xml:space="preserve">Domestic Disturbance</t>
  </si>
  <si>
    <t xml:space="preserve">A divorced father discovers that his 12-year-old son's new stepfather is not what he made himself out to be.</t>
  </si>
  <si>
    <t xml:space="preserve">John Travolta, James Lashly, Rebecca Tilney, Debra Mooney</t>
  </si>
  <si>
    <t xml:space="preserve">Harold Becker</t>
  </si>
  <si>
    <t xml:space="preserve">Crime, Mystery, Thriller</t>
  </si>
  <si>
    <t xml:space="preserve">witness|stepfather|boy|boat-builder|amateur-detective|ocean|maryland|loot|pregnancy|ex-con|rebellious-son|broken-window|evil-stepfather|fear-of-stepfather|runaway-boy|13-year-old|coming-of-age|teenage-boy|lying-child|false-accusation-of-lying|liar|child-in-danger|ice-pick-murder|disbelieving-adult|defenestration|lifting-someone-into-the-air|paranoia|lie|remarriage|philanthropy|double-life|child's-point-of-view|rain|electrocution|crowbar|child-in-peril|child-custody|witness-protection|domestic-violence|internet|mother-son-relationship|sailboat|baseball-bat|investigation|runaway-child|divorce|lighter|police|arson|murder|child-witness|boat-building|father-son-relationship|neo-noir|violence|wedding</t>
  </si>
  <si>
    <t xml:space="preserve">tt0193560</t>
  </si>
  <si>
    <t xml:space="preserve">Texas Rangers</t>
  </si>
  <si>
    <t xml:space="preserve">A ragtag group of youngsters band together after the American Civil War to form the Texas Rangers, a group charged with the dangerous, ruthless duty of cleaning up the West.</t>
  </si>
  <si>
    <t xml:space="preserve">Dimension Films</t>
  </si>
  <si>
    <t xml:space="preserve">James Van Der Beek, Rachael Leigh Cook, Ashton Kutcher, Dylan McDermott</t>
  </si>
  <si>
    <t xml:space="preserve">Steve Miner</t>
  </si>
  <si>
    <t xml:space="preserve">texas|texas-ranger|mexican|army|orphan|law-enforcement|frontier|cattle|1870s|bandit|dynamite|gunslinger|street-shootout|winchester-rifle|repeating-rifle|dual-wield|colt-45|six-shooter|revolver|pistol|stylized-violence|gun-fu|hero|cowboy-and-outlaw|cowboy|state-in-title|state-name-in-title|widower|voice-over-narration|violence|thief|theft|survivor|stuttering|stolen-cattle|ruthlessness|rio-grande-river|race-relations|pursuit|outlaw-gang|murder|mexico|land-baron|idealist|hostage|honor|general|frontier-justice|flashback|father-daughter-relationship|ex-slave|death|corruption|cattle-rancher|cattle-drive|bathtub|bathing|ambush|auction|underwear|tiger|recruitment|polyglossy|clerk|circus|assassin|stabbed-in-the-hand|racist-comment|racial-segregation|racial-reconciliation|racial-discrimination|terminal-illness|burial|shootout|murder-of-family|death-of-family|whiskey|villain|tyrant|top-hat|target-practice|sunset|stabbed-in-the-back|sideburns|shotgun|shot-in-the-chest|shot-in-the-back|rural-setting|post-civil-war|mother-son-relationship|male-bonding|machine-gun|love-at-first-sight|letter|lasso|juggler|horse-carriage|hanging|graveyard|grave-digging|funeral|fort|explosion|execution|dying-man|dinner|cowboy-hat|cowboy-boots|coughing|city-in-ruins|cemetery|campfire|brother-brother-relationship|bracelet|black-cowboy|betrayal|gatling-gun|independent-film|based-on-book</t>
  </si>
  <si>
    <t xml:space="preserve">tt0268978</t>
  </si>
  <si>
    <t xml:space="preserve">A Beautiful Mind</t>
  </si>
  <si>
    <t xml:space="preserve">After John Nash, a brilliant but asocial mathematician, accepts secret work in cryptography, his life takes a turn for the nightmarish.</t>
  </si>
  <si>
    <t xml:space="preserve">Russell Crowe, Ed Harris, Jennifer Connelly, Christopher Plummer</t>
  </si>
  <si>
    <t xml:space="preserve">Won 4 Oscars. Another 33 wins &amp; 67 nominations.</t>
  </si>
  <si>
    <t xml:space="preserve">mathematician|mental-illness|conspiracy|cryptography|game-theory|nobel-prize|school|professor|game-of-go|spy|psychiatrist|paranoid-schizophrenia|paranoia|harvard|student|teaching|mathematics|secret|university|soviet|princeton-university|1950s|1940s|genius|roommate|economics|woman|motivational|kiss|imagination|three-word-title|black-dress|party|drinking-alcohol|alcohol|socially-awkward|taking-a-photograph|posing-for-a-photograph|flash-camera|film-camera|large-format-camera|shot-in-sequence|scholar|bicycling|medicine|stars|governor|agent|bomb|blackboard|laboratory|standing-ovation|security|camera|army-general|map|military|anguish|applause|dancing|mother-son-relationship|tradition|hearing-voices|rage|princeton-new-jersey|soldier|anger|baby-carriage|mental-institution|punched-in-the-face|husband-wife-relationship|cambridge-massachusetts|wedding-gown|seal|classified-information|military-police|reference-to-joseph-mccarthy|remote-control|department-of-defense|reference-to-j.-robert-oppenheimer|washington-d.c.|playing-pool|reference-to-d.-h.-lawrence|record-player|reference-to-samuel-morse|phonograph-record|reference-to-albert-einstein|audience|1980s|doctor|blood|tears|suspense|reality|wheelchair|nurse|handcuffed|little-girl|painting|foot-chase|russian|pistol|painter|covert|photographer|central-intelligence-agency|scientist|holding-shoes-in-hand|apophenia|broken-mirror|breaking-a-mirror|epilepsy|reference-to-isaac-newton|techne|side-effect|schizophrenic|niece|delusion|class|calculus|beer|baby|teacher|father-son-relationship|dating|hallucination|no-opening-credits|schizophrenia|shock-therapy|prank|loner|ivy-league|humiliation|college|famous-score|top-secret|tool-shed|stockholm-sweden|star-gazing|speech|shootout|self-mutilation|rooftop|rivalry|restaurant|reception|rainstorm|psychiatric-hospital|picnic|pen|necktie|marriage-proposal|library|lecture|implant|imaginary-friend|hypodermic-needle|government-agent|friendship|flirting|flashback|face-slap|cold-war|car-chase|boston-massachusetts|bathtub|1990s|1970s|1960s|wedding|pool-game|pentagon-building|new-jersey|medication|massachusetts-institute-of-technology|marriage|guilt|chase|epiphany|blockbuster|code-breaking|thorazine|creativity|insulin-coma-therapy|based-on-true-story|based-on-book|cult-film|bar</t>
  </si>
  <si>
    <t xml:space="preserve">tt0245046</t>
  </si>
  <si>
    <t xml:space="preserve">Charlotte Gray</t>
  </si>
  <si>
    <t xml:space="preserve">A young Scottish woman joins the French Resistance during World War II to rescue her Royal Air Force boyfriend who is lost in France.</t>
  </si>
  <si>
    <t xml:space="preserve">Cate Blanchett, James Fleet, Abigail Cruttenden, Charlotte McDougall</t>
  </si>
  <si>
    <t xml:space="preserve">1940s|resistance|french-resistance|shot-down|secret|royal-air-force|pilot|hope|courier|communist|behind-enemy-lines|vichy|title-directed-by-female|word-association|wedding-ring|urination|underwear|undercover-courier|undercover-agent|train|train-tracks|train-explosion|train-engineer|telephone-operator|teacher|teacher-student-relationship|tank|suspicion|student|st.-andrew's-scotland|slaughter|sex|secret-agent|scotland|rifle|restaurant|resistance-fighter|ration-card|rain|railroad-station|raf|prisoner-of-war|pow|police|policeman|pistol|photograph|perfume|party|paris-france|parachute|nightmare|nazi|nazi-occupation|murder|mother-son-relationship|military-training|machine-gun|london-england|lipstick|letter|jew|jewish|id-card|gun|german-soldier|german-occupation|gendarme|flashlight|father-son-relationship|family-relationships|eyeglasses|explosion|espionage|dream|dog|disappearance|death|dancing|dancer|cyanide-pill|courage|collaborator|collaboration|coffee|civil-servant|circular-staircase|cigarette-smoking|cigarette-lighter|church|cafe|british-pilot|bridge|bravery|boy|bombing|bicycle|bar|airplane|scot|farm|spy|world-war-two|special-operations-executive|first-aid-nursing-yeomanry|based-on-novel|character-name-in-title</t>
  </si>
  <si>
    <t xml:space="preserve">tt0277296</t>
  </si>
  <si>
    <t xml:space="preserve">The Scorpion King</t>
  </si>
  <si>
    <t xml:space="preserve">A desert warrior rises up against the evil army that is destroying his homeland. He captures the enemy's key sorcerer, takes her deep into the desert and prepares for a final showdown.</t>
  </si>
  <si>
    <t xml:space="preserve">Dwayne Johnson, Steven Brand, Michael Clarke Duncan, Kelly Hu</t>
  </si>
  <si>
    <t xml:space="preserve">Chuck Russell</t>
  </si>
  <si>
    <t xml:space="preserve">sorceress|desert|king|showdown|warrior|destiny|assassin|scorpion|antiquity|wrestler-as-actor|poisoned-arrow|scorpion-venom|near-death-survivor|arrow-in-back|arrow-in-one's-back|arrow-in-the-back|shot-in-the-back-with-an-arrow|gomorrahite|reference-to-sodom|horse-thief|fire-ant|clairvoyance|clairvoyant|seer|soothsayer|urn|animal-in-title|title-in-title|three-word-title|gomorra|acadian|no-opening-credits|lima-syndrome|spin-off|palace|fictional-war|siege|dual-wield|wrestling|muscleman|strongman|mixed-martial-arts|martial-arts|raid|swordsman|shot-with-a-bow-and-arrow|knife|dagger|parkour|battle|battlefield|fighting|fistfight|brawl|disarming-someone|hand-to-hand-combat|combat|sword-duel|duel|rescue-mission|rescue|tough-guy|one-man-army|opening-action-scene|violence|action-hero|hero|sword-and-sandal|gomorrah|sword-and-sorcery|boy|explosive|dream-sequence|dead-boy|waterfall|wall-of-fire|spit-in-the-face|sinkhole|knife-throwing|grappling-hook|cross-dressing|axe|archery|ambush|flaming-arrow|arrow-catching|gunpowder|stabbed-in-the-arm|prequel-to-sequel-of-remake|prequel-to-sequel|skull|precognition|vision|spear|strangulation|cave|crystal|resistance|poison|throat-slitting|inventor|arm-wrestling|cobra|bow|prequel|snake|flaming-sword|ancient-egypt|catapult|sword|magic|thief|ant|oasis|betrayal|sand|gong|sandstorm|sword-fight|city|valley|ruby|patricide|impalement|fight|swordplay|severed-head|fire|telescope|arrow|harem|hit-in-the-crotch|falling-from-height|tyrant|explosion|falcon|camel|character-name-in-title</t>
  </si>
  <si>
    <t xml:space="preserve">tt0241760</t>
  </si>
  <si>
    <t xml:space="preserve">The New Guy</t>
  </si>
  <si>
    <t xml:space="preserve">A high school senior branded uncool in the ninth grade gets himself expelled so he changes his image to cool kid at the town's other high school.</t>
  </si>
  <si>
    <t xml:space="preserve">DJ Qualls, Eliza Dushku, Zooey Deschanel, Jerod Mixon</t>
  </si>
  <si>
    <t xml:space="preserve">Ed Decter</t>
  </si>
  <si>
    <t xml:space="preserve">sexy-dance|short-skirt|red-panties|microskirt|mini-skirt|eye-candy|school-girl|high-school|geek|prison|cheerleader|panty|high-school-girl|compact-disc|bikini|reference-to-janet-jackson|band|kiss|trying-on-swimsuits|woman-in-a-bikini|escape-attempt|climbing-a-chain-link-fence|reference-to-led-zeppelin|bathroom|bagpipes|juggalo|teen-movie|bully-comeuppance|head-butt|father-son-relationship|tolerance|redemption|martial-arts|kindness|friendship|fable|compassion|american-football|makeover|party|nerd|motorcycle|rock-band|horse|homecoming|midget|popularity|false-identity|hit-in-the-crotch|bully|erection|teenager|tuba|title-spoken-by-character</t>
  </si>
  <si>
    <t xml:space="preserve">tt0276751</t>
  </si>
  <si>
    <t xml:space="preserve">About a Boy</t>
  </si>
  <si>
    <t xml:space="preserve">A cynical, immature young man is taught how to act like a grown-up by a little boy.</t>
  </si>
  <si>
    <t xml:space="preserve">Hugh Grant, Nicholas Hoult, Sharon Small, Madison Cook</t>
  </si>
  <si>
    <t xml:space="preserve">Chris Weitz, Paul Weitz</t>
  </si>
  <si>
    <t xml:space="preserve">Nominated for 1 Oscar. Another 11 wins &amp; 29 nominations.</t>
  </si>
  <si>
    <t xml:space="preserve">friend|boy|single-mother|imaginary-son|single-father|bullying|song|dating|school|slacker|reference-to-xena-warrior-princess|directed-by-several-directors|three-word-title|british-comedy|slow-motion|truth-circle|selfishness|anger|maturity|round-table-discussion|being-cool|playing-pool|ambulance|godfather|baby|baby-seat|department-store|peter-pan-complex|teenage-crush|boy-girl-relationship|upside-down-image|overhead-shot|duet|mcdonald's-restaurant|earphones|computer|urine|applause|breakdancing|santa-claus|tambourine|cd|absent-father|stoned|granola|rain|shopping|supermarket|extramarital-affair|infidelity|unfaithfulness|adultery|cheating|velcro|pet-rescue|fear|charity|soup-kitchen|following-someone|watching-tv|break-up|park|fatherhood|motherhood|trust-exercise|group-therapy|ferrari|lie|football|reference-to-the-spice-girls|classroom|class|islington-england|hair-salon|haircut|music-therapy|teacher|suicide-note|bathtub|letter|reference-to-haley-joel-osment|inner-dialogue|rejection|storytelling|rap-music|schoolyard|lip-synching|sex|boyfriend-girlfriend-relationship|new-year's-eve|hit-on-the-head|aquarium|eating|food|reference-to-jon-bon-jovi|tears|crying|father-son-relationship|surrogate-son|freeze-frame|flashback|surrogate-uncle|unemployment|singer|reference-to-michael-jackson|reference-to-madonna-the-singer|peer-pressure|teasing|held-upside-down|self-centeredness|superficiality|montage|penis|two-narrators|voice-over-narration|loneliness|child's-point-of-view|urban-setting|womanizer|redemption|playboy|fear-of-commitment|coming-of-age|bachelor|family-relationships|suicide|mentor|amnesty-international|intergenerational-friendship|man-as-island|guitarist|guitar|christmas|friendship|thirty-something|mother-son-relationship|vegetarian|london-england|age-difference|singing|talent-show|swinging-single|immaturity|bully|depression|living-off-royalties|suicide-attempt|based-on-novel</t>
  </si>
  <si>
    <t xml:space="preserve">tt0279493</t>
  </si>
  <si>
    <t xml:space="preserve">Undercover Brother</t>
  </si>
  <si>
    <t xml:space="preserve">When "The Man" tries to derail a black candidate's presidential campaign, Undercover Brother and his fellow secret agents come to the rescue.</t>
  </si>
  <si>
    <t xml:space="preserve">Eddie Griffin, Chris Kattan, Denise Richards, Aunjanue Ellis</t>
  </si>
  <si>
    <t xml:space="preserve">Malcolm D. Lee</t>
  </si>
  <si>
    <t xml:space="preserve">undercover|secret-agent|african-american|disguise|cadillac|based-on-web-series|exploding-building|reference-to-john-singleton|reference-to-george-washington-carver|shower|desert-eagle|catfight|villainy|unknown-villain|undercover-cop|surveillance|super-villain|spying|spy-hero|parody|mystery-villain|james-bond-spoof|gun|espionage|arch-villain|1970s|pistol-whip|interracial-relationship|sideburns|bell-bottoms|conspiracy-theory|undercover-operation|heart-in-hand|race-relations|security-breach|undercover-agent|secret-headquarters|helicopter|golf-course|split-screen|self-destruct|spinning-newspaper|spoof|retro-style-secret-agent|spy|x-rayed-skeleton|spy-spoof|blaxploitation|nunchuck|karaoke|gangsta-grip|thrown-through-a-window|white-male-pretending-to-be-black|hit-in-the-crotch|based-on-cartoon|world-domination|shark|title-spoken-by-character</t>
  </si>
  <si>
    <t xml:space="preserve">tt0258463</t>
  </si>
  <si>
    <t xml:space="preserve">The Bourne Identity</t>
  </si>
  <si>
    <t xml:space="preserve">A man is picked up by a fishing boat, bullet-riddled and suffering from amnesia, before racing to elude assassins and regain his memory.</t>
  </si>
  <si>
    <t xml:space="preserve">Matt Damon, Franka Potente, Chris Cooper, Clive Owen</t>
  </si>
  <si>
    <t xml:space="preserve">Doug Liman</t>
  </si>
  <si>
    <t xml:space="preserve">Action, Mystery, Thriller</t>
  </si>
  <si>
    <t xml:space="preserve">amnesia|assassin|secret-past|money|sleeping-on-park-bench|dark-past|surprise-ending|die-hard-scenario|political-thriller|three-word-title|shot-in-forehead|character-repeating-someone-else's-dialogue|stabbed-with-a-pen|stabbed-in-the-hand|punched-in-the-face|subtitled-scene|on-the-run|falling-from-height|haircut|cia|swiss-bank|passport|fishing-boat|mediterranean-sea|u.s.-embassy|assassination|martial-arts|manhunt|surveillance|greece|eiffel-tower-paris|first-part|political-assassination|bloody-nose|irishman|bullet-wound|bodyguard|alps|strongbox|helicopter-shot|seine-river|vineyard|christmas-tree|sniper|hotel-lobby|driving-against-traffic|parking-garage|identification-of-body|punched-in-the-nose|mykonos-greece|tough-guy|one-against-many|action-hero|hand-to-hand-combat|shootout|gunfight|fistfight|silencer|head-butt|shot-in-the-leg|flashback|bridge|shot-in-the-chest|black-ops|wanted-poster|yacht|hotel-bill|pay-phone|shot-through-a-window|fugitive-sex|car-crash|motorcycle-crash|driving-in-the-wrong-direction|driving-on-the-sidewalk|corpse|falling-to-death|broken-arm|broken-leg|stabbed-in-the-leg|jumping-through-a-window|sleeping-in-a-car|safe-house|rome-italy|hamburg-germany|barcelona-spain|machine-gun|falling-down-stairs|punched-in-the-crotch|american-abroad|fake-id|falling-through-a-staircase|first-of-series|held-at-gunpoint|snow|langley-virginia|bare-chested-male|one-man-crusade|cia-agent|distrust-of-government|fingerprint|cell-phone|one-man-army|bank-account|eskrima|brainwashed-assassin|facade|no-opening-credits|blockbuster|shot-in-the-forehead|murder|concierge|suicide|stabbed-in-the-arm|shot-in-the-back|shot-in-the-arm|explosion|attempted-murder|secret-agent|paris-france|train|landlady|morgue|undercover-agent|railcar|mini-cooper|fugitive|car-chase|escape|spy|sniper-rifle|surveillance-camera|police-chase|pistol|double-barreled-shotgun|zurich-switzerland|apartment|locker|foot-chase|safe-deposit-box|tgv|hotel|gunshot-wound|based-on-novel|character-name-in-title|bank|greek|multiple-identities|roma|memory-loss|memory-games|talking-to-oneself-in-a-mirror</t>
  </si>
  <si>
    <t xml:space="preserve">tt0280590</t>
  </si>
  <si>
    <t xml:space="preserve">Mr. Deeds</t>
  </si>
  <si>
    <t xml:space="preserve">A sweet-natured, small-town guy inherits a controlling stake in a media conglomerate and begins to do business his way.</t>
  </si>
  <si>
    <t xml:space="preserve">Adam Sandler, Winona Ryder, John Turturro, Allen Covert</t>
  </si>
  <si>
    <t xml:space="preserve">Steven Brill</t>
  </si>
  <si>
    <t xml:space="preserve">unknowing-heir|sudden-wealth|small-town|reporter|new-hampshire|abbreviation-in-title|period-in-title|manhattan-new-york-city|times-square-manhattan-new-york-city|new-york-city|chrysler-building-manhattan-new-york-city|color-remake-of-black-and-white-film|foot-fetish|punctuation-in-title|car-crash|car-accident|ferrari|apple-tree|office|secret|rescue|falling-through-ice|true-love|kindness|compassion|sneaky-butler|wrestling|martial-arts|flying-kick|idealism|funeral|newspaper-editor|pizza-parlor|blown-cover|secret-identity|redemption|butler|bare-butt|inheritance|fable|helicopter|innocence|fairy-tale|love-letter|liar|spinning-newspaper|corporate-take-over|remake|fire|billionaire|hidden-camera|secret-parent|greeting-card|city-country-contrast|character-name-in-title|cat</t>
  </si>
  <si>
    <t xml:space="preserve">tt0120912</t>
  </si>
  <si>
    <t xml:space="preserve">Men in Black II</t>
  </si>
  <si>
    <t xml:space="preserve">Agent J needs help so he is sent to find Agent K and restore his memory.</t>
  </si>
  <si>
    <t xml:space="preserve">Tommy Lee Jones, Will Smith, Rip Torn, Lara Flynn Boyle</t>
  </si>
  <si>
    <t xml:space="preserve">4 wins &amp; 15 nominations.</t>
  </si>
  <si>
    <t xml:space="preserve">lingerie|m.i.b.|alien|lingerie-model|pug|planet|disguise|clue|aircel-comics|malibu-comics|human-versus-alien|secret-clue|second-part|superhero|marvel-comics|four-word-title|mercedes-benz|buick-automobile|ford-motor-company|vhs|mercedes-benz-e550|buick-century-the-car|hasbro|anchovy|year-2002|2000s|21st-century|year-1978|1970s|20th-century|checking-watch|digital-watch|watch|train-station-locker|storage-locker|locker-room|statue-of-liberty|reference-to-the-backstreet-boys|space-rocket|reference-to-steven-spielberg|cleavage|video-store-clerk|video-store|deciphering-clues|marlboro-cigarettes|held-upside-down|hanging-upside-down|kicked-in-the-face|snakeskin-jacket|woman-in-leather-jacket|massachusetts|black-leather-jacket|black-leather|lockdown|burger-king|punched-in-the-nose|sorting-mail|reference-to-siegfried-and-roy|reference-to-tv-guide|truro-massachusetts|barking-dog|postmaster|postal-employee|u.s.-postal-service|post-office-employee|u.s.-post-office|lighthouse|witness-to-murder|witness-to-a-crime|tandem-bicycle|wearing-sunglasses-at-night|wearing-sunglasses-inside|sunglasses|man-dog-relationship|singing-dog|stray-cat|mountain-dew|employee-of-the-month|pizzeria|pizza-parlor-employee|pizza-box|pizza-parlor|male-crying|man-crying|sobbing|crying-man|pie|eating-pie|diner|calling-someone-an-idiot|bench|giant-worm|subway-driver|new-york-city-subway|subway-platform|subway-tunnel|subway-train|subway-station|watching-a-video-on-tv|scene-during-opening-credits|scene-before-opening-credits|destruction-of-planet|manhattan-new-york-city|fictional-government-agency|statue-of-liberty-new-york-city|times-square-manhattan-new-york-city|grand-central-station-manhattan-new-york-city|flashback|chrysler-building-manhattan-new-york-city|buddy|bra-and-panties|sequel-to-cult-favorite|cult-film|ebay|altered-version-of-studio-logo|alien-intelligence|alien-creature|extraterrestrial|ufo|spaceship|spacecraft|outer-space|high-tech|flying|end-of-the-world|alien-technology|alien-contact|alien-invasion|pug-dog|race-against-time|based-on-comic-book|satire|new-york-city|blockbuster|sequel|part-computer-animation|product-placement|twister-the-game|postal-worker|lost|post-office|secret-agent|luxury-car|cameo-appearance|spy|dog|subway|flying-car|torso-cut-in-half|destiny|amnesia|black-suit|locker|basement|two-headed-person|alien-civilization|princess|talking-dog|hit-in-the-crotch|alien-space-craft|number-in-title|surprise-ending|roman-numbered-sequel|roman-numeral-in-title</t>
  </si>
  <si>
    <t xml:space="preserve">tt0300532</t>
  </si>
  <si>
    <t xml:space="preserve">Blue Crush</t>
  </si>
  <si>
    <t xml:space="preserve">As a hard-core surfer girl prepares for a big competition, she finds herself falling for a football player.</t>
  </si>
  <si>
    <t xml:space="preserve">Kate Bosworth, Matthew Davis, Michelle Rodriguez, Sanoe Lake</t>
  </si>
  <si>
    <t xml:space="preserve">sister-sister-relationship|swimsuit|surfing-contest|female-surfer|bikini|competition|surfer|wave|hawaii|football-player|beach|vomiting|first-part|tween-girl|sleeping-bag|sports-competition|contest|writing-on-mirror|head-injury|hitting-one's-head-on-a-rock|pull-ups|lipstick-on-mirror|mirror|sports-announcer|overheard-conversation|tahitian-hula|hula|luau|watching-a-video|watching-tv|massage|shower|jacuzzi|brother-sister-relationship|uncle-niece-relationship|jogging|running|fight|drinking|drink|bar|foosball|photographer|camera|women's-bathroom|cell-phone|mobile-phone|telephone-call|brushing-teeth|exercise|kiss|tattoo|montage|dog|reckless-driving|obscene-finger-gesture|condom|twenty-something|teenage-girl|skateboard|skateboarder|skateboarding|dancing|dancer|computer|fast-motion-scene|maid|school|student|gas-station|grocery-store|mother-daughter-relationship|locker-room|jet-ski|surfing-accident|reef|blood|female-athlete|athlete|prologue|underwater-scene|nightmare|solarisation|prejudice|friend|color-in-title|surfboard|hotel|friendship|flashback|cleavage|american-football|dolphin|sea|injury|underdog|surfing-lesson|ocean|based-on-article|surfing|sex</t>
  </si>
  <si>
    <t xml:space="preserve">tt0290095</t>
  </si>
  <si>
    <t xml:space="preserve">The Tuxedo</t>
  </si>
  <si>
    <t xml:space="preserve">A hapless chauffeur must take a comatose secret agent's place using his special gadget-laden tuxedo.</t>
  </si>
  <si>
    <t xml:space="preserve">Dreamworks Distribution LLC</t>
  </si>
  <si>
    <t xml:space="preserve">Jackie Chan, Jennifer Love Hewitt, Jason Isaacs, Debi Mazar</t>
  </si>
  <si>
    <t xml:space="preserve">Kevin Donovan</t>
  </si>
  <si>
    <t xml:space="preserve">Action, Comedy, Sci-Fi</t>
  </si>
  <si>
    <t xml:space="preserve">tuxedo|chauffeur|hospital|secret-agent|leg|misunderstanding|female-antagonist|male-protagonist|spying|camera-shot-of-feet|parkour|showdown|stylized-violence|sword-fight|violence|mixed-martial-arts|kung-fu|karate|karate-chop|hand-to-hand-combat|gunfight|shootout|pistol|disarming-someone|fistfight|brawl|tough-girl|tough-guy|action-hero|hero|camera-focus-on-female-butt|pantsuit|swimming-pool|older-man-younger-woman-relationship|groping|foot-massage|fiancee|cheating|buxom|exploding-car|white-panties|strapless-bra|non-statutory-female-on-male-rape-attempt|urination|concert|cell-phone|spy-spoof|telescope|split-screen|helicopter|sword|hit-in-the-crotch|cleavage|bomb|poetic-justice|flirting|spy|new-york-city|party|sniper|taxi-driver|mad-scientist|mastermind|mistaken-identity|dehydration|impersonation|biological-weapon|james-bond-spoof|underdog|art-gallery|bloopers-during-credits|subterranean|dancing|hotel|shooting-gallery|gadget|insect|skateboard|martial-arts|water</t>
  </si>
  <si>
    <t xml:space="preserve">tt0298130</t>
  </si>
  <si>
    <t xml:space="preserve">The Ring</t>
  </si>
  <si>
    <t xml:space="preserve">A journalist must investigate a mysterious videotape which seems to cause the death of anyone in a week of viewing it.</t>
  </si>
  <si>
    <t xml:space="preserve">Naomi Watts, Martin Henderson, David Dorfman, Brian Cox</t>
  </si>
  <si>
    <t xml:space="preserve">Horror, Mystery</t>
  </si>
  <si>
    <t xml:space="preserve">mysterious-death|cabin-in-the-woods|supernatural-horror|remake-of-asian-film|ghost|videotape|cabin|seven-days|girl|race-against-time|urban-legend|investigation|reporter|inn|curse|whitewash|voyeurism|voyeur|blonde|mini-skirt|girl-in-panties|woman|black-panties|panties|scantily-clad-female|cleavage|unplugged-electronic-works|f-rated|first-part|bechdel-test-passed|cartoon-on-tv|foreign-language-adaptation|female-protagonist|overhead-train|moesko-island-oregon|shelter-mountain-washington|dying|rain|playing-cards|writer|newspaper|el-train|wallpaper|pick-axe|bottomless-pit|crawling-out-of-a-tv-set|thrown-down-a-well|flashback|coughing|electrocuted-in-a-bathtub|suicide-by-electrocution-in-a-bathtub|hair|shower|blood|elevator|bird|chair|drawing-of-a-horse|psychiatric-hospital|fire-hose|assistant|husband-wife-relationship|teacher|classroom|student|journalism-student|camera|apartment-building|teenage-girl|teenage-boy|mother-daughter-relationship|death-of-cousin|cousin-cousin-relationship|father-daughter-relationship|aunt-niece-relationship|mirror|adoption|miscarriage|grandmother-grandson-relationship|doctor|horse-jumping-into-water|seattle-washington|television-static|stable|answering-machine|computer|underwater-scene|animated-scene|jumping-off-a-cliff|falling-down-a-well|abyss|paranormal-phenomena|watching-a-video|horror-movie-remake|surrealism|family-relationships|cell-phone|psychic-power|horse-breeder|hallucination|folk-tale|deliberate-cruelty|no-title-at-beginning|good-versus-evil|nosebleed|serial-killer|fly|tree|watching-tv|telephone-call|suicide|severed-finger|race-against-the-clock|psychotic-child|photograph|photography|no-opening-credits|mental-hospital|killer-child|island|investigative-reporter|infertility|father-son-relationship|falling-into-water|falling-from-height|ex-boyfriend-ex-girlfriend-relationship|evil-child|drawing|dead-child|cliff|breaking-and-entering|bathtub|barn|balcony|babysitter|psychic|psionic-power|wheelchair|maggot|hook|elevator-shaft|dream|centipede|axe|fingernail|psychiatric-treatment|dead-teen-couple|well|death-by-drowning|skeleton|revenge|electrocution|film-within-a-film|tape-recording|remake-of-japanese-film|nightmare|water|funeral|mental-institution|murder|ladder|dark-secret|horse|ferry|mother-son-relationship|city|deformed-arm|subliminal-message|family-violence|remake|past|telephone|fear|lighthouse|based-on-novel|title-spoken-by-character|surprise-ending|death|journalist|ring|hayloft|reckless-driving|peanut-butter-and-jelly-sandwich|cigarette-smoking|face-slap|boy|hole-in-the-floor|calling-parent-by-first-name</t>
  </si>
  <si>
    <t xml:space="preserve">tt0283530</t>
  </si>
  <si>
    <t xml:space="preserve">The Emperor's Club</t>
  </si>
  <si>
    <t xml:space="preserve">An idealistic prep school teacher attempts to redeem an incorrigible student.</t>
  </si>
  <si>
    <t xml:space="preserve">Kevin Kline, Emile Hirsch, Embeth Davidtz, Rob Morrow</t>
  </si>
  <si>
    <t xml:space="preserve">Michael Hoffman</t>
  </si>
  <si>
    <t xml:space="preserve">roman|reunion|headmaster|fund-raising|classroom|cheating|senator|morality|porn-magazine|the-beatles|bare-chested-male|reference-to-cicero|reference-to-aristotle|undressing|flashback|public-nudity|loyalty|friendship|reference-to-plato|teacher-of-classical-languages|inspiration|based-on-short-story|dedicated-teacher|writing|voice-over-narration|virtue|urination|trust|towel-snap|tournament|time-lapse-photography|third-generation|teenage-girl|teenage-boy|swimming|swimming-pool|slamming-book-shut|skinny-dipping|schoolboy|school-yearbook|school-uniform|rowboat|retirement|resignation|redemption|quiz|prologue|prank|politics|politician|plaque|parthenon|pajamas|newspaper-clipping|mother-son-relationship|montage|lying|librarian|liar|learning|laurel-wreath|latin|irony|immaturity|hypocrisy|husband-wife-relationship|honor|helicopter|hearing-device|greek|golf-cart|fruit-basket|football|flash-forward|firecracker|father-son-relationship|expediency|estate|emperor|education|desk|death|competition|class|canoe|breakfast|bravado|brashness|boys'-school|book|boarding-school|baseball-glove|baseball-bat|audacity|apology|antiquity|underage-smoking|toga|rowing|revolver|pornography|nun|lake|high-school|girls'-school|crew|baseball|2000s|school-life|1970s|teacher-student-relationship|moral-dilemma|schoolteacher|academic-contest|preparatory-school|moral-courage|death-of-father</t>
  </si>
  <si>
    <t xml:space="preserve">tt0252076</t>
  </si>
  <si>
    <t xml:space="preserve">Maid in Manhattan</t>
  </si>
  <si>
    <t xml:space="preserve">A Senatorial candidate falls for a hotel maid, thinking she is a socialite, when he sees her trying on a wealthy woman's dress.</t>
  </si>
  <si>
    <t xml:space="preserve">Jennifer Lopez, Ralph Fiennes, Natasha Richardson, Stanley Tucci</t>
  </si>
  <si>
    <t xml:space="preserve">Wayne Wang</t>
  </si>
  <si>
    <t xml:space="preserve">place-name-in-title|hotel|maid|woman|the-bronx|new-york-city|mistaken-identity|single-mother|subway|break-up|invitation|brooklyn|nervous|the-projects|going-for-a-walk|fabric|lightning-rod|journalist|studying|friendly-dog|nixon-tapes|handler|on-the-job-training|walkman|speaker|fiancee|supermodel|dog-leash|nitroglycerin|dog-bed|shoe-size|tabloid|macaroni-and-cheese|united-states-of-america|chick-flick|close-knit-family|mother-daughter-conflict|new-york-magazine|new-york-post|people-magazine|working-class|happy-ending|setting-a-table|serving|self-confidence|election|management-training-program|making-a-bed|friend|colored-bra|vote|ralph-lauren|housekeeping|crying|front-page|starting-over|management-training|smoking|boyfriend-falls-for-kid|station|job-requirement|see-through-blouse|literacy|black-tie|manolo-blahnik-pumps|70s-politics|70s-music|forgiveness|kathy's-song|campaign-manager|central-park|disguise|invasion-of-privacy|metropolitan-museum|benefit|video|park-bench|cleaning-lady|walk|security-camera|security|multilingual|voting-record|state-assemblyman|best-of-bread|oldies-music|luncheon|reference-to-league-of-women-voters|dog-walker|chance-meeting|ave-maria|quitting-job|couture|trying-on-clothes|workout|liar|lie|colleague|goddess|boyfriend|laundry|seamstress|rally|taxi|nixon-white-house-tapes|confrontation|luxury-hotel|headphones|management|promotion|application|friendship|deadbeat-dad|service-business|ironing|new-york-hotel|concierge|personal-assistant|favor|unpacking|spanish|hispanic|telephone|laundry-bag|sunglasses|hands|prejudice|fear-of-public-speaking|stockings|blood|ballgown|jewelry|party|frisbee|floor-butler|engagement|magazine-cover|playboy|firing|manager|senatorial-seat|precocious-child|god|camaraderie|harry-winston-jewelry|dolce-and-gabbana|angina|medication|senator|assemblyman|four-seasons-hotel|housing-projects|limousine|sotheby's|monitor|surveillance|hotel-suite|meeting|bathrobe|in-house|vacancy|republican|watergate|assistant-manager|kiss-on-cheek|santa-claus|school-bus|watching-tv|christmas-tree|news-report|grandmother-grandson-relationship|mother-daughter-relationship|reference-to-richard-nixon|video-camera|reference-to-henry-kissinger|beauty-salon|reference-to-simon-and-garfunkel|newspaper-article|reference-to-the-band-bread|newspaper-headline|job-application|dancing|punch-clock|singing|music-band|exercising|singer|lightning|swing|tears|autograph|training|city-park|photographer|subtitles|microphone|uniform|applause|camera|stage|press|hotel-employee|pet-dog|reporter|buttocks|vacuum-cleaner|nudity|latina|french|co-worker|little-boy|female-bare-feet|camera-shot-of-feet|manhattan-new-york-city|central-park-manhattan-new-york-city|politics|fired-from-the-job|borough-name-in-title|reference-to-google|speech|italian-american|love|single-parent|rags-to-riches|politician|mother-son-relationship|deception|cinderella-story|butler|revolving-door|indecent-exposure|clothing-store|grandmother|designer-clothes|fundraiser|statue-of-liberty|nixon|stage-fright|class-differences|zoo|personal-trainer|television-news|political-campaign|locker-room|hair-salon|department-store|legislator|dog|christmas|absent-father|jewelry-store|paparazzi|male-nudity|elevator|premarital-sex|press-conference|fairy-tale|video-surveillance|paper-clip|kleptomania|school-presentation|penguin</t>
  </si>
  <si>
    <t xml:space="preserve">tt0264464</t>
  </si>
  <si>
    <t xml:space="preserve">Catch Me If You Can</t>
  </si>
  <si>
    <t xml:space="preserve">The story of Frank Abagnale Jr., before his 19th birthday, successfully forged millions of dollars' worth of checks while posing as a Pan Am pilot, a doctor, and legal prosecutor as a seasoned and dedicated FBI agent pursues him.</t>
  </si>
  <si>
    <t xml:space="preserve">Leonardo DiCaprio, Tom Hanks, Christopher Walken, Martin Sheen</t>
  </si>
  <si>
    <t xml:space="preserve">Nominated for 2 Oscars. Another 13 wins &amp; 41 nominations.</t>
  </si>
  <si>
    <t xml:space="preserve">fake-identity|scam|race-against-time|on-the-run|scam-artist|con-man|con-artist|fbi|pan-am|fbi-agent|pilot|cat-and-mouse|attorney|france|doctor|1960s|prosecutor|man-wearing-glasses|color-television-set|motivational|watching-television|suitcase-of-money|cult-film|evading-arrest|commuted-sentence|check-forgery|travel|year-1967|montrichard-france|champagne|confession|wedding-reception|flash-camera|medium-format-camera|flight|abortion|disowned-by-family|manhattan-new-york-city|asking-for-permission-to-marry|family-dinner|usa|solicitation-of-prostitution|call-girl|paying-for-sex|casual-sex|sex-scene|implied-sex|sex-with-flight-stewardess|flight-attendant|bible|divorcee|thief|revenge|character-repeating-someone-else's-dialogue|high-school-principal|vinyl|foot-chase|prison-visit|flash-forward|set-up|binoculars|car|ambush|waiter|unsubtitled-foreign-language|jail-cell|frenchman|unfaithful-wife|tax-evader|apartment|dinner|boyfriend-girlfriend-relationship|mansion|f-word|american-dream|father-daughter-relationship|mother-daughter-relationship|black-comedy|attorney-general|security-guard|blind-man|blindness|audition|yearbook|investigation|flashback|running-away-from-home|train-station|teenager|ex-model|broken-leg|held-at-gunpoint|umbrella|telling-a-joke|condominium|restaurant|cadillac|fake-passport|snow|embezzlement|printing-press|cigarette-smoking|ex-convict|product-placement|bar-exam|lie|lightning|rainstorm|heavy-rain|air-hostess|department-store|co-pilot|double-cross|betrayal|deception|sunglasses|mile-high-club|bank-foreclosure|bank-teller|forger|businessman|check-book|village|counterfeit|fraudster|escape-attempt|montage|war-hero|criminal|toilet|bilingualism|escape|money-falling-through-the-air|marriage-proposal|bare-chested-male|slideshow|american-abroad|phone-booth|frenchwoman|pay-phone|nerd|bully-comeuppance|movie-theater|reference-to-james-bond|jock|pistol|revolver|italian-american|eyeglasses|high-school-student|southern-accent|sean-connery-imitation|disguise|based-on-autobiography|womanizer|impersonator|confidence-trick|orchestral-music-score|leitmotif|source-music|music-score-features-saxophone|jazz-score|prostitute|choir|church|map|surveillance|jukebox|bra|physician|photograph|diploma|nurse|comic-book|cinema|wallet|maid|police-arrest|infidelity|police-car|theatre-audience|uniform|handcuffed|watching-a-movie|adultery|police-officer|tape-recorder|reference-to-ian-fleming|movie-theatre|newspaper-article|hollywood-california|slide-projector|husband-wife-relationship|phonograph-record|washington-d.c.|mother-son-relationship|singer|record-player|new-rochelle-new-york|expert|singing|luncheonette|impersonation|school-teacher|secret-service|christmas-tree|letter|handgun|typewriter|classroom|cheque|inmate|mayor|speech|prisoner|reference-to-mickey-mantle|mislaid-trust|eclair|imperative-in-title|what-happened-to-epilogue|nonlinear-timeline|wolf-whistle|voice-over-narration|reference-to-the-new-york-yankees|teen-angst|impostor|get-rich-quick-scheme|assumed-identity|marseilles-france|california|vomiting|teenage-boy|runaway|divorced-parents|animated-title-sequence|overhead-camera-shot|half-sister|candy-striper|caper|underage-sex|taxi|swimming-pool|suitcase|spain|shreveport-louisiana|pool|paris-france|necklace|money|madrid-spain|louisiana|loss-of-virginity|judge|james-bond-spoof-scene|handcuffs|florida|europe|engagement|egypt|dog|christmas-eve|chinese-food|braces|dental-braces|franco-american|bank-fraud|party|new-york-city|new-orleans-louisiana|1970s|used-car-dealer|blockbuster|prison|courtroom|telephone-box|police|banquet|job-interview|fugitive|airplane|substitute-teacher|animated-credits|father-son-relationship|loan-officer|prayer|christmas|hospital|engagement-party|diner|rotary-club|parole|lutheran|prostitution|fraud|hotel|bar|world-war-two-veteran|extramarital-affair|atlanta-georgia|new-job|name-change|cockpit|laundromat|airport|pendant|emergency-room|label|loss-of-father|miami-florida|high-school|check-fraud|check-bouncing|tax-fraud|tarmac|motel|bank|forgery|redemption|stewardess|divorce|premarital-sex|chase|los-angeles-california|dancing|arrest|lawyer|attempted-jailbreak|tragedy|death-of-father|based-on-true-story|spy-spoof</t>
  </si>
  <si>
    <t xml:space="preserve">tt0297884</t>
  </si>
  <si>
    <t xml:space="preserve">Far from Heaven</t>
  </si>
  <si>
    <t xml:space="preserve">In 1950s Connecticut, a housewife faces a marital crisis and mounting racial tensions in the outside world.</t>
  </si>
  <si>
    <t xml:space="preserve">USA Films</t>
  </si>
  <si>
    <t xml:space="preserve">Julianne Moore, Dennis Quaid, Dennis Haysbert, Patricia Clarkson</t>
  </si>
  <si>
    <t xml:space="preserve">Todd Haynes</t>
  </si>
  <si>
    <t xml:space="preserve">Nominated for 4 Oscars. Another 101 wins &amp; 91 nominations.</t>
  </si>
  <si>
    <t xml:space="preserve">african-american|farewell-scene|catastrophe|therapy|family-relationships|gay-father|newspaper-society-article|black-maid|gay-husband|segregation|gay-kiss|gay-parent|racism|hate-crime|gay-bar|gossip|closeted-homosexual|unhappy-marriage|domestic-violence|discrimination|bigotry|homosexuality|1950s|gardener|marriage|housewife|connecticut|friendship|redheaded-woman|unfaithfulness|sex|suburb|male-slaps-a-female|makeup|sexual-problems|homosexual-father|unhappily-married-man|unhappily-married-woman|music-score-features-piano|symphonic-music-score|orchestral-music-score|mislaid-trust|homemaker|baltimore-maryland|rumor|art-gallery|physician|extramarital-affair|nightclub|maid|autumn|swimsuit|gay|husband-wife-relationship|drunkenness|cigarette-smoking|female-sex-talk|leaf|females-talking-about-sex|whitewall-tire|umbrella|two-toned-automobile|train|telephone|sunglasses|spying|seduction|secretary|prejudice|pond|paper-airplane|overhead-shot|lipstick|kerchief|impotence|harp|gloves|fur-wrap|flash-camera|fedora|family-dinner|decolletage|crying|crane-shot|confession|christmas-tree|bus|bow-tie|black-gardner|best-friend|ballet-shoes|adultery|neo-noir|retro|police-station|loss-of-friend|art-exhibition|gay-relationship|gay-love|gay-couple|forbidden-love|first-gay-sexual-experience|barefoot|conneticut|postmodern|same-sex-situation|vacation|assault|cocktail-party|railway-station|swimming-pool|race-relations|movie-theater|miami-florida|hypocrisy|scarf|cruising|conversion-therapy|infidelity|intolerance|homosexual|widower|drunk-driving|advertising-executive|new-year's-eve|christmas|stoning|psychiatrist|divorce|interracial-relationship|art-show|ballet-recital|diner|pickup-truck|modern-art|dancing|single-father|housekeeper|hotel|bar|hartford-connecticut|holiday-resort|bisexual|film-within-a-film|briefcase</t>
  </si>
  <si>
    <t xml:space="preserve">tt0251127</t>
  </si>
  <si>
    <t xml:space="preserve">How to Lose a Guy in 10 Days</t>
  </si>
  <si>
    <t xml:space="preserve">Benjamin Barry is an advertising executive and ladies' man who, to win a big campaign, bets that he can make a woman fall in love with him in 10 days. Andie Anderson covers the "How To" beat for "Composure" magazine and is assigned to write an article on "How to Lose a Guy in 10 days." They meet in a bar shortly after the bet is made.</t>
  </si>
  <si>
    <t xml:space="preserve">Kate Hudson, Matthew McConaughey, Kathryn Hahn, Annie Parisse</t>
  </si>
  <si>
    <t xml:space="preserve">Donald Petrie</t>
  </si>
  <si>
    <t xml:space="preserve">advertising-executive|boyfriend-girlfriend-relationship|statue-of-liberty-new-york-city|staten-island-new-york-city|madison-square-garden-manhattan-new-york-city|battle-of-the-sexes|tourette's-syndrome|couples-therapy</t>
  </si>
  <si>
    <t xml:space="preserve">tt0325537</t>
  </si>
  <si>
    <t xml:space="preserve">Head of State</t>
  </si>
  <si>
    <t xml:space="preserve">When a presidential candidate dies unexpectedly in the middle of the campaign, Washington, D.C. alderman, Mays Gilliam is unexpectedly picked as his replacement.</t>
  </si>
  <si>
    <t xml:space="preserve">Chris Rock, Bernie Mac, Dylan Baker, Nick Searcy</t>
  </si>
  <si>
    <t xml:space="preserve">Chris Rock</t>
  </si>
  <si>
    <t xml:space="preserve">10 nominations.</t>
  </si>
  <si>
    <t xml:space="preserve">party|alderman|washington-d.c.|presidential-candidate|president|ku-klux-klan|u.s.-senator|american-president|political-satire|presidential-election|political-comedy|political-corruption|u.s.-president|election-campaign|campaigning|political-candidate|written-and-directed-by-cast-member|black-u.s.-president|black-president|scandal|political-scandal|public-transit|politician|election-promise|bail-bondsman|speech|deception|crowd|corruption|press-conference|populism|political-campaign|panic|nashville-tennessee|mount-rushmore|marching-band|homosexuality|hip-hop|helicopter|debate|day-care-center|vice-president|u.s.-vice-president|television-news|senator|satire|rescue|rainstorm|railway-station|racism|racial-slur|prostitution|presidential-campaign|political-humor|gun-control|fundraiser|fake-commercial|face-slap|election|demolition|dancing|convenience-store|chicago-illinois|camden-yards|bus|brother-brother-relationship|broken-engagement|assassination-attempt|african-american</t>
  </si>
  <si>
    <t xml:space="preserve">tt0315327</t>
  </si>
  <si>
    <t xml:space="preserve">Bruce Almighty</t>
  </si>
  <si>
    <t xml:space="preserve">A guy who complains about God too often is given almighty powers to teach him how difficult it is to run the world.</t>
  </si>
  <si>
    <t xml:space="preserve">Jim Carrey, Morgan Freeman, Jennifer Aniston, Philip Baker Hall</t>
  </si>
  <si>
    <t xml:space="preserve">7 wins &amp; 8 nominations.</t>
  </si>
  <si>
    <t xml:space="preserve">supernatural-power|human-portrayal-of-god|breast-expansion|walking-on-water|answer-to-prayer|pleading-with-god|divine-intervention|child-day-care|obscene-finger-gesture|warehouse|monkey|diner|blood-donor|moon|chaos|reference-to-god|title-spoken-by-character|playing-with-own-breasts|breasts-growing|panties|boob-growth|pleasure|spontaneous-orgasm|premarital-sex|orgasm|sexual-pleasure|reporter|deal|responsibility|prayer|battery-powered-device-works-when-empty|woman-moaning-from-pleasure|moaning-woman|woman-moaning|moaning|umbrella-hat|first-part|talking-with-god|chocolate-milk|coca-cola|chocolate-chip-cookie|saleen-s7|2000s|lifting-someone-into-the-air|tsunami|marijuana|fired-from-the-job|defecation|animal-urination|reference-to-gandhi|black-comedy|upskirt|legs|missing-person|magic|animal-that-acts-human|redemption|race-against-time|message|post-it|mount-everest|jealousy|hobo|electrician|e-mail|sports-car|world-record|video-camera|tv-station|traffic-jam|toilet|thunderstorm|television-news|teacher|spoon|soup|sightseeing-boat|selfishness|restaurant|photo-album|pager|new-automobile|miracle|meteor|lottery-winner|job-promotion|ice-hockey|hospital|generosity|file-cabinet|eating-paste|defibrillation|cookie|break-up|bloopers-during-credits|beads|assault|revenge|religion|niagara-falls|hit-by-a-truck|god-as-human|broken-electronic-works|buffalo-new-york|bakery|wish-fulfillment|street-gang|party|news-anchor|janitor|computer|blockbuster|riot|dog|depiction-of-god|character-name-in-title</t>
  </si>
  <si>
    <t xml:space="preserve">tt0322259</t>
  </si>
  <si>
    <t xml:space="preserve">2 Fast 2 Furious</t>
  </si>
  <si>
    <t xml:space="preserve">Former cop Brian O'Conner is called upon to bust a dangerous criminal and he recruits the help of a former childhood friend and street racer who has a chance to redeem himself.</t>
  </si>
  <si>
    <t xml:space="preserve">Universal Pictures Distributio</t>
  </si>
  <si>
    <t xml:space="preserve">Paul Walker, Tyrese Gibson, Eva Mendes, Cole Hauser</t>
  </si>
  <si>
    <t xml:space="preserve">John Singleton</t>
  </si>
  <si>
    <t xml:space="preserve">4 wins &amp; 13 nominations.</t>
  </si>
  <si>
    <t xml:space="preserve">undercover-agent|street-racing|racing|bust|shotgun|barstow-california|police|ex-cop|bikini|machismo|blood-splatter|hot-pants|dodge-viper|kissing|shooting|shot-in-the-chest|turbo-charged|gangster|murder|handcuffs|gunshot-wound|pump-action-shotgun|gunfight|showdown|beating|shootout|fistfight|brawl|thong|trust|suspicion|arrest|arm-sling|blood|shot-in-the-shoulder|robbery|money-laundering|ankle-bracelet|cleavage|raised-middle-finger|kicked-in-the-face|punched-in-the-stomach|woman-in-a-bikini|bag-of-money|air-strip|breaking-through-a-wall|sledgehammer|thrown-from-a-car|car-set-on-fire|police-raid|car-off-bridge|punched-in-the-face|tracking-device|held-at-gunpoint|pistol|car-crash|house-arrest|butt-slap|fbi-agent|jumping-off-a-bridge|cigar-smoking|illegal-street-racing|intentionally-misspelled-title|irish-american|motor|trailer-home|torture|tarmac|stunt|reckless-driving|rat|product-placement|police-chase|poker|nightclub|miami-florida|mansion|interrogation|informant|houseboat|hip-hop|government-agent|friendship|fondling|florida-keys|ex-convict|ejector-seat|demolition-derby|decoy|corrupt-cop|convertible|car-landing-on-a-boat|car-chase|car-accident|auto-mechanic|obscene-finger-gesture|helicopter|cult-film|second-part|tough-guy|sequel-to-cult-favorite|mixed-martial-arts|martial-arts|desert-eagle-.50|action-hero|hero|title-appears-in-song|bare-chested-male|digit-in-title|reference-to-fabio|sequel-with-unusual-number|wrestling|sequel|number-in-title</t>
  </si>
  <si>
    <t xml:space="preserve">tt0319524</t>
  </si>
  <si>
    <t xml:space="preserve">How to Deal</t>
  </si>
  <si>
    <t xml:space="preserve">A teenager (Moore), disillusioned by too many examples of love gone wrong, refuses to believe that true love exists. Then this new guy (Ford) comes along...</t>
  </si>
  <si>
    <t xml:space="preserve">Mandy Moore, Allison Janney, Trent Ford, Alexandra Holden</t>
  </si>
  <si>
    <t xml:space="preserve">Clare Kilner</t>
  </si>
  <si>
    <t xml:space="preserve">mother|sister|high-school|wedding|best-friend|teenager|based-on-young-adult-novel|teenage-girl|boyfriend|engagement|life-change|sexuality|remarriage|teen-angst|title-directed-by-female|teenage-girl-in-underwear|teen-movie|female-nudity|dog|sex|restaurant|kitchen|flashback|diner|dance|neighbor|wheelchair|wedding-reception|wedding-dress|wedding-chapel|wedding-ceremony|voice-over-narration|verbal-abuse|underwear|tuxedo|thong|teenage-pregnancy|teenage-love|talking-to-a-plant|swimming-pool|stoned-grandmother|stairwell|split-lip|snob|sneezing|sleeping-on-a-couch|sister-sister-relationship|road-accident|redhead|red-wine|radio-dj|priest|pregnancy-test|poultry|pot-smoking|porch|piercing|mourning|mother-son-relationship|mother-daughter-relationship|marriage-proposal|low-self-esteem|loss|humiliation|high-school-soccer|heart-attack|hangover|haircut|guidance-counselor|groom|funeral|first-love|first-kiss|fire-alarm|fiance-fiancee-relationship|father-daughter-relationship|family-dinner|dog-humping-someone's-leg|divorce|dating-service|dam|civil-war-reenactment|cigarette-smoking|christmas-tree|brushing-teeth|bride|bridesmaid|boyfriend-girlfriend-relationship|beach|back-to-school|bachelorette-party|airport|hospital|canceled-wedding|based-on-book|based-on-novel</t>
  </si>
  <si>
    <t xml:space="preserve">tt0257076</t>
  </si>
  <si>
    <t xml:space="preserve">S.W.A.T.</t>
  </si>
  <si>
    <t xml:space="preserve">An imprisoned drug kingpin offers a huge cash reward to anyone that can break him out of police custody and only the LAPD's Special Weapons and Tactics team can prevent it.</t>
  </si>
  <si>
    <t xml:space="preserve">Samuel L. Jackson, Colin Farrell, Michelle Rodriguez, LL Cool J</t>
  </si>
  <si>
    <t xml:space="preserve">Clark Johnson</t>
  </si>
  <si>
    <t xml:space="preserve">swat-team|police|hostage|prison|training|bank|partner|bank-robbery|sergeant|drug-lord|gang|female-cop|uniform|shooting|train|california|french|crime-boss|female-warrior|ghetto|explosive|grenade|escape-attempt|bomb|suspended-cop|warrior|police-sergeant|african-american|fbi-agent|fbi|police-car|subway-station|flashlight|van|final-showdown|frenchman|fight-to-the-death|bank-robber|bazooka|hostile-takeover|ak-47|uzi|media-coverage|news-report|prisoner|handcuffs|interracial-friendship|latino|vomiting|greed|policeman-as-villain|title-appears-in-writing|2000s|female-gunfighter|directorial-debut|chase|helicopter-crash|punched-in-the-face|hand-to-hand-combat|bulletproof-vest|tough-girl|action-heroine|maverick-cop|tough-cop|race-against-time|anti-hero|action-hero|black-cop|corrupt-cop|street-shootout|police-shootout|police-captain|sniper-rifle|machine-gun|cameraman|revenge|money|employee-dismissal|police-raid|no-opening-credits|opening-action-scene|police-station|violence|urban-setting|rocket-launcher|police-officer-killed|landmine|sewer|death|private-jet|shooting-range|target-practice|neo-noir|armory|criminal|die-hard-scenario|product-placement|exploding-helicopter|foot-chase|silencer|pistol|fistfight|brawl|mixed-martial-arts|martial-arts|showdown|wisecrack-humor|tough-guy|gunfight|finger-gun|parkour|paintball-gun|suicide-of-villain|title-ends-with-period|period-in-title|fired-from-the-job|saxophonist|saxophone|hollywood-walk-of-fame|policewoman|sixth-street-bridge|shot-to-death|shot-in-the-chest|self-inflicted-gunshot-wound|car-chase|entire-title-is-capitalized-acronym|acronym-in-title|broken-neck|explosion|obscene-finger-gesture|los-angeles-california|stabbed-in-the-ear|shot-in-the-head|vietnam-veteran|wager|trust|stairwell|restaurant|prison-bus|police-brutality|parade|motorcycle-cop|military-veteran|midget|lawyer|jogging|hit-by-a-train|decoy|booby-trap|beach|bar|arrest|ambush|video-footage|vegetarian|tv-news|subway|street-vendor|storm-drain|stabbing|sniper|single-mother|siege|shootout|rooftop|railyard|police-training|murder-of-a-police-officer|police-chase|poker|murder|mob-hit|marksmanship-contest|locker-room|limousine|jail|hostage-simulation|hospital|hollywood-sign|helicopter-accident|golf|fitness-gym|firing-range|fight|customs|commandeered-vehicle|car-bomb|car-accident|bridge|bribery|break-up|birthday-party|betrayal|battering-ram|airport|airplane|stabbed-in-the-hand|throat-slitting|suicide|shotgun|helicopter|exploding-car|police-officer|based-on-tv-series|title-spoken-by-character|surprise-ending</t>
  </si>
  <si>
    <t xml:space="preserve">tt0327850</t>
  </si>
  <si>
    <t xml:space="preserve">The Rundown</t>
  </si>
  <si>
    <t xml:space="preserve">A tough aspiring chef is hired to bring home a mobster's son from the Amazon but becomes involved in the fight against an oppressive town operator and the search for a legendary treasure.</t>
  </si>
  <si>
    <t xml:space="preserve">Dwayne Johnson, Seann William Scott, Rosario Dawson, Christopher Walken</t>
  </si>
  <si>
    <t xml:space="preserve">Peter Berg</t>
  </si>
  <si>
    <t xml:space="preserve">jungle|amazon|hunter|bounty-hunter|gold|fight|chef|brazil|jagermeister|beer|gold-mine|champagne|2000s|cult-film|machismo|bar|blood-splatter|poisonous-fruit|hallucination|finger-gun|bar-brawl|bar-fight|duel|car-chase|grenade|m-16|ak-47|blood|foot-chase|chase|fighting|glock|pistol|semiautomatic-pistol|pump-action-shotgun|showdown|hand-to-hand-combat|disarming-someone|gunfight|knife|karate|los-angeles-california|urination|buddy|spinning-axe|slide-locked-back|shotgun|motorcycle|machine-gun|machete|hit-in-the-crotch|handcuffs|kicked-in-the-groin|english-subtitles-in-original|archeology|dog|artifact|death|capoeira|wrestling|slavery|responsibility|respect|redemption|moral-ambiguity|honor|whip|trap|shot-to-death|shot-in-the-chest|shot-in-the-back|shot-in-the-arm|shootout|kicked-in-the-face|gas|falling-from-height|exploding-car|club|broken-leg|explosion|village|obscene-finger-gesture|interracial|hired-gun|violence|poaching|monkey|martial-arts|loan-shark|jeep|buddy-movie|black-comedy|buddy-comedy|buddy-cop|mixed-martial-arts|two-man-army|tough-guy|action-hero|hero|desert-eagle|surprise-ending</t>
  </si>
  <si>
    <t xml:space="preserve">tt0138524</t>
  </si>
  <si>
    <t xml:space="preserve">Intolerable Cruelty</t>
  </si>
  <si>
    <t xml:space="preserve">A beautiful gold digger matches wits with a shrewd Beverly Hills divorce lawyer who is increasingly attracted to her.</t>
  </si>
  <si>
    <t xml:space="preserve">George Clooney, Catherine Zeta-Jones, Geoffrey Rush, Cedric the Entertainer</t>
  </si>
  <si>
    <t xml:space="preserve">screwball-comedy|divorce|attorney|marriage|real-estate|philanderer|court|battle-of-the-sexes|oil-tycoon|lawyer|woman|stabbed-with-an-award|face-slap|friend|jaguar|lake-tahoe|video-tape|america's-funniest-divorce-videos|tuna|malibu-california|rottweiler|elective-surgery|special-education|reference-to-american-airlines|reference-to-texas-a&amp;m|american-football|massive-coronary|staple-manufacturer|vacuum-cleaner|gizmo|negotiator|wine|waitress|cafe|reference-to-mcdonald's-restaurant|spa|strangulation|concierge|song|singing|bleaching-teeth|dentist|wife-abuse|photographer|camera|beating|rage|train|address-book|poem|mortgage|witness|funeral|baptist|tennis-pro|underwear|reference-to-david-and-goliath|reference-to-king-henry-viii|nightmare|pilates|assassin|hired-killer|reference-to-attila-the-hun|reference-to-ivan-the-terrible|botox|reference-to-clarence-thomas|watching-a-video|palimony|champagne|peptic-ulcer|jury|judge|courtroom|lie|kiss|impotence|erection|infidelity|unfaithfulness|extramarital-affair|woman-with-glasses|man-with-glasses|breaking-and-entering|bagpipes|urban-setting|fictional-reality-show|cell-phone|stupid-victim|husband-wife-relationship|suicide|suicide-by-gunshot|murder-plot|revenge|marriage-of-convenience|fortune|con|slow-clap|swimming-pool|guitar|slot-machine|dictaphone|aquarium|beverly-hills-california|gun|wedding|video-camera|trophy|trial|stabbing|satire|restaurant|prologue|private-detective|pool-cleaner|poetry|murder-for-hire|motel|millionaire|midlife-crisis|law-firm|hotel|homelessness|hitman|heart-attack|friendship|fetish|elevator|dream-sequence|dog|diner|deceit|cupid|cuckold|convertible|colostomy|car-accident|baron|asthma|assault|animated-credits|animal-attack|airplane|prenuptial-agreement|wedding-chapel|ulcer|tv-show-in-film|tv-producer|teeth|speech|soap-opera|red-dress|poodle|ponytail|pastry|love-at-first-sight|los-angeles-california|lingerie|las-vegas-nevada|kilt|inheritance|femme-fatale|despair|convention|casino|adultery|actor|accidental-suicide</t>
  </si>
  <si>
    <t xml:space="preserve">tt0311113</t>
  </si>
  <si>
    <t xml:space="preserve">Master and Commander: The Far Side of the World</t>
  </si>
  <si>
    <t xml:space="preserve">During the Napoleonic Wars, a brash British captain pushes his ship and crew to their limits in pursuit of a formidable French war vessel around South America.</t>
  </si>
  <si>
    <t xml:space="preserve">Russell Crowe, Paul Bettany, James D'Arcy, Edward Woodall</t>
  </si>
  <si>
    <t xml:space="preserve">Peter Weir</t>
  </si>
  <si>
    <t xml:space="preserve">Won 2 Oscars. Another 21 wins &amp; 90 nominations.</t>
  </si>
  <si>
    <t xml:space="preserve">ship|napoleonic-wars|royal-navy|naturalist|naval-battle|1800s|pursuit|classical-music|19th-century|british-seaman|all-male-cast|storm-at-sea|royal-marines|naval-officer|child-in-military|camouflage|burial-at-sea|ambush|amputation|surgery|union-jack|based-on-novel|french|privateer|frigate|england|violin|cello|doctor|navy|empire-fashion|napoleonic-era|vomiting|tinnitus|broadside|sailing-ship|torture|stabbed-with-a-bayonet|bayonet|disarming-someone|hand-to-hand-combat|stabbed-with-a-sword|gunfight|shootout|showdown|musket|flintlock-rifle|flintlock-pistol|war-hero|war-violence|hero|nature|ecology|anarchist|anarchism|slow-motion|sea|bare-chested-male|boll-weevil-joke|adventurer|action-hero|punishment|medical-examination|knife|flogging|fight|father-figure|corporal-punishment|cat|beating|bathrobe|d-box-motion-code|shot-in-the-forehead|pretending-to-be-dead|insect|iguana|hand-grenade|gunshot-wound|expedition|drawing|bird|shot-in-the-stomach|shot-in-the-head|blood|no-opening-credits|beetle|tortoise|map|broken-arm|wildlife|whipping|whaler|weevil|toast|tattoo|swashbuckler|string-ensemble|south-pacific|south-atlantic|singing|self-surgery|pun|pudding|prayer|nervous-breakdown|mirror|military|military-training|military-promotion|lost-at-sea|lord's-prayer|leadership|irish|gift|friendship|fog|english|eavesdropping|drowning|decoy|deceit|cricket-the-game|cook|combat|accidental-shooting|superstition|brain-surgery|galapagos-islands|suicide|sail|cannon|sword|sea-battle|sailor|sword-fight|telescope|death-of-friend|surprise-ending</t>
  </si>
  <si>
    <t xml:space="preserve">tt0322589</t>
  </si>
  <si>
    <t xml:space="preserve">Honey</t>
  </si>
  <si>
    <t xml:space="preserve">Honey is a sexy, tough music video choreographer who shakes up her life after her mentor gives her an ultimatum: sleep with him or be blacklisted within their industry.</t>
  </si>
  <si>
    <t xml:space="preserve">Jessica Alba, Mekhi Phifer, Romeo Miller, Joy Bryant</t>
  </si>
  <si>
    <t xml:space="preserve">Bille Woodruff</t>
  </si>
  <si>
    <t xml:space="preserve">Drama, Music, Romance</t>
  </si>
  <si>
    <t xml:space="preserve">dancer|choreographer|dancing|hip-hop|one-word-title|break-dancer|hip-hop-culture|dance-teacher|dance-instructor|character-name-in-title|title-spoken-by-character|music-video|dance|club|scene-during-end-credits|first-part|female-protagonist|forename-as-title|slap|dance-routine|mixed-race|harassment|prison|hairdo|sexual-harassment|blackmail|interracial-relationship</t>
  </si>
  <si>
    <t xml:space="preserve">tt0337741</t>
  </si>
  <si>
    <t xml:space="preserve">Something's Gotta Give</t>
  </si>
  <si>
    <t xml:space="preserve">A swinger on the cusp of being a senior citizen with a taste for young women falls in love with an accomplished woman closer to his age.</t>
  </si>
  <si>
    <t xml:space="preserve">Jack Nicholson, Diane Keaton, Keanu Reeves, Frances McDormand</t>
  </si>
  <si>
    <t xml:space="preserve">Nancy Meyers</t>
  </si>
  <si>
    <t xml:space="preserve">Nominated for 1 Oscar. Another 7 wins &amp; 12 nominations.</t>
  </si>
  <si>
    <t xml:space="preserve">heart-attack|doctor|dating|beach|weekend|hip-hop|record-company|auctioneer|nurse|beach-house|sex|senior-citizen|age-difference|playwright|hospital|emergency-room|love-triangle|breasts|mature-romance|accidentally-looking-at-naked-person|title-directed-by-female|electrocardiogram|intentionally-misspelled-title|reference-to-mr.-midnight|party|boat|caribbean|snow|tea|personal-assistant|spaghetti|magazine|afghanistan|cherries|scissors|ice-cream-cone|grocery-store|manischewitz|tylenol|dinner|chateau-margot-the-wine|limousine|bridge|le-grand-colbert-paris|taxi|seine-river|baby|bryn-mawr-college|university-of-pennsylvania|aspirin|play-rehearsal|monogamy|lightning|pancake|reference-to-joan-rivers|los-angeles-california|playboy|libido|reference-to-new-york-magazine|nitroglycerin|i.v.|belching|sense-of-smell|christie's-auction-house|reference-to-martha-stewart|reference-to-carly-simon|reference-to-diane-sawyer|reference-to-joan-collins|butt-slap|mouth-to-mouth-resuscitation|gurney|lipitor|cook|teacher|knife|champagne|rap-music|record-label|wine-auction|wine|women's-studies|columbia-university|reference-to-lillian-hellman|commitment|reference-to-marvin-gaye|artery|balloon|flowers|flirting|wheelchair|reference-to-the-man-who-came-to-dinner-the-play|reference-to-kaufman-and-hart|reference-to-sigmund-freud|french|picnic|pajama-party|pajamas|art-auction|auction|candle|menopause|bra|chat-room|e-mail|falling-out-of-bed|photo-album|telephone-call|cell-phone|photograph|rain|death|sparkler|restaurant|cafe|montage|hyperventilation|drunkenness|drinking|drink|birthday-cake|happy-birthday|actress|neurotic|blood-pressure|aunt-niece-relationship|spinster|old-maid|sister-sister-relationship|eyeglasses|erection|fiend|friendship|fired-from-the-job|website|internet|computer|911|ambulance|sleeping|marriage|wealth|voice-over-narration|undressing|theatre-director|father-daughter-relationship|tears|crying|date|cigarette-smoking|cigar-smoking|bare-butt|husband-wife-relationship|fifty-something|thirty-something|sixty-something|female-frontal-nudity|chest-pains|hamptons-long-island-new-york|chauvinism|chauvinist|machismo|kiss|divorce|three-word-title|produced-by-director|written-by-director|new-york-city|manhattan-new-york-city|soul-mate|pregnancy|paris-france|older-woman-younger-man-relationship|older-man-younger-woman-relationship|flashback|true-love|rivalry|jealousy|doctor-patient-relationship|nipples|male-nudity|hospital-gown|told-in-flashback|may-december-romance|bed|bedroom|opposites-attract|lawyer|aging|bachelor|viagra|writer|old-woman|broken-heart|anxiety-attack|product-placement|professor|theatre-production|midnight-snack|laptop-computer|instant-messaging|feminism|broadway-manhattan-new-york-city|birthday|boyfriend-girlfriend-relationship|mother-daughter-relationship|city|stairs|staircase|female-nudity</t>
  </si>
  <si>
    <t xml:space="preserve">tt0304415</t>
  </si>
  <si>
    <t xml:space="preserve">Mona Lisa Smile</t>
  </si>
  <si>
    <t xml:space="preserve">A free-thinking art professor teaches conservative 1950s Wellesley girls to question their traditional social roles.</t>
  </si>
  <si>
    <t xml:space="preserve">Sony Pictures Releasing</t>
  </si>
  <si>
    <t xml:space="preserve">Julia Roberts, Kirsten Dunst, Julia Stiles, Maggie Gyllenhaal</t>
  </si>
  <si>
    <t xml:space="preserve">Mike Newell</t>
  </si>
  <si>
    <t xml:space="preserve">Nominated for 1 Golden Globe. Another 5 nominations.</t>
  </si>
  <si>
    <t xml:space="preserve">student|art|college|wellesley-college|school|teacher|art-history|faculty|university|1950s|woman|oakland-state-university|california|alumni|book|italian|nurse|professor|f-rated|narrow-mindedness|female-protagonist|college-girl|hairy-chest|bare-chested-male|university-of-california-los-angeles|good-manners|ruse|penn-grad-school|university-of-pennsylvania|cape-cod-massachusetts|disrespect|hoop|sistine-chapel|u.s.-army-defense-language-institute|watching-a-tv-quiz-show|graduation-photograph|atomic-bomb|baby-buggy|laurel-wreath|girls'-college|reference-to-happy-holidays-the-song|freon-the-chemical|air-conditioning|married-student|packing|open-mindedness|liberal|sexual-promiscuity|spring-fling|faculty-meeting|prostitute|housewife|newspaper-article|field-trip|electra-complex|reference-to-the-renaissance|hot-plate|reference-to-van-dyke|reference-to-raphael|reference-to-secret-love-the-song|mona-lisa-the-song|mona-lisa|bride-and-groom|dancing|dancer|mathematics|physics|painting-on-velvet|paint-by-the-numbers|apron|seating-chart|fireplace|coffee|library|san-remo|scar|swim-coach|psychoanalyst|may-pole|girl-band|rock-'n'-roll|philadelphia-pennsylvania|sex-with-a-teacher|sex-with-a-student|train|school-uniform|choir|church-bell|graduate-student|brown-university|dissertation|lake|artist|reference-to-rembrandt|reference-to-pieter-bruegel|communist|telephone-call|telephone|massachusetts|reference-to-geoffrey-chaucer|magna-cum-laude|storytelling|beach|waitress|swimming-pool|reference-to-vincent-van-gogh|marriage-proposal|graduation-cap-and-gown|college-graduation|graduation|jewish|jew|jewish-slur|women's-lib|editorial|nervousness|anxiety|poise|elocution|speech|sledding-down-a-hill|sled|sculling|flask|liar|reference-to-venus-de-milo|office|christmas-present|school-newspaper|newspaper|advertisement|promiscuity|reference-to-michelangelo|reference-to-pablo-picasso|contraceptive|penis|mona-lisa-the-painting|reference-to-jackson-pollock|snow|christmas-tree|christmas|viewfinder|shower|plagiarism|fired-from-the-job|etiquette|synchronized-swimming|swimming|cousin-cousin-relationship|swimsuit|dating|yale-law-school|yale-university|harvard-university|boyfriend-girlfriend-relationship|textbook|reference-to-ansel-adams|mama-leone's-restaurant-manhattan-new-york-city|dictating-a-letter|letter|documentary-footage|newsreel-footage|memory|greenwich-village-manhattan-new-york-city|manhattan-new-york-city|new-york-city|roommate|prejudice|bigotry|bicycle|lawyer|biology-teacher|wine|lecture-hall|slide-show|dormitory|reference-to-william-holden|poem|bar|engagement-ring|graduate-school|cafe|cigar-smoking|taxi|painting|painter|gavel|ritual|wedding-reception|camera|photographer|diaphragm-the-birth-control-device|birth-control|virgin|reference-to-lizzie-borden|photograph|politics|watching-tv|lesbian|reference-to-doris-day|cellist|cello|kiss|peer-pressure|conformity|compromise|integrity|jealousy|betrayal|infidelity|unfaithfulness|adultery|extramarital-affair|honeymoon|oath|song|singer|cigarette-smoking|divorce|secret-society|unhappiness|girdle|law-school|thirty-something|twenty-something|tears|crying|italian-professor|history-professor|classroom|writer|voice-over-narration|mother-daughter-relationship|father-daughter-relationship|teenage-girl|wedding|school-nurse|friendship-between-women|elopement|rowing|love|nostalgia|feminist|female-bonding|coming-of-age|campus|teacher-hero|marriage|femininity|teacher-student-relationship|teenager|class|friend|law|smiling|lie|rain|food|restaurant|baby|drunkenness|drinking|drink|singing|happiness|friendship</t>
  </si>
  <si>
    <t xml:space="preserve">tt0319061</t>
  </si>
  <si>
    <t xml:space="preserve">Big Fish</t>
  </si>
  <si>
    <t xml:space="preserve">A frustrated son tries to determine the fact from fiction in his dying father's life.</t>
  </si>
  <si>
    <t xml:space="preserve">Ewan McGregor, Albert Finney, Billy Crudup, Jessica Lange</t>
  </si>
  <si>
    <t xml:space="preserve">Nominated for 1 Oscar. Another 1 win &amp; 68 nominations.</t>
  </si>
  <si>
    <t xml:space="preserve">flashback|fish|traveling-salesman|witch|growing-up|multiple-narrators|dog-saved-from-a-fire|house-fire|fat-man|circus-wagon|stroke|river|robbery|storytelling|nudity|eye-patch|wedding-ring|beast|water|young-version-of-character|underwater-scene|slow-motion-scene|journey|husband-wife-relationship|voice-over-narration|twin|older-man-younger-man-relationship|daffodil|surrealism|siamese-twins|mermaid|cat|flower|nude-swimming|swimming-pool|romantic-rivalry|loss-of-father|leech|female-nudity|family-feud|crow|childbirth|basketball|embarrassment|texas|small-town|father-son-estrangement|spider|poet|storyteller|bee|identical-twins|presumed-dead|conjoined-twins|circus-performer|tall-tale|swimming|swimming-underwater|legend|father-son-relationship|death-of-father|based-on-novel|liar|black-cat-crosses-one's-path|sideburns|child|dying|death|french|chemotherapy|wedding|salesman|alabama|glass-eye|brief-female-nudity|rear-nudity|female-rear-nudity|bare-butt-woman|woman's-bare-butt|buttocks|naked-butt|butt-naked|bare-butt|magical-realism|involuntary-solitude|ensure|tent|marriage-engagement|bank-robber|miami-florida|cuba|russia|karate|fly-the-insect|bone|buick|congenital-heart-defect|military-draft|u.s.-soldier|shriner|shadow|work-in-progress|spider-web|key|nurse|doctor|swamp|football|reporter|amazement|wonderment|darkness|lost|mother-in-law-daughter-in-law-relationship|father-in-law-daughter-in-law-relationship|sorority-house|criminal|oil|wichita-kansas|maple-tree|buying-a-town|reference-to-bob-hope|pursuit|chase|escape|newsweek-magazine|auburn-university|dog|trailer-house|wolf|shot-from-a-cannon|midget|elephant-feces|money|infidelity|unfaithfulness|adultery|extramarital-affair|car-in-a-tree|blood|classroom|class|student|teacher|spotlight|colossus|carnival|pain|dictionary|milkman|shooting|loneliness|cemetery|graveyard|coffin|hearse|immortality|u.s.-army|tv-commercial|iceberg|woolly-mammoth|metaphor|lie|motorcycle|theft|thief|bathtub|night-vision-goggles|singer|power-plant|secret-mission|stranger|dream|congo|letter|catfish|campfire|gold|poet-laureate|poem|teenage-boy|dancer|band|morocco|religion|jungle|rain|amazing-grace-the-hymn|heart-attack|falling-off-a-ladder|quicksand|girl|gypsy|mob-violence|mob|monster|vulture|sacrifice|hunger|rocking-chair|banjo|party|writer|woods|photographer|photograph|computer|fishing|tree|lifting-a-male-into-the-air|illness|house|death-of-husband|boy|bed|baby|automobile|tears|storm|search-for-truth|piano-player|piano|family-relationships|crying|beating|telegram|one-eyed-man|on-the-road|mother-son-relationship|love|leaving-home|kiss|falling-in-love|eccentric|co-worker|carny|boat|lifting-an-adult-into-the-air|roses-are-red-poem|parallel-montage|unsubtitled-foreign-language|unreliable-narration|unreliable-flashback|flash-forward|forced-perspective|rural-setting|bankruptcy|self-discovery|family-history|estrangement|terminal-cancer|white-picket-fence|mechanical-hand|pregnancy|wheelchair|skywriting|paratrooper|marching-band|head-in-a-lion's-mouth|gold-ring|animal-in-title|sorority|old-house|forest|car|ventriloquist|thunderstorm|stage-performance|snake|singing|science-fair|landscaper|korean-war-veteran|joke|hospital|football-game|dancing|clown|cave|baseball|accidental-death|2000s|pregnant-wife|loss-of-husband|funeral|1930s|ambition|wedding-reception|father-son-reunion|studio-logo-segues-into-film|1980s|1970s|1960s|1950s|1940s|barefoot|animate-tree|utopia|parade|key-to-the-city|fistfight|korean-war|bank-robbery|church|sheep|chicken-pox|werewolf|shoes|secret|ring|lake|hero|army-life|airplane|parachute|human-cannonball|fire-eater|ringmaster|rifle|revolver|pistol|lycanthropy|gun|giant|fairy-tale|circus|cane|army|title-spoken-by-character|refusing-to-eat</t>
  </si>
  <si>
    <t xml:space="preserve">tt0343135</t>
  </si>
  <si>
    <t xml:space="preserve">Along Came Polly</t>
  </si>
  <si>
    <t xml:space="preserve">A buttoned up newlywed finds his too organized life falling into chaos when he falls in love with an old classmate.</t>
  </si>
  <si>
    <t xml:space="preserve">Ben Stiller, Jennifer Aniston, Philip Seymour Hoffman, Debra Messing</t>
  </si>
  <si>
    <t xml:space="preserve">John Hamburg</t>
  </si>
  <si>
    <t xml:space="preserve">butt-slap|friend|honeymoon|bride|insurance|woman|insurance-company|commitment|actor|blind-ferret|dating|infidelity|waitress|party|beach|ferret|cheating-wife|watching-television|vomiting|sex-in-bed|kissing-while-having-sex|kiss|flooded-bathroom|waiter|home-video|frenchman|golf-club|trophy|anger|lobster|wedding-gown|swimming|buttocks|island|microphone|boating|bartender|camera|music-band|audience|bar|singer|latino|sitar|play-rehearsal|prayer|singing|stage-play|laptop-computer|moroccan-restaurant|toilet-plunger|disco|clogged-toilet|stage|racquetball|airliner|bowel-movement|fear-of-commitment|tooth|throw-pillow|key-finding-beeper|boy|nantucket-massachusetts|komodo-dragon|lizard|marijuana|reference-to-sasquatch|douche-bag|hippopotamus|sweating|sitting-on-a-toilet|blindness|womanizer|goosedown|hand-on-someone's-butt|base-jumping|sailboat|motor-scooter|champagne|apartment-advertisement|seastorm|hell's-kitchen-community-center-manhattan-new-york-city|hell's-kitchen-manhattan-new-york-city|volcano-luge-sledding|insurance-risk-rating|shipwrecked|second-family|shark-diving|crocodile-wrestling|bear-fighting|snake-wrangling|motocross|long-island-new-york|computer|rental-agent|spitting|insurance-risk-assessment-analyst|insurance-risk-manager|french|band|dance-class|racket-ball|carrying-a-bride-over-the-threshold|parachute|free-fall-parachute-jump|risk-taking|community-center|community-theatre|rehearsal|shark|great-white-shark|wine-bottle|bread|michigan|sculpture|cuban|spanish|knife|overflowing-toilet|film-crew|extreme-sport|urinal|urination|candy-bar|reference-to-judas|reference-to-jesus-christ|caterer|bagpipes|rooftop|indian-american|blood|fireworks|reference-to-erik-estrada|lie|irritable-bowel-syndrome|embarrassment|salsa-dancer|neurotic|cafe|answering-machine|telephone-call|prostitute|security-guard|loudspeaker|watching-a-video|airplane|los-angeles-california|horniness|tattoo|children's-book|writer|salsa-music|mistress|slow-motion-scene|storytelling|caribbean|hairy-chest|dance-club|pizza|nudist|wine|st-barts|forbes-magazine|dirty-dancing|dancing|dancer|husband-wife-relationship|photographer|photograph|jew|men's-bathroom|golf|wedding-video|wedding-reception|friendship|freeze-frame|flatulence|homosexual|gay|unfaithfulness|extramarital-affair|laundry-drying-on-clothes-line|spanking|public-nudity|cuckold|toilet|restaurant|screwball-comedy|new-york-city|marriage|salsa-the-dance|redhead|pillow|nightclub|new-york-skyline|mother-son-relationship|male-nudity|insurance-agent|hairy-back|gay-friend|french-accent|father-son-relationship|ethnic-cooking|eccentric|dance-lesson|billionaire|best-friend|art-gallery|wedding|jewish-wedding|sex-scene|scuba-diving-instructor|scuba-diving|basketball|basketball-court|adultery</t>
  </si>
  <si>
    <t xml:space="preserve">tt0335559</t>
  </si>
  <si>
    <t xml:space="preserve">Win a Date with Tad Hamilton!</t>
  </si>
  <si>
    <t xml:space="preserve">A small-town girl wins a date with a male celebrity through a contest. When the date goes better than expected, a love triangle forms between the girl, the male celebrity, and the girl's best friend.</t>
  </si>
  <si>
    <t xml:space="preserve">Kate Bosworth, Topher Grace, Josh Duhamel, Nathan Lane</t>
  </si>
  <si>
    <t xml:space="preserve">Robert Luketic</t>
  </si>
  <si>
    <t xml:space="preserve">date|best-friend|west-virginia|contest|small-town|hollywood|celebrity|co-worker|television-commercial|punctuation-in-title|wilhelm-scream|imperative-in-title|bare-chested-male|toilet|bar|romantic-rivalry|restaurant|teen-movie|udder|supermarket|smiling|refrigerator|reckless-driving|popcorn|pig-costume|paparazzi|newspaper-headline|movie-theater|motel-room|motel-clerk|mailbox|hotel-room|first-date|film-within-a-film|female-bartender|father-daughter-relationship|farm-life|dancing|crush|cowboy-hat|cigarette-smoking|boyfriend-girlfriend-relationship|airport|airplane-trip|anti-social|talent-agent|mascot-costume|limousine|hollywood-sign|farm|bartender|wood-chopping|unrequited-love|store-manager|sincerity|publicity-stunt|private-jet|price-of-fame|potato-chip|police|motel|milking|leaving-home|jealousy|innocence|diner|career-planning|car-accident|actor|character-name-in-title</t>
  </si>
  <si>
    <t xml:space="preserve">tt0343660</t>
  </si>
  <si>
    <t xml:space="preserve">50 First Dates</t>
  </si>
  <si>
    <t xml:space="preserve">Henry Roth is a man afraid of commitment up until he meets the beautiful Lucy. They hit it off and Henry think he's finally found the girl of his dreams, until he discovers she has short-term memory loss and forgets him the very next day.</t>
  </si>
  <si>
    <t xml:space="preserve">Adam Sandler, Drew Barrymore, Rob Schneider, Sean Astin</t>
  </si>
  <si>
    <t xml:space="preserve">short-term-memory-loss|dream|hawaii|veterinarian|woman|hawaiian-shirt|anterograde-amnesia|reference-to-j.-edgar-hoover|lifting-someone-into-the-air|animal-vomit|nipples|masturbation|sex|kiss|wet-dream|stitch|chick-flick|wet-clothes|see-through-clothes|nipples-visible-through-clothing|boat-accident|metrosexual|amnesia|daydream|obscene-finger-gesture|true-love|shark|rain|dolphin|womanizer|wedding|walrus|wager|waffles|videotape|video-footage|video-camera|teacher|swimming|steroids|screwball-comedy|scream|sailboat|restaurant|prologue|product-placement|prank|playing-with-food|pineapple|painting|memory-loss|journal|jet-ski|golf|friendship|flashback|father-son-relationship|father-daughter-relationship|fantasy-sequence|drug-humor|doctor|diner|deception|clinic|car-accident|cannabis|brother-sister-relationship|break-up|birthday-party|beach-party|aquarium|androgyny|beach|lisp|penguin|baseball-bat|number-in-title|surprise-ending</t>
  </si>
  <si>
    <t xml:space="preserve">tt0363988</t>
  </si>
  <si>
    <t xml:space="preserve">Secret Window</t>
  </si>
  <si>
    <t xml:space="preserve">A writer is accused of plagiarism by a strange man, who then starts haunting him for "justice."</t>
  </si>
  <si>
    <t xml:space="preserve">Johnny Depp, John Turturro, Maria Bello, Timothy Hutton</t>
  </si>
  <si>
    <t xml:space="preserve">David Koepp</t>
  </si>
  <si>
    <t xml:space="preserve">writer|cabin|investigator|stranger|writer's-block|infidelity|unfaithfulness|adultery|extramarital-affair|divorce|time|private-investigator|lake|manuscript|author|upstate-new-york|justice|lake-house|ups|mississippi|magazine|plagiarism|dog|cattle-dog|vomiting|inspiration|assault|creativity|incrimination|corn|scream|pet-dog|cottage|hick|insurance-company|fire-engine|woods|broken-mirror|winter|breakdown|self-doubt|seclusion|tears|metaphor|isolated|reclusiveness|crying|evidence|cliff|fear|note|hearing-voices|hallucination|gore|revolver|separation|threat|anger|intimidation|short-story|destruction|confusion|fireman|parcel|book|panic|new-york-state|paddle|memory|police-car|burial|delivery-truck|psychology|page-torn-from-book|loss-of-pet|southern-accent|timer|small-town|delusion|sole-black-character-dies-cliche|destroying-a-room|product-placement|cabin-in-the-woods|sexual-tension|shower-door|destruction-of-property|story-within-a-story|ex-husband-ex-wife-relationship|private-detective|detective|theft|thief|nightmare|death|car-in-water|car-goes-into-a-reservoir|reservoir|dead-body|pet-door|dead-dog|burying-a-dead-dog|mouse|cleaning-lady|wristwatch|lunch-counter|convenience-store|hit-with-a-rock|hit-on-the-head-with-a-rock|mass-murder|mental-illness|animal-cruelty|restaurant|cafe|key|underwear|insurance-investigator|investigation|mirror|computer|flash-forward|fight|eyeglasses|stabbing|drunkenness|drinking|drink|policeman|police|telephone-call|novelist|literary-agent|suv|snow|man-with-glasses|talking-to-oneself-in-a-mirror|dream|blood-splatter|voice-over-narration|mysterious-event|marital-problem|claustrophobia|bare-chested-male|writing-on-a-wall|whiskey|watch|villain-played-by-lead-actor|title-appears-in-writing|thrown-from-a-car|talking-to-oneself|suspicion|squirrel|slinky|sleeping-on-a-couch|sleeping-in-a-car|shovel|self-reflection|scissors|rock-thrown-through-a-window|revelation|repeated-line|reference-to-john-wayne|rat|punched-in-the-face|pounding-on-a-door|post-office|police-station|pistol|needlepoint|molotov-cocktail|maid|letter|laptop-computer|kicked-in-the-face|jack-daniels|husband-wife-relationship|husband-murders-wife|hit-with-a-shovel|hit-in-the-face|held-at-gunpoint|headphones|hatchet|gas-station|flashback|fire|fireplace|fire-poker|finger-gun|falling-from-height|fainting|disposing-of-a-dead-body|diner|digging-a-grave|death-by-shovel|cigarette-smoking|car-goes-over-a-cliff|cadillac|burnt-down-house|bruise|breaking-a-mirror|braces|boyfriend-girlfriend-relationship|bathrobe|arthritis|cult-film|based-on-the-works-of-stephen-king|schizophrenia|psycho-thriller|stalker|mystery-writer|loss-of-son|isolation|mental-breakdown|macabre|stabbed-in-the-throat|stabbed-in-the-leg|stabbed-in-the-head|insanity|gun|decapitation|corpse|corn-on-the-cob|blood|killing-an-animal|unfaithful-wife|tennessee|split-personality|riverdale-bronx-new-york-city|murder|motel|hat|cheating-wife|jealousy|multiple-personality|killing-a-dog|arson|sheriff|screwdriver|paranoia|notebook|flashlight|dead-animal|axe|based-on-novel|actor-shares-first-name-with-character|title-spoken-by-character|surprise-ending</t>
  </si>
  <si>
    <t xml:space="preserve">tt0167190</t>
  </si>
  <si>
    <t xml:space="preserve">Hellboy</t>
  </si>
  <si>
    <t xml:space="preserve">A demon, raised from infancy after being conjured by and rescued from the Nazis, grows up to become a defender against the forces of darkness.</t>
  </si>
  <si>
    <t xml:space="preserve">Ron Perlman, John Hurt, Selma Blair, Rupert Evans</t>
  </si>
  <si>
    <t xml:space="preserve">Guillermo del Toro</t>
  </si>
  <si>
    <t xml:space="preserve">Action, Fantasy, Horror</t>
  </si>
  <si>
    <t xml:space="preserve">3 wins &amp; 23 nominations.</t>
  </si>
  <si>
    <t xml:space="preserve">nazi|demon|superhero|occult-detective|based-on-comic-book|dark-horse-comics|hero|assassin|occult|love-triangle|male-soldier|interspecies-romance|death-of-adoptive-father|nazi-occultism|mutant|giant-aquarium|one-word-title|tentacled-monster|aquatic-humanoid|tinnitus|human-demon-team|humanoid-demon|blue-flames|webbed-fingers|breathing-apparatus|tecate-beer|portal|first-part|cartoon-on-tv|opening-action-scene|battle|mixed-martial-arts|wrestling|sword-fight|showdown|hand-to-hand-combat|martial-arts|fistfight|brawl|action-hero|gunfight|shootout|one-against-many|owning-many-cats|underwater-scene|pay-phone|paranormal-phenomena|face-slap|new-york-city|title-appears-in-writing|steampunk|telepathy|surprise-after-end-credits|slide-locked-back|reverse-footage|electrocution|destiny|clairvoyance|carousel|repeated-line|one-man-army|fighting-in-the-air|no-opening-credits|paranormal-investigation|wilhelm-scream|black-comedy|narration-from-the-grave|tunnel|traffic|six-pack|russia|roof|professor|new-york|murder|moldavia|milk|man-eating-monster|kitten|halloween|grave|funeral|fire|fbi-agent|cemetery|candy-bar|blood|aquarium|megalomaniac|combat-photography|reanimated-corpse|severed-tongue|severed-hand|self-mutilation|crushed-to-death|revolver|pistol|mental-institution|brunette|1940s|world-war-two|secret-government-organisation|rubik's-cube|pyrokinesis|museum|garbage-truck|cover-up|cigar-smoking|anti-hero|alternate-dimension|trap|throat-slitting|sword|stabbed-in-the-back|soul|shot-in-the-shoulder|shot-in-the-leg|outcast|kicked-in-the-face|hit-by-a-train|hit-by-a-car|hanged-man|grenade|father-figure|exploding-body|car-accident|apocalypse|torso-cut-in-half|stabbed-to-death|stabbed-in-the-throat|stabbed-in-the-leg|stabbed-in-the-chest|stabbed-in-the-arm|shot-to-death|resurrection|person-on-fire|impalement|falling-from-height|exploding-building|eaten-alive|disfigurement|decomposing-body|corpse|good-versus-evil|explosion|vision|subway|rosary|fbi|nazi-experiment|based-on-comic|title-spoken-by-character|character-name-in-title</t>
  </si>
  <si>
    <t xml:space="preserve">tt0351977</t>
  </si>
  <si>
    <t xml:space="preserve">Walking Tall</t>
  </si>
  <si>
    <t xml:space="preserve">A former U.S. soldier returns to his hometown to find it overrun by crime and corruption, which prompts him to clean house.</t>
  </si>
  <si>
    <t xml:space="preserve">Michael Bowen, Johnny Knoxville, Dwayne Johnson, Neal McDonough</t>
  </si>
  <si>
    <t xml:space="preserve">Kevin Bray</t>
  </si>
  <si>
    <t xml:space="preserve">Action, Crime</t>
  </si>
  <si>
    <t xml:space="preserve">casino|sheriff|special-forces|violence|football|cheating|trial|jury|blood-splatter|police-shootout|cartoon-on-tv|ex-soldier|war-hero|war-veteran|hit-with-a-baseball-bat|hit-with-a-log|revolver|blood|bar-brawl|bar-fight|police-badge|duel|arrest|dog-tag|torture|m-16|quick-draw|ambush|kissing-while-having-sex|kiss|pole-dancing|home-invasion|hostage|glock|semiautomatic-pistol|one-against-many|security-guard|pump-action-shotgun|club|axe-fight|stick-fight|gun-violence|ski-mask|combat|fistfight|wrestling|mixed-martial-arts|gunfight|action-hero|hero|police-car|evil-sheriff|showdown|shootout|monster-truck|truck-explosion|tough-guy|one-man-army|hand-to-hand-combat|brawl|martial-arts|baseball-bat|blonde|stabbed-in-the-stomach|methamphetamine|red-bra|spit-in-the-face|shot-to-death|shot-through-the-floor|shot-in-the-leg|shot-in-the-chest|shot-in-the-back|shooting|scar|rage|punched-in-the-face|premarital-sex|pistol|paramedic|lap-dance|knocked-out|kicked-in-the-face|kicked-in-the-crotch|hit-in-the-face|hit-in-the-crotch|falling-from-height|falling-down-stairs|exploding-truck|drunkenness|drug-overdose|drug-addict|death-threat|court|childhood-friend|child-in-peril|broken-leg|broken-arm|bloody-nose|beating|axe|4x4|uncle|small-town|old-flame|military-veteran|jail|interracial-romance|friendship|judge|gun|explosion|police|corrupt-cop|stripper|sawmill|rivalry|machine-gun|interrogation|father-son-relationship|exploding-car|brother-sister-relationship|shotgun|remake|based-on-true-story</t>
  </si>
  <si>
    <t xml:space="preserve">tt0345074</t>
  </si>
  <si>
    <t xml:space="preserve">Connie and Carla</t>
  </si>
  <si>
    <t xml:space="preserve">A mob mix-up in Chicago sends two chanteuses screaming for L.A., where they score a perfect gig: posing as drag queens on the dinner theater/cabaret circuit. Things get extra-weird when a guy falls for one of the girls.</t>
  </si>
  <si>
    <t xml:space="preserve">Nia Vardalos, Toni Collette, David Duchovny, Stephen Spinella</t>
  </si>
  <si>
    <t xml:space="preserve">Comedy, Crime, Music</t>
  </si>
  <si>
    <t xml:space="preserve">drag-queen|mafia|gender-disguise|witness|organized-crime|los-angeles-california|fugitive|friendship|female-impersonator|chicago-illinois|murder|character-name-in-title</t>
  </si>
  <si>
    <t xml:space="preserve">tt0337563</t>
  </si>
  <si>
    <t xml:space="preserve">13 Going on 30</t>
  </si>
  <si>
    <t xml:space="preserve">A girl makes a wish on her thirteenth birthday, and wakes up the next day as a thirty-year-old woman.</t>
  </si>
  <si>
    <t xml:space="preserve">Jennifer Garner, Mark Ruffalo, Judy Greer, Andy Serkis</t>
  </si>
  <si>
    <t xml:space="preserve">wish|13th-birthday|30-year-old|year-1987|13-year-old|birthday|party|friend|editor|birthday-party|magazine-editor|best-friend|magazine|teenage-girl|wedding|athlete|coming-of-age-film|body-swap|body-transformation|13-year-old-girl|teenage-boy|male-female-friendship|reference-to-bambi|reference-to-rick-springfield|reference-to-madonna|reference-to-eminem|teen-movie|chick-flick|hate|nightgown|magical-dust|dance-scene|female-tears|workplace-rivalry|office-job|stolen-idea|pitch-meeting|staff-meeting|birthday-wish|prank|blindfolded|dollhouse|closet|birthday-girl|age-in-title|four-word-title|kiss|long-brown-hair|brunette|tween-girl|hairy-chest|bare-chested-male|do-over|female-protagonist|what-if|comfort|taking-a-picture|school-photo|manhattan-new-york-city|makeup|kissing-game|digit-in-title|camcorder|birthday-present|blame|spontaneous-choreography|thriller-dance|competing-businesses|greenwich-village-manhattan-new-york-city|empire-state-building-manhattan-new-york-city|dance|central-park-manhattan-new-york-city|thong|ends-with-wedding|new-york-city|teen-angst|unrequited-love|fish-out-of-water|aging|altering-history|turmoil|junior-high-school|time-travel|new-jersey|magazine-format|friendship|estrangement|childhood-friend|wish-fulfillment|time-travel-romance|mud-mask|striptease|photographer|mother-daughter-relationship|library|first-love|fiance-fiancee-relationship|father-daughter-relationship|coming-of-age|co-worker|taxi-driver|business-presentation|boyfriend-girlfriend-relationship|blindfold|betrayal|2000s|1980s|child-as-adult|number-in-title</t>
  </si>
  <si>
    <t xml:space="preserve">tt0338526</t>
  </si>
  <si>
    <t xml:space="preserve">Van Helsing</t>
  </si>
  <si>
    <t xml:space="preserve">The notorious monster hunter is sent to Transylvania to stop Count Dracula who is using Dr. Frankenstein's research and a werewolf for some sinister purpose.</t>
  </si>
  <si>
    <t xml:space="preserve">Hugh Jackman, Kate Beckinsale, Richard Roxburgh, David Wenham</t>
  </si>
  <si>
    <t xml:space="preserve">3 wins &amp; 20 nominations.</t>
  </si>
  <si>
    <t xml:space="preserve">van-helsing|dracula|vampire|19th-century|frankenstein|creature|bride|vampire-hunter|frankenstein's-monster|werewolf|costume-horror|human-versus-werewolf|human-versus-vampire|human-versus-monster|supernatural-hunter|trapeze|orchestra|costume|explosion|fire-eater|masquerade|sailing-ship|capture|cage|handgun|supernatural|scientist|dancing|dancer|singer|masquerade-party|mob|psychopath|reference-to-quasimodo|dark-fantasy|anti-hero|female-vampire|igor|secret-agent|electrical-torture|absinthe|steampunk|monster-as-victim|regeneration|electricity|lycanthropy|brother-sister-relationship|bitten-in-the-throat|angry-mob|crossbow|dark-hero|father-daughter-relationship|monster|evil|transylvania|undead|legend|priest|victorian-fashion|victorian-age|werewolf-bite|victorian-era|vampire-versus-werewolf|masks|ballroom-dancing|dead-woman-with-eyes-open|dead-woman-on-couch|heroine-dies|cremation|howling|fog|painting|vat|spiderweb|rat|hunchback|full-moon|mace-the-weapon|lantern|church|wire-walker|transformation|police-officer|deformity|village|evil-man|forces-of-darkness|pod|fallen-bridge|crossing-self|tree|tied-to-a-stake|cow|harpy|howling-at-the-moon|tongue|torture|trapeze-artist|mirror|singing|court-jester|mountain|glycerine|bell|saw|silver-stake|cemetery|graveyard|coffin|walking-up-a-wall|corpse|dead-body|sunlight|fangs|revenge|boat|lightning|catholic-church|catholic|monk|laboratory|inventor|crucifix|garlic|pursuit|chase|rain|montage|map|horse-and-carriage|horse-riding|horse|battering-ram|torch|sword|bat|pistol|cigar-smoking|death|murder|bible|rome-italy|robbery|theft|thief|grave-robber|grave|notre-dame-cathedral|reference-to-jekyll-and-hyde|romania|animated-sequence|year-1888|year-1887|bare-chested-male|accidental-killing|lifting-someone-into-the-air|cult-film|no-title-at-beginning|no-opening-credits|arm-amputation|windmill|vatican-city|trap|ring|paris-france|offspring|holy-water|costume-ball|cathedral|budapest-hungary|bridge|blood-drinking|throat-slitting|stabbed-in-the-chest|stabbed-in-the-arm|shot-to-death|severed-arm|person-on-fire|impalement|falling-from-height|exploding-body|electrocution|decomposing-body|blood|gun|friar|fire|doctor-frankenstein|cardinal-the-priest|arrow|1880s|vampire-bite|snow|silver-bullet|castle|vampire-slayer|character-name-in-title|surprise-ending|father-son-relationship|bare-chested-male-bondage|based-on-novel</t>
  </si>
  <si>
    <t xml:space="preserve">tt0327162</t>
  </si>
  <si>
    <t xml:space="preserve">The Stepford Wives</t>
  </si>
  <si>
    <t xml:space="preserve">The secret to a Stepford Wife lies behind the doors of the Men's Association of how woman become different and imobilized robots</t>
  </si>
  <si>
    <t xml:space="preserve">Nicole Kidman, Matthew Broderick, Bette Midler, Glenn Close</t>
  </si>
  <si>
    <t xml:space="preserve">Frank Oz</t>
  </si>
  <si>
    <t xml:space="preserve">Comedy, Sci-Fi, Thriller</t>
  </si>
  <si>
    <t xml:space="preserve">suburb|battle-of-the-sexes|husband-wife-relationship|housewife|android|small-town|tv-producer|writer|community|connecticut|f-rated|fem-bot|fembot|stepford-wives-plot|female-protagonist|doppelganger|revenge|stabbed-in-the-chest|electrocution|hologram|microchip|mind-control|deception|gentleman's-club|remote-controlled-toy-car|supermarket|mansion|revelation|sabotage|severed-head|knife|home-invasion|mother-son-relationship|father-son-relationship|newspaper-headline|ballroom|party|screwball|friendship|cyborg|new-york-city|very-loud-screaming-during-sex|cartoon-on-tv|electroshock-therapy|electric-kiss|femme-fatale|irreverence|conspiracy|family-relationships|dysfunctional-marriage|friendship-between-women|gay-couple|satire|mad-scientist|housework|black-comedy|television|square-dance|homosexual|gunfire|fired-from-the-job|dancing|automaton|attempted-murder|robot-dog|fourth-of-july|tv-show-in-film|decapitation|marriage|transformation|secret|neighbor|machine|robot|anti-feminism|remake|based-on-novel|title-spoken-by-character|surprise-ending</t>
  </si>
  <si>
    <t xml:space="preserve">tt0296572</t>
  </si>
  <si>
    <t xml:space="preserve">The Chronicles of Riddick</t>
  </si>
  <si>
    <t xml:space="preserve">The wanted criminal Riddick arrives on a planet called Helion Prime, and finds himself up against an invading empire called the Necromongers, an army that plans to convert or kill all humans in the universe.</t>
  </si>
  <si>
    <t xml:space="preserve">Vin Diesel, Colm Feore, Thandie Newton, Judi Dench</t>
  </si>
  <si>
    <t xml:space="preserve">David Twohy</t>
  </si>
  <si>
    <t xml:space="preserve">necromonger|warrior|planet|bounty-hunter|escape|attack|sun|leader|pg-13-sequel-to-r-rated-franchise|outer-space|tough-girl|tough-guy|man-hits-a-woman|kiss|returning-character-killed-off|religious-conversion|bald-man|blood-splatter|space-opera|throwing-a-knife|incineration|locked-in-a-cage|climbing-a-rope|net-gun|aerial-bombardment|snuffing-out-a-candle|eavesdropping|narrated-by-character|starts-with-narration|27th-century|returning-character-with-different-actor|raid|battlefield|near-future|fictional-war|rebel|battle|showdown|duel|siege|home-invasion|ambush|pistol|rifle|shot-with-a-laser-gun|beating|night-vision|stick-fight|spear|staff|foot-chase|chase|alien-invasion|fugitive|on-the-run|laser-gun|shootout|brawl|fistfight|disarming-someone|axe-fight|knife-fight|axe|knife|action-hero|hero|one-against-many|gore|violence|blood|mixed-martial-arts|martial-arts|hand-to-hand-combat|combat|second-part|closing-credits-sequence|one-man-army|warrior-race|sunrise|suicide|knife-in-shoe|ashes|sunglasses|space|spaceship|gunfight|fight|dagger|prison-planet|sequel|character-name-in-title</t>
  </si>
  <si>
    <t xml:space="preserve">tt0362227</t>
  </si>
  <si>
    <t xml:space="preserve">The Terminal</t>
  </si>
  <si>
    <t xml:space="preserve">An eastern immigrant finds himself stranded in JFK airport, and must take up temporary residence there.</t>
  </si>
  <si>
    <t xml:space="preserve">Tom Hanks, Catherine Zeta-Jones, Stanley Tucci, Chi McBride</t>
  </si>
  <si>
    <t xml:space="preserve">5 wins &amp; 4 nominations.</t>
  </si>
  <si>
    <t xml:space="preserve">flight-attendant|airport|man-without-a-country|construction-site|fish-out-of-water|stranded-at-an-airport|promotion|english|passport|border-protection|meal-voucher|immigrant|visa|united-airlines|new-york-city|united-states-of-america|loosely-based-on-a-true-story|language-barrier|2000s|woman|motivational|stuck|reference-to-burger-king|reference-to-baja-fresh|man-with-glasses|two-word-title|drug-smuggler|finding-a-job|pay-phone|cop-killer|elevator|meet-cute|handcuffs|senator|news-report|photograph|jazz-player|hotel|bar|walkie-talkie|department-store|bookstore|montage|restaurant|mistress|surveillance|no-opening-credits|black-comedy|airport-terminal|fictional-country|falling|ghost|book|times-square-manhattan-new-york-city|manhattan-new-york-city|security-risk|reference-to-the-wolf-man|croissant|goat|cheating|trekkie-convention|convention|trekkie|reference-to-napoleon|stuffed-toy-shark|panties|cell-phone|telephone-call|men's-bathroom|toilet|can-of-peanuts|suit|coward|snow|surveillance-camera|new-york-city-port-authority|vandalism|military-coup|apple|potato-chip|u.s.-department-of-homeland-security|homeland-security|queens-new-york-city|ramada-inn-queens-new-york-city|reference-to-the-discovery-store|reference-to-payless-shoes|reference-to-stevie-wonder|canada|albanian|romania|asian-indian|chinese|computer|card-playing|prescription|pills|medicine|x-ray|breaking-a-heel-of-one's-shoe|shoes|luggage-cart|hamburger|unfaithfulness|adultery|extramarital-affair|theft|thief|bathrobe|razor|translator|eating|food|suitcase|bureaucracy|security-guard|policeman|police|musician|juggler|marriage-engagement|go-between|money|cigarette-smoking|escalator|tv-news|watching-tv|airplane-stewardess|kgb|cia|asylum|refugee|man-of-mystery|illegality|legality|u.s.-customs|jfk-international-airport-queens-new-york-city|painting|shaving|product-placement|taxi|pager|interpreter|wedding|unrequited-love|snack-food|security-camera|saxophone|renovation|promise|passenger|manipulation|liaison-officer|kitchen|kiss|jazz-music|janitor|italian-restaurant|infidelity|immigration-agent|illegal-immigrant|fast-food-restaurant|construction-worker|building-contractor|blinding-light|autograph|arrest|airplane|immigration|based-on-true-story|title-spoken-by-character</t>
  </si>
  <si>
    <t xml:space="preserve">tt0381707</t>
  </si>
  <si>
    <t xml:space="preserve">White Chicks</t>
  </si>
  <si>
    <t xml:space="preserve">Two disgraced FBI agents go way undercover in an effort to protect hotel heiresses the Wilson Sisters from a kidnapping plot.</t>
  </si>
  <si>
    <t xml:space="preserve">Shawn Wayans, Marlon Wayans, Jaime King, Frankie Faison</t>
  </si>
  <si>
    <t xml:space="preserve">Keenen Ivory Wayans</t>
  </si>
  <si>
    <t xml:space="preserve">fbi|undercover|african-american|crossdresser|gender-bender|gender|2000s|bikini|pink-panties|blue-panties|comedy-team|undercover-agent|men-in-drag|toilet|color-in-title|panties|ice-cream|model-show|latex-mask|whiteface|violin|restaurant|oyster|hotel-room|flatulence|fashion-show|dressing-room|dress-shop|dog|dancing|cross-dressing|gender-disguise|voyeur|scantily-clad-female|satire|vomiting|cleavage|crude-humor|lesbian-subtext|metrosexual|wheelchair|paint|airport|transvestism|implied-rape|bisexual|heiress</t>
  </si>
  <si>
    <t xml:space="preserve">tt0316654</t>
  </si>
  <si>
    <t xml:space="preserve">Spider-Man 2</t>
  </si>
  <si>
    <t xml:space="preserve">Peter Parker is beset with troubles in his failing personal life as he battles a brilliant scientist named Doctor Otto Octavius.</t>
  </si>
  <si>
    <t xml:space="preserve">Tobey Maguire, Kirsten Dunst, James Franco, Alfred Molina</t>
  </si>
  <si>
    <t xml:space="preserve">Won 1 Oscar. Another 23 wins &amp; 59 nominations.</t>
  </si>
  <si>
    <t xml:space="preserve">spider-man|tentacle|scientist|doctor|death|super-villain|newspaper|explosion|revenge|best-friend|villain|crime-fighter|operating-room|medical|latex-gloves|second-part|railway-station|unobtainium|villain-turns-good|crush-the-soda|coca-cola|pepsi|7-up|dr-pepper|number-2-in-title|numbered-sequel|2000s|jilted-groom|lifting-someone-into-the-air|clock|band|insect|science-project|intelligence|monster|angel-statue|statue|minister|clothes-line|reference-to-raindrops-keep-falling-on-my-head|e-bay|violin|tritium|college-student|reading|theatre-usher|english-accent|autograph|joke|poster|portfolio|closet|church|caviar|store-on-fire|welding|refinancing|poetry|reference-to-the-importance-of-being-earnest|theatre|backflip|police-car|policeman|police|theatre-audience|street-musician|pay-phone|basset-hound|dog|shared-bathroom|bathroom|pulitzer-prize|pizza-parlor|pizza|motorscooter|boy|birthday|party|foreclosure|money|landlord|social-security|life-insurance|piano|umbrella|reference-to-butterfingers|flesh-torn-off-bones|science-library-manhattan-new-york-city|marriage-engagement|kidnapping|multi-armed-person|arm|solar-power|spinal-column|circular-saw|surgery|rooftop|dagger|moon|sun|milk|chocolate-cake|computer|gunfire|champagne|fame|heartbreak|cigar-smoking|district-attorney|mayor|tripping-and-falling|hot-dog|freeze-frame|subway|song|singer|shooting|lightning|drink|graveyard|flowers|grave|beating|tears|crying|back-injury|tape-on-eyeglasses|eyeglasses|banker|bank-safe|safe|science|planetarium|rescue|nurse|jumping-from-rooftop-to-rooftop|mother-son-relationship|father-son-relationship|father-daughter-relationship|mother-daughter-relationship|car-crashing-through-a-window|fire|taxi|model|robbery|flying|nightmare|arachnid|death-of-wife|rifle|split-screen|violence|subjective-camera|falling|kiss|car-chase|pursuit|chase|photograph|photography|genius|teacher-student-relationship|teacher|student|murder|death-of-uncle|voice-over-narration|teenage-girl|supernatural-power|boy-with-glasses|character-appears-in-newspaper|jilted-at-the-altar|jilted|interrupted-wedding|elongated-cry-of-no|slow-motion-scene|queens-new-york-city|elevator|chrysler-building-manhattan-new-york-city|new-york-city|punctuation-in-title|hyphen-in-title|digit-in-title|reference-to-thomas-edison|butler|cult-film|fighting-in-the-air|flipping-car|teenage-boy|comic-hero|fight|pizza-delivery-boy|tragic-villain|electrocution|el-train|fight-on-a-train-roof|stabbed-in-the-face|stabbed-in-the-chest|loss-of-wife|impalement|hit-by-a-car|exploding-building|drowning|child-in-peril|body-landing-on-a-car|blockbuster|wedding|columbia-university|train|teen-romance|split-personality|secret-room|retribution|professor|theatre-production|modeling|mathematics|marriage|laboratory|captain|boyfriend-girlfriend-relationship|billboard|actress|spider-web|unrequited-love|runaway-train|redemption|newspaper-editor|magnetic-field|loss-of-powers|laundromat|husband-wife-relationship|fake-news-report|defamation|deception|death-of-loved-one|chainsaw|burning-building|bank-vault|new-york-skyline|moving-out|mad-scientist|fired-from-the-job|jumping-from-height|hostage|girl-next-door|fiance-fiancee-relationship|falling-from-height|damsel-in-distress|college|cemetery|canceled-wedding|bank-robbery|aunt-nephew-relationship|car-accident|marvel-entertainment|based-on-comic|superhero|based-on-comic-book|marvel-comics|hate|secret-identity|sequel|photographer|manhattan-new-york-city|radiation|mask|speed|masked-man|radical-transformation|death-of-father|number-in-title|character-name-in-title|surprise-ending</t>
  </si>
  <si>
    <t xml:space="preserve">tt0372183</t>
  </si>
  <si>
    <t xml:space="preserve">The Bourne Supremacy</t>
  </si>
  <si>
    <t xml:space="preserve">When Jason Bourne is framed for a CIA operation gone awry, he is forced to resume his former life as a trained assassin to survive.</t>
  </si>
  <si>
    <t xml:space="preserve">Matt Damon, Franka Potente, Brian Cox, Julia Stiles</t>
  </si>
  <si>
    <t xml:space="preserve">Paul Greengrass</t>
  </si>
  <si>
    <t xml:space="preserve">5 wins &amp; 21 nominations.</t>
  </si>
  <si>
    <t xml:space="preserve">hidden-truth|suspense|secret-past|dark-past|amnesia|surprise-ending|cia|assassin|die-hard-scenario|knife|knife-fight|one-against-many|stabbed-in-the-chest|car-chase|espionage|tunnel-chase-scene|surveillance-camera|surveillance|kissing|three-word-title|2000s|telephone-call|shoulder-holster|shootout|gunfight|beating|foot-chase|silencer|hand-to-hand-combat|martial-arts|violence|fistfight|brawl|on-the-run|tough-guy|action-hero|hero|one-man-crusade|cia-agent|suicide-by-gunshot|false-passport|goa-india|manhattan-new-york-city|flashback|distrust-of-government|one-man-army|atonement|napoli-italy|road-movie|carabinieri|no-opening-credits|kicked-in-the-chest|train|subway|railcar|el-train|taxi|chase|strangulation|shot-to-death|shot-in-the-shoulder|shot-in-the-head|shot-in-the-forehead|shot-in-the-face|shot-in-the-chest|shot-in-the-back|revenge|returning-character-killed-off|loss-of-mother|loss-of-father|lie|exploding-house|death|blood|blockbuster|betrayal|amsterdam-netherlands|suicide|italy|swat-team|sniper|second-part|russia|police|new-york-city|moscow-russia|machine-gun|loss-of-loved-one|hotel|gun|germany|europe|death-of-loved-one|crime-confession|car-crash|berlin-germany|airport|spy|sequel|based-on-novel|character-name-in-title|memory-games|planting-evidence|face-slap|gash-in-the-face|india|handgun</t>
  </si>
  <si>
    <t xml:space="preserve">tt0361841</t>
  </si>
  <si>
    <t xml:space="preserve">Little Black Book</t>
  </si>
  <si>
    <t xml:space="preserve">A woman snoops through her boyfriend's palm pilot and reveals his former girlfriends, which causes her to question why they're still listed in his little black book.</t>
  </si>
  <si>
    <t xml:space="preserve">Brittany Murphy, Holly Hunter, Kathy Bates, Ron Livingston</t>
  </si>
  <si>
    <t xml:space="preserve">Nick Hurran</t>
  </si>
  <si>
    <t xml:space="preserve">Comedy, Romance, Drama</t>
  </si>
  <si>
    <t xml:space="preserve">gynecologist|set-up|plan|little-black-book|associate-producer|electronic-device|nurse|stern-nurse|female-protagonist|wilhelm-scream|television-ratings|voice-over-narration|uncovering-truth|uncertainty|television-show|television-producer|television-personality|television-crew|taped-interview|tabloid|suspicion|supermodel|staff-meeting|song|snooping|singing|search-for-answers|scout|regret|public-humiliation|promotion|photograph|pet-dog|new-job|mother-daughter-relationship|meeting|manipulation|love|liar|information|hurt-feelings|hockey|hockey-game|hidden-truth|hand-held|guilt|flashback|first-day-at-work|finger-crossing|fictional-talk-show|false-friend|faking-illness|fainting|ex-girlfriend|embarrassment|doubt|door-bell|dinner|dancing|cue-cards|confusion|confrontation|coffee-shop|chef|cell-phone|bulimia|break-up|boyfriend-girlfriend-relationship|betrayal-by-friend|back-stabbing|audience|answering-machine|ambition|chick-flick|color-in-title|humiliation|betrayal|stirrups|new-york|infidelity|dog|diary|dating|pink-panties|panties|upskirt</t>
  </si>
  <si>
    <t xml:space="preserve">tt0366174</t>
  </si>
  <si>
    <t xml:space="preserve">Anacondas: The Hunt for the Blood Orchid</t>
  </si>
  <si>
    <t xml:space="preserve">A scientific expedition sets out for Borneo to seek a flower called the Blood Orchid, which could grant longer life. Meanwhile, they run afoul of snakes and each other.</t>
  </si>
  <si>
    <t xml:space="preserve">Johnny Messner, KaDee Strickland, Matthew Marsden, Nicholas Gonzalez</t>
  </si>
  <si>
    <t xml:space="preserve">Dwight H. Little</t>
  </si>
  <si>
    <t xml:space="preserve">Action, Adventure, Horror</t>
  </si>
  <si>
    <t xml:space="preserve">blood|orchid|flower|borneo|anaconda|expedition|scientist|waterfall|boat|ceo|rare|research|new-york-city|river|snake|lawyer|hunter|underwater-scene|cave|ex-soldier|guide|heavy-rain|anti-hero|danger|warrior|paranoia|tough-guy|suspense|creature-feature|survival|doctor|american-abroad|snake-in-title|seven-word-title|human-versus-animal|human-versus-snake|snake-feature|jungle-expedition|amazon-jungle|pistol|bait|eaten-by-snake|killer-snake|giant-animal|attack|monster-movie|amazon|punctuation-in-title|animal-in-title|2000s|killing-a-crocodile|crocodile-attack|exotica|fauna|reptile|flashlight|spider-bite|lightning|native-tribe|giant-snake|lost|capsized-boat|lighter|surgical-stitches|leech|hysteria|machismo|stranded|rifle|camera|knife|computer|indonesia|bar|scream|fear|spear|revolver|tiger|gunshot|fire|greed|crocodile|tattoo|torch|corpse|explosion|drunkenness|campfire|skull|village|thunder|flare-gun|exploding-boat|soaked-clothes|venom|snake-bite|rattlesnake|poisonous-snake-bite|panic|death|cobra|b-movie|monster|longevity|cryptozoology|underwater|spider|rescue|raft|paralysis|monkey|machete|log-bridge|jungle|gasoline|eaten-alive|cavern|boat-accident|betrayal|animal-attack|second-part|sequel|grief|wet-jeans</t>
  </si>
  <si>
    <t xml:space="preserve">tt0241025</t>
  </si>
  <si>
    <t xml:space="preserve">Vanity Fair</t>
  </si>
  <si>
    <t xml:space="preserve">Growing up poor in London, Becky Sharp defies her poverty-stricken background and ascends the social ladder alongside her best friend, Amelia.</t>
  </si>
  <si>
    <t xml:space="preserve">Gabriel Byrne, Angelica Mandy, Roger Lloyd Pack, Ruth Sheen</t>
  </si>
  <si>
    <t xml:space="preserve">english|singer|aristocrat|painting|painter|governess|napoleonic-era|regency-period|f-rated|vomiting|female-protagonist|class-differences|newlywed|fireplace|bed-ridden|medicine|saree|toast|ambition|fencing|rapier|pedicure|fainting|servant|physician|playing-cards|chandelier|pet-dog|french-lesson|subtitles|tutor|class-system|performer|letter|stagecoach|entertainer|pavilion|soldier|sitar|garden-party|baden-baden-germany|camel|king-of-england|church|gong|money-lender|battlefield|horse-and-wagon|grief|reference-to-oliver-cromwell|coffin|army-captain|art-dealer|widow|cemetery|pubic-hair|corpse|bagpipes|jealousy|orchestra|gossip|musician|orphanage|gold-coin|pig|little-girl|marionette|title-directed-by-female|empire-fashion|mayfair-london|reference-to-the-duke-of-wellington|impudence|evacuation|dead-body|countryside|merchant|sword-fight|sword|note|germany|half-sister|reference-to-alexander-the-great|reference-to-lord-nelson|reference-to-napoleon|eating|food|doctor|spinster|card-playing|female-nudity|coal|seduction|curry|face-mask|yarn|bird|gambling|gambler|mourning|grave|graveyard|honor|bourgeoisie|dancing|dancer|dance|year-1815|year-1802|pianist|picnic|rowboat|estate|rain|baby|song|ballet|money|prison|debt|prayer|fan|artist|vengeance|revenge|brother-sister-relationship|love|peacock|puppet-show|murder|grandfather-grandson-relationship|bombay-india|cigarette-smoking|party|family-relationships|pony|father-son-relationship|mother-son-relationship|british-soldier|british-army|death|father-daughter-relationship|mother-daughter-relationship|husband-wife-relationship|poverty|wealth|working-class|social-climber|social-class|rags-to-riches|haunted-by-the-past|golddigger|19th-century|england|britain|horse|dog|horse-and-carriage|vanity|unrequited-love|social-ambition|singing|pregnancy|piano|parrot|orphan|new-job|napoleonic-wars|military-officer|melodrama|marriage-proposal|marital-separation|loss-of-son|loss-of-husband|london-england|indophilia|gambling-debt|father-son-estrangement|elephant|debtor's-prison|casino|brussels-belgium|benefactor|aunt-nephew-relationship|auction|1830s|1820s|1810s|1800s|death-of-father|death-of-mother|based-on-novel</t>
  </si>
  <si>
    <t xml:space="preserve">tt0356618</t>
  </si>
  <si>
    <t xml:space="preserve">The Forgotten</t>
  </si>
  <si>
    <t xml:space="preserve">After being told that their children never existed, a man and woman soon discover there is a much bigger enemy at work.</t>
  </si>
  <si>
    <t xml:space="preserve">Julianne Moore, Christopher Kovaleski, Matthew Pleszewicz, Anthony Edwards</t>
  </si>
  <si>
    <t xml:space="preserve">Joseph Ruben</t>
  </si>
  <si>
    <t xml:space="preserve">Drama, Horror, Mystery</t>
  </si>
  <si>
    <t xml:space="preserve">children|nsa|therapy|delusion|national-security-agency|plane-crash|drink|drinking|friend|grief|memory|psychiatrist|new-york-city|redheaded-woman|tearing-wallpaper-off-a-wall|female-protagonist|invention|paramnesia|coffee|sucked-into-the-sky|falling-through-a-window|wallpaper|hockey-player|forgetting|fleeing|bridge|credit-card|camp|cabin|gas-pump|missile|hit-by-a-car|book-editor|children's-book|dream|abandoned-office|abduction|new-york-rangers|ex-husband-ex-wife-relationship|funeral|hospital|bankruptcy|shooting|rain|knife|gun|hiding|running|ambulance|baseball|photograph|therapist|champagne|swing|park|friendly-fire|reference-to-twa|policeman|police|miscarriage|childbirth|videotape|cell-phone|telephone-call|photo-album|key|computer|father-daughter-relationship|watching-a-video|home-movie|father-son-relationship|drunkenness|husband-wife-relationship|friendship|tears|crying|breaking-and-entering|sexual-tension|supernatural-power|mother-searches-for-missing-daughter|paranoia|flashback|false-accusation|parenthood|swat-team|suspense|mistaken-identity|medication|kidnapping|explosion|die-hard-scenario|psycho-thriller|mind-game|lost-child|river-rapids|parent-searches-for-child|missing-daughter|alien|alien-abduction|falling-from-height|thrown-through-a-window|hockey|memory-loss|erased-memory|death-of-a-child|dutch-angle|shot-in-the-leg|shot-in-the-back|pistol|ice-hockey|airplane|torture|pregnancy|police-detective|playground|motel|marriage|loss-of-daughter|long-island-new-york|hit-and-run|government-agent|ex-athlete|experiment|conspiracy|chase|car-accident|arrest|amnesia|alcoholism|airport|airplane-accident|mother-son-relationship|loss-of-son|death-of-son|independent-film|surprise-ending</t>
  </si>
  <si>
    <t xml:space="preserve">tt0390022</t>
  </si>
  <si>
    <t xml:space="preserve">Friday Night Lights</t>
  </si>
  <si>
    <t xml:space="preserve">Based on H.G. Bissinger's book, which profiled the economically depressed town of Odessa, Texas and their heroic high school football team, The Permian High Panthers.</t>
  </si>
  <si>
    <t xml:space="preserve">Billy Bob Thornton, Lucas Black, Garrett Hedlund, Derek Luke</t>
  </si>
  <si>
    <t xml:space="preserve">texas|football|coach|high-school-football|odessa-texas|football-team|championship|small-town|brief-female-nudity|brief-teenager-nudity|brief-topless-female-nudity|brief-nudity|shaky-cam|underdog|football-practice|football-coach|poverty|sports-team|day-in-title|domestic-violence|quarterback|oil-refinery|what-happened-to-epilogue|underage-drinking|uncle|ring|premarital-sex|party|mother-son-relationship|medical-examination|marriage|lord's-prayer|locker-room|knee-injury|houston-texas|hospital|friendship|father-son-relationship|fast-food-restaurant|drunkenness|crutches|college-recruitment|coin-toss|african-american|1980s|teenager|student-athlete|racism|oil|american-football|based-on-true-story|based-on-book</t>
  </si>
  <si>
    <t xml:space="preserve">tt0252028</t>
  </si>
  <si>
    <t xml:space="preserve">Surviving Christmas</t>
  </si>
  <si>
    <t xml:space="preserve">A lonely, obnoxious young millionaire pays a family to spend Christmas with him.</t>
  </si>
  <si>
    <t xml:space="preserve">Ben Affleck, James Gandolfini, Christina Applegate, Catherine O'Hara</t>
  </si>
  <si>
    <t xml:space="preserve">snowball-fight|singing|photo-shoot|loneliness|helicopter|diner|bracelet|advertising-executive|christmas|memory|childhood-home|suburb|cartoon-on-tv|reference-to-charles-dickens|african-american|roasted-chestnuts|father-daughter-relationship|reference-to-sonny-bono|mother-son-relationship|brother-sister-relationship|father-son-relationship|hit-on-the-head|mother-daughter-relationship|husband-wife-relationship|knocked-out|airport-security|gingerbread-man|skating-rink|window-display|stage|festive|audience|police-officer|santa-claus|stage-play|cheque|pretending|camera|costume|dancing|fireplace|photographer|illinois|anger|remote-control|x-ray-machine|watching-tv|decoration|train|computer|nostalgia|christmas-present|salvation-army-band|horse-and-carriage|internet-pornography|sliding-down-a-banister|unwanted-houseguest|unhappy-marriage|toboggan|taxi|snow-shovel|psychiatrist|new-automobile|metal-detector|mechanic|marshmallow|mall-santa|grandfather|gift|deli|deceit|contract|christmas-tree|chicago-illinois|breakup|black-comedy|assault|amateur-theater|airport|actor|based-on-novel|suicidal</t>
  </si>
  <si>
    <t xml:space="preserve">tt0350258</t>
  </si>
  <si>
    <t xml:space="preserve">Ray</t>
  </si>
  <si>
    <t xml:space="preserve">The story of the life and career of the legendary rhythm and blues musician Ray Charles, from his humble beginnings in the South, where he went blind at age seven, to his meteoric rise to stardom during the 1950s and 1960s.</t>
  </si>
  <si>
    <t xml:space="preserve">Jamie Foxx, Kerry Washington, Regina King, Clifton Powell</t>
  </si>
  <si>
    <t xml:space="preserve">Taylor Hackford</t>
  </si>
  <si>
    <t xml:space="preserve">Biography, Drama, Music</t>
  </si>
  <si>
    <t xml:space="preserve">Won 2 Oscars. Another 52 wins &amp; 54 nominations.</t>
  </si>
  <si>
    <t xml:space="preserve">rhythm-and-blues|band|drugs|singer|1960s|1950s|song|flashback|racism|gospel-music|pianist|florida|musician|jukebox-musical|georgia-usa|new-york-city-new-york|heroin-addiction|forename-as-title|african-american-protagonist|bathroom|turkish|golden-goose|monkey-on-my-back|exploitation|reference-to-charles-brown-the-blues-singer|north-florida|abc-paramount-records|st.-francis-rehabilitation-clinic|year-1979|year-1965|year-1964|year-1963|year-1962|year-1961|year-1960|year-1959|year-1956|year-1954|year-1953|year-1952|year-1950|year-1949|blues-music|reference-to-mary-ann-fisher|hand-touching-water|singing-trio|trio|scam|washing-clothes|wash-tub|organ-grinder|wurlitzer-organ|baseball|guitarist|guitar|charity-case|cripple|hypodermic-needle|i.v.|reference-to-god|drug-smuggling|montreal-quebec-canada|tokyo-japan|berlin-germany|madrid-spain|rome-italy|paris-france|theresa-hotel-harlem-manhattan-new-york-city|st.-louis-missouri|san-francisco-california|boston-massachusetts|florida-playboys|swimming-pool|education|horse-and-carriage|horse|psychotherapy|doctor|flash-camera|camera|reporter|drummer|drums|bass-player|bass|calling-for-help|title-cards|contract|animated-sequence|baby|falling|cane|sorrow|pity|shooting-up|tears|crying|swimsuit|beach|trumpet-player|trumpet|molasses|sharecropper|chitlin'-circuit|tour-bus|one-dollar-bill|sunglasses|rain|bottle|hymn|funeral|church|radio|talking-to-the-camera|cocaine|microphone|pregnancy|atlantic-records|birthday-party|birthday-cake|birthday|junkie|greyhound-bus|bus-driver|bus|reference-to-julian-bond|drug-test|attorney|probation|newport-jazz-festival|orchestra|grammy-award|reference-to-joe-adams|reference-to-lena-horne|reference-to-otto-preminger|payola|sense-of-hearing|sense-of-sight|nightmare|civil-rights-movement|integration|drunkenness|drinking|drink|race-relations|reference-to-frank-sinatra|loss-of-mother|infidelity|unfaithfulness|fear|prejudice|redemption|hope|father-son-relationship|reference-to-quincy-jones|dancing|dancer|cigarette-smoking|reference-to-lionel-hampton|kiss|drug-use|dog|seeing-eye-dog|death-of-brother|memory|death|wedding|applause|liar|lie|boy|manhattan-new-york-city|harlem-manhattan-new-york-city|fight|braille|love|reference-to-nat-king-cole|montage|newsreel-footage|sex|reference-to-liberace|blind-man|blind-boy|singing|fired-from-the-job|one-word-title|racist|racial-issues|racial-discrimination|dream|concert|african-american-music|betrayal-by-friend|physical-disability|civil-rights|drug-addict|drug-addiction|mistress|visually-impaired-person|chess|hummingbird|bottle-tree|wealth|songwriter|record-executive|record-contract|record-company|rags-to-riches|protest-sign|music-history|music-business|loss-of-eyesight|jazz-music|husband-wife-relationship|heroin-addict|genius|country-music|concert-hall|businessman|bus-ride|betrayal|adultery|drug-withdrawal|unwed-pregnancy|trophy|suitcase|single-mother|segregation|seattle-washington|recording-studio|record-producer|premarital-sex|political-protest|piano|drug-overdose|nightclub|newport-rhode-island|new-house|midget|marriage|marijuana|loss-of-brother|los-angeles-california|state-legislature|laundress|jail|indianapolis-indiana|houston-texas|hotel|hospital|heroin|hallucination|guilt|extramarital-affair|drug-bust|drowning|dallas-texas|cricket|bus-stop|brother-brother-relationship|breakup|augusta-georgia|atlanta-georgia|arrest|1970s|1930s|soul-music|mother-son-relationship|blindness|1940s|african-american|death-of-mother|character-name-in-title|title-spoken-by-character|pot-smoking</t>
  </si>
  <si>
    <t xml:space="preserve">tt0290002</t>
  </si>
  <si>
    <t xml:space="preserve">Meet the Fockers</t>
  </si>
  <si>
    <t xml:space="preserve">All hell breaks loose when the Byrnes family meets the Focker family for the first time.</t>
  </si>
  <si>
    <t xml:space="preserve">Robert De Niro, Ben Stiller, Dustin Hoffman, Barbra Streisand</t>
  </si>
  <si>
    <t xml:space="preserve">male-nurse|nurse|speeding-vehicle|latex-gloves|father-in-law-son-in-law-relationship|defecation|bare-butt|sexual-innuendo-in-title|ex-cia-agent|dysfunctional-family|jewish-american|cat-versus-dog|cuban-american|baseball-card|reference-to-clarence-darrow|siamese-cat|lap-dog|girls-gone-wild|reference-to-krakatoa|reference-to-marlon-brando|jock-strap|vasectomy|dancing|dna|police-arrest|siren|stun-gun|police-car|map|hypodermic-needle|breakdancing|music-band|gadget|abacus|watching-tv|shopping|whipped-cream|circumcision|spanish|fixation|pregnancy|trophy|sex-positions|pet-dog|testicles|capoeira|in-laws|nipple|nudity|wealth|pet-cat|motor-home|communication|car-rental|security|laptop-computer|baggage|physician|hospital|childbirth|imperative-in-title|slapstick-comedy|perfectionist|hand-puppet|embarrassment|control-freak|backache|false-accusation|wedding-reception|surveillance-camera|sodium-pentathol|senior-sex|pan-flute|judge|birth-of-baby|bathroom|babysitting|three-word-title|freudian-slip|double-entendre|dog-humping-someone's-leg|cia-agent|dna-testing|animal-mating|frat-pack|premarital-sex|jewess|bris|blockbuster|unwed-pregnancy|truth-serum|trust|touch-football|teacher|taser|syringe|single-mother|sign-language|shrine|sex-therapist|secret|scene-during-end-credits|scatological-humor|restroom|rental-car|puppet|photo-album|phallus|old-flame|mother-daughter-relationship|mooning|miami-florida|mechanic|massage|martial-arts|long-island-new-york|lawyer|jail|housekeeper|hidden-camera|grandmother|grandfather|glue|fondue|flash-card|female-nudity|father-daughter-relationship|engagement-party|eavesdropping|drug-humor|clothing-store|chicago-illinois|brick|baby|arrest|airport|airplane|wedding|wedding-ceremony|unplanned-pregnancy|trailer|second-part|police-officer|paternity-revealed|maid|loss-of-virginity|florida|toilet|shower|sequel|recreational-vehicle|mother-son-relationship|marriage|jewish|interfaith-marriage|future-in-laws|father-son-relationship|farce|engagement|dog|cat|character-name-in-title</t>
  </si>
  <si>
    <t xml:space="preserve">tt0375210</t>
  </si>
  <si>
    <t xml:space="preserve">White Noise</t>
  </si>
  <si>
    <t xml:space="preserve">An architect's desire to speak with his wife from beyond the grave, becomes an obsession with supernatural repercussions.</t>
  </si>
  <si>
    <t xml:space="preserve">Michael Keaton, Chandra West, Deborah Kara Unger, Ian McNeice</t>
  </si>
  <si>
    <t xml:space="preserve">Geoffrey Sax</t>
  </si>
  <si>
    <t xml:space="preserve">river|obsession|architect|voice|grave|electronic-voice-phenomena|death|time|author|car-accident|television|widower|suburb|slow-motion-scene|lifting-someone-into-the-air|loss|novelist|wheelchair|bound-and-gagged|abandoned-building|police-investigation|tv-monitor|newspaper-article|seeing-the-future|video-cassette|wire|logbook|watching-tv|being-followed|answering-machine|news-report|communicating-with-the-dead|home-video|swimming-pool|mother-son-relationship|pier|remote-control|listening-to-the-radio|father-son-relationship|waterfront|corpse|anger|photograph|headphones|police-car|blackout|tears|business-card|cemetery|microphone|disappearance|police-officer|reporter|shot-to-death|flashlight|gunshot|apparition|bruise|inspector|abduction|occult|bedridden|coffin|medium|church|electric-cable|doctor|baby|suspense|psychic|supernatural-power|paranormal-phenomena|color-in-title|falling-from-height|videotape|boy|loss-of-wife|able-to-hear-the-dead|volkswagen-beetle|suicide-attempt|stepmother|promise|priest|pregnancy|pregnancy-test|police-detective|near-miss|moaning|hospital|funeral|ex-husband-ex-wife-relationship|death-of-hero|computer|book-publishing|audio-cassette|writer|husband-wife-relationship|torture|hotel-room|cell-phone|death-of-wife|grief|spirit|husband-wife-reunion|ghost</t>
  </si>
  <si>
    <t xml:space="preserve">tt0385267</t>
  </si>
  <si>
    <t xml:space="preserve">In Good Company</t>
  </si>
  <si>
    <t xml:space="preserve">A middle-aged ad exec is faced with a new boss who's nearly half his age... and who also happens to be sleeping with his daughter.</t>
  </si>
  <si>
    <t xml:space="preserve">Dennis Quaid, Topher Grace, Scarlett Johansson, Marg Helgenberger</t>
  </si>
  <si>
    <t xml:space="preserve">Paul Weitz</t>
  </si>
  <si>
    <t xml:space="preserve">new-boss|magazine|company|executive|corporate-takeover|handshake|business|cell-phone|friendship|synergy|watching-television|vomiting|fired-from-a-job|suburb|hot-shot|running-on-the-beach|conversation-while-jogging|three-word-title|baby-girl|male-male-hug|job-offer|reference-to-the-dalai-lama|giving-a-speech|placenta-previa|waiting-room|hospital-room|breaking-up-with-boyfriend|college-roommate|father-dislikes-daughter's-boyfriend|fancy-restaurant|yellow-cab|hailing-a-taxi|epsom-salts|diamond-necklace|birthday-present|birthday-cake|reference-to-toys-r-us|sports-injury|mastercard|coffee-bar|shaking-leg|wife-leaves-husband|second-mortgage|pet-fish|goldfish|running-on-treadmill|first-day-at-work|bad-driver|office-job|foosball-table|car-salesman|reference-to-pepsi|new-car|younger-boss|resentment-toward-boss|boss-for-dinner|false-suspicion-of-pregnancy|unplanned-pregnancy|rap-concert|spilling-drink-on-someone|spilling-a-drink-on-someone's-lap|pepperoni-pizza|female-tennis-player|tennis-player|reference-to-50-cent|reference-to-the-new-york-knicks|reference-to-the-los-angeles-lakers|reference-to-kofi-annan|reference-to-jay-z|sleeping-at-work|sleeping-on-a-sofa|speech|applause|buttocks|festive|bar|rapper|divorced-man|tennis-court|downsizing|anger|shaving|photograph|sales-pitch|tears|basketball-game|reference-to-johnny-unitas|state-university-of-new-york|heartbeat|anal-retentativeness|wireless-communciations|foxhole|sushi|reference-to-bill-clinton|running-shoes|jamaican-rum|writing|sarcasm-taken-literally|ninja|dalai-lama|pay-raise|unemployment|layoff|fifty-something|twenty-something|broken-arm|surprise-birthday-party|surprise-party|globalization|caffeine|exercycle|caesarean-birth|pepper-spray|marijuana|drug-use|los-angeles-california|aquarium|midlife-crisis|treadmill|computer|marital-separation|sidewalk-cafe|porsche|black-eye|punched-in-the-face|waiter|restaurant|cafe|corporation|marriage|arm-in-a-sling|friend|buying-a-car|sports-car|office|elevator|tennis|intern|taxi|salesman|sports-magazine|marketing|hospital|tribeca-manhattan-new-york-city|manhattan-new-york-city|madison-square-garden-manhattan-new-york-city|mortgage|lesbian|telephone-call|businessman|doctor|shower|sister-sister-relationship|family-relationships|mother-daughter-relationship|publishing|publisher|infidelity|unfaithfulness|adultery|extramarital-affair|pregnancy-test|pregnancy|time-lapse-photography|teenage-girl|overprotective-father|attack|aging|secret|rudeness|pregnant-wife|jogging|expectant-father|employer-employee-relationship|beach|divorce|pizza-delivery|advertising-executive|sleeping-in-a-car|car-accident|ziti|university|roommate|product-placement|new-york-university|new-york-city|husband-wife-relationship|foosball|fish|dorm-room|dating|college|cereal|boyfriend-girlfriend-relationship|birthday|birthday-party|basketball|advertising|father-daughter-relationship|surprise-ending</t>
  </si>
  <si>
    <t xml:space="preserve">tt0385004</t>
  </si>
  <si>
    <t xml:space="preserve">House of Flying Daggers</t>
  </si>
  <si>
    <t xml:space="preserve">A romantic police captain breaks a beautiful member of a rebel group out of prison to help her rejoin her fellows, but things are not what they seem.</t>
  </si>
  <si>
    <t xml:space="preserve">Takeshi Kaneshiro, Andy Lau, Ziyi Zhang, Dandan Song</t>
  </si>
  <si>
    <t xml:space="preserve">Yimou Zhang</t>
  </si>
  <si>
    <t xml:space="preserve">Nominated for 1 Oscar. Another 19 wins &amp; 66 nominations.</t>
  </si>
  <si>
    <t xml:space="preserve">government|flying|police|flying-dagger|secret|captain|dagger|dancer|china|trust|prison|arrest|tang-dynasty|tragedy|police-officer|magical-realism|stylized-violence|showdown|hand-to-hand-combat|combat|violence|duel|katana-sword|sword-duel|character's-point-of-view-camera-shot|entertainment-house|imperial-capital|showgirl|patrol|fengtian-province-china|imperialism|tree|brothel-madam|snow|following-someone|falling-tree|tug-of-war|800s|duty|honor|corruption|star-crossed-lovers|swordsman|passion|campfire|water|musician|bathing-in-a-pond|bathing|wind|peony-pavillion|pavillion|throat-slitting|stabbed-in-the-throat|shield|husband-wife-relationship|marriage|matchmaker|booby-trap|machete|woods|falling-horse|horse-riding|horse|tears|crying|spy|stabbed-in-the-back|rape|tied-up|battle|nudity|spear|escape|rescue|yoke|prisoner|drum|flowers|wound|general|bow-and-arrow|ambush|captive|trapped|soldier|village|poverty|wealth|assassination|assassin|bravery|song|singing|singer|drunkenness|drinking|drink|blood|flirting|torture|death|revenge|seduction|dancing|pursuit|chase|fire|kiss|emperor|wuxia|fight|warrior|sword|swordswoman|jian|betrayal|bamboo|action-heroine|sex|lust|tragic-love|romantic-rivalry|love-triangle|jealousy|green-dress|forest|autumn|9th-century|wuxia-fiction|visually-impaired-person|blindness|young-lovers|wire-fu|sword-fight|sword-fighting|secret-identity|murder|jail-break|fugitive|doublecross|brothel|blind-girl|martial-arts|deputy|death-of-father|number-in-title|surprise-ending</t>
  </si>
  <si>
    <t xml:space="preserve">tt0377109</t>
  </si>
  <si>
    <t xml:space="preserve">The Ring Two</t>
  </si>
  <si>
    <t xml:space="preserve">Six months after the incidents involving the lethal videotape, new clues prove that there is a new evil lurking in the darkness.</t>
  </si>
  <si>
    <t xml:space="preserve">Naomi Watts, Simon Baker, David Dorfman, Elizabeth Perkins</t>
  </si>
  <si>
    <t xml:space="preserve">Hideo Nakata</t>
  </si>
  <si>
    <t xml:space="preserve">videotape|f-rated|second-part|writer|cartoon-on-tv|foreign-language-adaptation|calling-parent-by-first-name|plain-clothes-nun|nun|watching-video|bathtub|sequel-to-remake|numbered-sequel|happy-ending|drowning|no-title-at-beginning|no-opening-credits|remake-by-original-director|television|reporter|mental-institution|legend|hypothermia|hallucination|good-versus-evil|dead-animal|animal-attack|water|evil-child|real-estate-agent|well|small-town|nightmare|newspaper-editor|mother-son-relationship|little-boy|female-reporter|sequel|remake-of-sequel|based-on-novel|number-in-title|actor-shares-first-name-with-character</t>
  </si>
  <si>
    <t xml:space="preserve">tt0372237</t>
  </si>
  <si>
    <t xml:space="preserve">Guess Who</t>
  </si>
  <si>
    <t xml:space="preserve">A young woman, Theresa, brings her boyfriend, Simon, home to meet her parents and surprise them with the news of their engagement. Another surprise: Simon is white.</t>
  </si>
  <si>
    <t xml:space="preserve">Bernie Mac, Ashton Kutcher, Zoe Saldana, Judith Scott</t>
  </si>
  <si>
    <t xml:space="preserve">Kevin Rodney Sullivan</t>
  </si>
  <si>
    <t xml:space="preserve">engagement|argument|family-relationships|embarrassment|white-male-black-female-relationship|interracial-relationship|wedding-anniversary|sister|race-relations|party-planning|new-jersey|loan|interracial-couple|gocart|dating|caucasian|bank|banking|african-american|dancing|cart-racing|father-dislikes-daughter's-boyfriend|interracial-romance|racism|scene-during-end-credits|story-continued-during-end-credits|kiss|undressing|bed|bare-chested-male|underwear|in-laws|hugging|boxer-shorts|samoa|new-york|mother-daughter-relationship|marriage|marital-argument|homosexual|remake|future-in-laws|father-daughter-relationship|farce</t>
  </si>
  <si>
    <t xml:space="preserve">tt0373926</t>
  </si>
  <si>
    <t xml:space="preserve">The Interpreter</t>
  </si>
  <si>
    <t xml:space="preserve">Political intrigue and deception unfold inside the United Nations, where a U.S. Secret Service agent is assigned to investigate an interpreter who overhears an assassination plot.</t>
  </si>
  <si>
    <t xml:space="preserve">Nicole Kidman, Sean Penn, Catherine Keener, Jesper Christensen</t>
  </si>
  <si>
    <t xml:space="preserve">Sydney Pollack</t>
  </si>
  <si>
    <t xml:space="preserve">assassination|interpreter|african|dialect|threat|suspect|teacher|diplomacy|secret|death|intrigue|united-nations|secret-service|woman|f-rated|hitchcockian|female-nudity|political-thriller|arrest|disarming-someone|stalking|secret-agent|showdown|sniper-rifle|sniper|opening-action-scene|child-soldier|stripper|child-uses-gun|blonde|mexican-standoff|key|african-artifact|justice|mantra|locker|national-security-agency|nsa|criminal|court|photo-exhibit|french|tv-newscaster|johannesburg-south-africa|south-africa|park-bench|bench|park|roommate|flute-lesson|flutist|flute|paris-france|doctor|jeep|jukebox|evacuation|death-list|death-of-sister|death-of-family|rally|protest|reference-to-pepsi-cola|dog|eye-bandage|international-criminal-court|santa-fe-new-mexico|land-mine|british-airways|men's-bathroom|carnation|lightning|thunder|rain|laguardia-airport-queens-new-york-city|newark-international-airport-new-jersey|jfk-international-airport-queens-new-york-city|shootout|silencer|gurney|ambulance|new-york-police-department|nypd|motorcycle|convoy|surveillance-camera|gun-held-to-one's-head|shooting-out-a-window|reference-to-the-beatles|aids|new-york-fire-department|nyfd|wound|letter|chess|bathtub|bath|bridge|subway|pbs|swimming|storytelling|drowning|fire-escape|strand-of-hair|telephone-number|divorce|car-accident|dancing|dancer|dual-citizenship|e-mail|mail|metal-detector|coincidence|motor-scooter|lap-dancer|nightclub|strip-club|prime-minister|soccer-stadium|soccer|notebook|sunglasses|computer|terrorism|terrorist|government|death-of-wife|sleeplessness|search|beating|strangulation|infidelity|unfaithfulness|adultery|extramarital-affair|lie-detector|listening-to-music|ethnic-cleansing|security-guard|security-check|linguistics|airplane|airport|ambassador|helicopter|limousine|liberator|tyrant|exile|capitalist|socialist|pacifist|passport|liar|lie|american-flag|palm-reading|speech|demonstration|picking-a-lock|breaking-and-entering|african-mask|mask|mourning|grief|revenge|vengeance|suicide-bomber|door-lock|binoculars|blood|brooklyn-new-york-city|tv-news|watching-tv|death-of-brother|microphone|gun|policeman|police|answering-machine|pay-phone|cell-phone|telephone-call|diplomat|cia|photograph|drinking|drink|bar|earphones|photographer|camera|overheard-conversation|translator|being-followed|following-someone|mass-murder|massacre|corpse|dead-body|surveillance|walkie-talkie|fleeing|running|pursuit|chase|prologue|shot-in-the-head|shooting|investigation|violence|flash-forward|shower|man-on-the-verge-of-tears|woman-with-glasses|vespa|exploding-bus|politics|manhattan-new-york-city|flashback|drunkenness|unsubtitled-foreign-language|fictional-country|hospice|freeze-frame|bomb|bodyguard|assassin|pistol|machine-gun|loss-of-brother|fbi|dictator|africa|suicide|shot-to-death|murder|interrogation|genocide|brother-sister-relationship|suspense|fbi-agent|witness-protection|new-york-city|explosion|car-chase|bus|assassination-attempt|death-of-father|death-of-mother|death-of-friend|based-on-novel|title-spoken-by-character|surprise-ending</t>
  </si>
  <si>
    <t xml:space="preserve">tt0398165</t>
  </si>
  <si>
    <t xml:space="preserve">The Longest Yard</t>
  </si>
  <si>
    <t xml:space="preserve">Prison inmates form a football team to challenge the prison guards.</t>
  </si>
  <si>
    <t xml:space="preserve">Adam Sandler, Chris Rock, Burt Reynolds, Nelly</t>
  </si>
  <si>
    <t xml:space="preserve">Comedy, Crime, Sport</t>
  </si>
  <si>
    <t xml:space="preserve">2 wins &amp; 17 nominations.</t>
  </si>
  <si>
    <t xml:space="preserve">football|warden|prison|coach|convict|jail|drunk-driving|prison-guard|reference-to-beyonce-knowles|underdog|espn-2|xbox|mcdonald's-restaurant|football-movie|steroid|slow-motion-scene|slapstick-comedy|sports-team|sole-black-character-dies-cliche|no-opening-credits|swimming|swimming-pool|scorpion|library|beating|trap|kicked-in-the-face|head-butt|death|close-up|blood|video-surveillance|transvestism|texas|television-news|television-broadcasting|table-tennis|spanking|solitary-confinement|shower-room|sexual-favor|secretary|scatological-humor|san-diego-california|revenge|redemption|racial-slur|prison-bus|police-chase|police-brutality|person-on-fire|party|murder|multiple-cameos|melodrama|match-fixing|locker-room|homosexual|homemade-explosive|helicopter|grenade|golf|gay-stereotype|funeral|framed|extortion|estrogen|death-row|cheerleading|burglary|breakup|basketball|auto-theft|assault|arson|former-athlete|car-accident|american-football|remake|remake-of-american-film|death-of-friend</t>
  </si>
  <si>
    <t xml:space="preserve">tt0407304</t>
  </si>
  <si>
    <t xml:space="preserve">War of the Worlds</t>
  </si>
  <si>
    <t xml:space="preserve">As Earth is invaded by alien tripod fighting machines, one family fights for survival.</t>
  </si>
  <si>
    <t xml:space="preserve">Tom Cruise, Dakota Fanning, Miranda Otto, Justin Chatwin</t>
  </si>
  <si>
    <t xml:space="preserve">Adventure, Sci-Fi, Thriller</t>
  </si>
  <si>
    <t xml:space="preserve">Nominated for 3 Oscars. Another 14 wins &amp; 44 nominations.</t>
  </si>
  <si>
    <t xml:space="preserve">alien|storm|survival|tripod|fight|lightning|desperation|loud-noise|blood-splatter|battlefield|alien-contact|ufo|ship|drunkenness|chaos|exploding-body|soldier|woman-disintegrated|humus|exploding-person|cage|bird|sleeping|car-just-stops-running|plane-crash|earphones|credit-card|cartoon-on-tv|usa|athens-greece|reflection-in-water|freezing|los-angeles-california|chicago-illinois|japanese|hiroshima-japan|london-england|rome-italy|paris-france|subway|algeria|australia|screaming|flashlight|south-america|asia|europe|crashing-into-a-power-pole|working-class|police|policeman|sun|torture|underground-monster|tv-news-crew|tug-of-war|bicycle|car-engine|mother-in-law-son-in-law-relationship|family-relationships|restaurant|cafe|hunger|electricity|american-flag|sinkhole|water-geyser|eating|food|blood-donation|patriot|minuteman-statue|remote-control|brother-brother-relationship|blindfold|digging|shovel|photograph|rat|cellar|bazooka|artillery|military-convoy|capsized-boat|whirlpool|ship-captain|debris|u.s.-national-guard|driver's-license|auto-mechanic|skateboard|cross|stalled-car|reckless-driving|suv|car-in-water|pickup-truck|truck|broken-window|reference-to-sponge-bob|video-camera|airplane-stewardess|solar-flare|annihilation|jeep-on-fire|jeep|song|singing|singer|ipod|u.s.-soldier|car-tossed-into-the-air|abduction|kidnapping|refugee|survivor|refugee-camp|dead-body-floating-in-a-river|rain|bridge|cell-phone|telephone-call|girl|teenage-boy|train-on-fire|runaway-train|train|snow|tears|crying|extraterrestrial|rifle|gun|dead-body|dying|evacuation|destruction|spaceship|fear|hiding-under-a-table|ex-husband-ex-wife-relationship|mother-daughter-relationship|mother-son-relationship|outer-space|violence|death|2000s|cosmic-zoom|human-versus-alien|invasion|extinction|apocalypse|bridge-collapse|voice-over-narration|mob|humanity-in-peril|remake-of-cult-film|playing-catch|end-of-the-world|disaster|fictional-war|beaten-to-death|gore|long-take|no-opening-credits|hand-grenade|single-father|burning-train|disintegration|death-ray|remake|smashing-a-window|vaporization|tunnel|traffic-jam|tentacle|tv-reporter|tv-news|statue|sinking-ship|river|rescue|power-failure|plane-wreck|peanut-butter|panic|falling-overboard|new-york-city|mirror|lullaby|longshoreman|helicopter|earthquake|divorce|church|carjacking|brother-sister-relationship|boston-massachusetts|baseball|auto-theft|allergy|alien-abduction|blockbuster|tank|shotgun|rocket-launcher|pistol|murder|grenade|explosion|exploding-building|drowning|destroyed-city|corpse|child-in-peril|car-accident|axe|u.s.-army|u.s.-air-force|mini-van|military|fire|father-son-relationship|electro-magnetic-pulse|blood|basement|bacteria|pregnancy|new-jersey|alien-invasion|ferry|father-daughter-relationship|dockyard|based-on-novel|surprise-ending|tivo</t>
  </si>
  <si>
    <t xml:space="preserve">tt0397101</t>
  </si>
  <si>
    <t xml:space="preserve">The Skeleton Key</t>
  </si>
  <si>
    <t xml:space="preserve">A hospice nurse working at a spooky New Orleans plantation home finds herself entangled in a mystery involving the house's dark past.</t>
  </si>
  <si>
    <t xml:space="preserve">Kate Hudson, Gena Rowlands, John Hurt, Peter Sarsgaard</t>
  </si>
  <si>
    <t xml:space="preserve">hoodoo|bound-and-gagged|southern-gothic|surprise-ending|secret|louisiana|attic|spell|hospice|skeleton-key|key|magic|stroke|invalid|nurse|secret-room|wife|husband|paralyzed|hospital|bayou|blood|black-magic|swamp|lawyer|elderly|symbol|gunshot|spiked-drink|hatchet|shack|cemetery|hypodermic-needle|incantation|witch-doctor|rope|noose|hanging|conjurer|potion|house-party|ponytail|fall-from-height|business-card|thunder|panties|braids|rooftop|lightning|little-girl|gumbo|ritual|servant|little-boy|torch|maid|pigtails|umbrella|lizard|rain|gate|baby|nightmare|lock|rite|fear|gardening|flashlight|old-man|river|haircut|blonde|isolation|map|panic|countryside|musician|want-ad|dancing|music-band|stage|elevator|headphones|streetcar|bedridden|peacock|phonograph-record|patient|death|live-in-nurse|ghost|paramedic|attempted-murder|camera|suspense|tied-up|canoe|french|knife|cell-phone|police-officer|double-barrel-shotgun|record-player|no-title-at-beginning|victim-invited-to-dinner|falling-from-height|dream|american-south|gothic|bathtub|kidnapping|nursing-home|wheelchair|volkswagen-beetle|strangulation|soul-transference|rowboat|roommate|ring|plantation-house|photograph|phonograph|party|occult|nightclub|loss-of-father|job-interview|gas-station|fight|falling-down-stairs|dust|drugged-drink|domestic-violence|car-accident|candle|bedsheet|1920s|rainstorm|paralysis|marriage|kitchen|dumpster|superstition|mirror|lynching|flashback|chalk|candlelight-dinner|shotgun|new-orleans-louisiana|laundromat|voodoo</t>
  </si>
  <si>
    <t xml:space="preserve">tt0421239</t>
  </si>
  <si>
    <t xml:space="preserve">Red Eye</t>
  </si>
  <si>
    <t xml:space="preserve">A woman is kidnapped by a stranger on a routine flight. Threatened by the potential murder of her father, she is pulled into a plot to assist her captor in offing a politician.</t>
  </si>
  <si>
    <t xml:space="preserve">Rachel McAdams, Cillian Murphy, Brian Cox, Laura Johnson</t>
  </si>
  <si>
    <t xml:space="preserve">Wes Craven</t>
  </si>
  <si>
    <t xml:space="preserve">flight|hotel-manager|hotel|airport|plane|heroine|night-flight|airport-bar|terrorist|fear|trapped|death|murder|bar|fear-of-flying|strong-female-lead|strong-female-character|fgm-148-javelin-missile|ocean|usa|nokia|stabbed-with-a-pen|reference-to-starbucks|fictional-airline|motorcade|man-strangles-woman|strangulation|airplane-toilet|man-hits-a-woman|threat|knocked-unconcious|villain|boeing-767|talking-with-a-stranger|flip-phone|no-smoking-sign|boarding-a-plane|airport-gate-agent|delayed-flight|hitchcockian|reference-to-jack-the-ripper|two-word-title|post-911|airplane-trip|airplane-passenger|terrorism|die-hard-scenario|2000s|female-protagonist|telephone-call|paranoia|cell-phone|assassination-attempt|sleeping-woman|scary-stranger|villain-played-by-lead-actor|woman-in-bra|surprise|strange-person|stare|stabbing|stabbed-in-the-neck|sleeping|scare|running|punch|psycho|psychotic|psycho-killer|pen-stabbing|mysterious-stranger|murder-witness|knocked-out|knife-murder|hallway|glasses|fire-extinguisher|exploding-building|desperation|dead-body|darkness|danger|cult-film|cult-director|cruelty|corruption|brutality|anger|color-in-title|wrath|shootout|selfishness|robbery|pistol|pilot|good-versus-evil|friendship|fire|explosion|disaster|computer|companion|black-humor|black-comedy|woman-in-jeopardy|starting-over|stalking|revenge|psycho-thriller|escape|control|captive|betrayal|battered-woman|watching-tv|thunderstorm|stewardess|passenger|panic|mile-high-club|flight-attendant|fbi|bathroom|kidnapping|blood|field-hockey|texas|missile-launcher|homeland-security-agency|wallet|theft|television-news|stabbed-in-the-throat|scar|rocket-launcher|restroom|one-day|loss-of-grandmother|knife|hit-by-a-car|head-butt|government-official|flirting|fishing-boat|extortion|doctor|dart-gun|chase|auto-theft|assassin|airphone|turbulence|pen|miami-florida|father-daughter-relationship|dallas-texas|coast-guard|book|suspense|airplane|title-spoken-by-character|sexy-woman|long-hair|female-victim|deeply-disturbed-person|brunette|bra|blonde|jealousy|infidelity</t>
  </si>
  <si>
    <t xml:space="preserve">tt0404032</t>
  </si>
  <si>
    <t xml:space="preserve">The Exorcism of Emily Rose</t>
  </si>
  <si>
    <t xml:space="preserve">A lawyer takes on a negligent homicide case involving a priest who performed an exorcism on a young girl.</t>
  </si>
  <si>
    <t xml:space="preserve">Laura Linney, Tom Wilkinson, Campbell Scott, Jennifer Carpenter</t>
  </si>
  <si>
    <t xml:space="preserve">Scott Derrickson</t>
  </si>
  <si>
    <t xml:space="preserve">Drama, Horror, Thriller</t>
  </si>
  <si>
    <t xml:space="preserve">demonic-possession|priest|lawyer|exorcism|death|negligent-homicide|college|trial|science|archdiocese|agnostic|possession|murder|demon|court|prosecutor|faith|epilepsy|religion|catholic|female-protagonist|burning|serpent|christianity|molestation|gambutrol|reference-to-belial|aramaic|electroshock-therapy|psychotic-epileptic-disorder|abnormal-psychology|coincidence|initials|electro-cyclograph|anorexia|catatonia|barbed-wire-fence|thrown-through-a-windshield|vocal-cords|starvation|the-devil|women's-bathroom|trauma|police|policeman|scraping-one's-fingernails-on-glass|epitaph|tombstone|umbrella|graveyard|verdict|letter|pianist|piano|hit-by-a-car|tied-to-a-bed|tape-recorder|reference-to-carlos-castenada|schizophrenia|schizophrenic|judge|screaming|snow|mother-son-relationship|father-son-relationship|mother-daughter-relationship|father-daughter-relationship|tv-camera|scholarship|photograph|jury|fork|spoon|restaurant|cafe|injury|trick-or-treat|stabbed-in-the-neck|stabbing|knife|snake|mystic|omen|dormitory|religious-statue|minister|martini|bar|doll|cross|dancing|dancer|witness|illness|pay-phone|telephone-call|stable|tranquilizer|neurologist|malnutrition|psychology|psychologist|anthropologist|seizure|christian|bible|broken-glass|tv-news|watching-tv|prayer|methodist|investigation|insane-asylum|nightmare|hospital|farmhouse|mental-illness|family-relationships|boyfriend-girlfriend-relationship|lightning|thunder|rain|reference-to-jesus-christ|drunkenness|drinking|drink|spirit|locket|speaking-in-tongues|spiritualism|crucifix|witching-hour|hypersensitivity|eating-an-insect|anthropology|expert|hallucination|psychotic|neurology|psychiatry|testimony|hearing-voices|rite|unseen-force|ritual|jail-cell|tavern|church|fly-the-insect|rural-setting|evil|medical-examiner|cornfield|farm|reference-to-satan|supernatural-power|flashback|reference-to-nero|snorricam|reflection|occult|debate|crisis-of-conscience|horse|cat|reference-to-the-virgin-mary|moral-ambiguity|law-firm|holy-water|halloween|grave|good-versus-evil|falling-out-a-window|doctor|detention|courtroom|clock|chapel|car-accident|teenage-girl|stigmata|dorm-room|catholicism|psychosis|tape-recording|religion-versus-science|subtitled-scene|voice-over-letter|christian-horror|based-on-true-story|character-name-in-title|title-spoken-by-character|surprise-ending</t>
  </si>
  <si>
    <t xml:space="preserve">tt0384286</t>
  </si>
  <si>
    <t xml:space="preserve">Cry_Wolf</t>
  </si>
  <si>
    <t xml:space="preserve">Eight unsuspecting high school seniors at a posh boarding school, who delight themselves on playing games of lies, come face-to-face with terror and learn that nobody believes a liar - even when they're telling the truth.</t>
  </si>
  <si>
    <t xml:space="preserve">Rogue Pictures</t>
  </si>
  <si>
    <t xml:space="preserve">Erica Yates, Julian Morris, Lindy Booth, Jane Beard</t>
  </si>
  <si>
    <t xml:space="preserve">Jeff Wadlow</t>
  </si>
  <si>
    <t xml:space="preserve">school|game|student|e-mail|serial-killer|boarding-school|teacher|rumor|murder|lying-game|doe|woods|shooting|prank|killer-wearing-a-ski-mask|fighting-over-gun|manipulation|evil-woman|female-psychopath|psychopath|sociopath|repeated-scene|unpunished-antagonist|estranged-father|police-investigation|murder-investigation|investigation|policeman|police|accidental-killing|death-by-shooting|death-by-gunshot|fight|pointing-a-gun-at-someone|blood-stain|murder-by-stabbing|death-by-stabbing|foot-chase|taking-a-photograph|taking-a-picture|taking-a-selfie|selfie|headmistress|fake-blood|party|headphones|animal-in-title|mask|halloween-costume|barefoot-female|female-in-swimsuit|underwater-scene|costume|slow-motion-sequence|reference-to-david-beckham|halloween|chess-set|dorm-room|dorm|reference-to-star-wars|teacher-student-relationship|sorority|bank-note|school-librarian|murderer|obscene-finger-gesture|school-library|reference-to-albert-einstein|feet-on-table|teenage-boy|teenage-girl|librarian|female-antagonist|manipulative-behavior|manipulative-woman|manipulative-person|reference-to-jean-paul-sartre|tradition|reference-to-charles-dickens|answering-machine|cleaning-man|piercing|cleaner|listening-to-radio|lava-lamp|masturbation-reference|roommate-roommate-relationship|schoolmate|flashlight|on-the-run|seductive-behavior|forest|virginia|villainess|underwater|flashback|cell-phone|faked-death|split-screen|shot-to-death|set-up|scot|police-station|laptop|internet-chat|flash-forward|femme-fatale|dormitory|crime-of-passion|underage-drinking|text-messaging|teenager|teacher-student-romance|swimming-pool|stairwell|ski-mask|roommate|restroom|prologue|practical-joke|pierced-tongue|oversleeping|library|knife|jealousy|janitor|jail|halloween-party|friendship|father-son-relationship|fantasy-sequence|deceit|confession|chess|chase|chapel|blood|blackmail|preparatory-school|new-student|masked-killer|boy-who-cried-wolf|title-spoken-by-character|surprise-ending</t>
  </si>
  <si>
    <t xml:space="preserve">tt0425123</t>
  </si>
  <si>
    <t xml:space="preserve">Just Like Heaven</t>
  </si>
  <si>
    <t xml:space="preserve">A lonely landscape architect falls for the spirit of the beautiful woman who used to live in his new apartment.</t>
  </si>
  <si>
    <t xml:space="preserve">Reese Witherspoon, Mark Ruffalo, Donal Logue, Dina Spybey-Waters</t>
  </si>
  <si>
    <t xml:space="preserve">apartment|spirit|architect|doctor|coma|car-accident|workaholic|hospital|blind-date|drink|fate|life-support|female-ghost|life-after-death|hairy-chest|bare-chested-male|supernatural-power|product-placement|mansion|race-against-time|tank-top|male-rear-nudity|female-doctor|photograph|waking-up-from-a-coma|montage|elevator|psychiatrist|screwball|transamerica-pyramid|bench|chopping-knife|reference-to-little-orphan-annie|tea-party|tattoo|truck|trolley|old-man|throwing-a-drink-on-someone|saving-a-life|husband-wife-relationship|underwear|coffee|bookstore-clerk|male-nudity|women's-bathroom|cell-phone|candle|friend|wind|subletting-an-apartment|rain|daydream|thong|cookie|kiss|guitar-player|guitar|drinking|flashback|estate|flashing|scar|park|singing|musician|aura|ritual|singer|rite|sidewalk-cafe|apparition|mouth-to-mouth-resuscitation|punched-in-the-face|meat-cleaver|landscaping|cerebral-hemorrhage|brother-sister-relationship|bed-ridden|dry-cleaners|watching-tv|golden-gate-bridge|doctor-patient-relationship|girl|injection|x-ray|mother-daughter-relationship|surgical-stitches|hypodermic-needle|ambulance|bare-butt|nudity|patient|emergency|nurse|dream|bodily-possession|snowglobe|soul-mate|destiny|psychic|road-accident|afterlife|loss-of-wife|catholic-priest|shower|san-francisco-california|rooftop|refrigerator|out-of-body-experience|key|friendship|flirting|dry-cleaning|bar|widower|sister-sister-relationship|security-guard|secret|rooftop-garden|restaurant|real-estate-agent|aunt-niece-relationship|neighbor|loneliness|ghostbuster|flyer|first-aid|smoke-alarm|exorcism|drunkenness|priest|holy-water|garden|bookstore|title-based-on-song|independent-film|based-on-novel</t>
  </si>
  <si>
    <t xml:space="preserve">tt0432291</t>
  </si>
  <si>
    <t xml:space="preserve">The Fog</t>
  </si>
  <si>
    <t xml:space="preserve">The inhabitants of Antonio Island, off the coast of Oregon, are about to unveil a statue honoring the four men (Castle, Wayne, Williams and Malone) who founded their town in 1871. Nick ...</t>
  </si>
  <si>
    <t xml:space="preserve">Tom Welling, Maggie Grace, Selma Blair, DeRay Davis</t>
  </si>
  <si>
    <t xml:space="preserve">Rupert Wainwright</t>
  </si>
  <si>
    <t xml:space="preserve">fog|island|fishing|journal|oregon|statue|death|ghost|revenge|leper|white-panties|single-mother|turntable|held-at-gunpoint|burned-alive|oath|photograph|watching-tv|paramedic|stretcher|phonograph-record|police-officer|lost-at-sea|mother-daughter-relationship|record-player|african-american|ship-on-fire|radio-station|marina|headphones|dancing|pier|microphone|anchor|artifact|town-hall|sailing-ship|monument|rowboat|bedridden|scream|grief|morgue|cemetery|tears|seaweed|computer|exhibit|little-boy|fear|panties|dream|hallmark|apparition|lifting-someone-into-the-air|storytelling|leprosy|reflection-in-eye|weighing-scales|thrown-into-water|filmed-killing|corpse|hospital|eyes-sewn-shut|stealing-money|footprint|caught-in-a-net|google|ambulance|car-accident|power-failure|dinner-table|fire-extinguisher|knife-in-the-head|twin-sisters|wealth|steam-on-glass|jeopardy|thrown-from-a-boat|woman-in-a-bikini|beer-can|trapped-in-a-car|radar|lighter|bell|stabbed-in-the-eye|knife|weatherman|foundation|radio-broadcasting|person-on-fire|car-falls-into-water|hit-by-a-truck|power-station|thrown-through-a-window|boyfriend-girlfriend-relationship|mother-son-relationship|fish|stabbed-with-glass|death-by-drowning|stabbed-to-death|death-by-fire|murder|flashback|horror-movie-remake|disc-jockey|sex-in-shower|webcam|watch|video-camera|radio-disc-jockey|priest|oil-lamp|metal-detector|mayor|lighthouse|flashlight|fishing-boat|car-crash|beach|ghoul|underwater|car-trouble|remake|remake-of-cult-film|supernatural-power|isolated-town|character-says-i-love-you|founding-fathers|bare-chested-male|characters-killed-one-by-one</t>
  </si>
  <si>
    <t xml:space="preserve">tt0408961</t>
  </si>
  <si>
    <t xml:space="preserve">Kids in America</t>
  </si>
  <si>
    <t xml:space="preserve">A diverse group of high school students band together to peacefully stick it to their overbearing principal.</t>
  </si>
  <si>
    <t xml:space="preserve">Corra Films</t>
  </si>
  <si>
    <t xml:space="preserve">Gregory Smith, Stephanie Sherrin, Chris Morris, Caitlin Wachs</t>
  </si>
  <si>
    <t xml:space="preserve">Josh Stolberg</t>
  </si>
  <si>
    <t xml:space="preserve">high-school-student|high-school|principal|teenager|gay|gay-interest|teenage-girl|teenage-boy|school-principal|kiss|gay-kiss|hippie|cheerleader|theatre|talent-show|safe-sex|protest|high-school-newspaper|graffiti|goth-girl|gay-rights|first-amendment|film-class|expulsion|equal-rights|dress-code|censorship|activist|lesbian-kiss</t>
  </si>
  <si>
    <t xml:space="preserve">tt0360717</t>
  </si>
  <si>
    <t xml:space="preserve">King Kong</t>
  </si>
  <si>
    <t xml:space="preserve">In 1933 New York, an overly ambitious movie producer coerces his cast and hired ship crew to travel to the mysterious Skull Island, where they encounter Kong, a giant ape who is immediately smitten with leading lady Ann Darrow.</t>
  </si>
  <si>
    <t xml:space="preserve">Naomi Watts, Jack Black, Adrien Brody, Thomas Kretschmann</t>
  </si>
  <si>
    <t xml:space="preserve">Peter Jackson</t>
  </si>
  <si>
    <t xml:space="preserve">187 min</t>
  </si>
  <si>
    <t xml:space="preserve">Won 3 Oscars. Another 43 wins &amp; 100 nominations.</t>
  </si>
  <si>
    <t xml:space="preserve">island|gorilla|new-york-city|jungle|king-kong|expedition|giant-ape|ape-abducts-a-woman|monster-movie|giant-spider|broadway-manhattan-new-york-city|giant-insect|monster|animal-name-in-title|playwright|journey|play|rescue|map|remake-of-cult-film|tyrannosaurus-rex|barefoot-woman|human-animal-relationship|drawbridge|cartwheel|starving|lifting-female-in-air|slow-motion|lifting-a-woman-into-the-air|escaped-beast|empire-state-building-manhattan-new-york-city|disaster-in-new-york|color-remake-of-black-and-white-film|director-actor-relationship|tribute|coward|rescue-party|monster-on-display|epic|spear-through-chest|death|animal-death|wrestling|monster-as-victim|no-opening-credits|remake-of-remake|kidnapping|gas-bomb|spear|kiss|log|falling-over-a-cliff|triceratops|brontosaurus|wall|vine|taxi|storm-at-sea|stampede|skeleton|rowboat|rampage|rainstorm|movie-star|ladder|human-sacrifice|giant-bat|gate|film-within-a-film|escape|chase|backstage|machine-gun|biplane|shot-in-the-chest|crushed-to-death|typewriter|sea-captain|screening-room|scream|panic|lost-world|fog|eavesdropping|eaten-alive|cook|chloroform|cameraman|army|film-producer|film-director|juggling|frozen-lake|footprint|filmmaking|falling-from-height|dancing|tommy-gun|native-tribe|damsel-in-distress|1930s|actress|woman|vaudeville|death-of-title-character|alliterative-title|central-park|herald-square-new-york-city|lifting-someone-into-the-air|lifting-an-adult-into-the-air|manhattan-new-york-city|times-square-manhattan-new-york-city|central-park-manhattan-new-york-city|impossible-love|library-book|bitten-out-tongue|troubled-youth|simian-fiction|true-love|martial-arts|melodrama|ravine|prohibition|wilhelm-scream|stabbing|skyscraper|seaman|pier|film-studio|indian-ocean|diner|cliff|check|chasm|cavern|canyon|bridge|airplane-accident|air-raid|blockbuster|actor|shot-in-the-arm|murder|impalement|car-accident|broken-jaw|unemployment|shot-to-death|shoplifting|police|falling-into-water|acrobatics|rooftop|steamship|great-depression|animal-attack|giant-animal|remake|two-word-title|kaiju|death-of-friend|character-name-in-title</t>
  </si>
  <si>
    <t xml:space="preserve">tt0397535</t>
  </si>
  <si>
    <t xml:space="preserve">Memoirs of a Geisha</t>
  </si>
  <si>
    <t xml:space="preserve">Nitta Sayuri reveals how she transcended her fishing-village roots and became one of Japan's most celebrated geisha.</t>
  </si>
  <si>
    <t xml:space="preserve">Suzuka Ohgo, Togo Igawa, Mako, Samantha Futerman</t>
  </si>
  <si>
    <t xml:space="preserve">Won 3 Oscars. Another 27 wins &amp; 44 nominations.</t>
  </si>
  <si>
    <t xml:space="preserve">geisha|japan|jealousy|woman|1920s|coming-of-age|f-rated|post-war|four-word-title|child-abuse|whipping|corporal-punishment|caning|bonsai|forced-prostitution|lieutenant|colonel|villainess|sumo-wrestling|sister-sister-relationship|secret-love|rivalry|occupied-nation|loss-of-virginity|loss-of-sister|loss-of-parents|betrayal|best-friend|american-abroad|literature|japanese-culture|rags-to-riches|courtesan|world-war-two|1940s|1930s|student-mentor-relationship|mentor|kyoto-japan|kimono|cinderella-story|child-slave|based-on-novel|epic</t>
  </si>
  <si>
    <t xml:space="preserve">tt0395251</t>
  </si>
  <si>
    <t xml:space="preserve">The Producers</t>
  </si>
  <si>
    <t xml:space="preserve">After putting together another Broadway flop, down-on-his-luck producer Max Bialystock teams up with timid accountant Leo Bloom in a get-rich-quick scheme to put on the world's worst show.</t>
  </si>
  <si>
    <t xml:space="preserve">Nathan Lane, Matthew Broderick, Uma Thurman, Will Ferrell</t>
  </si>
  <si>
    <t xml:space="preserve">Susan Stroman</t>
  </si>
  <si>
    <t xml:space="preserve">Comedy, Musical</t>
  </si>
  <si>
    <t xml:space="preserve">Nominated for 4 Golden Globes. Another 1 win &amp; 13 nominations.</t>
  </si>
  <si>
    <t xml:space="preserve">yodeling|scheme|opening-night|accountant|swedish|money|actress|nazi|reference-to-friedrich-nietzsche|slapstick-comedy|two-word-title|usa|looking-at-the-camera|title-directed-by-female|breakfast|karmann-ghia|bird|painter|bank-check|purse|combing-one's-hair|reference-to-the-delaware-river|handkerchief|postcard|irish|banana-cream-coconut-oil|hillbilly|alfalfa|collie-dog|reference-to-deutschland|rapist|death|murder|alliteration|france|banner|bronx-new-york-city|massage|hanging-on-a-door|doodling|writing|self-esteem|unhappiness|happiness|reference-to-the-tony-award|s&amp;m|sailor|german-soldier|conga-line|rio-de-janeiro-brazil|sweden|pillow-shaped-like-lips|pillow|poland|visor|debutante|bricklayer|niagara-falls|pocket-watch|strait-jacket|prayer|buddy|partner|cherokee-tribe|padded-crotch|wig|storm-trooper|british|eighty-something|tongue-hanging-out|standing-ovation|receptionist|volcano|mustache|goose-step|world-war-two|third-reich|chrysler-building-manhattan-new-york-city|reference-to-queen-elizabeth-ii|buenos-aires-argentina|reading|book|dancing-in-a-water-fountain|water-fountain|theatre-review|bathroom|blanket|reference-to-george-washington|trust|tears|crying|double-cross|reference-to-the-comedie-francaise|wishing-someone-good-luck|life-flashing-before-one's-eyes|tap-dancer|tap-dancing|costume|sausage-costume|beer-stein-costume|tank-costume|overture|reference-to-pat-o'brien|sing-sing-prison-new-york|fight|knife-fight|knife|toy-parachute|leavenworth|german-slur|dusseldorf-germany|luck|reference-to-gloria-swanson|understudy|raising-one's-arms-into-the-air|prison-guard|warden|sex-maniac|reichstag|brown-shirt|black-eagle|samba-the-dance|husband-wife-relationship|marriage|crook|conscience|crutch|celebration|kickline|closet|gun-held-to-one's-head|motorcycle-with-a-sidecar|motorcycle|walking-under-a-ladder|broken-mirror|black-cat|bad-luck|new-york-times-the-newspaper|ball-and-chain|reference-to-brunhilde|beer-stein|bad-taste|safe|irs|hiding|jail|accounting-ledger|party|policeman|police|poster|manipulation|reference-to-ethel-merman|mother-son-relationship|leg-in-a-cast|broken-leg|shooting|hun|neo-nazi|heil-hitler|spotlight|pianist|piano|cane|reference-to-william-shakespeare|contortionist|rabbi|dairy-queen|stableboy|milk-maid|virgin|umbrella|singing-to-the-camera|monocle|telephone-call|gown|cpa|dirty-old-man|sex|set-designer|lighting-designer|choreographer|costume-designer|walker|photograph|deception|cheating|liar|lie|dishonesty|german|helmet|face-slap|applause|swastika|contract|strudel|sardi's-restaurant-manhattan-new-york-city|central-park-manhattan-new-york-city|taxi|kiss|beer|sausage|pretzel|guilt|verdict|jury|judge|reference-to-julius-caesar|betrayal|court|rehearsal|friendship|friend|newspaper|actor|theatre-director|theatre-investor|blonde|chorus-girl|show-business|adding-machine|champagne|reference-to-walter-winchell|reference-to-adolf-hitler|theatre-audience|transvestite|drag-queen|backstage|theatre-production|shubert-theatre-manhattan-new-york-city|hysteria|anxiety|nervousness|times-square-manhattan-new-york-city|dancing|dancer|song|singing|singer|based-on-film|older-woman-younger-man-relationship|manhattan-new-york-city|wagging-finger|old-woman|based-on-stage-musical|based-on-stage-musical-based-on-film|rooftop|pigeon|reference-to-winston-churchill|reference-to-a-white-picket-fence|gay-interest|funny-nazi|friendship-between-men|tony-award-source|broadway-musical|prison|newspaper-headline|lederhosen|hitler-spoof|german-accent|courtroom|billboard|audition|surprise-after-end-credits|scene-after-end-credits|theatre-producer|secretary|remake|playwright|new-york-city|fraud|broadway-manhattan-new-york-city|1950s</t>
  </si>
  <si>
    <t xml:space="preserve">tt0441796</t>
  </si>
  <si>
    <t xml:space="preserve">Stay Alive</t>
  </si>
  <si>
    <t xml:space="preserve">For a group of teens, the answer to the mysterious death of their old friend lies within the world of an online video game based on the true story of an ancient noblewoman known as the Blood Countess.</t>
  </si>
  <si>
    <t xml:space="preserve">Jon Foster, Samaire Armstrong, Frankie Muniz, Jimmi Simpson</t>
  </si>
  <si>
    <t xml:space="preserve">William Brent Bell</t>
  </si>
  <si>
    <t xml:space="preserve">Horror, Thriller</t>
  </si>
  <si>
    <t xml:space="preserve">countess|group-of-friends|tower|ghost|game-reality-crossover|blood|blood-countess|corpse|plantation|bathory|hanging|reference-to-elizabeth-bathory|chandelier|drugs|police-officer-killed|comic-relief|house-fire|trapdoor|throat-cut|shackles|horse-drawn-carriage|car-crash|run-over-by-wagon|book|working-late|one-way-mirror|cityscape|some-scenes-animated|red-rose|peep-hole|beta-testing|zippo-lighter|hanged-by-the-neck|apparition|caught-having-sex|mask|thunderstorm|playing-a-video-game|slow-motion-scene|singing-in-a-car|younger-version-of-character|burned-alive|stabbed-in-the-forehead|stabbed-in-the-heart|crowbar|living-in-a-van|bloody-body-of-a-child|child-killer|doll|shears|game-designer|husband-murders-wife|reflection-in-car-mirror|blood-in-car|exploding-head|death-of-brother|looking-at-oneself-in-a-mirror|character-says-i-love-you|survival-horror|broken-mirror|gamer|hidden-room|bong|shot-to-death|shot-in-the-chest|zombie-child|prayer|cocaine|crossbow|internet-cafe|employer-employee-relationship|naked-dead-woman|lighter|female-rear-nudity|bare-chested-male|interrupted-sex|male-rear-nudity|pig-mask|title-appears-in-text|title-appears-in-writing|childhood-friend|flashback|chase|throat-slitting|stealing-a-car|stabbed-in-the-throat|stabbed-in-the-chest|reflection|person-on-fire|nail|nail-gun|mouth-forced-open|hanging-upside-down|hanged-man|cigarette-smoking|burned-to-death|blood-splatter|blood-on-shirt|video-game-store|stabbing|rose|murder-of-a-police-officer|police-detective|occult|new-orleans-louisiana|murder|multiplayer|mirror|loss-of-brother|lawyer|law-clerk|laptop|homelessness|funeral|friendship|fire|diary|construction-site|child-in-peril|cemetery|carriage|car-accident|brother-sister-relationship|death-of-mother|death-of-friend|title-spoken-by-character|surprise-ending</t>
  </si>
  <si>
    <t xml:space="preserve">tt0465142</t>
  </si>
  <si>
    <t xml:space="preserve">American Dreamz</t>
  </si>
  <si>
    <t xml:space="preserve">The new season of "American Dreamz," the wildly popular television singing contest, has captured the country's attention, as the competition looks to be between a young Midwestern gal (Moore) and a showtunes-loving young man from Orange County (Golzari). Recently awakened President Staton (Quaid) even wants in on the craze, as he signs up for the potential explosive season finale.</t>
  </si>
  <si>
    <t xml:space="preserve">Hugh Grant, Dennis Quaid, Mandy Moore, Willem Dafoe</t>
  </si>
  <si>
    <t xml:space="preserve">president|contest|chief-of-staff|terrorist|singing|contestant|competition|television|satire|american-president|political-satire|anti-depressant|reference-to-madonna|wounded-warrior|presidential-advisor|secret-service|cousin|reference-to-larry-king|reference-to-oprah|al-qaeda|reference-to-vladimir-putin|george-bush-lookalike|man-with-glasses|new-york-city|manhattan-new-york-city|post-september-11-2001|reference-to-svengali|fictional-reality-show|teen-movie|white-trash|reference-to-britney-spears|intentionally-misspelled-title|watching-tv|vomit|video-camera|uncle-nephew-relationship|u.s.-army|translator|torture-threat|theatrical-agent|theatre-buff|tent|television-reporter|tattoo|target-practice|suntan-lotion|sunni|sunglasses|spotlight|song|sock-monkey|shot-in-the-arm|shopping-mall|shiite|sex|rifle|recording|record-player|reading|prologue|prison|post-traumatic-stress|politics|plumbing-fixtures|photograph|orange-county-california|ohio|nightmare|newspaper|mother-son-relationship|montage|mirror|mirror-ball|military-convoy|mazel-tov|masturbation|manager|losing-weight|limousine|kurd|kiss|jew|jewish-stereotype|jacuzzi|husband-wife-relationship|homosexual|hollywood-california|hassidic-jew|reference-to-god|gay|gay-stereotype|fax-machine|falling-down-stairs|explosion|engagement-ring|election|dressing-room|cousin-cousin-relationship|chewing-gum|cell-phone|cameraman|broadway-manhattan-new-york-city|broadway-musical|boyfriend-girlfriend-relationship|bomb|blood|bible|bar|backstage|autograph|aunt-nephew-relationship|audience|arm-sling|arab|arabic-stereotype|arab-american|american-flag|absent-father|white-house|war-veteran|terrorist-training-camp|terrorist-plot|suicide-bomber|state-visit|small-town|press-conference|mother-daughter-relationship|marriage-proposal|iraq-war|fiance-fiancee-relationship|ferrari|depression|convertible|aspiring-singer|tv-show-in-film|terrorism|singer|marriage|assassination|u.s.-president|first-lady|death-of-mother|title-spoken-by-character</t>
  </si>
  <si>
    <t xml:space="preserve">tt0382625</t>
  </si>
  <si>
    <t xml:space="preserve">The Da Vinci Code</t>
  </si>
  <si>
    <t xml:space="preserve">A murder inside the Louvre, and clues in Da Vinci paintings, lead to the discovery of a religious mystery protected by a secret society for two thousand years, which could shake the foundations of Christianity.</t>
  </si>
  <si>
    <t xml:space="preserve">Tom Hanks, Audrey Tautou, Ian McKellen, Jean Reno</t>
  </si>
  <si>
    <t xml:space="preserve">149 min</t>
  </si>
  <si>
    <t xml:space="preserve">Nominated for 1 Golden Globe. Another 6 wins &amp; 20 nominations.</t>
  </si>
  <si>
    <t xml:space="preserve">based-on-supposedly-true-story|secret|holy-grail|opus-dei|leonardo-da-vinci|catholic|police-detective|church|christianity|albino|painting|controversy|reference-to-leonardo-da-vinci|reference-to-jesus-christ|council-of-nicea|roman-catholic|monastery|reference-to-god|religious-order|crucifix|no-opening-credits|flagellation|da-vinci-last-supper|conspiracy|ritual|jerusalem|bishop|corporeal-mortification|religion|paris-france|louvre-museum|falling-from-height|cryptography|based-on-novel|surprise-ending|murder|code|chase|historian|investigation|police|secret-society|religious-mystery|corpse|westminster-abbey|symbolist|harvard|england|dead-body|symbol|pentagram|tomb|monk|american|riddle|fibonacci|well|professor|knight|symbolism|giallo-esque|gun-pointed-at-one's-head|reference-to-penis|mystery-film|bare-butt|sex-on-table|solving-a-mystery|bare-butt-male|sex-on-a-table|sex-ritual|f-rated|cigar|sweating|anxious|beaten-up|french-police|american-embassy|controversial|foot-chase|stabbed-in-the-back|wound|duct-tape|reference-to-female-womb|reference-to-male-genitalia|gunfire|reference-to-mary-magdalene|cleavage|prostitute|historical-reference|based-on-a-novel|based-on-a-book|murder-victim|scotland|rosslyn-chapel|vatican|safety-deposit-box|religious-icon|self-punishment|self-mutilation|buttocks|bare-chested-male|male-nude-paintings|male-full-rear-nudity|male-full-back-nudity|male-rear-nudity|lineage|bloodline|religious-symbolism|catholicism|christian-symbolism|paganism|pagan-symbol|pagan|secret-code|priest|paramedic|shoot-out|gunfight|bare-chested|reference-to-isaac-newton|bare-bottom|kiss|first-part|knights-templar|fibonacci-sequence|2000s|21st-century|zurich-switzerland|neck-breaking|grandmother-granddaughter-relationship|flashback|bound-and-gagged|gunshot-wound|trip|teacher|pentangle|orphan|murder-by-gunshot|knife|interruption|harvard-university|grief|grandfather-granddaughter-relationship|death|death-by-poison|dead-man|corruption|conspiracy-theory|cane|appointment|ancient-tomb|murder-of-a-nun|based-on-distorted-reality|cripple|shot-in-the-shoulder|shot-in-the-knee|shot-in-the-head|shot-in-the-arm|held-at-gunpoint|wine|sword|suitcase|throat-slitting|shot-in-the-back|security-camera|secret-message|police-officer|on-the-lam|marital-abuse|killing-in-god's-name|impalement|hit-in-the-crotch|gun|elevator|death-of-parents|death-of-brother|cell-phone|burned-alive|blood|billiards|bible|bathroom|bank|atheist|anagram|american-in-the-uk|shot-in-the-stomach|self-flagellation|secret-passage|restroom|lecture|hospital|hangar|double-cross|crusades|scene-of-the-crime|catholic-church|bus|arrest|armored-truck|4th-century|1st-century|car-chase|revolver|whip|video-surveillance|underwater-scene|ultraviolet-light|telephone-booth|semiautomatic-pistol|london-england|flask|falling-into-water|face-slap|claustrophobia|car-accident|battle|studio-logo-segues-into-film|airplane|tracking-device|shot-to-death|shaving|roman-empire|pyramid|private-jet|poison|park|nun|murder-investigation|mansion|male-nudity|loss-of-parents|deposit-box|control-tower|book-signing|betrayal|archive|airport|mona-lisa|illuminati|based-on-book|cult-film|blockbuster</t>
  </si>
  <si>
    <t xml:space="preserve">tt0452594</t>
  </si>
  <si>
    <t xml:space="preserve">The Break-Up</t>
  </si>
  <si>
    <t xml:space="preserve">In a bid to keep their luxurious condo from their significant other, a couple's break-up proceeds to get uglier and nastier by the moment.</t>
  </si>
  <si>
    <t xml:space="preserve">Vince Vaughn, Jennifer Aniston, Joey Lauren Adams, Cole Hauser</t>
  </si>
  <si>
    <t xml:space="preserve">break-up|art|chick-flick|guessing-game|football-video-game|kitchen|talking-to-oneself-in-a-mirror|woman-dropping-her-towel|woman-wearing-a-towel|woman-in-towel|dropping-towel|mirror|product-placement|pepsi|refrigerator|boxing-video-game|distraction|playing-a-video-game|shower|watching-tv|towel|female-star-appears-nude|family-relationships|bare-butt|a-cappella|realtor|pool-table|poker|first-date|dinner-party|dating|couch|chorus|chicago-white-sox|chicago-cubs|bedroom|baseball|bartender|argument|tour-guide|condominium|art-gallery|chicago-illinois|breakup|bowling|screwball-comedy|female-nudity|martial-arts</t>
  </si>
  <si>
    <t xml:space="preserve">tt0420087</t>
  </si>
  <si>
    <t xml:space="preserve">A Prairie Home Companion</t>
  </si>
  <si>
    <t xml:space="preserve">A look at what goes on backstage during the last broadcast of America's most celebrated radio show, where singing cowboys Dusty and Lefty, a country music siren, and a host of others hold court.</t>
  </si>
  <si>
    <t xml:space="preserve">Marylouise Burke, Woody Harrelson, L.Q. Jones, Tommy Lee Jones</t>
  </si>
  <si>
    <t xml:space="preserve">singing|radio|backstage|country-music|radio-show|radio-variety-show|entertainer|live-broadcast|cowboy|st.-paul-minnesota|minnesota|pianist|norwegian|music-band|microphone|chess|dinner|reference-to-f.-scott-fitzgerald|phonograph-record|reference-to-gene-autry|reference-to-john-wayne|reference-to-mark-twain|private-detective|waitress|bust|code|flatulence|jingle|herring|dress|watch|buffet|biscuit|rhubarb-pie|baked-beans|doughnut|pony|statue|shoes|san-quentin|county-fair|coffee|texan|swedish|mount-rushmore|chainsaw|centaur|cicada|geese|helicopter|peacock|telephone-call|rope-trick|organ|wurlitzer-organ|kite|chicago-illinois|wedding-ring|drink|drinking|dog|reference-to-descartes|diarrhea|pms|mad-cow|bull|cow|granite-falls-minnesota|rottweiler|orangutan|duct-tape|trenchcoat|private-eye|oshkosh-wisconsin|fitzgerald-theatre-st.-paul-minnesota|radio-sound-effects|piano|tattoo|reference-to-kierkegaard|reference-to-johnny-cash|rain|makeup-artist|makeup|flask|aunt-niece-relationship|t-shirt|underwear|horse-riding|horse|tuxedo|ghost|car-accident|radio-broadcast|shoplifting|arrest|single-mother|guitar|guitarist|religion|rural-setting|restaurant|cafe|voice-over-narration|eating|food|record-player|recording|jealousy|ex-boyfriend-ex-girlfriend-relationship|boyfriend-girlfriend-relationship|storytelling|poem|sex|love|mirror|cigarette-smoking|tears|crying|dressing-room|radio-announcer|family-relationships|father-daughter-relationship|mother-daughter-relationship|song|pregnancy|reference-to-plato|wisconsin|theatre|suicide|stage|stage-performance|radio-stage-manager|stage-act|sister-sister-relationship|singer|radio-script|radio-performer|poetry|performer|performance|penguin|orchestra|musician|musical-performance|diner|death|radio-commercial|band|theatre-audience|angel|detective|based-on-radio-show</t>
  </si>
  <si>
    <t xml:space="preserve">tt0463985</t>
  </si>
  <si>
    <t xml:space="preserve">The Fast and the Furious: Tokyo Drift</t>
  </si>
  <si>
    <t xml:space="preserve">A teenager becomes a major competitor in the world of drift racing after moving in with his father in Tokyo to avoid a jail sentence in America.</t>
  </si>
  <si>
    <t xml:space="preserve">Lucas Black, Damien Marzette, Trula M. Marcus, Zachery Ty Bryan</t>
  </si>
  <si>
    <t xml:space="preserve">Justin Lin</t>
  </si>
  <si>
    <t xml:space="preserve">drift-racing|car|tokyo-japan|challenge|drifting|illegal-street-racing|yakuza|city|mafia|speed|american-in-japan|nissan-350z|sports-car|blood-splatter|father-son-relationship|bathhouse|restaurant|subtitled-scene|training|high-school-student|airport|police-station|product-placement|exploding-car|held-at-gunpoint|pistol|opening-action-scene|handcuffs|arrest|cameo-appearance|chase|showdown|fistfight|brawl|bloody-nose|blood|punched-in-the-face|punched-in-the-nose|kiss|love-triangle|boyfriend-girlfriend-relationship|violence|fight|fighting|tough-guy|bald|teenage-hero|teenager-fighting-adult|action-hero|hero|lesbian-kiss|car-movie|phone-video|pedestrian-crossing|pay-phone|parking-garage|japanese-high-school|instant-messaging|high-school|bra-removing|auto-shop|uncle-nephew-relationship|street-hustler|shibuya|naval-officer|mountain-road|little-bo-peep|gaijin|ford-mustang|divorced-family|cross-cultural-relationship|cowgirl|american-expatriate|car-crash|car-accident|car-chase|motor|third-part|sequel|cult|car-racing|cult-film</t>
  </si>
  <si>
    <t xml:space="preserve">tt0438315</t>
  </si>
  <si>
    <t xml:space="preserve">Peaceful Warrior</t>
  </si>
  <si>
    <t xml:space="preserve">A chance encounter with a stranger changes the life of a college gymnast.</t>
  </si>
  <si>
    <t xml:space="preserve">Scott Mechlowicz, Nick Nolte, Amy Smart, Tim DeKay</t>
  </si>
  <si>
    <t xml:space="preserve">Victor Salva</t>
  </si>
  <si>
    <t xml:space="preserve">comeback|olympics|gymnast|college|service-station|self-doubt|college-athlete|fear|sex|insomnia|gas-station|dream|athlete|philosophy|bare-chested-male|bed|reference-to-buddha|competitor|competitiveness|happiness|berkeley-california|what-happened-to-epilogue|gymnastic-rings|knowledge-versus-wisdom|wisdom|self-discovery|medical-miracle|against-the-odds|training-montage|coach-athlete-relationship|olympic-qualifier|sports-competition|reference-to-eckhart-tolle|living-in-the-now|enlightenment|premonition|awakening|brain-chatter|spiritual-teacher|spiritual-guidance|mysterious-man|college-party|male-friendship|ego|spirituality|wristwatch|van|vandalism|university-of-california-berkeley|underwear|time-lapse-photography|thrown-into-water|thief|tears|swimming|surrogate-father|suicide-contemplation|subjective-camera|student|standing-on-one's-hands|sports-announcer|sports-accident|slow-motion-scene|shower|shoes|shattered-bone|self-pity|running|robbery|reference-to-texaco|reference-to-socrates|reckless-driving|reading|rain|rainstorm|pommel-horse|photograph|nudity|nightmare|neck-brace|mind-reading|mentor|mentor-student-relationship|limp|levitation|ladybug|kiss|jogging|hospital|hiking|hallucination|gym|gymnastics-team|gun|garage|frisbee|friend|friendship|food|filling-station|falling|face-slap|eating|drink|drinking|drinking-game|dog|destroying-property|death|crying|crutches|convenience-store|college-student|clock-tower|cigar-smoking|cane|broken-glass|broken-bone|bridge|book|bicycle|bar|auto-repair|athletic-training|arena|apology|alarm-clock|male-rear-nudity|male-nudity|trophy|theft|suicide-attempt|rehabilitation|motorcycle|motorcycle-accident|gymnastics|doctor|competition|coach|california|accident|based-on-true-story|based-on-novel</t>
  </si>
  <si>
    <t xml:space="preserve">tt0463034</t>
  </si>
  <si>
    <t xml:space="preserve">You, Me and Dupree</t>
  </si>
  <si>
    <t xml:space="preserve">A best man (Wilson) stays on as a houseguest with the newlyweds, much to the couple's annoyance.</t>
  </si>
  <si>
    <t xml:space="preserve">Owen Wilson, Kate Hudson, Matt Dillon, Michael Douglas</t>
  </si>
  <si>
    <t xml:space="preserve">Anthony Russo, Joe Russo</t>
  </si>
  <si>
    <t xml:space="preserve">newlywed|best-friend|houseguest|wedding|foot-fetish|foot-worship|feet|cartoon-on-tv|rhyme-in-title|beanbag|masturbation|bed|ritual|prank|male-rear-nudity|male-nudity|male-full-back-nudity|male-bonding|drinking|bare-butt|reference-to-audrey-hepburn|frat-pack|barefoot|workaholic|toilet|suspicion|school-teacher|motivational-speaker|husband-wife-relationship|bike|surprise-after-end-credits|character-name-in-title</t>
  </si>
  <si>
    <t xml:space="preserve">tt0430304</t>
  </si>
  <si>
    <t xml:space="preserve">Littleman</t>
  </si>
  <si>
    <t xml:space="preserve">A wannabe dad mistakes a vertically challenged criminal on the lam as his newly adopted son.</t>
  </si>
  <si>
    <t xml:space="preserve">Marlon Wayans, Shawn Wayans, Kerry Washington, John Witherspoon</t>
  </si>
  <si>
    <t xml:space="preserve">5 wins &amp; 15 nominations.</t>
  </si>
  <si>
    <t xml:space="preserve">diamond|infant|stupidly|lie|caught-in-a-lie|fake|spoof|parody|sports-violence|2000s|captain-crunch|corn-pops-cereal|tv|rice-krispies-cereal|kellogg's-frosted-flakes|froot-loops-cereal|comedy-team|urination|face-slap|bare-chested-male|working-out|video-tape|thrown-from-a-car|stealing-a-car|sex|reward|release-from-prison|punched-in-the-face|punched-in-the-crotch|punched-in-the-stomach|playground|pistol|nanny-cam|mugshot|kicked-in-the-face|impostor|husband-wife-relationship|hit-with-a-car-door|hit-on-the-head|hit-in-the-crotch|hiding-from-the-police|held-at-gunpoint|groping|gambling|fugitive|football|flatulence|father-son-relationship|falling-down-stairs|face-paint|dumb-police|double-barreled-shotgun|craps|car-chase|birthday-party|beating|baseball|adoption|tattoo|jewel-heist|hockey|foundling|drink-thrown-into-someone's-face|diaper|chihuahua|chihuahua-dog|breast-feeding|breast-biting|baby-talk|abandoned-baby|viagra|midget|cleavage|breast-milk|surprise-during-end-credits|title-spoken-by-character|father-daughter-relationship</t>
  </si>
  <si>
    <t xml:space="preserve">tt0462590</t>
  </si>
  <si>
    <t xml:space="preserve">Step Up</t>
  </si>
  <si>
    <t xml:space="preserve">Tyler Gage receives the opportunity of a lifetime after vandalizing a performing arts school, gaining him the chance to earn a scholarship and dance with an up and coming dancer, Nora.</t>
  </si>
  <si>
    <t xml:space="preserve">Channing Tatum, Jenna Dewan Tatum, Damaine Radcliff, De'Shawn Washington</t>
  </si>
  <si>
    <t xml:space="preserve">Anne Fletcher</t>
  </si>
  <si>
    <t xml:space="preserve">Crime, Drama, Music</t>
  </si>
  <si>
    <t xml:space="preserve">community-service|ballet-dancer|foster-family|foster-parent|f-rated|juvenile-delinquent|child-shot|boyfriend-girlfriend-relationship|car-thief|brother-sister-relationship|mother-son-relationship|drive-by-shooting|shooting-of-child|murder-of-a-child|brother-brother-relationship|gunned-down|death-by-gunshot|reference-to-mobb-deep|reference-to-tupac-shakur|reference-to-miles-davis|argument-between-friends|reference-to-riverdance|the-running-man-dance|breaking-up-with-boyfriend|ballet-class|reference-to-the-sugarhill-gang|reference-to-antonio-vivaldi|dance-studio|dance-rehearsal|dance-practice|stealing-a-car|car-theft|attempted-car-theft|playing-basketball|dance-audition|school-director|foster-son|foster-brother|foster-sister|foster-father|foster-mother|foster-child|court-ruling|reference-to-the-marriage-of-figaro-the-opera|performing-arts-school|apprehended-by-security|security-guard|vandalizing-a-room|school-vandalism|criminal-damage|breaking-and-entering|smashing-a-window|reference-to-jerry-springer|reference-to-jenny-jones|reference-to-ellen-degeneres|reference-to-montel-williams|reference-to-cap'n-crunch|mother-daughter-relationship|club|baltimore-maryland</t>
  </si>
  <si>
    <t xml:space="preserve">tt0421206</t>
  </si>
  <si>
    <t xml:space="preserve">Gridiron Gang</t>
  </si>
  <si>
    <t xml:space="preserve">Teenagers at a juvenile detention center, under the leadership of their counselor, gain self-esteem by playing football together.</t>
  </si>
  <si>
    <t xml:space="preserve">Dwayne Johnson, Xzibit, L. Scott Caldwell, Leon Rippy</t>
  </si>
  <si>
    <t xml:space="preserve">Phil Joanou</t>
  </si>
  <si>
    <t xml:space="preserve">Crime, Drama, Sport</t>
  </si>
  <si>
    <t xml:space="preserve">football|football-team|football-coach|football-practice|alliterative-title|two-word-title|football-movie|sports-team|what-happened-to-epilogue|mother-son-relationship|loss-of-mother|fighting|abusive-boyfriend|remake|shot-in-the-arm|racial-slur|murder|fight|domestic-violence|juvenile-delinquency|american-football|based-on-true-story</t>
  </si>
  <si>
    <t xml:space="preserve">tt0424993</t>
  </si>
  <si>
    <t xml:space="preserve">Employee of the Month</t>
  </si>
  <si>
    <t xml:space="preserve">A slacker competes with a repeat winner for the "Employee of the Month" title at work, in order to gain the affections of a new female employee.</t>
  </si>
  <si>
    <t xml:space="preserve">Dane Cook, Jessica Simpson, Dax Shepard, Andy Dick</t>
  </si>
  <si>
    <t xml:space="preserve">Greg Coolidge</t>
  </si>
  <si>
    <t xml:space="preserve">employee|slacker|competition|date|laser-in-eyes|hdtv|xbox-360|golf|sidekick|dirty-trick|shopping-cart|security-footage|romantic-triangle|overachiever|obese-person|musician-in-cast|little-person|large-breasts|grandmother|glasses|crude-humour|comedian-in-cast|closeted-homosexual|business-consultant|sex|revenge|office|neighbor|midlife-crisis|jealousy|friendship|cult-film|corporate|computer|computer-virus|boss|bar|security-guard|security-camera|prize|honda|customer|contest|car|no-opening-credits|teen-movie|flatulence|fart-joke|racial-confusion|racial-comment|forklift|salesclerk|rivalry|flirting|discount-store|title-spoken-by-character</t>
  </si>
  <si>
    <t xml:space="preserve">tt0433386</t>
  </si>
  <si>
    <t xml:space="preserve">The Grudge 2</t>
  </si>
  <si>
    <t xml:space="preserve">Three interwoven stories about a terrible curse. A young woman encounters a malevolent supernatural force while searching for her missing sister in Tokyo; a mean high school prank goes horribly wrong; a woman with a deadly secret moves into a Chicago apartment building.</t>
  </si>
  <si>
    <t xml:space="preserve">Sarah Michelle Gellar, Amber Tamblyn, Arielle Kebbel, Takako Fuji</t>
  </si>
  <si>
    <t xml:space="preserve">Takashi Shimizu</t>
  </si>
  <si>
    <t xml:space="preserve">ghost|schoolgirl|haunted-house|cat|urinating-in-fear|high-school|curse|hospital|supernatural-power|rural-setting|second-part|woman's-neck-broken|dead-woman-with-eyes-open|dead-woman-on-ground|female-urinating|dead-woman|death|spirit|ritual|diary|little-boy|terror|condom|panties|bra|teacher|classroom|corpse|physician|police-officer|nurse|photograph|teenage-girl|sequel|flashback|anger|mother-daughter-relationship|village|train|darkroom|husband-wife-relationship|video-cassette|death-of-sister|watching-tv|stepmother-stepson-relationship|newspaper-clipping|chicago-illinois|inter-cultural|pasadena-california|tokyo-japan|remake-by-original-director|phone-booth|cell-phone|urination|neck-breaking|family-relationships|goth|gothic|defenestration|drowning|altered-version-of-studio-logo|telephone-call|revenge|records|psychic|past|mysterious-death|murder|killer-child|good-versus-evil|fear|father-son-relationship|family-violence|evil-child|dead-child|city|breaking-and-entering|bathtub|student|journalist|returning-character-killed-off|mirror|loss-of-sister|falling-from-height|estranged-family-member|ghost-story|wraith|japan|number-in-title|surprise-ending</t>
  </si>
  <si>
    <t xml:space="preserve">tt0483726</t>
  </si>
  <si>
    <t xml:space="preserve">Man of the Year</t>
  </si>
  <si>
    <t xml:space="preserve">A comedian who hosts a news satire program decides to run for president, and a computerized voting machine malfunction gets him elected.</t>
  </si>
  <si>
    <t xml:space="preserve">Robin Williams, Christopher Walken, Laura Linney, Lewis Black</t>
  </si>
  <si>
    <t xml:space="preserve">Barry Levinson</t>
  </si>
  <si>
    <t xml:space="preserve">president|presidential-election|election|campaign|satire|presidential-campaign|american-president|campaigning|political-candidate|political-humor|stand-up-comedian|wisecrack-humor|man-with-glasses|television|president-elect|president's-wife|presidency|politics|political-satire|paintball|media|hustings|electoral|election-campaign|conspiracy|conspiracy-theory|political-thriller|fart-joke|washington-d.c.|u.s.-president|political-campaign</t>
  </si>
  <si>
    <t xml:space="preserve">tt0437232</t>
  </si>
  <si>
    <t xml:space="preserve">Catch a Fire</t>
  </si>
  <si>
    <t xml:space="preserve">A drama about terrorism in Apartheid-era South Africa, revolving around a policeman and a young man who carries out solo attacks against the regime.</t>
  </si>
  <si>
    <t xml:space="preserve">Tim Robbins, Derek Luke, Bonnie Henna, Mncedisi Shabangu</t>
  </si>
  <si>
    <t xml:space="preserve">Phillip Noyce</t>
  </si>
  <si>
    <t xml:space="preserve">Biography, Drama, History</t>
  </si>
  <si>
    <t xml:space="preserve">attack|oil-refinery|jail|colonel|coach|south-african|soccer|policeman|police|freedom|political-thriller|south-africa|soccer-coach|african-national-congress|1980s|holding-someone's-head-underwater|exercise|water|witbank-south-africa|egret|bird|absent-father|radicalism|radical|shopping|knitting|factory|coal-field|drumming|drums|anti-terrorism|target-range|children|flower|chess|slaughter|toy-truck|drinking|drink|year-1980|year-1991|doll|car-over-a-cliff|car-accident|being-followed|following-someone|tracking-device|carried-on-someone's-shoulders|teenage-girl|picnic|guitarist|guitar|train-tracks|van|pursuit|chase|search|i.d.|mine-shaft|miner's-lamp-helmet|search-dog|chewing-gum|passport|portable-radio|car-radio|listening-to-music|forgiveness|megaphone|searchlight|surveillance-camera|surveillance|shack|mistress|automobile-junkyard|pay-phone|telephone-call|transvaal|flashlight|bazooka|kaffir|boer|celebration|microphone|band|trophy|jealousy|beauty-queen|swimming-pool|handcuffs|watching-tv|dancing|dancer|song|singing|singer|revenge|robben-island-south-africa|apology|prison|eating|food|ak-43|helicopter|underwear|angola|mozambique|shot-in-the-back|truck|blackface|burial|funeral|machine-gun|wedding|boat|roadblock|target-practice|communist|christmas|uncle-nephew-relationship|blindfold|bare-butt|male-nudity|nudity|shantytown|documentary-footage|girl|boy|tears|crying|guerilla|suspense|undressing|shootout|photographer|camera|photograph|blood|taking-the-law-into-one's-own-hands|vigilante|evacuation|love-triangle|segregation|explosive|listening-to-a-radio|love|arrest|mother-son-relationship|father-son-relationship|mother-daughter-relationship|father-daughter-relationship|shooting|rifle|gun|subtitled-scene|family-relationships|voice-over-narration|prologue|beating|violence|revolution|death|murder|corruption|politics|white-supremacist|torture|terrorism-prevention|soccer-match|sabotage|racism|political-prisoner|reference-to-nelson-mandela|interrogation|husband-wife-relationship|freedom-fighter|explosion|bomb|archive-footage|apartheid|death-of-mother</t>
  </si>
  <si>
    <t xml:space="preserve">tt0420223</t>
  </si>
  <si>
    <t xml:space="preserve">Stranger Than Fiction</t>
  </si>
  <si>
    <t xml:space="preserve">An IRS auditor suddenly finds himself the subject of narration only he can hear: narration that begins to affect his entire life, from his work, to his love-interest, to his death.</t>
  </si>
  <si>
    <t xml:space="preserve">Will Ferrell, William Dick, Guy Massey, Martha Espinoza</t>
  </si>
  <si>
    <t xml:space="preserve">Marc Forster</t>
  </si>
  <si>
    <t xml:space="preserve">Nominated for 1 Golden Globe. Another 3 wins &amp; 14 nominations.</t>
  </si>
  <si>
    <t xml:space="preserve">author|fate|professor|novelist|writer|book|writer's-block|metafiction|irs-agent|death|publisher|literature|dying|auditor|what-if|wristwatch|bus|bus-stop|bakery|typewriter|baker|audit|manic-pixie-dream-girl|naked-man|falling-in-love|playing-guitar|barefoot-man|barefoot|er|latex-gloves|nurse|doctor|man-with-glasses|do-over|harvard-law-school|food|briefcase|nose-plug|gurney|car-wreck|driving-off-a-bridge|swimming|wine|classroom|electric-guitar|flower-seeds|kiss|subway|questionnaire|yogurt|saving-a-life|janitor|psychologist|schizophrenia|cubicle|government|anarchist|revolutionary|tax-audit|mirror|want-ads|washing-dishes|computer|remote-control|running|taxes|actuary|song|singing|singer|researcher|time-clock|wrecking-ball|research|dressing|blood|cell-phone|telephone-call|sucking-on-one's-finger|building-demolition|urination|animated-sequence|umbrella|watching-a-movie|jumping-from-a-ledge|standing-on-a-ledge|watching-tv|bare-butt|undressing|father-son-relationship|split-screen|montage|meta|three-word-title|nicotine-patch|voice-over-narration|telephone|obsession|character-interacts-with-narrator|reference-to-magritte|surrealism|reference-to-shakespeare's-hamlet|cult-film|reference-to-frankenstein|toothbrush|tax-inspector|tax-inspection|tattoo|small-talk|sacrifice|rain|milk|math-whiz|jumping-off-a-building|hero|accident|no-title-at-beginning|no-opening-credits|pay-phone|tax-resister|writer-meets-subject|electronic-music-score|bicycling|flour|suicide|reading|sex|insanity|driven-mad|bookstore|predestination|passivity|tax-evasion|swimming-pool|self-sacrifice|psychiatrist|personal-assistant|paranoia|novel|movie-theatre|male-nudity|locker-room|ledge|hospital|hearing-voices|guitar|fantasy-sequence|fantasy-becomes-reality|falling-from-height|demolition|cigarette-smoking|chicago-illinois|car-in-water|bus-driver|bridge|bicycle|apple|apology|shower|recluse|lifeguard|cookie|brushing-teeth|hit-by-a-bus|internal-revenue-service|surprise-ending</t>
  </si>
  <si>
    <t xml:space="preserve">tt0433442</t>
  </si>
  <si>
    <t xml:space="preserve">The Return</t>
  </si>
  <si>
    <t xml:space="preserve">Joanna Mills, a traveling business woman, begins having nightmares of a murder that occurred 15 years ago. Soon she is drawn to an old farmhouse, where the murder took place.</t>
  </si>
  <si>
    <t xml:space="preserve">Sarah Michelle Gellar, Peter O'Brien, Adam Scott, Kate Beahan</t>
  </si>
  <si>
    <t xml:space="preserve">Asif Kapadia</t>
  </si>
  <si>
    <t xml:space="preserve">listening-to-music|nonlinear-timeline|murder|nightmare|friend|fight|memory|fear|texas|hotel|farmhouse|barn|ethanon|deer-skull|dying|soda-pop|lasalle-texas|listening-to-music-in-a-car-cd-player|car-cd-player|listening-to-music-on-a-car-radio|car-radio|cd|cd-player|listening-to-a-car-radio|seahorse-trinket|creek|car-goes-into-a-creek|double-exposure-scene|field|cowboy-boots|hard-hat|men's-bathroom|outdoor-cafe|grain-elevator|grain-silo|pool-table|beer|attack|boarding-up-a-house|hot-dog|stuffed-animal-toy|eye-liner|lipstick|applying-makeup|earring|circular-staircase|reckless-driving|farm-equipment|footsteps|obsession|stalker|father-daughter-relationship|bridge|women's-bathroom|toilet-stall|rain|bedroom|water-tower|keys|painting|seahorse|girl|nervous-breakdown|railroad-crossing|train|death-of-girl|death-of-daughter|wedding-ring|chain|reference-to-pepsi-cola|ex-boyfriend-ex-girlfriend-relationship|toy-airplane|money|photograph|filling-station|gas-station|oil-well|wind-chime|punched-in-the-throat|mobile-phone|cell-phone|answering-machine|friendship|duffel-bag|broken-bottle|merry-go-round|carousel|carnival-ride|headache|drinking|drink|dancing|dancer|song|singing|singer|reincarnation|search|deja-vu|premonition|knife|pay-phone|telephone-call|telephone|hand-cut|blood|kicking|beating|recording|husband-wife-relationship|flashlight|death|flash-forward|pickup-truck|hiding|hearing-voices|violence|running|pursuit|chase|hiding-under-a-bed|sex|supernatural-power|flashback|self-injury|self-inflicted-injury|switchblade|stabbing|revenge|record-player|past|mirror|auto-mechanic|hallucination|ghost|garage|rural-setting|carnival|car-accident|bar|attempted-rape|apparition</t>
  </si>
  <si>
    <t xml:space="preserve">tt0457939</t>
  </si>
  <si>
    <t xml:space="preserve">The Holiday</t>
  </si>
  <si>
    <t xml:space="preserve">Two women troubled with guy-problems swap homes in each other's countries, where they each meet a local guy and fall in love.</t>
  </si>
  <si>
    <t xml:space="preserve">Cameron Diaz, Kate Winslet, Jude Law, Jack Black</t>
  </si>
  <si>
    <t xml:space="preserve">christmas-tree|house|composer|film-composer|book|self-esteem|mansion|english-countryside|editor|cottage|california|book-editor|snow|unrequited-love|screenwriter|christmas|trailer-narrated-by-hal-douglas|f-rated|title-directed-by-female|crying-man|lifting-someone-into-the-air|jewish|englishwoman|sister-sister-relationship|pub|boyfriend-girlfriend-relationship|bed|bedroom|bathtub|working-women|wine|widower|walker|underwear|tent|telephone-call|tears|swimming|swimming-pool|surrey-england|stairs|speech|sex-at-first-sight|running|restaurant|public-house|present|old-man|new-year's-eve|new-year's-eve-party|mercedes-benz|mask|laptop|impulsiveness|hanukkah|hanukkah-party|gift|female-underwear|father-daughter-relationship|englishman|english-village|drunkenness|driving|slamming-a-door|dog|divorced-parents|crowded-airplane|children|cheating-girlfriend|cheating-boyfriend|cell-phone|car|brother-sister-relationship|breakup|best-friend|bar|balcony|alcohol|airport|airport-security|airplane|christmas-party|altered-version-of-studio-logo|sex-scene|luggage|internet|hollywood-boulevard|dvd-player|cameo|love-at-first-sight|vacation|fish-out-of-water|screwball|house-swap|video-store|crying|los-angeles-california|sushi|palm-tree|london-england</t>
  </si>
  <si>
    <t xml:space="preserve">tt0775539</t>
  </si>
  <si>
    <t xml:space="preserve">Stomp the Yard</t>
  </si>
  <si>
    <t xml:space="preserve">After the death of his brother, an expert street dancer goes to Georgia to attend Truth University. But his efforts to get an education and woo the girl he likes are sidelined when he joins...</t>
  </si>
  <si>
    <t xml:space="preserve">Screen Gems</t>
  </si>
  <si>
    <t xml:space="preserve">Columbus Short, Meagan Good, Ne-Yo, Darrin Dewitt Henson</t>
  </si>
  <si>
    <t xml:space="preserve">Sylvain White</t>
  </si>
  <si>
    <t xml:space="preserve">death|dancer|competition|fraternity|atlanta-georgia|step-dancing|dancing|rabbit-suit|teenage-girl|ex-felon|shot-in-the-chest|brother-brother-relationship|dance-contest|slow-motion|african-american|rivalry|los-angeles-california|historically-black-college|black-fraternity|gun|street-fight|family-relationships|love-at-first-sight|mother-son-relationship|fight|uncle-nephew-relationship|murder|bunny-costume|warehouse|class-differences|loss-of-brother|college-campus|stepping|love|all-black-cast|boyfriend-girlfriend-relationship|father-daughter-relationship|teenage-boy</t>
  </si>
  <si>
    <t xml:space="preserve">tt0491162</t>
  </si>
  <si>
    <t xml:space="preserve">Spiral</t>
  </si>
  <si>
    <t xml:space="preserve">A reclusive telemarketer has only one semblance of a friend: His telecommuter boss. But the telemarketer's social circle seems to improve greatly when a whimsical co-worker enters his life....</t>
  </si>
  <si>
    <t xml:space="preserve">Anchor Bay Entertainment</t>
  </si>
  <si>
    <t xml:space="preserve">Annie Neal, Joel David Moore, Zachary Levi, Lori Yohe</t>
  </si>
  <si>
    <t xml:space="preserve">Adam Green, Joel David Moore</t>
  </si>
  <si>
    <t xml:space="preserve">portrait|co-worker|painter|asthmatic|painting|friendship|christmas|waitress|telemarketing|introvert|insurance-company|colleague|asthma|artist|duck|umbrella|trauma|secret-room|party|one-word-title|notebook|music-shop|jazz|grave|funeral|coffee|cinema|christmas-present|heavy-breathing|basketball|portland-oregon</t>
  </si>
  <si>
    <t xml:space="preserve">tt1010046</t>
  </si>
  <si>
    <t xml:space="preserve">Shoot Down</t>
  </si>
  <si>
    <t xml:space="preserve">Excellent documentary describing events leading up to the February 1996 shoot down by Cuban Air Force Migs of 2 U.S. registered Cessna 337 aircraft operated by the Cuban exile organization Brothers To The Rescue based in Miami, USA.</t>
  </si>
  <si>
    <t xml:space="preserve">Magic Lamp Releasing</t>
  </si>
  <si>
    <t xml:space="preserve">Roberto Escobar, Marlene Alejandre-Triana, Leonel Morejon Almagro, Francisco Angones</t>
  </si>
  <si>
    <t xml:space="preserve">Cristina Khuly</t>
  </si>
  <si>
    <t xml:space="preserve">tt0413300</t>
  </si>
  <si>
    <t xml:space="preserve">Spider-Man 3</t>
  </si>
  <si>
    <t xml:space="preserve">A strange black entity from another world bonds with Peter Parker and causes inner turmoil as he contends with new villains, temptations, and revenge.</t>
  </si>
  <si>
    <t xml:space="preserve">Tobey Maguire, Kirsten Dunst, James Franco, Thomas Haden Church</t>
  </si>
  <si>
    <t xml:space="preserve">139 min</t>
  </si>
  <si>
    <t xml:space="preserve">Nominated for 1 BAFTA Film Award. Another 3 wins &amp; 32 nominations.</t>
  </si>
  <si>
    <t xml:space="preserve">spider-man|sandman|venom|villain|symbiote|goblin|revenge|hero|friend|best-friends|memory|church|death|spider|student|escaped-convict|dating|photographer|meteor|amnesia|superhero|fired-from-a-job|electrical-shock|construction-crane|pole-the-structure|mutation|crime-fighter|male-female-hug|number-3-in-title|hyphen-in-title|ends-with-a-hug|white-rose|death-of-best-friend|loss-of-best-friend|object-dropped-on-someone's-head|hit-with-a-brick|hit-on-the-head-with-a-brick|dumptruck|cinder-block|screaming-girl|asking-for-help|searchlight|facial-scar|news-report|stage-actress|doorknob|knock-on-door|male-in-a-shower|taking-a-shower|belfry|pew|man-hits-a-woman|accidentally-punched-in-the-face|dance-scene|singing-waitress|playing-piano|compact-mirror|whispering-into-someone's-ear|villain-not-really-dead-cliche|feet-on-desk|milk-and-cookies|glass-of-milk|plate-of-cookies|bluetooth|fake-photo|thrown-across-a-room|kicked-through-a-window|coffee-shop|breaking-up-with-boyfriend|female-tears|peony|giving-flowers-to-girlfriend|grabbed-by-the-throat|short-term-memory-loss|decanter|apology-for-kiss|pancake|twist-the-dance|orange-the-fruit|cell-phone|talking-to-self|looking-at-self-in-mirror|subway-train|revenge-seeker|camera-flash|smashing-a-camera|yellow-cab|microscope|third-in-trilogy|part-of-trilogy|college-professor|lecturer|lecture-room|physicist|leaving-message-on-answering-machine|payphone|tapping-fingers|male-tears|mugshot|bad-review|photograph-in-newspaper|character-appears-on-front-page-of-a-newspaper|wishing-someone-good-luck|dinner-date|fancy-restaurant|french-accent|overturned-car|yelling|telling-someone-to-shut-up|reference-to-the-new-york-post|reference-to-the-new-york-daily-news-the-newspaper|reference-to-the-new-york-times|blonde-girl|having-picture-taken|desk|taking-a-photograph|newspaper-photographer|steel-girder|police-scanner|newspaper-review|reading-aloud|bandage-on-head|hospital-room|locket-with-photograph|nephew|aunt|familial-hug|elbowed-in-face|head-butt|running-from-the-police|marshland|police-captain|nypd|cardiocerebral-resuscitation|climbing-in-a-window|squad-car|two-on-a-motor-scooter|motor-scooter|friends-become-enemies|shooting-star|character-says-i-love-you|man-wearing-boxer-shorts|ford-motor-company|burger-king|defibrillator|2000s|masked-superhero|tragic-villain|date|dance|nightclub|waitress|play|showdown|fistfight|hand-to-hand-combat|kung-fu|wire-fu|martial-arts|fighting|one-man-army|mask|bomb|villain-turns-good|redhead|stylized-violence|new-york|sword|disarming-someone|cameo|spider-web|flying|super-powers|teenager-fighting-adult|teenage-hero|teenager|tough-guy|action-hero|shotgun|church-bell|white-hair|some-scenes-in-black-and-white|lab-partner|icon|rehearsal|sense-of-smell|advertising-campaign|resuscitation|dematerialization|girl|storytelling|demolishing-a-building|fire-escape|climbing-out-a-window|kitchen|portrait-painting|hanging-from-height|pianist|marching-band|parade|cotton-candy|running|speech|climbing-up-a-wall|thrown-through-a-window|suicide-of-father|flowers|computer|balloon|armored-car|bus|reporter|reference-to-hal-fishman|tv-reporter|martini|coffeehouse|eating|food|return-of-memory|loss-of-memory|queens-new-york-city|cooking|holy-water|cross|umbrella|rain|truck|microphone|champagne|drinking|drink|bar|newspaper-office|intercom|pills|cigar-smoking|head-injury|locket|guard-dog|dog|train|letter|newspaper-headline|newsstand|children|breaking-and-entering|illness|husband-wife-relationship|mother-daughter-relationship|father-daughter-relationship|father-son-relationship|binoculars|theatre-balcony|applause|theatre-audience|car-accident|fist-through-body|punched-in-the-gut|depression|police-radio|falling-out-a-window|tears|crying|gun|catholic|melting|mud|construction-equipment|bridge|crossing-self|diamond-ring|mirror|apology|explosion|death-of-husband|death-of-uncle|murder-of-husband|murder-of-uncle|pay-phone|answering-machine|telephone-call|murder|key-to-the-city|high-school-friend|best-friend|dancer|saving-a-life|fight|redemption|money|theft|thief|pursuit|chase|photograph|comet|thrown-into-a-wall|nurse|doctor|police-station|boyfriend-girlfriend-relationship|police-car|policeman|police|animated-opening-credits|violence|voice-over-narration|bare-chested-male|classroom|class|teacher|love-triangle|defibrillation|manhattan-new-york-city|hostage|meteorite|french-restaurant|newsroom|molecule|musical-revue|theatre|central-park-manhattan-new-york-city|broadway-manhattan-new-york-city|aunt-nephew-relationship|song|singing|broadway-musical|flashback|cult-film|punctuation-in-title|digit-in-title|anti-villain|anti-hero|fighting-in-the-air|wisecrack-humor|engagement-ring|celebration|basketball|widow|tv-news|taxi|self-sacrifice|ring|restaurant|professor|police-chase|plagiarism|piano|photo-shoot|penthouse|millionaire|marriage-proposal|loss-of-father|landlord|industrial-accident|hospital|funeral|fashion-model|falling-from-height|newspaper-editor|diner|dancing|columbia-university|catholic-church|carjacking|butler|breakup|brawl|backstage|amputee|shower|prayer|narcissism|kidnapping|camera|super-villain|subway|subway-chase|spiderweb|singer|scar|sand|robbery|rivalry|rescue|police-officer|particle-accelerator|newspaper|motorscooter|laboratory|kiss|jealousy|jazz-club|friendship|forgiveness|costume|construction-site|cemetery|bell-tower|actress|blockbuster|new-york-city|third-part|good-versus-evil|based-on-comic-book|sequel|marvel-comics|death-of-father|death-of-friend|number-in-title|character-name-in-title|surprise-ending</t>
  </si>
  <si>
    <t xml:space="preserve">tt0398913</t>
  </si>
  <si>
    <t xml:space="preserve">DOA: Dead or Alive</t>
  </si>
  <si>
    <t xml:space="preserve">World's best fighters are invited to DOA, an invitational martial arts contest. There, four female rival fighters will have to work together to uncover the secret that the organizer of the tournament is trying to hide. (The movie adaptation of the best selling video game series Dead or Alive.)</t>
  </si>
  <si>
    <t xml:space="preserve">Jaime Pressly, Devon Aoki, Holly Valance, Sarah Carter</t>
  </si>
  <si>
    <t xml:space="preserve">Corey Yuen</t>
  </si>
  <si>
    <t xml:space="preserve">tournament|island|female-fighter|parachute|martial-arts|jump|ninja|princess|water|acupuncture|hidden-room|computer|rain|climbing|raft|needle|fight|latex-gloves|wilhelm-scream|duel|kendo|sword-fight|tough-girl|martial-arts-master|martial-artist|wrestling|disarming-someone|kickboxer|ninjitsu|sword-duel|fistfight|brawl|swordswoman|samurai-sword|katana-sword|chop-socky|kung-fu-classic|kung-fu-master|kung-fu-fighting|kung-fu|heroine|warrior|female-martial-artist|female-protagonist|female-warrior|girl-power|hand-to-hand-combat|exploding-building|held-at-gunpoint|hotel|pistol|sword|antonyms-in-title|acronym-in-title|pirate|legs|spreadeagle|leg-spreading|safe|purple-hair|pro-wrestling|paradise|nerd|inheritance|green-beard|glasses|dishonor|burglary|buddha|boat|bikini|beach|panty-shot|female-nudity|kickboxing|action-heroine|violence|upskirt|friendship|beach-volleyball|wrestler|runaway|karate|competition|assassin|teen-comedy|volleyball|based-on-video-game</t>
  </si>
  <si>
    <t xml:space="preserve">tt1020936</t>
  </si>
  <si>
    <t xml:space="preserve">August Evening</t>
  </si>
  <si>
    <t xml:space="preserve">August Evening follows an aging undocumented farm worker named Jaime and his young, widowed daughter-in-law, Lupe, as their lives are thrown into upheaval. Lupe is more of a daughter to ...</t>
  </si>
  <si>
    <t xml:space="preserve">Maya Entertainment</t>
  </si>
  <si>
    <t xml:space="preserve">Pedro Castaneda, Veronica Loren, Abel Becerra, Walter Perez</t>
  </si>
  <si>
    <t xml:space="preserve">Chris Eska</t>
  </si>
  <si>
    <t xml:space="preserve">farm-worker|texas|u.s.-mexico-border|father-in-law-daughter-in-law-relationship</t>
  </si>
  <si>
    <t xml:space="preserve">tt0762107</t>
  </si>
  <si>
    <t xml:space="preserve">I Now Pronounce You Chuck &amp; Larry</t>
  </si>
  <si>
    <t xml:space="preserve">Two straight, single Brooklyn firefighters pretend to be a gay couple in order to receive domestic partner benefits.</t>
  </si>
  <si>
    <t xml:space="preserve">Adam Sandler, Kevin James, Jessica Biel, Dan Aykroyd</t>
  </si>
  <si>
    <t xml:space="preserve">14 nominations.</t>
  </si>
  <si>
    <t xml:space="preserve">children|firefighter|fraud|domestic-partnership|insurance|womanizer|widower|gay|male-male-marriage|beer-drinking|homeless-person|wedding-chapel|hand-gesture-imitating-gay-sex|hand-gesture-imitating-sex|asian-stereotype|niagara-falls-canada|taxi-ride|split-screen|camera-focus-on-female-chest|camera-focus-on-cleavage|camera-focus-on-female-butt|slow-motion-scene|club-international-magazine|porn-magazine|alcohol|asian-woman|female-doctor|hospital-bed|fat-man|morbid-obesity|twin-sisters|firehouse|stuck-in-a-chimney|touching-someone's-breasts|touching-breasts|gay-son|name-in-title|seven-word-title|fire-station|usa|rainbow-flag|woman-in-lingerie|foot-massage|male-in-shower|male-rear-nudity|soap-bar|nudity|pvc|scantily-clad-female|xbox-360|tv|nintendo-gamecube|ampersand-in-title|claim-in-title|taxi|2000s|effeminacy|tap-dancer|tap-dancing|wedding-reception|wedding|bullying|bully|school-bully|homophobia|gay-slur|single-parent|single-father|fake-marriage|marriage|gay-marriage|life-insurance|shared-bed|new-york|bachelor|gay-kid|family-relationships|father-daughter-relationship|father-son-relationship|girl|boy|little-boy|little-girl|school|dancing|reading-to-a-child|reading-aloud|dropping-soap-in-a-shower|soap|costume-party|costume|group-shower|hugging|fight|erection|teacher|classroom|fistfight|man-with-tattoo|earring|running-in-the-rain|coming-out|basketball|cold|school-career-day|shopping-bag|large-breasts|change-clothes|wet|voice|marriage-bed|toilet|broken-leg|unexpected-visit|wedding-photographer|bump|slap|wedding-ring|drunkenness|chewing-gum|wedding-planner|hoover|high-five|fire-rescue|falling-down-stairs|fireman|cat-woman|fondling|lingerie|panties|girl-in-bra-and-panties|sexual-attraction|cleavage|shower|brooklyn-new-york-city|obese-man|fdny|male-nudity|male-full-back-nudity|posing-as-a-gay-couple|closing-credits-sequence|homosexual|homosexuality|gay-kiss|blow-up-doll|trial|pornography|new-york-city|hospital|dead-wife|niagara-falls|gay-stereotype|sham-marriage|gay-wedding|pretending-to-be-gay|character-name-in-title</t>
  </si>
  <si>
    <t xml:space="preserve">tt0440963</t>
  </si>
  <si>
    <t xml:space="preserve">The Bourne Ultimatum</t>
  </si>
  <si>
    <t xml:space="preserve">Jason Bourne dodges a ruthless CIA official and his agents from a new assassination program while searching for the origins of his life as a trained killer.</t>
  </si>
  <si>
    <t xml:space="preserve">Matt Damon, Julia Stiles, David Strathairn, Scott Glenn</t>
  </si>
  <si>
    <t xml:space="preserve">Won 3 Oscars. Another 26 wins &amp; 39 nominations.</t>
  </si>
  <si>
    <t xml:space="preserve">memory|dark-past|flashback|blockbuster|surprise-ending|cia|die-hard-scenario|action-hero|hidden-truth|secret-past|code-name|torture|loss-of-loved-one|falling-from-height|spy-hero|third-part|character-name-in-title|assassin|assassination|manhunt|surveillance|jumping-off-a-balcony|jumping-from-a-window|opening-action-scene|2000s|villain-arrested|violence|warrior|mixed-martial-arts|martial-arts|sniper|sniper-rifle|semiautomatic-pistol|tough-guy|one-against-many|consciousness|tangier-morocco|moscow-russia|langley-virginia|disobey|crashing-through-a-window|american-flag|one-man-army|score-employs-electronic-instruments|revelation|jumping-from-a-train|book|sequel|based-on-novel|newspaper|morocco|russia|memory-games|surveillance-camera|machine-gun|pistol|gunfight|shootout|showdown|disarming-someone|fistfight|brawl|hero|computer-cracking|hacking|three-word-title|roof-chase|chase-on-the-roof|one-man-crusade|jumping-from-a-rooftop|rooftop-chase|cia-agent|parkour|driving-backwards|wound|london-england|chase|wire-money|stolen-vehicle|security-leak|scapegoat|safecracking|pursuit|public-address-system|prepaid-cell-phone|pickpocket|passenger-train|paris-france|new-york-city|motorcycle|motor-scooter|mercedes|madrid-spain|jumping-through-a-window|jumping-into-water|jumping-between-buildings|hotwire|hoodie|hooded-victim|hand-to-hand-combat|gun-held-to-head|foot-chase|fax|evading|drowning|double-decker-bus|dog-tag|brusied-knuckles|alternate-identity|alarm|distrust-of-government|foot-pursuit|mozambique-drill|echelon|orchestral-music-score|no-opening-credits|handheld-camera|new-york|rooftop|strangulation|silencer|shot-to-death|shot-in-the-forehead|shot-in-the-chest|kicked-in-the-face|hit-by-a-car|exploding-car|corruption|conspiracy|car-crash|car-accident|bomb|blood|spy|espionage</t>
  </si>
  <si>
    <t xml:space="preserve">tt0488478</t>
  </si>
  <si>
    <t xml:space="preserve">Twelve jurors must decide the fate of a Chechen adolescent charged with murdering his stepfather.</t>
  </si>
  <si>
    <t xml:space="preserve">Sergey Makovetskiy, Nikita Mikhalkov, Sergey Garmash, Valentin Gaft</t>
  </si>
  <si>
    <t xml:space="preserve">Nikita Mikhalkov</t>
  </si>
  <si>
    <t xml:space="preserve">Crime, Drama, Thriller</t>
  </si>
  <si>
    <t xml:space="preserve">Nominated for 1 Oscar. Another 9 wins &amp; 7 nominations.</t>
  </si>
  <si>
    <t xml:space="preserve">stepfather|bird|chechen-war|school|russia|gym|reference-to-angelina-jolie|reference-to-boris-yeltsin|symbolism|vomiting|ruins|inter-cultural|language|minorities|bra|foreign-language-adaptation|based-on-film|number-as-title|digit-in-title|witness|verdict|trial|storytelling|stairs|prison-cell|murder-trial|loss-of-parents|long-take|jury-room|experiment|dead-body|father-son-relationship|racism|knife|flashback|caucasus|adoption|murder|jury|chechnya|number-in-title</t>
  </si>
  <si>
    <t xml:space="preserve">tt0815244</t>
  </si>
  <si>
    <t xml:space="preserve">Sydney White</t>
  </si>
  <si>
    <t xml:space="preserve">A modern retelling of Snow White set against students in their freshman year of college in the greek system.</t>
  </si>
  <si>
    <t xml:space="preserve">Amanda Bynes, Sara Paxton, Matt Long, Jack Carpenter</t>
  </si>
  <si>
    <t xml:space="preserve">college|sorority|college-girl|female-protagonist|sorority-house|sorority-girl|geek|female-bully|dork|college-student|apartheid|political-power|oligarchy|elite|reference-to-alexander-hamilton|direct-democracy|founding-fathers|family-legacy|2000s|orthodox-jew|wolf-whistle|whistle|swimsuit|texan|sunbathing|student-council|student-council-president|southern-accent|rotc|roommate|refurbishment|rambling|pier|newspaper-headline|new-school|nerd|jealousy|humiliation|hole-in-wall|hazing|hasidic-jew|hand-puppet|fraternity-house|father-daughter-relationship|exchange-student|ex-boyfriend|election-campaign|dorm-room|dead-mother|convertible|construction-worker|construction-site|comic-book|college-professor|college-life|college-kid|college-campus|boy-scout|boy-girl-relationship|blonde|allergic-reaction|leg|leg-shaving|college-freshman|based-on-fairy-tale|teenager|character-name-in-title</t>
  </si>
  <si>
    <t xml:space="preserve">tt0445922</t>
  </si>
  <si>
    <t xml:space="preserve">Across the Universe</t>
  </si>
  <si>
    <t xml:space="preserve">The music of the Beatles and the Vietnam War form the backdrop for the romance between an upper-class American girl and a poor Liverpudlian artist.</t>
  </si>
  <si>
    <t xml:space="preserve">Sony</t>
  </si>
  <si>
    <t xml:space="preserve">Evan Rachel Wood, Jim Sturgess, Joe Anderson, Dana Fuchs</t>
  </si>
  <si>
    <t xml:space="preserve">Julie Taymor</t>
  </si>
  <si>
    <t xml:space="preserve">Drama, Fantasy, Musical</t>
  </si>
  <si>
    <t xml:space="preserve">Nominated for 1 Oscar. Another 2 wins &amp; 16 nominations.</t>
  </si>
  <si>
    <t xml:space="preserve">black-pantyhose|female-stockinged-legs|pantyhose|song|protest|anti-war|liverpool|university|high-school|artist|riot|the-beatles|1960s|jukebox-musical|gym|trippy|f-rated|breasts|three-word-title|breaking-the-fourth-wall|singing-to-the-camera|looking-at-the-audience|looking-at-the-camera|ex-lovers-back-together|locker|thanksgiving-day|performance|panic|bum|freedom|ocean-wave|newspaper|acoustic-guitar|hammer|fan|kicked-out-of-building|sadness|journey|slow-dancing|statue-of-liberty|bleeding-from-the-head|afro|imagination|visa-card|cereal|meeting|lesbian-attraction|jock|blonde|runaway|drunk|mourning|beard|black-eye|cornfield|winter|snow|cranberry-sauce|sexy-nurse|near-death-experience|swimming|cheating-death|toast|unrequited-love|burning-paper|dance|bus|corpse|prom|watching-tv|theatre|sketch|picket-sign|protestor|march|rock-band|bus-depot|teacher|pool-table|waitress|golf-club|police-arrest|soldier|newspaper-headline|police-officer|news-report|punched-in-the-face|musical-revolution|imperialism|smoking-pot|theatre-audience|looting|medical-examination|greyhound-bus|rioting|reference-to-brigitte-bardot|buttocks|torch|tent|gospel-choir|prostitute|church|packet|montage|nightclub|music-band|beach|title-directed-by-female|slow-motion-scene|reference-to-jack-kerouac|machine-gun|political-unrest|dancer|football-field|pimp|radical|documentary-footage|hearse|composer|depression|repairman|college-kid|battle|bowling-alley|football-practice|barricade|strawberry|physical-exam|cheerleader|class|patrol|dog-tag|abuse|british|thanksgiving|patriot|cigarette-smoking|cross|rifle|lesbian|closet|jail-cell|janitor|princeton-university|ship|street-theater|dayton-ohio|television-set|subway|laundromat|delicatessen|wheelchair|microphone|urine-sample|school-bus|march-on-washington|burial|running|bloody-nose|college-campus|dead-child|gig|biological-father|broken-window|detroit-michigan|volunteer|circus|undressing|party|bleachers|friend|chest-hair|uncle-sam|guard-dog|ironing|roommate|hitchhiking|immigrant|fire-escape|strike|draft|hospital|rooftop|tour-bus|passing-out|demonstration|climbing-through-a-window|student|policeman|army-induction|taxi-driver|husband-wife-relationship|guru|escape|rain|assassination|sliding-down-a-banister|dressing-room|classroom|estranged-father|pub|apple|snowing|priest|shot-in-the-face|shipyard|funeral|veteran|truck|american-flag|bare-chested-male|letter|hypodermic-needle|urination|dock|loudspeaker|bar|reference-to-lyndon-johnson|bowling|keyhole|bohemianism|physical-examination|lawyer|alien|chase|helicopter|washing-machine|draft-notice|americana|cemetery|record-contract|military-draft|college-student|police|poster|solarisation|beating|escalator|breakup|draft-physical|kiss|california|crying|death-of-boy|megaphone|fight|trapped-in-a-phone-booth|infantry|locked-in-a-closet|mural|domestic-violence|welder|marriage|hitchhiker|bomb-making|lighthouse|blood|immigration|taxi|wall-painting|landlady|broken-glass|dockworker|telephone-call|uncle-nephew-relationship|breaking-a-window|flying-machine|college-bound|shooting|billiards|jealousy|gun|domestic-abuse|drawing|male-rear-nudity|floating-body|fire|dropout|drunkenness|television-news|heroin|basic-training|bus-trip|double-negative|hooker|counter-culture|arrest|professor|jail|pregnancy|war-wound|thanksgiving-dinner|deportation|record-executive|dancing|nurse|hare-krishna|phone-booth|bus-station|hangover|dance-club|bruise|washington-square-manhattan-new-york-city|manhattan-new-york-city|greenwich-village-manhattan-new-york-city|underwater-scene|transcendental-meditation|street-life|social-unrest|sketching|sister-sister-relationship|singer|rock-musical|revolution|reference-to-martin-luther-king-jr.|record-producer|psychedelia|psychedelic-drug|politics|playing-pool|peace-sign|peace-march|patriotism|newsreel-footage|murder|mother-son-relationship|mother-daughter-relationship|letter-writing|homemade-bomb|guitar|friendship|football-player|flying|female-frontal-nudity|father-son-relationship|father-daughter-relationship|fantasy-sequence|falling-in-love|electric-guitar|drug-use|drug-trip|death|death-of-boyfriend|cultural-difference|choir|brother-sister-relationship|basketball|band|anti-war-movement|animated-sequence|american-football|african-american|rock-'n'-roll|title-sung-by-character|surrealism|boyfriend-girlfriend-relationship|war-veteran|u.s.-army|television|syringe|student-movement|songwriter|single-mother|singing|search-for-father|rock-singer|riot-police|record-deal|protest-song|protest-riot|protest-march|police-brutality|platoon|photograph|outdoor-concert|military|making-out|interracial-couple|injection|illegal-immigrant|graffiti|graffiti-art|floating|explosion|drugs|corpse-in-water|concert|bomb|black-white-relations|absent-father|marijuana|lsd|hippie|interracial-relationship|female-rear-nudity|no-opening-credits|nude-drawing|male-nudity|female-nudity|alcohol|high-school-dance|guitarist|death-of-loved-one|art|army|vietnam-war|premarital-sex|new-york-city|title-based-on-song|death-of-son|title-spoken-by-character|moustache</t>
  </si>
  <si>
    <t xml:space="preserve">tt0480242</t>
  </si>
  <si>
    <t xml:space="preserve">Dan in Real Life</t>
  </si>
  <si>
    <t xml:space="preserve">A widower finds out the woman he fell in love with is his brother's girlfriend.</t>
  </si>
  <si>
    <t xml:space="preserve">Steve Carell, Juliette Binoche, Dane Cook, Alison Pill</t>
  </si>
  <si>
    <t xml:space="preserve">woman|bookstore|rhode-island|widower|single-father|new-jersey|children|falling-in-love|advice-columnist|vacation|columnist|confession|frustration|falling-from-height|falling-off-a-roof|tossing-rocks|crossword-puzzle|guitarist|pianist|washing-dishes|driver's-license|apology|punched-in-the-face|talent-show|tears|crying|voyeur|bowling-alley|canoe|life-jacket|loss-of-mother|death-of-wife|loss-of-wife|computer|wedding|imitating-a-dog|cereal|washing-machine|laundry-room|laundry|map|hide-and-seek|beach|mirror|bathtub|rain|newspaper-boy|newspaper|school-bus|bus|school|restaurant|cafe|police-car|bloody-nose|american-football|dancing|dancer|singing|singer|writing|writer|prologue|boyfriend-girlfriend-relationship|reckless-driving|charades-the-game|game-playing|girl|boy|treadmill|uncle-nephew-relationship|brother-sister-relationship|aerobics|eating|food|new-york-city|female-nudity|family-reunion|new-england|husband-wife-relationship|book|wearing-clothes-in-a-shower|vacation-home|telephone-call|station-wagon|speeding-ticket|song|shower|shore|secret-ingredient|policeman|police-officer|plastic-surgeon|piano|photograph|parenthood|pancake|motherly-love|motherly-instinct|lighthouse|kiss|gym|guitar|family-photograph|family-history|family-game|family-dinner|duet|doctor|dinner|dead-wife|dead-mother|cell-phone|breakfast|break-up|bowling|reference-to-anna-karenina|mother-son-relationship|love-triangle|father-son-relationship|father-daughter-relationship|family-relationships|brother-brother-relationship|death-of-mother|character-name-in-title</t>
  </si>
  <si>
    <t xml:space="preserve">tt0765460</t>
  </si>
  <si>
    <t xml:space="preserve">Cover</t>
  </si>
  <si>
    <t xml:space="preserve">They are married men that are on the DL and pass HIV to their male/ female partners basically. Many of the men hide behind the vow of marriage but still desire men. The women know but have grown accustom to the extravagant lifestyle.</t>
  </si>
  <si>
    <t xml:space="preserve">Reel Diva Consultants</t>
  </si>
  <si>
    <t xml:space="preserve">Aunjanue Ellis, Razaaq Adoti, Vivica A. Fox, Leon</t>
  </si>
  <si>
    <t xml:space="preserve">Bill Duke</t>
  </si>
  <si>
    <t xml:space="preserve">closeted-homosexual|gay-parent|gay-father|support-group|shower|sex|rapper|policeman|police-station|photographer|murder|husband-wife-relationship|homosexual|homophobia|human-immunodeficiency-virus|gay|gay-interest|flashback|employer-employee-relationship|detective|death|church|christian|bisexual|atlanta-georgia|aids|african-american|down-low</t>
  </si>
  <si>
    <t xml:space="preserve">tt0765120</t>
  </si>
  <si>
    <t xml:space="preserve">My Blueberry Nights</t>
  </si>
  <si>
    <t xml:space="preserve">A young lonely woman takes a soul-searching journey across America to resolve her questions about love while encountering a series of offbeat characters along the way.</t>
  </si>
  <si>
    <t xml:space="preserve">Jude Law, Norah Jones, Chad R. Davis, Katya Blumenberg</t>
  </si>
  <si>
    <t xml:space="preserve">Kar-Wai Wong</t>
  </si>
  <si>
    <t xml:space="preserve">blueberry-pie|pie|new-york-city|nevada|diner|casino|love|food-porn|three-word-title|watching-someone-sleep|unspoken-love|unrequited-love|nostalgia|new-beginning|meeting-again|lying|longing|loner|loneliness|hopelessness|gullible|following-a-dream|drunkenness|chance-meeting|budding-friendship|alcoholism|abstaining-from-alcohol|betrayal|video-surveillance|used-car-dealer|separation|restauranteur|reno-nevada|postcard|police-officer|old-flame|motel|memphis-tennessee|loss-of-husband|loss-of-father|las-vegas-nevada|hospital|gun|flashback|fight|father-daughter-estrangement|face-slap|drifter|deception|cuckold|convertible|confession|car-accident|british-expatriate|bartender|alcoholic|waitress|voice-over-narration|poker|kiss|key|cult-director|bar</t>
  </si>
  <si>
    <t xml:space="preserve">tt0467406</t>
  </si>
  <si>
    <t xml:space="preserve">Juno</t>
  </si>
  <si>
    <t xml:space="preserve">Faced with an unplanned pregnancy, an offbeat young woman makes an unusual decision regarding her unborn child.</t>
  </si>
  <si>
    <t xml:space="preserve">Ellen Page, Michael Cera, Jennifer Garner, Jason Bateman</t>
  </si>
  <si>
    <t xml:space="preserve">Jason Reitman</t>
  </si>
  <si>
    <t xml:space="preserve">Won 1 Oscar. Another 89 wins &amp; 95 nominations.</t>
  </si>
  <si>
    <t xml:space="preserve">pregnancy|adoption|f-rated|strong-female-character|teenage-mother|pregnant-teenager|pregnant-schoolgirl|teenage-pregnancy|baby|friend|school|best-friend|abortion|marriage|four-seasons|16-year-old|suburb|paper|minnesota|clinic|autumn|high-school|abortion-clinic|strong-female-lead|teen-movie|vomiting|unwed-mother|woman-holding-a-baby|positive-pregnancy-test|scantily-clad-female|bechdel-test-passed|teen-comedy|female-protagonist|newborn-baby|receptionist|ultrasound-technician|convenience-store|licorice-rope|commercial|video-tape|watching-a-video|deodorant|lounge-chair|tiger-rug|dressing|microwave|dancing|dancer|bench|tic-tacs|allergy|slow-motion-scene|high-school-athlete|anti-abortion-demonstration|protest|demonstration|snow|ginseng|doctor|needlepoint|folk-singing|school-cafeteria|nail-salon|note|flower|guitar-player|band|class|runner|bicycle|bathroom|song|singing|singer|suicide-contemplation|bullying|bully|school-locker|st.-cloud-monnesota|sewing-machine|keyboard|cd|comic-book|listening-to-music|mythology|sister-sister-relationship|dog|kiss|truth-or-dare|montage|drug-use|jealousy|virginity|pay-phone|telephone-call|telephone|tears|crying|prologue|flashback|boyfriend-girlfriend-relationship|friendship|mother-son-relationship|teenage-boy|marital-problem|underwear|cheerleader-uniform|obscene-finger-gesture|teen-angst|bicycling|wheelchair|gibson-les-paul-guitar|guitarist|computer|musician|ponytail|classroom|drugstore|toilet|panties|teenage-sex|animated-credits|student|teenage-girl|single-mother|wilhelm-scream|cult-film|loss-of-virginity|considering-abortion|effeminacy|orange-juice|banana|discovering-one-is-pregnant|unwanted-pregnancy|woman-in-labor|urination|shopping-mall|hospital|one-word-title|winter|voice-over-narration|track-meet|summer|spring-the-season|prom|pregnancy-test|poster|newspaper|moving-furniture|mailbox|lawyer|junior-prom|husband-wife-relationship|high-school-prom|folk-song|folk-singing-club|fingernails|duet|convenience-store-clerk|clerk|cactus|basement|attorney|first-time-sex|track-and-field|stepmother-stepdaughter-relationship|running|pipe|ultrasound|teacher|sex|high-school-student|guitar|father-daughter-relationship|divorce|condom|composer|childbirth|unwed-pregnancy|teenager|dark-comedy|independent-film|title-spoken-by-character|character-name-in-title|forename-as-title|reference-to-the-carpenters|reference-to-kurt-cobain|reference-to-iggy-pop|reference-to-woody-allen|title-appears-in-writing|infant-in-cast-credits|film-starts-with-sex|fetus-in-cast-credits|panties-hit-the-floor|reference-to-diana-ross|furniture</t>
  </si>
  <si>
    <t xml:space="preserve">tt0825232</t>
  </si>
  <si>
    <t xml:space="preserve">The Bucket List</t>
  </si>
  <si>
    <t xml:space="preserve">Two terminally ill men escape from a cancer ward and head off on a road trip with a wish list of to-dos before they die.</t>
  </si>
  <si>
    <t xml:space="preserve">Jack Nicholson, Morgan Freeman, Sean Hayes, Beverly Todd</t>
  </si>
  <si>
    <t xml:space="preserve">list|journey|friendship|road-trip|buddy-movie|road-movie|hospital|cancer|mechanic|billionaire|friend|violinist|dying|elderly-protagonist|three-word-title|no-title-at-beginning|black-comedy|vomiting|reference-to-william-saroyan|college-dropout|reference-to-dante-alighieri|reference-to-rutherford-b-hayes|told-in-flashback|cote-d'azur|malignant-tumor|first-person-narration|reference-to-michelle-pfeiffer|reference-to-nikola-tesla|oncologist|savannah|reference-to-charlie-mccarthy|reference-to-william-henry-harrison|reference-to-walt-disney|reference-to-chuck-berry|coughing-blood|reference-to-marconi|reference-to-oprah-winfrey|reference-to-spiro-agnew|reference-to-benjamin-harrison|cocktail-lounge|reference-to-herbert-hoover|reference-to-edgar-bergen|reference-to-warren-g.-harding|veldt|crenshaw-los-angeles|legal-hearing|hospital-owner|hospital-visit|electric-razor|shaving-head|returning-home|homecoming|animal|tent|great-wall-of-china|tibet|father-daughter-reunion|family-dinner|johannesburg-south-africa|faith|belief-in-god|belief|reference-to-god|polar-cap|aperitif|coffee|roommate|khufu|great-pyramid|toilet-bowl|africa|mirror|card-playing|earphones|no-opening-credits|trivia|gurney|flowers|ex-husband-ex-wife-relationship|voice-over-letter|split-pea-soup|narration-from-the-grave|prologue|prayer|taxi|bathtub|sarcoma|dead-body|brain-surgery|watching-tv|bleeding|bumper-car|racetrack|drinking|catheter|car-racing|hypodermic-needle|orgy|life-expectancy|mortality|philosophy|courtroom|court|cell-phone|mobile-phone|nurse|cairo-egypt|illness|cafe|photograph|mountain-climbing|mountain-climber|mountain|firing-rifle|gun|song|singing|singer|grandfather-grandson-relationship|mother-son-relationship|father-son-relationship|marriage|old-woman|old-man|crying|suicide|things-to-do-before-you-die|love|family-relationships|cigarette-smoking|zebra|street-market|mile-high-club|lion|elephant|caviar|bubble-bath|abused-wife|to-do-list|wealthy-man|tv-quiz-show|tin-can|telephone-call|tears|tattoo|tanzania|surgery|restaurant|prostitute|parachute|voice-over-narration|money|medical-treatment|auto-mechanic|marital-problem|male-bonding|los-angeles-california|limousine|letter|laughter|husband-wife-relationship|himalayas|gin-rummy|funeral|french-riviera|eulogy|egypt|doctor|reference-to-the-divine-comedy|death|cremation|corpse|corporate-leader|chemotherapy|champagne|ceo|businessman|business-meeting|buddy|brain-tumor|black-white-relations|ashes|airplane|taj-mahal|safari|pyramid|private-jet|surgical-operation|mount-everest|hotel-room|hong-kong|grandfather-granddaughter-relationship|father-daughter-relationship|interracial-friendship|skydiving|obsession|millionaire|wish-fulfillment|terminal-illness|race-car</t>
  </si>
  <si>
    <t xml:space="preserve">tt0460780</t>
  </si>
  <si>
    <t xml:space="preserve">In the Name of the King: A Dungeon Siege Tale</t>
  </si>
  <si>
    <t xml:space="preserve">A man named Farmer sets out to rescue his kidnapped wife and avenge the death of his son, two acts committed by the Krugs, a race of animal-warriors who are controlled by the evil Gallian.</t>
  </si>
  <si>
    <t xml:space="preserve">Jason Statham, Leelee Sobieski, John Rhys-Davies, Ron Perlman</t>
  </si>
  <si>
    <t xml:space="preserve">Uwe Boll</t>
  </si>
  <si>
    <t xml:space="preserve">farmer|krug|wizard|rescue|king|kingdom|neighbor|village|capture|farm|death|friend|brother-in-law|rope-around-neck|blood-splatter|amazon-woman|adoption|raid|standoff|witchcraft|peasant|black-magic|hand-to-hand-combat|disarming-someone|staff|combat|shot-with-a-bow-and-arrow|sword-and-sandal|sword-and-fantasy|peasant-army|based-on-video-game|machete|mixed-martial-arts|martial-arts|monster|battlefield|tough-guy|hero|action-hero|bell-ringing|escape|presumed-dead|suicide-contemplation|climbing-a-rope|fight|man-on-fire|duel|thunder|lightning|showdown|blackbird|turnip|gorge|necklace|shovel|long-lost-son|long-lost-father|telekinesis|library|hanging-upside-down|anti-toxin|pillage|death-of-grandson|death-of-nephew|death-of-grandmother|death-of-grandfather|armor|marketplace|half-man-half-beast|passion|reading|book|pregnancy|map|deception|wine|sword-held-to-one's-throat|subjective-camera|tears|crying|pride|prisoner|hayloft|fictional-war|fantasy-world|mountain|memory|honor|rampage|siege|violence|blood|survival|retreat|explosion|hanging|running|neck-breaking|eating|food|destiny|courage|captive|army|pig|falling-from-height|falling-into-a-river|woods|audio-flashback|flashback|slow-motion-scene|pursuit|chase|dying|stabbing|knife|farming|horse-riding|horse|torture|vengeance|love|murder|friendship|boy|black-blood|ransacking|father-daughter-relationship|husband-wife-relationship|brother-sister-relationship|grandmother-grandson-relationship|grandfather-grandson-relationship|kiss|family-relationships|mother-son-relationship|father-son-relationship|sorcerer|epic|title-in-title|valley|throat-slitting|tear-on-cheek|sword-duel|spear|smoke|shot-with-an-arrow|reunited-with-parent|rain|rain-of-arrows|power-thransfer|mist|levitation|imprisonment|immolation|heir-to-the-throne|funeral-pyre|falling-off-horse|death-of-a-king|climbing-a-tree|cavalry|catapult|armored-horse|archer|ally|wedding|warning-bell|upward-camera-shot|trap|throne|telescope|swinging-on-a-vine|suit-of-armor|strawberry|stabbed-in-the-stomach|split-rail-fence|sorcery|shroud|running-for-your-life|poison|pickaxe|pet-pig|lake|kidnapped-child|horse-and-wagon|hanged-by-the-neck|grief|grave|grapes|forest|flame|facial-scar|death-of-parents|dagger|crow|chopping-wood|candle|burning-barn|burial|bridge|boomerang|axe|attack|cult-film|supernatural-power|kidnapping|fire|child-murder|bell-tower|wizards'-duel|warrior|warrior-woman|villain|tragedy|sword|sword-fight|soldier|slave|revenge|princess|ninja|uncle-nephew-relationship|missing-son|medieval-times|massacre|magic|loss-of-son|lieutenant|heroism|heir|greed|good-versus-evil|genocide|general|forced-labor|flaming-arrow|dungeon|duke|defiance|concubine|commander|castle|bravery|bow-and-arrow|battle|sword-and-sorcery|death-of-mother|death-of-son|death-of-father</t>
  </si>
  <si>
    <t xml:space="preserve">tt1060277</t>
  </si>
  <si>
    <t xml:space="preserve">Cloverfield</t>
  </si>
  <si>
    <t xml:space="preserve">A group of friends venture deep into the streets of New York on a rescue mission during a rampaging monster attack.</t>
  </si>
  <si>
    <t xml:space="preserve">Lizzy Caplan, Jessica Lucas, T.J. Miller, Michael Stahl-David</t>
  </si>
  <si>
    <t xml:space="preserve">Matt Reeves</t>
  </si>
  <si>
    <t xml:space="preserve">Action, Horror, Sci-Fi</t>
  </si>
  <si>
    <t xml:space="preserve">5 wins &amp; 27 nominations.</t>
  </si>
  <si>
    <t xml:space="preserve">found-footage|night-vision|party|group-of-friends|video-camera|apartment|explosion|love|rescue|helicopter-crash|danger|fear|brooklyn-new-york-city|statue-of-liberty-new-york-city|subway-tunnel|electronic-store|destroyed-city|department-store|crushed-to-death|crushed-car|brooklyn-bridge|bite|army|subway|helicopter|building-collapse|going-away-party|death-of-friend|death-of-brother|handheld-camera|shot-in-real-time|looking-at-the-camera|no-survivors|subjective-camera|surprise|camera|monster|rampage|escape|out-of-control|scare|fright|loss-of-control|running|cellular-phone|cellphone|amusement-park|bell-uh-1-iroquois-helicopter|giant-alien|newscast|bridge-collapse|ambulance|car-fire|destruction|cloud-of-dust|running-for-your-life|shoulder-launched-missile|catching-food-in-one's-mouth|cult|shaky-cam|millennial-generation|generation-y|nonlinear-timeline|flashback|aerial-bombardment|out-of-focus|close-encounter|b-2-spirit|blood-splatter|mass-destruction|death|violence|giant-monster|character's-point-of-view-camera-shot|survival-horror|manhattan-new-york-city|empire-state-building-manhattan-new-york-city|coney-island-brooklyn-new-york-city|chrysler-building-manhattan-new-york-city|central-park-manhattan-new-york-city|disaster-in-new-york|cell-phone|passed-out-drunk|bleeding-from-eyes|u.s.-army|u.s.-air-force|television-reporter|blood|monster-terrorizes-city|character-says-i-love-you|blood-on-camera-lens|talking-to-the-camera|viral-video|ambiguous-title|tent|panic|one-night|old-flame|m-16|japanese-flag|flashlight|fire-escape|crowbar|convenience-store|chandelier|brother-brother-relationship|biohazard-sign|alley|air-strike|aerial-photography|footprint|rebar|tv-news|tank|subway-station|skyscraper|siren|quarantine|power-failure|photograph|no-music|u.s.-marine-corps|kaiju|horse-drawn-carriage|fighter-jet|ferris-wheel|eaten-alive|axe|surprise-party|stealth-fighter|rocket-launcher|rat|product-placement|no-opening-credits|national-guard|looting|humvee|exploding-body|evacuation|creature-feature|rooftop|fireball|new-york-city|surprise-ending|parasite|exploding-building</t>
  </si>
  <si>
    <t xml:space="preserve">tt0988595</t>
  </si>
  <si>
    <t xml:space="preserve">27 Dresses</t>
  </si>
  <si>
    <t xml:space="preserve">After serving as a bridesmaid 27 times, a young woman wrestles with the idea of standing by her sister's side as her sibling marries the man she's secretly in love with.</t>
  </si>
  <si>
    <t xml:space="preserve">Brian Kerwin, Charli Barcena, Peyton List, Jane Pfitsch</t>
  </si>
  <si>
    <t xml:space="preserve">wedding|bridesmaid|friend|woman|boss|f-rated|digit-in-title|2000s|title-directed-by-female|female-protagonist|lingerie-slip|overstuffed-closet|manhattan-new-york-city|central-park-manhattan-new-york-city|quitting-a-job|female-slaps-female|ends-with-a-wedding|chick-flick|urination|bar|widower|wedding-dress|vegan|unrequited-love|taxi|switching-clothes|storm|spare-ribs|singing|sex-in-car|reception|proposal|promotion|photograph|office|maid-of-honor|kiss|jump|father-daughter-relationship|engagement-ring|dog|deception|dead-mother|cynic|closet|cell-phone|taxi-driver|breakfast|boat|boat-ride|big-brother|best-friend|beach|baseball|assistant|alcohol|no-opening-credits|new-york-city|crush|sister-sister-relationship|journalist|friendship|employer-employee-relationship|dress|yoga|vegetarian|slide-show|sit-ups|rain|planner|newspaper|love-triangle|lie|kimono|indigestion|hydroplane|groom|french-fries|digital-camera|chili-dog|bride|bindi|title-spoken-by-character|number-in-title</t>
  </si>
  <si>
    <t xml:space="preserve">tt0951216</t>
  </si>
  <si>
    <t xml:space="preserve">Mad Money</t>
  </si>
  <si>
    <t xml:space="preserve">Three female employees of the Federal Reserve plot to steal money that is about to be destroyed.</t>
  </si>
  <si>
    <t xml:space="preserve">Overture Films</t>
  </si>
  <si>
    <t xml:space="preserve">Diane Keaton, Ted Danson, Katie Holmes, Adam Rothenberg</t>
  </si>
  <si>
    <t xml:space="preserve">Callie Khouri</t>
  </si>
  <si>
    <t xml:space="preserve">Comedy, Crime, Thriller</t>
  </si>
  <si>
    <t xml:space="preserve">money|bank|shredder|federal-reserve-bank|security-guard|janitor|debt|f-rated|police-officer|two-way-mirror|escape|dog|fight-the-system|social-commentary|money-problems|product-placement|employer-employee-relationship|satire|race-against-time|employee-dismissal|slaughterhouse|chewing-gum|cell-phone|vending-machine|deception|conspiracy|mansion|escape-attempt|gas-explosion|pistol|walkie-talkie|class-differences|school-principal|news-report|montage|boyfriend-girlfriend-relationship|security-camera|surveillance|split-screen|freeze-frame|handcuffs|police|ghetto|single-parent|remake-of-british-film|robbery|female-protagonist|woman-with-glasses|planning|bank-robbery|bank-heist|money-falling-through-the-air|fourth-of-july|caper|urination|kitchen|flashback|bathtub|told-in-flashback|mugshot|mooning|male-rear-nudity|job-interview|interracial-friendship|husband-wife-relationship|helicopter|headphones|garden-party|financial-problem|exploding-trailer|duct-tape|co-worker|clogged-toilet|burning-money|animated-credits|video-surveillance|unemployment|trailer-home|toilet|stolen-money|single-mother|restroom|restaurant|recreational-vehicle|realtor|preparatory-school|party|padlock|nonlinear-timeline|new-job|mother-son-relationship|metal-detector|marriage|locker-room|lawyer|key|kansas-city-missouri|interrogation|housekeeper|hotel|hardware-store|guard-dog|flirting|elevator|diamond-ring|bar|bank-examiner|arrest|heist|title-spoken-by-character|surprise-ending</t>
  </si>
  <si>
    <t xml:space="preserve">tt0893509</t>
  </si>
  <si>
    <t xml:space="preserve">Blonde and Blonder</t>
  </si>
  <si>
    <t xml:space="preserve">Comic mayhem ensues when two lovely blondes, Dee and Dawn, are mistaken as international mob killers.</t>
  </si>
  <si>
    <t xml:space="preserve">Empire Film Group</t>
  </si>
  <si>
    <t xml:space="preserve">Pamela Anderson, Denise Richards, Emmanuelle Vaugier, Meghan Ory</t>
  </si>
  <si>
    <t xml:space="preserve">Dean Hamilton</t>
  </si>
  <si>
    <t xml:space="preserve">strip-club|blonde|f-rated|blonde-bombshell|flying-lesson|female-protagonist|neck-breaking|best-friend|spreadeagle|upskirt|panties|canadian-stereotype|mistaken-identity|casino|turtle|tortoise|stewardess|lesbian-subtext|lesbian-kiss|female-assassin|cleavage|buxom|blonde-stereotype</t>
  </si>
  <si>
    <t xml:space="preserve">tt0960721</t>
  </si>
  <si>
    <t xml:space="preserve">Adventures of Power</t>
  </si>
  <si>
    <t xml:space="preserve">In his quest to become the world's greatest air-drummer, a small-town dreamer must overcome obstacles and ridicule to save the day.</t>
  </si>
  <si>
    <t xml:space="preserve">Ari Gold, Michael McKean, Jane Lynch, Shoshannah Stern</t>
  </si>
  <si>
    <t xml:space="preserve">Ari Gold</t>
  </si>
  <si>
    <t xml:space="preserve">drums|youth|rock-music|rock-musical|punk-rock|protest|physical-comedy|new-york-city|new-mexico|father-son-relationship|cult-film|bicycle|bereavement|independent-film|character-name-in-title</t>
  </si>
  <si>
    <t xml:space="preserve">tt1073498</t>
  </si>
  <si>
    <t xml:space="preserve">Meet the Spartans</t>
  </si>
  <si>
    <t xml:space="preserve">The heroic Spartan king Leonidas, armed with nothing but leather underwear and a cape, leads a ragtag bunch of 13 Spartan misfit warriors to defend their homeland against thousands of ...</t>
  </si>
  <si>
    <t xml:space="preserve">Sean Maguire, Carmen Electra, Ken Davitian, Kevin Sorbo</t>
  </si>
  <si>
    <t xml:space="preserve">Jason Friedberg, Aaron Seltzer</t>
  </si>
  <si>
    <t xml:space="preserve">king|spartan|xerxes|persian|training|oracle|warrior|spear|queen|death|battle|whip|male-rear-nudity|bare-butt|execution|duel|drowning|competition|child-abuse|father-son-relationship|bribery|hand-to-hand-combat|martial-arts|kiss|gay-kiss|rambo|rambo-spoof|cult-film|no-opening-credits|movie-spoof|wilhelm-scream|vomit|traitor|penguin|ogre|messenger|male-male-kiss|kicking|james-bond-spoof-scene|high-five|giant-animal|falling-off-a-cliff|cliff|captain|brad-pitt|bench-press|beard|angelina-jolie|transformer|sword|sword-and-sandal|soldier|showdown|shield|severed-head|robot|mask|judge|insult|hunchback|helmet|female-nudity|falling-from-height|dismemberment|council|celebrity|breakdance|bow-and-arrow|beheaded|archery|ancient-greece|american-idol|scene-during-end-credits|pixilated-nudity|homoeroticism|chastity-belt|beefcake|spoof</t>
  </si>
  <si>
    <t xml:space="preserve">tt0406759</t>
  </si>
  <si>
    <t xml:space="preserve">The Eye</t>
  </si>
  <si>
    <t xml:space="preserve">A woman receives an eye transplant that allows her to see into the supernatural world.</t>
  </si>
  <si>
    <t xml:space="preserve">Jessica Alba, Alessandro Nivola, Parker Posey, Rade Serbedzija</t>
  </si>
  <si>
    <t xml:space="preserve">David Moreau, Xavier Palud</t>
  </si>
  <si>
    <t xml:space="preserve">eye|violinist|eye-transplant|seeing-dead-people|cellular-memory|corneal-transplant|eye-surgery|surgery|fear|slow-motion-scene|lifting-person-in-air|horror-movie-remake|witch|white-cane|whispering|whirling-image|wheelchair|tear|taxi|sunflower|stepping-stone|specter|smoke|skateboard|sheet-music|report-card|regaining-sight|red-dress|rain|product-placement|mumbling|mexico|making-faces|looking-at-self-in-mirror|lipton-tea|lava-lamp|intravenous|immolation|helium-balloon|happy-birthday-to-you|fogged-mirror|fire|falling-off-a-chair|death-of-brother|darting-into-traffic|coughing|cityscape|chrysanthemum|chopping-meat|chinese-restaurant|bus|burned-to-death|broken-mirror|breaking-glass|braille|bandage|shower|kitchen|elevator|cheating-death|remake-of-asian-film|watching-tv|surprise-party|sunglasses|sick-child|peep-hole|panic-attack|orchestra|orchestra-conductor|nightmare|loss-of-eyesight|los-angeles-california|little-girl|hyper-keen-senses|hospital|heavy-rain|gurney|fish-tank|female-musician|doorman|concert-hall|classical-music|burned-out-building|blurry-vision|blindness|blindfold|black-surgeon|birthday-cake|bandanna|answering-machine|sister-sister-relationship|person-on-fire|eye-injury|explosion|broken-window|remake-of-chinese-film|ghost</t>
  </si>
  <si>
    <t xml:space="preserve">tt0785007</t>
  </si>
  <si>
    <t xml:space="preserve">Over Her Dead Body</t>
  </si>
  <si>
    <t xml:space="preserve">A ghost tries to sabotage her former boyfriend's current relationship with a psychic.</t>
  </si>
  <si>
    <t xml:space="preserve">Eva Longoria, Paul Rudd, Lake Bell, Jason Biggs</t>
  </si>
  <si>
    <t xml:space="preserve">Jeff Lowell</t>
  </si>
  <si>
    <t xml:space="preserve">psychic|ghost|accident|veterinarian|diary|red-dress|mini-skirt|voyeurism|voyeur|female-removes-her-clothes|scantily-clad-female|cleavage|revenge|new-girlfriend-ex-girlfriend-relationship|dead-girlfriend|jealous-ex-girlfriend|jealousy|female-rivals|love-rivals|female-ghost|haunted-woman|haunting|gurney|smoke-alarm|man-on-fire|wedding-reception|wedding-day|cherries-jubilee|cat-owner|bird|grocery-shopping|pier|alarm-clock|door-bell|psychic-reading|crying|hotel|flatulence|fire|mustard|priest|talking-to-a-bird|church|animal-clinic|watching-tv|marina|beach|faking-illness|hot-dog|wings|crushed-to-death|photograph|telephone-call|homophobia|homosexual|gay|panties|bra|cooking|kitchen|pet|fiance-fiancee-relationship|sex|friendship|friend|locker-room|love-triangle|death-of-fiancee|accidental-death|death|kiss|candle|seance|cell-phone|restaurant|cafe|love|montage|heaven|grocery-store|petting-a-cat|tabby-cat|bare-chested-male|public-nudity|practical-joke|woman-in-a-towel|shower|levitation|pretending-to-be-gay|trauma|brother-sister-relationship|sculptor|caterer|wilhelm-scream|wedding|taxi|supermarket|parrot|marriage|ice-sculpture|exorcism|dog|cat|catering|angel|airport|screwball|loss-of-fiancee</t>
  </si>
  <si>
    <t xml:space="preserve">tt0494652</t>
  </si>
  <si>
    <t xml:space="preserve">Welcome Home, Roscoe Jenkins</t>
  </si>
  <si>
    <t xml:space="preserve">Dr. RJ Stevens is a talk show host who visits his family in the deep south. While there he reunites with his brother Otis, his sister Betty, his cousin/rival Clyde and his childhood love interest Lucinda Allen.</t>
  </si>
  <si>
    <t xml:space="preserve">Martin Lawrence, James Earl Jones, Margaret Avery, Joy Bryant</t>
  </si>
  <si>
    <t xml:space="preserve">talk-show-host|african-american-protagonist|comma-in-title|name-in-title|four-word-title|black-american|screwball-comedy|flat-screen-television|fight|stupidity|interracial-relationship|womanizer|barbecued-ribs|awkwardness|embarrassment|accident|man-punching-a-woman|woman-punching-a-man|black-stereotype|animal-sex|family-relationships|thief|big-man|strong-man|speech|fat-woman|narcissism|competitiveness|homecoming|family-gathering|dysfunctional-family|coming-home|comedy-of-manners|american-south|affection|vegetarian|vegan|wager|spanking|softball|snake|small-town|skunk|single-father|shower|sheriff|sex|scene-during-end-credits|premarital-sex|pregnancy|orphan|obstacle-course|name-change|mother-son-relationship|lost-luggage|los-angeles-california|jealousy|grudge|grandmother|grandfather|georgia|flashback|father-son-relationship|dog|diet|dancing|craps|cousin-cousin-relationship|car-dealer|brother-sister-relationship|brother-brother-relationship|broken-engagement|brawl|bondage|barbecue|anniversary-party|animal-mating|airport|airplane|african-american|1980s|character-name-in-title</t>
  </si>
  <si>
    <t xml:space="preserve">tt0770752</t>
  </si>
  <si>
    <t xml:space="preserve">Fool's Gold</t>
  </si>
  <si>
    <t xml:space="preserve">A new clue to the whereabouts of a lost treasure rekindles a married couple's sense of adventure -- and their estranged romance.</t>
  </si>
  <si>
    <t xml:space="preserve">Matthew McConaughey, Kate Hudson, Donald Sutherland, Alexis Dziena</t>
  </si>
  <si>
    <t xml:space="preserve">Andy Tennant</t>
  </si>
  <si>
    <t xml:space="preserve">treasure|rapper|debt|treasure-hunter|yacht|rap-star|island|bikini|pregnant|jet-ski|camera-shot-between-a-woman's-legs|woman-wearing-monokini|woman-in-uniform|falling-overboard|zodiac-boat|woman-wearing-a-string-bikini|woman-flashing-breasts|sinking-boat|cloud-of-silt|freak-accident|binoculars|boat-fire|equipment-malfunction|pump|sparking-motor|englishman-abroad|revenge|painting|explosive|warehouse|held-at-gunpoint|diving-suit|southern-accent|museum|knife|mexican-standoff|flare|flood|presumed-dead|ends-with-wedding|wedding|speedboat|machine-gun|shotgun|library|drunkenness|heavy-rain|restaurant|chase|flare-gun|exploding-motorcycle|exploding-boat|maid|seaplane|airplane-accident|film-starts-with-text|rivalry|underwater-explosion|revolver|henchman|underwater-scene|chicago-illinois|cell-phone|bare-chested-male|airplane|shot-in-the-foot|shot-in-the-ear|court|bar|tide|swimming-underwater|spear-gun|shot-to-death|shipwreck|airplane-crash|hidden-treasure|diver|cave|underwater|ship|sex-in-a-church|scuba-diver|pontoon|murder|motorscooter|headstone|grave|graveyard|falling-over-a-cliff|falling-off-a-cliff|falling-from-height|death|church|cemetery|wealth|wealthy-man|text-messaging|sword|sunken-boat|spain|shopping|rescue|plate|pistol|helicopter|handgun|golddigger|gin-rummy|gay-couple|florida|fire|family-crest|explosion|ex-husband-ex-wife-relationship|divorce|crest|court-case|boat|blast|beer|attempted-murder|anchor|scuba-diving|ukrainian|sunken-treasure|soldier-of-fortune|rastafarian|pursuit|key-west-florida|husband-wife-relationship|hip-hop|heiress|gun|greed|gay-stereotype|gangster|father-daughter-relationship|depth-charge|chef|caribbean|billionaire|barefoot|treasure-hunt|marriage</t>
  </si>
  <si>
    <t xml:space="preserve">tt1023481</t>
  </si>
  <si>
    <t xml:space="preserve">Step Up 2: The Streets</t>
  </si>
  <si>
    <t xml:space="preserve">Romantic sparks occur between two dance students from different backgrounds at the Maryland School of the Arts.</t>
  </si>
  <si>
    <t xml:space="preserve">Briana Evigan, Robert Hoffman, Adam Sevani, Cassie Ventura</t>
  </si>
  <si>
    <t xml:space="preserve">dance|student|audition|kissing-in-the-rain|subway|high-school|high-school-student|fundraiser|death-of-parent|rain|no-opening-credits|dance-contest|sequel|number-in-title</t>
  </si>
  <si>
    <t xml:space="preserve">tt0489099</t>
  </si>
  <si>
    <t xml:space="preserve">Jumper</t>
  </si>
  <si>
    <t xml:space="preserve">A teenager with teleportation abilities suddenly finds himself in the middle of an ancient war between those like him and their sworn annihilators.</t>
  </si>
  <si>
    <t xml:space="preserve">Hayden Christensen, Jamie Bell, Rachel Bilson, Diane Lane</t>
  </si>
  <si>
    <t xml:space="preserve">teleportation|based-on-novel|vault|ice|bank|bank-vault|paladin|money|friend|library|cave|theft|water|time-travel|high-school|travel|new-york-city|bully|frozen-river|snow|ann-arbor-michigan|roman-colosseum|stranded|jumping-off-a-building|abduction|colosseum-rome|execution|fifty-dollar-bill|crashing-into-a-tree|cartoon-on-tv|reckless-driving|doorman|boy|flood|handcuffs|wheelchair|hospital|swing|door-chain|pyramid|flashback|unconsciousness|school-bus|escape|tied-up|running|swimming-pool|truck|double-decker-bus|jumping|bus|remote-control|dead-body|friendship|blow-torch|mount-everest|urination|taxi|undressing|security-guard|thief|umbrella|rain|child-abuse|abusive-father|watching-tv|tears|crying|dog|waitress|trapped-under-ice|stabbing|eating|cell-phone|computer|elevator|mobile-phone|telephone-call|food|beating|chase|voice-over-narration|beer|central-park-manhattan-new-york-city|teenage-girl|teenage-boy|empire-state-building-manhattan-new-york-city|eiffel-tower-paris|15-year-old|police-car|policeman|police|death|drunkenness|drinking|drink|supernatural-power|manhattan-new-york-city|tokyo-japan|london-england|super-power|face-slap|stabbed-in-the-stomach|snowglobe|genetic-abilities|hunted-people|butterfly-effect|stopped-time|what-if|war-zone|walking-through-a-wall|underwater-scene|tied-to-a-tree|thrown-through-a-wall|thrown-off-a-balcony|tank|surfing|stabbed-in-the-chest|spiral-staircase|scar|running-away-from-home|raised-middle-finger|punched-in-the-face|punched-in-the-stomach|sex-scene|person-on-fire|murder|machine-gun|interrogation|hit-by-a-truck|hiding-in-a-closet|hideout|hidden-room|handcuffed-to-a-pipe|game-playing|flamethrower|escape-from-jail|electrocution|death-of-parents|corpse|child-in-peril|bus-accident|burned-alive|breaking-through-a-door|breaking-and-entering|bomb|baseball-bat|pub|bar|prologue|epilogue|trust|stabbed-to-death|search|rome-italy|mother-son-relationship|magistrate|knife|kiss|jail-cell|hunt|hotel|himalayas|fistfight|fight|falling-through-ice|electric-shock|cash|bartender|backpack|arrest|airport|airplane|money-falling-through-the-air|world-travel|stolen-car|sightseeing|religious-cult|presumed-dead|jumping-from-height|high-school-sweethearts|dysfunctional-family|drowning|bank-robbery|secret-war|advanced-technology|absent-mother|wormhole|sphinx|runaway|pursuit|photograph|jump-point|hometown|first-love|father-son-relationship|electricity|egypt|double-life|desert|chechnya|broken-home|bank-robber|jumper|superhero|bare-chested-male|title-spoken-by-character</t>
  </si>
  <si>
    <t xml:space="preserve">tt0804492</t>
  </si>
  <si>
    <t xml:space="preserve">The Hottie &amp; the Nottie</t>
  </si>
  <si>
    <t xml:space="preserve">A woman agrees to go on a date with a man only if he finds a suitor for her unattractive best friend.</t>
  </si>
  <si>
    <t xml:space="preserve">Regent Releasing</t>
  </si>
  <si>
    <t xml:space="preserve">Paris Hilton, Joel David Moore, Christine Lakin, Johann Urb</t>
  </si>
  <si>
    <t xml:space="preserve">Tom Putnam</t>
  </si>
  <si>
    <t xml:space="preserve">best-friend|friend|cosmetic-mole|singing|song|valentine's-card|valentine's-day|sitting-on-a-bench|boardwalk|pier|underwear|bra-and-panties|stalking|school|hoodie|dating|female-virgin|loser|geek|flashback|hit-with-a-guitar|younger-version-of-character|first-crush|helmet|yoga-class|lingerie|rivalry|romantic-rivalry|acoustic-guitar|boyfriend-girlfriend-relationship|break-up|blonde|blonde-woman|housemate|classroom|hit-by-a-car|dream-girl|young-love|nightclub|first-kiss|kiss|wedding-dress|house-party|costume-party|jogging|dentist|beach-house|beach|five-word-title|unemployment|repetition-in-title|punctuation-in-title|ampersand-in-title|yoga|ugliness|tooth-decay|stalker|schoolmate|retardation|los-angeles-california|fungus|friendship|event-organizer|blister|beach-bum|albino</t>
  </si>
  <si>
    <t xml:space="preserve">tt0443274</t>
  </si>
  <si>
    <t xml:space="preserve">Vantage Point</t>
  </si>
  <si>
    <t xml:space="preserve">The attempted assassination of the American President is told and re-told from several different perspectives.</t>
  </si>
  <si>
    <t xml:space="preserve">Dennis Quaid, Matthew Fox, Forest Whitaker, Bruce McGill</t>
  </si>
  <si>
    <t xml:space="preserve">Pete Travis</t>
  </si>
  <si>
    <t xml:space="preserve">multiple-perspectives|president|shooting|explosion|secret-service|american|camera|bomb|mayor|time|plaza|video-camera|salamanca-spain|tourist|spain|secret-service-agent|agent|american-president|little-girl|girl|police|sniper|terrorism|u.s.-president|assassination|political-cover-up|cover-up|political-corruption|corruption|political-conspiracy|u.s.-secret-service|multiple-points-of-view|political-thriller|directorial-debut|dead-woman-with-eyes-open|nonlinear-timeline|mujah-hadeem|bombing-victim|flag|replaying-action|rewinding-action|u.s.-presidential-flag|sharpshooter|mask|train|promenade|spanish|saving-a-life|video-footage|slow-motion-scene|hotel-doorman|stairway|maid|computer|suicide-bomber|chloroform|kidnapping|car-accident|double-agent|disguise|chaos|panic|tears|crying|dressing-room|pills|underground-parking-garage|parking-garage|elevator|tv-van|motorcycle|convoy|photographer|censorship|security-guard|guard|reporter|counter-terrorism|voice-over-narration|balcony|pedestrian-bridge|church|tv-camera|murder|stabbing|bound-and-gagged|dying|time-clock|father-son-relationship|husband-wife-relationship|brother-brother-relationship|visit|running|pursuit|surveillance-camera|tv-control-truck|tv-control-room|car-phone|witness|street-life|gurney|walkie-talkie|mobile-phone|cell-phone|telephone-call|microphone|subjective-camera|police-car|policewoman|police-badge|policeman|look-alike|double|arab|flashback-within-a-flashback|reverse-footage|love|subtitled-scene|politician|protest|demonstration|bombing|blood|wound|taking-a-bullet-for-the-president|tackle|stretcher|speech|spanish-flag|running-through-traffic|rescue|red-carpet|protestor|pointing-with-one's-middle-finger|motorcade|moroccan|marine-1|kidnapping-the-president|japanese-flag|israeli-flag|intravenous|integration-of-diverse-storylines|infiltrator|helicopter|hand-off|foot-chase|flashing-light|fire-engine|earphones|driving-on-the-sidewalk|driving-a-car-down-steps|double-for-president|diversion|dirty-bomb|cliffhanger|car-crash|blackmail|assassination-attempt|american-flag|turncoat|summit-meeting|sniper-rifle|rifle|remote-control|pistol|machine-gun|limousine|hotel|handgun|body-double|assassination-plot|ambulance|stabbed-in-the-side|stabbed-in-the-chest|stabbed-in-the-back|shot-in-the-side|man-on-fire|knife|impersonating-a-police-officer|suicide|silencer|shot-to-death|shot-in-the-shoulder|rogue-agent|revelation|murder-of-a-police-officer|hostage|hit-by-a-car|held-at-gunpoint|flashback|exploding-body|double-cross|deception|death|child-in-peril|shot-in-the-stomach|shot-in-the-chest|shot-in-the-back|betrayal|contradictory-accounts|assassination-of-president|terrorist|suspect|one-day-time-span|tv-monitor|tv-producer|tv-director|presidential-assassination|presidential-aide|politics|police-officer|podium|tv-newscaster|news-reporter|impersonator|ice-cream-cone|gun|government-agent|electric-fan|conspiracy|chase|car-chase|tv-cameraman|surprise-ending</t>
  </si>
  <si>
    <t xml:space="preserve">tt0799934</t>
  </si>
  <si>
    <t xml:space="preserve">Be Kind Rewind</t>
  </si>
  <si>
    <t xml:space="preserve">Two bumbling store clerks inadvertently erase the footage from all of the tapes in their video rental store. In order to keep the business running, they re-shoot every film in the store with their own camera, with a budget of zero dollars.</t>
  </si>
  <si>
    <t xml:space="preserve">Jack Black, Yasiin Bey, Danny Glover, Mia Farrow</t>
  </si>
  <si>
    <t xml:space="preserve">Michel Gondry</t>
  </si>
  <si>
    <t xml:space="preserve">video-store|movie-premiere|videotape|scene-during-end-credits|friend|sabotage|store-clerk|power-plant|passaic-new-jersey|budweiser|beer-drinking|rhyme-in-title|man-with-glasses|phonograph|stunt|male-bonding|video-camera|vomit|urination|small-business|railway-station|police|paranoia|medical-examination|library|ladder|interracial-romance|film-in-film|dry-cleaning|deception|camouflage|burglary|steamroller|graffiti|urban-renewal|underpass|tinfoil|slapstick-comedy|power-transformer|mural|movie-fan|magnet|low-tech|lawyer|jazz|friendship|copyright-infringement|blackface|auto-mechanic|amateur-filmmaking|title-spoken-by-character</t>
  </si>
  <si>
    <t xml:space="preserve">tt1001562</t>
  </si>
  <si>
    <t xml:space="preserve">Witless Protection</t>
  </si>
  <si>
    <t xml:space="preserve">The story centers on a small-town sheriff who witnesses what he believes is a kidnapping and rushes to rescue a woman. The kidnappers turn out to be FBI agents assigned to protect her and ...</t>
  </si>
  <si>
    <t xml:space="preserve">Lions Gate Films</t>
  </si>
  <si>
    <t xml:space="preserve">Larry the Cable Guy, Richard Bull, J. David Moeller, Will Clinger</t>
  </si>
  <si>
    <t xml:space="preserve">Charles Robert Carner</t>
  </si>
  <si>
    <t xml:space="preserve">sheriff|fbi|tied-feet|shotgun|possum|polo</t>
  </si>
  <si>
    <t xml:space="preserve">tt0467200</t>
  </si>
  <si>
    <t xml:space="preserve">The Other Boleyn Girl</t>
  </si>
  <si>
    <t xml:space="preserve">Two sisters contend for the affection of King Henry VIII.</t>
  </si>
  <si>
    <t xml:space="preserve">Sony Pictures/Columbia</t>
  </si>
  <si>
    <t xml:space="preserve">Natalie Portman, Scarlett Johansson, Eric Bana, Jim Sturgess</t>
  </si>
  <si>
    <t xml:space="preserve">Justin Chadwick</t>
  </si>
  <si>
    <t xml:space="preserve">king|king-henry-viii|court|children|royal-court|mistress|intrigue|betrayal|ambition|royalty|woman|horseback-riding|crowning|prostitute|line-of-succession|newborn-baby|love-triangle|summoned-by-king|still-birth|side-saddle|sailing-ship|risk|ravine|pearl-necklace|morning-sickness|letter-b|hand-kissing|heir-to-throne|guilty-verdict|geese|dance|crucifix|consummate-marriage|braids|braided-hair|bearer-of-bad-news|witness|wedding-reception|wealth|washing|unfaithfulness|undressing|uncle-niece-relationship|trust|treason|tower-of-london|tent|tears|stag-hunting|song|riding-accident|religion|rear-entry-sex|rain|protestant|pope|nightshirt|nightgown|mother-son-relationship|menstruation|marriage|loss-of-child|lie|lady-in-waiting|kiss|injury|influence|infidelity|indictment|husband-wife-relationship|hunting|horse-and-carriage|giving-birth|food|father-son-relationship|family-relationships|false-accusation|face-slap|dying|dressing|dog|death|dancing|dancer|cuckold|crying|crown|courtroom|church|childbirth|catholic|catherine-of-aragon|castle|brother-sister-incest|betrothal|beach|bastard-son|baby|anne-boleyn|affair|adultery|seduction|rape|queen-of-england|palace-intrigue|illegitimate-child|queen-elizabeth-i|death-sentence|beheading|wedding|wedding-night|trial|stillbirth|singing|secret-marriage|queen|pregnancy|politics|palace|miscarriage|kent-england|incest|extramarital-affair|execution|brother-sister-relationship|birth|arranged-marriage|annulment|16th-century|1530s|1520s|1510s|sex|tudor|sister-sister-relationship|sibling-rivalry|mother-daughter-relationship|jealousy|father-daughter-relationship|english-court|decapitation|death-of-child|based-on-novel|title-spoken-by-character|character-name-in-title</t>
  </si>
  <si>
    <t xml:space="preserve">tt0865297</t>
  </si>
  <si>
    <t xml:space="preserve">The Black Balloon</t>
  </si>
  <si>
    <t xml:space="preserve">All Thomas wants is a normal adolescence but his autistic brother, Charlie, thwarts his every opportunity. Will Thomas, with the help of his girlfriend, Jackie, accept his brother?</t>
  </si>
  <si>
    <t xml:space="preserve">NeoClassics Films</t>
  </si>
  <si>
    <t xml:space="preserve">Rhys Wakefield, Luke Ford, Toni Collette, Erik Thomson</t>
  </si>
  <si>
    <t xml:space="preserve">Elissa Down</t>
  </si>
  <si>
    <t xml:space="preserve">18 wins &amp; 24 nominations.</t>
  </si>
  <si>
    <t xml:space="preserve">screaming|bath|poop|dingleberry|birthday|older-brother|dad|f-rated|teenage-son|city|urban-setting|teenage-protagonist|male-protagonist|family-relationships|title-directed-by-female|masturbation|scene-during-opening-credits|telling-someone-to-shut-up|brother-sister-relationship|father-daughter-relationship|mother-daughter-relationship|keys|swimming-pool|locked-in-a-room|profanity|f-word|teenage-boy|mother-slaps-son|night|foot-chase|lying-on-bed|apology|opening-a-door|produced-by-director|written-by-director|two-brothers|three-word-title|sydney-australia|mother-son-relationship|father-son-relationship|husband-wife-relationship|rain|pregnant-wife|gift|necklace|bullet|firing-range|tampon|blond|shame|birthday-party|baby-girl|childbirth|baby|social-services|locked-door|teacher|new-school|cap|hat|bicycle|family-dinner|family-unit|mix-tape|bus|school-bus|teasing|first-kiss|bra-and-panties|swimming|rainstorm|shower|carpet|hospital-bed|hospital|teddy-bear|coming-of-age|first-love|autistic-child|autistic-son|autism|tantrum|australia|speedo|topless-swimming|supermarket|short-bus|pregnancy|discrimination|boyfriend-girlfriend-relationship|color-in-title|brother-brother-relationship</t>
  </si>
  <si>
    <t xml:space="preserve">tt0443649</t>
  </si>
  <si>
    <t xml:space="preserve">10,000 BC</t>
  </si>
  <si>
    <t xml:space="preserve">A prehistoric epic that follows a young mammoth hunter's journey through uncharted territory to secure the future of his tribe.</t>
  </si>
  <si>
    <t xml:space="preserve">Steven Strait, Camilla Belle, Cliff Curtis, Joel Virgel</t>
  </si>
  <si>
    <t xml:space="preserve">Roland Emmerich</t>
  </si>
  <si>
    <t xml:space="preserve">hunter|tribe|mammoth|captive|epic|journey|fall|bird|girl|battle|raid|rescue|pyramid|hunting|destiny|warrior|slave|construction-crane|club-the-weapon|animal-rescue|ancient-culture|slave-uprising|beating|prison|punishment|loincloth|abuse|10000-b.c.|cave-woman|ethnography|reference-to-god|hallucination|spirituality|witch|rising-from-the-grave|transference|stabbed-in-the-back|knife|prisoner|jail-cell|jail|boat|death-in-childbirth|rebirth|dying-in-someone's-arms|tears|building-a-fire|murder-of-mother|spitting|search|bow-and-arrow|horse|chanting|chant|kidnapping|trek|kiss|flash-forward|thrown-from-height|face-paint|whipping|promise|tree|dinosaur|monster|pursuit|chase|priestess|corpse|dead-body|injury|cauterizing-a-wound|wound|trap|eating|food|campfire|dancing|dancer|meat|fight|boy|bone|friendship|friend|flooding|lightning|rain|fictional-war|massacre|subtitled-scene|mysticism|tent|liar|lie|dying|death-of-family|mother-son-relationship|father-son-relationship|murder|love|blood|spiritualism|sailing-ship|shield|primitive-art|snowstorm|quest|blessing|skeleton|death|rite|hunt|custom|legend|ritual|pictograph|magic|uprising|superstition|combat|ancient-city|prehistoric-times|exhaustion|crying|collapse|whip|whipping-a-slave|walking-in-circles|trampled|touching-foreheads|the-one|sunset|slave-revolt|shot-with-an-arrow|seed|secret-about-father|sailboat|resurrection|punched-in-the-face|priest|negotiation|moving-a-heavy-load|messiah|medicine-woman|manacles|long-fingernails|lake|murder-of-a-king|killed-with-a-spear|jouney-home|impaled-on-a-spear|horn|herd|gold|gift|funeral-pyre|fight-for-freedom|false-god|falling-object|falling-to-death|dreadlocks|orion-the-constellation|cheer|burial|beast-of-burden|arrow-in-one's-back|army|arms-cache|armband|ally|agriculture|woolly-mammoth|whistle|war-paint|vulture|trail-of-bread-crumbs|torch|thatched-roof|target-practice|tall-grass|talking-to-an-animal|stretcher|stone-hut|stone-age|stealth|stalking|stabbed-with-a-spear|smoke|skin-shield|scolding|sabre-toothed-cat|rejection|net|mountain|moon|heroic-quest|hearth|fur-blanket|fog-filled-valley|flood|fire|drying-meat|drum|dragged-along-the-ground|dance|clubbed-on-the-head|ceremonial-staff|cavalry|caught-in-a-net|butcher|blizzard|aerial-shot|rhea|acronym-in-title|tracking|stabbing|self-sacrifice|seer|scar|revolt|rainstorm|prologue|pit|pharaoh|orphan|north-africa|voice-over-narration|jungle|giant-bird|father-figure|construction-site|cave-drawing|blindness|archery|absent-father|stampede|premonition|betrayal|village|tribal-warfare|temple|telescope|star-gazing|snow|slavery|separation-from-family|river|prophecy|mask|human-sacrifice|heroism|hand-to-hand-combat|falling-from-height|desert|animal-attack|spear|sabertooth-tiger|death-of-mother|death-of-friend|number-in-title</t>
  </si>
  <si>
    <t xml:space="preserve">tt0475936</t>
  </si>
  <si>
    <t xml:space="preserve">Bar Starz</t>
  </si>
  <si>
    <t xml:space="preserve">The adventures of some seriously odd club denizens.</t>
  </si>
  <si>
    <t xml:space="preserve">Slowhand Cinema</t>
  </si>
  <si>
    <t xml:space="preserve">Charlie Finn, Derek Waters, Nikki Griffin, Jon Bernthal</t>
  </si>
  <si>
    <t xml:space="preserve">Michael Pietrzak</t>
  </si>
  <si>
    <t xml:space="preserve">club</t>
  </si>
  <si>
    <t xml:space="preserve">tt1023111</t>
  </si>
  <si>
    <t xml:space="preserve">Never Back Down</t>
  </si>
  <si>
    <t xml:space="preserve">A frustrated and conflicted teenager arrives at a new high school to discover an underground fight club and meet a classmate who begins to coerce him into fighting.</t>
  </si>
  <si>
    <t xml:space="preserve">Sean Faris, Amber Heard, Cam Gigandet, Evan Peters</t>
  </si>
  <si>
    <t xml:space="preserve">fight|fighting|club|mixed-martial-arts|high-school|underground-fighting|martial-arts|teenager|breaking-up-with-boyfriend|first-part|fighting-movie|street-fighter|streetfighting|warrior|modern-gladiators|hand-to-hand-combat|combat|chop-socky|violence|martial-arts-master|martial-artist|tough-guy|kung-fu|kickboxer|showdown|illegal-fistfight|play-fight|fistfight|teenage-hero|hero|slow-motion-scene|flashback|bare-chested-male|working-out|widow|violent-youth|video-camera|training|tennis|taunting|face-slap|rich-kid|revenge|referee|rain|rage|punching-bag|punched-in-the-face|punched-in-the-stomach|party|orlando-florida|mustang|mother-son-relationship|montage|mansion|lesbian-kiss|kicked-in-the-head|kicked-in-the-face|kickboxing|kicked-in-the-stomach|hummer|hot-temper|hospital|hit-on-the-head|high-school-student|head-butt|gym|guilt|gay-slur|friendship|football-player|football-game|father-son-relationship|eye-gouging|drunk-driving|drink-thrown-into-someone's-face|disqualification|death-of-brother|choking|camera-phone|butt-slap|bruise|brother-brother-relationship|broken-rib|brazil|brawl|body-slam|body-landing-on-a-car|blood|bloody-nose|black-eye|bikini|beating|youtube|teen-movie|barefoot|martial-arts-tournament|bully|death-of-father|title-spoken-by-character</t>
  </si>
  <si>
    <t xml:space="preserve">tt0482599</t>
  </si>
  <si>
    <t xml:space="preserve">Shutter</t>
  </si>
  <si>
    <t xml:space="preserve">A newly married couple discovers disturbing, ghostly images in photographs they develop after a tragic accident. Fearing the manifestations may be connected, they investigate and learn that some mysteries are better left unsolved.</t>
  </si>
  <si>
    <t xml:space="preserve">Joshua Jackson, Rachael Taylor, Megumi Okina, David Denman</t>
  </si>
  <si>
    <t xml:space="preserve">Masayuki Ochiai</t>
  </si>
  <si>
    <t xml:space="preserve">japan|newlywed|photograph|photographer|car-accident|spirit-photography|spirit|shadow|picture|ghost|death|vomiting|brooklyn-new-york-city|one-word-title|sex|drunkenness|cell-phone|woman-scorned|wedding-party|wedding-cake|tokyo-japan|subway-station|subway-ride|stalker|self-timer|road-accident|razor-blade|public-phone|piggy-back-ride|photo-shoot|old-photograph|obsession|new-yorker|new-york-city|mysterious-woman|mount-fuji|mental-hospital|magazine-editor|loss-of-friend|jumping-from-height|husband-wife-relationship|honeymoon|hit-by-a-car|fashion-model|falling-off-a-balcony|eye-injury|ex-boyfriend-ex-girlfriend-relationship|electrocution|culture-shock|cremation|cowboy-hat|apparition|american-abroad|x-ray|suicide|revenge|rape|polaroid|pain|nightmare|model|japanese|gang-rape|flashback|falling-from-height|evil-spirit|dream|darkroom|dark-past|corpse|camera|blood|remake|remake-of-thai-film|actor-shares-first-name-with-character|surprise-ending</t>
  </si>
  <si>
    <t xml:space="preserve">tt0817538</t>
  </si>
  <si>
    <t xml:space="preserve">Drillbit Taylor</t>
  </si>
  <si>
    <t xml:space="preserve">Three kids hire a low-budget bodyguard to protect them from the playground bully.</t>
  </si>
  <si>
    <t xml:space="preserve">Nate Hartley, Troy Gentile, Ian Roberts, Owen Wilson</t>
  </si>
  <si>
    <t xml:space="preserve">bodyguard|high-school|nerd|bully|generation-y|implied-sex|infiltration|moocher|pawn-shop|lying|woman-in-a-bikini|bullying|first-day-of-school|school-bus|panhandling|bare-butt|male-in-shower|male-nudity|nudity|los-angeles-california|fighting|hit-in-the-face|throwing-something-at-someone|hit-with-a-lamp|2000s|reference-to-cap'n-crunch|prison-cell|teenager-fighting-adult|three-friends|pinkie-finger|finger-cut-off|fat-boy|boy-with-glasses|teen-bullying|bully-comeuppance|high-school-bully|punched-in-the-back|punched-in-the-face|happy-ending|two-word-title|fight|learning-to-fight|wearing-identical-clothing|teen-party|high-school-student|high-school-life|voice-over-letter|samurai-sword|friendship|adult-child-friendship|friendship-between-teens|kicked-in-the-balls|reference-to-wolfgang-amadeus-mozart|rapping|rap-battle|reference-to-tupac-shakur|18-year-old|14-year-old|teenage-boy|teen-comedy|teenager|severed-finger|reference-to-blade-runner|locker-room|shower|public-humiliation|public-nudity|hazing|stealing|male-rear-nudity|young-romance|sword|pawnshop|large-house|house-party|homelessness|hobo|fat-kid|matching-shirts|frat-pack|teacher|character-name-in-title|title-spoken-by-character</t>
  </si>
  <si>
    <t xml:space="preserve">tt0914845</t>
  </si>
  <si>
    <t xml:space="preserve">Familiar Strangers</t>
  </si>
  <si>
    <t xml:space="preserve">Asks the question, Is it really possible to relate to ones parents and siblings after being replaced by the family dog? . . . Perhaps as friends - weird friends?</t>
  </si>
  <si>
    <t xml:space="preserve">Cavalier Films</t>
  </si>
  <si>
    <t xml:space="preserve">Shawn Hatosy, DJ Qualls, Tom Bower, Nikki Reed</t>
  </si>
  <si>
    <t xml:space="preserve">Zackary Adler</t>
  </si>
  <si>
    <t xml:space="preserve">tt0478087</t>
  </si>
  <si>
    <t xml:space="preserve">21 is the fact-based story about six MIT students who were trained to become experts in card counting and subsequently took Vegas casinos for millions in winnings.</t>
  </si>
  <si>
    <t xml:space="preserve">Jim Sturgess, Kevin Spacey, Kate Bosworth, Aaron Yoo</t>
  </si>
  <si>
    <t xml:space="preserve">based-on-true-story|card-counting|blackjack|massachusetts-institute-of-technology|gambling|harvard|student|casino|professor|money|hands|code|signal|scholarship|revenge|trippy|slow-motion-scene|fired-from-the-job|internal-revenue-service|digit-in-title|voice-over-narration|surveillance|reference-to-google|turning-the-tables|thief|technology|tax-evasion|surveillance-footage|surveillance-camera|robot|retirement|pension|medical-school|massachusetts|loss-of-job|life-savings|las-vegas-strip|high-roller|hidden-money|hidden-loot|gambling-casino|fake-moustache|drunkenness|competition|close-up|chips|cambridge-massachusetts|bicycle|best-friend|beer|bed|bedroom|beating|airplane-trip|airplane-ticket|widow|video-surveillance|subway|single-mother|security-guard|salesclerk|robotics|rise-and-fall|ring|restroom|premarital-sex|nonlinear-timeline|nightclub|mother-son-relationship|metal-detector|mathematician|limousine|library|lecture|job-promotion|hotel|harvard-university|friendship|double-cross|disguise|contest|clothing-store|chase|camera-phone|burglary|birthday-party|betrayal|basketball|bar|assault|alias|airport|airplane|strip-club|money-falling-through-the-air|las-vegas-nevada|cheating-at-cards|boston-massachusetts|based-on-book|title-spoken-by-character|number-in-title|surprise-ending|harvard-medical-school|nude-statue|face</t>
  </si>
  <si>
    <t xml:space="preserve">tt0426592</t>
  </si>
  <si>
    <t xml:space="preserve">Superhero Movie</t>
  </si>
  <si>
    <t xml:space="preserve">Orphaned high school student Rick Riker is bitten by a radioactive dragonfly, develops super powers (except for the ability to fly), and becomes a hero.</t>
  </si>
  <si>
    <t xml:space="preserve">The Weinstein Company/Dimension Films</t>
  </si>
  <si>
    <t xml:space="preserve">Drake Bell, Sara Paxton, Christopher McDonald, Leslie Nielsen</t>
  </si>
  <si>
    <t xml:space="preserve">Craig Mazin</t>
  </si>
  <si>
    <t xml:space="preserve">hero|high-school|dragonfly|soaking-wet|supervillian-origin|superhero-origin|newspaper-headline|news-stand|trophy|reference-to-rosie-o'donnell|man-carrying-a-woman|crashing-through-a-wall|reference-to-celine-dion|public-nudity|picking-nose|award-ceremony|alternate-ending|break-door-in|scented-candle|stabbed-in-the-hand-with-a-fork|kissing-in-public|caught-in-the-rain|graveside-ceremony|hit-with-a-trash-can-lid|man-giving-flowers-to-a-woman|male-vomiting|life-force-sucked-out|beastiality|invisible-dog|woman-in-a-wheelchair|invisible-woman|electric-shock|blind-man|laser-vision|head-blown-off|self-injection|cerillium|father's-ring|boy-wearing-a-tuxedo|man-wearing-a-tuxedo|step-father-murdered|organ-grinder's-monkey|climbing-a-wall|breakdancing|swarm-of-killer-bees|man-wearing-boxer-shorts|ducking-a-punch|science-project|super-strength|strapped-in-a-chair|bare-chested-male|unveiling|electrified-fence|home-aquarium|reading-a-newspaper|woman-wearing-blue-lingerie|gang-raped-by-animals|pheromone|erlenmeyer-flask|coughing-blood|high-school-field-trip|spontaneous-combustion|flash-photography|snake|cockatiel|nose-hair-trimmer|dragonfly-bite|voyeur|vomiting|grave-side-ceremony|tampon-in-nose|stuffing-a-turkey|hanging-upside-down|dizzy|insect-bite|segway|reference-to-paula-abdul|prayer|saying-grace|movie-in-title|superhero-spoof|slapstick-comedy|parody|absurd-humor|gag-humor|thanksgiving|weed|smoking-marijuana|pot|pot-smoking|marijuana|marijuana-pipe|glass-pipe|drug-use|reference-to-google|urination|urban-setting|flashback|explosive|rapid-aging|life-sapping|comical-female-death|body-in-a-woodchipper|secret-identity|mask|super-villain|scientist|laboratory|bank|young-love|wheelchair|website|uncle|turkey-the-bird|toilet|terminal-illness|television-news|teenager|stabbed-in-the-hand|snail|science-fair|school-bus|scene-during-end-credits|scatological-humor|rooftop|ring|rescue|rainstorm|psychokinesis|product-placement|person-on-fire|orphan|newspaper|neighbor|voice-over-narration|murder|mugging|monkey|loss-of-wife|loss-of-parents|loan-officer|invisibility|insect-sting|hourglass|hospital|hit-in-the-crotch|hit-by-a-car|helicopter|genetic-engineering|funeral|flying|flatulence|flashbulb|fish-tank|father-son-relationship|falling-from-height|experiment|excrement|electric-fence|drinking-fountain|depression|dancer|convention|coffin|cemetery|catfight|candle|brawl|bong|bird|billionaire|bestiality|bee|banquet|bank-robbery|award|aunt|alley|accidental-shooting|nail-gun|superhero|spoof|woodchipper</t>
  </si>
  <si>
    <t xml:space="preserve">tt1263682</t>
  </si>
  <si>
    <t xml:space="preserve">Happy Valley</t>
  </si>
  <si>
    <t xml:space="preserve">Deep in the heart of Utah, commonly referred to as "Happy Valley," residents enjoy one of the lowest crime rates, highest literacy and language fluency - even the most jello consumption - ...</t>
  </si>
  <si>
    <t xml:space="preserve">Danny Allen, McCall Petersen, R.K. Williams</t>
  </si>
  <si>
    <t xml:space="preserve">R.K. Williams</t>
  </si>
  <si>
    <t xml:space="preserve">happy-valley|prescription-drug-abuse|utah|drug-abuse|heroin</t>
  </si>
  <si>
    <t xml:space="preserve">tt0804505</t>
  </si>
  <si>
    <t xml:space="preserve">Married Life</t>
  </si>
  <si>
    <t xml:space="preserve">A 1940s-set drama where an adulterous man plots his wife's death instead of putting her through the humiliation of a divorce.</t>
  </si>
  <si>
    <t xml:space="preserve">Sony Classics</t>
  </si>
  <si>
    <t xml:space="preserve">Chris Cooper, Annabel Kershaw, Pierce Brosnan, Patricia Clarkson</t>
  </si>
  <si>
    <t xml:space="preserve">Crime, Drama, Romance</t>
  </si>
  <si>
    <t xml:space="preserve">divorce|best-friend|poison|bachelor|widow|playboy|murder|affair|true-love|homicide|depressed-woman|adulterous-husband|selfish-sex|middle-age-romance|policeman|love-letter|lie|book|war-widow|telephone|telephone-call|sex|secretary|restaurant|rain|powder|post-war|office|novelist|neighbor|movie-theater|marriage|loveless-marriage|husband-wife-relationship|hitchhiker|grave|grave-digging|flagrante-delicto|extramarital-affair|dog|dinner|dinner-party|death-of-sister|dead-dog|cocktail|cinema|chinese-food|charades|cabin|breakfast-in-bed|break-up|cigarette-smoking|breakfast|blonde|alcohol</t>
  </si>
  <si>
    <t xml:space="preserve">tt0780516</t>
  </si>
  <si>
    <t xml:space="preserve">Flawless</t>
  </si>
  <si>
    <t xml:space="preserve">Set in 1960 London, where a soon to retire caretaker convinces a glass-ceiling constrained American executive to help him steal a handful of diamonds from their employer, the London Diamond Corporation.</t>
  </si>
  <si>
    <t xml:space="preserve">Demi Moore, Michael Caine, Lambert Wilson, Nathaniel Parker</t>
  </si>
  <si>
    <t xml:space="preserve">Michael Radford</t>
  </si>
  <si>
    <t xml:space="preserve">heist|diamond|1960s|vault|janitor|flushed-down-a-toilet|suicide|insurance-underwriter|falling-down-stairs|mob-of-reporters|reference-to-h.g.-wells|reference-to-emily-dickinson|reference-to-ray-bradbury|lighting-a-cigarette-for-a-woman|thermos|muffin|diamond-theft|diamond-exchange|leaving-flowers-on-grave|visiting-a-grave|medical-claim-denied|ransom|philanthropy|passed-over-for-promotion|ballroom-dancing|cigar-smoking|tuxedo|woman-smoker|smoking-in-bathtub|bubble-bath|woman-in-bath|dog-race|newspaper-headline|telling-story|flashback|year-1960|diamond-cutting|brilliant-cut-diamond|diamond-ring|uncut-diamond|stopwatch|protest|death-from-heart-attack|heart-attack|empty-gun|handgun|protestor|toilet-seat|flushing-a-toilet|toilet-plunger|flushing-toilet|cleaning-toilet|toilet-flush|fingerprints|clogged-toilet|wrench|sewerage|sewer-hideout|sewer-system|interview|grab-ass|london-england|one-word-title|revenge|planning|gold-theft|told-in-flashback|sewer|jewel-theft|security-camera|cctv|caper</t>
  </si>
  <si>
    <t xml:space="preserve">tt0379865</t>
  </si>
  <si>
    <t xml:space="preserve">Leatherheads</t>
  </si>
  <si>
    <t xml:space="preserve">In 1925, an enterprising pro football player convinces America's too-good-to-be-true college football hero to play for his team and keep the league from going under.</t>
  </si>
  <si>
    <t xml:space="preserve">John Krasinski, David de Vries, Rick Forrester, Craig S. Harper</t>
  </si>
  <si>
    <t xml:space="preserve">George Clooney</t>
  </si>
  <si>
    <t xml:space="preserve">football|hero|college-football|surrender|fight|football-hero|war-story|football-player|brawl|war-hero|football-movie|film-camera|large-format-camera|sleeping-car|train-sleeping-berth|lipstick|train-tracks|store-window|hiding-in-a-store-window|breaking-a-bottle-over-someone's-head|shaving|telephone-call|boy|flash-forward|rifle|foxhole|midget|public-hearing|broke|slang|lieutenant|army-lieutenant|mother-son-relationship|reference-to-over-there-the-song|truck|coin-toss|microphone|football-uniform|police-uniform|circular-staircase|overhead-shot|reference-to-princeton-university|employment-office|factory-worker|factory|field-worker|mirror|barber|haberdasher|reference-to-ladies-home-journal-the-magazine|magazine|gambling|dancer|raid|police|hotel-desk-clerk|cigarette-smoking|fisticuffs|corn|dining-car|interview|thirty-something|twenty-something|elevator|marriage-proposal|forest-of-argonne-france|umbrella|thief|female-reporter|marching-band|running-to-catch-a-train|black-american|african-american|undressing|pajamas|locker-room|rain|beer|mannequin|kiss|reference-to-sergeant-alvin-york|restaurant|cafe|camera|jumping-from-height|photograph|freeze-frame|montage|song|chase|pursuit|listening-to-a-radio|drink|drinking|flask|prologue|telephone|screwball|pay-phone|cheating|trick-football-play|silver-dollar|english-bulldog|piano|bar-fight|statue-of-liberty-football-play|war-veteran|reference-to-the-chicago-tribune-the-newspaper|punched-in-the-face|clothes-on-fire|female-singer|gold-watch|pocket-watch|motorcycle-with-a-sidecar|pawnshop|football-huddle|brass-band|forfeiting-a-football-game|cow|theft|child-smoking|professional-football|year-1925|movie-camera|rules|prohibition|pianist|roaring-20s|flapper|football-commisioner|newspaper-headline|police-raid|jazz-combo|dancing|nightclub|singer|swimming-pool|trench|german-army|battle|u.s.-army|curfew|newspaper-editor|photographer|typewriter|cheerleader|sportsman|duluth-minnesota|football-practice|sports-agent|autograph|luxury-hotel|fan-the-person|mobbed-by-fans|unemployment|coal-miner|referee|newsroom|promoter|football-team|ball|mascot|press-box|slip-the-undergarment|sports-team|one-word-title|post-world-war-one|suicide-threat|student-athlete|stairwell|football-stadium|speakeasy|u.s.-soldier|small-town|singing|rainstorm|railway-station|radio-broadcasting|press-conference|police-chase|phone-booth|man-on-fire|newspaper|mud|motorcycle|milwaukee-wisconsin|man-on-a-ledge|jumping-from-a-window|france|flirting|flashback|fistfight|employment-agency|eavesdropping|drunkenness|deception|confession|1910s|world-war-one-veteran|train|reporter|minnesota|love-triangle|hotel|football-coach|chicago-illinois|athlete|american-football|1920s</t>
  </si>
  <si>
    <t xml:space="preserve">tt0926129</t>
  </si>
  <si>
    <t xml:space="preserve">Prom Night</t>
  </si>
  <si>
    <t xml:space="preserve">Donna's senior prom is supposed to be the best night of her life, though a sadistic killer from her past has different plans for her and her friends.</t>
  </si>
  <si>
    <t xml:space="preserve">Brittany Snow, Scott Porter, Jessica Stroup, Dana Davis</t>
  </si>
  <si>
    <t xml:space="preserve">Nelson McCormick</t>
  </si>
  <si>
    <t xml:space="preserve">pedophilia|sexual-predator|sex-offender|child-molester|pedophile|pervert|friend|prom|hotel|murder|killer|party|teenager|high-school-teacher|psychopath|teacher|high-school|bad-acting|police-officer-killed|fire-extinguisher|flood|crime-scene|violence|virgin|death-of-girlfriend|death-of-boyfriend|friendship|coming-of-age|survival|teenage-girl|drunkenness|husband-wife-relationship|aunt-niece-relationship|uncle-niece-relationship|bridge|bridgeport-connecticut|home-invasion|rivalry|barefoot|shower|elevator|hallucination|dancing|graduation|teen-movie|suspense|haunted-by-the-past|orphan|police-station|police-detective|cliche|slow-motion-scene|cell-phone|news-report|one-day|ambulance|fire-truck|axe|high-school-student|mugshot|disguise|stalking|race-against-time|pistol|rookie-cop|erotomania|comic-relief|anno-domini|stupid-cop|stupid-victim|male-nudity|gay|foot-fetish|bad-gas|cockiness|joke|garbage|trash|butt-bolo|black-stereotype|clown|rapist|masturbation|turd|flasher|mtv|teen-horror|characters-killed-one-by-one|cut-telephone-line|flashback|chase|horror-movie-remake|underage-drinking|throat-slitting|threatened-with-a-knife|swat-team|strangulation|stabbed-to-death|stabbed-in-the-chest|shot-to-death|shot-in-the-chest|murder-of-a-police-officer|obsession|murder-of-family|loss-of-loved-one|limousine|kicked-in-the-face|hiding-in-a-closet|flask|engagement-ring|dj|death|death-of-family|corpse|murder-of-a-child|breaking-a-mirror|boyfriend-girlfriend-relationship|body-in-a-trunk|blood-splatter|blood-on-shirt|bitten-hand|hiding-under-a-bed|slasher|slasher-flick|renovation|parents|mirror|medicine-cabinet|broken-dish|body-in-the-ceiling|blood|bathroom-mirror|uncle|stalker|remake|psychologist|prom-queen|prom-king|police|nightmare|master-key|knife|hotel-suite|hotel-staff|hotel-renovation|evacuation|escaped-convict|dream-sequence|detective|dance|clique|aunt|death-of-friend|death-of-child|title-spoken-by-character</t>
  </si>
  <si>
    <t xml:space="preserve">tt0871426</t>
  </si>
  <si>
    <t xml:space="preserve">Baby Mama</t>
  </si>
  <si>
    <t xml:space="preserve">A successful, single businesswoman who dreams of having a baby discovers she is infertile and hires a working class woman to be her unlikely surrogate.</t>
  </si>
  <si>
    <t xml:space="preserve">Amy Poehler, Tina Fey, Greg Kinnear, Dax Shepard</t>
  </si>
  <si>
    <t xml:space="preserve">Michael McCullers</t>
  </si>
  <si>
    <t xml:space="preserve">male-anorexia|baby|woman|pregnancy|book|juice|lawyer|health-food|f-rated|cartoon-on-tv|female-protagonist|woman-with-glasses|trying-to-get-pregnant|drunkenness|wanting-a-baby|unable-to-get-pregnant|reference-to-michael-moore|reference-to-gwen-stefani|sperm-donor|artificial-insemination|shoelace|voice-over-narration|urination|cigarette-smoking|pregnant-woman's-water-breaks|giving-birth|expectant-mother|scene-during-end-credits|no-opening-credits|christmas-tree|white-trash|vegan|sperm-bank|sonogram|sleeping-on-a-couch|scam|revelation|pregnancy-test|ponytail|physician|office|neighborhood|meat|male-with-long-hair|long-hair|lie|judge|infant|in-vitro-fertilization|ex-boyfriend|dinner|dancing|corporation|community-meeting|childbirth|business|break-up|boss|baby-born|baby-book|attorney|apology|amniotic-fluid|unplanned-pregnancy|vandalism|unwed-pregnancy|smoothie|sister-sister-relationship|seashell|renovation|press-conference|premarital-sex|old-flame|nightclub|karaoke|junk-food|houseguest|hospital|health-food-restaurant|garbage-can|fraud|fertility-clinic|fast-food|farce|fainting|elevator|divorce|deceit|courtroom|common-law-marriage|class-differences|chewing-gum|birth|birthing-class|birthday-party|biological-clock|baby-shower|urinating-in-a-sink|philadelphia-pennsylvania|motherhood|mother-daughter-relationship|insemination|infertility|friendship|doorman|doctor|coffee-table|business-executive|toilet|surrogate-mother|title-spoken-by-character</t>
  </si>
  <si>
    <t xml:space="preserve">tt0371746</t>
  </si>
  <si>
    <t xml:space="preserve">Iron Man</t>
  </si>
  <si>
    <t xml:space="preserve">After being held captive in an Afghan cave, billionaire engineer Tony Stark creates a unique weaponized suit of armor to fight evil.</t>
  </si>
  <si>
    <t xml:space="preserve">Robert Downey Jr., Terrence Howard, Jeff Bridges, Gwyneth Paltrow</t>
  </si>
  <si>
    <t xml:space="preserve">Nominated for 2 Oscars. Another 20 wins &amp; 65 nominations.</t>
  </si>
  <si>
    <t xml:space="preserve">playboy|billionaire|inventor|afghanistan|u.s.-air-force|robot-suit|high-tech|marvel-cinematic-universe|based-on-comic|iron|armor|escape|cave|genius|missile|s.h.i.e.l.d.|military|engineer|humvee|terrorist|industrialist|technology|saying-thanks-for-saving-life|saving-a-life|marvel-entertainment|flying-man|flying-superhero|in-medias-res|afghanistan-war|directed-by-cast-member|f-22|flying-hero|conversation-while-dancing|falling-through-the-ceiling|weapons-manufacturer|outnumbered|origin-story|air-force-colonel|unsubtitled-foreign-language|translating|reference-to-alexander-the-great|reference-to-genghis-khan|reference-to-jackson-pollock|reference-to-leonardo-da-vinci|redheaded-woman|award-presentation|bible-quote|reference-to-the-manhattan-project|reference-to-the-nazis|reference-to-the-roman-empire|weaponry|arms-dealer|corrupt-businessman|special-forces|electromagnetic-pulse|scientist|ak-47|kissing|war-on-terrorism|first-part|two-word-title|power-suit|weapons-designer|2000s|head-mounted-display|smart-house|character-appears-on-magazine-cover|workshop|cameo-appearance|kissing-while-having-sex|sex-scene|love-interest|showdown|gunfight|shootout|hand-to-hand-combat|violence|opening-action-scene|fistfight|tough-guy|hero|arms-manufacturer|hostage|machine-gun|u.s.-army|kidnapping|limousine|bodyguard|action-hero|soldier|giant-robot|conspiracy|redemption|evil-man|cluster-bomb|ceo|betrayal|reference-to-myspace|directed-by-co-star|private-jet|prisoner|goatee|gambling|captivity|board-of-directors|low-comedy|fictional-war|village|terrorist-group|terrorist-base|terrorist-attack|talking-computer|surgery|stun-gun|secret-agent|radar|press|newspaper|massachusetts-institute-of-technology|manhattan-project|magazine-reporter|interview|flashback|first-of-series|fighter-pilot|dress|death|death-of-parents|dance|comic-acronym|cell-phone|car-crash|blue-dress|birthday-present|beard|father-son-relationship|one-man-army|slapstick-comedy|scene-after-end-credits|no-opening-credits|weapons-factory|terrorism|tv-news|suv|self-sacrifice|scar|rocket-launcher|robot|rescue|reception|premarital-sex|nonlinear-timeline|murder|mask|los-angeles-california|las-vegas-nevada|human-shield|hologram|government-agent|flying|flight-ejection|fire-extinguisher|fighter-jet|eye-patch|desert|dancing|craps|cheeseburger|casino|brawl|birthday|beach-house|banquet|award|military-officer|blockbuster|retractable-weapon|mansion|malibu-california|robotics|personal-assistant|thrown-through-a-wall|surprise-after-end-credits|super-computer|person-on-fire|paralysis|parachute|hit-by-a-car|flamethrower|falling-through-a-rooftop-window|falling-through-the-floor|falling-from-height|explosion|exploding-tank|exploding-car|exploding-bus|electrocution|child-in-peril|bullet-proof-vest|body-armor|artificial-intelligence|torture|title-appears-in-writing|super-villain|rooftop|reporter|press-conference|origin-of-hero|helicopter|general|computer|battle-tank|ambush|air-force|advanced-technology|good-versus-evil|superhero|marvel-comics|based-on-comic-book|power-armor|death-of-friend|title-spoken-by-character|character-name-in-title|cult-film</t>
  </si>
  <si>
    <t xml:space="preserve">tt0866439</t>
  </si>
  <si>
    <t xml:space="preserve">Made of Honor</t>
  </si>
  <si>
    <t xml:space="preserve">A guy in love with an engaged woman tries to win her over after she asks him to be her maid of honor.</t>
  </si>
  <si>
    <t xml:space="preserve">Patrick Dempsey, Michelle Monaghan, Kevin McKidd, Kadeem Hardison</t>
  </si>
  <si>
    <t xml:space="preserve">Paul Weiland</t>
  </si>
  <si>
    <t xml:space="preserve">friend|maid|maid-of-honor|woman|marriage|party|wedding|friendship|halloween-costume|hairy-chest|bare-chested-male|passionate-kiss|man-on-the-verge-of-tears|fan-girl|sex-aid|marching|misogynist|geek|coffee-shop|best-friend|scotsman|reverend|royalty|balcony|video-tape|rowboat|cow-jam|garbage-truck|garbageman|sash|scotch-terrier|divorce|jealousy|loneliness|year-1998|mace-spray|museum|bridge|airplane|painting|duke|lesbian|gay|haggis|tree-toss-the-sport|stone-throw-the-sport|wedding-cake|d.j.|cake|beaten-with-a-pillow|pillow-fight|vomiting|pub|chopsticks-the-eating-utensil|slapstick-comedy|collision|tug-of-war|microphone|pajamas|photo-album|sheep|horse-riding|horse|fish-out-of-water|scotch-whiskey|water-fountain|roommate|panties|bra|mounted-animal-head|hunter|deer|lie|prenuptial-agreement|limousine|rap-music|giving-a-toast|blogger|blog|grandmother-granddaughter-relationship|stepmother-stepson-relationship|corset|athletic-competition|competition|song|singing|singer|dancing|dancer|monica-lewinsky-mask|hillary-clinton-mask|bill-clinton-mask|locker-room|penis|shower|drunkenness|drinking|drink|engagement-ring|highland-games|castle|ferry|mother-son-relationship|father-daughter-relationship|chinese-restaurant|wedding-reception|bridal-shower|dog|cornell-university|college-student|student|halloween-party|halloween|kissing-someone's-hand|obscene-finger-gesture|taxi|telephone-call|cell-phone|twenty-something|rain|scottish|punched-in-the-face|flash-forward|prologue|love-at-first-sight|underwear|undressing|womanizer|editing|food|cafe|kiss|masturbation|sex|bride-and-groom|bridesmaid|church|central-park-manhattan-new-york-city|boyfriend-girlfriend-relationship|husband-wife-relationship|wealthy-family|manhattan-new-york-city|wedding-date|spanking|face-slap|hair-spray|dildo|chick-flick|father-son-relationship|starbucks|entrepreneur|kilt|marriage-engagement|scotland|restaurant|new-york-city|basketball|bar|title-spoken-by-character</t>
  </si>
  <si>
    <t xml:space="preserve">tt1033643</t>
  </si>
  <si>
    <t xml:space="preserve">What Happens in Vegas</t>
  </si>
  <si>
    <t xml:space="preserve">A man and a woman are compelled, for legal reasons, to live life as a couple for a limited period of time. At stake is a large amount of money.</t>
  </si>
  <si>
    <t xml:space="preserve">Cameron Diaz, Ashton Kutcher, Rob Corddry, Lake Bell</t>
  </si>
  <si>
    <t xml:space="preserve">jackpot|father-son-relationship|casino|judge|wedding|lawyer|hotel|bartender|female-mechanic|budweiser|bare-chested-male|lingerie-slip|manhattan-new-york-city|brooklyn-new-york-city|question-in-title|place-name-in-title|city-name-in-title|urination|fired-from-the-job|drunkenness|dinner|girl-in-bra-and-panties|trader|toilet|taxi|surprise-party|stock-exchange|slot-machine|skateboard|shower|ring|quitting-a-job|popcorn|photograph|party|orange|nonlinear-timeline|murphy-bed|marriage-proposal|long-island-new-york|limousine|lighthouse|job-promotion|hit-in-the-crotch|friendship|elevator|drugged-drink|double-decker-bus|dancing|corporate-retreat|mace-the-repellent|champagne|carpenter|camera-phone|broken-engagement|birthday-party|beach|basketball|bar|surprise-after-end-credits|scene-during-end-credits|scene-after-end-credits|screwball-comedy|newlywed|new-york-city|marriage-counseling|las-vegas-nevada|divorce|courtroom|black-eye|title-spoken-by-character|gambling</t>
  </si>
  <si>
    <t xml:space="preserve">tt0367882</t>
  </si>
  <si>
    <t xml:space="preserve">Indiana Jones and the Kingdom of the Crystal Skull</t>
  </si>
  <si>
    <t xml:space="preserve">Famed archaeologist and adventurer Dr. Henry "Indiana" Jones, Jr. is called back into action, when he becomes entangled in a Soviet plot to uncover the secret behind mysterious artifacts known as the Crystal Skulls.</t>
  </si>
  <si>
    <t xml:space="preserve">Harrison Ford, Cate Blanchett, Karen Allen, Shia LaBeouf</t>
  </si>
  <si>
    <t xml:space="preserve">Nominated for 1 BAFTA Film Award. Another 10 wins &amp; 34 nominations.</t>
  </si>
  <si>
    <t xml:space="preserve">indiana-jones|1950s|fourth-part|world-war-two-veteran|ark-of-the-covenant|peru|crystal-skull|cold-war|sequel|attacked-by-an-ant|ant-attack|translation|temple|amazon-rainforest|nuclear-testing|lost-city|communist-agent|ant-hill|hand-grenade|secret-passage|railway-station|quicksand|parapsychology|mother-son-relationship|military-base|mental-breakdown|interrogation|flying-saucer|el-dorado|archaeologist|animal-attack|amphibious-vehicle|alternate-dimension|riddle|homing-device|gold-coin|ak-47|father-son-relationship|car-falling-off-a-cliff|supernatural-power|adventurer|ancient-astronaut</t>
  </si>
  <si>
    <t xml:space="preserve">tt0960144</t>
  </si>
  <si>
    <t xml:space="preserve">You Don't Mess with the Zohan</t>
  </si>
  <si>
    <t xml:space="preserve">An Israeli Special Forces Soldier fakes his death so he can re-emerge in New York City as a hair stylist.</t>
  </si>
  <si>
    <t xml:space="preserve">Adam Sandler, John Turturro, Emmanuelle Chriqui, Nick Swardson</t>
  </si>
  <si>
    <t xml:space="preserve">hair-stylist|funny-arab|arab-israeli-conflict|super-strength|secret-identity|character-name-in-title|palestinian|jew|muslim|landlord|soldier|new-york-city|israeli|co-written-by-actor|woman's-bare-butt|butt-naked|naked-butt|bare-butt|naked-woman|buttocks|female-nudity|rear-nudity|female-full-rear-nudity|arab-israeli|arab-jewish-friendship|sex-scene|six-word-title|erectile-dysfunction|claim-in-title|nightclub|disarming-someone|fistfight|violence|krav-maga|hand-to-hand-combat|combat|machine-gun|pistol|showdown|gunfight|shootout|commando-mission|commando|american|roundhouse-kick|taxi|special-forces|israeli-martial-arts|martial-arts|cameo-appearance|actor-playing-himself|hero|villain|comic-hero|comic-violence|blue-panties|red-panties|panties|arab-stereotype|sex-with-a-client|quickie|large-penis|promiscuous-mother|father-son-relationship|mother-daughter-relationship|lingerie-slip|manhattan-new-york-city|rear-entry-sex|older-woman-younger-man-relationship|bare-chested-male|training|threatened-with-a-knife|subtitled-scene|stabbed-in-the-leg|stabbed-in-the-back|spray-paint|severed-hand|push-ups|punched-in-the-face|punched-in-the-stomach|park|night-watch|national-anthem|mother-son-relationship|molotov-cocktail|mall|male-rear-nudity|loud-sex|knife-in-back|kicked-in-the-face|kicked-in-the-stomach|jumping-from-a-rooftop|jumping-through-a-window|hand-cut-off|grenade|flashback|female-rear-nudity|faking-own-death|explosion|disembodied-hand|community|commercial|car-accident|breast-implant|bomb|beating|redneck|racist|punctuation-in-title|apostrophe-in-title|racial-overtones|dreadlocks|cow|large-buttocks|parkour|war-veteran|vacation|terrorist|tel-aviv-israel|taxi-driver|superhuman|spit-in-the-face|singer|salon|revenge|pubic-hair|presumed-dead|policeman|ping-pong|pet|pet-cat|penis|ointment|mossad|middle-east|reference-to-mariah-carey|male-nudity|magnate|intelligence-agent|helicopter|hairdresser|haircut|goat|food-chain|father-daughter-relationship|faked-death|old-woman|dog|disco|discotheque|disco-dancing|dinner|crying-girl|crate|counter-terrorist|cook|cat|cameo|brother-sister-relationship|beach|arsonist|arrest|airport|barefoot|title-spoken-by-character</t>
  </si>
  <si>
    <t xml:space="preserve">tt0800080</t>
  </si>
  <si>
    <t xml:space="preserve">The Incredible Hulk</t>
  </si>
  <si>
    <t xml:space="preserve">Bruce Banner, a scientist on the run from the U.S. Government, must find a cure for the monster he turns into, whenever he loses his temper.</t>
  </si>
  <si>
    <t xml:space="preserve">Edward Norton, Liv Tyler, Tim Roth, William Hurt</t>
  </si>
  <si>
    <t xml:space="preserve">Louis Leterrier</t>
  </si>
  <si>
    <t xml:space="preserve">antidote|opening-action-scene|marvel-cinematic-universe|cure|scientist|monster|military|on-the-run|hero|new-york-city|destruction|soldier|general|reboot|vertigo|male-soldier|brief-male-nudity|male-nudity|muscle-growth|cigar-smoking|female-soldier|police-shootout|police-officer-crushed|police-officer-kicked|police-officer-knocked-unconscious|police-officer|killing-an-animal|meditation|scenic-beauty|night-cityscape|sikorsky-ch-53-sea-stallion|cityscape|electronic-surveillance|male-in-a-shower|walking-out-of-a-fire|uh-60-blackhawk-helicopter|walking-in-the-rain|hitchhiking|pizza-delivery|chiapas-mexico|bare-chested-male|crashing-through-a-window|c-130-hercules|uh-1-huey-helicopter|humvee|blood-sample|contamination|drop-of-blood|bottling-factory|2000s|villain-arrested|superhero|painful-transformation|lens-flare|hand-to-hand-combat|combat|one-against-many|aikido|violence|showdown|action-hero|tragic-hero|pistol|what-happened-to-epilogue|glowing-eyes|prologue|harlem-manhattan-new-york-city|e-mail|internet|invulnerability|reluctant-hero|super-strength|special-forces|physicist|loss-of-humanity|drifter|anti-hero|bar|camera-phone|contaminated-drink|fugitive-hero|looking-at-oneself-in-a-mirror|science-goes-awry|heavy-rain|news-report|rampage|ambiguous-ending|mercenary|spit-in-the-face|hypodermic-needle|boyfriend-girlfriend-relationship|gatling-gun|parkour|heart-monitor|cave|motel|subtitled-scene|grenade|grenade-launcher|father-daughter-relationship|battle|martial-arts|jumping-from-a-rooftop|rio-de-janeiro-brazil|exploding-tank|character-turns-green|reference-to-coca-cola|product-placement|shower|reunion|hospital|battle-tank|guarana-drink|green-skin|one-man-army|waterfall|university|soft-drink|sniper|serum|security-guard|psychiatrist|pizza|pizza-parlor|pizza-boy|pentagon|mutation|mexico|martial-art|internet-chat|guatemala|forest|flashback|explosion|dog|chase|british|barking-dog|tank|restaurant|helicopter-crash|gamma-rays|damsel-in-distress|transformation|tranquilizer|thrown-through-a-window|strangulation|stabbed-in-the-chest|shot-in-the-shoulder|shot-in-the-head|shot-in-the-face|shot-in-the-chest|shot-in-the-back|shot-in-the-arm|running-away|rpg|punched-in-the-face|murder-of-a-police-officer|overturning-car|nosebleed|crushed-by-a-car|knocked-out-with-a-gun-butt|injection|head-wound|head-brace|gas-grenade|gamma-ray|fire|falling-from-a-helicopter|factory|face-slap|exploding-helicopter|exploding-car|experiment-on-oneself|experiment-gone-wrong|destroyed-wall|control|chaos|broken-leg|broken-arm|blood|arm-sling|taxi|taxi-driver|super-villain|super-soldier|rocket-launcher|portugal|monster-versus-monster|marvel-entertainment|machine-gun|laboratory|helicopter|fugitive|falling-from-height|cameo|biologist|favela|brazil|radical-transformation|marvel-comics|based-on-comic-book|cult-film</t>
  </si>
  <si>
    <t xml:space="preserve">tt0425061</t>
  </si>
  <si>
    <t xml:space="preserve">Get Smart</t>
  </si>
  <si>
    <t xml:space="preserve">A highly intellectual but socially awkward spy is tasked with preventing a terrorist attack from a Russian spy agency.</t>
  </si>
  <si>
    <t xml:space="preserve">Steve Carell, Anne Hathaway, Dwayne Johnson, Alan Arkin</t>
  </si>
  <si>
    <t xml:space="preserve">spy|male-nudity|airplane|obese-woman|overweight-woman|misunderstanding|2000s|victorinox|tough-guy|violence|tough-girl|hand-to-hand-combat|explosion|machine-gun|villain|training|heroine|hero|chase|fistfight|brawl|comic-hero|martial-arts|imperative-in-title|obscene-finger-gesture|closing-credits-sequence|moscow-russia|los-angeles-california|face-slap|cell-phone|altered-version-of-studio-logo|old-man-beats-up-young-man|strong-man|male-hug|big-man|remake|washington-d.c.|traitor|motorcycle|ferrari|false-accusation|concert-hall|beethoven's-ninth-symphony|ballroom-dancing|spy-spoof|leg|legs|urination|flashback|fight|dance|male-to-male-kiss|walking-into-a-trap|violin|video-surveillance|thrown-through-a-window|thrown-from-a-bridge|swiss-army-knife|swat-team|storm-drain|shot-in-the-leg|shot-in-the-foot|shot-in-the-face|shot-in-the-ear|shot-in-the-crotch|shot-in-the-chest|secret-entrance|raised-middle-finger|radioactive-material|punched-in-the-face|plastic-surgery|paintball-gun|obesity|night-vision|murder|knocked-out|kicked-in-the-face|kicked-in-the-crotch|jumping-through-a-window|jumping-from-an-airplane|hit-with-a-chair|hit-in-the-face|hit-on-the-head-with-a-fire-extinguisher|hit-by-a-door|hit-by-a-bus|held-at-gunpoint|gay-kiss|flamethrower|falling-through-the-floor|falling-from-height|exploding-car|exploding-building|crashing-through-a-door|car-crash|butt-slap|breaking-through-a-door|birthday-cake|betrayal|assassination|air-marshal|u.s.-vice-president|u.s.-president|telephone-booth|russia|pistol|obscene-gesture|nuclear-weapon|jailbreak|hit-by-a-train|driving-range|double-cross|dancing|convertible|classical-concert|auto-theft|air-duct|robot|chechnya|stapler|fly|skydiving|usb|technician|piano|lavatory|laser|fat-suit|double-agent|dog|disguise|car-train-collision|weaponry|top-secret|surveillance|spy-hero|spoof|shoe|secret-service|secret-organization|secret-headquarters|secret-agent|james-bond-spoof|ineptitude|gadget|espionage|arch-villain|based-on-tv-series|actor-shares-first-name-with-character|character-name-in-title</t>
  </si>
  <si>
    <t xml:space="preserve">tt0811138</t>
  </si>
  <si>
    <t xml:space="preserve">The Love Guru</t>
  </si>
  <si>
    <t xml:space="preserve">Pitka, an American raised outside of his country by gurus, returns to the States in order to break into the self-help business. His first challenge is to settle the romantic troubles and subsequent professional skid of a star hockey player whose wife left him for a rival athlete.</t>
  </si>
  <si>
    <t xml:space="preserve">Jessica Simpson, Kanye West, Mike Myers, Deepak Chopra</t>
  </si>
  <si>
    <t xml:space="preserve">Marco Schnabel</t>
  </si>
  <si>
    <t xml:space="preserve">guru|bucket-of-popcorn|bloopers-during-credits|toronto-maple-leafs|chastity-belt|moustache|handlebar-moustache|lesbian-kiss|reference-to-mariska-hargitay|glass-shard|mother-hits-son|penis|ice-hockey|sports-violence|racial-stereotype|male-underwear|penis-size|shower-room|group-shower|male-in-shower|men's-locker-room|speedo|locker-room|newspaper-headline|los-angeles-kings|staples-center-los-angeles|burping|nose-piercing|sexual-innuendo|soup|pickle|lychee|miniature-office|playing-acoustic-guitar|butane-lighter|blue-grass-band|crashing-through-a-window|punched-in-the-face|choir-practice|male-in-a-shower|implied-male-nudity|hit-by-a-hockey-puck|dice|altoids|clotheslined|cotton-candy|corndog|depends-undergarment|knuckle-tattoo|trademark-symbol|acronym|gulfstream-3-business-jet|bare-chested-male|reference-to-celine-dion|woman-in-a-bikini|pitching-a-book|sitting-on-a-pillow|lei|crossed-eyes|reference-to-deepak-chopra|belly-dancing|playing-a-surbahar|sportscast|reference-to-judi-dench|marital-problem|erection|elephant-penis|fake-heart-attack|sex-in-public|pizza-delivery-boy-cliche|worst-picture-razzie-winner|toronto-ontario-canada|urination|slapstick|controversy|slip|sex-toy|sex-guru|loss-of-virginity|gag-humor|falling-on-one's-head|falling|bad-taste|virgin|stanley-cup|pratfall|playoffs|pinhead|mistake|midget-wrestling|meat|little-person|indictable-offence|ice-skating|ice-rink|diarrhea|coach|career-move|boycott|arena|accident|abomination|french-canadian-stereotype|spontaneous-erection|beginning-morphed-with-ending|singing-in-a-car|rotoscoping|sitar|product-placement|bollywood|bikini|apology|tooth-extraction|tattoo|sucker-punch|stuffed-shorts|student-mentor-relationship|rooster|penis-joke|overbearing-mother|obscene-finger-gesture|niagara-falls|mother-son-relationship|midget|martial-arts|hit-in-the-groin|hit-in-the-crotch|french-canadian|french-accent|flatulence|elephant|double-entendre|domineering-mother|contortionist|canadian-stereotype|bleeped-dialogue|bird-attack|bar-fight|animal-sex|actress-playing-herself|actor-playing-himself|maple-leafs|indian-guru|hindu|puck-bunnies|title-spoken-by-character</t>
  </si>
  <si>
    <t xml:space="preserve">tt0448157</t>
  </si>
  <si>
    <t xml:space="preserve">Hancock</t>
  </si>
  <si>
    <t xml:space="preserve">Hancock is a superhero whose ill considered behavior regularly causes damage in the millions. He changes when the person he saves helps him improve his public image.</t>
  </si>
  <si>
    <t xml:space="preserve">Will Smith, Charlize Theron, Jason Bateman, Jae Head</t>
  </si>
  <si>
    <t xml:space="preserve">anti-gay-language|bully-comeuppance|tough-girl|homophobic-slur|destruction|prison|character-name-in-title|superhero|looking-at-oneself-in-a-mirror|surname-as-title|bully|gunshot-wound|disarming-someone|showdown|m-16|machine-gun|uzi|revolver|car-chase|gunfight|mixed-martial-arts|brawl|hook|grenade-launcher|convict|police-car|villain|violence|super-powers|alcohol|criminal|prisoner|ice-cream|supernatural-power|fear|defibrillation|brooklyn-new-york-city|reference-to-youtube|child-swearing|telephone-call|family-relationships|zagnut-candy-bar|wounded-policeman|upside-down-car|turban|train-wreck|tornado|thrown-into-the-air|syringe|sprinkler-system|spaghetti|soul-mate|soccer|shot-multiple-times|sailboat|robbery|public-relations|product-placement|popcorn|pokies|parasaurolophus|news-reporter|mugshot|mercedes|meatball|logo|liquor-store|liquor-bottle|lightning|jumping-into-the-sky|ice-cream-truck|gurney|group-therapy|grey-whale|gas-cylinder|freight-train|frankenstein|football|fingerprint|ferris-wheel|female-police-officer|falcon|explosion|editorial|defibrillator|cutting-glass|corvette|cityscape|chase-across-the-sky|cement-mixer|c4-explosives|bus|bourbon|banana|applause|amnesia|american-eagle|alarm|dunkin'-donuts|d-box-motion-code|television|reformation|catching-someone-who-falls|youtube|train-accident|trailer-home|secret-past|restaurant|publicist|police|los-angeles-california|immortality|escaped-convict|convenience-store|car-accident|beached-whale|vicodin|thrown-through-a-wall|tattoo|strapped-to-a-bomb|shot-through-a-window|shot-in-the-stomach|shot-in-the-head|shot-in-the-face|shot-in-the-eye|shootout|shaving|severed-hand|rocket-launcher|overturning-car|neck-brace|jumping-over-a-car|interracial-romance|hit-by-a-train|fbi-agent|falling-from-height|exploding-car|child-in-peril|body-landing-on-a-car|male-nudity|car-on-train-tracks|superhero-costume|sunglasses|moon|train-derailment|store-robbery|shot-in-the-chest|rescue|new-york-city|fire|dead-man-switch|weather-control|superheroine|super-strength|super-speed|storm|stabbed-in-the-back|secret-identity|revenge|love-triangle|invulnerability|hostage|hospital|hook-for-hand|flying|dog|depression|bomb|basketball|bank-robbery|axe|alcoholic|infidelity|hand-to-hand-combat|opening-action-scene|action-heroine|martial-arts|fistfight|tough-guy|action-hero|hero|man-with-no-name|scene-during-end-credits|blockbuster|title-appears-in-writing|one-word-title|wilhelm-scream|repeated-line|title-spoken-by-character|surprise-ending</t>
  </si>
  <si>
    <t xml:space="preserve">tt0411477</t>
  </si>
  <si>
    <t xml:space="preserve">Hellboy II: The Golden Army</t>
  </si>
  <si>
    <t xml:space="preserve">The mythical world starts a rebellion against humanity in order to rule the Earth, so Hellboy and his team must save the world from the rebellious creatures.</t>
  </si>
  <si>
    <t xml:space="preserve">Ron Perlman, Selma Blair, Doug Jones, John Alexander</t>
  </si>
  <si>
    <t xml:space="preserve">Nominated for 1 Oscar. Another 5 wins &amp; 28 nominations.</t>
  </si>
  <si>
    <t xml:space="preserve">elf|superhero|demon|occult-detective|based-on-comic-book|creature|rebellion|prince|hell|aquatic-humanoid|human-demon-team|humanoid-demon|breathing-apparatus|reference-to-the-wizard-of-oz|webbed-fingers|one-against-many|hand-to-hand-combat|fistfight|brawl|wrestling|mixed-martial-arts|martial-arts|battle|violence|showdown|gunfight|shootout|action-hero|hero|owning-many-cats|exploding-helicopter|roman-numeral-in-title|prologue|patricide|baby|multiple-time-frames|new-york-city|sword-fight|stabbed-in-the-mouth|severed-arm|self-sacrifice|film-within-a-film|father-son-relationship|father-daughter-relationship|brother-sister-relationship|blood-on-camera-lens|interspecies-romance|indestructibility|twin|truce|troll|tooth-fairy|superhero-team|super-villain|spear|self-exile|resignation|pregnancy|northern-ireland|map|goblin|exile|crown|christmas|book|blacksmith|auction|angel-of-death|abduction|1950s|shower|flashback|fight|fictional-war|one-man-army|no-opening-credits|vanishing-figure|tumor|thrown-through-a-window|thrown-through-a-glass-door|threatened-with-a-knife|teeth-knocked-out|stabbed-in-the-head|stabbed-in-the-chest|stabbed-in-the-back|split-screen|son-murders-father|face-slap|skeleton|singing|shot-through-the-mouth|shot-in-the-chest|severed-head|remorse|regeneration|quitting-a-job|pistol|person-on-fire|outcast|nosebleed|mutant|impalement|hit-in-the-crotch|head-ripped-off|head-cut-off|goggles|gash-in-the-face|falling-in-love|falling-from-height|drunkenness|decapitation|death|cut-arm|crushed-to-death|christmas-eve|child-in-peril|body-landing-on-a-car|blood|arm-ripped-off|unwed-pregnancy|turned-to-stone|suicide|stabbed-in-the-foot|near-death-experience|german|eaten-alive|steampunk|paranormal-investigation|soul|nazi|nazi-experiment|dark-horse-comics|cigar-smoking|based-on-comic|apocalypse|anti-hero|sequel|secret-government-organisation|second-part|pyrokinesis|paranormal-phenomena|good-versus-evil|federal-bureau-of-investigation|title-spoken-by-character|character-name-in-title|surprise-ending</t>
  </si>
  <si>
    <t xml:space="preserve">tt0468569</t>
  </si>
  <si>
    <t xml:space="preserve">The Dark Knight</t>
  </si>
  <si>
    <t xml:space="preserve">When the menace known as the Joker emerges from his mysterious past, he wreaks havoc and chaos on the people of Gotham, the Dark Knight must accept one of the greatest psychological and physical tests of his ability to fight injustice.</t>
  </si>
  <si>
    <t xml:space="preserve">Warner Bros. Pictures/Legendary</t>
  </si>
  <si>
    <t xml:space="preserve">Christian Bale, Heath Ledger, Aaron Eckhart, Michael Caine</t>
  </si>
  <si>
    <t xml:space="preserve">Christopher Nolan</t>
  </si>
  <si>
    <t xml:space="preserve">Won 2 Oscars. Another 151 wins &amp; 154 nominations.</t>
  </si>
  <si>
    <t xml:space="preserve">dc-comics|moral-dilemma|psychopath|star-died-before-release|false-confession|clown|scarred-face|based-on-comic-book|presumed-dead|mob-boss|psychological-manipulation|darkness|secret-past|clown-mask|urban-setting|police-commissioner|dual-identity|same-director-as-prequel|tragic-hero|title-spoken-by-character|evil-clown|masked-vigilante|neo-noir|organized-crime|costumed-hero|hand-to-hand-combat|villain|dark-past|anti-hero|dark-hero|batman|joker|criminal|criminal-mastermind|hero|chaos|menace|money|bank|green-hair|bank-robbery|tragic-past|sociopath|skyscraper|mobster|human-monster|doctor|corruption|cowboy-hat|thug|subtitled-scene|brutality|pile-of-money|deformed-face|police-brutality|bag-of-money|mafia-boss|grenade|henchman|death-threat|rpg|super-villain|electronic-music-score|jujitsu|press-conference|jail-cell|evil-man|foreshadow|glasgow-smile|evil-smile|swat-team|helicopter|knife|mauling|billiards|bank-manager|friendship|broken-ankle|dog-attack|newscaster|face-paint|evil|social-commentary|car-chase|mafia|disfigured-face|clown-makeup|clown-face|electrocution|death-of-girlfriend|cape|billionaire|one-man-army|insanity|second-part|superhero|sequel|anti-villain|anarchist|die-hard-scenario|crime-saga|appeared-on-tv-news|returning-character-killed-off|reference-to-elvis-presley|reference-to-abraham-lincoln|returning-character-with-different-actor|vigilantism|double-life|bullet-proof-automobile|death-of-friend|2000s|the-joker|gotham|vigilante|anarchy|fight|police|chinese|robbery|mayor|judge|hong-kong|panic|love-triangle|district-attorney|trucker|hands-tied|truck-driver|shot-through-a-window|truck|barman-joker|mind-game|police-shootout|street-shootout|assault-rifle|helmet|bat-signal|coin-flip|two-face|mysterious-man|flipping-coin|improvised-weapon|kicked-in-the-face|beaten-to-death|action-violence|shard|fragments-of-glass|loner|mercilessness|wheelchair|key|car-keys|egg-timer|name-tag|innocent-person-killed|duct-tape-over-mouth|cargo-plane|tied-to-a-chair|obsession|african-american|batman-joker|manipulation|ceo|fight-the-system|madman|mob-of-reporters|private-jet|rope|destruction|terrorist-plot|super-computer|usa|diving|tragedy|sunglasses|knocked-out|inventor|filmed-killing|talk-show-host|crowbar|floodlight|evil-laughter|hatred|explosives-expert|crutches|tossing-a-coin|flipping-a-coin|kicking-in-a-door|playboy|tension|knocked-out-with-a-gun-butt|desperation|thief|burning-letter|facial-disfigurement|ex-soldier|newspaper-clipping|parachute|jumping-through-a-window|sawed-off-shotgun|van|rifle|escaped-mental-patient|escape-attempt|surveillance|scientist|punched-in-the-chest|cockney-accent|nurse|hit-by-a-car|drug-supplier|flashlight|horse|cigar-smoking|ship-captain|decoy|white-gloves|open-ended|councilor|tragic-ending|cover-up|parade|telescope|metal-detector|social-decay|urban-decay|montage|corrupt-police|maniac|phone-bomb|police-procedural|tattoo|paranoia|prison-warden|nihilist|nihilism|politics|burned-to-death|person-on-fire|gadget-vehicle|killing-spree|crime-spree|reporter|offscreen-killing|police-raid|mission|escalation|bartender|rescue-mission|home-invasion|motorcycle-stunt|bridge|female-lawyer|punk|slide-locked-back|grappling-hook|shipping-container|railyard|fingerprint|job-promotion|aerial-shot|law|kicked-in-the-stomach|lack-of-trust|self-destruct|car-truck-chase|car-motorcycle-chase|punched-in-the-face|thrown-from-height|crashing-through-a-window|gadgetry|copycat|body-bag|explosive|russian|car-bomb|garbage-truck|hit-by-a-truck|geiger-counter|machine-pistol|corrupt-businessman|walkie-talkie|human-bomb|prison-guard|face-slap|convict|prisoner|lasersight|hit-by-a-bus|newspaper-headline|crime-scene|two-way-mirror|power-outage|ship|jailbreak|russian-roulette|warehouse|elevator|letter-bomb|drugged-drink|police-dog|airplane|national-guard|loss-of-loved-one|gatling-gun|security-guard|kitchen|computer-cracker|engineer|ambush|booby-trap|videoconferencing|robber|bank-robber|suspense|man-wearing-a-mask|experimental-technology|gang|mixed-martial-arts|hand-grenade|police-officer|vigilante-justice|armored-car|sadist|uzi|female-cop|telling-someone-to-shut-up|remote-detonator|bomb-detonation-device|female-judge|text-message|blocking-a-door-with-a-chair|interrogation-room|homoerotic|three-word-title|heist|bank-heist|sequel-to-a-reboot|promises|face-burn|fear|broken-neck|fall-to-death|joker-card|pushed-from-height|scarecrow|stylized-violence|lens-flare|caught-in-a-net|investigation|apartment|bar|coin|marriage-proposal|double-cross|news-report|rooftop|jumping-from-height|gash-in-the-face|prison-escape|handcuffs|disguise|deception|policewoman|arrest|father-daughter-relationship|mother-daughter-relationship|corpse|warrior|trial|rescue-attempt|shot-to-death|shot-in-the-chest|shot-in-the-back|race-against-time|gasoline|silencer|mass-murderer|police-funeral|police-corruption|corrupt-cop|strapped-to-a-bomb|car-accident|costume|face-mask|cell-phone|rocket|dynamite|terrorism|limousine|news-reporter|fire-truck|ferry|broken-limb|broken-bone|opening-action-scene|bomb|duel|kiss|terrorist|gadget-car|sniper-rifle|sniper|brawl|gunfight|showdown|explosion|machine-gun|disarming-someone|one-against-many|martial-arts|killed-in-car|electronic-music-score-in-style-of-orchestral-music-score|lifting-a-male-into-the-air|tough-guy|fistfight|shootout|subjective-camera|slow-motion-scene|burning-a-document|media-coverage|secretary|restaurant|knife-in-shoe|court|torture|interview|ambulance|parking-garage|exploding-body|timebomb|pool-cue|pool-hall|pool-table|detective|shotgun|nightclub|lifting-someone-into-the-air|jumping-from-a-rooftop|man-with-glasses|fake-nurse|night|armored-truck|gas-grenade|car-crash|poison|mutilation|thrown-from-a-car|tied-up|money-laundering|psychological-torture|beating|exploding-car|police-station|father-son-relationship|playing-card|magic-trick|chase|father-figure|bruise|police-detective|betrayal|party|hate|detonator|mother-son-relationship|death-of-loved-one|justice|ballet-dancer|body-landing-on-a-car|danger|ruthlessness|pistol|schizophrenia|exploding-helicopter|impostor|falling-down-stairs|parallel-montage|bank-vault|axe|masked-villain|nurse-uniform|conscience|impalement|chief-executive-officer|school-bus-driver|thrown-off-a-balcony|seaplane|servant|letter|sadism|blackmail|false-accusation|dog|overturning-car|man-wearing-a-wig|rivalry|escape|revolver|thrown-through-a-window|courage|motorcycle|husband-wife-relationship|near-death-experience|butler|thrown-from-a-building|secret-laboratory|concept-car|boat|funeral|pencil|car-set-on-fire|police-officer-killed|helicopter-crash|dagger|masked-criminal|idealism|gadget|sonar|lamborghini|broken-leg|school-bus|rottweiler|business-card|russian-mafia|penthouse|prison|mass-murder|fundraiser|hanging-upside-down|hope|fire|video-footage|master-servant-relationship|masked-superhero|masked-man|masked-hero|laughing|death|title-at-the-end|camouflage|conflicted-hero|self-sacrifice|honor|killer-clown|sarcastic-clapping|good-versus-evil|gothic|famous-line|rocket-launcher|man-with-no-name|faked-death|burning-money|drug-dealer|kidnapping|evacuation|crime-boss|no-title-at-beginning|threatened-with-a-knife|held-at-gunpoint|child-in-peril|burnt-face|burned-alive|epic|secret-identity|scar|revenge|rescue|police-chase|number-in-character's-name|no-opening-credits|murder|mask|lawyer|interrogation|hostage|hospital|heroism|flying|fictional-city|falling-from-height|exploding-building|accountant|watching-television|bare-chested-male|ak-47|bagpipes|gangsta|cynicism|american-abroad|burn-victim|written-by-director|wrongful-arrest|zip-line|18-wheeler|abandoned-warehouse|famous-score|animal-attack|christ-allegory|crime-epic|journalist|domestic-terrorism|voice-over-letter|villain-arrested|acid|boyfriend-girlfriend-relationship|bulletproof-vest|kung-fu|assassin|assassination|gangster|action-hero|sitting|character's-point-of-view-camera-shot|ambiguous-ending|bodyguard|wuxia-fiction|blood|attempted-murder|visionary|anger|abandoned-hospital|blockbuster|violence|black-mask|british-actor-playing-american-character|based-on-comic|character-repeating-someone-else's-dialogue|death-of-cast-member|ambiguous-title|comic-hero|tragic-villain|cult-film|altered-version-of-studio-logo|man-dressed-as-a-woman|bound-and-gagged|damsel-in-distress|crime-fighter|surprise-ending</t>
  </si>
  <si>
    <t xml:space="preserve">tt0443701</t>
  </si>
  <si>
    <t xml:space="preserve">The X Files: I Want to Believe</t>
  </si>
  <si>
    <t xml:space="preserve">Mulder and Scully are called back to duty by the FBI when a former priest claims to be receiving psychic visions pertaining to a kidnapped agent.</t>
  </si>
  <si>
    <t xml:space="preserve">David Duchovny, Gillian Anderson, Amanda Peet, Billy Connolly</t>
  </si>
  <si>
    <t xml:space="preserve">Chris Carter</t>
  </si>
  <si>
    <t xml:space="preserve">Drama, Mystery, Sci-Fi</t>
  </si>
  <si>
    <t xml:space="preserve">fbi|psychic-vision|psychic|priest|staff-physician|pedophile-priest|catholic|brain-disease|pedophile|hospital|surgical-gown|suit-and-tie|white-coat|bearded-man|glasses|surgical-scrubs|dental-mask|surgical-mask|medical-mask|latex-gloves|caucasian|two-headed-creature|first-person-title|psychic-detective|2000s|ice-bath|scalpel|hand-axe|live-severed-head|dragging-a-body|human-experimentation|grader|acepromazine|foot-chase|kennel|seizure|held-captive|bible-quote|bare-chested-male|car-crash|boy-in-a-wheelchair|police-dog|frozen-lake|bell-206-jet-ranger-helicopter|d-box-motion-code|second-part|snowplow|kidnapping|human-experiment|claim-in-title|paranormal-phenomena|cross|cell-phone|washington-d.c.|stem-cell|stem-cell-therapy|stem-cell-research|shaving-off-beard|scratching-face|rowboat|reference-to-proverbs|reference-to-proverbs-25-2|reference-to-jesus-christ|reference-to-j.-edgar-hoover|reference-to-google|reference-to-george-w.-bush|reference-to-bugs-bunny|praying|prayer|photograph|newspaper-clipping|mourning-one's-sister|medical-doctor|ice|helicopter|gardening-tool|footprint|female-doctor|driving-car|dorm-room|dog|beheading|beard|attacked-by-dog|apartment-complex|cult-film|federal-bureau-of-investigation|blizzard|surprise-during-end-credits|scene-during-end-credits|vivisection|virginia|terminal-illness|stem-cell-surgery|sick-child|same-sex-marriage|rescue|prophecy|police-chase|old-flame|mailbox|guard-dog|general-store|doctor|car-accident|cancer|brain-surgery|west-virginia|tranquilizer|skepticism|redemption|psychopath|police-officer-killed|faith|crisis-of-faith|bleeding-from-eyes|axe|title-appears-in-writing|swimming-pool|surgery|shaving|sex-offender|severed-head|severed-arm|russian|pistol|organ-harvesting|nun|murder|missing-person|impalement|frozen-body|fbi-agent|falling-from-height|dismemberment|blood|snow|abduction|based-on-tv-series|sequel|title-spoken-by-character</t>
  </si>
  <si>
    <t xml:space="preserve">tt1027862</t>
  </si>
  <si>
    <t xml:space="preserve">Swing Vote</t>
  </si>
  <si>
    <t xml:space="preserve">In a remarkable turn-of-events, the result of the presidential election comes down to one man's vote.</t>
  </si>
  <si>
    <t xml:space="preserve">Touchstone Pictures/Treehouse Films</t>
  </si>
  <si>
    <t xml:space="preserve">Kevin Costner, Madeline Carroll, Paula Patton, Kelsey Grammer</t>
  </si>
  <si>
    <t xml:space="preserve">Joshua Michael Stern</t>
  </si>
  <si>
    <t xml:space="preserve">vote|ballot|election|new-mexico|voting|president|reporter|tv-reporter|singing|class|voting-booth|election-day|letter|politics|texico-new-mexico|swing|presidential-election|polling-place|news-reporter|american-president|political-campaign|political-candidate|election-campaign|gilligan's-island-television-show|carton|bud-light|political-satire|juice|toy-gun|precociousness|portrait-of-john-f.-kennedy|filling-station|gas-station|interview|pickup-truck|teacher|scene-during-opening-credits|u.s.-secretary-of-state|u.s.-attorney-general|kissing-booth|fired-from-the-job|abortion|watching-tv|albuquerque-new-mexico|subjective-camera|tears|crying|restaurant|cafe|song|singer|classroom|boy|girl|friendship|montage|drunkenness|drink|drinking|food-processing-plant|husband-wife-relationship|prologue|kiss|democratic-party|republican-party|politician|gay-marriage|teeth|target-practice|rifle|leather|fruit-juice|american-football|elm-tree|employment|anti-semitism|card-playing|mexican|undocumented-worker|illegal-immigrant|immigrant|environmental-issue|pecos-new-mexico|exercise-machine|absent-mother|presidential-secretary|child-driving-a-car|wildlife-reserve|beauty-parlor|chocolate-gun|nudist-colony|african-american|black-american|independent-voter|hitting-one's-head-on-a-sign|passed-out|cross|homosexual|gay|mail|tv-van|van|writing-a-letter|band|earthworm|worm|microphone|questionnaire|cancer|mirror|insurance|tv-commercial|advertisement|photograph|roe-v.-wade|pro-life|pro-choice|nuclear-war|pizza|airplane|pandemonium|mob|underwear|tv-studio|foosball|voter-registration|radio-news|listening-to-a-radio|surveillance-camera|video-camera|school-essay|schoolyard|monopoly-the-board-game|precocious-child|unresolved-ending|united-parcel-service|strike|skeet-shooting|shotgun|secret-service|satellite-dish|rolling-stone-magazine|presidential-debate|policy-reversal|poker-the-card-game|pepsi-cola|people-magazine|pecos-river|newsweek-magazine|national-park|mtv|mopping-a-floor|mcdonald's-restaurant|margarita|insourcing|infiltrator|in-touch-magazine|fly-rod-and-reel-magazine|entertainment-tonight|dog|deciding-vote|chocolate|cheeseburger|bbc|bacon-and-eggs|young-republican|world's-greatest-dad-cup|whitening-one's-teeth|white-house-washington-d.c.|water-tower|voting-machine|tuxedo|truck-stop|trailer-home|tv-camera|table-hockey|string-necktie|slurping-a-drink-with-a-straw|skateboard|sierra-club|selling-one's-blood|ritz-cracker|red-carpet|race-car|product-placement|presidential-seal|portrait-of-george-washington|portrait-of-abraham-lincoln|political-poster|political-polling|playground|pizza-delivery|oath|tv-news|msnbc|mott's-apple-juice|motorcade|media-frenzy|u.s.-marine|limousine|layoff|lawn-chair|kiss-on-the-cheek|irresponsible-parent|bible|helicopter|greenpeace|fox-news|forgetting-to-pick-up-a-child|fishing|electon-decided-by-a-single-vote|egg|egg-salad|drunken-father|drinking-from-a-bottle|drawing-a-shade|dodge|diner|conference-room|cnn|civic-duty|chipped-beef-on-toast|child-responsible-for-a-parent|chicken|cheerleader|cheering-crowd|casting-an-illegal-vote|tv-cameraman|buffet-dinner|budweiser|breaking-eggs|bribe|juice-box|bowling-alley|boeing-747|bingo|billiards|beer|bar|background-check|awakened-by-one's-daughter|amnesty-international|american-flag|airforce-one|aclu|u.s.-president|presidential-campaign|father-daughter-relationship|bowling</t>
  </si>
  <si>
    <t xml:space="preserve">tt0859163</t>
  </si>
  <si>
    <t xml:space="preserve">The Mummy: Tomb of the Dragon Emperor</t>
  </si>
  <si>
    <t xml:space="preserve">In the Far East, Alex O'Connell, the son of famed mummy fighters Rick and Evy O'Connell, unearths the mummy of the first Emperor of Qin -- a shape-shifting entity cursed by a witch centuries ago.</t>
  </si>
  <si>
    <t xml:space="preserve">Brendan Fraser, Jet Li, Maria Bello, John Hannah</t>
  </si>
  <si>
    <t xml:space="preserve">emperor|shangri-la|china|mummy|army|general|dagger|tomb|witch|nightclub|diamond|curse|great-wall-of-china|year-1946|motorcycle|disarming-someone|kickboxing|kung-fu|hand-to-hand-combat|chase|dual-wield|revolver|showdown|pistol|battlefield|gun-fu|martial-arts|mixed-martial-arts|fistfight|brawl|gunfight|violence|tough-girl|tough-guy|action-hero|hero|returning-character-with-different-actor|voice-over-narration|glowing-eyes|yak|walther-p-38|upstart|submachine-gun|teepee|sword-fighting|supermarine-spitfire|strafing|snow|sanskrit|sacrifice|rope-bridge|rocket|roar|revenge|peru|peacekeeper|ningxia-province-china|mp-40-machine-gun|mountain-range|motorcycle-with-a-sidecar|marching|magical-power|lighting-fuse|kicked-in-the-head|juggler|jeep|icicle|ice-pack|hydra|fire-fight|fez|dismemberment|crystal|clothes-on-fire|chinese-opera|c-119-flying-boxcar|bound-and-gagged|book-of-magic|binoculars|beheaded|bazooka|arrow|woman-in-uniform|tuxedo|trickery|terracotta-army|team-of-horses|shot-with-an-arrow|oxfordshire-england|machine-gun|lost-book|long-white-gloves|knife-fight|horse-riding|female-narrator|excavation|drop-of-blood|drawn-and-quartered|decoy|multiple-time-frames|marriage|loss-of-mother|blockbuster|battle|uncle|tower|three-headed-creature|shanghai-china|mountain|mother-daughter-relationship|king|immortal|horse|great-wall|fishing|firecracker|england|bullet|asia|archaeologist|animate-skeleton|4-elements|no-opening-credits|studio-logo-segues-into-film|yeti|undead|turned-to-stone|torso-cut-in-half|tommy-gun|thrown-through-a-glass-door|thrown-from-a-car|sword|sword-fight|supernatural-power|stabbed-in-the-heart|stabbed-in-the-chest|stabbed-in-the-back|skeleton|shotgun|shot-to-death|shot-in-the-head|shot-in-the-face|shot-in-the-chest|shot-in-the-back|shootout|shapeshifting|severed-head|severed-arm|self-sacrifice|regeneration|prologue|airplane-crash|person-on-fire|near-death-experience|mother-son-relationship|melting-man|melting-face|knife-throwing|kicked-in-the-face|kicked-in-the-crotch|impalement|immortality|himalayan-mountains|held-at-gunpoint|head-ripped-off|head-blown-off|grenade|forbidden-love|fly-fishing|fireworks|fire-breathing|father-son-relationship|falling-through-the-floor|falling-off-a-cliff|falling-from-height|falling-down-stairs|exploding-truck|exploding-body|ex-soldier|epilogue|dynamite|dragon|decapitation|crushed-to-death|crashing-through-a-gate|crashing-through-a-door|corpse|chinese-new-year|cgi|butler|brother-sister-relationship|booby-trap|body-torn-apart|bleeding-from-eyes|betrayal|back-from-the-dead|avalanche|author|assassin|archeological-dig|1940s|third-part|sequel</t>
  </si>
  <si>
    <t xml:space="preserve">tt0497465</t>
  </si>
  <si>
    <t xml:space="preserve">Vicky Cristina Barcelona</t>
  </si>
  <si>
    <t xml:space="preserve">Two girlfriends on a summer holiday in Spain become enamored with the same painter, unaware that his ex-wife, with whom he has a tempestuous relationship, is about to re-enter the picture.</t>
  </si>
  <si>
    <t xml:space="preserve">Rebecca Hall, Scarlett Johansson, Christopher Evan Welch, Chris Messina</t>
  </si>
  <si>
    <t xml:space="preserve">Woody Allen</t>
  </si>
  <si>
    <t xml:space="preserve">Won 1 Oscar. Another 31 wins &amp; 53 nominations.</t>
  </si>
  <si>
    <t xml:space="preserve">summer|polyamory|painter|artist|sex|art|polyamorous-relationship|female-protagonist|voice-over-narration|lesbian|bohemian|modern-art|love-triangle|american-abroad|lesbian-kiss|photographer|oviedo|marriage|ulcer|woman|f-rated|self-discovery|asturias|three-word-title|place-name-in-title|airplane|poet|mood-swing|library|iris-shot|hotel|father-son-relationship|woman-smoker|sailing-ship|sailboat|red-wine|guitar|ferris-wheel|escalator|dining-al-fresco|bicycle|photography|lust|long-take|long-distance-call|lie|gunshot-wound|ex-husband-ex-wife-relationship|dialogue-driven|city-name-in-title|amusement-park|menage-a-trois|catalonia|wine|threesome|suicide-attempt|spanish|infidelity|gun|group-sex|gaudi|friendship|fiancee|darkroom|break-up|bisexual|american|affair|lesbianism|barcelona-spain|character-name-in-title</t>
  </si>
  <si>
    <t xml:space="preserve">tt0412536</t>
  </si>
  <si>
    <t xml:space="preserve">Brideshead Revisited</t>
  </si>
  <si>
    <t xml:space="preserve">A poignant story of forbidden love and the loss of innocence set in England prior to the Second World War.</t>
  </si>
  <si>
    <t xml:space="preserve">Miramax Films</t>
  </si>
  <si>
    <t xml:space="preserve">Matthew Goode, Thomas Morrison, David Barrass, Anna Madeley</t>
  </si>
  <si>
    <t xml:space="preserve">Julian Jarrold</t>
  </si>
  <si>
    <t xml:space="preserve">catholic|oxford|marriage|artist|painter|atheist|heir|england|kiss|divorce|nobility|nostalgia|mansion|chapel|intertitle-shows-passage-of-time|ship|art|morocco|alcoholic|religion|catholicism|mother-son-relationship|mother-daughter-relationship|two-word-title|opening-narration|voice-over-narration|public-nudity|towel|male-full-back-nudity|infidelity|ritual|public-humiliation|dinner|embarrassment|drinking|adultery|bromance|party|bare-butt|female-nudity|university|skinny-dipping|male-rear-nudity|bathing|bisexual|gay-kiss|male-nudity|world-war-two|venice-italy|upper-class|military-officer|gay|friendship-between-men|aristocrat|alcoholism|1930s|1920s|based-on-novel|title-spoken-by-character</t>
  </si>
  <si>
    <t xml:space="preserve">tt1031969</t>
  </si>
  <si>
    <t xml:space="preserve">The Rocker</t>
  </si>
  <si>
    <t xml:space="preserve">The Rocker tells the story of a failed drummer who is given a second chance at fame. Robert "Fish" Fishman is the extremely dedicated and astoundingly passionate drummer for the eighties ...</t>
  </si>
  <si>
    <t xml:space="preserve">Fox Atomic</t>
  </si>
  <si>
    <t xml:space="preserve">Rainn Wilson, Christina Applegate, Teddy Geiger, Josh Gad</t>
  </si>
  <si>
    <t xml:space="preserve">Peter Cattaneo</t>
  </si>
  <si>
    <t xml:space="preserve">drummer|rock-star|rock-band|hdtv|20-years-later|xbox-360|female-stockinged-legs|tights|pantyhose|reference-to-ringo-starr|urinary-tract-infection|groupie|youtube|vomit|urination|stop-motion-scene|myspace|music-video|hit-in-the-crotch|grudge|first-kiss|female-rocker|fake-english-accent|fake-british-accent|english-accent|british-accent|washed-up-star|t-shirt|stretch-limousine|single-mother|rat|pepsi-cola|overbearing-mother|living-in-an-attic|lip-synching|hummer|hand-sanitizer|domineering-mother|cleavage|citizens-band-radio|camera-phone|call-center|buxom|bra|blue-bra|uncle-nephew-relationship|spandex|slacker|singing-in-a-car|rock-concert|recording-studio|product-placement|musician|music-executive|music-business|mother-son-relationship|milf|male-rear-nudity|heavy-metal|headbanger|haircut|hair-metal|female-musician|cleveland-ohio|bus-ride|brother-sister-relationship|betrayal|2000s|1980s|actor-shares-first-name-with-character</t>
  </si>
  <si>
    <t xml:space="preserve">tt0852713</t>
  </si>
  <si>
    <t xml:space="preserve">The House Bunny</t>
  </si>
  <si>
    <t xml:space="preserve">After Playboy bunny Shelley is kicked out of the playboy mansion, she finds a job as the house mother for a sorority full of socially awkward girls.</t>
  </si>
  <si>
    <t xml:space="preserve">Anna Faris, Colin Hanks, Emma Stone, Kat Dennings</t>
  </si>
  <si>
    <t xml:space="preserve">Fred Wolf</t>
  </si>
  <si>
    <t xml:space="preserve">sorority|makeover|playboy-bunny|shower|no-panties|playboy-model|playboy-magazine|photo-shoot|genital-piercing|fraternity-house|nudity|female-nudity|playboy|playboy-mansion|party|woman|sex-comedy|white-panties|girl-in-panties|blonde|short-shorts|scantily-clad-female|college-girl|female-protagonist|girl-with-glasses|pink-panties|panties|upskirt|dream-girl|aztec-indian|teen-movie|water-bra|virgin-sacrifice|station-wagon|stapler|squeegee|sorority-pledge|sod|skateboard|product-placement|posting-flyer|optimism|megaphone|man-dressed-as-woman|letter-zeta|letter-theta|letter-sigma|letter-psi|hit-by-a-falling-object|hair-wrapped-in-a-towel|greek-letter|grand-piano|gavel|football|dancing|cheesecake-calendar|car-wash|candle|bubble|bouquet-of-roses|billiards|applause|storybook-in-opening-shot|riches-to-rags|yoga|virgin|studying|song-during-credits|singing-contest|scene-during-end-credits|redneck|public-humiliation|pregnancy|pool-table|piercing|pierced-nose|party-dress|nerdy-girl|manhole|letter|karaoke|karaoke-bar|jail|hangover|gardener|fraternity|fraternity-initiation|frat-party|first-date|cocktail|cat|calendar|bunny-costume|birthday|birthday-party|birthday-cake|bikini-car-wash|bar|wolf-whistle|hugh-hefner|female-rear-nudity|covered-female-frontal-nudity|bare-butt|back-brace|mini-skirt|cleavage|bikini|bare-midriff|legs|blonde-stereotype|housemother|sony-camera|animal-in-title</t>
  </si>
  <si>
    <t xml:space="preserve">tt1213644</t>
  </si>
  <si>
    <t xml:space="preserve">Disaster Movie</t>
  </si>
  <si>
    <t xml:space="preserve">Over the course of one evening, an unsuspecting group of twenty-somethings find themselves bombarded by a series of natural disasters and catastrophic events.</t>
  </si>
  <si>
    <t xml:space="preserve">Matt Lanter, Vanessa Lachey, Gary 'G. Thang' Johnson, Nicole Parker</t>
  </si>
  <si>
    <t xml:space="preserve">disaster|natural-disaster|glass|mousetrap|scatological-humor|killed-by-an-animal|death-of-pregnant-woman|woman-shot-in-the-forehead|comical-female-death|40-oz|crude-humor|watermelon|trashcan|tiara|swamp|song-and-dance|shot-in-the-belly|shot-in-the-head|running-for-your-life|roar|prophecy|outtakes-during-end-credits|marching-band|mannequin|manhole|looking-up-someone's-dress|hit-with-a-baseball-bat|helium-balloon|grappling-hook|facial-piercing|dismemberment|dancing|dagger|curving-bullet|breakdancing|birthday-party|bikini|big-hair|reference-to-billy-ray-cyrus|sword|stealing-a-car|shot-to-death|punched-in-the-face|man-punching-a-woman|hit-with-a-frying-pan|dragged-by-a-car|bare-chested-male|urination|dream|tequila|tattoo|stepped-on|skull|side-of-beef|shoe-phone|scream|reload-gun|panda|monkey|margarita|glass-slipper|eating-glass|female-wrestling|false-eyelashes|face-slap|e-bay|dinosaur-fossil|compressed-air|butt-crack|burp|breakdance|acoustic-guitar|true-love|transvestite|singing|shot-in-the-forehead|sewer|severed-limb|samurai-sword|rabies|pregnancy|policeman|party|omen|midget|meteor|male-rear-nudity|kung-fu|knocked-out|guitar|gross-out-comedy|eaten-alive|dying-repeatedly|drugs|death-of-girlfriend|death-metal|cult-director|chaos|cell-phone|catfight|catastrophe|blood|black-stereotype|belching|rotten-teeth|spoof|prince|princess|movie-in-title|reference-to-michael-jackson|reference-to-indiana-jones|cow|assassin|facebook|museum|laptop|impalement|fight|baseball-bat|parody</t>
  </si>
  <si>
    <t xml:space="preserve">tt0430770</t>
  </si>
  <si>
    <t xml:space="preserve">The Women</t>
  </si>
  <si>
    <t xml:space="preserve">A wealthy New Yorker wrestles with the decision to leave her cheating husband, as she and her friends discover that women really can have it all.</t>
  </si>
  <si>
    <t xml:space="preserve">Picturehouse Entertainment</t>
  </si>
  <si>
    <t xml:space="preserve">Meg Ryan, Annette Bening, Eva Mendes, Debra Messing</t>
  </si>
  <si>
    <t xml:space="preserve">Diane English</t>
  </si>
  <si>
    <t xml:space="preserve">divorce|new-york|woman|perfume|beauty-salon|fashion|magazine-editor|fashion-show|f-rated|surgical-gown|latex-gloves|bubble-bath|title-directed-by-female|woman-in-labor|heavily-pregnant-mother|giving-birth|birth|female-protagonist|stay-at-home-mom|lingerie|black-lesbian|baby-born|twin-actors-share-one-role|marijuana|joint|rock-wall|health-club|pumpkin|nail-polish|gossip|glamour|beauty-parlor|product-placement|baby|new-york-city|dog|department-store|connecticut|stirrups|pregnant-wife|pregnancy|mother-daughter-relationship|friendship-between-women|fashion-designer|expectant-mother|childbirth|pregnant-woman's-water-breaks|female-bonding|all-female-cast|friendship|remake|based-on-play</t>
  </si>
  <si>
    <t xml:space="preserve">tt0947802</t>
  </si>
  <si>
    <t xml:space="preserve">Lakeview Terrace</t>
  </si>
  <si>
    <t xml:space="preserve">A LAPD officer will stop at nothing to force out the interracial couple who just moved in next door.</t>
  </si>
  <si>
    <t xml:space="preserve">Sony Pictures/Screen Gems</t>
  </si>
  <si>
    <t xml:space="preserve">Samuel L. Jackson, Patrick Wilson, Kerry Washington, Ron Glass</t>
  </si>
  <si>
    <t xml:space="preserve">Neil LaBute</t>
  </si>
  <si>
    <t xml:space="preserve">interracial-couple|neighbor|suburb|white-male-black-female-relationship|lapd|male-nudity|nudity|blood-splatter|male-rear-nudity|shootout|mexican-standoff|main-character-dies|main-character-shot|blood|kissing-while-having-sex|sex-in-a-pool|sex|kiss|honorable-villain|racist-cop|cell-phone|bad-cop|abusive-father|father-daughter-relationship|f-word|gore|wildfire|vandalism|urination|torment|swimming-pool|single-father|shot-to-death|pregnancy|police|neighborhood|neighbor-torment|moving-in|husband-wife-relationship|house-party|home-invasion|face-slap|death-of-wife|bachelor-party|race-relations|interracial-romance|interracial-relationship|widower|tragic-villain|strict-father|slashed-tire|overprotective-father|harassment|floodlight|air-conditioner|racism|police-officer|los-angeles-california|interracial-marriage|villain-played-by-lead-actor</t>
  </si>
  <si>
    <t xml:space="preserve">tt0995039</t>
  </si>
  <si>
    <t xml:space="preserve">Ghost Town</t>
  </si>
  <si>
    <t xml:space="preserve">Bertram Pincus is a man whose people skills leave much to be desired. When Pincus dies unexpectedly, but is miraculously revived after seven minutes, he wakes up to discover that he now has the annoying ability to see ghosts.</t>
  </si>
  <si>
    <t xml:space="preserve">DreamWorks/Paramount Distribution</t>
  </si>
  <si>
    <t xml:space="preserve">Greg Kinnear, Jordan Carlos, Dequina Moore, Joseph Badalucco Jr.</t>
  </si>
  <si>
    <t xml:space="preserve">ghost|medical-mask|latex-gloves|dental-mask|surgical-mask|cardiopulmonary-resuscitation|bouquet-of-roses|white-rose|bright-light|good-deed|albert-einstein-quote|percocet|slip-and-fall|saying-i-love-you|playing-a-bongo|washing-a-dog|brushing-a-dog's-teeth|walking-a-dog|boxer-dog|wearing-clothes-with-the-price-tag-on|central-park|sneezing|sapphire-martini|shaking-a-martini|playing-violin|foot-chase|street-cleaner|cantankerous-man|night-cityscape|tapping-fingers|window-air-conditioner|tuxedo|medical-instrument|manhattan-new-york-city|male-nudity|central-park-manhattan-new-york-city|madison-avenue-manhattan-new-york-city|human-rights-lawyer|egyptologist|adultery|winter-in-new-york-city|temple-of-dendur|egyptian-mummy|autumn-in-new-york-city|wheelchair|violin-player|unfinished-business|tooth|taxi|sneeze|small-talk|seeing-dead-people|restaurant|poster|motorcycle-helmet|medical-receptionist|letter|lecture|indian-american|fake-tan|exhibition|bus-accident|bathroom-key|accident|misanthropy|misanthrope|time-lapse-photography|penis-joke|hit-by-a-bus|hailstorm|dog|afterlife|surgeon|penis|nitrous-oxide|nightmare|museum|mummy|laxative|infidelity|hospital|doctor|dentistry|death-of-spouse|anesthetic|anesthesia|air-conditioner|new-york-city|near-death-experience|elevator|dentist</t>
  </si>
  <si>
    <t xml:space="preserve">tt0956038</t>
  </si>
  <si>
    <t xml:space="preserve">Nights in Rodanthe</t>
  </si>
  <si>
    <t xml:space="preserve">A doctor who is traveling to see his estranged son sparks with an unhappily married woman at a North Carolina inn.</t>
  </si>
  <si>
    <t xml:space="preserve">Warner Bros. Pictures/Village Roadshow</t>
  </si>
  <si>
    <t xml:space="preserve">Richard Gere, Diane Lane, Christopher Meloni, Viola Davis</t>
  </si>
  <si>
    <t xml:space="preserve">George C. Wolfe</t>
  </si>
  <si>
    <t xml:space="preserve">inn|north-carolina|death|unhappily-married-woman|mother|infidelity|surgeon|place-name-in-title|mother-daughter-relationship|wild-horse-herd|outer-banks-north-carolina|sex|kiss|true-love|middle-age-romance|unfaithfulness|unfaithful-husband|stranger|plastic-surgeon|middle-age|husband-wife-relationship|hurricane|divorced-man|affair|adultery|unhappy-marriage|father-son-estrangement|beach|based-on-novel</t>
  </si>
  <si>
    <t xml:space="preserve">tt1059786</t>
  </si>
  <si>
    <t xml:space="preserve">Eagle Eye</t>
  </si>
  <si>
    <t xml:space="preserve">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</si>
  <si>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 xml:space="preserve">Shia LaBeouf, Michelle Monaghan, Rosario Dawson, Michael Chiklis</t>
  </si>
  <si>
    <t xml:space="preserve">D.J. Caruso</t>
  </si>
  <si>
    <t xml:space="preserve">audio-surveillance|pentagon|twin-brother|death|technology|cell-phone|fbi|general-atomics-drone|military-drone|gunfight|shootout|opening-action-scene|tunnel-chase-scene|pursuit|drone|secretary-of-defense|loss-of-brother|soldier|u.s.-president|two-word-title|semiautomatic-pistol|handgun|jumping-through-a-window|falling-from-height|bar|washington-d.c.|x-ray|voice-on-the-phone|uh-60-blackhawk-helicopter|traffic-light|pump-action-shotgun|pay-phone|passport|parking-garage|package|necklace|national-anthem|mq-1-predator|merry-go-round|japanese-tourist|indianapolis-indiana|high-voltage|garbage-barge|electrical-tower|conveyor-belt|commuter-train|check|birthday-party|automated-teller-machine|american-flag|c-17-globemaster|evil-computer|tunnel|white-cane|sunglasses|skateboard|regaining-sight|red-dress|rain|playing-violin|orchestra|lipton-tea|happy-birthday-to-you|eye-surgery|bus|blind|birthday-cake|answering-machine|human-versus-computer|computer-tries-to-take-over-the-world|bird-in-title|animal-in-title|video-surveillance|trumpet|top-secret|title-appears-in-writing|swat-team|super-computer|subway-station|shotgun|shot-in-the-shoulder|shot-in-the-chest|shot-in-the-back|shooting|self-sacrifice|school-band|responsibility|punched-in-the-face|product-placement|president|pistol|murder|mother-son-relationship|missile|medal|knocked-out|kicking-in-a-door|injection|impersonating-a-police-officer|hostage|home-video|gambling|funeral|foot-chase|federal-bureau-of-investigation|fbi-agent|father-son-relationship|exploding-car|ex-husband-ex-wife-relationship|electrocution|death-of-brother|cyber-terrorism|crushed-to-death|crane|corpse|coercion|child-in-peril|car-crash|car-chase|burnt-body|bullet-proof-vest|brother-brother-relationship|bomb|artificial-intelligence|armored-car|armed-robbery|arm-sling|airport|air-force|deus-ex-machina|terrorist|gun|fugitive|explosion|chase|car-explosion|assassination|title-spoken-by-character</t>
  </si>
  <si>
    <t xml:space="preserve">tt0981227</t>
  </si>
  <si>
    <t xml:space="preserve">Nick and Norah's Infinite Playlist</t>
  </si>
  <si>
    <t xml:space="preserve">High school student Nick O'Leary, member of the Queercore band The Jerk Offs, meets college-bound Norah Silverberg when she asks him to be her boyfriend for five minutes.</t>
  </si>
  <si>
    <t xml:space="preserve">Michael Cera, Kat Dennings, Aaron Yoo, Rafi Gavron</t>
  </si>
  <si>
    <t xml:space="preserve">Peter Sollett</t>
  </si>
  <si>
    <t xml:space="preserve">night|band|gay|gay-friend|yugo|search|new-york-city|vomiting|one-night|slow-motion|vintage-car|unfaithful-girlfriend|transgender|stage-performance|rock-band|mix-cd|jewish|jealousy|indie-rock|indie-music|gay-bar|drag-queen|college-kid|bitch|exposed-underwear|penn-station|studio|sex|underage-drinking|ex-boyfriend-ex-girlfriend-relationship|break-up|van|train-station|toilet|taxi|sandwich|recording-studio|one-day|night-life|homosexual|homeless-man|head-butt|gum|drunkenness|dancing|church|cell-phone|car|big-city-life|bathroom|teenage-girl|teenage-boy|suburb|boyfriend-girlfriend-relationship|based-on-novel|character-name-in-title</t>
  </si>
  <si>
    <t xml:space="preserve">tt1190617</t>
  </si>
  <si>
    <t xml:space="preserve">An American Carol</t>
  </si>
  <si>
    <t xml:space="preserve">An anti-American filmmaker who's out to abolish the July Fourth holiday is visited by three ghosts who try to change his perception of the country.</t>
  </si>
  <si>
    <t xml:space="preserve">Trace Adkins, Brandon Alter, Chriss Anglin, Geoffrey Arend</t>
  </si>
  <si>
    <t xml:space="preserve">David Zucker</t>
  </si>
  <si>
    <t xml:space="preserve">arab-stereotype|filmmaker|terrorist|documentary-filmmaker|shipping-out|tombstone|cross-eyed|hit-with-a-frisbee|sweet-potato|saber|picking-cotton|slave|crashing-through-a-window|protest|reference-to-john-f.-kennedy|face-in-food|trampled|live-chicken|block-party|new-york-city|manhattan-new-york-city|hitler-spoof|politics|wheelchair|tuxedo|turnstile|tea|taxi|swastika|suicide-bomber|subway|stuka-dive-bomber|stepping-on-someone's-head|statue-of-liberty-new-york-city|spaghetti|soldier|sailor|riding-crop|red-rose|pump-action-shotgun|private-first-class|pizza|persian-gulf|pelted-with-food|neck-brace|nazi-flag|movie-poster|mouth|merit-badge|madison-square-garden-manhattan-new-york-city|hummer|hollywood-california|hit-on-the-head|helium-balloon|guitar|girl-scout|frisbee|family-reunion|face-shoved-into-food|face-slap|explosive-vest|explosion|entertainment-tonight|digital-clock|dialysis|cuban-cigar|crutches|crossed-eyes|countdown|convertible|chicken|chanting|cemetery|c4-explosives|breath-mint|bicycle|bell|banjo|defenestration|award-ceremony|spoof|fourth-of-july|demonstration|george-washington|spirit|reference-to-the-ten-commandments|reference-to-josef-stalin|reference-to-abraham-lincoln|reference-to-oliver-stone|reference-to-hannah-montana|zodiac-boat|amputee|reference-to-michael-moore|political-satire|parody|slapstick|absurdism|storytelling|slow-motion-scene|year-1968|zodiac|year-1940|ultra-liberal|training-video|salute|peace-symbol|letter-s|award|anvil|anti-americanism|american-flag|ak-47|afghanistan|selfishness|self-absorption|usa|patriotic|taliban|satire|john-f-kennedy</t>
  </si>
  <si>
    <t xml:space="preserve">tt1054588</t>
  </si>
  <si>
    <t xml:space="preserve">Flash of Genius</t>
  </si>
  <si>
    <t xml:space="preserve">Robert Kearns takes on the Detroit automakers who he claims stole his idea for the intermittent windshield wiper.</t>
  </si>
  <si>
    <t xml:space="preserve">Greg Kinnear, Tim Eddis, Warren Belle, Karl Pruner</t>
  </si>
  <si>
    <t xml:space="preserve">Marc Abraham</t>
  </si>
  <si>
    <t xml:space="preserve">intellectual-property|ford|professor|windshield-wiper|justice|inventor|flash-of-genius|genius|university|college|automaker|litigation|eyelid|eye|intermittent-windshield-wiper|money|contract|factory|engineering|rain|patent|teacher|engineer|automobile|automobile-industry|motivational|based-on-article|cartoon-on-tv|paranoia|mental-breakdown|lecture|reference-to-auschwitz|told-in-flashback|state-trooper|saying-grace|reference-to-marconi|man-with-glasses|highway-patrol|substitute-teacher|white-house-washington-d.c.|black-american|african-american|research-and-development-department|rockland-state-facility|reference-to-the-mona-lisa|copyright-infringement|night-driving|lecture-hall|rca|soccer-ball|wedding-night|fundraiser|golf-club|ice-cream-sundae|waitress|coffee|dog|legal-settlement|implied-contract|lecturn|deal-making|fairness|legality|morality|doing-the-right-thing|nervous-breakdown|defending-oneself-in-court|baby|breakfast|weather-forecast|loan|library|pills|celebration|champagne|drawing-board|eyeglasses|watching-tv|homecoming|integrity|pajamas|following-someone|mannequin|pregnancy|driving|sermon|cross|church-usher|singing|singer|demonstration|greyhound-bus|bus|kite|storytelling|restaurant|unemployment-office|unemployment|bar|sense-of-sight|eye-blinking|crossing-self|mercury-the-car|intellectual-theft|reading-a-newspaper|newspaper-article|research|reference-to-a-tale-of-two-cities|reference-to-charles-dickens|overhead-projector|mental-illness|mental-health|marital-separation|marriage|witness|talking-to-oneself-in-a-mirror|looking-at-self-in-mirror|mirror|prologue|automobile-manufacturer|auto-show|therapy|psychiatrist|hospital|manufacturer|typewriter|stress|ford-mustang|dodge-the-car|chrysler|snowing|drinking|drink|detroit-free-press-the-newspaper|repeated-scene|catholic-church|church|catholic|liar|lie|cigarette-smoking|false-accusation|student|david-and-goliath-struggle|classroom|class|electrical-engineer|electrical-engineering|businessman|testimony|corporation|friendship|betrayal|case-western-university|american-motor-company|ford-motor-company|general-motors|judge|courtroom|jury|trial|lawyer|business|phd|large-family|love|brother-sister-relationship|mother-daughter-relationship|mother-son-relationship|father-daughter-relationship|father-son-relationship|idea-theft|voice-over-letter|flash-forward|flashback|lawsuit|invention|husband-wife-relationship|family-relationships|detroit-michigan|corruption|corporate-corruption|based-on-true-story|title-spoken-by-character</t>
  </si>
  <si>
    <t xml:space="preserve">tt1301130</t>
  </si>
  <si>
    <t xml:space="preserve">Call + Response</t>
  </si>
  <si>
    <t xml:space="preserve">Fair Trade Pictures to support human rights activism against human trafficking and slavery on a community level.</t>
  </si>
  <si>
    <t xml:space="preserve">Fair Trade Pictures</t>
  </si>
  <si>
    <t xml:space="preserve">Madeleine Albright, Kevin Bales, David Batstone, Natasha Bedingfield</t>
  </si>
  <si>
    <t xml:space="preserve">Justin Dillon</t>
  </si>
  <si>
    <t xml:space="preserve">Documentary, History, Music</t>
  </si>
  <si>
    <t xml:space="preserve">slavery|fair-trade|human-trafficking|rockumentary|non-profit|million|justice|industry|abolitionist</t>
  </si>
  <si>
    <t xml:space="preserve">tt0416212</t>
  </si>
  <si>
    <t xml:space="preserve">The Secret Life of Bees</t>
  </si>
  <si>
    <t xml:space="preserve">Set in South Carolina in 1964, this is the tale of Lily Owens, a 14 year-old girl who is haunted by the memory of her late mother. To escape her lonely life and troubled relationship with ...</t>
  </si>
  <si>
    <t xml:space="preserve">Dakota Fanning, Queen Latifah, Jennifer Hudson, Alicia Keys</t>
  </si>
  <si>
    <t xml:space="preserve">Gina Prince-Bythewood</t>
  </si>
  <si>
    <t xml:space="preserve">12 wins &amp; 16 nominations.</t>
  </si>
  <si>
    <t xml:space="preserve">f-rated|racism|insect-in-title|south-carolina|escape|sister|beekeeping|father-abandons-daughter|hatred|disappointed-father|revenge-seeker|hot-temper|anger-anonymous|disobeying-orders|disobedience|rude|anger-issues|anger|losing-temper|bad-tempered|revenge|hate|ungrateful-father|triple-f-rated|father-seeks-revenge|adopted|daughter-abused-by-father|father-daughter-abuse|angry-man|cruel-father|angry-mob|running-to-escape|escape-attempt|trying-to-escape|attempted-escape|running-away-from-home|running-away|lie|bad-liar|liar|betrayer|betrayal-by-father|betrayal|african-american-woman|adopted-girl|adoption|abandoned-by-father|betrayal-of-father|bad-father|bad-temper|angry|angry-father|tween-girl|title-directed-by-female|black-american|murder|racial-violence|racial-prejudice|suicide-by-drowning|southern-accent|runaway-child|pink-house|photograph|note|nervous-breakdown|narrated-by-character|marriage-proposal|map|loss-of-sister|loss-of-mother|loss-of-loved-one|gun|grave|funeral|flashback|crying|bitch|birthday|birthday-cake|beekeeper|american-south|runaway|haunted-by-the-past|guilt|coming-of-age|child's-point-of-view|bees|suicide|rock-wall|drowning|domestic-violence|reference-to-the-virgin-mary|tilburon-south-carolina|teenage-girl|surrogate-mother|statue|sister-sister-relationship|religious-icon|religion|racist|racial-segregation|race-relations|quasi-religion|nanny|mother-daughter-relationship|insecurity|honey|heart|father-daughter-relationship|family-relationships|family-business|civil-rights|civil-rights-era|child-abuse|bee|beating|african-american|accidental-death|abusive-father|1960s|animal-in-title|death-of-mother|based-on-novel|title-spoken-by-character|interracial-kiss|racial-issues|interracial-friendship|interracial-relationship|ignored|hateful|spoiled|ruthless|ignorance|selfishness|hateful-father|strict-father|selfish-father|selfish</t>
  </si>
  <si>
    <t xml:space="preserve">tt0467197</t>
  </si>
  <si>
    <t xml:space="preserve">Max Payne</t>
  </si>
  <si>
    <t xml:space="preserve">Coming together to solve a series of murders in New York City are a police detective whose family was slain as part of a conspiracy and an assassin out to avenge her sister's death. The duo will be hunted by the police, the mob, and a ruthless corporation.</t>
  </si>
  <si>
    <t xml:space="preserve">Mark Wahlberg, Mila Kunis, Beau Bridges, Ludacris</t>
  </si>
  <si>
    <t xml:space="preserve">John Moore</t>
  </si>
  <si>
    <t xml:space="preserve">based-on-video-game|police-detective|ex-partner|death|hallucination|corporation|new-york-city|drug|conspiracy|assassin|neo-noir|die-hard-scenario|leather-pants|police-shootout|blood-splatter|gore|mexican-standoff|gun-duel|gun-battle|ultra-slow-motion|bullet-ballet|two-word-title|primal-scream|pump-action-shotgun|human-test-subject|walking-in-the-rain|subway|valkyrie|fall-to-death|forced-to-kneel|falling-on-a-car|held-at-gun-point-on-knees|crime-scene-photograph|mugshot|product-placement|apple-laptop|winter|facial-tattoo|thigh-boots|mini-skirt|laser-light-show|night-cityscape|lesbian-kiss|wristwatch|war-on-terror|vial|thigh-boot|sprinkler-system|screaming-in-fear|running-out-of-ammo|overhead-camera-shot|mens-room|kneeling|hacked-to-death|gun-held-to-head|fire-fight|extreme-closeup|experimental-drug|drug-addiction|ceiling-fan|slow-motion-scene|rain|flashback|bare-chested-male|girl-stripped-down-to-panties|black-panties|train-station|thug|public-restroom|leather-jacket|interrogation|cowardice|automatic-weapon|helicopter-landing-pad|snorricam|wallet|wake|title-appears-in-writing|tied-to-a-chair|tattoo-parlor|sword|suicide|subway-station|stomping-on-someone's-hand|stabbed-to-death|snitch|sister-sister-relationship|shotgun|shot-to-death|shot-in-the-stomach|shot-in-the-shoulder|shot-in-the-leg|shot-in-the-chest|shot-in-the-back|severed-arm|scene-after-end-credits|red-dress|rage|punched-in-the-face|police-station|murder-of-a-police-officer|pistol|party|norse-mythology|machine-gun|loss-of-family|knocked-out-with-a-gun-butt|kicked-in-the-face|kicking-in-a-door|junkie|jumping-through-a-window|jumping-into-water|internal-affairs|hypothermia|hospital|home-invasion|hit-by-a-train|held-at-gunpoint|head-butt|gold-watch|fire-sprinkler|falling-through-a-window|falling-from-height|explosion|evil-corporation|drug-abuse|drowning|dismemberment|detonator|death-of-husband|corrupt-cop|corpse|bullet-proof-vest|bomb|body-landing-on-a-car|betrayal|beating|bar|attempted-robbery|ambush|alley|snow|shootout|machete|bullet-time|baton|violence|gun|drug-use|face-slap|funeral|murder-of-wife|tattoo|super-soldier|side-effect|revenge|police-officer|pickpocket|lieutenant|killed-in-action|government-agent|death-of-wife|death-of-sister|dea-agent|death-of-friend|death-of-child|title-spoken-by-character|character-name-in-title</t>
  </si>
  <si>
    <t xml:space="preserve">tt1175491</t>
  </si>
  <si>
    <t xml:space="preserve">W.</t>
  </si>
  <si>
    <t xml:space="preserve">A chronicle of the life and presidency of George W. Bush.</t>
  </si>
  <si>
    <t xml:space="preserve">Josh Brolin, Colin Hanks, Toby Jones, Dennis Boutsikaris</t>
  </si>
  <si>
    <t xml:space="preserve">Oliver Stone</t>
  </si>
  <si>
    <t xml:space="preserve">banana|ape|talking-monkey|monkey|family-relationships|drinking|dog|cabinet-meeting|bible|bible-study|baseball-stadium|barbecue|arrogance|ambition|alcoholism|abuse-of-power|vice-president|oval-office|father-son-relationship|president|texas|oil|college|u.s.-president|born-again-christian|weapon-of-mass-destruction|governor|christian|2000s|usa|politics|baseball|horse|golf|cigar|cigarettes|political-drama|american-president|u.s.-vice-president|one-word-title|shot-in-sequence|reference-to-billy-graham|man-with-glasses|dream|post-september-11-2001|prayer|nonlinear-timeline|drunk-driving|dialogue-driven|1990s|1980s|1970s|period-in-title|first-lady|yale|wealth|washington-d.c.|u.s.-congress|texas-rangers|stupidity|staff-meeting|running|right-wing|revenge|religious-fundamentalism|religious-conversion|potato-chip|politician|pledge-of-allegiance|patriotism|nickname|mother-son-relationship|montage|minister|letter|reference-to-jesus-christ|ivy-league|irony|iraq-war|imperialism|savant|husband-wife-relationship|hubris|hazing|gulf-war|guantanamo|reference-to-god|fraternity|flashback|flash-forward|faith|eye|election|dumbness|drunkenness|drink|dirty-trick|cufflink|corncob|controversy|conservatism|christian-right|baghdad-iraq|axis-of-evil|archival-footage|americana|1960s|republican-party|power|political-consultant|political-comedy|government|career|title-ends-with-period|one-letter-title|black-comedy|satire|title-spoken-by-character</t>
  </si>
  <si>
    <t xml:space="preserve">tt1045655</t>
  </si>
  <si>
    <t xml:space="preserve">The Haunting of Molly Hartley</t>
  </si>
  <si>
    <t xml:space="preserve">A girl with PTSD attempts to refresh her life at a new school, but soon finds it impossible when she's afflicted by not only bullying and bad memories, but also the supernatural.</t>
  </si>
  <si>
    <t xml:space="preserve">Haley Bennett, Jake Weber, Chace Crawford, Shannon Woodward</t>
  </si>
  <si>
    <t xml:space="preserve">Mickey Liddell</t>
  </si>
  <si>
    <t xml:space="preserve">teenager|resurrection|18th-birthday|birthday|community-center|delusion|revelation|death-in-childbirth|drowning|self-mutilation|knocked-out|falling-from-height|falling-through-a-staircase|evil|back-from-the-dead|deal|arm-sling|pay-phone|cell-phone|rich-kid|party|tumor|doctor|attempted-suicide|valedictorian|stabbed-with-scissors|stabbed-in-the-chest|guidance-counselor|blood-on-shirt|looking-at-self-in-mirror|nosebleed|cult|english-teacher|flashback|character-says-i-love-you|mother-daughter-relationship|scar|high-school|preparatory-school|new-kid|father-murders-daughter|dream|blood|stabbed-with-glass|car-accident|necklace|1990s|missing-person-poster|hospital|graduation|church|satanist|stab-wound|mental-illness|cinema|catfight|wealth|adoption|anger|mini-skirt|fanatic|baptism|insanity|surgery|paranoia|bra|crying|library|genetic|fear|panic|therapy|nervous-breakdown|visions|chopsticks|father-daughter-relationship|chinese-food|flirting|retail|bathroom|religion|cafeteria|clique|paradise-lost|class|campus|breakfast|school-uniform|nightmare|murder|birthday-present|scare|diamond|car-crash|bible|gift|fright|sign|hearing-voices|isolation|forest|teenage-girl|haunting|ancestry|death-of-mother|character-name-in-title|surprise-ending|insane-asylum</t>
  </si>
  <si>
    <t xml:space="preserve">tt0830515</t>
  </si>
  <si>
    <t xml:space="preserve">Quantum of Solace</t>
  </si>
  <si>
    <t xml:space="preserve">James Bond descends into mystery as he tries to stop a mysterious organization from eliminating a country's most valuable resource.</t>
  </si>
  <si>
    <t xml:space="preserve">Sony/MGM</t>
  </si>
  <si>
    <t xml:space="preserve">Daniel Craig, Olga Kurylenko, Mathieu Amalric, Judi Dench</t>
  </si>
  <si>
    <t xml:space="preserve">Action, Adventure, Thriller</t>
  </si>
  <si>
    <t xml:space="preserve">Nominated for 2 BAFTA Film Awards. Another 4 wins &amp; 30 nominations.</t>
  </si>
  <si>
    <t xml:space="preserve">bond-girl|action-hero|attempted-rape|official-james-bond-series|revenge|spy|trust|death|stage|cia|vengeance|golden-girl|official-bond-film|twenty-second-part|weapon|woman|007|cobbled-street|railway-station|heineken-beer|tunnel-chase-scene|hotel|rogue-agent|global-warming|ecology|2000s|nude-woman-murdered|dead-woman|police-officer|machine-gun|siren|airport|police-car|airfield|caribbean|speedboat|deposed-dictator|knife|shootout|money|italian|custom|bell|murder|tradition|photograph|festival|gunfight|record-player|explosion|motorcycle-cop|intelligence|phonograph-record|luxury-hotel|south-america|theatre-audience|siena-italy|native-american|suspicion|parachute|opera-singer|helicopter|friendship|russian|dumpster|loyalty|opera|jumping-from-a-rooftop|exploding-airplane|chaos|atacama-desert|title-at-the-end|parkour|snorricam|freeze-frame|off-screen-murder|naked-dead-woman|dead-woman-on-bed|yacht|white-rose|volkswagen-beetle|tuxedo|tripped|tracking-device|thrown-through-a-window|taxi|talamone-italy|switchblade|sailboat|running-across-a-roof|range-rover|private-jet|port-au-prince-haiti|person-in-a-car-trunk|motor-oil|london-england|la-paz-bolivia|knife-fight|kazan-russia|jumping-onto-a-bus|intravenous|impersonation|freight-train|driving-a-car-without-a-door|dangling-from-a-rope|bregenz-austria|breaking-a-door-handle|body-floating-in-water|binoculars|attache-case|gordon's-gin|foot-pursuit|lost-love|embassy|boat-accident|blockbuster|airplane|water-rights|underground-lake|sinkhole|scaffold|quarry|necklace|junta|hanging-upside-down|female-rear-nudity|credit-card-declined|car-falling-off-a-cliff|canadian-spy|canadian-expatriate|camera-phone|bell-tower|wine|stabbed-in-the-neck|stabbed-in-the-leg|stabbed-in-the-foot|shot-to-death|shot-in-the-side|shot-in-the-shoulder|shot-in-the-head|shot-in-the-chest|shot-in-the-back|scam|police-officer-killed|man-wearing-a-wig|jumping-through-a-window|framed-for-murder|foot-chase|falling-through-a-rooftop-window|falling-off-a-cliff|falling-down-stairs|exploding-car|exploding-building|disposing-of-a-dead-body|death-threat|corrupt-cop|corpse|body-landing-on-a-car|body-in-a-trunk|body-in-a-river|blood-on-shirt|axe|oil|sequel-mentioned-during-end-credits|russia|rooftop|rescue|motorcycle|henchman|falling-from-height|environmental|dictator|desert|damsel-in-distress|silencer|boat-chase|aston-martin|ukrainian|political-exile|militant|interrogation|horse-race|general|forensic-science|forensic-evidence|female-spy|female-agent|exile|coup-d'etat|consulate|cavern|car-chase|betrayal|art-gallery|aqueduct|villain|vendetta|terrorist|terrorist-group|terrorism|natural-resources|mystery-organization|mistaken-identity|italy|central-intelligence-agency|businessman|bank-account|austria|top-secret|secret-service|gadgetry|surveillance|spy-hero|sequel|secret-agent|pistol|gadget|espionage|british-intelligence|death-of-friend</t>
  </si>
  <si>
    <t xml:space="preserve">tt1099212</t>
  </si>
  <si>
    <t xml:space="preserve">Twilight</t>
  </si>
  <si>
    <t xml:space="preserve">A teenage girl risks everything when she falls in love with a vampire.</t>
  </si>
  <si>
    <t xml:space="preserve">Kristen Stewart, Sarah Clarke, Matt Bushell, Billy Burke</t>
  </si>
  <si>
    <t xml:space="preserve">Catherine Hardwicke</t>
  </si>
  <si>
    <t xml:space="preserve">29 wins &amp; 15 nominations.</t>
  </si>
  <si>
    <t xml:space="preserve">vampire|love|school|high-school|blood|forks-washington|phoenix-arizona|immortal|teenager|indian-reservation|title-same-as-book|title-directed-by-female|trust|friend|murder|high-school-student|forbidden-love|fight|fangs|vampire-versus-vampire|f-rated|reference-to-jacksonville-florida|first-person-narration|2000s|violence|open-ended|british-actor-playing-american-character|first-part|protective-male|woman-breaks-man's-neck|virginity|virgin|vampirism|undead-sexuality|undead|male-vampire|female-vampire|centenarian|bloodsucker|age-difference|slow-motion-scene|lifting-female-in-air|girl-with-glasses|saved-from-accident|17-year-old|lifting-someone-into-the-air|prom|dancing-on-partner's-feet|dance|cult-film|voice-over-narration|eternity|lightning|baseball|woman-kills-man|neck-breaking|tracking|stranger|stabbed-in-the-leg|shelter|romanticism|manhunt|legend|forest|fog|devotion|desire|biting|biology-course|attraction|reference-to-google|googling-for-information|washington-state|wolf|native-american|high-school-prom|first-day-of-school|classmate|apple|vampire-bite|teenage-romance|teenage-love|teenage-boy|surprise|supernatural-power|super-strength|resurrection|rescue|magic|loneliness|high-school-romance|high-school-friend|hallucination|good-versus-evil|friendship|female-student|falling-in-love|escape-attempt|enemy|death|corruption|brunette|bitterness|telepathy|one-word-title|true-love|small-town|vampire-human-love|death-of-friend|based-on-novel|surprise-ending</t>
  </si>
  <si>
    <t xml:space="preserve">tt0369436</t>
  </si>
  <si>
    <t xml:space="preserve">Four Christmases</t>
  </si>
  <si>
    <t xml:space="preserve">A couple struggles to visit all four of their divorced parents on Christmas.</t>
  </si>
  <si>
    <t xml:space="preserve">Vince Vaughn, Reese Witherspoon, Robert Duvall, Sissy Spacek</t>
  </si>
  <si>
    <t xml:space="preserve">Seth Gordon</t>
  </si>
  <si>
    <t xml:space="preserve">christmas|airport|playing-a-board-game|blonde-woman|one-year-later|holiday-season|holiday-in-title|appeared-on-tv-news|caught-in-a-lie|character-appears-on-tv|2000s|vomiting-on-someone|boyfriend-girlfriend-conflict|sexual-role-playing|news-broadcast|tv-broadcast|tv-news|cancelled-flight|budweiser|two-word-title|newborn-baby|vomiting|vomiting-on-another-person|vomiting-on-a-shirt|baby-vomiting|lying-to-one's-parents|hostile-brothers|undressing|three-brothers|argument-in-car|argument-between-couple|family-argument|hospital-room|photo-album|pastor|news-report|tv-news-reporter|bouncy-castle|christmas-movie|christmas-day|reference-to-santa-claus|exploding-tv|reference-to-john-grisham|reference-to-ricardo-montalban|reference-to-celine-dion|camera-shot-of-feet|elvis|elvis-presley|satellite-television|telephone|older-woman-younger-man-relationship|xbox-360|wrestling|telephone-call|streaking|streaker|sister-sister-relationship|satellite-tv|satellite-dish|pregnancy-test|pregnancy-scare|nativity-play|mother-son-relationship|mother-daughter-relationship|mobile-phone|large-family|husband-wife-relationship|hawaiian-shirt|former-best-friend|father-son-relationship|father-daughter-relationship|family-relationships|falling-off-a-roof|ex-husband-ex-wife-relationship|dysfunctional-family|christmas-with-family|christmas-present|christmas-party|christmas-gift|cell-phone|brother-brother-relationship|boyfriend-girlfriend-relationship|airport-personnel|airline-employee|baby|san-francisco-california|divorce|title-spoken-by-character|number-in-title</t>
  </si>
  <si>
    <t xml:space="preserve">tt0455824</t>
  </si>
  <si>
    <t xml:space="preserve">Australia</t>
  </si>
  <si>
    <t xml:space="preserve">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</si>
  <si>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 xml:space="preserve">Shea Adams, Eddie Baroo, Ray Barrett, Tony Barry</t>
  </si>
  <si>
    <t xml:space="preserve">Baz Luhrmann</t>
  </si>
  <si>
    <t xml:space="preserve">165 min</t>
  </si>
  <si>
    <t xml:space="preserve">Nominated for 1 Oscar. Another 11 wins &amp; 35 nominations.</t>
  </si>
  <si>
    <t xml:space="preserve">prejudice|cattle|australia|japanese|drover|cattle-baron|bombing|bombing-of-darwin|aristocrat|pearl-harbor|lady|stealing|cattle-station|ranch|fire|darwin-australia|horseback-riding|fired-from-a-job|dust-devil|kissing-while-having-sex|violence|gasoline|watching-a-newsreel|mission|stairway|minister|guitar|boat|gathering-wood|bird|assimilation|photograph|beauty-parlor|chanting|mule|billabong|horse-jumping|cross|ledger|victrola|record-player|recording|listening-to-music|witch-doctor|shanghai-china|kidnapping|nature|reference-to-over-the-rainbow|luggage|steamer-trunk|priest|guardian|preacher|whispering|whistling|reunion|u.s.-soldier|air-battle|wall-phone|telephone-call|bomb|tent|campfire|camp|sexual-tension|lantern|bed-netting|fly-the-insect|bar-fight|goggles|water-bottle|watching-a-movie|pith-helmet|newsreel-footage|invisibility|mysticism|magic|truck|horse-in-water|underwater-scene|spitting|dock|british-flag|telescope|swinging-door|pub|bar|animated-sequence|crocodile|subtitled-scene|hand-on-someone's-butt|water-pump|tracker|surrogate-mother|dust-storm|calf|newspaper|newspaper-headline|dormitory|bed|heiress|bronc-buster|death-threat|walkabout|candle|bathtub|bath|coming-of-age|shooting-a-dog|rite-of-passage|helmet|undressing|celebration|rainbow|rainstorm|rain|storm|thunder|lightning|waltzing-matilda|cigarette-smoking|pistol|shot-in-the-back|raft|escape|school|mission-school|missionary|children|evacuation|arrest|swimming|waterfall|trampled-to-death|falling-off-horse|cover-up|blackmail|dying|friend|friendship|auction|doctor|tuberculosis|climbing-a-tree|interracial-relationship|interracial-romance|river|corral|stable|dog|bra-and-panties|lingerie|fish-out-of-water|airplane|money|lord|suitcase|riding-crop|death-of-husband|dead-body-laid-out-on-a-table|tombstone|burial|graveyard|cemetery|grief|mourning|policeman|police|exploitation|begging-on-bended-knees|theft|thief|epic|hunting|boomerang|horse-drive|cattle-drive|voice-over-narration|grandfather-grandson-relationship|corpse|dead-body|song|singing|singer|japan|punched-in-the-face|drunkenness|drinking|drink|running|spear-fishing|fishing|fish|australian-soldier|australian|umbrella|dancing|dance|dancer|didgeridoo|fight|pursuit|chase|slow-motion-scene|hiding|rifle|blood|mother-son-relationship|kiss|sex|flashback|prologue|horse|storytelling|mother-daughter-relationship|father-daughter-relationship|family-relationships|marriage|husband-wife-relationship|biracial-child|kissing-in-the-rain|butt-slap|bare-chested-male|no-opening-credits|hairy-chest|false-accusation|boy|wharf|water-tank|stolen-generations|stockman|stampede|ship|shaman|sailboat|rescue|radio-operator|racist|race-against-time|poison|poisoning|continent-in-title|murder|military|ranch-foreman|kangaroo|japanese-soldier|island|indigenous-people|hotelier|hide|harmonica|half-breed|ranch-hand|falling-off-a-cliff|explosion|england|old-man|desert|death|death-by-stampede|death-by-drowning|cliff|chinese|child-abuse|cook|cattle-stampede|cattle-ranch|cattleman|captain|camel|brother-in-law-sister-in-law-relationship|bomber|bathurst-island|australian-outback|attack|asian|arson|australian-army|alcoholic|air-attack|accountant|year-1942|year-1939|reference-to-a-classic-novel|wizard-of-oz|reference-to-judy-garland|widow|widower|spear|rum|racial-discrimination|drowning|aboriginal|world-war-two|racism|australian-aboriginal|one-word-title|country-in-title|whip|outback|englishwoman|1940s|1930s|death-of-mother|title-spoken-by-character|windmill</t>
  </si>
  <si>
    <t xml:space="preserve">tt0970416</t>
  </si>
  <si>
    <t xml:space="preserve">The Day the Earth Stood Still</t>
  </si>
  <si>
    <t xml:space="preserve">A remake of the 1951 classic science fiction film about an alien visitor and his giant robot counterpart who visit Earth.</t>
  </si>
  <si>
    <t xml:space="preserve">Keanu Reeves, Jennifer Connelly, Kathy Bates, Jaden Smith</t>
  </si>
  <si>
    <t xml:space="preserve">Drama, Sci-Fi, Thriller</t>
  </si>
  <si>
    <t xml:space="preserve">alien|military|earth|scientist|giant-robot|escape|robot|outer-space|new-york-city|interrogation|remake|spacecraft|sphere|threat|reference-to-noah's-ark|railway-station|driving-in-the-rain|giants-stadium|new-jersey-meadowlands|reference-to-bach|professor|virginia|chinese-american|mcdonald's-restaurant|reference-to-christopher-columbus|widow|penn-station|reference-to-francisco-pizarro|stock-market|newspaper-headline|surgeon|defibrillation|cell-phone|humanity-in-peril|exploding-plane|fighter-jet|soldier|u.s.-air-force|calling-parent-by-first-name|manhattan-new-york-city|chase|central-park-manhattan-new-york-city|blood-splatter|stitch|single-parent|ecology|wilhelm-scream|wheelchair|umbrella|uh-60-blackhawk-helicopter|social-security-number|sniper|sidewinder-missile|shadow|rain|power-outage|police-escort|placenta|pickup-truck|oil-well|mq-1-predator|motorcycle|military-police|melting-snow-for-drinking-water|marine-1|m16-rifle|m1-abrams-tank|hyperbolic-trajectory|hummer|himalayan-mountains|helicopter-crash|german-shepherd|explosion|double-decker-bus|crashing-through-a-road-block|crampon|count-down|briefing|bio-suit|barbed-wire|american-flag-lapel-pin|ah-64-apache-helicopter|m270-multiple-launch-rocket-system|multiple-time-frames|australia|reference-to-pizarro|nobel-prize|nanotechnology|interracial-marriage|tank|swarm|subtitled-scene|stepmother-stepson-relationship|squid|shot-in-the-chest|shockwave|riot|prologue|murder-of-a-police-officer|nosebleed|nanobot|mugging|military-scientist|crushed-by-a-car|machine-gun|hit-by-a-car|heart-attack|healing|gash-in-the-face|exploding-helicopter|electrocution|eaten-alive|disintegration|death|child-in-peril|blood|blood-on-shirt|back-from-the-dead|actor-playing-multiple-roles|1920s|christ-allegory|boy|ultimatum|television-news|stepson|science-vs-military|police-officer|peace-through-strength|new-jersey|nasa|messenger|mathematical-equation|lie-detector|interstellar-communication|insect|human-alien|evacuation|environmental-issue|elevator|disaster|defense-secretary|chinese|chalkboard|cemetery|brownout|bridge|blackout|astrobiologist|alien-contact|year-1928|self-sacrifice|product-placement|panic|new-york-skyline|looting|little-boy|interracial-family|insect-attack|helicopter|first-contact|female-scientist|end-of-the-world|ark|18-wheeler|unexpected-visitor|ufo|resurrection|extraterrestrial|environment|death-of-father</t>
  </si>
  <si>
    <t xml:space="preserve">tt1068680</t>
  </si>
  <si>
    <t xml:space="preserve">Yes Man</t>
  </si>
  <si>
    <t xml:space="preserve">A man challenges himself to say "yes" to everything for an entire year.</t>
  </si>
  <si>
    <t xml:space="preserve">Jim Carrey, Zooey Deschanel, Bradley Cooper, John Michael Higgins</t>
  </si>
  <si>
    <t xml:space="preserve">girlfriend|best-friend|dvd|loan|self-help|self-esteem|friend|divorce|banker|scooter|homeless-man|bank|year|front-wheelie|shouting-surprise|reference-to-alec-baldwin|the-beatles-song|reference-to-john-goodman|job-promotion|bungee-jump|reference-to-karl-marx|fainting-man|spontaneity|car-crash|author-cameo|interrogation-room|clay-pigeon-shooting|saved-from-suicide|sing-along|playing-acoustic-guitar|subtitled-scene|speaking-korean|nebraska|savings-bank|learning-a-language|jogging|bumping-into-ex-girlfriend|music-gig|slipping-and-falling|montage|wedding-shower|character-appears-on-tv|costume|harry-potter-costume|fist-bump|australian-man|reference-to-harry-potter|neighbor|old-woman|clothing-caught-in-a-door|falling-down-stairs|drunken-man|hitting-the-wrong-person|punched-in-the-face|fistfight|drinking-at-bar|kiss-on-the-lips|motor-scooter|two-on-a-motor-scooter|change-of-heart|reference-to-mickey-rourke|having-picture-taken|flyer|nightmare-sequence|loner|reference-to-bono|office-job|seminar|throwing-a-rock-through-a-window|2000s|two-word-title|out-of-gas|motorcycle|xbox-360-wireless-controller|xbox-360-controller|xbox-360|blu-ray-disc|blu-ray|surprise-party|hospital-gown|watching-a-movie|loan-officer|eccentric|car-accident|trespassing|photography|man-with-glasses|harry-potter-party|overalls|wheelie|video-store|running-out-of-gas|rock-thrown-through-a-window|red-bull|product-placement|philosophy|overhead-camera-shot|motivational-speaker|man-on-a-ledge|female-singer|ducati-motorcycle|dentures|dell|dance-dance-revolution|covenant|cat|bungee-jumping|american-flag|acoustic-guitar|vespa|loneliness|boyfriend-girlfriend-relationship|no-title-at-beginning|no-opening-credits|telephone|telephone-call|optimism|homelessness|terrorist-suspect|suspected-terrorist|suicide-attempt|skeet-shooting|singing|seeking-shelter|rain|plane|party|museum|mobile-phone|mistaken-for-a-terrorist|korean|internet|homeless-person|hitchhiking|hitchhike|hitchhiker|hitch-hiker|guitar|guitar-playing|guitar-player|guitar-lesson|gas-station|flying-lesson|fictional-band|fbi|fbi-agent|dating|costume-party|college-football|cell-phone|car|bridal-shower|barn|bank-employee|band|american-football|airport|hospital|scene-during-end-credits|bare-butt|blow-job|lincoln-nebraska|ridicule|agreement|against-the-odds|based-on-book|title-spoken-by-character|psst|actor-shares-first-name-with-character</t>
  </si>
  <si>
    <t xml:space="preserve">tt0814314</t>
  </si>
  <si>
    <t xml:space="preserve">Seven Pounds</t>
  </si>
  <si>
    <t xml:space="preserve">A man with a fateful secret embarks on an extraordinary journey of redemption by forever changing the lives of seven strangers.</t>
  </si>
  <si>
    <t xml:space="preserve">Will Smith, Rosario Dawson, Woody Harrelson, Michael Ealy</t>
  </si>
  <si>
    <t xml:space="preserve">Gabriele Muccino</t>
  </si>
  <si>
    <t xml:space="preserve">redemption|heart|organ-donor|boyfriend-girlfriend-relationship|main-character-dies|death-of-title-character|weeding|tragic-event|death-of-protagonist|death-of-hero|imposture|widower|weak-heart|transplant-recipient|sibling-relationship|rain|organ-transplant|organ-transplantation|lung-transplant|liver-transplant|kidney-transplant|impersonation|human-heart|heart-transplant|heart-patient|heart-disease|guilty-conscience|flashback|eye-transplant|engineer|driving-while-on-a-cell-phone|dog|doctor-patient-relationship|car-crash|brother-brother-relationship|bone-marrow-transplant|blood-type|best-friend|beach-house|atonement|aeronautical-engineering|abusive-boyfriend|suicide-via-jellyfish|suicide|emotional-healing|depression|car-accident|pianist|motel|jellyfish|fraud|beach|irs-agent|interracial-relationship|heart-condition|blind|number-in-title|surprise-ending|sex-scene|kissing-while-having-sex|kiss|vegetarian|cell-phone|printing-press</t>
  </si>
  <si>
    <t xml:space="preserve">tt0918927</t>
  </si>
  <si>
    <t xml:space="preserve">Doubt</t>
  </si>
  <si>
    <t xml:space="preserve">A Catholic school principal questions a priest's ambiguous relationship with a troubled young student.</t>
  </si>
  <si>
    <t xml:space="preserve">Meryl Streep, Philip Seymour Hoffman, Amy Adams, Viola Davis</t>
  </si>
  <si>
    <t xml:space="preserve">John Patrick Shanley</t>
  </si>
  <si>
    <t xml:space="preserve">Nominated for 5 Oscars. Another 26 wins &amp; 88 nominations.</t>
  </si>
  <si>
    <t xml:space="preserve">priest|student|nun|boy|catholic|parish|catholic-school|certainty|wind|discipline|teacher|suspicion|loss-of-eyesight|pagan|confession|racial-prejudice|smelling-alcohol-on-someone's-breath|obedience|cat|nosebleed|slap-on-the-back-of-one's-head|hit-on-the-back-of-one's-head|religious-statue|religion|church|christian|accusation|black-american|crying|eating|cigarette-smoking|woman-with-glasses|history-teacher|fingernails|ballpoint-pen|ambiguity|school-child|religious-fanatic|ambiguous-ending|regimentation|abused-child|sermon|altar-boy|teacher-student-relationship|doubt|year-1964|based-on-play|surprise-ending|plot-twist|school|tears|screenplay-adapted-by-author|gym|f-rated|new-york-city-new-york|narrow-mindedness|lightbulb-blowout|changing-a-lightbulb|feather|feigned-friendliness|friendliness|toy-ballet-dancer|magnet-toy|sneezing|music-teacher|nativity-scene|resignation|gristle|privacy|surety|pedophilia|pedophile|prejudice|hymn|christmas-pageant|mouse|sacistry|judgment|caretaker|shed|ritual|ceremony|guilt|innocence|cossack|fire-escape|comb|hair-barrette|school-bell|bonnet|dressing|mirror|toy|cleanliness|dirty-fingernails|bad-breath|mortal-sin|circular-staircase|beating|saying-goodbye|trust|cigarette-lighter|cigarette-case|snow|conservatism|irish-accent|italian|irish|dancing|dancer|flashback|mashed-potatoes|school-locker|wheelbarrow|stairway|ear-piece|pigeon|altar|dining-hall|bench|nightmare|undershirt|embarrassment|compassion|teasing|humiliation|despair|candy|cough-drops|storytelling|corporal-punishment|stained-glass-window|dance-teacher|dance-class|gym-class|sleeplessness|bishop|semi-autobiographical|virgin-mary-statue|holy-communion|rosary|cross|penmanship|homosexual|gay|telephone-call|intercom|history-class|class|girl|false-witness|forgiveness|monsignor|blindness|hypocrite|father-son-relationship|surrogate-father|husband-wife-relationship|food|record-player|recording|photograph|pope|brother-sister-relationship|tolerance|prayer|singing|singer|song|organist|organ|prologue|bicycle|crossing-self|umbrella|rain|liar|homily|bronx-new-york-city|reputation|christmas-tree|martinet|christmas-carol|communion-wine|choir|disciple|rectory|basketball|intolerance|crow|45rpm-record|transistor-radio|creche|janitor|mother-superior|pedophile-priest|school-uniform|nun's-habit|children|catholic-priest|catholic-church|pulitzer-prize-source|hypocrisy|suspected-paedophile|suspected-homosexual|old-woman|rumor-monger|power-struggle|paranoia|novice|new-teacher|narcissism|mass|man-boy-relationship|male-female-power-struggle|love|jumping-to-conclusion|integration|hug|gift|fundamentalism-vs-progressivism|favoritism|ethnic-neighborhood|dream|cover-up|community-building|classroom|classroom-discipline|circumstantial-evidence|christmas|chain-of-command|bible|authority|abuse-of-power|adaptation-directed-by-original-author|wine|tea|school-principal|lie|gossip|dutch-angle|argument|mother-son-relationship|false-accusation|african-american|one-word-title|1960s|order-of-the-sisters-of-charity|death-of-father|title-spoken-by-character</t>
  </si>
  <si>
    <t xml:space="preserve">tt0985699</t>
  </si>
  <si>
    <t xml:space="preserve">Valkyrie</t>
  </si>
  <si>
    <t xml:space="preserve">A dramatization of the 20 July assassination and political coup plot by desperate renegade German Army officers against Hitler during World War II.</t>
  </si>
  <si>
    <t xml:space="preserve">Tom Cruise, Kenneth Branagh, Bill Nighy, Tom Wilkinson</t>
  </si>
  <si>
    <t xml:space="preserve">Bryan Singer</t>
  </si>
  <si>
    <t xml:space="preserve">nazi|conspiracy|nazi-germany|nazis|military|wehrmacht|nazi-uniform|nazi-soldier|american-actor-playing-foreigner|assassination|ss|bomb|bunker|luftwaffe|court-martial|suicide|year-1944|year-1943|heil-hitler|violence|berlin-germany|gestapo|exploitation|shot-in-the-head|death-of-protagonist|telephone-call|coup-d'etat|time-bomb|suicide-by-gunshot|plot-to-kill-hitler|third-reich|swastika|shot-to-death|revenge|plan-gone-wrong|one-eyed-man|world-war-two|bavarian-alps|berghof-germany|smolensk-russia|german-resistance|wagner's-ride-of-the-valkyries|title-spoken-by-character|hitler|german-officer|adolf-hitler|colonel|bad-guys-win|tinnitus|political-thriller|teletype|schnapps|photographer|panzer|photograph|cut|rastenburg-east-prussia|tin-snips|pliers|tools|mirror|finger-amputation|victrola|war-game|blanket|listening-to-a-radio|listening-to-music|shootout|shooting|suicide-note|invasion|armored-vehicle|tank|shelling|artillery|desert|mass-execution|jew|diary|tent|munich-germany|hospital|eye-wound|bandage|recording|judge|courtroom|court|hanging|dog|flash-forward|arrest|warrant|drink|drinking|song|singing|singer|dancer|reference-to-field-marshal-montgomery|reference-to-richard-wagner|father-son-relationship|mother-son-relationship|family-relationships|voice-over-narration|briefcase|motorcycle-with-a-sidecar|motorcycle|gun|suspense|murder|bombing|tunisia|second-lieutenant|physician|major|major-general|lieutenant|general|detonator|death-by-hanging|adjutant|war-injury|military-headquarters|swimming-pool|shot-in-the-chest|shot-in-the-back|shot-in-the-arm|severed-hand|severed-finger|pride|husband-wife-relationship|hanged-man|friendship|exploding-car|disfigurement|deception|death|cigarette-smoking|blood|betrayal|resistance|execution|what-happened-to-epilogue|typewriter|treachery|suicide-pill|strafing|sham-trial|presumed-dead|phonograph|reference-to-benito-mussolini|military-coup|medal|kangaroo-court|iron-cross|hung-from-a-hook|high-treason|glass-eye|german-shepherd|garrotting|firing-squad|eye-patch|ethnic-slur|enigma-machine|checkpoint|bomb-shelter|assassination-plot|assassination-attempt|amputee|air-raid|air-raid-siren|air-raid-shelter|afrika-corps|stauffenberg-bomb-plot|airplane|pistol|military-officer|lieutenant-colonel|explosion|escape-attempt|1940s|based-on-true-story|german-army|bavaria|battalion|war-ministry|switchboard|chandelier|wooden-sword|government|tears|crying|body-bag|grenade|normandy|crucifix|cross|church|children|swimming|swimmer|eating|food|chancellor|men's-bathroom|nightclub|dancing|boy|kiss|rifle|cyanide-capsule|no-opening-credits|german-soldier|eyeball|traitor|title-appears-in-writing|politics|what-if|treason|tragic-hero|shaving|record-player|piano-wire|mosquito|meat-hook|flight-to-freedom|cyanide|one-word-title</t>
  </si>
  <si>
    <t xml:space="preserve">tt0421715</t>
  </si>
  <si>
    <t xml:space="preserve">The Curious Case of Benjamin Button</t>
  </si>
  <si>
    <t xml:space="preserve">Tells the story of Benjamin Button, a man who starts aging backwards with bizarre consequences.</t>
  </si>
  <si>
    <t xml:space="preserve">Cate Blanchett, Brad Pitt, Julia Ormond, Faune Chambers Watkins</t>
  </si>
  <si>
    <t xml:space="preserve">David Fincher</t>
  </si>
  <si>
    <t xml:space="preserve">Won 3 Oscars. Another 77 wins &amp; 155 nominations.</t>
  </si>
  <si>
    <t xml:space="preserve">premature-aging|deformed-baby|older-man-younger-woman-relationship|aging|lingerie-slip|diary|daughter|hurricane|hurricane-katrina|hospital|old-man|giving-birth|dying|hospital-bed|deathbed|loneliness|railway-station|tween-girl|blind-man|year-2002|life-jacket|year-1962|reference-to-d-h-lawrence|native-american|great-depression|year-1936|granddaughter|reference-to-john-wilkes-booth|bordello|reference-to-dick-tracy|year-1941|piano-lesson|reference-to-abraham-lincoln|opera-singer|irish-american|year-2005|year-1930|bushman|reference-to-agnes-demille|december-7-1941|caviar|ganges-river|armistice-day|vodka|reference-to-richard-wagner|year-1918|music-score-features-piano|orchestral-music-score|camera-focus-on-female-butt|man-with-glasses|adoption|interracial-adoption|skin-condition|medical-condition|physical-deformity|disfigurement|unable-to-walk|premarital-sex|white-hair|rapid-aging|child-as-adult|dying-young|man-child|progeria|dementia|aging-parent|anti-aging|manhattan-new-york-city|youth-restored|fictional-biography|historical-fiction|broadway-manhattan-new-york-city|collision-course|magical-realism|blindness|upright-piano|circus-tent|phonograph|narrated-by-character|napkin-tucked-into-collar|lightning|indian-chief-motorcycle|grave-side-ceremony|decorating-apartment|christian-revival|american-flag|no-title-at-beginning|piano|altered-version-of-studio-logo|expectant-mother|expectant-father|dying-in-childbirth|unwanted-child|theodore-roosevelt|spy|russia|retirement-home|floodwater|duplex|clockmaker|british-woman|atlantic-ocean|adoptive-mother|adopted-son|voice-over-narration|older-woman-younger-man-relationship|hit-by-a-car|flooding|flashback|dance-teacher|dance-class|black-&amp;-white-to-color|extramarital-affair|adultery|travel|tattoo|struck-by-lightning|reverse-footage|religion|old-age|motorcycle|faith-healer|family-business|epic|death-in-childbirth|bar|aging-disorder|world-war-one|world-war-two|told-in-flashback|prostitute|paris-france|no-opening-credits|new-york-city|new-orleans-louisiana|foster-mother|father-son-relationship|death|car-accident|based-on-short-story|ballet|1990s|1980s|1970s|1960s|1950s|1940s|1930s|1920s|1910s|wheelchair|u-boat|tugboat|tea|swimming|swimming-pool|distance-swimmer|shot-through-chest|ship-captain|sailor|restaurant|pygmy|preacher|postcard|navy|mother-son-relationship|lightning-strike|india|hummingbird|hotel-lobby|honey|funeral|estranged-father|english-channel|elevator|drunkenness|dancing|crutches|clock|cherokee|cable-car|brothel|broken-leg|ballerina|backstage|accident|child-abandonment|abandoned-baby|death-of-mother|death-of-father|character-name-in-title|death-of-baby|pregnancy|baby-born</t>
  </si>
  <si>
    <t xml:space="preserve">tt0831887</t>
  </si>
  <si>
    <t xml:space="preserve">The Spirit</t>
  </si>
  <si>
    <t xml:space="preserve">Rookie cop Denny Colt returns from the beyond as The Spirit, a hero whose mission is to fight against the bad forces in Central City.</t>
  </si>
  <si>
    <t xml:space="preserve">Jaime King, Gabriel Macht, Dan Gerrity, Arthur the Cat</t>
  </si>
  <si>
    <t xml:space="preserve">Frank Miller</t>
  </si>
  <si>
    <t xml:space="preserve">Action, Crime, Fantasy</t>
  </si>
  <si>
    <t xml:space="preserve">pants-falling-down|female-star-appears-nude|white-rat|woman-in-a-towel|samurai|policewoman|police-commissioner|nazi|masked-superhero|femme-fatale|character-name-in-title|hero|shadow|dc-comics|based-on-comic-book|female-assassin|hand-grenade|surrealism|police-officer-shot-in-the-chest|police-officer-shot|police-officer-killed|firefight|shot-multiple-times|severed-hand|helicopter-gunship|four-barreled-pistol|two-barreled-pistol|reference-to-hercules|reference-to-heracles|close-up-of-lips|close-up-of-eye|saber|barefoot-man|woman-wearing-a-bikini-in-the-snow|passionate-kiss|camera-shot-of-a-woman's-legs|kitten|rising-from-the-grave|color-red|military-dress-uniform|nazi-symbol|cutting-off-necktie|foot-chase|poker-game|throwing-a-scalpel|sitting-on-a-photocopier|hara-kiri|suit-of-armor|drinking-blood|parasol|katana|tabby-cat|close-up-of-teeth|swimming-underwater|hole-in-a-fence|jumping-on-a-moving-vehicle|color-highlight|narrated-by-character|jumping-between-buildings|climbing-a-telephone-pole|parkour|greek-mythology|shuriken|woman-with-glasses|police-officer-shot-in-the-neck|shooting-a-police-officer|voice-over-narration|teeth|stabbing|scuba|rent|frog|flashback|false-eyelashes|extreme-closeup|virtual-set|breaking-the-fourth-wall|thigh-boot|storm-drain|locket|hand-from-grave|golden-fleece|womanizer|vase|twin|tied-to-a-chair|throwing-star|threatened-with-a-knife|super-strength|suicide|stabbed-in-the-chest|sliced-in-two|shot-to-death|shot-in-the-chest|shot-in-the-back|severed-foot|severed-finger|salt|robber|ribcage|revolving-door|reporter|pushed-out-a-window|murder-of-a-police-officer|necklace|nazi-uniform|mugging|knocked-out|knife-throwing|kicked-in-the-face|katana-sword|jumping-from-a-rooftop|injection|impalement|hit-in-the-crotch|hit-by-a-truck|healing|head-ripped-off|grenade|funeral|falling-through-a-window|falling-down-stairs|exploding-body|electrocution|diamond|death|corpse|coroner|coffin|cigarette-smoking|card-game|bullet-proof-vest|beating|arm-blown-off|killing-an-animal|angel-of-death|acid|villain|vigilante|underwater-scene|unarmed-hero|thug|sword|swastika|surgeon|suit-and-tie|secret-identity|scientist|pond|police-officer|necktie|mask|love-triangle|immortality|henchman|hat|glove|fedora|father-daughter-relationship|falling-from-height|domino-mask|doctor|detective|crime-fighter|copier|childhood-sweetheart|chest|cemetery|cat|business-suit|bulletproof-vest|blood|back-from-the-dead|assassin|arch-villain|anti-heroine|reference-to-adolf-hitler|cult-film|snow|shot-in-the-head|kiss|female-rear-nudity|female-nudity|explosion|belly-dancer|superhero|based-on-comic|death-of-father|title-spoken-by-character</t>
  </si>
  <si>
    <t xml:space="preserve">tt1139668</t>
  </si>
  <si>
    <t xml:space="preserve">The Unborn</t>
  </si>
  <si>
    <t xml:space="preserve">A young woman fights the spirit that is slowly taking possession of her.</t>
  </si>
  <si>
    <t xml:space="preserve">Odette Annable, Gary Oldman, Cam Gigandet, Meagan Good</t>
  </si>
  <si>
    <t xml:space="preserve">David S. Goyer</t>
  </si>
  <si>
    <t xml:space="preserve">possession|nightmare|experiment|babysitting|twin|twin-brother|letter|dog|holocaust|evil-child|vomiting|ball-gag|fetus|star-of-david-pendant|wind|ram's-horn|stabbed-in-the-belly|crash-through-window|dybbuk|eye-color|apparition|aerial-shot|mirror-does-not-reflect-reality|female-protagonist|implied-nudity|two-word-title|syringe|stillbirth|pit-bull|phantom|pendant|human-experimentation|girls-locker-room|catatonia|telephone-call|chase|bare-chested-male|stabbed-in-the-stomach|white-panties|panties|camel-toe|braless|woods|whistle|walkie-talkie|ultrasound|train|superstition|stairway|show|shower|river|revenge|reference-to-albert-einstein|prayer|one-way-mirror|mirror|locker-room|laptop|kiss|injection|home-for-the-old|hetero-chromia|headphones|girl-in-panties|german-officer|fried-egg|falling-from-height|eye|elderly|disco|death-of-boyfriend|coach|class|circle|chime|candle|broken-mirror|blue-eyes|bell|basketball|basketball-coach|x-ray|wind-chime|video-camera|suicide|suicide-by-hanging|subway|stabbed-to-death|stabbed-in-the-neck|scissors|ritual|rain|rabbi|punched-in-the-face|priest|premarital-sex|pregnancy|pregnancy-test|power-outage|photograph|nightclub|newspaper-clipping|needle-in-eye|nazi|nazi-experiment|mask|loss-of-loved-one|lifted-by-throat|killer-child|kabbalah|jumping-through-a-window|jogging|insect|infant|hospital|horn|holocaust-survivor|hit-on-the-head|hit-by-a-car|hebrew|head-spin|hallucination|gurney|glove|glory-hole|ghost-in-mirror|flashlight|flashback|film-projector|father-daughter-relationship|fall-to-death|eyes-different-color|eye-doctor|distortion|demonic-possession|death|death-of-grandmother|crab-walk|concentration-camp|college-student|child-in-peril|broken-back|breaking-mirror|book|blood|beating|back-from-the-dead|babysitter|baby-monitor|axe|auschwitz|adoption|abandoned-hospital|stabbing|possessed-girl|loss-of-mother|falling-down-stairs|exorcism|dream-sequence|boyfriend-girlfriend-relationship|bathroom-mirror|death-of-mother|death-of-child|title-spoken-by-character|surprise-ending|head-twisted-backwards</t>
  </si>
  <si>
    <t xml:space="preserve">tt0795438</t>
  </si>
  <si>
    <t xml:space="preserve">Not Easily Broken</t>
  </si>
  <si>
    <t xml:space="preserve">A car accident and shifting affections test the bond between a married couple.</t>
  </si>
  <si>
    <t xml:space="preserve">Screen Gems/SONY PICTURES</t>
  </si>
  <si>
    <t xml:space="preserve">Morris Chestnut, Taraji P. Henson, Maeve Quinlan, Kevin Hart</t>
  </si>
  <si>
    <t xml:space="preserve">african-american-protagonist|based-on-novel|title-spoken-by-character</t>
  </si>
  <si>
    <t xml:space="preserve">tt0936501</t>
  </si>
  <si>
    <t xml:space="preserve">Taken</t>
  </si>
  <si>
    <t xml:space="preserve">A retired CIA agent travels across Europe and relies on his old skills to save his estranged daughter, who has been kidnapped while on a trip to Paris.</t>
  </si>
  <si>
    <t xml:space="preserve">Liam Neeson, Maggie Grace, Leland Orser, Jon Gries</t>
  </si>
  <si>
    <t xml:space="preserve">Pierre Morel</t>
  </si>
  <si>
    <t xml:space="preserve">cia|france|rescue|cellphone-call|woman-in-jeopardy|teenage-abduction|stabbing|sex-trafficking|revenge|agent|one-man-army|albanian|prostitution|stepfather|die-hard-scenario|protective-father|sexual-violence|sex-slave|dark-hero|albanian-mafia|secret-agent|forced-prostitution|unsubtitled-foreign-language|teenage-daughter|karaoke-machine|electric-torture|violence|teenage-girl|slaughter|ex-cia-agent|human-trafficking|sex-trade|father-daughter-relationship|abduction|kidnapping|female-exploitation|misogynist|woman-trafficking|one-against-many|neo-noir|beer|reflection|bed|taxi|cult-film|first-part|protective-male|mini-dress|voyeur|sexual-assault|white-slavery|lasciviousness|bound-and-gagged|girl-in-panties|white-panties|blonde|bikini|lingerie|scantily-clad-female|cleavage|killed-in-an-elevator|panties|tied-to-a-chair|horse|thong|woman-crying|arc-de-triomphe-paris|blood-splatter|car-crashes-into-building|hit-with-a-fire-extinguisher|wrapping-a-present|syringe|sony|shot-multiple-times|horse-riding|milkshake|product-placement|private-jet|poker|orchid|lunch-date|loud-music|listening-device|kiss-on-the-cheek|intravenous|id-badge|hot-wiring-a-car|home-movie|government-corruption|eiffel-tower-paris|driving-through-fire|construction-site|city-night-scape|chinese-carryout-food|cherry|birthday-song|birthday-present|binoculars|barbecue|audi|vigilantism|shooting|politics|paris-france|obscene-finger-gesture|neck-breaking|jacket|international-politics|gun|french-secret-service|flashback|fight|fearlessness|disappearance|determination|degradation|death|chase|cell-phone|brothel|blood|tortured-to-death|female-in-bra-and-panties|righteous-rage|virginity|trapped-in-an-elevator|translation|tied-to-a-bedpost|thrown-off-a-balcony|tattoo|tape-recorder|surveillance|strangulation|stealing-a-car|stabbed-in-the-leg|stabbed-in-the-chest|stabbed-in-the-arm|spit-in-the-face|shot-to-death|shot-through-a-window|shot-in-the-stomach|shot-in-the-shoulder|shot-in-the-leg|shot-in-the-forehead|shot-in-the-chest|shot-in-the-back|shot-in-the-arm|shootout|screaming|punched-in-the-face|prostitute|pop-star|pistol-whip|overturning-car|needle|murder|knife|kicked-in-the-face|kicked-in-the-crotch|kicking-in-a-door|karaoke|jumping-off-a-bridge|jumping-through-a-window|impersonating-a-police-officer|immigrant|hit-in-the-throat|hit-by-a-truck|hiding-under-a-bed|held-at-gunpoint|handcuffed-to-a-pipe|foot-chase|falling-from-height|extortion|explosion|ex-husband-ex-wife-relationship|elevator|electrocution|drug-addiction|dragging-a-dead-body|slamming-a-door|divorced-couple|deception|cut-arm|corruption|corpse|concert|climbing-through-a-window|chase-on-a-boat|champagne|car-crash|car-chase|camera-phone|broken-mirror|boat|birthday-party|auction|attempted-murder|torture|bodyguard|voyeurism|sexploitation|firearm-pointed-at-the-camera|shot-at-the-camera|tough-guy|martial-arts|one-word-title|title-spoken-by-character</t>
  </si>
  <si>
    <t xml:space="preserve">tt1001508</t>
  </si>
  <si>
    <t xml:space="preserve">He's Just Not That Into You</t>
  </si>
  <si>
    <t xml:space="preserve">The Baltimore-set movie of interconnecting story arcs deals with the challenges of reading or misreading human behavior.</t>
  </si>
  <si>
    <t xml:space="preserve">Morgan Lily, Trenton Rogers, Michelle Carmichael, Jasmine Woods</t>
  </si>
  <si>
    <t xml:space="preserve">lingerie-slip|woman|dating|advertising|bar|chick-flick|six-word-title|playstation-2|nintendo-wii|lays-potato-chips|ncaa|honeycomb|2000s|reference-to-led-zeppelin|claim-in-title|testimonial|marital-problem|flashback|silenced-by-a-kiss|single|marriage|extramarital-affair|ensemble-film|dysfunctional-marriage|battle-of-the-sexes|contraction-in-title|wanting-to-marry|wanting-a-divorce|voice-over-narration|unrequited-love|smoking|scene-during-end-credits|sailing|romantic-rejection|restaurant|restaurateur|reluctant-to-marry|rejection|reference-to-myspace|realtor|kiss-on-the-lips|husband-wife-relationship|gym|guru|female-nudity|father-daughter-relationship|engagement-ring|construction|cheating-on-wife|caring-for-father|bridesmaid|breaking-the-fourth-wall|boyfriend-girlfriend-reunion|boyfriend-girlfriend-reconciliation|boat|blind-date|affair|advice|telephone-call|family-relationships|cigarette-smoking|reference-to-al-pacino|roommate|punctuation-in-title|apostrophe-in-title|yoga|unhappy-marriage|technology|single-woman|sex-in-an-office|renovation|party|office-worker|newspaper-ad|music-producer|monologue|marriage-proposal|love-triangle|love-confession|liar|ironing-board|internet-dating|interlinked-stories|infidelity|infatuation|homosexual|home-renovation|home-improvement-store|home-decorating|heart-attack|grocery-store|gay-friend|female-friendship|ensemble-cast|e-mail|divorce|cheating-husband|cell-phone|break-up|boyfriend-girlfriend-relationship|best-friend|beer|bartender|bar-owner|baltimore-maryland|aspiring-singer|apartment|fictional-movie-based-on-self-help-book|yoga-instructor|wedding|swimming-pool|singles|sailboat|real-estate-agent|broken-mirror|based-on-book|hdtv|xbox-360</t>
  </si>
  <si>
    <t xml:space="preserve">tt0465580</t>
  </si>
  <si>
    <t xml:space="preserve">Push</t>
  </si>
  <si>
    <t xml:space="preserve">Two young Americans with special abilities must race to find a girl in Hong Kong before a shadowy government organization called Division does.</t>
  </si>
  <si>
    <t xml:space="preserve">Colin Ford, Joel Gretsch, Djimon Hounsou, Dakota Fanning</t>
  </si>
  <si>
    <t xml:space="preserve">Paul McGuigan</t>
  </si>
  <si>
    <t xml:space="preserve">teenage-girl|mini-skirt|telekinetic|hong-kong|power|future|past|escape|hiding|government-agency|drugs|chinese|chase|girl-wearing-a-miniskirt|eye-candy|short-skirt|miniskirt|writing-a-letter|nightclub|superhero|uzi|femme-fatale|government-agent|voice-over-narration|memory|reality|sickness|fugitive|telekinesis|present|human-guinea-pig|laboratory|control|esp|newsreel-footage|experiment|nazi|toothbrush|gambling|basketball|year-1945|secret-government-agency|precognition|lollipop|gun-held-to-one's-head|glass-ball|gamble|face-slap|drunk-teenager|drawings|aerial-shot|umbrella|precocious-child|dutch-angle|slow-motion-scene|flashback|bathroom|genetic-abilities|hunting|dolly-zoom|fight-in-the-restroom|syringe|superhuman|suitcase|suicide|sketchbook|serum|seeing-the-future|restroom|predicting-the-future|playing-card|money|market|macguffin|key|injection|gun|flower|fish|explosion|ex-boyfriend-ex-girlfriend-relationship|drawing|dice|changing-the-future|bamboo|assisted-suicide|aquarium|altering-the-future|vision-of-the-future|underage-drinking|tiger|thrown-through-a-window|supernatural-power|stabbed-in-the-neck|soy-sauce|shot-to-death|shot-through-the-mouth|shot-in-the-chest|shot-in-the-back|severed-finger|screaming|punched-in-the-face|punched-in-the-stomach|psychic|prologue|pretending-to-be-dead|pistol|pink-hair|photograph|on-the-run|murder|misdirection|martini|marble|manipulation|locker|levitation|letter|lasersight|knife-throwing|kicked-in-the-face|impalement|illusion|held-at-gunpoint|healing|gun-in-mouth|forced-suicide|foot-chase|ferry|fast-motion-scene|falling-from-height|faked-death|experiment-gone-wrong|erased-memory|ear-bleeding|drunkenness|dragging-a-body|deception|death|death-of-wife|crushed-to-death|coercion|club|cloak|cigarette-smoking|cigar-smoking|chopsticks|child-with-gun|child-in-peril|card-trick|cantonese|bruise|body-landing-on-a-car|body-in-a-trunk|body-bag|boat|beating|amnesia|shapeshifting|lost-mother|blood|blackmail|asian-food|one-word-title|shootout|secret-government-organization|restaurant|psychokinesis|mind-control|expatriate|dice-game|clairvoyance|death-of-father|title-spoken-by-character|surprise-ending|strong-female-lead|strong-female-character|superheroine</t>
  </si>
  <si>
    <t xml:space="preserve">tt1049405</t>
  </si>
  <si>
    <t xml:space="preserve">The Other End of the Line</t>
  </si>
  <si>
    <t xml:space="preserve">An employee at an Indian call-center travels to San Francisco to be with a guy she falls for over the phone.</t>
  </si>
  <si>
    <t xml:space="preserve">Blue Sky Media</t>
  </si>
  <si>
    <t xml:space="preserve">Jesse Metcalfe, Austin Basis, Larry Miller, Michael Chen</t>
  </si>
  <si>
    <t xml:space="preserve">James Dodson</t>
  </si>
  <si>
    <t xml:space="preserve">indian|call-center|birthday|hotel|fiance|credit-card|bare-chested-male|san-francisco-california|blowing-one's-nose|crab|camera|airport|reference-to-james-bond|dress-shop|exotic-dancer|duck|common-cold|birthday-present|cricket-the-game|kiss|tuk-tuk|taxi-driver|tuxedo|wedding|family-gathering|promotion|arranged-marriage|airplane|bikini|man-wearing-towel|punched-in-the-face|swimming-pool|reference-to-barbra-streisand|full-moon|ocean|boom-box|angry-father|rain|umbrella|spare-ribs|collision|businessman|mama's-boy|identity-theft|wet-jeans|interracial-relationship|title-spoken-by-character</t>
  </si>
  <si>
    <t xml:space="preserve">tt0489049</t>
  </si>
  <si>
    <t xml:space="preserve">Fanboys</t>
  </si>
  <si>
    <t xml:space="preserve">Star Wars fanatics take a cross-country trip to George Lucas' Skywalker Ranch so their dying friend can see a screening of Star Wars: Episode I - The Phantom Menace (1999) before its release.</t>
  </si>
  <si>
    <t xml:space="preserve">Sam Huntington, Chris Marquette, Dan Fogler, Jay Baruchel</t>
  </si>
  <si>
    <t xml:space="preserve">Kyle Newman</t>
  </si>
  <si>
    <t xml:space="preserve">friend|chevrolet|hotel-room|las-vegas|woman|year-1999|year-1998|20th-century|reference-to-star-wars|star-wars-fan-film|star-wars-film-fan|star-wars-fandom|nerd|father-son-relationship|blonde|princess-lela-bikini|pimp|prostitution|girl-in-panties|white-panties|panties|scantily-clad-female|cleavage|t-1000|douche-bag|penis|fanboy|night|tent|screening-room|platter|willow|reference-to-george-lucas|golden-gate-bridge|lightsaber|the-force|beverage|casino|nickel|death-star|falafel|princess|escort|trekkies|sandwich|cop|dark-side|storm-trooper|ewok|male-stripper|lightspeed|hyperspace|shower|reference-to-the-spice-girls|garage|indiana-jones|texas|ear|gay|title-at-the-end|boy-with-glasses|film-fan|van|urination|travel|testicles|rivalry|prostitute|obsessed-fan|obscene-finger-gesture|movie-theatre|las-vegas-nevada|hallucination|geek|forced-to-strip|fight|costume|comic-book-shop|cameo|buddy|breaking-and-entering|bar|actor-playing-multiple-roles|actor-playing-himself|1990s|one-word-title|on-the-road|road-trip|fan|dying-wish|star-trek</t>
  </si>
  <si>
    <t xml:space="preserve">tt0891592</t>
  </si>
  <si>
    <t xml:space="preserve">Street Fighter: The Legend of Chun-Li</t>
  </si>
  <si>
    <t xml:space="preserve">When a teenager, Chun-Li witnesses the kidnapping of her father by wealthy crime lord M. Bison. When she grows up, she goes into a quest for vengeance and becomes the famous crime-fighter of the Street Fighter universe.</t>
  </si>
  <si>
    <t xml:space="preserve">Kristin Kreuk, Chris Klein, Neal McDonough, Robin Shou</t>
  </si>
  <si>
    <t xml:space="preserve">Andrzej Bartkowiak</t>
  </si>
  <si>
    <t xml:space="preserve">gangster|chun-li|mobster|crime-fighter|rescue|death|kidnapping|crime-lord|street-fighter|indian-mafia|martial-artist|police-shootout|dancing|mob-boss|paranoia|panic|danger|fear|opening-action-scene|martial-arts-training|gang|police-chase|origin-of-hero|revelation|irish|american-abroad|construction-site|final-showdown|female-fighter|evil-businessman|urban-decay|social-decay|docks|2000s|hope|cover-up|fight-the-system|thug|gentrification|swat|police-officer-shot|police-officer-killed|thai-police|police-officer|coming-of-age|stylized-violence|woman-fights-a-man|ferry|destiny|police-detective|female-cop|hitman|policewoman|teenage-girl|missing-person|homelessness|violence|tough-cop|urban-setting|good-versus-evil|anti-hero|wire-fu|warrior|disfigurement|face-mask|fistfight|police-station|interrogation|anti-heroine|investigation|catfight|dock|foot-chase|hospital|father-daughter-relationship|piano|decapitation|one-woman-army|hostage|martial-arts-master|rocket-launcher|flashback|assassination-attempt|explosion|showdown|brawl|fight|henchman|held-at-gunpoint|crime-boss|mob|mafia|false-identity|abuse|beating|torture|hand-to-hand-combat|combat|kung-fu|karate|semiautomatic-pistol|mixed-martial-arts|gun-fu|gunfight|heroine|action-hero|hero|tough-girl|tough-guy|vigilante|dressing-room|concert-hall|mansion|home-invasion|severed-head|gang-war|female-warrior|safe-house|mercenary|bodyguard|murder|flash-drive|training|subtitled-scene|voice-over-narration|police|social-commentary|chaos|based-on-comic-book|pregnancy|neck-breaking|san-francisco-california|motorcycle|helicopter|head-butt|golden-gate-bridge|baseball-bat|action-heroine|train|sword|swat-team|subway|shootout|ship|revenge|pistol|person-on-fire|organized-crime|machine-gun|lasersight|hanging-upside-down|exploding-building|escape|bomb|airport|same-sex-dance|dance|teacher-student-relationship|reunion|hummer|teacher|slum|yin-and-yang|weakness|watching-tv|theft|taxi|tattoo|surveillance|rooftop|rocket|rickshaw|restroom|public-restroom|police-surveillance|pendant|pakistani|open-air-market|nightclub|missing-father|mask|masked-man|market|korean|kiss|kindness|kick|kicked-in-the-face|japanese|iron-mask|interpol|interpol-officer|internet-cafe|fireball|fight-in-the-restroom|european|disco|disco-dancing|detective|daughter|daughter-searching-for-missing-father|covert-operation|city-hall|chase|cave|bully|banana|assassin|scroll|piano-player|pianist|macguffin|hong-kong|businessman|bangkok-thailand|martial-arts|based-on-video-game|based-on-cult-favorite|death-of-mother|death-of-father|character-name-in-title</t>
  </si>
  <si>
    <t xml:space="preserve">tt0448011</t>
  </si>
  <si>
    <t xml:space="preserve">Knowing</t>
  </si>
  <si>
    <t xml:space="preserve">M.I.T. professor John Koestler links a mysterious list of numbers from a time capsule to past and future disasters and sets out to prevent the ultimate catastrophe.</t>
  </si>
  <si>
    <t xml:space="preserve">Nicolas Cage, Chandler Canterbury, Rose Byrne, Lara Robinson</t>
  </si>
  <si>
    <t xml:space="preserve">Alex Proyas</t>
  </si>
  <si>
    <t xml:space="preserve">end-of-the-world|number|disaster|time-capsule|code|airplane-crash|student|professor|drawing|astrophysicist|sun|solar|solar-flare|fire|single-father|subway|stranger|scratching|pupil|earth|death-toll|grieving-widower|death|numerology|search|magical-stone|ancient-astronaut|long-take|museum|heavy-rain|exploding-airplane|fire-truck|world-destruction|world's-end|solar-phenomena|science-fantasy|pseudointellectual|pseudo-science|pseudo-intellectual|prediction-of-death|predictability|predestination|non-sequitur|no-escape|misrepresentation|mental-diarrhea|meaninglessness|inevitability|helplessness|helpless|fate-of-the-world|fatalism|false-information|end-of-the-world-scenario|doomsday|doomed-civilization|doomed|doom|distortion|exploding-building|new-york-city|blockbuster|vegetarian|telephone-call|ozone-layer|number-sequence|insensitivity|helium-balloon|defibrillator|fate|wilhelm-scream|christian-propaganda|september-11-2001|white-rabbit|westford-massachusetts|watching-tv|watching-news-on-tv|truck|train|telescope|teacher|talking-with-a-stranger|survivor|subway-train|subway-accident|stuffed-animal|stubbornness|stone|spaceship|sister|shoe|rubik's-cube|road-accident|refusal|raining|rabbit|person-on-fire|peeling-paint|pay-phone|passenger|paramedic|panic|observatory|newspaper-clipping|mysterious-man|missing-child|mental-disorder|massachusetts|looking-for-stars|lexington-massachusetts|investigation|human-alien|hit-by-a-truck|hijack|haystack-observatory|gym|gun|gas-station|flag|firefighter|explosion|envelope|emergency-alert-system|dog|disturbed-child|competition|closet|classroom|chase|chaos|ceremony|celebration|car-accident|boston-massachusetts|blood|balloon|antelope|animal|animal-on-fire|american-flag|ambulance|airplane|1950s|wheat|vaporized-city|ufo|tree-of-life|train-crash|stolen-car|sign-language|dead-mother|car-crash|truck-car-collision|single-parent-family|shadowy-figure|revelation|religion|random-chance-theory|old-dark-house|natural-vs-supernatural|mystery-stone|hearing-impaired-child|hearing-aid|grade-school-teacher|forest-fire|father-son-relationship|emergency-broadcast-system|dysfunctional-family|disembodied-voice|disaster-film|determinism|dark-of-night|crisis-of-faith|chosen-few|child-in-peril|bible|automatism|atheism|train-derailment|supernatural-power|scientist|rapture|prophecy|prediction|physicist|parable|massachusetts-institute-of-technology|angel|alien|predicting-the-future|one-word-title|school|widower</t>
  </si>
  <si>
    <t xml:space="preserve">tt1135487</t>
  </si>
  <si>
    <t xml:space="preserve">Duplicity</t>
  </si>
  <si>
    <t xml:space="preserve">Two ex-government agents turned rival industrial spies have to be at the top of their game when one of their companies prepares to launch a major product. However, they distract each other in more ways than one.</t>
  </si>
  <si>
    <t xml:space="preserve">Clive Owen, Julia Roberts, Tom Wilkinson, Paul Giamatti</t>
  </si>
  <si>
    <t xml:space="preserve">Tony Gilroy</t>
  </si>
  <si>
    <t xml:space="preserve">Nominated for 1 Golden Globe. Another 1 win &amp; 3 nominations.</t>
  </si>
  <si>
    <t xml:space="preserve">product|ceo|rivalry|dubai|spy|flashback|corporation|red-herring|intellectual-property|corporate-conspiracy|swimming-pool|money|sabotage|conspiracy|intrigue|covert-operation|disguise|parking-garage|revelation|caper|boyfriend-girlfriend-relationship|banker|bahamas|private-jet|casino|surveillance|duct-tape-over-mouth|actor|security-guard|race-against-time|deception|misdirection|double-cross|shower|hotel|airfield|press-conference|espionage|corporate-espionage|undercover|ex-cia-agent|female-spy|bowling-alley|elevator|nonlinear-timeline|competitor|diner|restaurant|bar|hairy-chest|bare-chested-male|manipulation|slow-motion-scene|manhattan-new-york-city|grand-central-station-manhattan-new-york-city|zurich-switzerland|woman-crying|rubik's-cube|power-play|miami-florida|london-england|kicked-in-the-shin|interrogation|framed|fingerprint|executive-jet|cleveland-ohio|chemical-structure|champagne|bonsai|argument|travel|speech|rome-italy|repeated-line|new-york-city|long-take|hair-growth|fight|con|character-says-i-love-you|cell-phone|bowling|2000s|violence|man-wearing-a-towel|one-word-title|title-spoken-by-character</t>
  </si>
  <si>
    <t xml:space="preserve">tt1160368</t>
  </si>
  <si>
    <t xml:space="preserve">12 Rounds</t>
  </si>
  <si>
    <t xml:space="preserve">Detective Danny Fisher discovers his girlfriend has been kidnapped by a ex-con tied to Fisher's past, and he'll have to successfully complete 12 challenges in order to secure her safe release.</t>
  </si>
  <si>
    <t xml:space="preserve">John Cena, Aidan Gillen, Ashley Scott, Steve Harris</t>
  </si>
  <si>
    <t xml:space="preserve">Renny Harlin</t>
  </si>
  <si>
    <t xml:space="preserve">detective|terrorist|2000s|sadist|terrorism|sadism|elevator-crash|moral-dilemma|machismo|woman-in-a-bikini|bare-chested-male|jumping-into-a-swimming-pool|money-floating-in-the-air|helicopter-explosion|medivac-helicopter|remote-detonator|cable-tie-handcuffs|bundle-of-money|fifty-dollar-bill|hundred-dollar-bill|bureau-of-engraving-and-printing|vault|gun-pointed-at-face|bouncing-betty-land-mine|smashing-a-windshield|bus-5050|tolley-car-crash|playing-chess|explosive-vest|waffle-ice-cream-cone|woman-wearing-monokini|falling-elevator|hotel-monteleone|abduction|circular-saw|geo-coordinates|car-fire-truck-crash|house-explosion|car-bomb|water-leak|woman-wearing-only-a-shirt|uh-1-huey-helicopter|car-boat-crash|car-rollover|safe-deposit-box|chasing-a-car-on-foot|diamond|fire-truck|stabbed-in-the-belly|badge|pug|tailing-a-suspect|facial-recognition-software|first-part|car|gun|game|firetruck|latex-gloves|police-shootout|fire|fall|brother-brother-relationship|obese-man|violence|cult-film|boyfriend-girlfriend-relationship|blonde|passionate-kiss|police-detective|police-chase|suspense|revenge-plot|glock|semiautomatic-pistol|die-hard-scenario|mixed-martial-arts|martial-arts|wrestling|blood|showdown|shootout|fistfight|maverick-cop|tough-cop|one-man-army|action-hero|hero|blood-on-camera-lens|new-orleans-louisiana|pistol|chess|swat-team|pool-table|machine-gun|exploding-house|diamonds|cell-phone|bound-and-gagged|wanted-poster|villain|underwater-scene|tram|train|toy-car|tough-guy|time|time-bomb|swimming-pool|sniper|rooftop|robbery|rescue|rescue-mission|punched-in-the-face|psychopath|power-outage|police-officer-killed|picture|phone-conversation|party|one-year|murder|money|mercilessness|loss-of-loved-one|killed-with-a-car|jumping-from-a-helicopter|jumping-from-height|hotel|hostage|helicopter|heist|hands-tied|government-agent|friend|fireman|firefighter|ferry|fbi|fbi-agent|explosive|explosion|exploding-helicopter|exploding-car|exploding-building|escaped-criminal|elevator|elevator-shaft|dog|death-of-girlfriend|damsel-in-distress|criminal|bomb|alarm-clock|police|kidnapping|race-against-time|revenge|police-officer|ex-convict|digit-in-title|crime-lord|death-of-friend|title-spoken-by-character|number-in-title</t>
  </si>
  <si>
    <t xml:space="preserve">tt1013752</t>
  </si>
  <si>
    <t xml:space="preserve">Fast &amp; Furious</t>
  </si>
  <si>
    <t xml:space="preserve">Brian O'Conner, back working for the FBI in Los Angeles, teams up with Dominic Toretto to bring down a heroin importer by infiltrating his operation.</t>
  </si>
  <si>
    <t xml:space="preserve">Vin Diesel, Paul Walker, Jordana Brewster, Michelle Rodriguez</t>
  </si>
  <si>
    <t xml:space="preserve">5 wins &amp; 2 nominations.</t>
  </si>
  <si>
    <t xml:space="preserve">fbi|driver|desert|car|undercover-cop|heroin|fbi-agent|drug-lord|tunnel|revenge|mexico|fugitive|friendship|acura-nsx|tunnel-chase-scene|helicopter|machine-gun|closing-credits-sequence|telephone-call|chase|motor|no-opening-credits|ambiguous-ending|open-ended|legs|stolen-drugs|stolen-car|secret-tunnel|party|execution-style-shooting|chinese-takeout|bald-hero|underground-tunnel|u.s.-mexico-border|street-racing|semi-trailer|satellite-feed|panama|nitrous-oxide|monitor|methamphetamine|los-angeles-california|lighter|killed-by-a-car|kidnapping|investigation|infra-red|hummer|hijack|hijacking|henchman|funeral|fuel-truck|explosion|conviction|cigarette-lighter|cathedral|undercover-agent|tracking-device|toe-sucking|swat-team|subtitled-scene|shotgun|shot-to-death|shot-in-the-shoulder|shot-in-the-head|shot-in-the-chest|shot-in-the-back|shootout|secret-identity|running-across-a-roof|robbery|revelation|returning-character-killed-off|recurring-character|raid|punched-in-the-face|punched-in-the-stomach|prison-bus|pistol|murder|meth|crushed-by-a-car|loss-of-loved-one|lesbian-kiss|jumping-through-a-window|jumping-from-a-car|informant|impostor|hit-by-a-car|held-at-gunpoint|grave|gasoline|foot-chase|flashback|fingerprint|federal-bureau-of-investigation|exploding-truck|exploding-car|drug-smuggling|dominican-republic|club|church|car-crash|car-chase|car-accident|brother-sister-relationship|body-landing-on-a-car|blood|beating|attempted-murder|arrest|rice|punctuation-in-title|fourth-part|car-race|ampersand-in-title|illegal-street-racing|american-muscle|sequel|race-car|surprise-ending|inbetwequel</t>
  </si>
  <si>
    <t xml:space="preserve">tt0421237</t>
  </si>
  <si>
    <t xml:space="preserve">Royal Kill</t>
  </si>
  <si>
    <t xml:space="preserve">When a female assassin is sent to the US to kill the last living heir to the modern day Himalayan Kingdom, royal solider is also sent to protect her. When he is face to face with the ...</t>
  </si>
  <si>
    <t xml:space="preserve">21st Century Film Production</t>
  </si>
  <si>
    <t xml:space="preserve">Pat Morita, Eric Roberts, Lalaine, Alexander Wraith</t>
  </si>
  <si>
    <t xml:space="preserve">Babar Ahmed</t>
  </si>
  <si>
    <t xml:space="preserve">kingdom|assassin|mission|female-assassin|martial-arts|star-died-before-release</t>
  </si>
  <si>
    <t xml:space="preserve">tt0974661</t>
  </si>
  <si>
    <t xml:space="preserve">17 Again</t>
  </si>
  <si>
    <t xml:space="preserve">Mike O'Donnell is ungrateful for how his life turned out. He gets a chance to rewrite his life when he tried to save a janitor near a bridge and jumped after him into a time vortex.</t>
  </si>
  <si>
    <t xml:space="preserve">Zac Efron, Leslie Mann, Thomas Lennon, Matthew Perry</t>
  </si>
  <si>
    <t xml:space="preserve">Burr Steers</t>
  </si>
  <si>
    <t xml:space="preserve">school|high-school|friend|basketball|body-transformation|17-year-old|adult-as-child|father-son-relationship|high-school-student|janitor|bridge|what-if|millionaire|big-game|best-friend|body-switching|body-swap|17-year-old-boy|2000s|1980s|teenage-boy|two-word-title|bare-chested-male|chess|mistaken-for-gay|erectile-dysfunction|playstation-portable|xbox-360|incestuous-overtones|regret|do-over|unplanned-pregnancy|unwed-pregnancy|pregnancy|abstinence|erection|teen-movie|teen-angst|coming-of-age|freeze-frame|no-opening-credits|magic|face-slap|fired-from-the-job|boyfriend-girlfriend-relationship|victory-party|sword|sword-fight|star-wars-spoof-scene|star-athlete|shower|separation|reference-to-vanilla-ice|reference-to-star-wars|reference-to-kevin-federline|reference-to-batman|person-on-fire|letter|judge|first-date|fight|cheerleading-squad|cheering-crowd|canteen|cafeteria|athlete|anger|20-years-later|marriage-crisis|wild-party|water-boy|teenage-pregnancy|school-party|lightsaber|landscaper|father-daughter-relationship|wish|sex-education|school-principal|reference-to-lord-of-the-rings|principal|pretending|party|los-angeles-california|kiss|ice-cream-parlor|husband-wife-relationship|high-school-senior|geek|falling-from-height|falling-off-a-bridge|divorce|divorce-court|digit-in-title|condom|coach|civil-court|cheerleader|bully|bowling-alley|basketball-player|basketball-coach|year-1989|number-in-title</t>
  </si>
  <si>
    <t xml:space="preserve">tt0821642</t>
  </si>
  <si>
    <t xml:space="preserve">The Soloist</t>
  </si>
  <si>
    <t xml:space="preserve">A Los Angeles journalist befriends a homeless Juilliard-trained musician, while looking for a new article for the paper.</t>
  </si>
  <si>
    <t xml:space="preserve">Dreamworks/Paramount</t>
  </si>
  <si>
    <t xml:space="preserve">Jamie Foxx, Robert Downey Jr., Catherine Keener, Tom Hollander</t>
  </si>
  <si>
    <t xml:space="preserve">wearing-a-traffic-cone-as-a-hat|reference-to-jascha-heifetz|schizophrenia|musician|los-angeles-times|journalist|columnist|comic-relief|unlikely-friendship|outsider|broom|sweeping|cat|shaving|ohio-state-university|spelling|nurse|faith|uncle-sam-hat|sing-along|what-happened-to-epilogue|soup|drumsticks|megaphone|mayor|reference-to-frank-sinatra|speaker-phone|christian|reference-to-jesus-christ|cross|church|airplane|eyeglasses|video-camera|ballet-dancer|psychiatry|diagnosis|medication|traffic-cone|american-flag|sleeping|rat|face-mask|torment|bare-chested-male|basement|reference-to-simon-cowell|reference-to-paula-abdul|delivering-newspaper|cello-lesson|music-lesson|music-teacher|teacher|whiteface|love|policeman|police|shopping-cart|crack-cocaine|homeless-shelter|beating|liar|lie|divorce|elevator|reference-to-johann-sebastian-bach|coercion|hotel|awards-banquet|mirror|men's-bathroom|reference-to-donald-duck|walt-disney-concert-hall|flowers|audience|theatre-audience|hair-dresser|beauty-salon|park|reference-to-mr.-bojangles|freeway|usc|cat-scan|phone-booth|bar|drug-addict|mental-breakdown|fire|lithium|cocaine|raccoon|hit-by-a-car|standing-in-the-middle-of-traffic|talking-to-oneself|fear|blood|violence|epilogue|dancing|dancer|drunkenness|drinking|drink|tears|crying|pajamas|undressing|los-angeles-river|apartment|underwear|emergency-room|mother-son-relationship|father-son-relationship|urine-sample|los-angeles-philharmonic-orchestra|orchestra-rehearsal|underpass|rehearsal|hiding|group-therapy|therapy|slow-motion-scene|song|singing|singer|pay-phone|telephone-call|cell-phone|listening-to-music|cigarette-smoking|storytelling|aunt-niece-relationship|tape-recorder|bible|snowing|snow|face-injury|head-injury|brother-sister-relationship|reference-to-god|family-relationships|concert-hall|concert|flash-forward|hearing-voices|multiple-narrators|subjective-camera|street-musician|passion|drug-use|bicycle|hospital|ambulance|taxi|prologue|violinist|homeless-man|urination|statue|reference-to-ludwig-van-beethoven|voice-over-narration|black-eye|bicycle-accident|atheist|violin|traffic-tunnel|street-life|skid-row|savant|reporter|rehabilitation|prodigy|paranoia|orchestra|newspaper|newspaper-reporter|musical-prodigy|musical-genius|los-angeles-california|juilliard-school-manhattan-new-york-city|homelessness|genius|friend|friendship|flashback|ex-husband-ex-wife-relationship|editor|chance-meeting|cello|cellist|black-american|african-american|mental-illness</t>
  </si>
  <si>
    <t xml:space="preserve">tt0762105</t>
  </si>
  <si>
    <t xml:space="preserve">I Hate Valentine's Day</t>
  </si>
  <si>
    <t xml:space="preserve">A florist, who abides by a strict five-date-limit with any man, finds herself wanting more with the new restaurateur in town.</t>
  </si>
  <si>
    <t xml:space="preserve">Nia Vardalos, John Corbett, Stephen Guarino, Amir Arison</t>
  </si>
  <si>
    <t xml:space="preserve">Nia Vardalos</t>
  </si>
  <si>
    <t xml:space="preserve">f-rated|restaurateur|florist|gay|new-york-city|new-york|holiday-in-title|claim-in-title|written-and-directed-by-cast-member|title-directed-by-female|valentine's-day|falling-in-love|manhattan-new-york-city|directed-by-star|actor-director-writer|punctuation-in-title|apostrophe-in-title|female-stockinged-feet|female-stockinged-legs|camera-shot-of-feet|pantyhose</t>
  </si>
  <si>
    <t xml:space="preserve">tt0458525</t>
  </si>
  <si>
    <t xml:space="preserve">X-Men Origins: Wolverine</t>
  </si>
  <si>
    <t xml:space="preserve">A look at Wolverine's early life, in particular his time with the government squad Team X and the impact it will have on his later years.</t>
  </si>
  <si>
    <t xml:space="preserve">Hugh Jackman, Liev Schreiber, Danny Huston, Will.i.am</t>
  </si>
  <si>
    <t xml:space="preserve">Gavin Hood</t>
  </si>
  <si>
    <t xml:space="preserve">3 wins &amp; 18 nominations.</t>
  </si>
  <si>
    <t xml:space="preserve">commando|wolverine-the-character|civil-war|claw-fight|army|body-enhancement|marvel-entertainment|super-soldier|mixed-martial-arts|shot-in-the-forehead|revelation|genetic-engineering|sister-sister-relationship|surgery|conspiracy|gambler|boxing-ring|hostage|laser|scientist|fire|good-versus-evil|super-power|tank|super-speed|commando-unit|military|telepathy|telekinesis|younger-version-of-character|action-hero|duel|combat|erased-memory|bullet-time|assassin|supernatural-power|anti-villain|x-ray|super-strength|recurring-character|flashback|fight|teleportation|sentenced-to-death|self-healing|regeneration|poker|nuclear-reactor|loss-of-memory|losing-memory|las-vegas-nevada|immortality|helicopter-chasing-motorcycle|experiment|boxer|blood|american-civil-war|canada|x-men|super-villain|prequel|hero|based-on-comic|based-on-comic-book|anti-hero|marvel-comics|claw|mutant|logger|revenge|gym|brother-versus-brother|returning-character-with-different-actor|innocent-person-killed|psychokinesis|toy-monkey|u.s.-civil-war|vietnam|sibling-rivalry|looking-at-oneself-in-a-mirror|high-school-teacher|black-ops|budweiser|canadian-superhero|beating|kicked-in-the-stomach|punched-in-the-chest|seaplane|cover-up|sole-black-character-dies-cliche|cowboy-hat|rooftop|kidnapping|gatling-gun|sniper-rifle|rifle|jumping-from-height|escape|back-from-the-dead|transformation|mutation|secret-laboratory|human-experiment|secret-experiment|double-cross|set-up|betrayal|corpse|pickup-truck|high-school-student|boyfriend-girlfriend-relationship|high-school|quitting-a-job|brawl|fistfight|torture|death-squad|stabbed-to-death|indestructibility|stabbed-in-the-neck|stabbed-in-the-face|shot-in-the-face|shot-in-the-head|tough-guy|strong-man|held-at-gunpoint|security-camera|surveillance|shootout|ak-47|government-agent|secret-agent|village|mind-reading|death|warrior|jungle|war-veteran|bayonet|battlefield|blockbuster|tragic-past|dark-past|tragic-hero|origin-of-hero|war-hero|special-forces|katana-sword|samurai-sword|showdown|hand-to-hand-combat|bar-brawl|chaos|elongated-cry-of-no|new-orleans-louisiana|exploding-building|violence|one-man-army|martial-arts|primal-scream|mouth-sewn-shut|living-person-mistaken-for-dead-body|rural-setting|patricide|cult-film|x-rayed-skeleton|thrown-through-a-wall|stabbed-in-the-shoulder|stabbed-in-the-hand|stabbed-in-the-chest|stabbed-in-the-back|shot-point-blank|shot-in-the-stomach|shot-in-the-chest|shot-in-the-back|severed-head|rage|punched-in-the-face|punched-in-the-stomach|psychic|power-plant|on-the-run|mind-control|male-rear-nudity|kicked-in-the-face|jumping-off-a-roof|jumping-into-water|jumping-from-a-helicopter|murder-of-an-innocent-person|hit-by-a-truck|head-butt|hand-through-chest|gash-in-the-face|faked-death|explosion|exploding-tank|exploding-helicopter|exploding-car|deception|decapitation|d-day|prisoner|presumed-dead|murder|memory-loss|male-nudity|brother-brother-relationship|boxing-match|world-war-one|world-war-two|woods|vietnam-war|tree-cutting|translation|tracker|toy-train|toy-robot|three-mile-island|stun-gun|stuck-in-an-elevator|son-murders-father|soldier|sniper|shot-to-death|sharpshooter|rocket|prison|ohio|multi-lingual|motorcycle|mercenary|massacre|marksman|machine-gun|lumberjack|lost-memory|logging|lab-experiment|helicopter-crash|healing|firing-squad|fair|elderly-couple|death-of-loved-one|death-of-girlfriend|chainsaw|cardiac-arrest|bourbon|bo-staff|beheading|battle|battle-tank|bar|barn|bar-fight|axe|canadian-rockies|surprise-during-end-credits|surprise-after-end-credits|scene-during-end-credits|scene-after-end-credits|samurai|superhero|mysterious-past|dark-hero|spin-off|death-of-father|surprise-ending|colonel|teacher|forest|fire-truck|scar|burned-to-death|exploding-body|rescue|cage|bulletproof-vest|captain|impalement|gambling|card-game|escaped-prisoner|crashing-through-a-window|crashing-through-a-wall|tattoo|obese-man|car-accident|walkie-talkie|child-in-peril|sunglasses|car-motorcycle-chase|missile|silencer|bare-butt|hospital|canadian|ambulance|hypnosis|coming-out-of-retirement|teenager|full-moon|light-bulb|carnival|interrogation|machismo|asian-american|pistol|meteor|cameo|revolver|card-trick|ace-of-diamonds|defenestration|chase|bare-chested-male|hyphen-in-title|waterfall|silver-bullet|obesity|friendship|falling-from-height|drill-in-the-head|school|rat|old-couple|nigeria|mirror|major|loss-of-loved-one|laboratory|kiss|island|helicopter|happy-face|gun|gunner|general|ferris-wheel|fat-man|farm|elevator|electricity|dog-tag|diamond|circus|circus-freak|cigar-smoking|canadian-flag|bridge|amnesia|airplane|playing-card|sword|character-name-in-title</t>
  </si>
  <si>
    <t xml:space="preserve">tt0796366</t>
  </si>
  <si>
    <t xml:space="preserve">Star Trek</t>
  </si>
  <si>
    <t xml:space="preserve">The brash James T. Kirk tries to live up to his father's legacy with Mr. Spock keeping him in check as a vengeful Romulan from the future creates black holes to destroy the Federation one planet at a time.</t>
  </si>
  <si>
    <t xml:space="preserve">IMAX</t>
  </si>
  <si>
    <t xml:space="preserve">Chris Pine, Zachary Quinto, Leonard Nimoy, Eric Bana</t>
  </si>
  <si>
    <t xml:space="preserve">J.J. Abrams</t>
  </si>
  <si>
    <t xml:space="preserve">Won 1 Oscar. Another 23 wins &amp; 92 nominations.</t>
  </si>
  <si>
    <t xml:space="preserve">vulcan|future|based-on-tv-series|lifted-by-the-throat|star-trek|reboot-of-series|space-battle|romulan|captain|starship|damaged-starship|cadet|vengeance|evacuation|giving-birth|commander|black-hole|starship-helmsman|helmsman|alien-villain|male-captain|human-vulcan-boy|human-being|woman|female-in-underwear|starship-interior|terran|earthling|human-vulcan-man|human-alien-hybrid|human-mother|half-human-half-alien|chevrolet-corvette|chevrolet|driving-a-car|driving|convertible|automobile|car|part-of-series|female-green-skinned-humanoid-alien|human-female|humanoid-alien|human-male|female-alien|human|starship-bridge|human-in-outer-space|cult-favorite|based-on-cult-favorite|enterprise-the-starship|phaser-pistol|kissing-while-having-sex|kiss|redhead|hand-to-hand-combat|training|ice|blockbuster|police-chase|car-motorcycle-chase|premarital-sex|drunkenness|redemption|destiny|warrior|action-hero|meeting-future-self|tough-guy|space|starship-captain|planet-vulcan|vulcan-the-planet|frozen-planet|starship-debris|female-humanoid-alien|vulcan-man|vulcan-boy|handheld-phaser|starfleet-cadet|starfleet-academy|first-officer|medal|commendation|marooned|acting-captain|choking-someone|wishing-someone-good-luck|failed-parachute|crushed-by-a-statue|swollen-hand|father-misses-the-birth-of-his-child|imitating-the-firing-of-a-gun|drinking-at-bar|injection-into-one's-neck|vulcan-woman|alien-predator|alien-creature|space-opera|eleventh-part|transamerica-pyramid|24th-century|blizzard|origin-of-hero|bra|finger-gun|kidnapping|tattoo|alien-civilization|photon-torpedoes|phaser|exploding-body|laser-weapon|super-weapon|laser|death-of-wife|husband-wife-relationship|mother-son-relationship|father-son-relationship|escape-pod|san-francisco-california|good-versus-evil|alien-invasion|end-of-the-world|wormhole|spaceship|23rd-century|no-title-at-beginning|exploding-ship|shuttle-craft|corvette-convertible|interracial-relationship|attempted-strangulation|stabbed-through-the-chest|simulation|prelude|mass-murder|man-in-a-wheelchair|interracial-love|human-alien-sexual-relations|hostage|anti-villain|alien-love|space-travel|snowy-planet|pregnant-wife|mind-reading|inhabitable-planet|imploding-planet|human-alien|expectant-father|childbirth|bar-brawl|baby-born|wheelchair-bound|stabbed-in-the-back|shot-to-death|shot-in-the-chest|self-sacrifice|punched-in-the-face|punched-in-the-stomach|falling-to-death|choke-hold|burned-alive|breaking-a-bottle-over-someone's-head|bloody-nose|beating|alternate-universe|product-placement|joyride|woman-in-bra-and-panties|white-panties|white-bra|vaporization|time-paradox|skydiving|sex-with-alien|sex-with-an-alien-woman|red-car|panties|outpost|motorcycle-cop|older-version-of-self|loss-of-wife|loss-of-husband|loss-of-father|interspecies-sex|implosion|impalement|ice-cave|green-skin|green-blood|girl-in-bra-and-panties|fully-clothed-sex|fight|fear-of-flying|faking-illness|fake-illness|supernova|drill|crushed-to-death|copped-feel|chicken-race|car-over-a-cliff|bra-and-panties|big-hands|alternate-timeline|alternate-history|wheelchair|vintage-car|vaccine|torture|thank-you|sedative|seat-belt|sadness|revenge|quarrel|pregnancy|outer-space|new-born|minister|loss-of-mother|iowa|injection|hologram|hiding|hiding-under-a-bed|grounded|giant-animal|genocide|flashback|fictional-war|falling-from-height|destruction-of-planet|dereliction-of-duty|bully|bully-comeuppance|bar-fight|apple|malcontent|explosion|creature|alien|warp-speed|warp-engine|time-travel|teleportation|spacecraft|lieutenant|klingon|famous-score|engineer|computer|birth|planet|nickname|bloody-lip|eating-an-apple|character-repeating-someone-else's-dialogue|two-word-title|requel|lens-flare|re-boot|megalomaniac|anti-hero|chaos|oral-exam|unrequited-love|teenager|shootout|scot|russian|elevator|cave|cheating|interrupted-sex|fistfight|eating-apple|court-trial|child-driving-a-car|car-falling-off-a-cliff|bar|argument|unlikely-friendship|scottish-accent|no-opening-credits|snow|parachute|motorcycle|golden-gate-bridge|young-version-of-character|prequel|doctor|death-of-father|death-of-mother</t>
  </si>
  <si>
    <t xml:space="preserve">tt0438488</t>
  </si>
  <si>
    <t xml:space="preserve">Terminator Salvation</t>
  </si>
  <si>
    <t xml:space="preserve">In 2018, a mysterious new weapon in the war against the machines, half-human and half-machine, comes to John Connor on the eve of a resistance attack on Skynet. But whose side is he on, and can he be trusted?</t>
  </si>
  <si>
    <t xml:space="preserve">Christian Bale, Sam Worthington, Moon Bloodgood, Helena Bonham Carter</t>
  </si>
  <si>
    <t xml:space="preserve">McG</t>
  </si>
  <si>
    <t xml:space="preserve">2 wins &amp; 13 nominations.</t>
  </si>
  <si>
    <t xml:space="preserve">skynet|machine|future|rescue|human-versus-cyborg|death-row|army|t-800|half-human|killer-cyborg|humanoid-cyborg|sequel-to-cult-film|long-take|year-2018|fairchild-republic-a10-thunderbolt-ii|a10-warthog|alternate-timeline|pg-13-sequel-to-r-rated-franchise|prequel-and-sequel|golden-gate-bridge|7-eleven|elongated-cry-of-no|dark-future|bleak-future|two-word-title|thinking-about-the-future|war-zone|tape-player|radio-broadcast|remote-detonator|second-chance|film-ends-with-voice-over|grabbed-by-the-throat|lifted-by-the-throat|jumping-into-water|knocked-off-a-motorcycle|hit-on-the-head-with-a-gun-butt|hit-with-a-gun-butt|a-10-thunderbolt-aircraft|griffith-observatory|shootout|gunfight|robot|kiss|rescue-mission|siege|fistfight|brawl|grenade|explosion|pistol|machine-gun|martial-arts|mixed-martial-arts|disarming-someone|tough-girl|car-chase|ambush|battle|future-war|hand-to-hand-combat|combat|violence|blood-splatter|blood|tough-guy|action-hero|hero|megacorporation|cyberpunk|laser|assembly-line|axe|anti-hero|exploding-motorcycle|bridge|landmine|gatling-gun|flare|returning-character-with-different-actor|british-actor-playing-american-character|war-wound|subjective-camera|post-apocalypse|bare-chested-male|scarface|prophecy|facial-scar|character-repeating-someone-else's-dialogue|christ-allegory|uh-1-huey-helicopter|shot-in-the-groin|attempted-rape|one-man-army|motorcycle|molten-metal|lone-survivor|killer-robot|human-harvesting|helicopter|gas-station|gang-rape-attempt|flash-drive|female-pilot|carrot|band-aid|giant-robot|voice-changer|trap|transforming-robot|torn-in-half|threatened-with-a-knife|submarine|stabbed-in-the-neck|stabbed-in-the-back|shotgun|shot-in-the-shoulder|shot-in-the-leg|shot-in-the-head|shot-in-the-hand|shot-in-the-chest|shot-in-the-back|shot-in-the-arm|severed-head|self-sacrifice|search-for-father|scratching-face|scar|san-francisco-california|running-out-of-gas|revelation|punched-in-the-face|punched-in-the-stomach|pregnancy|mute-child|mushroom-cloud|mine-field|melting-face|lethal-injection|knocked-out-with-a-gun-butt|jumping-from-a-helicopter|impalement|husband-wife-relationship|hanging-upside-down|hit-by-a-car|helicopter-crash|held-at-gunpoint|heart-surgery|head-ripped-off|head-butt|grenade-launcher|gash-in-the-face|foot-blown-off|falling-from-height|exploding-truck|exploding-plane|exploding-helicopter|exploding-gasoline-station|exploding-car|exploding-building|exploding-body|death-of-brother|death-list|crushed-to-death|child-with-a-gun|child-in-peril|burnt-face|part-of-trilogy|devastated-landscape|chaos|strategy|shot-to-death|ruins|resistance-fighter|research-and-development-department|radio|radiation|medic|infantry|heroism|gun|desaturated-colors|declaration-of-war|corpse|blockbuster|black-smoke|uniform|soldier|social-commentary|smoke|pilot|military|military-officer|mass-murder|major|lieutenant|genocide|general|destiny|colonel|captain|bomb-attack|minigun|good-versus-evil|fate|chase|alternate-future|artificial-intelligence|los-angeles-california|fictional-war|leader|desert|reboot-of-series|firearm|nuclear-war|2010s|the-terminator|sequel|sequel-to-cult-favorite|fourth-part|character-name-in-title|surprise-ending</t>
  </si>
  <si>
    <t xml:space="preserve">tt1153706</t>
  </si>
  <si>
    <t xml:space="preserve">Dance Flick</t>
  </si>
  <si>
    <t xml:space="preserve">Street dancer Thomas Uncles is from the wrong side of the tracks, but his bond with the beautiful Megan White might help the duo realize their dreams as they enter in the mother of all dance battles.</t>
  </si>
  <si>
    <t xml:space="preserve">Shoshana Bush, Damon Wayans Jr., Essence Atkins, Affion Crockett</t>
  </si>
  <si>
    <t xml:space="preserve">Damien Dante Wayans</t>
  </si>
  <si>
    <t xml:space="preserve">Action, Comedy, Music</t>
  </si>
  <si>
    <t xml:space="preserve">dance|african-american|rap|parody|overalls|high-school|urination|childbirth|wardrobe-malfunction|teenager|teacher|teacher's-pet|spoof|single-mother|school|rapper|innuendo|hip-hop|gay|gangsta|cross-dressing|child-abuse|breakdance|audition</t>
  </si>
  <si>
    <t xml:space="preserve">tt1127180</t>
  </si>
  <si>
    <t xml:space="preserve">Drag Me to Hell</t>
  </si>
  <si>
    <t xml:space="preserve">A loan officer who evicts an old woman from her home finds herself the recipient of a supernatural curse. Desperate, she turns to a seer to try and save her soul, while evil forces work to push her to a breaking point.</t>
  </si>
  <si>
    <t xml:space="preserve">Alison Lohman, Justin Long, Lorna Raver, Dileep Rao</t>
  </si>
  <si>
    <t xml:space="preserve">7 wins &amp; 22 nominations.</t>
  </si>
  <si>
    <t xml:space="preserve">psychic|evil|fight|psychologist|hell|demon|railway-station|killing-an-animal|2000s|lifting-someone-into-the-air|bank-employee|hit-with-a-shovel|child-in-peril|cemetery|levitation|macro-photography|sleeping-woman|closing-eyes-of-dead-person|falling-from-height|skepticism|rich-family|poltergeist|medium|levitating|breaking-a-car-window|mortgage|jewelry|graveyard|forced-decision|year-1969|death-of-child|surprise-ending|loan-officer|curse|seer|bank|assistant-manager|parking-garage|vomiting-blood|gross-out-comedy|animal-abuse|push-button|humor|cake|year-2009|21st-century|20th-century|female-protagonist|supernatural-horror|eating-disorder|wind-chime|lifting-a-female-into-the-air|defenestration|spirit|hallucination|trauma|fear|panic|esp|palm-reader|physical-assault|ambition|insecurity|ritual|gypsy-curse|hand-through-head|cell-phone|rain|revenge|title-at-the-end|digging-a-grave|bitten-hand|younger-version-of-character|thrown-from-a-car|fork-in-eye|stabbed-in-the-eye|eye-gouging|covered-in-blood|subtitled-scene|death-of-protagonist|prologue|mother-son-relationship|father-son-relationship|car-crash|anger|stuck-with-staple|begging|decayed-fingernails|old-coin|coin-collection|silver-necklace|pasadena-california|engagement-ring|crucifix|stealing-client|hit-on-the-head|extreme-close-up|startled|blood-splatter|dark-fantasy|vegetarian|dentures|grave|dutch-angle|oral-fixation|weight-loss|steamer-trunk|split-lip|seven-deadly-sins|organ-music|obituary|nightmare|mexican-woman|machete|iron-gate|illustration|hit-in-the-face|gross-out|dream|diner|dark-humor|los-angeles-california|cult-director|1960s|witch|witchcraft|wedding-ring|underground-parking-garage|falling-onto-train-tracks|supernatural-power|stapler|stabbed-in-the-throat|shadow|pulling-hair|overcoat|mansion|kitchen-knife|job-promotion|hungarian|handkerchief|eyeball|exploding-head|envelope|entity|digging-up-a-dead-body|desperation|demonic-possession|crushed-head|country-girl|corpse|college-professor|co-worker|choke-hold|boyfriend-girlfriend-relationship|bloody-nose|visual-impairment|beggar|anvil|seance|possessed-human|pawnshop|goat|funeral|false-teeth|blonde|animal-sacrifice|spaniard|shame|security-guard|sacrifice|kitten|gypsy|fortune-teller|fly|exorcism|cat|bank-officer|bare-chested-male|imperative-in-title|cult-film</t>
  </si>
  <si>
    <t xml:space="preserve">tt0462219</t>
  </si>
  <si>
    <t xml:space="preserve">Camille</t>
  </si>
  <si>
    <t xml:space="preserve">A twisted honeymoon adventure about a young couple on their way to Niagara Falls.</t>
  </si>
  <si>
    <t xml:space="preserve">A-Mark Entertainment</t>
  </si>
  <si>
    <t xml:space="preserve">Sienna Miller, James Franco, David Carradine, Scott Glenn</t>
  </si>
  <si>
    <t xml:space="preserve">Gregory Mackenzie</t>
  </si>
  <si>
    <t xml:space="preserve">honeymoon|niagara-falls|parole|motorcycle|formaldehyde|decaying-body|walking-dead|regret|parole-violation|talking-too-much|demeaning-husband|polaroid|motorcycle-with-a-sidecar|road-accident|love|blue-horse|ex-convict|hair-falling-out|tattoo|honeymoon-suite|credit-card-fraud|ghost|temper-tantrum|disappointment|thief|hangover|cold-feet|amateur-photographer|fairy-tale|character-name-in-title|one-word-title|forename-as-title|throwing-rice|dancing-in-the-rain|rice|red-wig</t>
  </si>
  <si>
    <t xml:space="preserve">tt0865559</t>
  </si>
  <si>
    <t xml:space="preserve">My Life in Ruins</t>
  </si>
  <si>
    <t xml:space="preserve">A travel guide rediscovers her romantic side on a trip around Greece.</t>
  </si>
  <si>
    <t xml:space="preserve">Nia Vardalos, Richard Dreyfuss, Alexis Georgoulis, Alistair McGowan</t>
  </si>
  <si>
    <t xml:space="preserve">tourist|tour-guide|greece|tour-bus|greek|american|syrup|air-conditioning|kiss|beard|nurse|wheelchair|bare-chested-male|bus-accident|breaking-a-plate|summer|europe|pickpocket|american-abroad|workplace-romance|workplace-bullying|ugly-duckling|tour-group|swimsuit|shoplifter|premarital-sex|husband-wife-relationship|hospital|father-daughter-relationship|employer-employee-relationship|cheap-hotel|canadian|broken-elevator|bonfire|beach|apparition|widower|viagra|professor|history-professor|greek-american|drunkenness|drink|drinking|dancing|dancer|beer|athens-greece</t>
  </si>
  <si>
    <t xml:space="preserve">tt0457400</t>
  </si>
  <si>
    <t xml:space="preserve">Land of the Lost</t>
  </si>
  <si>
    <t xml:space="preserve">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</si>
  <si>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 xml:space="preserve">Will Ferrell, Anna Friel, Danny McBride, Jorma Taccone</t>
  </si>
  <si>
    <t xml:space="preserve">Brad Silberling</t>
  </si>
  <si>
    <t xml:space="preserve">time-travel|tachyon|lighter|primate|desert|lizard|time-warp|portal|roadside-attraction|crystal|paleontologist|primitive-humanoid|tyrannosaurus-rex|human-versus-dinosaur|dinosaur-attack|2000s|land-of-the-lost|breast-fondling|closing-credits-sequence|trailer|ice-cream-van|limousine|astronaut|jungle|title-at-the-end|golden-gate-bridge|earthquake|volcano|scene-during-end-credits|no-opening-credits|world-domination|velociraptor|vaulting|toilet-humor|theme-song|face-slap|racist-remark|prisoner|missing-link|giant-insect|giant-crab|flying-saucer|devil|allosaurus|based-on-tv-series|remake|bare-chested-male|waterfall|viking-ship|video-camera|touching-breasts|title-appears-in-song|swimming-pool|swallowed-whole|skeleton|sinkhole|singing|show-tune|severed-arm|rock-throwing|river|rivalry|record-player|raft|punched-in-the-stomach|pterodactyl|prince|pipe|overeating|motivation|motel|miniature|mannequin|liquid-nitrogen|kicked-in-the-crotch|ice-cream-man|hologram|hollywood-sign|hit-with-a-rock|groping|friendship|freezing-to-death|fireworks|exploding-body|eating-insect|eaten-alive|dinosaur-egg|deception|dead-skin|crab|clothes-ripping|catapult|burned-alive|bridge|blood|blood-sucking|belt|battering-ram|banjo|army|alternate-dimension|airplane|walnut|urine|tunic|tour-guide|swamp|pole-vault|megalomaniac|implied-nudity|cave|cameo-appearance|boat-ride|scientist|running|pursuit|insect|insect-bite|chase|alternate-world|forest-ranger|title-spoken-by-character</t>
  </si>
  <si>
    <t xml:space="preserve">tt0417220</t>
  </si>
  <si>
    <t xml:space="preserve">Unbeatable Harold</t>
  </si>
  <si>
    <t xml:space="preserve">A wannabe Elvis meets his true love, the best waitress in the West.</t>
  </si>
  <si>
    <t xml:space="preserve">LG Entertainment</t>
  </si>
  <si>
    <t xml:space="preserve">Gordon Michaels, Nicole DeHuff, Dylan McDermott, Henry Winkler</t>
  </si>
  <si>
    <t xml:space="preserve">Ari Palitz</t>
  </si>
  <si>
    <t xml:space="preserve">lovable-loser|elvis-presley|unbeatable|eternal-optimist|based-on-play</t>
  </si>
  <si>
    <t xml:space="preserve">tt1041829</t>
  </si>
  <si>
    <t xml:space="preserve">The Proposal</t>
  </si>
  <si>
    <t xml:space="preserve">A pushy boss forces her young assistant to marry her in order to keep her visa status in the U.S. and avoid deportation to Canada.</t>
  </si>
  <si>
    <t xml:space="preserve">Sandra Bullock, Ryan Reynolds, Mary Steenburgen, Craig T. Nelson</t>
  </si>
  <si>
    <t xml:space="preserve">Nominated for 1 Golden Globe. Another 7 wins &amp; 19 nominations.</t>
  </si>
  <si>
    <t xml:space="preserve">male-objectification|alaska|illegal-alien|immigration-fraud|immigrant|chick-flick|female-star-appears-nude|father-son-relationship|deportation|sitka-alaska|grandmother|interview|travel|proposal|ex-girlfriend|bachelorette-party|stripper|starbucks|woman|man|kissing-in-public|threat-of-deportation|air-control-tower|flight|seaplane|heart-attack|ferry|left-at-the-altar|confession|wedding-ceremony|wedding-dress|immigration-agent|wet-clothes|man-overboard|family-heirloom|speed-boat|coin-operated-computer|imac|internet-cafe|bonfire|dancing|male-nudity|fake-marriage|female-nudity|alcohol|beer-drinking|ex-boyfriend-ex-girlfriend-relationship|female-boss|boss-secretary-relationship|mother-son-relationship|male-stripper|dog|eagle|smart-phone|cell-phone|telephone-call|sleeping-on-the-floor|midnight-sun|upskirt|two-word-title|boyfriend-girlfriend-relationship|kissing-while-having-sex|fiance-fiancee-relationship|massage|shoulder-massage|long-brown-hair|kiss|brunette|female-protagonist|male-star-appears-nude|star-appears-nude|title-directed-by-female|new-york-city|moral-dilemma|vegetarian|fake-engagement|editorial-office|covered-female-frontal-nudity|partial-male-nudity|partial-female-nudity|struggling-writer|yapping-dog|workplace-bullying|wealthy-family|spilled-coffee|sexual-innuendo|sexual-harassment|role-reversal|premarital-sex|implied-nudity|immigration-officer|humiliation|high-school-sweetheart|employer-employee-relationship|double-entendre|cross-examination|buoy|boat-accident|resentment-toward-boss|sham-marriage|canadian-expatriate|book-editor|scene-during-end-credits|2000s|canadian-stereotype</t>
  </si>
  <si>
    <t xml:space="preserve">tt1045778</t>
  </si>
  <si>
    <t xml:space="preserve">Year One</t>
  </si>
  <si>
    <t xml:space="preserve">After being banished from their tribe, two hunter-gatherers encounter Biblical characters and eventually wind up in the city of Sodom.</t>
  </si>
  <si>
    <t xml:space="preserve">Jack Black, Michael Cera, Oliver Platt, David Cross</t>
  </si>
  <si>
    <t xml:space="preserve">Harold Ramis</t>
  </si>
  <si>
    <t xml:space="preserve">Adventure, Comedy</t>
  </si>
  <si>
    <t xml:space="preserve">sodom|cain-and-abel|prehistoric-times|anachronism|bloopers-during-credits|biblical-satire|modern-stone-age-humor|tribe|hunter|princess|abraham|forbidden-fruit|hunter-gatherer|high-priest|killing-an-animal|cave-woman|garden-of-eden|regicide|stepfather-stepdaughter-relationship|drugs|mother-son-incest|living-statue|death-of-brother|king|leader|camel|handshake|male-male-hug|mule|hug|accidental-death|oil|rain|applause|clapping|person-on-fire|usurper|rebellion|loss-of-virginity|man-punches-a-woman|sword|self-righteousness|wheel|anti-hero|thrown-from-height|chosen-one|village|whipping|whip|spitting|enslavement|testicles|hanging-upside-down|shackled|director-cameo|plot-hole|holy-fool|friends-falling-out|hairy-palms|beard|slave-girl|golden-man|body-paint|human-statue|cameo|stepfather|seer|entrails|helmet|horniness|aggression|soldier|camp|jew|attempted-sacrifice|attempted-filicide|desert|virgin|decapitation|choke-hold|betrayal|murderer|unrequited-love|groping|idiot|slave-trader|big-man|strong-man|tiger|market|burn-marks|wrath-of-god|struck-by-lightning|bull|head-bashed-in|gross-out-humor|flatulence|lesbian|lilith|cart|brother-murders-brother|fratricide|farmer|cow|herdsman|herd|herder|screwball|bow|arrow|animal-attack|cougar|friendship-between-men|hut|knocked-out|manhunt|fire|torch|muscular|axe|painted-face|pipe-smoking|shaman|stupidity|dancing|hit-on-the-head|feast|male-virgin|snake|golden-apple|spear|fat-man|boar|long-haired-male|incest-joke|urination|battle|smashed-skull|skewed-history|premarital-sex|ox-cart|jump-in-timeline|human-sacrifice|father-son-relationship|dungeon|circumcision|burned-alive|brother-brother-relationship|biblical-reference|bible-story|barfing|virgin-sacrifice|toga-party|reference-to-adam-and-eve|gladiator|gay-stereotype|gay-priest|excrement|excrement-eating|eunuch|circumcision-ritual|banishment|on-the-road|female-slave|masturbation-reference|stoning|year-in-title|number-in-title</t>
  </si>
  <si>
    <t xml:space="preserve">tt0844286</t>
  </si>
  <si>
    <t xml:space="preserve">The Brothers Bloom</t>
  </si>
  <si>
    <t xml:space="preserve">The Brothers Bloom are the best con men in the world, swindling millionaires with complex scenarios of lust and intrigue. Now they've decided to take on one last job - showing a beautiful and eccentric heiress the time of her life with a romantic adventure that takes them around the world.</t>
  </si>
  <si>
    <t xml:space="preserve">Rachel Weisz, Adrien Brody, Mark Ruffalo, Rinko Kikuchi</t>
  </si>
  <si>
    <t xml:space="preserve">Rian Johnson</t>
  </si>
  <si>
    <t xml:space="preserve">con-man|heiress|eccentric|revenge|love|new-jersey|book|child|ship|park|museum|bench|forest|belgian|ice-cream|prologue|car-bicycle-accident|scorecard|jakarta-indonesia|prayer-book|suitcase|helicopter|stealing-an-apple|apple|castle|capture|photographer|hospital-gown|piano-player|harpist|volkswagen|cellophane|portrait-drawing|notebook|sing-along|statue|shooting-through-a-door|pretending-to-be-a-smuggler|cheating|mother-daughter-relationship|broken-glass|nitroglycerine|argentine|russian|french|epileptic|card-playing|drinking|daydreamer|church|hermit|one-legged-cat|constipation|blood|handshake|sports-car|circular-staircase|shotgun|rifle|rose|dancer|umbrella|inner-title-card|telescope|gun-battle-between-cars|fake-kidnapping|car-on-fire|friend|accidental-shooting|car-flying-through-the-air|pursuit|abandoned-theatre|running|target-practice|theft|airplane|bicycle|reference-to-the-confidence-man-the-novel|reference-to-herman-melville|police-siren|police-car|falling-into-mud|mud|shuffleboard|thirty-something|girl|orgasm|hammock|nonlinear-timeline|storytelling|infidelity|unfaithfulness|adultery|extramarital-affair|husband-wife-relationship|fantasy-sequence|eye-patch|flash-forward|metronome|montage|beach|burglary|escape|gentleman|police|robbery|seaside-town|starting-over|three-word-title|storm|money|bowler-hat|fight|crying|camera|beating|telephone-call|mentor-protege-relationship|stage-performance|small-town|singing|secret|salesman|presumed-dead|kiss|gun|friendship|fistfight|female-nudity|drink|dancing|confession|cat|car|boy|bare-butt|bar|finger-gun|tied-to-a-chair|character-repeating-someone-else's-dialogue|snorricam|voice-over-narration|tokyo-japan|slow-motion-scene|face-slap|dance|berlin-germany|zoo|woods|white-suit|watermelon|violin|unicycle|title-spoken-by-narrator|thunderstorm|thief|telegram|subtitled-scene|theatre|st.-petersburg-russia|spotlight|smuggler|shot-to-death|shot-in-the-chest|shot-in-the-back|shootout|seizure|reverse-footage|ransom-note|rain|punched-in-the-face|premarital-sex|prague|pistol|ping-pong|piano|photograph|party|origami|one-eyed-man|montenegro|mexico|machine-gun|larceny|lamborghini|karaoke|juggling|journal|hospital|hit-by-a-car|hiding-in-a-closet|harp|harmonica|guitar|grifter|greece|foster-family|flask|flashback|fire|female-rear-nudity|falling-in-love|drawing|double-cross|double-barreled-shotgun|deception|death-of-brother|cut-hand|cigarette-smoking|certified-check|character-says-i-love-you|chainsaw|cave|card-trick|car-crashing-into-a-tree|car-chase|caper|camel|bundle-of-money|blood-on-shirt|bicycle-accident|beach-house|banjo|arm-sling|accordion|pinhole-camera|younger-version-of-character|train|mute|mansion|lightning|freeze-frame|faked-death|fake-blood|explosive|explosion|exploding-car|exploding-building|chase|car-crash|car-accident|brother-brother-relationship|bomb|boat|binoculars|title-spoken-by-character|character-name-in-title</t>
  </si>
  <si>
    <t xml:space="preserve">tt0815182</t>
  </si>
  <si>
    <t xml:space="preserve">Irene in Time</t>
  </si>
  <si>
    <t xml:space="preserve">A film about the complex relationships between fathers and daughters, and the potential lifelong consequences of those relationships.</t>
  </si>
  <si>
    <t xml:space="preserve">The Rainbow Film Company</t>
  </si>
  <si>
    <t xml:space="preserve">Tanna Frederick, Andrea Marcovicci, Victoria Tennant, Karen Black</t>
  </si>
  <si>
    <t xml:space="preserve">Henry Jaglom</t>
  </si>
  <si>
    <t xml:space="preserve">lesbian-kiss|dating|lesbian|improv|interracial-relationship|independent-film|character-name-in-title</t>
  </si>
  <si>
    <t xml:space="preserve">tt1055369</t>
  </si>
  <si>
    <t xml:space="preserve">Transformers: Revenge of the Fallen</t>
  </si>
  <si>
    <t xml:space="preserve">Sam Witwicky leaves the Autobots behind for a normal life. But when his mind is filled with cryptic symbols, the Decepticons target him and he is dragged back into the Transformers' war.</t>
  </si>
  <si>
    <t xml:space="preserve">Shia LaBeouf, Megan Fox, Josh Duhamel, Tyrese Gibson</t>
  </si>
  <si>
    <t xml:space="preserve">Michael Bay</t>
  </si>
  <si>
    <t xml:space="preserve">Nominated for 1 Oscar. Another 15 wins &amp; 27 nominations.</t>
  </si>
  <si>
    <t xml:space="preserve">decepticon|autobot|sun|symbol|machine|college|egypt|alien|human-robot-team|transforming-airplane|realm-of-the-primes|transformer-robot|arcee-the-character|female-robot|colossal-robot|extraterrestrial-robot|combiner-transformer|transforming-car|transforming-vehicle|sentient-robot|human-versus-decepticon|human-versus-transformer|autobot-versus-decepticon|based-on-cult-film|combined-giant-robot|suburb|new-york-city-new-york|human-versus-machine|human-versus-robot|talking-robot|rescue|major|british-soldier|sas|walkie-talkie|magnet|blade|videoconferencing|alien-technology|laptop|sword|deception|scantily-clad-female|sword-fight|politician|fear|long-take|dancing|humor|paranoia|missile|underwater-scene|ex-government-agent|pistol|machismo|unlikely-hero|teenage-hero|coming-of-age|teenage-girl|teenage-boy|teenager|teenage-love|female-mechanic|cave|sinking-ship|destruction|world-domination|megalomaniac|media-coverage|midget|news-report|spy|shard|beach|mechanic|college-student|race-against-time|macguffin|warrior|commando-raid|commando-mission|mission|commando-unit|commando|top-secret|mercenary|courage|bravery|opening-action-scene|pants-falling-down|professor|hieroglyphics|car-chase|apocalypse|bullet-time|shawarma|foot-chase|fight|combat|battlefield|u.s.-navy|border-patrol|jock|vending-machine|fire-truck|revenge|los-angeles-california|flashlight|security-guard|firefighter|warrior-race|alien-race|mute|asteroid|fire|woods|military-base|exploding-bridge|violence|death|murder|based-on-tv-series|blood-on-camera-lens|egyptian-pyramid|robot-versus-robot|female-autobot|megatron-the-character|decepticon-insignia|decepticon-symbol|construction-equipment|cement-truck|giant-decepticon|decepticon-combiner|ravage-the-character|devastator-the-character|flying-autobot|female-transformer|injured-leader|actor-voicing-multiple-characters|starscream-the-character|human-autobot-team|dead-transformer|dead-autobot|handheld-minigun|semi-truck|bumblebee-the-character|optimus-prime-the-character|soundwave-the-character|matrix-of-leadership|mousetrap|budweiser|human-alien-team|alien-robot|humanoid-alien|female-humanoid-alien|alien-disguised-as-human|mechanical-lifeform|apple|camaro|hdtv|mountain-dew|prehistoric-times|2000s|21st-century|stone-age|paleolithic-age|17000-b.c.|ancient-astronaut|lens-flare|nightclub|android|general|part-of-series|punctuation-in-title|abandoned-factory|parachute|drugged-food|based-on-cartoon|fictional-war|special-forces|chaos|submarine|scene-during-end-credits|hand-through-chest|severed-arm|torso-cut-in-half|air-strike|head-blown-off|product-placement|drone|radio|spine-ripping|trap|shot-in-the-face|jumping-from-a-rooftop|sos|electro-magnetic-pulse|flare|u.s.-air-force|star|new-jersey|self-sacrifice|bandaged-hand|teleportation|knife|blockbuster|taser|male-rear-nudity|male-wearing-thong|meat-locker|lives-with-mother|virginia|fugitive|kidnapping|mime|impalement|stabbed-in-the-chest|stabbed-in-the-leg|stabbed-in-the-back|head-ripped-off|decapitation|brain-scan|run-over-by-a-car|hot-wiring-a-car|library|blowtorch|eye-gouging|reference-to-albert-einstein|college-professor|back-from-the-dead|resurrection|cemetery|frat-party|rocket-launcher|brownie-the-food|forest|outer-space|subtitled-scene|character-says-i-love-you|white-dress|thrown-through-a-window|shot-in-the-leg|paris-france|father-daughter-relationship|webcam|garage|cell-phone|butt-slap|father-son-relationship|dog-sex|shot-to-death|shot-in-the-head|shot-in-the-chest|on-the-run|falling-from-height|jumping-from-an-airplane|sliced-in-two|shootout|cover-up|kicked-in-the-head|chase|pentagon|machine-gun|crushed-to-death|spear|flashback|bare-chested-male|voice-over-narration|prologue|worst-picture-razzie-winner|good-versus-evil|exploding-ship|exploding-building|desert|walking-stick|vehicle|u.s.-military|u.s.-army|tank|soldier|racial-stereotype|motorcycle|military|long-tongue|lockheed-sr-71|internet|ice-cream-truck|helicopter|fighter-jet|excavator|enola-gay|empty-nest-syndrome|computer|car|bulldozer|brooklyn-accent|british-accent|boyfriend-girlfriend-relationship|battle|artifact|army|american-soldier|airplane|airplane-museum|washington-d.c.|slow-motion-scene|no-opening-credits|exploding-helicopter|exploding-car|vehicle-lifted-by-a-helicopter|explosion|smithsonian-institution|imax|general-motors|chevrolet-camaro|epic|petra|shape-shifting-alien|human-versus-alien|human-alien|friendly-alien|female-alien|alien-invasion|alien-as-woman|satellite|pyramid|museum|mother-son-relationship|military-secret|jordan|husband-wife-relationship|femme-fatale|end-of-the-world|conspiracy-theory|college-roommate|college-freshman|college-campus|civil-war|reference-to-barack-obama|ancient-temple|alien-attack|aircraft-carrier|transforming-robot|shanghai-china|second-part|robot|dog|based-on-toy|giant-robot|sequel|character-name-in-title|170th-century-b.c.</t>
  </si>
  <si>
    <t xml:space="preserve">tt1078588</t>
  </si>
  <si>
    <t xml:space="preserve">My Sister's Keeper</t>
  </si>
  <si>
    <t xml:space="preserve">Anna Fitzgerald looks to earn medical emancipation from her parents who until now have relied on their youngest child to help their leukemia-stricken daughter Kate remain alive.</t>
  </si>
  <si>
    <t xml:space="preserve">Abigail Breslin, Walter Raney, Sofia Vassilieva, Cameron Diaz</t>
  </si>
  <si>
    <t xml:space="preserve">Nick Cassavetes</t>
  </si>
  <si>
    <t xml:space="preserve">4 wins &amp; 3 nominations.</t>
  </si>
  <si>
    <t xml:space="preserve">leukemia|oncology|terminal-illness|sick-child|hospital|cancer|death-of-child|lawyer|lawsuit|attorney|f-rated|tween-girl|face-slap|female-protagonist|photo-booth|home-movie|kiss|loss-of-virginity|wig|voice-over-narration|tuxedo|service-dog|seizure|scrapbook|prom|pawnshop|nosebleed|montana|los-angeles-california|locket|kidney-failure|first-kiss|firefighter|drawing|doctor|dance|brother-sister-relationship|beach|ball-gown|artist|tragedy|sister-sister-relationship|sadness|rebellious-daughter|mother-daughter-relationship|husband-wife-relationship|funeral|father-daughter-relationship|family-relationships|family-crisis|boyfriend-girlfriend-relationship|punctuation-in-title|apostrophe-in-title|based-on-novel|camping</t>
  </si>
  <si>
    <t xml:space="preserve">tt1032815</t>
  </si>
  <si>
    <t xml:space="preserve">I Love You, Beth Cooper</t>
  </si>
  <si>
    <t xml:space="preserve">A nerdy valedictorian proclaims his love for the hottest and most popular girl in school - Beth Cooper - during his graduation speech. Much to his surprise, Beth shows up at his door that very night and decides to show him the best night of his life.</t>
  </si>
  <si>
    <t xml:space="preserve">Hayden Panettiere, Paul Rust, Jack Carpenter, Lauren London</t>
  </si>
  <si>
    <t xml:space="preserve">speech|popular-girl|cheerleader|party|valedictorian|five-word-title|scantily-clad-female|hot-pants|white-panties|panties|upskirt|popularity|convenience-store|film-buff|underwear|threesome|teenager|teenage-sexuality|teen-love|tampon|suspected-homosexual|sunrise|summer|social-life|shower|reckless-driving|raccoon|punched-in-the-face|possessive-boyfriend|poncho|nosebleed|nerd|making-out-in-a-car|kiss|kicked-in-the-face|insult|implied-nudity|house-party|hit-in-the-face|hit-in-the-eye|hit-by-a-car|high-school|high-school-friends|gym-teacher|girls-locker-room|geek|flashback|fight|falling-off-a-roof|fake-id|escape|erection|blonde-stereotype|drivers-ed|dead-brother|confession-of-love|condom|coming-out|champagne|cellular-phone-trace|car-accident|bully|awkward-silence|advice|military|cow|cow-tipping|bad-driver|underage-drinking|teen-movie|punctuation-in-title|high-school-crush|comma-in-title|claim-in-title|boyfriend-girlfriend-relationship|high-school-graduation|embarrassment|based-on-novel|title-spoken-by-character|character-name-in-title</t>
  </si>
  <si>
    <t xml:space="preserve">tt1183251</t>
  </si>
  <si>
    <t xml:space="preserve">Beyond a Reasonable Doubt</t>
  </si>
  <si>
    <t xml:space="preserve">Remake of the 1956 film noir film "Beyond a Reasonable Doubt" in which a writer's plan to expose a corrupt district attorney takes an unexpected turn.</t>
  </si>
  <si>
    <t xml:space="preserve">Anchor Bay Films</t>
  </si>
  <si>
    <t xml:space="preserve">Jesse Metcalfe, Amber Tamblyn, Michael Douglas, Joel David Moore</t>
  </si>
  <si>
    <t xml:space="preserve">doubt|murder|lawyer|remake|female-lawyer|twist|public-prosecutor|falsification|strong-female-lead|strong-female-character|reference-to-walmart|bearded-man|police-detective|crime-scene|tickets|reference-to-jim-carrey|reference-to-bruce-springsteen|boyfriend-girlfriend-relationship|racial-slur|witness|knife|murdered-prostitute|murder-mystery|police-officer|cop|police-car|trial|courtroom-drama|courtroom|arrest|violence|sex-on-first-date|sex-in-bed|dinner-date|suspense|redhead|love-interest|kissing-while-having-sex|kiss|date|neo-noir|judge|remake-of-american-film|death-of-friend</t>
  </si>
  <si>
    <t xml:space="preserve">tt1135503</t>
  </si>
  <si>
    <t xml:space="preserve">Julie &amp; Julia</t>
  </si>
  <si>
    <t xml:space="preserve">Julia Child's story of her start in the cooking profession is intertwined with blogger Julie Powell's 2002 challenge to cook all the recipes in Child's first book.</t>
  </si>
  <si>
    <t xml:space="preserve">Meryl Streep, Amy Adams, Stanley Tucci, Chris Messina</t>
  </si>
  <si>
    <t xml:space="preserve">Nora Ephron</t>
  </si>
  <si>
    <t xml:space="preserve">Nominated for 1 Oscar. Another 24 wins &amp; 46 nominations.</t>
  </si>
  <si>
    <t xml:space="preserve">cook|cooking|blog|french-cuisine|food|blogger|based-on-multiple-works|based-on-true-story|book|american|recipe|writer|pizzeria|french-cooking|success|france|friend|friendship|cookbook|chef|author|female-director|f-rated|ampersand-in-title|letter-writing|pen-pal|newspaper-story|marital-discord|transfer|book-royalties|government-worker|cash-advance|disappointment|investigation|title-directed-by-female|infertility|manhattan-new-york-city|tears-from-onion|bare-chested-male|world-trade-center-manhattan-new-york-city|queens-new-york-city|voice-over-letter|tv-cooking-show|smithsonian-institution|post-september-11-2001|mccarthyism|cooking-school|cold-war|book-writer|book-publishing|two-stories|television-show|television-personality|souffle|sex|september-11-2001|self-doubt|post-world-war-two|paris-france|onion|new-york-city|nap|menu|mccarthy-era|long-island-city-new-york|lobster|kitchen|kiss|joy|internet|husband-wife-relationship|french-food|fish|chicken|chick-flick|2000s|1940s|based-on-book|character-name-in-title</t>
  </si>
  <si>
    <t xml:space="preserve">tt0452694</t>
  </si>
  <si>
    <t xml:space="preserve">The Time Traveler's Wife</t>
  </si>
  <si>
    <t xml:space="preserve">A Chicago librarian has a gene that causes him to involuntarily time travel, creating complications in his marriage.</t>
  </si>
  <si>
    <t xml:space="preserve">Michelle Nolden, Alex Ferris, Arliss Howard, Eric Bana</t>
  </si>
  <si>
    <t xml:space="preserve">Robert Schwentke</t>
  </si>
  <si>
    <t xml:space="preserve">male-objectification|librarian|kissing-while-having-sex|pregnant-woman-in-bathtub|jumping-on-a-bed|library|marriage|restaurant|time-traveler|time-travel|fireplace|fate|tragic-ending|bathtub|escape|hypothermia|broken-leg|pickpocket|jogging|marriage-proposal|wedding-ring|1980s|race-against-time|training|lock-picking|genetic-disorder|realtor|kiss|blood|mother-son-relationship|chick-flick|sister-sister-relationship|mother-daughter-relationship|jogger|family-relationships|alcoholic|party|birthday|blanket|geneticist|gunshot-wound|nurse|doctor|hospital|teenage-girl|violinist|violin|lottery-ticket|lottery|teenager|wheelchair|18-year-old|childbirth|pregnancy|birthday-cake|looking-at-oneself-in-a-mirror|police-officer|police-car|arrest|disappearance|supernatural-power|melodrama|tearjerker|curse|birthday-party|2000s|1970s|1990s|year-1995|spiral-staircase|subway|fireworks|skeet-shooting|mansion|shot-in-the-stomach|accidental-killing|deer|hunter|hunting|forest|woods|friendship|apartment|painting|art-gallery|art-studio|artist|brawl|fight|fistfight|punched-in-the-face|alley-fight|alley|diner|little-girl|young-version-of-character|female-rear-nudity|male-rear-nudity|bare-butt|bare-chested-male|meadow|public-nudity|chicago-illinois|christmas-tree|christmas|snow|meeting-future-self|santa-claus-costume|exploding-car|car-accident|hit-by-a-truck|singing-in-a-car|montage|tragic-event|tragedy|surrealism|teleportation|face-slap|time-paradox|bootstrap-paradox|loss-of-loved-one|death-of-loved-one|loss-of-wife|death-of-wife|loss-of-mother|loss-of-husband|death-of-husband|loss-of-father|date|film-blanc|time-travel-romance|protective-male|girl-man-relationship|female-nudity|nonlinear-timeline|no-opening-credits|sex-in-car|zoo|widower|wedding|vasectomy|premarital-sex|miscarriage|male-nudity|husband-wife-relationship|house-hunting|frostbite|film-clip|father-son-relationship|father-daughter-relationship|diary|deer-hunting|child-in-peril|car-wreck|accidental-shooting|death-of-mother|death-of-father|based-on-novel|surprise-ending|punctuation-in-title|apostrophe-in-title</t>
  </si>
  <si>
    <t xml:space="preserve">tt1142433</t>
  </si>
  <si>
    <t xml:space="preserve">Post Grad</t>
  </si>
  <si>
    <t xml:space="preserve">Ryden Malby graduates from college and is forced to move back into her childhood home with her eccentric family, while she attempts to find a job, the right guy, and just a hint of where her life is headed.</t>
  </si>
  <si>
    <t xml:space="preserve">Alexis Bledel, Zach Gilford, Michael Keaton, Jane Lynch</t>
  </si>
  <si>
    <t xml:space="preserve">Vicky Jenson</t>
  </si>
  <si>
    <t xml:space="preserve">woman|title-directed-by-female|unemployment|tv-studio|graduation|graduation-speech</t>
  </si>
  <si>
    <t xml:space="preserve">tt1124388</t>
  </si>
  <si>
    <t xml:space="preserve">Play the Game</t>
  </si>
  <si>
    <t xml:space="preserve">A young ladies' man teaches his dating tricks to his lonely, widowed grandfather, and plays his best mind games to meet the woman of his dreams.</t>
  </si>
  <si>
    <t xml:space="preserve">Slowhand Releasing</t>
  </si>
  <si>
    <t xml:space="preserve">Paul Campbell, Andy Griffith, Doris Roberts, Marla Sokoloff</t>
  </si>
  <si>
    <t xml:space="preserve">Marc Fienberg</t>
  </si>
  <si>
    <t xml:space="preserve">rose|retirement-home|salesman|play|dating|three-word-title|geriatric|oral-sex|companionship|friendship|grandmother-granddaughter-relationship|candlelight|heart-palpitation|viagra|doorman|laundromat|laundry|running-out-of-gas|sex-in-car|chess|trivia|football-game|male-friendship|car-salesman|father-son-relationship|grandfather-grandson-relationship|title-spoken-by-character</t>
  </si>
  <si>
    <t xml:space="preserve">tt1220220</t>
  </si>
  <si>
    <t xml:space="preserve">Motherhood</t>
  </si>
  <si>
    <t xml:space="preserve">In Manhattan, a mother of two preparing for her daughter's sixth birthday party has no idea of the challenges she's about to face in order to pull off the event.</t>
  </si>
  <si>
    <t xml:space="preserve">Uma Thurman, Anthony Edwards, David Schallipp, Matthew Schallipp</t>
  </si>
  <si>
    <t xml:space="preserve">Katherine Dieckmann</t>
  </si>
  <si>
    <t xml:space="preserve">mother|birthday|birthday-party|neighbor|delivery-man|f-rated|bicycle|pregnant|rooftop|dog-poo|rare-book|party-favor|film-shoot|parking|neurotic|playground|greenwich-village-manhattan-new-york-city|title-directed-by-female|woman-with-glasses|manhattan-new-york-city|stay-at-home-mom|new-york-city|one-word-title</t>
  </si>
  <si>
    <t xml:space="preserve">tt1007018</t>
  </si>
  <si>
    <t xml:space="preserve">The Open Road</t>
  </si>
  <si>
    <t xml:space="preserve">Movie centers on the adult son of a baseball legend who, together with his girlfriend, embarks on a road trip with his estranged father.</t>
  </si>
  <si>
    <t xml:space="preserve">Justin Timberlake, Ted Danson, Harry Dean Stanton, Mary Steenburgen</t>
  </si>
  <si>
    <t xml:space="preserve">Michael Meredith</t>
  </si>
  <si>
    <t xml:space="preserve">road-trip|baseball|american-south|motel|farmland|hospital|viagra|houston-texas|reference-to-ted-williams|mother-son-relationship|father-son-reunion|aspiring-novelist|fiancee|airport-security|journal|airport|hotel|bartender|washed-up-star|road-movie|ex-girlfriend|father-son-relationship|singing-in-a-car|alcoholism</t>
  </si>
  <si>
    <t xml:space="preserve">tt0881891</t>
  </si>
  <si>
    <t xml:space="preserve">All About Steve</t>
  </si>
  <si>
    <t xml:space="preserve">Convinced that a CCN cameraman is her true love, an eccentric crossword puzzler trails him as he travels all over the country, hoping to convince him that they belong together.</t>
  </si>
  <si>
    <t xml:space="preserve">Sandra Bullock, Thomas Haden Church, Bradley Cooper, Ken Jeong</t>
  </si>
  <si>
    <t xml:space="preserve">Phil Traill</t>
  </si>
  <si>
    <t xml:space="preserve">interrupted-sex|asperger's-syndrome|fired-from-the-job|smart-girl|jewish|bad-date|woman-pursuing-man|woman-initiating-sex|camera-man|crossword-puzzle|fall|mine-shaft|eccentric|blind-date|making-out|sex-interrupted-by-telephone|sex-scene|friend|voice-over-narration|van|umbrella|twinkies|television-crew|sign-language|scene-after-end-credits|sacramento-california|riding-bus|office|obscene-finger-gesture|note|normalcy|news-anchor|lust|local-newspaper|lie|journalism|intelligence|guilt|disguise|cross-country|craziness|boots|being-followed|bad-advice|attraction|adult-lives-at-home|abandoned-mine|woman-on-top|vibrating-cell-phone|sex-in-car|red-bra|premarital-sex|heavy-petting|groping|girl-stripped-down-to-bra|fully-clothed-sex|cleavage|casual-sex|bubble-bath|breast-fondling|wordsmith|woman-in-danger|woman-in-bra|vigil|tv-news|tucson-arizona|truck-driver|tornado|school-teacher|school-career-day|road-trip|rivalry|rescue|rainstorm|protestor|pretending-to-be-dead|parents|newspaper|news-reporter|news-footage|interview|human-deformity|hostage-situation|hamster|gremlin|galveston-texas|friendship|friendless|elementary-school|doll|deaf-children|crane|coworker-relationship|children-in-peril|character-name-in-title|abnormal-behavior</t>
  </si>
  <si>
    <t xml:space="preserve">tt0472033</t>
  </si>
  <si>
    <t xml:space="preserve">A rag doll that awakens in a postapocalyptic future holds the key to humanity's salvation.</t>
  </si>
  <si>
    <t xml:space="preserve">Christopher Plummer, Martin Landau, John C. Reilly, Crispin Glover</t>
  </si>
  <si>
    <t xml:space="preserve">Shane Acker</t>
  </si>
  <si>
    <t xml:space="preserve">79 min</t>
  </si>
  <si>
    <t xml:space="preserve">post-apocalypse|machine|post-apocalyptic|number|key|rag-doll|hope|cgi-animation|alternate-history|manmade-environmental-disaster|doomed-civilization|end-of-mankind|destroyed-planet|bickering|stitch|survival-horror|disappearance|dark-and-stormy-night|multiple-personality|stranded|murder|war-against-machines|transformation|scissors|phonograph|opening-narration|mute|hot-air-balloon|grappling-hook|devastation|bird-cage|android|1940s|twin|surrealism|fictional-war|zipper|title-appears-in-writing|throne|threatened-with-a-knife|steampunk|soul-taker|shot-to-death|shot-in-the-leg|self-sacrifice|scientist|record-player|rain|one-eyed-man|oil-drum|no-opening-credits|molotov-cocktail|magnet|macguffin|leader|journey|human-extinction|helmet|head-cut-off|friendship|flashback|female-fighter|fear|falling-from-height|factory|explosion|exploding-building|drawing|destroyed-bridge|decapitation|death|creation|coward|corpse|chase|capture|cape|butcher-knife|black-and-white-scene|ambiguous-ending|soul|intellect|beast|man-versus-machine|fire|creature|one-word-title|number-in-character's-name|based-on-short-film|death-of-friend|title-spoken-by-character|character-name-in-title|number-in-title|surprise-ending</t>
  </si>
  <si>
    <t xml:space="preserve">tt1385912</t>
  </si>
  <si>
    <t xml:space="preserve">I Can Do Bad All by Myself</t>
  </si>
  <si>
    <t xml:space="preserve">When Madea catches sixteen-year-old Jennifer and her two younger brothers looting her home, she decides to take matters into her own hands and delivers the young delinquents to the only ...</t>
  </si>
  <si>
    <t xml:space="preserve">LionsGate Entertainment</t>
  </si>
  <si>
    <t xml:space="preserve">Tyler Perry, Taraji P. Henson, Adam Rodriguez, Brian White</t>
  </si>
  <si>
    <t xml:space="preserve">Tyler Perry</t>
  </si>
  <si>
    <t xml:space="preserve">nightclub-singer|looting|immigrant|love|aunt|madea-series|cross-dressing|baptist|orphan|infidelity|pastor|musical-performance|intimacy|domestic-abuse|directed-by-star|crying|club|church|church-choir|bar|bare-chested-male|argument|alcohol|alcoholism|african-american|actor-playing-multiple-roles|claim-in-title</t>
  </si>
  <si>
    <t xml:space="preserve">tt0899106</t>
  </si>
  <si>
    <t xml:space="preserve">Love Happens</t>
  </si>
  <si>
    <t xml:space="preserve">A widower whose book about coping with loss turns him into a best-selling self-help guru, falls for the hotel florist where his seminar is given, only to learn that he hasn't yet truly confronted his wife's passing.</t>
  </si>
  <si>
    <t xml:space="preserve">Aaron Eckhart, Jennifer Aniston, Dan Fogler, John Carroll Lynch</t>
  </si>
  <si>
    <t xml:space="preserve">Brandon Camp</t>
  </si>
  <si>
    <t xml:space="preserve">florist|self-help-guru|widower|motivational-speaker|seminar|grief|car-accident|grieving-father|writing-on-wall|sign-language|parrot|breaking-up-with-boyfriend|self-help-group|self-help-book|hotel|lipstick-on-a-glass|suitcase|photographer|lemon|dictionary|walk-the-stairs|burned-soles-of-the-feet|debate-loss|hardware-shop|sound-locust|chewing-gum-wall|construction-worker|skyscraper|first-date|seattle-space-needle|restaurant|bestseller|author|taxi|airport|seattle-washington|cockatoo|two-word-title|hairy-chest|bare-chested-male</t>
  </si>
  <si>
    <t xml:space="preserve">tt0986263</t>
  </si>
  <si>
    <t xml:space="preserve">Surrogates</t>
  </si>
  <si>
    <t xml:space="preserve">Set in a futuristic world where humans live in isolation and interact through surrogate robots, a cop is forced to leave his home for the first time in years in order to investigate the murders of others' surrogates.</t>
  </si>
  <si>
    <t xml:space="preserve">Bruce Willis, Radha Mitchell, Rosamund Pike, Boris Kodjoe</t>
  </si>
  <si>
    <t xml:space="preserve">future|robot|fbi-agent|murder|android|investigation|african-american|latex-gloves|suit-and-tie|leather-jacket|blue-jeans|caucasian|pc|computer|gun|handgun|violence|suicide-by-poison|fried-brain|neo-luddite|beauty-salon|superhuman-speed|superhuman-strength|laptop-computer|telephone-call|deskinned-android|burglar|beard|internet-research|marital-problem|futurism|pro-life|factory|prototype|facial-scar|eurocopter-as350-squirrel|police-chase|camera-shot-of-a-woman's-legs|tuxedo|rolls-royce|apb|brain-in-a-vat|crying-man|pantsuit|subjective-camera|kicking-in-a-door|subway|revenge|hostage|held-at-gunpoint|duct-tape-over-mouth|cell-phone|stealing-a-car|hit-by-a-car|deception|stabbed-in-the-head|shot-in-the-leg|face-ripped-off|shot-in-the-back|scarred-face|gash-in-the-face|hit-with-a-chair|recreational-vehicle|beating|kicked-in-the-face|kicked-in-the-stomach|punched-in-the-face|person-on-fire|metal-detector|obesity|dorchester-massachusetts|hit-by-a-truck|nosebleed|severed-arm|shot-to-death|shot-in-the-chest|soldier|lawyer|blood|news-report|san-diego-california|photograph|corpse|reflection-in-eye|torso-cut-in-half|car-crash|falling-from-height|father-son-relationship|character-says-i-love-you|prologue|doctor|scene-during-opening-credits|suicide|addiction|ch-47-chinook-helicopter|nightmare|american-flag|secret-weapon|anxiety|newscast|foot-chase|riding-a-bicycle-down-stairs|malfunction|laboratory|man-crying|car-rollover|limousine|controversial-technology|tech-noir|megacorporation|impostor|cyberpunk|computer-hacker|swat-team|shotgun|shot-in-the-head|shootout|rogue-agent|murder-of-a-police-officer|pistol|motorcycle|military|machine-gun|hospital|helicopter|explosion|exploding-helicopter|body-landing-on-a-car|fbi-investigation|2010s|nightclub|husband-wife-relationship|helicopter-crash|electrocution|detective|car-chase|assembly-line|based-on-graphic-novel|based-on-comic-book|one-word-title|based-on-comic|death-of-child|death-of-son|based-on-novel|title-spoken-by-character|surprise-ending</t>
  </si>
  <si>
    <t xml:space="preserve">tt1058017</t>
  </si>
  <si>
    <t xml:space="preserve">The Invention of Lying</t>
  </si>
  <si>
    <t xml:space="preserve">A comedy set in a world where no one has ever lied, until a writer seizes the opportunity for personal gain.</t>
  </si>
  <si>
    <t xml:space="preserve">Ricky Gervais, Jennifer Garner, Jonah Hill, Louis C.K.</t>
  </si>
  <si>
    <t xml:space="preserve">Ricky Gervais, Matthew Robinson</t>
  </si>
  <si>
    <t xml:space="preserve">truth|lie|screenwriter|heaven|genetics|hospital|writing|writer|deathbed|bank|reference-to-the-ten-commandments|vomiting|budweiser|man-with-glasses|bribe|bridge|brain|anxiety|worrying|wish-fulfillment|mother's-grave|wig|falling-asleep|margarita|police-brutality|police|policeman|breathalyzer|studio-boss|robbery|heart-attack|eternity|tv-interview|baseball|diarrhea|media-frenzy|life-after-death|sleeping|cafe|reference-to-napoleon|history-filmmaking|philosophy|secret|gambling|gambler|newspaper|friend|pain-killer|jealousy|montage|cancer|flash-forward|happiness|beer|tv-news|tv-reporter|money|old-woman|sadness|old-man|anger|fear|breaking-and-entering|theft|thief|drunkenness|tears|crying|watching-tv|apology|depression|undressing|seduction|mobile-phone|drink|drinking|cell-phone|telephone-call|dying|hopelessness|rejection|e-mail|film-within-a-film|deceit|deception|cocaine|drug-use|integrity|self-worth|sexual-arousal|luck|misery|photo-shoot|wealth|eskimo-indian|park|bench|limousine|father-son-relationship|white-lie|sperm-donor|pregnancy|church|ice-cream-cone|boy|love-triangle|long-haired-male|snowing|snow|cemetery|graveyard|champagne|nothingness|waitress|waiter|slot-machine|cheating|rent|alarm-clock|remote-control|homosexual|gay|eyeglasses|computer|female-masturbation|mother-daughter-relationship|bed|filmmaking|sidewalk-cafe|beggar|end-of-the-world|storytelling|ice-cream|gay-slur|kiss|masturbation|birthday|mansion|belief-in-god|belief-in-the-afterlife|belief-in-heaven|religious-belief|invention|overweight|atheism|atheist|voice-over-narration|kitchen|fired-from-the-job|bar|wedding-ceremony|tv-commercial|suicidal-thoughts|small-talk|restaurant|rent-collector|red-carpet|playing-god|park-bench|objection-at-wedding|newspaper-headline|movie-trailer|film-producer|mother-son-relationship|loss-of-mother|kiss-on-cheek|honesty|old-people's-home|hazing|first-date|film-set|film-premiere|family-dinner|elevator|dying-woman|pepsi-cola|bully|breaking-the-fourth-wall|blind-date|best-friend|bartender|bank-teller|pizza-box|reference-to-god|sex|secretary|mating|marriage|filmmaker|doctor|death|dating|children|13th-century|wedding|success|small-town|scriptwriter|satire|religion|office|film-studio|motorcycle-cop|motel|interrupted-wedding|homeless-man|friendship|flashback|drunk-driver|date|casino|alternate-reality|parent-in-nursing-home|death-of-mother</t>
  </si>
  <si>
    <t xml:space="preserve">tt1172233</t>
  </si>
  <si>
    <t xml:space="preserve">Whip It</t>
  </si>
  <si>
    <t xml:space="preserve">In Bodeen, Texas, an indie-rock loving misfit finds a way of dealing with her small-town misery after she discovers a roller derby league in nearby Austin.</t>
  </si>
  <si>
    <t xml:space="preserve">Sarah Habel, Shannon Eagen, Edward Austin Kelly, Mary Callaghan Lynch</t>
  </si>
  <si>
    <t xml:space="preserve">Drew Barrymore</t>
  </si>
  <si>
    <t xml:space="preserve">f-rated|pageant|friend|beauty-pageant|texas|roller-derby|shopping|love|small-town|teenage-girl|shoes|waitress|woman|triple-f-rated|biceps|strong-female-lead|strong-female-character|based-on-young-adult-novel|underdog|female-friendship|bechdel-test-passed|blue-hair|second-place|singing-while-working|reference-to-jack-black|sitting-on-a-rooftop|headband|guitar-player|directed-by-co-star|scene-during-end-credits|vomiting|gym-locker|thrown-into-water|nickname|stuffed-in-a-locker|mother-daughter-conflict|postal-employee|reading-aloud|u.s.-postal-service|watching-tv|football-on-tv|pouring-a-drink-on-someone's-head|cheating-boyfriend|reference-to-princess-leia|lost-car-keys|female-stockinged-soles|female-stockinged-legs|female-stockinged-feet|camera-shot-of-feet|tights|title-directed-by-female|female-protagonist|liar|jumping-into-a-pool-with-clothes-on|raised-middle-finger|lie|kiss-on-the-lips|underdog-loses|deafness|reference-to-star-wars|female-slaps-male|face-slap|drunkenness|police-officer|police|rock-band|band|van|infidelity|college-acceptance|secrecy|bathroom|coming-of-age|obscene-gesture|furtive-smoking|singing-in-a-car|underwater-scene|red-bra|mismatched-bra-and-panties|green-bra|girl-in-bra-and-panties|blue-panties|younger-sister|warehouse|t-shirt|reference-to-stryper|poster|playbook|pig|makeup|lying-about-age|head-shop|gluttony|flyer|eating-contest|deaf-athlete|costume|burning-clothing|bruise|bong|bloody-nose|beer|animal-sign|women's-sports|website|vomiting-in-a-toilet|underage-drinking|trophy|trespassing|trespassing-in-a-pool|training|swimming-pool|swimming-in-underwear|souvenir|smoking-parent|rock-musician|reference-to-jabba-the-hutt|reference-to-buddy-holly|reference-to-barbie|reference-to-babe-ruth|reference-to-ashlee-simpson|raid|practice|pinball|pie-in-the-face|pay-phone|mail-carrier|locker-room|lying-to-one's-parents|hot-tub|gown|food-fight|dyed-hair|bus|barbecue-restaurant|arrest|young-athlete|female-athlete|star-athlete|rivalry|mother-daughter-relationship|football|father-daughter-relationship|falling-in-love|dress|coach|athletics|athlete|roller-skating|roller-skate|roller-skates|roller-skater|two-word-title|austin-texas|based-on-novel</t>
  </si>
  <si>
    <t xml:space="preserve">tt1078940</t>
  </si>
  <si>
    <t xml:space="preserve">Couples Retreat</t>
  </si>
  <si>
    <t xml:space="preserve">A comedy centered around four couples who settle into a tropical-island resort for a vacation. While one of the couples is there to work on the marriage, the others fail to realize that participation in the resort's therapy sessions is not optional.</t>
  </si>
  <si>
    <t xml:space="preserve">Vince Vaughn, Jason Bateman, Faizon Love, Jon Favreau</t>
  </si>
  <si>
    <t xml:space="preserve">Peter Billingsley</t>
  </si>
  <si>
    <t xml:space="preserve">couple|marriage|resort|island|tropical|voyeurism|voyeur|blonde|bikini|scantily-clad-female|cleavage|closing-credits-sequence|guru|tantra-yoga|yoga|friendship|underwear|nudity|divorce|couples-therapy|toilet|chicago-illinois|screwball-comedy|chick-flick|actor-shares-first-name-with-character|gray-panties|pink-panties|blue-panties|black-panties|panties|girl-in-panties|female-removes-her-clothes|female-removes-her-dress|mini-skirt</t>
  </si>
  <si>
    <t xml:space="preserve">tt0457355</t>
  </si>
  <si>
    <t xml:space="preserve">From Mexico with Love</t>
  </si>
  <si>
    <t xml:space="preserve">A washed-up trainer takes a self-destructive young boxer under his wing.</t>
  </si>
  <si>
    <t xml:space="preserve">Kuno Becker, Steven Bauer, Stephen Lang, Alex Nesic</t>
  </si>
  <si>
    <t xml:space="preserve">Jimmy Nickerson</t>
  </si>
  <si>
    <t xml:space="preserve">boxer|farm|boxing|sick-mother|red-car|convertible|tractor|picking|death|steroids|female-boxer|chess|field|port-a-potty|cucumber|illegal-immigrant|handgun|border-patrol|rattlesnake|mother-son-relationship|father-son-relationship|racism|migrant-worker|death-of-mother</t>
  </si>
  <si>
    <t xml:space="preserve">tt0450405</t>
  </si>
  <si>
    <t xml:space="preserve">Cirque du Freak: The Vampire's Assistant</t>
  </si>
  <si>
    <t xml:space="preserve">Teenager Darren Shan meets a mysterious man at a freak show who turns out to be a vampire. After a series of events Darren must leave his normal life and go on the road with the Cirque du Freak and become a vampire.</t>
  </si>
  <si>
    <t xml:space="preserve">John C. Reilly, Josh Hutcherson, Chris Massoglia, Jessica Carlson</t>
  </si>
  <si>
    <t xml:space="preserve">vampire|spider|antidote|flyer|friend-versus-friend|vampire-versus-vampire|fat-suit|bad-guys-win|based-on-young-adult-novel|circus-freak|time-lapse-photography|climbing-up-wall|rapid-healing|whistling|school-bell|some-scenes-animated|recorder|bearded-lady|electric-guitar|snake|movie-theater|biting-hand|ticket|school-lecture|tarantula|yellow-rose|grave-side-ceremony|punctuation-in-title|apostrophe-in-title|wolfman|stew|freakshow|based-on-novel</t>
  </si>
  <si>
    <t xml:space="preserve">tt1220198</t>
  </si>
  <si>
    <t xml:space="preserve">The Fourth Kind</t>
  </si>
  <si>
    <t xml:space="preserve">A thriller involving an ongoing unsolved mystery in Alaska, where one town has seen an extraordinary number of unexplained disappearances during the past 40 years and there are accusations of a federal cover up.</t>
  </si>
  <si>
    <t xml:space="preserve">Milla Jovovich, Will Patton, Hakeem Kae-Kazim, Corey Johnson</t>
  </si>
  <si>
    <t xml:space="preserve">Olatunde Osunsanmi</t>
  </si>
  <si>
    <t xml:space="preserve">found-footage|alien|alaska|owl|abduction|patient|alien-abduction|nome-alaska|hypnosis|ufo|investigation|cover-up|disappearance|ancient-astronaut|single-parent|fake-documentary|fake|little-girl|school|analyst|dream|photograph|rural-setting|aerial-photography|pilot|airplane|blood|faked-footage|video-camera|audio-cassette|anchorage-alaska|california|hoax|brother-sister-relationship|ends-with-text|wheelchair|neck-brace|terror|hostage|555-phone-number|year-2000|tape-recording|saying-grace|rain|time-lapse-photography|psychotherapy|extreme-close-up|barn-owl|stabbed-in-the-chest|scream|starts-with-narration|visible-narrator|mockumentary|fast-motion-scene|911-call|tape-recorder|pistol|murder-suicide|death-of-husband|levitation|mother-daughter-relationship|loss-of-husband|mother-son-relationship|psychiatrist|author|hospital|blindness|widow|interview|single-mother|2000s|sheriff|police|murder|suicide|based-on-supposedly-true-story|title-spoken-by-character|number-in-title</t>
  </si>
  <si>
    <t xml:space="preserve">tt0362478</t>
  </si>
  <si>
    <t xml:space="preserve">The Box</t>
  </si>
  <si>
    <t xml:space="preserve">A small wooden box arrives on the doorstep of a married couple, who know that opening it will grant them a million dollars and kill someone they don't know.</t>
  </si>
  <si>
    <t xml:space="preserve">Cameron Diaz, James Marsden, Frank Langella, James Rebhorn</t>
  </si>
  <si>
    <t xml:space="preserve">Richard Kelly</t>
  </si>
  <si>
    <t xml:space="preserve">Drama, Fantasy, Mystery</t>
  </si>
  <si>
    <t xml:space="preserve">moral-dilemma|nosebleed|alien|library|supernatural-power|box|24-hours|decision|letter|mysterious-stranger|gift|death|consequence|virginia|teacher|million-dollars|key|december|briefcase-of-money|suitcase-of-money|boy|suburb|kiss|reference-to-johnny-carson|television-set|national-security-agency|central-intelligence-agency|murder-by-gunshot|violence|snowplow|champagne|startled|viking-probes|tuxedo|arthur-c-clarke's-third-law|dancing|theatrical-play|hundred-dollar-bill|missing-toe|corvette|rain|brushing-teeth|back-from-the-dead|newspaper-headline|newspaper-clipping|sacrifice|bathtub|fake-accent|southern-accent|envelope|child-in-peril|limousine|gash-in-the-face|locker-room|bus-stop|revelation|surrealism|map|ambulance|fire-truck|friend|police-officer|arrest|firefighter|pay-phone|special-forces|revolver|machine-gun|hit-by-a-truck|lightning|philosophy|research-center|alien-life-form|gateway|wind-tunnel|consciousness|science-fiction-magazine|rocket-scientist|homicide|shot-to-death|suspense|temptation|stage-play|monopoly-the-board-game|amputee|physical-deformity|mars-the-planet|toe|classified-information|richmond-virginia|lingerie-slip|wedding-rehearsal|wedding-reception|teleportation|social-experiment|shot-through-the-chest|shot-in-the-heart|schoolteacher|research-scientist|regret|push-button|prosthetic-body-part|private-school|press-conference|no-opening-credits|money|money-problems|langley-virginia|invasion|human-nature|government-agent|experiment|disability|christmas|christmas-tree|bridesmaid|advanced-technology|writing-on-a-car-windshield|wedding|water|theater|test|swimming-pool|surveillance|supermarket|struck-by-lightning|stalking|snow|shot-in-the-chest|scientist|school-bus|santa-claus|safe|rehearsal-dinner|reflection-in-car-mirror|portal|police-station|pistol|photograph|mysterious-package|murder|mother-son-relationship|mother-daughter-relationship|motel|mind-control|locked-in-a-room|limp|license-plate|kidnapping|kicking-in-a-door|jack-daniels|husband-wife-relationship|husband-murders-wife|humiliation|human-experiment|held-at-gunpoint|film-starts-with-text|film-reel|father-son-relationship|father-in-law-son-in-law-relationship|employee|driver's-license|disfigurement|disfigured-face|death-of-wife|deafness|corpse|cigarette-smoking|character-says-i-love-you|car-crash|burn-victim|blindness|basement|babysitter|alien-conspiracy|nasa|1970s|based-on-short-story|title-spoken-by-character|surprise-ending</t>
  </si>
  <si>
    <t xml:space="preserve">tt1190080</t>
  </si>
  <si>
    <t xml:space="preserve">A frustrated writer struggles to keep his family alive when a series of global catastrophes threatens to annihilate mankind.</t>
  </si>
  <si>
    <t xml:space="preserve">John Cusack, Amanda Peet, Chiwetel Ejiofor, Thandie Newton</t>
  </si>
  <si>
    <t xml:space="preserve">apocalypse|ark|writer|president|catastrophe|geologist|american-president|china|volcanic-eruption|copper-mine|india|disaster|camping|u.s.-president|earthquake|cataclysm|end-of-the-world|black-u.s.-president|british-columbia|truck-explosion|house-explosion|airplane-explosion|evacuation|juvenile-bedwetting|2010s|fissure|fundraiser|lord's-prayer|prayer|pyroclastic-flow|soldier|rio-de-janeiro-brazil|ship|fire-truck|firefighter|crutches|reversal-of-magnetic-poles|avalanche|anchor|gong|flashlight|ch-47-chinook-helicopter|antonov-an-225|candle|rome-italy|hatchet|brat|chapel|newscast|pyroplastic-flow|map|flying-bat|american-flag|super-volcano|deer|double-bass|twin-engine-airplane|pasadena-california|picket-fence|car-crash|caesar's-palace-las-vegas|desk-bell|grocery-shopping|tibetian-spaniel|shipping-container|dead-zone|uh-1-huey-helicopter|hummer|walk-in-the-woods|tunnel|uh-60-blackhawk-helicopter|car-rollover|cityscape|year-2011|relocation|demonstration|economic-summit|protest|elevator|year-2009|iceberg|ash|woman-with-glasses|iconic-image-of-rio-de-janeiro|humanity-in-peril|cheating-on-boyfriend|mass-death|death-of-family|dead-child|japanese-chin-dog|blockbuster|character-says-i-love-you|family-relationships|sistine-chapel|diaper|chain-link-fence|cargo-plane|twin|male-nudity|future|number-as-title|wisconsin|water|washington-d.c.|village|vatican|u.s.-military|twin-brother|trophy-wife|trespassing|treasure-map|train-explosion|times-square-manhattan-new-york-city|text-messaging|struggling-writer|stretch-limousine|spoiled-son|spoiled-brat|solar-flare|skyscraper|sheikh|san-andreas-fault|russian|russian-man|riot|rich-snob|rice-crispies|rhinoceros|reference-to-noah|rear-cleavage|race-against-time|queen-elizabeth-ii|punched-in-the-face|product-placement|prime-minister|plastic-surgeon|pink-dress|people's-republic-of-china|new-age|neutrino|mountaintop-monastery|mountain-man|motor-home|mistress|milf|mecca|mass-destruction|luxury-car|louvre-museum|loss-of-loved-one|loss-of-father|limousine|lava|jumbo-jet|jack-daniels|himalayas|himalayan-mountains|geology|falling-off-the-wagon|dust-cloud|destruction-of-city|corgi|conspiracy-theory|conspiracy-theorist|collapsing-building|city|chinese-military|chauffeur|car|butt-crack|burning-building|building-collapse|blog|blogger|black-helicopter|bed-wetting|bear|bare-midriff|babe-scientist|arab|arabian-prince|arab-sheik|alcoholic-relapse|airplane|airforce-one|washington-monument|volcano|vatican-city|tidal-wave|tibet|supermarket|sun|st.-peter's-basilica|snow|ship-captain|scientist|saturn-the-planet|queen-of-england|pope|airplane-crash|pilot|piano|paris-france|no-opening-credits|mountain|mount-everest|mother-son-relationship|military|machine-gun|los-angeles-california|london-england|las-vegas-nevada|kitchen|helicopter|gorilla|golden-gate-bridge|giraffe|flood|falling-from-height|explosion|elephant|eiffel-tower-paris|dog|destroyed-city|crushed-to-death|cruise-ship|christ-the-redeemer-rio-de-janeiro|chinese|chicken|chaos|capsize|brother-sister-relationship|boyfriend-girlfriend-relationship|billionaire|big-ben-london|ambulance|airport|aircraft-carrier|u.s.-army|tv-reporter|toothpick|tent|singing|reference-to-princess-diana|oval-office|national-park|museum|mosquito-bite|mona-lisa|mass-suicide|laptop|lake|indian|grocery-store|fence|dry-lake|driver's-license|car-explosion|california|book-writer|boat|beer|author|assassination|art-museum|army-major|year-2012|year-2010|near-future|yellowstone-national-park|white-house|volcanic-ash|tsunami|singing-in-a-car|shock-jock|self-sacrifice|russian-accent|road-trip|obscene-finger-gesture|little-girl|little-boy|limousine-driver|heavy-rain|g8-summit|father-son-relationship|father-daughter-relationship|ex-husband-ex-wife-relationship|chief-of-staff|buddhist-monk|boxing-match|black-president|arch|airplane-trip|digit-in-title|year-in-title|survival|title-spoken-by-character|tuxedo</t>
  </si>
  <si>
    <t xml:space="preserve">tt0954990</t>
  </si>
  <si>
    <t xml:space="preserve">The Yellow Handkerchief</t>
  </si>
  <si>
    <t xml:space="preserve">A road trip through Louisiana transforms three strangers who were originally brought together by their respective feelings of loneliness.</t>
  </si>
  <si>
    <t xml:space="preserve">Samuel Goldwyn Films</t>
  </si>
  <si>
    <t xml:space="preserve">William Hurt, Maria Bello, Kristen Stewart, Eddie Redmayne</t>
  </si>
  <si>
    <t xml:space="preserve">Udayan Prasad</t>
  </si>
  <si>
    <t xml:space="preserve">louisiana|road-trip|overalls|teenage-boy|southern-u.s.|search-for-father|road-movie|ex-convict|teenage-girl|runaway|abortion|roadtrip|color-in-title|three-word-title</t>
  </si>
  <si>
    <t xml:space="preserve">tt0878804</t>
  </si>
  <si>
    <t xml:space="preserve">The Blind Side</t>
  </si>
  <si>
    <t xml:space="preserve">The story of Michael Oher, a homeless and traumatized boy who became an All American football player and first round NFL draft pick with the help of a caring woman and her family.</t>
  </si>
  <si>
    <t xml:space="preserve">Sandra Bullock, Tim McGraw, Quinton Aaron, Jae Head</t>
  </si>
  <si>
    <t xml:space="preserve">John Lee Hancock</t>
  </si>
  <si>
    <t xml:space="preserve">Won 1 Oscar. Another 7 wins &amp; 30 nominations.</t>
  </si>
  <si>
    <t xml:space="preserve">american-football|football-star|high-school-football|based-on-true-story|left-tackle|tutor|african-american|woman|the-projects|running-away|ncaa|drug-addicted-mother|private-school|drug-addict|christian|gun|ends-with-biographical-notes|motivational|strong-female-lead|strong-female-character|motherly-love|newspaper-clipping|english-class|football-movie|three-word-title|racism|female-protagonist|rapping-in-a-car|white-savior|killed-on-birthday|prayer|saying-grace|baltimore-ravens|essay|recruiting|cosmetic-mask|archival-footage|narrated-by-character|starts-with-narration|interracial-adoption|40-oz|obesity|poverty|near-death-experience|character-repeating-someone-else's-dialogue|coincidence|sunglasses|truck|bmw|kitchen|flashback|national-association-for-the-advancement-of-colored-people|audio-flashback|thanksgiving|teacher-student-relationship|southerner|southern-accent|singing-in-a-car|pep-talk|high-school-athlete|football-stadium|football-game|football-fan|family-dinner|cheerleading-squad|cheerleader|car-crash|based-on-fact|what-happened-to-epilogue|university-of-mississippi|investigation|interview|high-school-graduation|gunfire|football-scholarship|ends-with-real-life-footage|ends-with-real-life-family-photos|drug-dealer|college-recruitment|training|southern-woman|societal-hypocrisy|protective-son|protective-mother|parental-neglect|oral-exam|non-violence|homeless-teenager|high-school-teacher|gentle-giant|football-team|football-practice|football-coach|fatherless-child|compassion|biracial-family|big-and-tall-shop|adoptive-parent|adoptive-mother-adopted-son-relationship|adoptive-family|adoption|adoptee|adopted-son|adopted-brother|teenage-boy|surrogate-mother|redneck|race-relations|prejudice|mother-son-relationship|mother-daughter-relationship|memphis-tennessee|illiteracy|husband-wife-relationship|fish-out-of-water|father-son-relationship|father-daughter-relationship|family-relationships|drug-use|democrat|crack-cocaine|christianity|christianity-school|brother-sister-relationship|black-american|abuse|title-same-as-book|interracial-friendship|based-on-book|title-spoken-by-character|magical-negro-stereotype</t>
  </si>
  <si>
    <t xml:space="preserve">tt1259571</t>
  </si>
  <si>
    <t xml:space="preserve">The Twilight Saga: New Moon</t>
  </si>
  <si>
    <t xml:space="preserve">Edward leaves Bella after an attack that nearly claimed her life, and in her depression she falls into yet another paranormal relationship - this time with werewolf Jacob Black.</t>
  </si>
  <si>
    <t xml:space="preserve">Kristen Stewart, Christina Jastrzembska, Robert Pattinson, Billy Burke</t>
  </si>
  <si>
    <t xml:space="preserve">Chris Weitz</t>
  </si>
  <si>
    <t xml:space="preserve">19 wins &amp; 24 nominations.</t>
  </si>
  <si>
    <t xml:space="preserve">vampire|forks-washington|werewolf|open-ended|title-same-as-book|protecting-a-woman|bad-breakup|broken-heart|love-addiction|repairing-a-motorcycle|teenage-crush|missing-boyfriend|loss-of-boyfriend|360-degree-pan|begins-with-a-dream|2000s|bare-chested-male|cliffhanger-ending|marriage-proposal|british-actor-playing-american-character|slow-motion-scene|based-on-young-adult-novel|protective-male|virginity|virgin|vampirism|undead-sexuality|undead|tuscany-italy|tuscany|may-december-romance|may-december-relationship|male-vampire|female-vampire|centenarian|bloodsucker|age-difference|18-year-old|vampire-human-relationship|female-protagonist|film-within-a-film|movie-theater|dream-sequence|reference-to-william-shakespeare|wilhelm-scream|lifting-someone-into-the-air|washington-state|motorbike-accident|woods|unrequited-love|transformation|rain|moon|lovesick|vampire-versus-werewolf|vampire-human-love|vampire-driving-a-car|teenager|teenage-love|teenage-girl|teenage-boy|supernatural-power|super-strength|stolen-car|religious-festival|race-against-time|nightmare|mind-reading|italy|immortal|high-school|good-versus-evil|drowning|dreamcatcher|date|cliff-diving|cinema|birthday-present|18th-birthday|sequel|second-part|based-on-novel|surprise-ending</t>
  </si>
  <si>
    <t xml:space="preserve">tt0780511</t>
  </si>
  <si>
    <t xml:space="preserve">Everybody's Fine</t>
  </si>
  <si>
    <t xml:space="preserve">A widower who realized his only connection to his family was through his wife sets off on an impromptu road trip to reunite with each of his grown children.</t>
  </si>
  <si>
    <t xml:space="preserve">Robert De Niro, Drew Barrymore, Kate Beckinsale, Sam Rockwell</t>
  </si>
  <si>
    <t xml:space="preserve">Nominated for 1 Golden Globe. Another 1 win &amp; 5 nominations.</t>
  </si>
  <si>
    <t xml:space="preserve">parental-love|retirement|train-ride|bus-trip|surprise-visit|father-son-relationship|father-daughter-relationship|family-relationships|visit|doctor|widower|heart-trouble|female-truck-driver|train-travel|concert-hall|rehearsal|parent|death|drug-overdose|orchestra-conductor|lesbian-relationship|marital-infidelity|ultra-modern-house|suitcase|homeless-man|medication|prescription|grocery-shopping|photograph|letter|empty-apartment|factory-worker|painting|art|art-gallery|telephone-call|mother-child-relationship|airplane-trip|ambulance|heart-attack|husband-wife-relationship|remake-of-italian-film|grandfather-grandson-relationship|foreign-language-adaptation|family-reunion|christmas</t>
  </si>
  <si>
    <t xml:space="preserve">tt1057500</t>
  </si>
  <si>
    <t xml:space="preserve">Invictus</t>
  </si>
  <si>
    <t xml:space="preserve">Nelson Mandela, in his first term as the South African President, initiates a unique venture to unite the apartheid-torn land: enlist the national rugby team on a mission to win the 1995 Rugby World Cup.</t>
  </si>
  <si>
    <t xml:space="preserve">Morgan Freeman, Matt Damon, Tony Kgoroge, Patrick Mofokeng</t>
  </si>
  <si>
    <t xml:space="preserve">Clint Eastwood</t>
  </si>
  <si>
    <t xml:space="preserve">Nominated for 2 Oscars. Another 10 wins &amp; 33 nominations.</t>
  </si>
  <si>
    <t xml:space="preserve">rugby|president|south-africa|africa|nelson-mandela|apartheid|nation|rugby-team|release-from-prison|1990s|underdog|no-opening-credits|singing|celebration|street-celebration|poverty|voting|watching-tv|exhaustion|crowd|cheering-crowd|reconciliation|political-speech|united-nations|united-nations-general-assembly|title-based-on-poem|title-appears-in-writing|security-officer|racism|racial-diversity|pretoria-south-africa|political-prisoner|political-party|poem|reciting-poetry|plea-for-forgiveness|johannesburg-south-africa|island-prison|international-relations|inspiration|historical-landmark|forgiveness|ex-prisoner|ethnic-diversity|ends-with-real-life-photos|emblem|capetown|black-president|birth-of-a-nation|abandoned-prison|stadium|sports-star|sports-history|sports-fan|rugby-player|race-relations|profanity|prison-cell|politician|national-anthem|little-boy|helicopter|bodyguard|athlete|archive-footage|one-word-title|based-on-true-story|based-on-book</t>
  </si>
  <si>
    <t xml:space="preserve">tt0499549</t>
  </si>
  <si>
    <t xml:space="preserve">Avatar</t>
  </si>
  <si>
    <t xml:space="preserve">A paraplegic marine dispatched to the moon Pandora on a unique mission becomes torn between following his orders and protecting the world he feels is his home.</t>
  </si>
  <si>
    <t xml:space="preserve">Sam Worthington, Zoe Saldana, Sigourney Weaver, Stephen Lang</t>
  </si>
  <si>
    <t xml:space="preserve">162 min</t>
  </si>
  <si>
    <t xml:space="preserve">Won 3 Oscars. Another 85 wins &amp; 128 nominations.</t>
  </si>
  <si>
    <t xml:space="preserve">paraplegic|avatar|marine|native|future|ecology|forest-protection|spiritualism|battle|indigenous-rights|motion-capture|moon|alien|veteran|planet|epic-battle|tribe|survival|soldier|hybrid|environment|epic|military|topless-male|male-soldier|shirtless-male|naked-male|earthling|female-alien|blue-skinned-alien|starship|human-in-outer-space|stasis-pod|interspecies-sex|interspecies-romance|strong-female-lead|strong-female-character|female-warrior|exo-suit|horseback-riding|mecha|kiss|female-humanoid-alien|humanoid-alien|alien-predator|alien-creature|environmental-preservation|resistance|environmental-crime|environmental-issue|environmental-destruction|forest-conservation|nature-conservation|good-versus-evil|invented-language|wilhelm-scream|score-employs-electronic-instruments|orchestral-music-score|gunfight|shootout|fictional-planet|blue-skin|sole-black-character-dies-cliche|slow-motion-scene|massacre|impalement|bad-wound|extreme-carnage|machete|tribal-warfare|sadist|infanticide|degradation|female-nudity|nude-swimming|burning-village|child-killer|mutilated-animal|mercilessness|mass-death|fight-to-the-death|female-victim|lifting-someone-into-the-air|cruelty|hunting-knife|foot-chase|heroine|child-in-peril|murderer-duo|villain|threatening-telephone-call|homicide|attacked-with-a-knife|group-of-friends|fear|escape-attempt|terror|beating|insanity|villain-not-really-dead-cliche|deeply-disturbed-person|black-humor|family-in-danger|suspense|panic|assault|woman-in-jeopardy|psychotic|killer|sadism|stabbed-to-death|gaia|title-at-the-end|mind-control|impostor|golf-club|megacorporation|helicopter-crash|self-sacrifice|video-diary|gas-mask|translator|hologram|jungle|held-at-gunpoint|female-pilot|poisoned-arrow|gatling-gun|spear|indigenous-people|terrorism|corporate-crime|flame-thrower|trust|outcast|loss|misery|ethnic-conflict|missile|greed|handicapped|flying|video-log|clan|sleep|forest|captive|chase|weightlifting|mineral|dna|hired-gun|universe|spaceship|nature|psycho|murderer|anthropomorphism|prospecting|forbidden-love|psychopath|voice-over-narration|campfire|general|coffee|translation|animal-attack|premarital-sex|self-discovery|murder|rescue|hunting|animal-abuse|language-barrier|military-officer|army|outpost|inter-cultural|genocide|murder-of-a-child|heritage|english-subtitles-in-original|training|stabbed-in-the-chest|revenge|shot-through-chest|delegation|turmoil|lieutenant-colonel|loss-of-brother|rifle|dishonor|patriot|knife-throwing|barefoot|village|person-on-fire|battlefield|captain|emperor|environmentalism|imperialism|colonialism|closing-credits-sequence|tied-up|businessman|exploding-helicopter|animal-experimentation|virtual-set|savior|noble-savage|new-age|leader|going-native|supernatural-power|soul|soul-transference|shaman|prayer|mysticism|goddess|divine-retribution|divine-intervention|deity|threatened-with-a-knife|suffocation|subtitled-scene|shot-to-death|shot-through-a-window|shot-in-the-stomach|shot-in-the-shoulder|shot-in-the-chest|scar|punched-in-the-face|pistol|machine-gun|jumping-off-a-cliff|friendship|foreign-language|falling-from-height|exploding-ship|culture-clash|crushed-to-death|corpse|blood|blockbuster|bare-chested-male|killing-an-animal|alien-sex|allegory|repeated-line|jumping-from-height|fictional-war|energy|death|ancestry|alien-contact|swimming|shot-with-an-arrow|mercenary|corporate-greed|corporate-executive|arrow-in-chest|2150s|grenade|betrayal|22nd-century|alien-life-form|warrior|warrior-race|suspended-animation|saga|righteous-rage|rebellion|racism|monster|martial-arts|interracial-romance|intercut|human-versus-alien|human-monster|forced-perspective|extraterrestrial|cyberpunk|conscience|wheelchair|weightlessness|weapon|war-paint|violence|unobtainium|twin|twin-brother|tree-of-life|torch|space|space-western|social-commentary|robot|ritual|redemption|queen|outer-space|no-opening-credits|loyalty|king|invasion|initiation-rite|hunt|hunter|honor|giant-tree|genetic-engineering|female-soldier|death-of-twin|death-of-brother|dance-ritual|cryonics|cryogenics|cremation|bulldozer|bravery|bow-and-arrow|botanist|body-swap|biologist|attack|arrow|ambush|air-battle|3d|3-dimensional|no-title-at-beginning|3-d|underwater|tree|smoke|mushroom|logging|engine|destruction|jungle-war|alien-planet|waterfall|laboratory|insect|helicopter|fish|scientist|power-suit|explosion|creature|bioluminescence|space-travel|rainforest|one-word-title|death-of-father|title-spoken-by-character|surprise-ending|colonel|breakfast|hand-to-hand-combat|archery|brain-in-a-vat|tall|sociopath|exploitation</t>
  </si>
  <si>
    <t xml:space="preserve">tt1314228</t>
  </si>
  <si>
    <t xml:space="preserve">Did You Hear About the Morgans?</t>
  </si>
  <si>
    <t xml:space="preserve">In New York City, an estranged couple who witness a murder are relocated to small-town Wyoming as part of a witness-protection program.</t>
  </si>
  <si>
    <t xml:space="preserve">Hugh Grant, Sarah Jessica Parker, Natalia Klimas, Vincenzo Amato</t>
  </si>
  <si>
    <t xml:space="preserve">Marc Lawrence</t>
  </si>
  <si>
    <t xml:space="preserve">witness|fbi|witness-protection|wyoming|murder|deputy|sheriff|lawyer|witness-protection-program|small-town|new-york-city|estranged-couple|strong-female-character|female-deputy-sheriff|marital-love|english-accent|pregnancy|naming|advice|red-state|teenage-singer|last-will-and-testament|trick-riding|rodeo-clown|horse-costume|bear|marital-problem|reconciliation|hat|cowboy-hat|electronic-surveillance|adopted-child|adoption|one-night-stand|marital-infidelity|plane|airplane-trip|tin-can|target-practice|rifle|personal-assistant|bulletproof-vest|fbi-agent|real-estate-agent|manhattan-the-drink|horse|rodeo|vegetarian|punctuation-in-title|redneck|fish-out-of-water|horse-riding|dinner-date|sarah-palin-joke|question-mark-in-title|question-in-title|husband-wife-relationship|fleeing|death|title-spoken-by-character|character-name-in-title</t>
  </si>
  <si>
    <t xml:space="preserve">tt1175506</t>
  </si>
  <si>
    <t xml:space="preserve">Me and Orson Welles</t>
  </si>
  <si>
    <t xml:space="preserve">In 1937, a teenager is cast in the Mercury Theatre production of "Julius Caesar", directed by a young Orson Welles.</t>
  </si>
  <si>
    <t xml:space="preserve">Christian McKay, Zac Efron, Zoe Kazan, Megan Maczko</t>
  </si>
  <si>
    <t xml:space="preserve">Richard Linklater</t>
  </si>
  <si>
    <t xml:space="preserve">Nominated for 1 BAFTA Film Award. Another 5 wins &amp; 26 nominations.</t>
  </si>
  <si>
    <t xml:space="preserve">mercury-theatre|theatre|opening-night|school|high-school|student|new-york-city|handheld-mirror|catching-food-in-one's-mouth|shakespeare-play|bad-luck|peanut|non-forgiveness|reference-to-shakespeare's-henry-viii|poster|reference-to-ohio|reference-to-london-england|west-41st-street-manhattan-new-york-city|class|reference-to-harold-ross|standing-on-a-fire-hydrant|fire-hydrant|gaiety-music-shop-manhattan-new-york-city|reference-to-henrietta-kaye|radio-director|stage-door|stabbing|fake-blood|assassination|applause|radio-sound-effects|tossing-a-ball|radio-orchestra|reference-to-franklin-d.-roosevelt|party|cast-party|argument|reference-to-the-march-of-time-the-radio-show|photograph|reference-to-yevgeny-vakhtangov|reference-to-june-hart|reference-to-joe-ainley|wager|bet|reference-to-elsie-fogerty|costume|reference-to-the-central-school-of-speech-and-drama|lateness|self-centeredness|reference-to-john-keats|reference-to-john-gassner|ballerina|restaurant|cafe|reference-to-stanislavsky|radio-show|piano|songwriter|playwright|cymbal|reference-to-gene-krupa|drum-roll|drummer|drum|reference-to-the-shadow-the-radio-show|reference-to-max-reinhardt|actress|flower|reference-to-john-barrymore|ambulance-siren|superstition|trapdoor|falling-through-a-trapdoor|reference-to-shakespeare's-antony-and-cleopatra|wheaties|reference-to-shakespeare's-julius-caesar|improvisation|apology|luck|snow|reference-to-ode-on-a-greeian-urn-the-poem|grecian-urn|urn|museum-security-guard|museum|obscene-finger-gesture|radio-news|listening-to-a-radio|wine|plaza-hotel-manhattan-new-york-city|drinking|drink|dancer|jazz-music|song|dancing-in-the-street|scotch-whiskey|play-within-a-film|flash-camera|camera|cigar-smoking|cuban-cigar|husband-wife-relationship|boyfriend-girlfriend-relationship|taxi|male-virgin|loss-of-virginity|coming-of-age|sabotage|dressing-room|fired-from-the-job|behind-the-scenes|backstage|grand-central-station-manhattan-new-york-city|times-square-manhattan-new-york-city|flashlight|kiss|teenage-boy|17-year-old|singing|reference-to-charlie-chaplin|reference-to-laurence-olivier|telephone|phone-booth|pay-phone|telephone-call|actors'-equity-association|reference-to-time-magazine|reference-to-new-yorker-magazine|reference-to-lynne-fontaine|reference-to-alfred-lunt|book|reading|broadway-manhattan-new-york-city|reference-to-les-miserables-the-novel|reference-to-booth-tarkington|reference-to-shakespeare's-hamlet|reference-to-john-gielgud|reference-to-jed-harris|reference-to-brooks-atkinson|federal-theatre-project|mentor-protege-relationship|year-1937|reference-to-john-mason-brown|teen-angst|photographer|dancing|orchestra|band|nightclub|microphone|live-radio|script|newspaper-clipping|standing-ovation|ego|stage-fright|marquee|radio-network|theatre-audience|fire-sprinkler|radio-studio|ambition|magic-trick|ambulance|stage-play|rehearsal|pregnancy|reference-to-david-o.-selznick|reference-to-tallulah-bankhead|singer|radio|musician|writer|reference-to-richard-rodgers|pianist|actor|reference-to-george-gershwin|sheet-music|street-vendor|reference-to-william-shakespeare|teacher|manhattan-new-york-city|mother-son-relationship|kitchen|sprinkler-system|limousine|theater-director|cigarette-smoking|nazi-uniform|ukulele|park-bench|central-park-manhattan-new-york-city|theater-troupe|aspiring-actor|theater-people|new-yorker|music-store|orson-welles|classroom|train|1930s|based-on-novel|character-name-in-title</t>
  </si>
  <si>
    <t xml:space="preserve">tt0988045</t>
  </si>
  <si>
    <t xml:space="preserve">Sherlock Holmes</t>
  </si>
  <si>
    <t xml:space="preserve">Detective Sherlock Holmes and his stalwart partner Watson engage in a battle of wits and brawn with a nemesis whose plot is a threat to all of England.</t>
  </si>
  <si>
    <t xml:space="preserve">Robert Downey Jr., Jude Law, Rachel McAdams, Mark Strong</t>
  </si>
  <si>
    <t xml:space="preserve">Guy Ritchie</t>
  </si>
  <si>
    <t xml:space="preserve">Nominated for 2 Oscars. Another 10 wins &amp; 27 nominations.</t>
  </si>
  <si>
    <t xml:space="preserve">sherlock-holmes|black-magic|scotland-yard-inspector|professor-moriarty|bridge-construction|baker-street-london|ritual|pipe-smoking|poison-gas|character-name-in-title|serial-killer|grave|clue|coffin|victorian-era|handcuffed-woman|super-slow-motion|tinnitus|first-of-trilogy|arch-villain|tall-man|frog-dissection|execution-by-hanging|doctor-watson|reference-to-gladstone|reference-to-velazquez|dead-body-in-water|thames-river|illegitimate-son|denouement|dead-body-in-bathtub|stylized-violence|late-victorian-era|london-bobby|industrial-age|evil-genius|handcuffed-to-a-bed|abandoned-factory|english-bulldog|retired-doctor|amateur-detective|secret-ceremony|son-murders-father|deductive-reasoning|deduction|rat-tail|dead-rat|house-fly|fly-the-insect|photograph-in-newspaper|character-appears-on-front-page-of-a-newspaper|character-appears-in-newspaper|newspaper-article|newspaper-headline|fake-nose|jumping-out-a-window|two-word-title|bullet-time|slow-motion-scene|secret-society|violin|corpse|big-ben-london|person-on-fire|stolen-necklace|diamond-necklace|necklace-yanked-off|opening-action-scene|hand-to-hand-combat|fistfight|boyfriend-girlfriend-relationship|fiancee|sword-duel|sword|stick-fight|two-man-army|mixed-martial-arts|gunfight|antidote|bound-and-gagged|drowning-in-a-bathtub|death-of-fiancee|wall-safe|necklace|man-hits-a-woman|house-of-lords|book-of-revelations|meat-cleaver|gas-jet-of-fire|hallucination|bat|nightmare|police-gazette-the-newspaper|scene-with-distorted-sound|witness|sinking-ship|electro-shock|mirror|chambermaid|laboratory|science|sorcery|chain|falling-asleep|resurrection|reference-to-don-giovanni|opera|graveyard|murder-of-father|railway-station|lightning|rain|arm-in-a-sling|jumping-into-a-river|buzzsaw|tea|gallows|shipyard|riddle|father-son-relationship|undressing|love-triangle|chase|shotgun|strangulation|reading|robbery|thief|palm-reading|prologue|good-versus-evil|warrior|war-veteran|martial-arts|ship|restaurant|altered-version-of-studio-logo|19th-century|bible-quote|no-opening-credits|tower-bridge-london|sword-fight|sawed-off-shotgun|secret-organization|race-against-time|femme-fatale|strong-man|secret-order|red-wine|pushed-from-height|knocked-out|hospital|hidden-room|frenchman|fraternity|fire|damsel-in-distress|cult-film|axe|anti-hero|bathtub|train|tomb|title-appears-in-writing|sword-cane|subtitled-scene|spiral-staircase|sliced-in-two|slaughterhouse|sidekick|shot-in-the-shoulder|shot-in-the-head|shootout|sewer|punched-in-the-face|punched-in-the-stomach|prison|murder-of-a-police-officer|man-on-fire|parliament|newspaper|mysterious-villain|midget|map|london-england|kicked-in-the-stomach|kicking-in-a-door|jumping-through-a-window|horse-and-carriage|hit-in-the-throat|hit-in-the-crotch|hidden-door|held-at-gunpoint|handcuffs|gypsy-woman|gambling|foot-chase|flashback|falling-from-height|eye-patch|explosion|engagement-ring|drunkenness|drugged-drink|drink-thrown-into-someone's-face|deception|burned-alive|bulldog|bribe|brawl|bare-chested-male|bag-over-someone's-head|ambassador|illusionist|genius|nonlinear-timeline|faked-death|back-from-the-dead|private-detective|parliament-building|human-sacrifice|hanging|friendship|execution|disguise|conspiracy|bare-knuckle-fighting|assassination-attempt|1890s|death-of-father|title-spoken-by-character|action-hero|brutality|hotel</t>
  </si>
  <si>
    <t xml:space="preserve">tt0875034</t>
  </si>
  <si>
    <t xml:space="preserve">Nine</t>
  </si>
  <si>
    <t xml:space="preserve">Famous film director Guido Contini struggles to find harmony in his professional and personal lives, as he engages in dramatic relationships with his wife, his mistress, his muse, his agent, and his mother.</t>
  </si>
  <si>
    <t xml:space="preserve">Daniel Day-Lewis, Sandro Dori, Nicole Kidman, Marion Cotillard</t>
  </si>
  <si>
    <t xml:space="preserve">Drama, Musical, Romance</t>
  </si>
  <si>
    <t xml:space="preserve">Nominated for 4 Oscars. Another 8 wins &amp; 56 nominations.</t>
  </si>
  <si>
    <t xml:space="preserve">based-on-stage-musical-based-on-film|mistress|film-director|italian|writing-in-lipstick|f-rated|child-abuse|female-stockinged-legs|vogue-magazine|birthday|waitress|band|catwalk|fountain|based-on-stage-musical|manhandling|abandoned-bunker|candle|love-triangle|cheating-wife|cheating-husband|motorscooter|casting|media-frenzy|screening-room|stripper|self-indulgence|rain|implied-nudity|promiscuity|group-of-friends|pesaro-italy|via-veneto-rome|room-key|hiding-behind-a-plant|driving-a-car|film-class|teacher|being-followed|following-someone|teacher-student-relationship|reference-to-federico-fellini|pseudonym|train|train-station|pretending|director's-block|glamour|sidewalk-cafe|search-for-meaning|feather-boa|piano|teddy|tears|crying|loss-of-mother|dead-mother|search|bare-chested-male|feathers|tambourine|beating|exhaustion|nurse|rope|swinging-on-a-rope|pills|champagne|undressing|bar|male-putting-on-lipstick|lipstick|doctor|sound-stage|singing-photograph|photograph|jealousy|circular-staircase|screenwriter|writing|writer|catacomb|haunted-by-the-past|catholicism|memory|sunglasses|eyeliner|eyeglasses|leg-spreading|sequins|confetti|microphone|flash-camera|camera|makeup|spotlight|drink|drinking|towel|spa|beach|underwear|chase|pursuit|voice-over-inner-thoughts|voice-over-narration|interview|scaffold|running|stairway|hotel|unfaithfulness|nightclub|boy|writer's-block|lie|mirror|sex-game|vatican|phone-booth|telephone-call|italian-filmmaking|cigarette-lighter|cigarette-case|year-1926|year-1965|cigarette-smoking|sliding-down-a-pole|nonlinear-timeline|crucifix|cross|catholic|passion|lust|kiss|sex|little-boy|striptease|sports-car|costume-designer|film-camera|suicide-attempt|fantasy-sequence|seduction|panties|bra|cinema|fashion|corporal-punishment|chorus-line|sexuality|prostitute|1920s|flashback|imagination|showgirl|cardinal-the-priest|movie-star|film-script|talent-agent|priest|sexual-fantasy|medical-examination|paparazzi|infidelity|physician|photographer|luxury-hotel|reporter|anzio|press-conference|film-studio|1960s|film-within-a-film|extramarital-affair|legs|stockings|pantyhose|cinecitta|husband-wife-relationship|screen-test|movie-set|film-producer|mother-son-relationship|italy|filmmaking|costume|adultery|actress|actor|based-on-film|womanizer|song|singing|singer|rome-italy|dancing|dancer|one-word-title|number-in-title|fur-coat|vespa|lipstick-imprint|autograph|coastline|underwater-scene|sand|pianist|lingerie|corset</t>
  </si>
  <si>
    <t xml:space="preserve">tt1187043</t>
  </si>
  <si>
    <t xml:space="preserve">3 Idiots</t>
  </si>
  <si>
    <t xml:space="preserve">Two friends are searching for their long lost companion. They revisit their college days and recall the memories of their friend who inspired them to think differently, even as the rest of the world called them "idiots".</t>
  </si>
  <si>
    <t xml:space="preserve">Aamir Khan, Madhavan, Sharman Joshi, Kareena Kapoor Khan</t>
  </si>
  <si>
    <t xml:space="preserve">Rajkumar Hirani</t>
  </si>
  <si>
    <t xml:space="preserve">25 wins &amp; 13 nominations.</t>
  </si>
  <si>
    <t xml:space="preserve">bollywood|against-the-system|digit-in-title|suicide|suicide-attempt|friend|college|student|engineering|hairy-chest|bare-chested-male|writing-with-both-hands|subjective-camera|character's-point-of-view-camera-shot|slow-motion-scene|black-humor|girl-with-glasses|boy-with-glasses|urination|flatulence|fast-motion-scene|dream|best-friend|following-a-dream|wildlife-photography|wedding-crasher|webcam|velcro|vacuum-cleaner|trimming-moustache|stolen-identity|slapstick|search|science-project|satire|rubik's-cube|rivalry|reference-to-hippocrates|quest|prank|power-failure|power-cut|paralysis|optimist|optimism|nri|motivation|morality|mistaken-identity|middle-class-family|male-bonding|love-at-first-sight|loss-of-brother|local-blockbuster|lisp|kiss|journey|imagery|genius|freeze-frame|flashback-within-a-flashback|first-love|father-daughter-relationship|fake-heart-attack|emergency-landing|embarrassment|electricity-failure|drunkenness|dilemma|convocation|coming-of-age|childbirth|character-repeating-someone-else's-dialogue|catch-phrase|buddy|bhagavad-gita|based-on-bestseller|professor|muslim|friendship|classroom|wedding|three-friends|suicide-by-hanging|simla|shaving|sexual-innuendo|scooter|paralyzed-person|lecture|ladakh|flashback|engineering-school|drinking|college-life|black-and-white-scene|assumed-identity|ashes|number-3-in-title|rebelliousness|anti-conformity|social-commentary|parody|expose|education|based-on-novel|number-in-title|plot-twist</t>
  </si>
  <si>
    <t xml:space="preserve">tt1054606</t>
  </si>
  <si>
    <t xml:space="preserve">The Imaginarium of Doctor Parnassus</t>
  </si>
  <si>
    <t xml:space="preserve">A traveling theater company gives its audience much more than they were expecting.</t>
  </si>
  <si>
    <t xml:space="preserve">Andrew Garfield, Christopher Plummer, Richard Riddell, Katie Lyons</t>
  </si>
  <si>
    <t xml:space="preserve">Terry Gilliam</t>
  </si>
  <si>
    <t xml:space="preserve">Adventure, Fantasy, Mystery</t>
  </si>
  <si>
    <t xml:space="preserve">Nominated for 2 Oscars. Another 5 wins &amp; 21 nominations.</t>
  </si>
  <si>
    <t xml:space="preserve">rescue|bridge|midget|birthday|sideshow|immortality|imaginary-world|dream|deal-with-the-devil|bet|redheaded-girl|pact-with-the-devil|siren-the-alarm|trippy|hanged-by-the-neck|laundry-drying-on-clothes-line|lead-actor's-last-film|mob|ambulance|little-girl|video-camera|reporter|bra|musical-number|trance|dance|motel|princess-diana|rudolph-valentino|reference-to-james-dean|turban|magician|memory|con-artist|illumination|monk|flashback|carny|horse-and-carriage|marijuana|fairground|magic|police-officer|imagination|police-car|lounge|heckler|stage|actor|drunkard|bar|dancer|costume|performer|character-played-by-different-actors|presumed-dead|explosion|drunkenness|jellyfish|chase|cliff|mask|desert|ladder|father-daughter-relationship|noose|fantasy-world|surrealism|underage-sex|teenage-sex|sex-with-teenager|sex-with-a-minor|sex-on-boat|organ-trafficking|organ-theft|jailbait|ginger|adult-actress-playing-teenage-girl|adult-actress-playing-minor|star-died-during-filming|tarot-card|freemason|pink-bra|title-appears-in-writing|throat|the-devil|stage-show|stage-magician|sleight-of-hand|sideshow-barker|shopping-district|sense-of-wonder|scandal|russian-mafia|rope|rope-around-neck|resentful-daughter|red-dress|nudity-on-stage|newspaper-headline|multiple-actors-for-one-character|mortality|mirror|london-england|london-bridge|levitation|levitating|interrupted-hanging|human-soul|hanged-man|gondola|flute|dwarf|dream-world|deadline|crooked-charity|charity|charity-event|bargaining-for-life|cult-film|star-died-before-release|theatre-group|parallel-world|old-man|death-of-cast-member|character-name-in-title</t>
  </si>
  <si>
    <t xml:space="preserve">tt1148165</t>
  </si>
  <si>
    <t xml:space="preserve">Bran Nue Dae</t>
  </si>
  <si>
    <t xml:space="preserve">In the Summer of 1969 a young man is filled with the life of the idyllic old pearling port Broome - fishing, hanging out with his mates and his girl. However his mother returns him to the ...</t>
  </si>
  <si>
    <t xml:space="preserve">Mayfan</t>
  </si>
  <si>
    <t xml:space="preserve">Rocky McKenzie, Jessica Mauboy, Ernie Dingo, Missy Higgins</t>
  </si>
  <si>
    <t xml:space="preserve">Rachel Perkins</t>
  </si>
  <si>
    <t xml:space="preserve">3 wins &amp; 17 nominations.</t>
  </si>
  <si>
    <t xml:space="preserve">love|journey|traveling|australia|priest|aborigine|f-rated|black-hair|visit|opening-a-door|night|volkswagen-bus|indigenous-people|broome-western-australia|three-word-title|1960s|biracial-child|interracial-relationship|sitting-in-the-rain|racial-slur|school-run-by-priests|catholic-school|virginity|priest-student-relationship|truth|reunited-with-family|reunited-with-parent|child-sneaks-out-of-house|corporal-punishment-in-school|reunited-with-girlfriend|australian-aboriginal|ancestral-spirit|aboriginal-spirituality|australian-aborigine|ritual-dance|body-paint|aboriginal-ancestors|jumping-in-front-of-a-car|hypocrisy|priesthood|returning-home|fight-over-girl|fistfight|jealous-man|testifying-before-god|secret|family-secret|estranged-family-member|aboriginal-family|australian-family|pulled-over-by-police|movie-theatre|singing|loose-woman|condom-tree|overnight-in-jail|pot-smoking|arrest|gas-station|shotgun|shame-punishment|aboriginal-culture|roadtrip|out-of-wedlock-child|lust|snake|car-breakdown|schoolboy|fear-of-punishment|fridge|cola|candy-bar|running-away|female-singer|singer|band|dream-sequence|dance-number|obese-woman|drunkard|hitching-a-ride|soccer-team|religious-mother|homeless-man|stealing|confession|christianity|sinning|church-choir|australian-woman|hippie|german-man|boarding-school|mother-son-relationship|boyfriend-girlfriend-relationship|bar|dance|aboriginal|based-on-play</t>
  </si>
  <si>
    <t xml:space="preserve">tt0380510</t>
  </si>
  <si>
    <t xml:space="preserve">The Lovely Bones</t>
  </si>
  <si>
    <t xml:space="preserve">Centers on a young girl who has been murdered and watches over her family - and her killer - from purgatory. She must weigh her desire for vengeance against her desire for her family to heal.</t>
  </si>
  <si>
    <t xml:space="preserve">Mark Wahlberg, Rachel Weisz, Susan Sarandon, Stanley Tucci</t>
  </si>
  <si>
    <t xml:space="preserve">Drama, Fantasy, Thriller</t>
  </si>
  <si>
    <t xml:space="preserve">Nominated for 1 Oscar. Another 10 wins &amp; 45 nominations.</t>
  </si>
  <si>
    <t xml:space="preserve">pedophile|1970s|afterlife|rape|child-molester|heaven|neighbor|death|serial-killer|14-year-old|purgatory|kiss|investigation|photographer|evidence|police|murder|f-rated|strong-female-character|based-on-young-adult-novel|serial-rapist|child-rape|molestation|child-molestation|serial-murder|serial-teen-killer|evil-man|sexual-predator|pervert|bad-guy|creep|child-killer|serial-child-killer|child-murderer|suburb|rape-of-a-minor|three-word-title|shoes|death-of-teenage-girl|floating-in-space|bathtub|mud|sink|washing-machine|beauty-treatment|fire|kitchen-fire|vacuum-cleaner|alternate-reality|roll-of-film|record-player|breaking-glass-bottle|soda-pop|bottle-opener|hammer-and-nails|sister-sister-relationship|breakfast|stocking-cap|school-bus|female-anatomy-model|farm|back-from-the-dead|reference-to-laurence-olivier|wheat-field|figurine|note|voice-over-note|clubhouse|reference-to-seventeen-the-magazine|film-developing|fantasy-sequence|charm-bracelet|overflowing-washing-nmachine|dream|delaware|assault|grandfather-clock|multiple-murders|reference-to-coca-cola|dead-girl|lock-of-hair|falling-into-water|broken-window|dead-body-in-a-bag|kicking-in-a-glass-window|breaking-a-glass-window|climbing-out-a-window|flashlight|birds-flying-in-v-formation|newspaper-delivery-boy|hiding-under-floorboards|hiding|fruit-picker|lightning|standing-in-the-middle-of-traffic|icicle|baseball-bat|diver|doctor|painting-toenails|shopping-mall|leg-in-a-cast|breaking-and-entering|cellar|scrapbook|newspaper-clipping|jogging|wall-safe|flowers|breaking-down-a-door|hate|beating|voyeurism|voyeur|cemetery|dead-body|photo-album|taxi-driver|taxi|rain|axe|hammer|knife|pursuit|chase|returning-home|straight-edge-razor|lake|electric-train|toy-store|dollhouse|reading|book|model-ship|birthday|school-locker|school|drinking|drink|detective|suitcase|running-in-water|underwater-scene|shipwreck|lighthouse|poem|poetry|stuffed-animal-toy|teddy-bear|eyeglasses|blood-splatter|blood|ladder|teenage-boy|teenage-crush|digging|candle|soccer|dog|curiosity|trapdoor|telephone-call|being-watched|watching-someone|redemption|hope|suspense|being-followed|following-someone|pedophilia|cornfield|bicycle-bell|bicycle|painting|painter|dancing|dancer|watching-tv|eating|food|hospital|running|tears|crying|missing-child|policeman|police-car|search|snow|little-girl|husband-wife-relationship|photograph|camera|montage|subjective-camera|reckless-driving|girl-driving-a-car|year-1973|grandmother-granddaughter-relationship|cigarette-smoking|little-boy|memory|brother-sister-relationship|saving-a-life|family-relationships|mother-son-relationship|father-son-relationship|crying-man|first-kiss|obsession|hat|rapist|sinkhole|instamatic-camera|flash-forward|toy-penguin|snowglobe|no-opening-credits|mother-daughter-relationship|father-daughter-relationship|teenage-love|hit-with-a-baseball-bat|lost-love|tree|falling-from-height|model-builder|murder-victim|death-of-sister|death-of-daughter|flashback|underground-hideout|field|suspicion|accidental-death|ship-in-a-bottle|home-invasion|dead-teenager|teenage-girl|gazebo|corpse|voice-over-narration|murder-investigation|surrealism|stalker|narration-from-the-grave|stocking-feet|funeral|dead-child|based-on-novel|title-spoken-by-character</t>
  </si>
  <si>
    <t xml:space="preserve">tt1185416</t>
  </si>
  <si>
    <t xml:space="preserve">When in Rome</t>
  </si>
  <si>
    <t xml:space="preserve">Beth is a young, ambitious New Yorker who is completely unlucky in love. However, on a whirlwind trip to Rome, she impulsively steals some coins from a reputed fountain of love, and is then aggressively pursued by a band of suitors.</t>
  </si>
  <si>
    <t xml:space="preserve">Kristen Bell, Josh Duhamel, Anjelica Huston, Danny DeVito</t>
  </si>
  <si>
    <t xml:space="preserve">Mark Steven Johnson</t>
  </si>
  <si>
    <t xml:space="preserve">coin|fountain|fountain-of-love|spell|wedding|new-yorker|dancing|tuxedo|power-outage|wedding-reception|champagne|cell-phone|church|taxi|taxi-driver|europe|wading-in-fountain|bratwurst|sausage|art-show|pain|altar|photograph|left-at-the-altar|bride|under-a-spell|magic-spell|charm|running-from-police|wishing-fountain|american-tourist|church-wedding|wedding-invitation|manhattan-new-york-city|advice|true-love|widower|elevator|funny-car|small-car|fake-accent|conceited|male-model|dad|divorced-parents|impulse|fundraiser|gala|curator|magician|priest|poker-chip|groom|struck-by-lightning|ex-football-player|former-athlete|first-kiss|guggenheim-museum-manhattan-new-york-city|art-curator|sister-sister-relationship|father-daughter-relationship|wedding-ceremony|street-magician|italian-accent|artist|waitress|night-vision-goggles|american-abroad|dating|rome-italy|new-york-city</t>
  </si>
  <si>
    <t xml:space="preserve">tt1328913</t>
  </si>
  <si>
    <t xml:space="preserve">Preacher's Kid</t>
  </si>
  <si>
    <t xml:space="preserve">Tired of being a Preacher's daughter and longing to experience more of life, 20-something ANGIE KING strikes out on her own for the very first time and joins a traveling gospel show.</t>
  </si>
  <si>
    <t xml:space="preserve">Gener8Xion Entertainment</t>
  </si>
  <si>
    <t xml:space="preserve">Letoya Luckett, Durrell Babbs, Tammy Townsend, Carlos Davis</t>
  </si>
  <si>
    <t xml:space="preserve">Stan Foster</t>
  </si>
  <si>
    <t xml:space="preserve">punctuation-in-title</t>
  </si>
  <si>
    <t xml:space="preserve">tt0817230</t>
  </si>
  <si>
    <t xml:space="preserve">Valentine's Day</t>
  </si>
  <si>
    <t xml:space="preserve">Intertwining couples and singles in Los Angeles break-up and make-up based on the pressures and expectations of Valentine's Day.</t>
  </si>
  <si>
    <t xml:space="preserve">New Line Cinema/Warner Bros. Pictures</t>
  </si>
  <si>
    <t xml:space="preserve">Jessica Alba, Kathy Bates, Jessica Biel, Bradley Cooper</t>
  </si>
  <si>
    <t xml:space="preserve">Garry Marshall</t>
  </si>
  <si>
    <t xml:space="preserve">valentine|valentine's-day|tv-station|flower|indian-restaurant|restaurant|florist|babysitter|army-captain|f-rated|bikini|reference-to-muhammad-ali|kiss|reference-to-facebook|cell-phone|telephone-call|travel|flight|motor-scooter|vespa|polaroid-camera|usa|bouquet-of-flowers|sleeping|beverly-hills-california|portmanteau|reference-to-jackie-robinson|refrence-to-billy-jean-king|push-ups|fender-bender|boston-terrier|tv-news-show|kicked-in-groin|reference-to-frank-zappa|job-temp|polaroid|italian|grammar-school|reference-to-cher|half-pipe|traveling-shot|reference-to-orson-welles|hollywood-sign|soccer|elementary-school|reference-to-lucille-ball|airport-security|metal-detector|track-and-field|volkswagen-beetle|running-track|hurdling|cardiologist|african-american|bulgarian-american|mexican-american|elementary-teacher|romantic-reconciliation|multiple-storylines|marital-infidelity|high-school-student|gay-man|childhood-crush|coming-out-of-the-closet|southern-california|romantic-break-up|talent-agent|homosexual|football-player|delivery-van|van|flower-delivery|teenage-boy|car-accident|classroom|stewardess|gay-athlete|flight-attendant|holiday-in-title|teacher-crush|flower-shop|gay-relationship|black-panties|upskirt|nun|sportscaster|publicist|male-nudity|blonde-stereotype|man-wearing-towel|bare-chested-male|news-report|bloopers-during-credits|young-love|wind-up-toy|virgin|text-messaging|teen-love|teddy-bear|student-athlete|schoolteacher|romantic-rejection|product-placement|press-conference|pinata|phone-sex|phone-sex-operator|office|mother-son-relationship|los-angeles-california|loneliness|interracial-kiss|indian-wedding|group-singing|grandparent-grandchild-relationship|gay-couple|football-star|fear-of-commitment|ensemble-film|engagement-ring|employer-employee-relationship|elevator|doctor|cheating-husband|character-says-i-love-you|cemetery|broken-engagement|boyfriend-girlfriend-reconciliation|best-friend|best-friends-in-love|airport|ensemble-cast|teenage-girl|news-reporter|marriage-proposal|interracial-relationship|flowers|dog|dancing|closeted-homosexual|chick-flick|boyfriend-girlfriend-relationship|airplane|punctuation-in-title|apostrophe-in-title</t>
  </si>
  <si>
    <t xml:space="preserve">tt1188996</t>
  </si>
  <si>
    <t xml:space="preserve">My Name Is Khan</t>
  </si>
  <si>
    <t xml:space="preserve">An Indian Muslim man with Asperger's syndrome takes a challenge to speak to the President seriously, and embarks on a cross-country journey.</t>
  </si>
  <si>
    <t xml:space="preserve">Shah Rukh Khan, Kajol, Katie A. Keane, Kenton Duty</t>
  </si>
  <si>
    <t xml:space="preserve">Karan Johar</t>
  </si>
  <si>
    <t xml:space="preserve">10 wins &amp; 11 nominations.</t>
  </si>
  <si>
    <t xml:space="preserve">asperger's-syndrome|muslim|racial-profiling|autism|airport|cultural-diversity|religion|flood|deus-ex-machina|wedding|road-trip|prejudice|anti-terrorism|anti-muslim|based-on-true-story|character-name-in-title</t>
  </si>
  <si>
    <t xml:space="preserve">tt1235796</t>
  </si>
  <si>
    <t xml:space="preserve">Ondine</t>
  </si>
  <si>
    <t xml:space="preserve">An Irish fisherman discovers a woman in his fishing net whom his precocious daughter believes to be a selkie.</t>
  </si>
  <si>
    <t xml:space="preserve">Colin Farrell, Alicja Bachleda, Dervla Kirwan, Alison Barry</t>
  </si>
  <si>
    <t xml:space="preserve">Neil Jordan</t>
  </si>
  <si>
    <t xml:space="preserve">celtic-mythology|selkie|fisherman|irish|cottage|fishing|drinking|fishing-net|wet-clothes|nipple|apology|rural-setting|child|inability-to-swim|bare-breasts|remote|ashes|burial|siren|bedridden|sickness|race|applause|rowing|theft|fish|scale|umbrella|seagull|bride|drug-smuggler|parable|remote-control|clinic|playing-pool|tavern|accordion|ambulance|billiards|fishing-village|shovel|anger|tug-of-war|motorboat|bicycling|legend|sea|nipples|pistol|water|confession|island|river|coast-guard|coastline|scar|panic|nurse|fear|pub|dream|pier|inspector|held-at-gunpoint|panties|raft|bra|nudity|stream|book|fistfight|lighthouse|boat|search|prison|death|metaphor|bar|ferry|blood|song|urn|doctor|remorse|dock|myth|longing|lobster|church|singing|trap|fable|bridge|rain|police-officer|tattoo|cove|bartender|lobstering|seal-the-animal|drinking-shots|falling-in-love|scattering-cremated-ashes|ash-scattering|scattering-ashes|lovers-make-wish|wish-comes-true|wish-maker|funeral|wedding-veil|romanian|heroin|sherlock-holmes|surgery|car-accident|hiding|dialysis|male-with-long-hair|long-haired-male|standing-in-the-rain|priest|alcoholic-mother|alcoholic-father|child-in-a-wheelchair|girl-in-a-wheelchair|falling-into-water|motorized-wheelchair|kiss|rescue|regatta|wish|secret|burying|fishnet-stockings|dressing-room|trying-on-clothes|telling-a-story|library|swimming|reference-to-alice-in-wonderland|reference-to-snow-white|snow-white|gun|drunk-driving|alcoholic|alcohol|male-tears|drunkenness|face-slap|caught-in-a-net|nipples-visible-through-clothing|drowning|wedding-dress|drug-dealer|drug-mule|helicopter|watching-tv|kidney-transplant|hospital|car-crash|tinfoil|bathtub|swimming-lesson|learning-to-swim|harbor-town|clothing-store|harbor|scotsman|scottish-accent|kidney-failure|wet-dress|woman-in-lingerie|woman-in-underwear|woman-in-bra-and-panties|headbanger|air-guitar|irish-catholic|confessional|confession-booth|catholic-priest|shoplifting|schoolyard|wheelchair|kidney-disease|underwater-scene|scene-during-end-credits|fishing-boat|small-town|thick-accent|ireland|fisherboat|singing-on-boat|child-in-wheelchair|little-girl|child-in-peril|sick-child|mermaid|father-daughter-relationship|one-word-title|title-spoken-by-character|character-name-in-title|long-haired-man|luck</t>
  </si>
  <si>
    <t xml:space="preserve">tt1305583</t>
  </si>
  <si>
    <t xml:space="preserve">Our Family Wedding</t>
  </si>
  <si>
    <t xml:space="preserve">The weeks leading up to a young couple's wedding are comic and stressful, especially as their respective fathers try to lay their long standing feud to rest.</t>
  </si>
  <si>
    <t xml:space="preserve">Forest Whitaker, America Ferrera, Carlos Mencia, Regina King</t>
  </si>
  <si>
    <t xml:space="preserve">Rick Famuyiwa</t>
  </si>
  <si>
    <t xml:space="preserve">wedding|marriage|love|wedding-dress|california|los-angeles-california|sister-sister-relationship|big-family|father-daughter-relationship|father-son-relationship|viagra|goat|wedding-ceremony|ceremony|interracial-relationship|wedding-cake|tow-truck|mexican|african-american|three-word-title|interracial-wedding</t>
  </si>
  <si>
    <t xml:space="preserve">tt1038919</t>
  </si>
  <si>
    <t xml:space="preserve">The Bounty Hunter</t>
  </si>
  <si>
    <t xml:space="preserve">A bounty hunter learns that his next target is his ex-wife, a reporter working on a murder cover-up. Soon after their reunion, the always-at-odds duo find themselves on a run-for-their-lives adventure.</t>
  </si>
  <si>
    <t xml:space="preserve">Gerard Butler, Jennifer Aniston, Gio Perez, Joel Marsh Garland</t>
  </si>
  <si>
    <t xml:space="preserve">Action, Comedy, Romance</t>
  </si>
  <si>
    <t xml:space="preserve">reporter|bounty-hunter|police-officer|murder|death|judge|money|atlantic-city-new-jersey|toyota-prius|toyota|mercedes-benz-s-class|mercedes-benz|golf-cart|chevrolet-avalanche|chevrolet|oldsmobile-delta-88|oldsmobile|car|handcuffed-to-a-bed|handcuffed|handcuffed-woman|handcuffed-behind-back|woman|blood|blood-splatter|handcuffs|hostage|computer|kidnapping|horse-racing|tattoo-parlor|panic-attack|race-track|stage|police-detective|courtroom|pet-cat|lawyer|pistol|co-worker|police-arrest|toilet|bar|writer|out-on-bail|marching-band|new-york-city|police-station|majorette|strip-bar|ex-husband-ex-wife-relationship|gunfight|photograph|golf-course|guitarist|evidence|country-club|tattoo|gunshot|mother-daughter-relationship|hypodermic-needle|husband-wife-relationship|golf-club|stripper|dice|police-car|model|veterinarian|gambling|passionate-kiss|punched-in-the-face|hitting-a-policeman|arm-sling|car-rollover|car-crash|convertible|bicycle-rickshaw|taser|playing-craps|beauty-mask|sitting-on-a-toilet|foot-chase|running-on-roof|american-flag|parade|stilts|costume|uncle-sam|casino|pedicab|legs|man-wearing-a-towel|bare-chested-male|shootout|car-chase|shot-in-the-shoulder|locked-in-a-car-trunk|divorced-couple|corrupt-cop</t>
  </si>
  <si>
    <t xml:space="preserve">tt1139328</t>
  </si>
  <si>
    <t xml:space="preserve">The Ghost Writer</t>
  </si>
  <si>
    <t xml:space="preserve">A ghostwriter hired to complete the memoirs of a former British prime minister uncovers secrets that put his own life in jeopardy.</t>
  </si>
  <si>
    <t xml:space="preserve">Ewan McGregor, Jon Bernthal, Tim Preece, James Belushi</t>
  </si>
  <si>
    <t xml:space="preserve">Roman Polanski</t>
  </si>
  <si>
    <t xml:space="preserve">34 wins &amp; 54 nominations.</t>
  </si>
  <si>
    <t xml:space="preserve">memoir|ferry|political-thriller|beach-house|british-prime-minister|island|writer|death|ghost-writer|scandal|politics|cia|actor|government|search|compound|contract|war-crime|murder|secret|publisher|torture|prime-minister|nameless-character|usb-memory-stick|new-york-city-new-york|mob|looking-at-oneself-in-a-mirror|off-screen-murder|mockery|martha's-vineyard|foreplay|political-cover-up|car-chase|assassin|sleeping-nude|nude-sleeping|passing-note|google|single-shot-liquor-bottle|american-flag|fence|walking-in-the-rain|riding-a-bicycle-in-the-rain|eurocopter-as350-squirrel|newscast|floating-staircase|metal-detector|sushi-bar|body-washed-up-on-beach|car-alarm|ferry-boat|mugged|food-processor|working-out|waterboarding|internet-news|dog|old-man|raking-leaves|accomplice|hotel-lobby|covert-operation|widow|reference-to-napoleon|scottish|wedding-ring|secret-recording|rendition|dressing|voice-over-book|political-cartoon|ex-boyfriend-ex-girlfriend-relationship|computerized-driving-directions-in-a-car|manuscript-blown-away|papers-blown-away|climbing-over-a-fence-gate|followed-by-someone-in-a-car|mail|mailbox|giving-a-toast|champagne|civil-liberties|coffin|whistleblower|waitress|restaurant|cafe|coma|tow-truck|war-crimes-court|water-torture|basira-pakistan|pakistan|airplane-stewardess|illegal-war|anger|map|hiding-an-envelope-between-a-mattress-and-bedsprings|father-son-relationship|british-army|crime-against-humanity|special-prosecutor|arrest|british-government|international-criminal-court|the-hague-netherlands|falling-down-stairs|british-foreign-secretary|dictation|hidden-envelope|envelope|washington-d.c.|smashing-a-cell-phone|gate|taxi|pipe-smoking|bodyguard|guard|double-decker-bus|security-check|glass-elevator|elevator|book-editor|confidentiality-agreement|resume|aspen-institute|marijuana|arcadia|college-friend|researcher|internet-research|belmont-massachusetts|google-search|yale-dramatic-association|yale-university|kidnapping|research|surveillance-camera|surveillance|professor|colorado|frisking|bathtub|bath|undressing|oxford-university|shooting|rifle|gun|helicopter|interrogation|key-witness|chase|pursuit|sharing-a-bed|underwear|shower|sleeping|eating|food|wine|labor-party|tripping-and-falling|10-downing-street|media-frenzy|memory|computer|transcription|suspicion|cigarette-smoking|bartender|money|mugging|bar|text-messaging|chauffeur|limousine|walking-on-a-beach|punched-in-the-stomach|beating|helmet|motorcycle|drowning|storm|nudity|interview|hate|terrorism|being-followed|following-someone|inn|hotel|drink|drinking|tears|crying|infidelity|unfaithfulness|adultery|extramarital-affair|flashlight|suitcase|umbrella|security-risk|kiss|running|jogging|lawyer|passport|airplane|newspaper-headline|newspaper|voice-over-reading|voice-over-narration|reading|sex-scene|intrigue|cell-phone|telephone-call|male-nudity|male-in-shower|boxer-shorts|hairy-chest|bare-chested-male|male-rear-nudity|gps|lighthouse|author|bicycle|private-jet|motel|stalking|investigation|rain|political-assassination|assassination|no-title-at-beginning|no-opening-credits|book-publisher|london-england|nickname-as-title|husband-wife-relationship|secret-revealed|secret-agent|manuscript|manslaughter-by-car|hit-by-a-car|extraordinary-rendition|terrorist-suspect|book|drowning-at-sea|witness-elimination|beach|body-washed-up-on-a-beach|seashore|massachusetts|cape-cod-massachusetts|photograph|politician|cia-operative|female-cia-agent|hidden-message|political-writer|english|english-accent|boat|tv-news|watching-tv|war-on-terror|iraq-war|american-politics|english-politics|foreign-politics|political-news|political-system|political-manipulation|political-scandal|political-leader|loosely-based-on-real-events|sniper|demonstration|airport|based-on-novel|title-spoken-by-character</t>
  </si>
  <si>
    <t xml:space="preserve">tt1391137</t>
  </si>
  <si>
    <t xml:space="preserve">Why Did I Get Married Too?</t>
  </si>
  <si>
    <t xml:space="preserve">Four couples find themselves struggling to save their marriages once again on their annual marriage retreat, while each of them battle through financial, physical, mental, and emotional issues.</t>
  </si>
  <si>
    <t xml:space="preserve">Tyler Perry, Janet Jackson, Jill Scott, Sharon Leal</t>
  </si>
  <si>
    <t xml:space="preserve">six-word-title|question-mark-in-title|returning-character-killed-off|writer-director|sequel|sequel-to-remake|second-part|question-in-title|actor-shares-first-name-with-character</t>
  </si>
  <si>
    <t xml:space="preserve">tt0800320</t>
  </si>
  <si>
    <t xml:space="preserve">Clash of the Titans</t>
  </si>
  <si>
    <t xml:space="preserve">Perseus demigod, son of Zeus, battles the minions of the underworld to stop them from conquering heaven and earth.</t>
  </si>
  <si>
    <t xml:space="preserve">Sam Worthington, Liam Neeson, Ralph Fiennes, Jason Flemyng</t>
  </si>
  <si>
    <t xml:space="preserve">4 wins &amp; 12 nominations.</t>
  </si>
  <si>
    <t xml:space="preserve">kraken|hades|zeus|greek-mythology|hand-to-hand-combat|famous-line|myth|mythology|rape|perseus|underworld|andromeda|gods|king|battle|death|sacrifice|demi-god|princess|medusa|3-dimensional|tentacled-monster|human-versus-monster|rape-by-deception|child-born-of-rape|sword-and-sorcery|magical-sword|re-boot|stylized-violence|shot-with-a-bow-and-arrow|giant|keysi-fighting-method|martial-arts|armor|violence|battlefield|combat|no-title-at-beginning|title-at-the-end|suspended-by-arms|flipping-a-coin|running-down-hill|execution|thunderstorm|argos-greece|starts-with-narration|trinity|blockbuster|guardian-angel|kingdom|spirit|gash-in-the-face|forest|dreadlocks|lava|self-sacrifice|city-under-attack|flashback|volcano|warrior|bow-and-arrow|anti-hero|ship|prologue|no-opening-credits|surrealism|demon|good-versus-evil|fictional-war|sword-and-fantasy|creature|desert|rage|destruction|mob|supernatural-power|curse|mountain|magic|journey|prayer|legend|alliance|expedition|sacrificial-altar|greek|army|monarch|anger|lightning|baby-boy|sailing-ship|voice-over-narration|chaos|io|pegasus|djinn|3d-remake-to-2d-film|arrow-in-chest|fear|self-mutilation|burned-alive|punched-in-the-stomach|punched-in-the-face|crushed-to-death|severed-head|decapitation|healing|bitten-on-the-arm|poison|exploding-body|falling-from-height|back-from-the-dead|immortality|eyeball|stabbed-in-the-back|stabbed-in-the-chest|torso-cut-in-half|body-torn-apart|impalement|sword-fight|brother-brother-relationship|father-son-relationship|death-of-family|hand-cut-off|gift|human-sacrifice|vanity|snake|hunter|fire|ferryman|ferry-boat|coin|underwater|sea-monster|deformity|owl|beach|blindness|witch|giant-animal|mechanical-owl|revenge|blood|scorpion|divine-intervention|prophecy|shield|sword-and-sandal|gladiator|turned-to-stone|divine-retribution|ancient-greece|deity|quest|rescue|magical-power|shaman|severed-hand|superhuman-strength|punishment|aphrodite|flying-horse|horse|sword|queen|wreckage|driftwood|sinking-boat|boat|statue|survivor|soldier|adoptive-parent|giant-scorpion|fisherman|coffin|poseidon|olympus|antiquity|monster|reference-to-god|based-on-greek-myth|remake</t>
  </si>
  <si>
    <t xml:space="preserve">tt1279935</t>
  </si>
  <si>
    <t xml:space="preserve">Date Night</t>
  </si>
  <si>
    <t xml:space="preserve">In New York City, a case of mistaken identity turns a bored married couple's attempt at a glamorous and romantic evening into something more thrilling and dangerous.</t>
  </si>
  <si>
    <t xml:space="preserve">Steve Carell, Tina Fey, Mark Wahlberg, Taraji P. Henson</t>
  </si>
  <si>
    <t xml:space="preserve">4 wins &amp; 8 nominations.</t>
  </si>
  <si>
    <t xml:space="preserve">reservation|city|night|restaurant|new-york-city|mistaken-identity|woman-wearing-glasses|vomiting|suburb|eyeglasses|dating|black-comedy|tracksuit|xbox-360|cartoon-on-tv|2010s|thong|urban-setting|threat|prostitute|policewoman|broken-windshield|running|gun|shot-at-the-camera|firearm-pointed-at-the-camera|one-night|sexual-humor|car-driving|car|talking-while-driving|kiss|marriage|locked-bumpers|soccer-mom|writing-on-hand|wedding-ring|tax-adviser|motorcycle|sports-car|israeli|investigation|surveillance-footage|surveillance|security-camera|burglary|female-detective|police-officer|police|boat|knocked-out|chase|alley|brooklyn-bridge|chrysler-building-manhattan-new-york-city|real-estate-agent|irs-agent|lawyer|cell-phone|family-relationships|brother-sister-relationship|montage|father-daughter-relationship|father-son-relationship|mother-daughter-relationship|mother-son-relationship|surprise-after-end-credits|scene-after-end-credits|surprise-during-end-credits|diner|dressing-room|bouncer|train|hit-by-a-car|photograph|arrest|farce|time-lapse-photography|mexican-standoff|corrupt-official|italian-american|crime-boss|gangster|payphone|tattoo|apartment|pole-dancer|videotape|thief|boyfriend-girlfriend-relationship|rooftop|scene-during-end-credits|coincidence|standoff|babysitter|breaking-a-window|antique-gun|times-square-manhattan-new-york-city|news-report|corruption|cameo|camera-phone|walking-into-a-door|foot-chase|wine|swat-team|police-raid|wearing-a-sound-wire|outtakes-during-end-credits|book-club|tattoo-on-chest|on-the-run|broom|stripper|wig|subtitled-scene|bare-chested-male|stealing-a-car|car-chase|car-crash|car-accident|alarm|shooting|corrupt-cop|corrupt-politician|video-camera|bar|estranged-couple|held-at-gunpoint|pistol|nanny|helicopter|roof|pole-dance|disguise|subway|car-falls-into-water|taxi-driver|taxi|argument|breaking-and-entering|strip-club|security-expert|central-park-manhattan-new-york-city|mobster|detective|police-station|lake|escape|paddle|boathouse|central-park-chase|flash-drive|steakhouse|dinner-date|manhattan-new-york-city|new-jersey|husband-wife-relationship|district-attorney|police-chase|title-spoken-by-character</t>
  </si>
  <si>
    <t xml:space="preserve">tt1212436</t>
  </si>
  <si>
    <t xml:space="preserve">The Back-up Plan</t>
  </si>
  <si>
    <t xml:space="preserve">A woman conceives twins through artificial insemination, only to meet the man of her dreams on the very same day.</t>
  </si>
  <si>
    <t xml:space="preserve">Jennifer Lopez, Alex O'Loughlin, Michaela Watkins, Eric Christian Olsen</t>
  </si>
  <si>
    <t xml:space="preserve">Alan Poul</t>
  </si>
  <si>
    <t xml:space="preserve">chick-flick|baby|artificial-insemination|twins|cheese|pet-shop|doctor|single-mother|pregnancy|giving-birth|latex-gloves|vomiting|wedding|water-birth|expectant-mother|home-birth|pregnant-woman's-water-breaks|childbirth|french-fries|pillow|female-sitting-on-a-toilet|support-group|baby-bottle|morning-sickness|new-baby|sperm|sperm-bank|sperm-donor|orgasm|kiss|interracial-relationship|interracial-romance|breast-feeding|single-parent|motherhood|mcdonald's-restaurant|hairy-chest|bare-chested-male|camera-shot-of-feet|female-protagonist|lingerie-slip</t>
  </si>
  <si>
    <t xml:space="preserve">tt0480255</t>
  </si>
  <si>
    <t xml:space="preserve">The Losers</t>
  </si>
  <si>
    <t xml:space="preserve">A CIA special forces team are betrayed and left for dead by their superiors, galvanizing them to mount an offensive on the CIA.</t>
  </si>
  <si>
    <t xml:space="preserve">Jeffrey Dean Morgan, Zoe Saldana, Chris Evans, Idris Elba</t>
  </si>
  <si>
    <t xml:space="preserve">special-forces|revenge|hacking|hijacking|martial-arts|dc-comics|mission|cia|betrayal|suicide-mission|hard-drive|double-cross|jungle|mumbai-india|presumed-dead|drug-lord|bolivia|go-fish|dead-children|child-taken-hostage|child-bombed|girl-killed|boy-killed|child-killed|dead-girl|dead-boy|woman-shot|two-word-title|vertigo-comics|lens-flare|soccer-game|facial-piercing|sucked-into-jet-engine|wound|diversion|changing-clothes|puerto-rico|50-calibre-machine-gun|electromagnet|tear-gas|street-vendor|car-crash|tranquilizer-gun|ambush|robinson-r44-raven-helicopter|helicopter-shot-down|chicken-fight|toy-factory|teddy-bear|aerospatiale-sa-330-puma-helicopter|mikoyan-gurevich-mig-21|bikini|ak-47|hummer|sabotage|sociopath|shotgun|crossbow|mexican-standoff|reference-to-macgyver|reference-to-godzilla|no-opening-credits|stun-gun|electrocution|evil-man|grapple|heavy-rain|pregnancy|toy|ocean|river|surprise-during-end-credits|jumping-from-height|duct-tape|money-falling-through-the-air|burning-money|burned-to-death|exploding-airplane|killed-with-a-propeller|product-placement|motorcycle-stunt|timebomb|hit-in-the-crotch|head-butt|tied-up|lasersight|handcuffs|black-ops|covert-operation|docks|shipping-container|surgery|shot-through-a-door|fragments-of-glass|skip-motion|mirror|colonel|suitcase|motel|fugitive|yacht|ship|swimming-pool|security-guard|secretary|indecent-exposure|elevator|ipod|megacorporation|flash-drive|money-laundering|money|terrorism|falling-from-height|rooftop|gash-in-the-face|tattoo|scar|detonator|canadian|swat-team|armored-truck|american-muscle|explosive|gas-mask|hot-dog-stand|bobble-head-doll|photograph|abandoned-warehouse|theft|headset|glasses|sunglasses|wristwatch|tracking-device|walkie-talkie|pentagon|world-domination|teamwork|conspiracy|megalomaniac|revolver|bodyguard|rogue-agent|weapons-testing|island|faked-death|coffin|new-mexico|u.s.-army|military|soldier|mercenary|champagne|whiskey|hit-with-a-chair|tv-set|throwing-a-bottle|fire|female-fighter|arms-dealer|airport|airplane|terrorist-plot|umbrella|taco-stand|taco|hotel-room|cell-phone|hotel|indian|flirting|fake-accent|media-coverage|deception|strangulation|torture|interrogation|helicopter|laptop|computer|computer-cracker|latin-american|driver|outrunning-explosion|pilot|rescue|stabbed-in-the-arm|shot-in-the-face|fighter-jet|rocket|missile|night-vision-binoculars|binoculars|silencer|card-game|spit-in-the-face|freeze-frame|murder|knocked-out-with-a-gun-butt|bus|hospital|soccer-team|scene-during-end-credits|eye-gouging|exploding-plane|los-angeles-california|exploding-motorcycle|traitor|falling-through-a-rooftop-window|bullet-proof-vest|shot-through-a-window|finger-gun|disguise|interracial-sex|interracial-kiss|premarital-sex|beach|midget|motorcycle|death-threat|held-at-gunpoint|rocket-launcher|gas-grenade|shot-in-the-neck|tranquilizer-dart|shootout|robbery|exploding-car|blood|sniper|cowboy-hat|cemetery|dark-humor|nuclear-weapon|hiding-in-a-coffin|miami-florida|falling-to-death|thrown-from-a-rooftop|disfigurement|glove|breaking-a-bottle-over-someone's-head|slow-motion-scene|kicked-in-the-face|kicked-in-the-head|kicked-in-the-stomach|punched-in-the-stomach|punched-in-the-face|man-punching-a-woman|woman-punching-a-man|bar|doll-factory|cockfight|bare-chested-male|niece|pregnant-wife|husband-wife-relationship|dog-tag|shot-in-the-chest|shot-in-the-head|shot-in-the-arm|child-murder|exploding-helicopter|explosion|exploding-building|school-bus|child-in-peril|threatened-with-a-knife|machine-gun|pistol|knife|sniper-rifle|american-flag|based-on-graphic-novel|based-on-comic|based-on-comic-book|death-of-father|death-of-child|title-spoken-by-character|surprise-ending|man-with-glasses|henchman|closing-credits-sequence|husband-wife-reunion|tape-recorder|gasoline</t>
  </si>
  <si>
    <t xml:space="preserve">tt0326965</t>
  </si>
  <si>
    <t xml:space="preserve">In My Sleep</t>
  </si>
  <si>
    <t xml:space="preserve">Marcus is a popular massage therapist who struggles with parasomnia, a severe sleepwalking disorder that causes him to do things in his sleep that he cannot remember the next day. When he ...</t>
  </si>
  <si>
    <t xml:space="preserve">Morning Star Pictures</t>
  </si>
  <si>
    <t xml:space="preserve">Philip Winchester, Tim Draxl, Lacey Chabert, Abigail Spencer</t>
  </si>
  <si>
    <t xml:space="preserve">Allen Wolf</t>
  </si>
  <si>
    <t xml:space="preserve">6 wins.</t>
  </si>
  <si>
    <t xml:space="preserve">knife|flashback|falling-down-stairs|policeman|cemetery|surprise-party|spa|swimming-pool|handcuffs|man-in-swimsuit|beefcake|bare-chested-male|vegetarian|vegan|independent-film</t>
  </si>
  <si>
    <t xml:space="preserve">tt1174730</t>
  </si>
  <si>
    <t xml:space="preserve">City Island</t>
  </si>
  <si>
    <t xml:space="preserve">The Rizzos, a family who doesn't share their habits, aspirations, and careers with one another, find their delicate web of lies disturbed by the arrival of a young ex-con (Strait) brought ...</t>
  </si>
  <si>
    <t xml:space="preserve">Andy Garcia, Julianna Margulies, Steven Strait, Emily Mortimer</t>
  </si>
  <si>
    <t xml:space="preserve">Raymond De Felitta</t>
  </si>
  <si>
    <t xml:space="preserve">acting|bronx|exercise|college-student|college|class|student|deception|secret|island|shot-multiple-times|attacked-with-a-knife|handcuffed-together|woman-in-a-bikini|misunderstanding|long-line|second-chance|snake-tattoo|camera-shot-between-legs|working-out|family-argument|dinner-guest|childhood-dream|mug-shot|fender-bender|lying-on-a-beach|narrated-by-character|tryout|city-island-new-york-city|movie-making|family-reunion|father-son-reunion|hugging|anger|crying-man|crying-woman|family-quarrel|quarrel|large-breasts|silicone-implant|husband-wielding-a-knife|cocktail|lying-to-wife|half-brother-half-sister-relationship|half-brother-half-brother-relationship|sexual-attraction|laptop-computer|apple-laptop|apple-computer|alcohol|making-out|passionate-kiss|hunk|video-camera|release-from-prison|beard|vhs|keeping-a-secret|family-secret|vhs-tape|late-night|illegitimate-son|woman-smoking-cigarette|internet-pornography|usa|fat-girl|hairy-chest|thong|prayer|cup-of-coffee-on-top-of-a-car|correctional-officer|ferrari|chevrolet-impala|prostitute|biker|school-suspension|dead-end-street-sign|bench|kicked-in-the-gut|arthur-avenue-bronx-new-york-city|license-plate-number|saying-grace|casting-callback|westchester-new-york|washington-heights-manhattan-new-york-city|barbecue|city-college-of-new-york|talent-manager|improvisation|schenectady-new-york|falling-off-a-garbage-can|standing-on-a-garbage-can|website|city-island-bronx-new-york-city|ford|kicked-in-the-shin|kicking|roll-call|camden-new-jersey|reference-to-the-food-network|new-york-city-skyline|credit-card|canal-street-manhattan-new-york-city|filmmaking|varrick-street-armory-manhattan-new-york-city|boat-shed|shed|rear-ending-a-car|sitting-on-a-rooftop|rooftop|reading-a-play|reading|blow-dryer|confession|24-year-old|fetish|fat-fetish|chubby-chaser|orchard-beach-bronx-new-york-city|toilet|reference-to-wikipedia|handcuffed-to-a-street-sign|squib|varrick-street-manhattan-new-york-city|manhattan-new-york-city|overhead-shot|grocery-shopping|grocery-store|abandoned-by-mother|remote-control|vomiting|face-slap|throwing-a-knife|knife|boat-yard|boat|19-year-old|pier|seagull|reckless-driving|push-ups|pull-ups|beach|lawn-chair|bathroom|tattoo|reference-to-the-new-york-yankees|upside-down-image|poker-the-card-game|applause|theft|thief|robbery|scholarship|reference-to-molly-ringwald|beating|monologue|long-lost-son|long-lost-father|locker-room|convertible|reference-to-odgen-nash|gazebo|watching-a-tv-cooking-show|watching-tv|tv-cooking-show|warden|clam-digger|fishing-village|acting-student|secret-love-child|love-child|drunkenness|spring-break|pole-dancer|ladder|trust|felon|drink|drinking|convict|internet-porn|internet|cooking|neighbor|peeping-tom|voyeurism|voyeur|catholic|wine|telephone-call|cell-phone|fat-joke|high-school-student|high-school|first-person-narration|voice-over-narration|sunglasses|eyeglasses|prison-cell|prison|marlon-brando-imitation|reference-to-marlon-brando|kiss|reference-to-robert-deniro|reference-to-martin-scorsese|pot-smoking|marijuana|tears|crying|eating|food|subjective-camera|liar|lie|aspiring-actor|teenage-boy|acting-teacher|brother-sister-relationship|obesity|overweight-woman|suspicion-of-adultery|mother-daughter-relationship|father-daughter-relationship|mother-son-relationship|father-son-relationship|husband-wife-relationship|teenager|bridge|car-accident|casting-call|waiting-in-line|handcuffs|prison-guard|casting-director|secret-ambition|matchbook|cigarette-smoking|bus|kicked-in-the-crotch|bare-chested-male|new-york-city|bronx-new-york-city|family-relationships|stripper|strip-club|family-dinner|audition|acting-class|title-spoken-by-character</t>
  </si>
  <si>
    <t xml:space="preserve">tt1228705</t>
  </si>
  <si>
    <t xml:space="preserve">Iron Man 2</t>
  </si>
  <si>
    <t xml:space="preserve">With the world now aware of his identity as Iron Man, Tony Stark must contend with both his declining health and a vengeful mad man with ties to his father's legacy.</t>
  </si>
  <si>
    <t xml:space="preserve">Robert Downey Jr., Gwyneth Paltrow, Don Cheadle, Scarlett Johansson</t>
  </si>
  <si>
    <t xml:space="preserve">Nominated for 1 Oscar. Another 7 wins &amp; 41 nominations.</t>
  </si>
  <si>
    <t xml:space="preserve">hammer|military|revenge|monaco|billionaire|superhero|directed-by-cast-member|war-machine-the-character|flying-man|flying-superhero|human-versus-robot|human-versus-machine|power-armor|f1-race-car|man-wearing-an-eyepatch|artificial-intelligence|s.h.i.e.l.d.|strong-female-character|power-suit|2010s|2000s|head-mounted-display|smart-house|three-word-title|numbered-sequel|number-2-in-title|name-in-title|character-appears-on-magazine-cover|fistfight|mixed-martial-arts|hand-to-hand-combat|spy|female-assassin|assassin|rocket-launcher|prison-escape|missile|newspaper-headline|washington-d.c.|marvel-cinematic-universe|subjective-camera|character's-point-of-view-camera-shot|one-man-army|muscle-shirt|good-versus-evil|brawl|arms-dealer|weapons-designer|soldier|party|anti-hero|hologram|new-york-city|snow|female-spy|government-agent|film-reel|prison|camera-focus-on-female-butt|russian-spy|pinched-butt|scientist|computer-hacker|timebomb|engineer|microfilm|undercover|secret-agent|martial-arts|blood-on-camera-lens|scene-after-end-credits|crater|new-mexico|medal|kiss|torso-cut-in-half|laser|exploding-body|shot-in-the-chest|woman-punching-a-man|punched-in-the-stomach|queens-new-york-city|child-in-peril|hanged-man|bodyguard|quitting-a-job|american-flag|changing-clothes-in-a-car|helmet|driver|expo|birthday|shield|diagram|one-eyed-man|sliced-in-two|eye-patch|undercover-agent|doughnut-shop|knocked-out|drunkenness|machine-gun|pistol|birthday-party|private-jet|neck-breaking|explosion|faked-death|bag-over-head|head-butt|body-landing-on-a-car|crushed-by-a-car|blood|car-crash|electrocution|race|model|punched-in-the-face|boxing-ring|personal-assistant|poison|humiliation|passport|bleeped-dialogue|speech|business-rivalry|super-computer|new-york|dying-man|falling-from-height|jumping-from-an-airplane|murder|whip|bare-chested-male|news-report|subtitled-scene|russian|father-son-relationship|moscow-russia|blockbuster|surprise-after-end-credits|gatling-gun|exploding-car|strawberry|senator|lieutenant-colonel|ceo|secretary|rescue|robot|super-villain|digit-in-title|parrot|bird|based-on-comic-book|action-hero|returning-character-with-different-actor|marvel-comics|sequel|second-part|marvel-entertainment|based-on-comic|death-of-father|number-in-title|character-name-in-title|surprise-ending</t>
  </si>
  <si>
    <t xml:space="preserve">tt0955308</t>
  </si>
  <si>
    <t xml:space="preserve">Robin Hood</t>
  </si>
  <si>
    <t xml:space="preserve">In 12th century England, Robin and his band of marauders confront corruption in a local village and lead an uprising against the crown that will forever alter the balance of world power.</t>
  </si>
  <si>
    <t xml:space="preserve">Russell Crowe, Cate Blanchett, Max von Sydow, William Hurt</t>
  </si>
  <si>
    <t xml:space="preserve">Ridley Scott</t>
  </si>
  <si>
    <t xml:space="preserve">archer|england|1190s|king-of-england|british-royalty|medieval-times|king|crown|invasion|death|france|12th-century|politics|village|traitor|sword|knight|kiss|arrow|donkey-cart|ends-with-narration|swearing-on-mother's-life|refusing-to-pay-taxes|unfair-taxes|tax-revolt|tax|unpaid-taxes|proclamation|throwing-water-on-someone|blind-person-reads-a-face|reference-to-the-prodigal-son|welshman|scotsman|unwanted-kiss|dying-words|dying-request|sign-of-the-cross|violence|stabbed-with-a-dagger|shell-game|burning-a-document|reading-aloud|english-subtitles-in-original|frenchman|king-of-france|king-philip-ii-of-france|french-royalty|fontainebleau-france|bald-man|mead-the-drink|hilt|mother-son-conflict|arrow-through-neck|killed-with-a-sword|stabbed-with-a-sword|king-richard-i|englishwoman|englishman|killed-with-an-arrow|shot-with-an-arrow|rowboat|sheriff-of-nottingham|face-scar|face-wound|facial-scar|facial-injury|death-of-a-king|dagger|horseback-riding|prince-john|crown-prince|female-slaps-a-male|mother-slaps-son|produced-by-actor|title-at-the-end|english-nobility|assuming-identity-of-a-dead-person|pretending-to-be-husband|pretending-to-be-married|death-of-father-in-law|murder-of-father-in-law|father-in-law|daughter-in-law|attacking-a-blind-man|blind-man-fighting|blind-person|blind-man|elbowed-in-face|sword-and-shield|film-starts-with-text|year-1191|adventure-hero|blood-splatter|war-violence|kissing-while-having-sex|tough-girl|axe-fight|stick-fight|disarming-someone|sword-duel|action-hero|warrior|battlefield|staff|hand-to-hand-combat|combat|tough-guy|fistfight|brawl|gambling|voice-over-narration|revenge|shot-in-the-throat|trampled-by-a-horse|character-says-i-love-you|funeral-pyre|funeral|stabbed-to-death|stabbed-in-the-back|stabbed-in-the-chest|decapitation|dancing|crushed-to-death|fireplace|rain|bee|poacher|grain|posing-as-husband-and-wife|dog|death-of-husband|ring|woman-slaps-a-man|face-slap|loyalty|inscription|death-of-brother|younger-version-of-character|flashback|axe-in-the-back|shot-in-the-face|shot-in-the-side|dragged-by-a-horse|impalement|ambush|murder|shield|blood|oyster|crusade|head-butt|punched-in-the-face|kicked-in-the-stomach|kicked-in-the-face|shot-to-death|male-rear-nudity|subtitled-scene|caught-having-sex|palace|falling-from-height|shot-in-the-back|shot-in-the-chest|shot-in-the-head|shot-in-the-leg|slow-motion-scene|outlaw|bare-chested-male|nottingham-england|singing|map|siege|burned-alive|begins-with-text|feral-child|epic|bill-of-rights|prequel|french-girl|frenchwoman|spoiled-son|interrupted-sex|domineering-mother|overbearing-mother|white-horse|shot-in-the-neck|attempted-rape|sham-marriage|chaos|friar|scottish-accent|blindness|beekeeper|forest|murdered-priest|church|sheriff|horse|fire|torch|axe|person-on-fire|beach|battle|london-england|ship|castle|crossbow|explosion|soldier|army|sword-fight|bow-and-arrow|no-opening-credits|owl|queen|father-in-law-daughter-in-law-relationship|mother-son-relationship|chain-mail|flaming-arrow|body-odor|irish-wolfhound|swordsman|two-word-title|death-of-son|character-name-in-title|surprise-ending</t>
  </si>
  <si>
    <t xml:space="preserve">tt1403988</t>
  </si>
  <si>
    <t xml:space="preserve">The Romantics</t>
  </si>
  <si>
    <t xml:space="preserve">Seven close friends reunite for the wedding of two of their friends. Problems arise because the bride and the maid of honor have had a long rivalry over the groom.</t>
  </si>
  <si>
    <t xml:space="preserve">Benaroya Pictures</t>
  </si>
  <si>
    <t xml:space="preserve">Katie Holmes, Josh Duhamel, Anna Paquin, Malin Akerman</t>
  </si>
  <si>
    <t xml:space="preserve">Galt Niederhoffer</t>
  </si>
  <si>
    <t xml:space="preserve">wedding|friend|maid-of-honor|college-friends|adaptation-directed-by-original-author|screenplay-adapted-by-author|romantic-literature|seaside|ex-boyfriend</t>
  </si>
  <si>
    <t xml:space="preserve">tt0473075</t>
  </si>
  <si>
    <t xml:space="preserve">Prince of Persia: The Sands of Time</t>
  </si>
  <si>
    <t xml:space="preserve">A young fugitive prince and princess must stop a villain who unknowingly threatens to destroy the world with a special dagger that enables the magic sand inside to reverse time.</t>
  </si>
  <si>
    <t xml:space="preserve">Jake Gyllenhaal, Gemma Arterton, Ben Kingsley, Alfred Molina</t>
  </si>
  <si>
    <t xml:space="preserve">persia|alamut|dagger|prince|sand|mountain|princess|king|empire|battle|persian|brother|fugitive|orphan|on-the-run|army|escape|warrior|betrayal|race|murder|marriage|adopted-son|uncle|brother-versus-brother|heroine|strong-female-lead|strong-female-character|kiss|magical-object|ostrich-race|alternate-reality|death-of-king|poisoned-garment|heir-to-the-throne|sacred-city|colon-in-title|seven-word-title|warrioress|false-accusation|sword-and-fantasy|sword-and-sorcery|frame-up|good-versus-evil|corrupt-official|sword|frozen-time|time-reversal|foot-chase|assassination-attempt|subterranean|snow|kung-fu|horse|sorcerer|explosion|no-opening-credits|anti-hero|crossbow|tough-guy|shot-with-a-bow-and-arrow|axe|shield|action-hero|hero|reverse-footage|black-magic|mixed-martial-arts|ambush|violence|stylized-violence|sword-duel|swordsman|dual-wield|combat|hand-to-hand-combat|showdown|one-against-many|one-man-army|martial-arts|swashbuckler|deceit|chase|macguffin|chaos|ostrich|destiny|oasis|fortress|changing-the-future|hourglass|robe|sword-fighting|parkour|sword-fight|hunted|bounty-hunter|wanted|framed-for-murder|desert|sword-and-sandal|flashback|tiger|regent|fictional-war|soldier|assassin|sheik|duke|kingdom|palace|armageddon|sandstorm|bow-and-arrow|street-urchin|brother-brother-hug|brother-betrays-brother|brother-killing-brother|brother-against-brother|snake|time-travel|country-name-in-title|title-in-title|based-on-video-game|spin-off|prince-of-persia|death-of-father|title-spoken-by-character</t>
  </si>
  <si>
    <t xml:space="preserve">tt1103153</t>
  </si>
  <si>
    <t xml:space="preserve">Killers</t>
  </si>
  <si>
    <t xml:space="preserve">A vacationing woman meets her ideal man, leading to a swift marriage. Back at home, however, their idyllic life is upset when they discover their neighbors could be assassins who have been contracted to kill the couple.</t>
  </si>
  <si>
    <t xml:space="preserve">Ashton Kutcher, Katherine Heigl, Tom Selleck, Catherine O'Hara</t>
  </si>
  <si>
    <t xml:space="preserve">marriage|neighbor|store-clerk|on-the-run|hired-killer|birthday|assassin|female-computer-technician|strong-female-lead|strong-female-character|vomiting|murder|suburb|reference-to-cary-grant|growing-a-moustache|surprise-birthday-party|elbowed-in-face|adjusting-bra|woman-in-a-bikini|hiding-under-a-table|skin-diving|yacht|volvo|breaking-through-a-garage-door|shouting-surprise|code-breaking|flash-forward|dead-drop|skeet-shooting|blindfold|clay-pigeon-shooting|damsel-in-distress|baby-monitor|flashback|revelation|dancing|shot-to-death|shot-in-the-forehead|shot-in-the-chest|jumping-through-a-window|shotgun|neck-breaking|camera|hiding-in-a-closet|shot-through-a-door|machine-gun|hidden-money|money|garden|bulletproof-vest|silencer|sniper|sniper-rifle|chase|running-out-of-gas|exploding-body|exploding-car|shootout|hit-by-a-car|montage|man-kills-a-woman|woman-with-a-gun|man-hits-a-woman|woman-hitting-a-man|shot-through-a-wall|shot-through-a-window|crashing-through-a-door|female-assassin|thrown-into-the-air|urination|bathroom|toilet|laptop|death|flash-drive|wristwatch|corpse|motel|supermarket|impalement|uzi|car-crash|car-accident|package|car-chase|blood-on-shirt|orphan|quitting-a-job|love-at-first-sight|survival|escape|held-at-gunpoint|nosebleed|gash-in-the-face|secret-agent|spy|betrayal|double-cross|tied-to-a-chair|duct-tape|assassination-attempt|strangulation|crashing-through-a-window|milk|coffee|champagne|wine|kitchen|ex-marine|farce|friendship|boyfriend-girlfriend-relationship|construction-site|birthday-party|clay-pigeon|rifle|cemetery|statue|mansion|threatened-with-a-knife|knife|taxi|computer-cracker|drunkenness|nightclub|exploding-helicopter|sunglasses|cafe|kicked-in-the-stomach|kicked-in-the-face|punched-in-the-face|brawl|fisticuffs|fight|martial-arts|pistol|underwater-scene|diving|ocean|swimming-pool|bare-chested-male|arms-dealer|speedboat|ship|cia|cell-phone|husband-wife-relationship|father-daughter-relationship|mother-daughter-relationship|airplane|baby|laser|stalemate|mexican-standoff|hostage|passport|suspicion|party|block-party|secretary|pregnancy-test|pregnancy|shot-in-the-head|hotel-room|hotel|co-worker|dinner-invitation|postcard|birthday-surprise|contract-killer|boat|helicopter|time-bomb|hunter|bounty|gun|elevator|france|nice-france|one-word-title|former-spy|title-spoken-by-character|surprise-ending</t>
  </si>
  <si>
    <t xml:space="preserve">tt0429493</t>
  </si>
  <si>
    <t xml:space="preserve">The A-Team</t>
  </si>
  <si>
    <t xml:space="preserve">A group of Iraq War veterans looks to clear their name with the U.S. military, who suspect the four men of committing a crime for which they were framed.</t>
  </si>
  <si>
    <t xml:space="preserve">Liam Neeson, Bradley Cooper, Jessica Biel, Quinton 'Rampage' Jackson</t>
  </si>
  <si>
    <t xml:space="preserve">Joe Carnahan</t>
  </si>
  <si>
    <t xml:space="preserve">prison|captain|cia-agent|kissing|kissing-in-public|prison-escape|plan|helicopter|based-on-tv-series|escape|cia|military|explosion|soldier|court|counterfeit|army-rangers|male-soldier|machismo|anti-hero|action-hero|railway-station|hairy-chest|year-2010|2010s|year-2002|2000s|xbox-360|handcuff-key|car-flip|three-card-monte|quoting-mahatma-gandhi|air-strike|car-crash|rappelling|eurocopter-ec120-colibri|m-2-bradley-fighting-vehicle|air-drop|electroshock-therapy|mental-ward|pump-action-shotgun|prisoner-transport|tetrodotoxin|guilty-verdict|humvee|scrounging|currency-printing-plate|helicopter-battle|wad-of-money|uncut-hundred-dollar-bills|gmc-mini-van|knuckle-tattoo|police-chase|rottweiler|lighting-a-cigar|mexican-accent|villain-arrested|modernized-setting|security-camera|fainting|punched-in-the-chest|kicked-in-the-face|military-base|exploding-body|frame-up|death|wrongful-arrest|release-from-prison|black-comedy|rescue|hostage|ambush|interrogation|torture|violence|female-spy|female-agent|secret-agent|tough-guy|u.s.-mexico-border|chase|mental-hospital|corruption|pacifist|ship|male-camaraderie|cover-up|hand-to-hand-combat|combat|u.s.-army|military-funeral|prison-guard|trial|cups-and-balls-trick|reference-to-mahatma-gandhi|syringe|zodiac-boat|gun-held-to-head|escape-from-handcuffs|gas-mask|rappel|hundred-dollar-printing-plate|obscene-finger-gesture|eurocopter-as350-squirrel|general-atomics-mq-9-reaper|flare|f-18-hornet|canopy|c-130-hercules|crash-through-wall|v-22-osprey|military-dress-uniform|overhead-camera-shot|hummer|budweiser|barbecue-grill|bell-206-jet-ranger-helicopter|eurocopter-as355-twin-squirrel|flying-helicopter-upside-down|falling-object|helicopter-explosion|air-to-air-missle|lockheed-martin-f-22-raptor|uh-1-huey-helicopter|character's-name-shown-on-screen|conspiracy|seaplane|on-the-run|blockbuster|surprise-after-end-credits|evil-man|special-forces|sergeant|chaos|government-agent|heist|bulletproof-vest|armored-truck|ambulance|fugitive|deception|doll|gatling-gun|airplane|speedboat|restaurant|silencer|parking-garage|hit-by-a-car|fireworks|shot-in-the-head|bag-over-head|surveillance|laptop|grenade-launcher|hotel|stuttgart-germany|gasoline|tire|police-car|sniper-rifle|bank|snow|dynamite|rooftop|airplane-chase|prison-bus|rogue-agent|impostor|intelligence-officer|head-butt|fighter-jet|satellite|person-on-fire|tunnel|sewer|motorcycle|military-officer|sunglasses|barbecue|mercenary|split-screen|product-placement|desert|shotgun|disguise|car-chase|martial-arts|fight|revolver|revenge|exploding-airplane|singing-along-with-a-record|fainting-man|raised-middle-finger|exploding-building|photo-booth|sniper|traitor|double-cross|betrayal|gas-grenade|suitcase|murder|arrest|stomping-on-someone's-hand|foot-chase|reference-to-gandhi|pacifism|hit-with-a-rifle-butt|falling-through-a-rooftop-window|falling-from-height|shot-in-the-back|parachute|kidnapping|jumping-through-a-window|lake|drone|exploding-plane|tank|stealing-an-airplane|demotion|escaped-mental-patient|3d-glasses|crematorium|tanning-bed|wrongful-imprisonment|escape-from-prison|character-repeating-someone-else's-dialogue|repeated-line|cigar-smoking|faking-own-death|funeral|rain|cemetery|court-martial|dishonorable-discharge|frankfurt-germany|florida|colorado|framed-for-murder|magnet|exploding-car|exploding-motorcycle|director-cameo|lake-tahoe|cameo|scene-after-end-credits|title-spoken-by-narrator|title-at-the-end|body-armor|exploding-ship|trap|blood-splatter|neck-breaking|rocket-launcher|remote-control-car|distraction|diversion|cell-phone|cargo-ship|dyed-hair|fake-accent|journalist|face-slap|false-passport|fake-identity|los-angeles-california|tapped-phone|money-falling-through-the-air|slow-motion-scene|burning-money|shipping-container|knife|airbag|robbery|thrown-from-a-car|hit-with-a-car-door|black-ops|lieutenant|colonel|machine-gun|ex-lover|flashback|baghdad-iraq|freeze-frame|fear-of-flying|missile|exploding-helicopter|helicopter-chase|playing-doctor|hospital|pilot|shot-to-death|shot-in-the-chest|shootout|scene-during-opening-credits|shot-in-the-arm|knocked-out|mohawk|tattoo|kicked-in-the-stomach|van|secret-mission|rescue-mission|bare-chested-male|held-at-gunpoint|firing-pin|general|subtitled-scene|pistol|blood|beating|handcuffs|punched-in-the-face|corrupt-cop|mexico|soldiers-of-fortune|title-spoken-by-character|surprise-ending</t>
  </si>
  <si>
    <t xml:space="preserve">tt1075747</t>
  </si>
  <si>
    <t xml:space="preserve">Jonah Hex</t>
  </si>
  <si>
    <t xml:space="preserve">The U.S. military makes a scarred bounty hunter with warrants on his own head an offer he cannot refuse: in exchange for his freedom, he must stop a terrorist who is ready to unleash Hell on Earth.</t>
  </si>
  <si>
    <t xml:space="preserve">Josh Brolin, John Malkovich, Megan Fox, Michael Fassbender</t>
  </si>
  <si>
    <t xml:space="preserve">Action, Drama, Fantasy</t>
  </si>
  <si>
    <t xml:space="preserve">confederate|death|terrorist|independence-day|military|general|civil-war|bounty-hunter|crow-indian|talking-to-father's-grave|refracting-telescope|ship-explosion|megaphone|picking-a-lock|suspended-by-arms|gun-held-to-head|knife-held-to-throat|overhead-camera-shot|close-up-of-eye|super-weapon|throwing-knife|independence-harbor-virginia|stabbed-in-the-belly|derringer|writhing-in-pain|artillery|fight-to-the-death|riding-at-a-gallop|charleston-south-carolina|electrocuted|military-camp|cavalry|masked-gunman|pillow-talk|dragged-along-the-ground|dollar-bill|explosive-vest|camera-shot-of-a-woman's-legs|troop-train|munitions-train|putting-on-stockings|massacre|building-explosion|six-point-sheriff's-star|infiltrator|burn-scar|some-scenes-animated|dragging-a-dead-body|burning-a-house|man-carrying-a-woman|tied-to-a-cross|firing-squad|summary-execution|murder-of-a-police-officer|based-on-cult-comic-book|veteran|axe-in-the-chest|horseback-riding|georgia-usa|superhero|american-civil-war|action-hero|exploding-train|tribe|rescue|historical-fiction|terrorism|flock-of-birds|telegraph|hitting-a-woman|artillery-fire|animal-attack|extreme-closeup|reference-to-eli-whitney|arsenal|hatchet|dead-body|talking-to-the-dead|electric-shock|reward|facial-scar|mortar|newspaper-headline|plunger-detonator|playing-poker|passenger-train|six-point-sheriff-start|horse-mounted-gattling-gun|church-bell|house-burned-to-the-ground|hotel-fire|human-branding|some-scenes-in-comic-style|branding-iron|immolation|raven|brawl|fistfight|stick-fight|christ-allegory|origin-of-hero|dark-hero|burned-to-death|rain|umbrella|strangulation|severed-hand|celebration|american-flag|confederate-flag|execution|face-burn|burning-hand|person-on-fire|tied-up|knocked-out-with-a-gun-butt|exploding-body|burned-to-ashes|killed-by-a-propeller|ship|harbor|wanted-poster|weapons-testing|destroyed-town|orb|cannon|cannonball|face-slap|hostage|coins-on-eyes|fort|weapons-dealer|attempted-rape|severed-head|dog|torch|map|fight|presumed-dead|fighting-arena|corrupt-politician|blackmail|campfire|lake|decomposing-body|interrogation|torture|military-officer|caged-human|electrocution|crashing-through-a-window|race-against-time|union-army|lieutenant|church|virginia|south-carolina|megalomaniac|u.s.-army|soldier|washington-d.c.|u.s.-president|white-house|train-explosion|head-butt|axe|card-game|robbery|steampunk|surrealism|gothic|train|violence|shootout|coffin|bell-tower|badge|mayor|sheriff|barbershop|small-town|desert|dragging-a-body|no-opening-credits|knife|axe-throwing|axe-murder|stabbed-in-the-back|kicked-in-the-crotch|shot-in-the-head|shot-in-the-back|animated-sequence|branding|henchman|tattoo|irish|death-of-family|psychopath|cane|fire|house-on-fire|set-on-fire|gas-lamp|one-man-army|cowboy-hat|gunslinger|loner|colonel|ex-soldier|civil-war-veteran|prologue|voice-over-narration|tent|horse|rifle|revolver|handgun|woods|secret-agent|1870s|1800s|stabbed-in-the-chest|stabbed-to-death|kidnapping|healing|fantasy-sequence|corpse|gettysburg|confederate-soldier|brothel|fourth-of-july|shot-to-death|shot-in-the-chest|train-robbery|native-american|flashback|self-mutilation|disfigurement|explosion|exploding-building|exploding-ship|flamethrower|drunkenness|dynamite|held-at-gunpoint|pistol|bar|prostitute|threatened-with-a-knife|thrown-through-a-window|supernatural-power|resurrection|back-from-the-dead|cemetery|bare-chested-male|gash-in-the-face|child-murder|tied-to-a-chair|burned-alive|punched-in-the-stomach|tied-to-a-stake|punched-in-the-face|beating|tomahawk|murder-of-family|death-of-wife|revenge|crossbow|gatling-gun|murder|based-on-comic-book|scarred-face|dc-comics|cowboy|anti-hero|death-of-son|title-spoken-by-character|character-name-in-title</t>
  </si>
  <si>
    <t xml:space="preserve">tt1235189</t>
  </si>
  <si>
    <t xml:space="preserve">Wild Target</t>
  </si>
  <si>
    <t xml:space="preserve">A hitman tries to retire but a beautiful thief may change his plans.</t>
  </si>
  <si>
    <t xml:space="preserve">Bill Nighy, Emily Blunt, Rupert Grint, Rupert Everett</t>
  </si>
  <si>
    <t xml:space="preserve">Jonathan Lynn</t>
  </si>
  <si>
    <t xml:space="preserve">tights|thief|apprentice|bodyguard|hitman|gangster|parking-garage|assassin|kleptomaniac|holding-head-underwater|briefcase-of-money|breaking-a-window|gift|adult-lives-at-home|champagne-cork|murder|death|cigar-smoking|murder-of-a-hitman|blood-splatter|flash-forward|burying-a-body|exploding-gun|bullseye|gun-held-to-head|bolt-cutter|assembling-a-gun-blindfolded|mauser-c96-pistol|blindfold|climbing-out-a-window|blowing-out-candles-on-a-birthday-cake|newspaper-clipping|scrapbook|wristwatch|rembrant-painting|man-carrying-a-woman|cat-with-dyed-fur|birthday-cake|helium-balloon|popping-the-cork|birthday-party|champagne|limbo|restoring-a-painting|switchblade|throwing-a-knife|close-up-of-eyes|sawed-off-shotgun|looking-through-a-keyhole|kitchen-knife|woman-in-a-wheelchair|insomnia|foot-massage|shot-multiple-times|listening-to-a-couple-having-sex|bare-chested-male|trimming-a-bonsai-tree|pickaxe|garrote|roast-beef|thrown-through-a-windshield|limb-in-traction|shoplifting|switching-drivers-in-a-moving-car|cow|stolen-car|stealing-silverware|ear-shot-off|smoking-in-bathtub|bubble-bath|male-in-a-bathtub|playing-piano|electric-toothbrush|drunken-woman|woman-wearing-a-fringe-dress|arm-sling|hit-by-a-car|tearing-paper-money-in-half|female-urinating|urinating-in-a-parking-garage|straight-razor|pistol-whip|woman-fainting|woman-undressing|audio-surveillance|solitaire-chess|hard-target|changing-room|shot-through-a-door|open-air-market|paint-on-face|switch|woman-wearing-a-wig|string-of-firecrackers|riding-a-bicycle-indoors|art-museum|diversion|woman-riding-a-bicycle|causing-a-car-accident|dining-alone|caged-bird|knitting|diamond|talking-parrot|twenty-pound-note|taping-money-back-together|bag-of-money|locker-47|fall-to-death|wolf-whistle|disposable-cell-phone|shooting-range|barn|showdown|sniper-rifle|sniper|foot-chase|chase|drunkenness|montage|party|black-comedy|car-accident|on-the-run|organized-crime|revenge|scottish-accent|security-camera|security-guard|mexican-standoff|shootout|held-at-gunpoint|bathtub|british|target-practice|antique-gun|tommy-gun|silencer|female-thief|one-last-job|subtitled-scene|foreign-language-adaptation|art-forgery|remake-of-french-film|hotel-bar|pickup-line|one-night-stand|older-man-younger-man-relationship|repressed-homosexual|mini-dress|mini-skirt|surveillance|falling-from-height|shot-in-the-head|severed-ear|older-man-younger-woman-relationship|pistol|bathroom|cowboy-boots|broken-arm|country-house|hangover|bar|parrot|retirement-home|mother-son-relationship|microphone|mini-cooper|false-name|hotel|london-england|forged-painting|art-gallery|car-crash|car-chase|carpark|learning-to-speak-french</t>
  </si>
  <si>
    <t xml:space="preserve">tt1375670</t>
  </si>
  <si>
    <t xml:space="preserve">Grown Ups</t>
  </si>
  <si>
    <t xml:space="preserve">After their high school basketball coach passes away, five good friends and former teammates reunite for a Fourth of July holiday weekend.</t>
  </si>
  <si>
    <t xml:space="preserve">Adam Sandler, Kevin James, Chris Rock, David Spade</t>
  </si>
  <si>
    <t xml:space="preserve">reunited-friends|funeral|old-friends-reunited|ash-scattering|scattering-cremated-ashes|basketball|coach|high-school-basketball|high-school|daughter|outdoors|lake|hollywood-agent|fashion-designer|overweight|househusband|fourth-of-july|co-written-by-actor|first-part|bunion|brother-brother-relationship|mother-daughter-relationship|father-daughter-relationship|mother-son-relationship|family-gathering|bug-zapper|baseball-cap|treehouse|mother-in-law-son-in-law-relationship|forehead-cut|drunkenness|fireworks|powerboat|little-girl|water-skiing|hayride|kicked-in-the-groin|classic-car|little-boy|cadillac|zip-line|water-park|bacon|milk-carton|car-breakdown|slow-motion-scene|fried-chicken|canoe|teenage-boy|interracial-friendship|asian-american|toilet-paper|ensemble-film|ensemble-cast|pregnant-wife|pregnant-woman|biracial|toupee|cook|female-bonding|flashback|group-of-friends|grandmother|hitting-a-tree|swinging-on-a-rope|rope-swing|swimming-pool|vacation|cabin|barking-dog|bow-and-arrow|shot-with-an-arrow|fat-man|stay-at-home-husband|house-husband|urination|moth|older-woman-younger-man-relationship|younger-version-of-character|flash-forward|dog|lake-house|budweiser|beer-drinking|voyeurism|voyeur|bikini|scantily-clad-female|cleavage|blonde|father-daughter-love|bossy-mother-in-law|milf|older-woman-younger-man-marriage|young-woman|cheerleader-uniform|asian-woman|canadian|tooth-fairy|bestiality|overprotective-father|latina|foot-injury|2010s|year-1978|1970s|urban-myth|older-woman|foot|basketball-match|basketball-team|playing|chutes-and-ladders|roulette|arrow|children|breast-pump|breast-milk|injured-bird|swing|falling-from-height|house-by-a-lake|pregnancy|jealousy|short-shorts|theme-park|water-slide|overweight-child|body-cast|skipping-stones|cell-phone|texting|spoiled-child|convertible|nanny|husband-wife-relationship|father-son-relationship|alcoholic|toast|buzzer|shot|rematch|basketball-tournament|basketball-game|blown-cover|breast-feeding|male-bonding|flatulence|fat-woman|athlete's-foot|public-urination|urinating-in-a-swimming-pool|reunion|independence-day|two-word-title|actor-shares-first-name-with-character</t>
  </si>
  <si>
    <t xml:space="preserve">tt1325004</t>
  </si>
  <si>
    <t xml:space="preserve">The Twilight Saga: Eclipse</t>
  </si>
  <si>
    <t xml:space="preserve">As a string of mysterious killings grips Seattle, Bella, whose high school graduation is fast approaching, is forced to choose between her love for vampire Edward and her friendship with werewolf Jacob.</t>
  </si>
  <si>
    <t xml:space="preserve">Xavier Samuel, Kristen Stewart, Robert Pattinson, Billy Burke</t>
  </si>
  <si>
    <t xml:space="preserve">David Slade</t>
  </si>
  <si>
    <t xml:space="preserve">23 wins &amp; 33 nominations.</t>
  </si>
  <si>
    <t xml:space="preserve">vampire|graduation|revenge|friendship|werewolf|immortal|high-school-graduation|high-school|teenage-girl|vision|newborn-vampire|vampire-versus-vampire|rivalry|open-ended|revenge-motive|wolf-pack|final-battle|battle|stolen-kiss|sleeping-in-a-tent|snow|mountaintop|title-same-as-book|mother-daughter-hug|female-protagonist|based-on-young-adult-novel|protective-male|virginity|virgin|vampirism|undead-sexuality|undead|may-december-romance|may-december-relationship|male-vampire|female-vampire|centenarian|bloodsucker|age-difference|vampire-human-relationship|villainess|head-torn-off|hero-kills-a-woman|decapitation|hypothermia|returning-character-with-different-actor|small-town|returning-character-killed-off|enemy|one-word-title|voice-over-narration|fangs|vampire-human-love|teenager|woods|supernatural-power|washington-state|super-strength|mind-reading|vampire-versus-werewolf|transformation|chief-of-police|distraction|sacrifice|native-american|physician|broken-hand|engagement-ring|kiss|engagement|telepathy|forced-alliance|alliance|flashback|marriage-proposal|forks-washington|ring|love-triangle|friend|graduation-speech|seattle-washington|murder|injury|couple|teen-romance|volvo|third-part|sequel|based-on-novel|surprise-ending</t>
  </si>
  <si>
    <t xml:space="preserve">tt1375666</t>
  </si>
  <si>
    <t xml:space="preserve">Inception</t>
  </si>
  <si>
    <t xml:space="preserve">A thief, who steals corporate secrets through use of dream-sharing technology, is given the inverse task of planting an idea into the mind of a CEO.</t>
  </si>
  <si>
    <t xml:space="preserve">Leonardo DiCaprio, Joseph Gordon-Levitt, Ellen Page, Tom Hardy</t>
  </si>
  <si>
    <t xml:space="preserve">Won 4 Oscars. Another 150 wins &amp; 203 nominations.</t>
  </si>
  <si>
    <t xml:space="preserve">dream|subconscious|ambiguous-ending|thief|psycho-thriller|haunted-by-the-past|surprise-ending|architecture|strong-female-character|falling-from-height|corporate-espionage|one-last-job|strong-female-lead|female-hero|psychological-manipulation|mindbender|deception|written-by-director|architect|memory-games|die-hard-scenario|child|suspense|betrayal|fantasy-becomes-reality|suicide-attempt|kidnapping|nonlinear-timeline|neo-noir|car-hit-by-a-train|elevator|building-collapse|heavy-rain|waking-up-someone|falling-backwards|heir-to-fortune|tokyo-japan|suicide-by-train|mombasa-kenya|death|falling-asleep|totem|shot-to-death|shot-in-the-forehead|hit-by-a-train|marriage|suicide|false-memory|memory|walking-up-a-wall|character-repeating-someone-else's-dialogue|stabbed-in-the-chest|falling-to-death|father-in-law-son-in-law-relationship|title-at-the-end|dream-within-a-dream-within-a-dream|deep-sleep|shot-in-the-leg|murder|subtitled-scene|knife|bag-over-head|falling-off-a-bridge|impersonation|secret-headquarters|falling-off-a-cliff|rescue|hotel|train|spinning-top|lawyer|elevator-crash|father-son-relationship|husband-wife-relationship|washed-up-on-a-beach|teamwork|childhood-photo|safe|last-will-and-testament|deathbed|los-angeles-international-airport|los-angeles-california|sydney-australia|lucid-dream|paris-france|dream-sequence|dream-sequence-within-a-dream-sequence|puzzle|death-of-father|title-spoken-by-character|slow-motion-scene|no-title-at-beginning|altered-version-of-studio-logo|reference-to-edith-piaf|no-opening-credits|english-subtitles-in-original|wallet|repeated-line|fade-to-black|boeing-747|one-word-title|femme-fatale|fugitive|heir|redemption|heist|professor|mission|mise-en-abyme|recursion|female-villain|dream-within-a-dream|kiss|car-explosion|building-explosion|street-shootout|fistfight|gunfight|gun-duel|gun-battle|violence|brutality|bullet-time|photograph|brawl|rooftop|assassination-attempt|metafiction|conscience|casino|martial-arts|sniper|explosive|chaos|explosion|college-student|college|flooding|businessman|double-cross|airplane|assassin|mercenary|airport|all-star-show|visual-metaphor|symbolism|near-future|waking-up|customs|usa-customs|customs-officer|corporate-sabotage|corporate-leader|corporate-world|corporate-power|vault|japan|escher-stairway|railroad-track|produced-by-director|pursuit|labyrinth|sleeping|carjacking|rappelling|chess-piece|molotov-cocktail|forger|hit-by-a-car|crushed-to-death|shootout|chemist|grenade-launcher|shot-in-the-back|held-at-gunpoint|silencer|surrealism|machine-gun|punched-in-the-face|sedation|levitation|urban-setting|simulated-reality|deja-vu|uncle|hypodermic-needle|chase|fight|mind-over-matter|false-accusation|identity|night|floating|gunfire|widower|macguffin|shared-dream|face-slap|kicking-in-a-door|coughing-blood|guilt|blood|drugged-drink|shot-through-a-window|looking-at-oneself-in-a-mirror|breaking-a-mirror|hit-with-a-car-door|car-set-on-fire|limbo|crushed-by-a-car|shot-in-the-head|falling-down-stairs|shapeshifting|sabotage|flare-gun|zero-gravity|avalanche|riot|bathtub|bound-and-gagged|cafe|broken-mirror|white-van|aging|flashback|trapped-underwater|security|hotel-bar|training|demolition|sniper-rifle|skiing|grenade|baggage-claim|helicopter|mountain|snow|hand-grenade|bomb|defibrillator|shot-in-the-chest|bar|elevator-shaft|taxi|old-man|bodyguard|pistol|loaded-dice|inheritance|death-of-wife|alternate-reality|beach|limousine|industrialist|car-chase|industrial-espionage|virtuality|virtual-reality|maze|inside-the-mind|female-gunfighter|kung-fu|hand-to-hand-combat|mixed-martial-arts|gun|blood-splatter|anti-hero|cyberpunk|blockbuster|dollhouse|motorcycle|pinwheel|blood-on-shirt|foot-chase|spiral|husband-murders-wife|walking-in-circles|father-daughter-relationship|oneiric|scuba-diving|godfather-godson-relationship|first-class|water</t>
  </si>
  <si>
    <t xml:space="preserve">tt0944835</t>
  </si>
  <si>
    <t xml:space="preserve">Salt</t>
  </si>
  <si>
    <t xml:space="preserve">A CIA agent goes on the run after a defector accuses her of being a Russian spy.</t>
  </si>
  <si>
    <t xml:space="preserve">Angelina Jolie, Liev Schreiber, Chiwetel Ejiofor, Daniel Olbrychski</t>
  </si>
  <si>
    <t xml:space="preserve">Action, Crime, Mystery</t>
  </si>
  <si>
    <t xml:space="preserve">Nominated for 1 Oscar. Another 4 wins &amp; 16 nominations.</t>
  </si>
  <si>
    <t xml:space="preserve">strong-female-lead|cia|russian|on-the-run|russian-spy|spy|funeral|cia-agent|secret-agent|die-hard-scenario|woman-dressed-as-man|one-woman-army|espionage|defector|vice-president|russia|office|russian-president|new-york-city|double-agent|love|undercover|assassin|washington-d.c.|north-korea|interrogation|torture|counter-intelligence|mole|assassination|arachnologist|united-states|german|tattooed-woman|female-rear-nudity|woman|handcuffed-woman|strong-female-character|actress-playing-male-role|female-warrior|police-officer-knocked-unconscious|police-officer-shot|police-officer-kicked|jumping-from-a-car|assassination-of-president|soviet-spy|traffic-jam|traffic|kennedy-assassination|reference-to-jfk-assassination|post-cold-war|female-protagonist|tied-feet|tied-up-while-barefoot|nsa|conspiracy|no-panties|removing-panties-in-public-place|black-panties|panties-pulled-down|panties|chaos|manhattan-new-york-city|cemetery|false-teeth|contact-lens|thrown-from-a-car|frame-up|orphanage|orphan|female-spy|search-for-husband|no-ending|open-ended|woods|bulletproof-vest|attempted-murder|fire-truck|ambulance|double-identity|shootout|friendly-fire|massacre|bulletproof-glass|fingerprint|race-against-time|nsa-agent|fbi|impostor|bunker|suitcase|face-mask|elevator-shaft|suicide-bomber|exploding-body|metal-detector|stabbed-in-the-shoulder|shot-in-the-shoulder|limousine|airplane|island|stabbed-to-death|breaking-a-bottle-over-someone's-head|hostage|kidnapping|old-friends-reunited|abandoned-ship|violence|riverboat|revelation|double-cross|betrayal|deception|intelligence-officer|suspense|political-thriller|spy-thriller|neck-breaking|strangulation|media-coverage|rope|statue-of-liberty-new-york-city|ferry|jungle|tank|brooklyn-bridge|car-accident|car-crash|car-off-a-bridge|police-chase|car-chase|electrocution|taser|nuclear-threat|nuclear-war|politics|terrorism|knocked-out-with-a-gun-butt|knocked-out|handcuffs|police-car|nypd|police-officer|arrest|head-butt|shot-in-the-back|shot-in-the-head|shot-in-the-face|shot-to-death|shot-in-the-chest|mexican-standoff|kicking-in-a-door|thrown-through-a-window|jumping-through-a-window|falling-through-the-floor|assassination-attempt|flashlight|stabbed-in-the-leg|murder|knife-in-shoe|kicked-in-the-face|kicked-in-the-stomach|woman-fights-man|fight|punched-in-the-face|action-heroine|anti-hero|woman-hitting-a-man|hitting-a-woman|martial-arts|ak-47|american-flag|coffin|priest|organ|police|motorcycle-cop|bagpipes|smoke|news-reporter|news-report|church|sniper-rifle|sniper|dying-hair|scissors|explosive|toxin|hypodermic-needle|hotel|new-york-skyline|bus|nightclub|bathroom|bruise|hat|scar|black-eye|subtitled-scene|chandelier|walking-on-a-ledge|uzi|hitwoman|hitman|spiral-staircase|gun-under-a-table|shot-through-a-door|shotgun|car-motorcycle-chase|motorcycle|car-truck-chase|product-placement|tanker-truck|jumping-off-a-bridge|jumping-from-height|held-at-gunpoint|train|subway|foot-chase|fugitive|taxi|barefoot|pistol|explosion|flash-grenade|gas-grenade|homemade-explosive|improvised-weapon|swat-team|government-agent|fire-extinguisher|elevator|newspaper-headline|text-messaging|cell-phone|death-of-husband|husband-wife-relationship|archive-footage|target-practice|montage|training|snow|monastery|hospital|gymnast|cold-war|1970s|two-way-mirror|brain-scan|friendship|security-camera|surveillance|interview|kitchen|wedding-anniversary|photograph|laptop|computer|washington-monument|no-opening-credits|machine-gun|army-base|soldier|water-torture|intrigue|falling-from-height|jumping-from-a-helicopter|helicopter|choked-to-death|secret-service|bomb|shooting-spree|white-house|nato|assumed-dead|nuclear-weapon|river-barge|soviet-union|flashback|assassination-plot|fake-assassination|st-bartholomew's-church-manhattan-new-york-city|revenge|grenade|apartment|seeing-a-loved-one-killed|seeing-one's-husband-killed|author|spider|u.s.-president|escape|chase|dog|one-word-title|disguise|title-spoken-by-character|character-name-in-title|surprise-ending</t>
  </si>
  <si>
    <t xml:space="preserve">tt1438254</t>
  </si>
  <si>
    <t xml:space="preserve">Charlie St. Cloud</t>
  </si>
  <si>
    <t xml:space="preserve">Charlie's brother, Sam, dies in a car crash that Charlie survives. Charlie is given the gift of seeing his dead brother, but when the girl he falls in love with's life is at risk, he must choose between his girlfriend and his brother.</t>
  </si>
  <si>
    <t xml:space="preserve">Zac Efron, Charlie Tahan, Amanda Crew, Augustus Prew</t>
  </si>
  <si>
    <t xml:space="preserve">ghost|seeing-dead-people|talking-with-the-dead|death-of-brother|brother-brother-relationship|promise|grief|cemetery|funeral|woods|sunset|car-crash|sailing|dead-brother|caretaker|fear-of-abandonment|hero|helicopter|shipwreck|medallion|theft|no-reflection|cut|skimboarding|playing-in-the-rain|hit-in-the-crotch-with-a-ball|karaoke|sailboat|gate|goose|harbor|baseball-glove|bare-chested-male|cannon|nerf-gun|pepsi|hasbro|monopoly|test-your-strength|brought-back-to-life|saving-a-life|tearjerker|reference-to-st.-jude|prayer|paramedic|forest|stanford-university|twenty-something|baseball|teenage-boy|pacific-northwest|killed-in-a-car-accident|melodrama|playing-catch|tombstone|hallucination|boy|wet-jeans|period-in-title|based-on-novel|character-name-in-title</t>
  </si>
  <si>
    <t xml:space="preserve">tt1193631</t>
  </si>
  <si>
    <t xml:space="preserve">Step Up 3D</t>
  </si>
  <si>
    <t xml:space="preserve">A tight-knit group of New York City street dancers find themselves pitted against the world's best hip hop dancers in a high-stakes showdown.</t>
  </si>
  <si>
    <t xml:space="preserve">Rick Malambri, Adam G. Sevani, Sharni Vinson, Alyson Stoner</t>
  </si>
  <si>
    <t xml:space="preserve">dance|dancer|new-york-city|dance-crew|mortgage|dance-club|engineering|parents|scene-during-end-credits|sequel|three-word-title|digit-in-title|3-d|auction|foreclosure|halloween-costume|halloween|dance-contest|contest|brother-sister-relationship|film-school|video-camera|filmmaker|boom-box|rivalry|friendship|college-student|college|3d-in-title|3-dimensional|dancing|third-in-series|series|number-in-title</t>
  </si>
  <si>
    <t xml:space="preserve">tt1386588</t>
  </si>
  <si>
    <t xml:space="preserve">The Other Guys</t>
  </si>
  <si>
    <t xml:space="preserve">Two mismatched New York City detectives seize an opportunity to step up like the city's top cops whom they idolize -- only things don't quite go as planned.</t>
  </si>
  <si>
    <t xml:space="preserve">Will Ferrell, Derek Jeter, Mark Wahlberg, Eva Mendes</t>
  </si>
  <si>
    <t xml:space="preserve">Adam McKay</t>
  </si>
  <si>
    <t xml:space="preserve">detective|new-york-city|police|investigation|capitalist|partner|police-detective|vomiting|police-procedural|bullet-riddled-car|villain-arrested|gun-held-to-head|jumping-off-a-building|flag-draped-coffin|zip-line|wire-cutter|grave-side-ceremony|wrecking-ball|group-therapy|humming|firing-two-guns-simultaneously|explosion|car-fire|double-decker-bus|car-jump|manhattan-new-york-city|money-laundering|homeless-man|pier|basketball-game|nosebleed|broken-glass|fire-truck|exploding-helicopter|helicopter-crash|car-motorcycle-chase|helicopter|suicide|motorcycle|nigerian|chechen|golf-course|district-attorney|lawyer|handcuffs|arrest|wrongful-arrest|shot-in-the-shoulder|shot-in-the-chest|kitchen|hotel|carjacking|limousine|hostage|held-at-gunpoint|kidnapping|newspaper-headline|desert|train|pay-phone|las-vegas-nevada|new-jersey|cell-phone|hangover|drunkenness|crime-scene|nurse|cocaine|slow-motion-scene|freeze-frame|exploding-building|department-store|brooklyn-bridge|australian-accent|bodyguard|bar|restaurant|police-funeral|funeral|press-conference|ice-cream-van|hot-dog-stand|flashback|jumping-from-height|rooftop|police-chase|foot-chase|robbery|businessman|corrupt-businessman|wall-street-manhattan-new-york-city|ceo|investor|investment-banker|business|news-report|police-captain|police-station|exploding-car|shot-through-a-window|machine-gun|jamaican-posse|taxi|bus|car-crash|car-rollover|car-accident|bullet-time|revolver|pistol|shootout|car-chase|voice-over-narration|money-falling-through-the-air|body-landing-on-a-car|title-at-the-end|starts-with-narration|surprise-after-end-credits|cameo|buddy-comedy|reference-to-andrew-lloyd-webber|scene-after-end-credits|buddy-cop-spoof|title-spoken-by-character</t>
  </si>
  <si>
    <t xml:space="preserve">tt0879870</t>
  </si>
  <si>
    <t xml:space="preserve">Eat Pray Love</t>
  </si>
  <si>
    <t xml:space="preserve">A married woman realizes how unhappy her marriage really is, and that her life needs to go in a different direction. After a painful divorce, she takes off on a round-the-world journey to "find herself".</t>
  </si>
  <si>
    <t xml:space="preserve">Julia Roberts, I. Gusti Ayu Puspawati, Hadi Subiyanto, Billy Crudup</t>
  </si>
  <si>
    <t xml:space="preserve">Ryan Murphy</t>
  </si>
  <si>
    <t xml:space="preserve">emotional-balance|indonesia|divorce|inner-peace|female-protagonist|single-woman|bladder-infection|father-son-kiss|father-son-hug|fortune-teller|tour-guide|bare-butt|skinny-dipping|reference-to-phil-collins|brazilian-music|reference-to-yoda|bicycle-accident|traveling|woman|journey|india|bali|searching-for-happiness|lone-traveler|celebration-of-family|motorboat|self-forgiveness|emotional-healing|gift|materialism-vs-altruism|anti-materialism|fear-of-intimacy|seduction-music|crying-man|hiking|man-cooking-for-woman|fish-out-of-water|open-air-market|durian|hangover-cure|bare-chested-male|disco-dancing|distracted-driver|run-off-the-road|buying-woman-a-drink|tropical-paradise|cooking|scenic|kiss-on-forehead|sage|sanitary-conditions-in-india|wedding|self-actualization|feminist|no-opening-credits|thanksgiving-day|reference-to-james-taylor|rome-italy|meditation|singing-in-a-car|three-word-title|based-on-memoir|based-on-novel|la-dolce-vita</t>
  </si>
  <si>
    <t xml:space="preserve">tt0446029</t>
  </si>
  <si>
    <t xml:space="preserve">Scott Pilgrim vs. the World</t>
  </si>
  <si>
    <t xml:space="preserve">Scott Pilgrim must defeat his new girlfriend's seven evil exes in order to win her heart.</t>
  </si>
  <si>
    <t xml:space="preserve">Michael Cera, Alison Pill, Mark Webber, Johnny Simmons</t>
  </si>
  <si>
    <t xml:space="preserve">17 wins &amp; 62 nominations.</t>
  </si>
  <si>
    <t xml:space="preserve">toronto-canada|short-skirt|chinese-girlfriend|mini-skirt|cleavage|sexy-dress|underage-girlfriend|miniskirt|upskirt|mini-dress|girl-in-panties|black-panties|scantily-clad-female|sexy-woman|asian-with-coloured-hair|legs|ex-girlfriend-ex-girlfriend-relationship|band|dating|high-school|hipster|rock-band|toronto|obsession|death|guitarist|battle|electronic-music-score|cat-fight|asian-canadian|dyed-hair|voyeurism|voyeur|panties|oni-press|coming-of-age|coming-of-age-film|musical-number|kiss|montreal-quebec|shared-bed|lens-flare|hero-murders-a-woman|comical-female-death|lesbianism|mixed-martial-arts|karate-chop|fighting|disarming-someone|sword-duel|stylized-violence|kung-fu|brawl|fistfight|violence|tough-guy|hand-to-hand-combat|subjective-camera|cult-film|slow-motion|portal|crushed-to-death|japanese|castle|good-versus-evil|anti-hero|x-rayed-skeleton|teleportation|telepathy|telekinesis|clothing-store|teenager|knife|character's-point-of-view-camera-shot|gin-and-tonic|drugstore|coffee|after-party|hallucination|disappearance|monster|wings|vampire|fireball|autograph|sharing-a-bed|coca-cola|music-industry|music-producer|telephone-number|cooking|unconsciousness|knocked-out|male-male-kiss|apartment|saying-goodbye|fainting|showdown|beating|infatuation|listening-in-on-a-telephone-call|egoism|self-centeredness|egotist|whipping|alleyway|vegan-police|pizza-parlor|roulette-wheel|male-slaps-a-male|blog|reference-to-an-academy-award|thrown-into-the-air|filmmaking|film-director|haircut|unemployment|applause|spotlight|reference-to-liberace|reference-to-stephen-stills|reference-to-neil-young|drummer|drums|karate|watching-a-movie-on-tv|watching-tv|hoodie|roller-skater|roller-skating|roller-skates|nightmare|bolt-upright-after-nightmare|book|holding-hands|park|video-arcade|pac-man|fighting-with-self|broken-eyeglasses|women's-bathroom|laser-sword|ray-gun|flaming-sword|girl-fight|lifting-someone-into-the-air|dumped-by-boyfriend|dumped-by-girlfriend|supernatural-power|apology|murder|envy|insecurity|explosion|gay-seduction|men-sharing-bed|library|gay|identical-twins|rock-'n'-roll|backstage|guitar|despair|text-messaging|lesbian|flash-forward|duel|rock-star|voice-over-narration|animated-opening-credits|montage|chinese|friendship|friend|drinking|animated-flashback|green-hair|ninja|gay-roommate|song|singing|singer|twenty-something|teenage-girl|catholic-school|catholic|vegetarian|boy-with-glasses|girl-with-glasses|canadian|lesbian-stereotype|man-with-glasses|sword-fight|jumping-through-a-window|stalking|tea|making-out|interracial-relationship|wetting-pants|mallet|raised-middle-finger|slacker|cut-arm|gash-in-the-face|falling-down-stairs|self-respect|back-from-the-dead|impalement|stabbed-in-the-back|face-slap|limousine|desert|microchip|dragon|twin-brother|bar|drunkenness|orgasm|man-punching-a-woman|woman-punching-a-man|subtitled-scene|head-butt|police|levitation|glowing-eyes|psychic|dream-girl|thrown-through-a-wall|stunt-double|skateboard|finger-gun|film-set|film-within-a-film|coffee-shop|phone-booth|skateboarder|bus|kicked-in-the-head|kicked-in-the-face|kicked-in-the-stomach|punched-in-the-stomach|punched-in-the-face|exploding-body|fast-motion-scene|flashback|e-mail|computer|woman-in-bra-and-panties|cheating-boyfriend|amplifier|cell-phone|gay-sex|gay-kiss|bare-chested-male|self-referential|dying-hair|pink-hair|animated-sequence|party|record-contract|american|urination|ex-boyfriend-ex-girlfriend-relationship|prologue|falling-from-height|repeated-event|character-repeating-someone-else's-dialogue|repeated-line|drum-set|female-drummer|guitar-playing|bass-guitar|cartoon-violence|bleeped-dialogue|altered-version-of-studio-logo|toilet-humor|slapstick|death-by-orgasm|fight-to-the-death|gay-friend|dream|nightclub|battle-of-the-bands|swing|coin|music-store|roommate|brother-sister-relationship|jealousy|snow|vegan|words-on-screen|part-animation|bisexual|blue-hair|surrealism|sword|actor|fight|homosexual|boyfriend-girlfriend-relationship|break-up|split-screen|video-game-reference|video-game-parody|versus-in-title|martial-arts|onomatopoeia|musician|toronto-ontario-canada|indie-rock|stabbed-in-the-chest|demoness|delivery-girl|based-on-comic-book|character-name-in-title|action-hero|female-orgasm|absurd-humor|absurd-violence|based-on-graphic-novel|based-on-comic</t>
  </si>
  <si>
    <t xml:space="preserve">tt1666186</t>
  </si>
  <si>
    <t xml:space="preserve">Vampires Suck</t>
  </si>
  <si>
    <t xml:space="preserve">A spoof of vampire-themed movies, where teenager Becca finds herself torn between two boys. As she and her friends wrestle with a number of different dramas, everything comes to a head at their prom.</t>
  </si>
  <si>
    <t xml:space="preserve">Jenn Proske, Matt Lanter, Diedrich Bader, Chris Riggi</t>
  </si>
  <si>
    <t xml:space="preserve">friend|cat|teenager|love|sheriff|prom|vampire|spoof|vampire-comedy|vampire-versus-vampire|motorcycle|ritual|party|public-humiliation|bare-butt|indecent-exposure|male-rear-nudity|male-nudity|bare-chested-male|signing-yearbook|punch-bowl|crucifix|time-lapse-photography|tabby-cat|limousine|contract|washboard-abs|tattoo|torn-limb-from-limb|acoustic-guitar|lumber-truck|revving-engine|french-door|megaphone|tantrum|trip-and-fall|nosebleed|chinese-carryout-food|champagne-fountain|grand-piano|garter-belt|tongue-piercing|squirrel|bling|sun-beam|crash-through-window|kicked-in-the-crotch|pepper-spray|hearing-characters-thoughts|slow-motion-action-scene|broken-nose|pinching-nipple|product-placement|cheetos|slurping-a-drink-with-a-straw|tuna-salad-sandwich|hair-spray|letterman-jacket|switchblade|passionate-kiss|black-cat|wheelchair|punched-in-the-face|pacifier|hamster-cage|animal-skeleton|spurting-blood|mirror-ball|jumping-into-a-fountain|bikini|jell-o-wrestling|alice-in-wonderland|stabbing|juggling-act|dentures|torn-between-two-men|juggling|rescue|biting|transformation|vampire-versus-werewolf|lovesick|revealing-movie-spoiler|biker|cinema|unrequited-love|race-against-time|paper-cut|fisherman|principal|romanticism|biology-course|forever-young|small-town|voice-over-narration|good-versus-evil|apple|first-day-of-school|attraction|classmate|true-love|vampire-bite|bite|high-school-prom|high-school-student|high-school-romance|high-school-friend|friendship|falling-in-love|bowling-ball|native-american|forest|teenage-boy|two-word-title|enemy|teenage-love|revenge|loneliness|teenage-romance|murder|saved-from-accident|female-student|telepathy|dance|vampire-human-love|eternity|immortal|fang|fight|van|high-school|biology-class|school|new-kid|small-town-sheriff|fictional-place|parody|slapstick|pop-culture|dog|chihuahua|vampire-slayer|fan-girl|eclipse|porsche|brazil|werewolf|childhood-friend|heart-broken|blood|birthday|baseball-bat|segway|hit-with-a-shovel|40-oz</t>
  </si>
  <si>
    <t xml:space="preserve">tt0889573</t>
  </si>
  <si>
    <t xml:space="preserve">The Switch</t>
  </si>
  <si>
    <t xml:space="preserve">Seven years after the fact, a man comes to the realization that he was the sperm donor for his best friend's boy.</t>
  </si>
  <si>
    <t xml:space="preserve">Jason Bateman, Victor Pagan, Jennifer Aniston, Jeff Goldblum</t>
  </si>
  <si>
    <t xml:space="preserve">Josh Gordon, Will Speck</t>
  </si>
  <si>
    <t xml:space="preserve">sperm-donor|mother-son-relationship|best-friend|new-york-city|father-son-relationship|male-female-friendship|sperm|artificial-insemination|new-york|boy|party|masturbation|chinese-restaurant|subway|lice|michigan-upper-peninsula|michigan|picture-frame|love-triangle|tan-line|chick-flick|father|paternal-love|neurotic|park|restaurant|bus|aquarium|drunkenness|invitation|hypochondriac|confetti|family-relationships|little-boy|rock-climbing|single-parent|single-mother|turkey-baster|pregnancy|based-on-short-story</t>
  </si>
  <si>
    <t xml:space="preserve">tt1320244</t>
  </si>
  <si>
    <t xml:space="preserve">The Last Exorcism</t>
  </si>
  <si>
    <t xml:space="preserve">A troubled evangelical minister agrees to let his last exorcism be filmed by a documentary crew.</t>
  </si>
  <si>
    <t xml:space="preserve">Patrick Fabian, Ashley Bell, Iris Bahr, Louis Herthum</t>
  </si>
  <si>
    <t xml:space="preserve">Daniel Stamm</t>
  </si>
  <si>
    <t xml:space="preserve">7 wins &amp; 10 nominations.</t>
  </si>
  <si>
    <t xml:space="preserve">exorcism|documentary-crew|cult-film|found-footage|satanic-ritual|cat|exorcist|satanic-cult|blood|demonic-possession|louisiana|preacher|fraud|baton-rouge-louisiana|reverend|vomiting|throat-slitting|dead-cat|killing-a-cat|killing-an-animal|blindfold|upside-down-pentagram|shackles|model|recorder|jack-of-spades|queen-of-hearts|questioning-beliefs|interview|axe|truck|scythe|bound-and-gagged|death|fetus|pentagram|van|home-schooling|self-mutilation|rain|cut-hand|child-in-peril|held-at-gunpoint|double-barreled-shotgun|dismemberment|decapitation|murder|blood-on-camera-lens|beaten-to-death|answering-machine|suspicion|doll|locked-in-a-room|knife|gash-in-the-face|bible|candle|boots|boiling-water|stethoscope|threat|crucifix|flute|grave|death-of-wife|widower|drawing|covered-in-blood|gore|farm|chained-to-a-bed|livestock|crisis-of-faith|loss-of-faith|letter|latin|rare-book|deception|lying|card-trick|magic-trick|photograph|newspaper-clipping|looking-at-oneself-in-a-mirror|hearing-aid|father-son-relationship|mother-son-relationship|husband-wife-relationship|subjective-camera|good-versus-evil|bed|fear|barn|religion|fire|driving|farmhouse|hospital|broken-finger|demon|overprotective-father|handheld-camera|gay-teenager|cafe|pregnant-teenager|secret-pregnancy|teenage-pregnancy|pregnancy|cynicism|farm-life|rural-setting|human-sacrifice|church|road-trip|talking-to-the-camera|pastor|brother-sister-relationship|dead-animal|father-daughter-relationship|documentary-filmmaking|documentary-filmmaker|southern-u.s.|death-of-mother|surprise-ending|no-background-score|no-title-at-beginning|foot-chase|southern-gothic|hotel|character-says-i-love-you|character-repeating-someone-else's-dialogue|no-opening-credits|mockumentary|evil-priest|actor-shares-first-name-with-character</t>
  </si>
  <si>
    <t xml:space="preserve">tt1135084</t>
  </si>
  <si>
    <t xml:space="preserve">Takers</t>
  </si>
  <si>
    <t xml:space="preserve">A group of bank robbers find their multi-million dollar plan interrupted by a hard-boiled detective.</t>
  </si>
  <si>
    <t xml:space="preserve">Chris Brown, Hayden Christensen, Matt Dillon, Michael Ealy</t>
  </si>
  <si>
    <t xml:space="preserve">John Luessenhop</t>
  </si>
  <si>
    <t xml:space="preserve">bacon|pig|corrupt-police|falling-out-among-thieves|corrupt-cop|bank|heist|armored-car|planning|police|russian-mob|suitcase-of-money|police-officer-shot|picking-a-lock|police-investigation|main-character-shot|lapd|violence|neo-noir|fistfight|m-16|bulletproof-vest|drug-dealer|suspense|tough-guy|police-shootout|showdown|street-shootout|glock|african-american|hangar|heist-gone-wrong|blueprint|armored-car-robbery|explosives-expert|pump-action-shotgun|directing-traffic|helipad|bell-206-jet-ranger-helicopter|organized-crime|reference-to-casanova|driver's-license|lasersight|flashlight|interracial-friendship|product-placement|jail-cell|hospital|mugshot|hollywood-walk-of-fame|urban-setting|walkie-talkie|gas-station|car-crash|parking-garage|interview|interrogation|torture|death-of-girlfriend|abandoned-subway-station|subway|stealing-a-car|machismo|brawl|taxi|hot-dog-stand|harbor|airplane|reverse-footage|haitian|videotape|nosebleed|gash-in-the-face|handcuffed-to-a-pipe|handcuffs|police-brutality|sniper|security-guard|shot-in-the-leg|police-chase|bar|full-moon|swimming-pool|drug-addict|home-invasion|russian|gangster|shot-through-a-window|piano|motorcycle|sports-car|hollywood-sign|bag-of-money|explosion|desert-eagle|double-cross|aerial-shot|kidnapping|helicopter|jumping-from-height|robbery|bank-vault|security-camera|surveillance|disguise|chief-of-police|death-of-partner|partner|tunnel|no-title-at-beginning|boyfriend-girlfriend-relationship|security-guard-shot|police-officer-shot-in-the-chest|ex-convict|sunset-boulevard|news-reporter|swat-team|police-raid|breaking-through-a-door|apartment|marriage-proposal|piano-playing|shootout|polaroid|ambush|armed-robbery|beating|hit-with-a-baseball-bat|hit-with-a-broom|mexican-standoff|cell-phone|shot-in-the-forehead|death|jumping-through-a-window|desperation|murder-of-a-police-officer|shot-through-a-door|shot-through-a-wall|shot-to-death|shot-in-the-shoulder|shot-in-the-chest|shot-in-the-stomach|shot-in-the-back|c4-explosives|character-repeating-someone-else's-dialogue|finger-gun|sniper-rifle|impersonating-a-police-officer|sick-child|police-station|junkie|brother-sister-relationship|drug-rehabilitation|obsession|map|deception|russian-mafia|thief|airport|private-jet|jumping-from-a-rooftop|body-landing-on-a-car|hit-by-a-car|hit-by-a-bus|car-chase|accountant|corpse|suicide-by-cop|hotel|photograph|scar|tattoo|cigarette-smoking|cigar-smoking|nightclub|masked-man|shotgun|skinny-dipping|male-rear-nudity|bare-chested-male|internal-affairs|murder|arrest|blood|kicked-in-the-face|falling-down-stairs|punched-in-the-stomach|punched-in-the-face|foot-chase|betrayal|revenge|release-from-prison|suit|bowler-hat|slow-motion-scene|exploding-helicopter|dodgers-stadium|ensemble-cast|held-at-gunpoint|pistol|ak-47|machine-gun|fiance-fiancee-relationship|husband-wife-relationship|father-daughter-relationship|brother-brother-relationship|police-detective|surveillance-footage|van-nuys-california|hollywood-california|los-angeles-california|no-opening-credits|criminal-gang|career-criminal|bank-robbery|one-word-title|death-of-friend|title-spoken-by-character|surprise-ending</t>
  </si>
  <si>
    <t xml:space="preserve">tt1194263</t>
  </si>
  <si>
    <t xml:space="preserve">Get Low</t>
  </si>
  <si>
    <t xml:space="preserve">A movie spun out of equal parts folk tale, fable and real-life legend about the mysterious, 1930s Tennessee hermit who famously threw his own rollicking funeral party... while he was still alive.</t>
  </si>
  <si>
    <t xml:space="preserve">Robert Duvall, Sissy Spacek, Bill Murray, Lucas Black</t>
  </si>
  <si>
    <t xml:space="preserve">Aaron Schneider</t>
  </si>
  <si>
    <t xml:space="preserve">funeral|hermit|funeral-home|party|secret|money|raffle|tennessee|elderly-protagonist|appalachia|assistant|woods|undertaker|forgiveness|ex-boyfriend-ex-girlfriend-relationship|widow|microphone|confession|fire|arson|died-in-a-fire|funeral-director|living-funeral|self-imposed-exile|year-1938|cabin|no-trespassing-sign|anger|love|curmudgeon|storytelling|disguise|hiding|great-depression|american-south|barber-shop|haircut|beard|old-man|dying|death|rebirth|small-town|recluse|based-on-true-story|title-spoken-by-character</t>
  </si>
  <si>
    <t xml:space="preserve">tt1152822</t>
  </si>
  <si>
    <t xml:space="preserve">Freakonomics</t>
  </si>
  <si>
    <t xml:space="preserve">A collection of documentaries that explores the hidden side of human nature through the use of the science of economics.</t>
  </si>
  <si>
    <t xml:space="preserve">James Ransone, Tempestt Bledsoe, Morgan Spurlock, Melvin Van Peebles</t>
  </si>
  <si>
    <t xml:space="preserve">Heidi Ewing, Alex Gibney, Seth Gordon, Rachel Grady, Eugene Jarecki, Morgan Spurlock</t>
  </si>
  <si>
    <t xml:space="preserve">economics|incentive|human-nature|experiment|sumo-wrestling|cheating|ice-cream|louis-brandeis-quotation|mysterious-death|high-stakes|cheating-in-sports|mark-grace-quotation|laughing|man-on-the-street-interview|reference-to-ice-cube|reference-to-john-wayne|topless-dancer|close-up-of-eyes|archival-footage|some-scenes-in-black-and-white|bifurcation|cultural-segregation|naming-a-child|cheating-on-a-test|reference-to-tempestt-bledsoe|reference-to-john-d.-rockefeller|punch-card|causality|correlation|begins-with-historical-notes|f-rated|portmanteau|one-word-title|made-up-word|eugenics|collectivist-society|collectivism|chosen-people|abortion|romania|reference-to-marilyn-monroe|reference-to-bill-gates|high-school|freight-train|limousine|lottery|bribe|high-school-student|potty-training|roe-v.-wade|newscast|movie-clip|polio|cause-and-effect|whistleblower|self-censorship|murder-investigation|corruption|scholastic-aptitude-test|topless|exotic-dancer|courtroom|parenting|real-estate-agent|selling-home|incentive-program|based-on-book</t>
  </si>
  <si>
    <t xml:space="preserve">tt1282140</t>
  </si>
  <si>
    <t xml:space="preserve">Easy A</t>
  </si>
  <si>
    <t xml:space="preserve">A clean-cut high school student relies on the school's rumor mill to advance her social and financial standing.</t>
  </si>
  <si>
    <t xml:space="preserve">Emma Stone, Penn Badgley, Amanda Bynes, Dan Byrd</t>
  </si>
  <si>
    <t xml:space="preserve">Will Gluck</t>
  </si>
  <si>
    <t xml:space="preserve">Nominated for 1 Golden Globe. Another 9 wins &amp; 19 nominations.</t>
  </si>
  <si>
    <t xml:space="preserve">high-school|gay|school|student|friend|rumor|weekend|best-friend|promiscuity|lie|virginity|high-school-student|party|religious-fanatic|english-class|community-college|boy|puritan|class|outcast|classmate|happiness|gay-friend|california|reputation|virgin|girl-slaps-a-girl|teen-sex-comedy|chick-flick|generation-y|state-flag|female-protagonist|breasts|comedic-sex-scene|cheerleader-uniform|mini-skirt|panties-pulled-down|red-panties|scantily-clad-female|cleavage|mobile-title|teen-comedy|hugging|confessional|bookstore|pledge|abstinence|sewing|vibrator|gift-card|punched-in-the-stomach|moaning|water-slide|telephone-call|gay-slur|volkswagen-beetle|graffiti|detention|dinner|principal|principal's-office|english-teacher|belief-in-hell|belief-in-the-afterlife|reference-to-huckleberry-finn|reference-to-google|spin-the-bottle|kissing-game|spreading-rumor|rumor-monger|belief-in-the-devil|mascot|mascot-costume|bedroom|briard|musical-greeting-card|greeting-card|friendship-between-girls|contact-lenses|southern-accent|pretend-boyfriend-pretend-girlfriend-relationship|slapping-the-back-of-someone's-head|sharpening-a-pencil|butter-knife|reference-to-blockbuster|reference-to-lobster-hut|reference-to-panda-express|movie-pass|coupon|reference-to-bath-and-body-works|reference-to-office-max|jesus-freak|gazebo|nuclear-rain|talking-too-much|picture-frame|breaking-a-picture-frame|stripper|std|community-garden|garden|cliff|guilt|crushing-an-ice-cream-cone|waiter|student-council|fast-motion-scene|fascist|implied-nudity|throwing-an-ice-cream-cone-at-a-car-windshield|girls'-bathroom|hit-on-the-head|hand-signal|school-band|microphone|high-school-gymnasium|sneakers-hanging-in-a-tree|sneakers|bumping-into-someone|pot-smoking|marijuana|inner-title-card|reference-to-huckleberry-finn-the-novel|spell-check|spelling|school-principal|rap-music|reference-to-disney-world|reference-to-disneyland|school-suspension|school-detention|devil-costume|satan-worship|reference-to-marlon-brando|reference-to-home-depot|punched-in-the-gut|reference-to-alfred-kinsey|american-flag|orange-the-fruit|vespa|reference-to-t.-j.-maxx|throwing-a-cell-phone|reference-to-the-gap|22-year-old|reference-to-quiznos|reference-to-cable-zero|guitar-player|guitar|earth-day|fainting|spanking|panties|cleaning-a-bathroom|mopping-a-floor|volkswagen|one-night-stand|reference-to-the-learning-annex|adopted-son|woodchuck-costume|woodchuck|chocolate-milk|reference-to-google-earth|guidance-counselor|school-board|reference-to-mark-twain|ice-cream-cone|webcast|florida|cd|watching-a-movie-on-tv|photograph|pretending-to-lose-one's-virginity|porno-theatre|movie-theatre|older-man-younger-woman-relationship|reference-to-facebook|anagram|sunglasses|adoptive-mother-adopted-son-relationship|adoptive-father-adopted-son-relationship|marriage|divorce|chlamydia|embarrassment|machismo|birth-control-pill|condom|catholic|confession|priest|reference-to-a-chorus-line-the-stage-musical|carpool|birthday|happy-birthday|restaurant|cafe|petition|texting|slow-motion-scene|demonstration|protest|aquarium|allergy|shellfish-allergy|locker-room|name-calling|prostitute|beer|teen-drinking|drinking|drink|motor-scooter|piety|church|tears|popularity|infamy|reference-to-jesus-christ|reference-to-john-hughes|reference-to-judd-nelson|infidelity|unfaithfulness|adultery|extramarital-affair|older-woman-younger-man-relationship|reference-to-ashton-kutcher|innuendo|liar|reference-to-costco|school-mascot|pep-rally|cheerleader|reference-to-bed-bath-&amp;-beyond|peas|homophobia|bloody-nose|female-nudity|time-lapse-photography|reference-to-nathaniel-hawthorne|looking-at-self-in-mirror|mirror|false-accusation|scandal|cell-phone|singing-in-the-shower|shower|reference-to-demi-moore|cynicism|freeze-frame|basketball|singer|talking-to-the-camera|teacher-student-relationship|teacher|notoriety|gossip|reference-to-john-cusack|boyfriend-girlfriend-relationship|satire|acceptance|teen-movie|husband-wife-relationship|singing|homosexual|song|father-son-relationship|closeted-homosexual|reference-to-god|religious-intolerance|hypocrisy|christianity|gay-pride|cross|minister|belief-in-god|religion|dog|tolerance|bigotry|preaching|clique|preacher|dating|born-again-christian|peer-pressure|watching-tv|bible|degayification|friendship|pastor|kiss|unwanted-kiss|woman-crying|crying|gay-man-straight-woman-relationship|closeted-gay|man-in-swimsuit|bare-chested-male|towel-snapping|face-slap|sleaze|legs|religious-teen|prayer-group|christian|family-relationships|kitchen|brother-sister-relationship|father-daughter-relationship|mother-daughter-relationship|adoption|interracial-adoption|teenager|cafeteria|classroom|reference-to-tom-cruise|reference-to-judy-blume|jumping-on-a-bed|fake-sex|sex-scene|bad-reputation|swimming-pool|letter-a|reference-to-the-scarlet-letter|prayer|gay-teenager|loss-of-virginity|teenage-boy|teenage-girl|girl|reference-to-best-buy|2010s|two-word-title|reference-to-sylvia-plath|reference-to-patrick-dempsey|gym|devil|palatka-florida|ojai-california</t>
  </si>
  <si>
    <t xml:space="preserve">tt1314655</t>
  </si>
  <si>
    <t xml:space="preserve">Devil</t>
  </si>
  <si>
    <t xml:space="preserve">A group of people are trapped in an elevator and the Devil is mysteriously amongst them.</t>
  </si>
  <si>
    <t xml:space="preserve">Chris Messina, Logan Marshall-Green, Jenny O'Hara, Bojana Novakovic</t>
  </si>
  <si>
    <t xml:space="preserve">John Erick Dowdle</t>
  </si>
  <si>
    <t xml:space="preserve">devil|throat-slitting|elevator|trapped-in-an-elevator|hit-and-run|claustrophobia|security-guard|suicide|death|sole-survivor|head-twisted-around|hit-and-run-victim|businessman|socialite|blackout|assault|tools|slasher-killer|back-from-the-dead|faked-suicide|blood-on-ceiling|stabbed-in-throat|hitchcockian|glass-shard|long-take|circular-saw|mysterious-death|hanged-by-the-neck|lights-out|severed-jugular-vein|stuck-in-elevator|falling-object|fall-to-death|starts-with-narration|buffing-floor|narrated-by-character|flickering-light|upside-down-view|cityscape|first-of-trilogy|part-of-trilogy|slow-motion|subjective-camera|pepper-spray|rain|rosary|prayer|envelope|driver's-license|killed-in-an-elevator|falling-down-an-elevator-shaft|electrocution|supernatural-power|walkie-talkie|power-outage|back-wound|lawyer|mechanic|ex-marine|afghanistan-veteran|scam-artist|characters-killed-one-by-one|ex-convict|one-day|title-spoken-by-narrator|title-appears-in-text|film-starts-with-a-quote|manipulation|suspense|suspicion|character-repeating-someone-else's-dialogue|salesman|stolen-wallet|thief|office-building|death-of-wife|apology|note|reformed-alcoholic|diner|police-detective|philadelphia-pennsylvania|broken-mirror|broken-window|falling-from-height|body-landing-on-a-car|falling-to-death|voice-over-narration|security-camera|reference-to-satan|upside-down-camera-shot|confession|gold-digger|eyes-different-color|disappearance|arrest|blood-on-shirt|forgiveness|thrown-through-a-windshield|car-crash|flashback|coughing-blood|fight|head-butt|punched-in-the-stomach|punched-in-the-face|repairman|surveillance-footage|sole-black-character-dies-cliche|investigation|satchel|fiance|intercom|cell-phone|neck-breaking|head-twisted-backwards|red|crucifix|hanged-woman|firefighter|breaking-through-a-wall|desperation|corpse|murder|stabbed-in-the-neck|stabbed-with-glass|deception|lying|bite-mark|sponsor|alcoholics-anonymous|death-of-family|drunk-driver|sin|religion|maintenance-man|elevator-shaft|mirror|blood|one-word-title|death-of-child|death-of-son|title-spoken-by-character|surprise-ending|unsubtitled-foreign-language</t>
  </si>
  <si>
    <t xml:space="preserve">tt1027718</t>
  </si>
  <si>
    <t xml:space="preserve">Wall Street: Money Never Sleeps</t>
  </si>
  <si>
    <t xml:space="preserve">Now out of prison but still disgraced by his peers, Gordon Gekko works his future son-in-law, an idealistic stock broker, when he sees an opportunity to take down a Wall Street enemy and rebuild his empire.</t>
  </si>
  <si>
    <t xml:space="preserve">Richard Stratton, Harry Kerrigan, Michael Douglas, Carey Mulligan</t>
  </si>
  <si>
    <t xml:space="preserve">mentor|corporate-greed|greed|crisis|economy|money|split-screen|business|bloomberg-terminal|colon-in-title|five-word-title|lecture|negotiation|two-on-a-motorcycle|newscast|limousine|starts-with-narration|year-2008|subway|cancer-metaphor|financial-speculation|envy|competitiveness|deregulation|consumer-debt|marriage-proposal|corporate-bailout|bubble-economy|ambition|lost-technology|insider-trading|chance-versus-design|cambrian-explosion|nervousness|release-from-prison|ex-convict|father-daughter-relationship|rumor|investor|dialogue-driven|claim-in-title|young-man|round-table|old-man|chopper|skyscraper|skyline|capitalist|capitalism|swiss-bank-account|cigar-smoking|book-signing|sonogram|pregnant-girlfriend|double-cross|motorcycle-race|jumping-in-front-of-a-train|suicide|street-in-title|place-name-in-title|new-york-city|manhattan-new-york-city|wall-street-manhattan-new-york-city|second-part|sequel|heineken-beer</t>
  </si>
  <si>
    <t xml:space="preserve">tt0981042</t>
  </si>
  <si>
    <t xml:space="preserve">Like Dandelion Dust</t>
  </si>
  <si>
    <t xml:space="preserve">A compelling drama that explores the different meanings of being a parent through the gritty, realistic lives of the struggling, blue-collar Porters, and the privileged Campbell family. ...</t>
  </si>
  <si>
    <t xml:space="preserve">Blue Collar Releasing</t>
  </si>
  <si>
    <t xml:space="preserve">Mira Sorvino, Barry Pepper, Cole Hauser, Kate Levering</t>
  </si>
  <si>
    <t xml:space="preserve">19 wins.</t>
  </si>
  <si>
    <t xml:space="preserve">alcoholic|adoptive-parent|birth-parents|bribe|perjury|jail|wife-abuse|christian-missionary|adopted-son|adoption|based-on-novel</t>
  </si>
  <si>
    <t xml:space="preserve">tt1123373</t>
  </si>
  <si>
    <t xml:space="preserve">Detective Dee: Mystery of the Phantom Flame</t>
  </si>
  <si>
    <t xml:space="preserve">An exiled detective is recruited to solve a series of mysterious deaths that threaten to delay the inauguration of Empress Wu.</t>
  </si>
  <si>
    <t xml:space="preserve">Indomina Media</t>
  </si>
  <si>
    <t xml:space="preserve">Tony Ka Fai Leung, Chao Deng, Carina Lau, Bingbing Li</t>
  </si>
  <si>
    <t xml:space="preserve">Hark Tsui</t>
  </si>
  <si>
    <t xml:space="preserve">7 wins &amp; 16 nominations.</t>
  </si>
  <si>
    <t xml:space="preserve">empress|detective|conspiracy|loyal-assistant|china|blind-man-fighting|blind-old-man|transfiguration|whip|chaplain|7th-century|ventriloquism|albino|molten-metal|sumptuous-costume|conspiracy-against-the-throne|catacomb|underworld|goatee-and-mustache|character-with-hat|acrobatic-fight|coronation|man-fighting-woman|imperial-china|prison|deer|person-on-fire|poisoning|sword-fight|judge-dee|buddha-statue|giant-statue|kung-fu|martial-arts|wire-fu|bug|chinese-emperor|ancient-china|secret-plot</t>
  </si>
  <si>
    <t xml:space="preserve">tt1285016</t>
  </si>
  <si>
    <t xml:space="preserve">The Social Network</t>
  </si>
  <si>
    <t xml:space="preserve">Harvard student Mark Zuckerberg creates the social networking site that would become known as Facebook, but is later sued by two brothers who claimed he stole their idea, and the co-founder who was later squeezed out of the business.</t>
  </si>
  <si>
    <t xml:space="preserve">Jesse Eisenberg, Rooney Mara, Bryan Barter, Dustin Fitzsimons</t>
  </si>
  <si>
    <t xml:space="preserve">Won 3 Oscars. Another 165 wins &amp; 168 nominations.</t>
  </si>
  <si>
    <t xml:space="preserve">facebook|competitiveness|creator|intellectual-property|entrepreneur|pantyhose|young-entrepreneur|cracker|cracking|hacker|hacking|business-tycoon|computer-crash|harvard-university|harvard|website|twin|lawsuit|deposition|computer|social-network|girlfriend|best-friend|creation|arrogance|blog|billionaire|racing|rowing|freshman-year|making-history|job-interview|drinking-game|school-newspaper|honor-code|psychotic|friendless|social-awkwardness|vomiting|bra|false-accusation|betrayal-by-friend|year-2003|reference-to-disneyland|jewish-american|charles-river|apology|reference-to-cole-porter|fraternity-pledge|chinese-american|interracial-romance|fashion|reference-to-irving-berlin|dormitory|class-differences|go-go-girl|reference-to-adolf-hitler|loyalty|reference-to-teddy-roosevelt|cutthroat-business-tactics|police-raid|reference-to-victoria's-secret|disloyalty|underage-sex|dual-role|three-word-title|social-retardation|panties|narcissism|competition|private-club|anti-materialism|rudeness|popularity|nerd|geek|corrupting-influence-of-capitalism|privilege|alienation|ambivalence|misogyny|dialogue-driven-storyline|dialogue-driven|slow-motion-scene|interracial-friendship|elitism|indifference|california|palo-alto-california|anger|travel|ambition|break-up|macguffin|revenge|opportunist|prank|business-partner|business-card|e-mail|opening-a-bank-account|check|snow|police-station|underage-drinking|interracial-relationship|rivalry|throwing-a-bottle-against-a-wall|playing-a-video-game|champagne|reference-to-google|jewish|asthma-inhaler|manipulation|chicken|wealth|betrayal|boat-race|greed|montage|strip-poker|lesbian-kiss|raised-middle-finger|office|san-francisco-california|rich-kid|identical-twins|what-happened-to-epilogue|cocaine|arrest|end-of-friendship|rowboat|crew|contract|fire-extinguisher|fire|paranoia|bong|falling-into-a-pool|zip-line|new-york|intern|rain|lawyer|nonlinear-timeline|sarcasm-taken-literally|nightclub|stanford-university|laptop-computer|sex|deception|lying|fraternity|hazing|restaurant|lecture|doorknob|investment|sex-in-a-bathroom|interracial-sex|interracial-kiss|2000s|cell-phone|brother-brother-relationship|twin-brother|classroom|woman-in-bra-and-panties|wild-party|marijuana-joint|cigar-smoking|cigarette-smoking|fraternity-party|scene-during-opening-credits|friendship|algorithm|computer-hacker|college-student|cambridge-massachusetts|boyfriend-girlfriend-relationship|breaking-up-with-girlfriend|character-repeating-someone-else's-dialogue|college-roommate|drunkenness|pub|bare-chested-male|blown-cover|noise|internet|insult|based-on-true-story|based-on-book|cannibalism</t>
  </si>
  <si>
    <t xml:space="preserve">tt1055292</t>
  </si>
  <si>
    <t xml:space="preserve">Life as We Know It</t>
  </si>
  <si>
    <t xml:space="preserve">Two single adults become caregivers to an orphaned girl when their mutual best friends die in an accident.</t>
  </si>
  <si>
    <t xml:space="preserve">Katherine Heigl, Josh Duhamel, Josh Lucas, Alexis Clagett</t>
  </si>
  <si>
    <t xml:space="preserve">Greg Berlanti</t>
  </si>
  <si>
    <t xml:space="preserve">drugged-food|death-of-father|death-of-mother|best-friend|bakery|godparent|1st-birthday|birthday|cake|birthday-party|motorcycle-helmet|argument|motorcycle-accident|laptop|photograph|opposites-attract|one-night-stand|casual-sex|loss-of-best-friend|changing-a-baby's-diaper|dirty-diaper|changing-a-diaper|basketball-game|basketball|loan|bus|motorcycle|smart-car|pediatrician|hospital|dinner-by-candlelight|candlelight-dinner|babysitter|taxi-driver|new-job|airport|social-worker|bathtub|baby's-first-steps|car-accident|baker|reference-to-justin-bieber|reference-to-facebook|reference-to-aerosmith|atlanta-georgia|brownie-the-food|godfather|godmother|orphan|baby|death-of-friend</t>
  </si>
  <si>
    <t xml:space="preserve">tt0804497</t>
  </si>
  <si>
    <t xml:space="preserve">It's Kind of a Funny Story</t>
  </si>
  <si>
    <t xml:space="preserve">A clinically depressed teenager gets a new start after he checks himself into an adult psychiatric ward.</t>
  </si>
  <si>
    <t xml:space="preserve">Keir Gilchrist, Dana DeVestern, Lauren Graham, Jim Gaffigan</t>
  </si>
  <si>
    <t xml:space="preserve">Anna Boden, Ryan Fleck</t>
  </si>
  <si>
    <t xml:space="preserve">depression|based-on-novel|psychiatric-ward|wrist-cutting|fear-of-failure|suicide-attempt|father-son-relationship|therapy|insight|musical-sequence-in-non-musical-work|f-rated|generation-x|generation-y|teen-movie|vomiting|apostrophe-in-title|six-word-title|wisdom|reference-to-bob-dylan|perfectionist|mental-illness|social-isolation|ambition|female-psychiatrist|positive-thinking|new-york-city|creative-process|asocial-man|family-support|teenage-romance|schizophrenia|hasidic-jew|egyptian-music|betrayal|zoloft|brooklyn-bridge|anxiety|stress|dance|apology|drawing-of-penis|drawings|kiss|psychiatrist|fake-doctor|ping-pong|basketball|rooftop|self-discovery|drawing|art|pizza|party|egyptian|boy-girl-relationship|teen-love|preparatory-school|teenage-boy|contraction-in-title|claim-in-title|rock-star|father-daughter-relationship</t>
  </si>
  <si>
    <t xml:space="preserve">tt1245526</t>
  </si>
  <si>
    <t xml:space="preserve">RED</t>
  </si>
  <si>
    <t xml:space="preserve">When his peaceful life is threatened by a high-tech assassin, former black-ops agent Frank Moses reassembles his old team in a last ditch effort to survive and uncover his assailants.</t>
  </si>
  <si>
    <t xml:space="preserve">Bruce Willis, Mary-Louise Parker, Heidi von Palleske, Karl Urban</t>
  </si>
  <si>
    <t xml:space="preserve">Nominated for 1 Golden Globe. Another 3 wins &amp; 17 nominations.</t>
  </si>
  <si>
    <t xml:space="preserve">spy|female-assassin|tied-feet|cia-agent|die-hard-scenario|safe-room|office-cubicle|cia|interrogation|russian|christmas|assassin|retirement|violence|latex-gloves|impersonating-a-firefighter|kissing|passionate-kiss|handcuff-key|handcuffs|shooting-boss|humvee|tearing-up-a-bank-check|tuxedo|explosive-vest|man-carrying-a-woman|shot-in-the-belly|smoke-grenade|fire-alarm|50-calibre-machine-gun|door-chained-shut|fundraiser|ballroom-dancing|invitation|arsenal|storage-unit|secret-file|tied-to-a-chair|military-dress-uniform|interracial-kiss|yellow-rose|bleach|acetone|id-badge|crashing-through-a-window|kicked-in-the-head|rocket-propelled-grenade|shipping-container|bell-206-jet-ranger-helicopter|riddle|boeing-727|underground-home|crossbow|pensacola-florida|redacted-document|policecar-crash|dassault-falcon-7-business-jet|woman-tied-to-a-bed|hairbrush|hanged-by-the-neck|go-bag|duct-tape-gag|close-up-of-eyes|injected-in-neck|corner-gun|sit-ups|avocado|govenment-check|punching-a-heavy-bag|canadian-flag|conspiracy|american-flag|jumping-through-a-window|throat-ripping|neck-breaking|electrocution|lasersight|taser|body-landing-on-a-car|exploding-car|shootout|strangulation|kitchen|hotel|chicago-illinois|rogue-agent|two-way-mirror|interview|bullet-wound|cabin|chase|corrupt-politician|political-corruption|ex-soldier|blow-torch|russian-embassy|security-camera|surveillance|mansion|flashback|metal-detector|gash-in-the-face|nosebleed|blood-on-shirt|fight|parking-garage|swat-team|fbi|security-guard|disguise|contact-lens|bullet-time|exploding-body|kicking-in-door|fire|shot-to-death|grenade|rpg|rescue|revolver|satellite|raised-middle-finger|white-house|hidden-door|hostage|scene-of-the-crime|chandelier|secret-passageway|paranoid|camouflage-uniform|threatened-with-a-knife|machete|airplane|switchblade|knife|florida-everglades|new-york-city|library|florida|speedboat|walkie-talkie|stealing-a-car|firefighter|fire-truck|ambulance|police-car|police|car-crash|deception|female-spy|former-spy|cell-phone-trace|investigation|apartment|limousine|noose|blackmail|fireplace|on-the-run|cell-phone|passport|murder|shot-in-the-shoulder|face-slap|punched-in-the-face|hypodermic-needle|shot-in-the-back|shot-in-the-chest|shot-in-the-face|shot-in-the-head|shot-in-the-forehead|silencer|pistol|home-invasion|assassination-attempt|former-assassin|former-agent|snowman|christmas-wreath|cleveland-ohio|snow|office-clerk|taser-gun|jumping-onto-a-car|parking-lot|alarm|kissing-someone's-hand|impersonation|giving-a-speech|warehouse|dancing-couple|knocked-out|slapping|threat-to-kill|affectionate-kiss|held-at-gunpoint|elevator|vodka|embassy|satellite-surveillance|container|stuffed-animal|airport|pay-phone|binoculars|vault|chinatown|drugged|motel|laptop|planting-evidence|throwing-a-cell-phone-out-a-car-window|calling-for-help|throwing-something-at-someone|kansas-city|punching-bag|waking-up|reading-in-bed|ski-mask|first-date|telephone-conversation|christmas-decorations|giving-a-toast|sole-black-character-dies-cliche|code-word|unsubtitled-foreign-language|postcard|hitlist|unlikely-lovers|library-of-congress|911-call|shot-through-a-window|helicopter|impersonating-a-police-officer|new-orleans-louisiana|conspiracy-theorist|moldova|secret-service|duct-tape|arms-dealer|government-conspiracy|suicide-bomber|christmas-tree|black-slip|sniper-rifle|white-dress|traced-call|stretch-limousine|retina-scan-faked|presumed-dead|retirement-home|explosion|severed-finger|mistaken-sex-scene|washington-d.c.|retinal-scanner|retina-scan|self-sacrifice|ex-cia-agent|presidential-candidate|u.s.-vice-president|mobile-alabama|underground-bunker|call-center|cleavage|machine-gun|magnum-handgun|rocket-launcher|grenade-launcher|woman-wearing-army-boots|coming-out-of-retirement|sniper|kidnapping|vice-president|terminal-illness|fugitive|strapped-to-a-bomb|one-word-title|color-in-title|dc-comics|based-on-graphic-novel|based-on-comic|based-on-comic-book|title-spoken-by-character|surprise-ending|duct-tape-over-mouth|escaping-from-bonds|bound-and-gagged|mouth-taped-shut|tied-to-a-bed</t>
  </si>
  <si>
    <t xml:space="preserve">tt1126618</t>
  </si>
  <si>
    <t xml:space="preserve">Morning Glory</t>
  </si>
  <si>
    <t xml:space="preserve">An upstart television producer accepts the challenge of reviving a struggling morning show program with warring co-hosts.</t>
  </si>
  <si>
    <t xml:space="preserve">Rachel McAdams, Noah Bean, Jack Davidson, Vanessa Aspillaga</t>
  </si>
  <si>
    <t xml:space="preserve">tv-broadcast|professional-woman|tv-morning-show|broadcasting|tv-journalist|fictional-tv-network|workaholic|fictional-tv-show|tv-producer|television|woman|roller-coaster|slow-motion-action-scene|slow-motion-sequence|job-offer|kiss-on-the-cheek|scoop|tv-van|cigar-smoking|star-struck|new-york-city|trading-insults|quarrel|tv-ratings|wall-of-tv-screens|tv-channel|celebrity-selfie|taking-a-photograph|selfie|employer-employee-relationship|grumpy-old-man|younger-boss-older-employee-relationship|laptop|cell-phone|blackberry|passionate-kiss|shoe-shiner|tv-studio|undressing|breakfast|scotch-whiskey|foreplay|interrupted-sex|sex-scene|working-woman|coming-of-age|woman-with-glasses|man-with-glasses|hunting|reference-to-jimmy-carter|female-protagonist|pantsuit|skirt-suit|coworker-relationship|pap-smear|ex-war-correspondent|obsession|bitterness|disillusionment|mother-daughter-relationship|ex-beauty-queen|fired-from-the-job|unemployment|new-jersey|tv-station|satire|tv-reporter|work-ethic|co-worker|fictional-news-show|tv-anchorman|two-word-title</t>
  </si>
  <si>
    <t xml:space="preserve">tt1270286</t>
  </si>
  <si>
    <t xml:space="preserve">To Save a Life</t>
  </si>
  <si>
    <t xml:space="preserve">After a childhood friend's death, Jake Taylor, an all-star athlete must change his life - and sacrifice his dreams to save the lives of others.</t>
  </si>
  <si>
    <t xml:space="preserve">Randy Wayne, Deja Kreutzberg, Joshua Weigel, Steven Crowder</t>
  </si>
  <si>
    <t xml:space="preserve">Brian Baugh</t>
  </si>
  <si>
    <t xml:space="preserve">christian|childhood-friend|basketball|suicide|beer-pong|athlete|death|wrist-cutting|cutting|self-cutting|prayer|father-son-relationship|christian-film|high-school|church|boyfriend-girlfriend-relationship|youth-group|teen-suicide|teenager|pastor|popularity|pistol|school-shooting|high-school-athlete|coming-of-age|abortion|hypocrite|marijuana|party|unwanted-pregnancy|teenage-sex|family-relationships|title-based-on-song|friendship|independent-film</t>
  </si>
  <si>
    <t xml:space="preserve">tt1564585</t>
  </si>
  <si>
    <t xml:space="preserve">Skyline</t>
  </si>
  <si>
    <t xml:space="preserve">Strange lights descend on the city of Los Angeles, drawing people outside like moths to a flame where an extraterrestrial force threatens to swallow the entire human population off the face of the Earth.</t>
  </si>
  <si>
    <t xml:space="preserve">Rogue Pictures/Universal Studios</t>
  </si>
  <si>
    <t xml:space="preserve">Eric Balfour, Scottie Thompson, Brittany Daniel, Crystal Reed</t>
  </si>
  <si>
    <t xml:space="preserve">Colin Strause, Greg Strause</t>
  </si>
  <si>
    <t xml:space="preserve">light|group-of-friends|blue-light|drawing|apartment|party|alien|bikini|vomiting|human-as-resource|in-medias-res|infidelity|unfaithfulness|adultery|wrapped-in-a-towel|old-man|subjective-camera|security-camera|exploding-body|beating|disembowelment|running|suspense|drone|one-day|exposed-brain|end-of-the-world|ripping-guts-out|cinder-block|severed-tentacle|fire-axe|aerial-combat|uh-60-blackhawk-helicopter|aerial-drone|running-for-your-life|levitation|mass-abduction|cocktail-party|night-cityscape|aerial-shot|nonlinear-timeline|sole-black-character-dies-cliche|death-of-husband|extramarital-affair|interracial-marriage|husband-wife-relationship|plane-crash|corpse|covered-in-blood|stabbed-in-the-leg|gash-in-the-face|helicopter-crash|exploding-helicopter|machine-gun|rocket-launcher|bazooka|u.s.-army|military|soldier|sniper-rifle|sniper|gas-explosion|stabbed-in-the-chest|knife|self-sacrifice|cigarette-lighter|self-repair|nuclear-missile|stealth-bomber|missile|exploding-plane|dogfight|fighter-jet|u.s.-air-force|dismemberment|face-slap|chaos|punched-in-the-face|surveillance|fictional-war|die-hard-scenario|falling-from-height|urination|london-eye|house-of-parliament-london|big-ben-london|chase|emergency-broadcast-system|hit-by-a-car|green-blood|crushed-car|beaten-to-death|killing-an-animal|death|near-death-experience|parking-garage|surrealism|giant-creature|giant-monster|creature|tentacle|spaceship|woman-in-a-bikini|secretary|pistol|camera|dog|blender|fireplace|character's-point-of-view-camera-shot|fire-breathing|fire|apocalypse|end-of-the-world-scenario|eaten-alive|crushed-to-death|maintenance-man|drunkenness|penthouse|swimming-pool|cigarette-smoking|bare-chested-male|elevator|interracial-friendship|photograph|time-lapse-photography|fast-motion-scene|slow-motion-scene|boyfriend-girlfriend-relationship|artist|cell-phone|convertible|lightning|earthquake|no-opening-credits|one-word-title|mutation|glowing-eyes|scar|wilhelm-scream|nuclear-explosion|towel-snapping|hong-kong|london-england|new-york-city|regeneration|airforce|cadillac|concierge|garage|skyline|spacecraft|airport|airplane|pregnancy|rooftop|birthday|suicide|explosion|escape-attempt|attempted-escape|axe|telescope|helicopter|birthday-party|survival|brain|monster|statue-of-liberty|los-angeles-california|alien-invasion|death-of-friend|surprise-ending</t>
  </si>
  <si>
    <t xml:space="preserve">tt0477080</t>
  </si>
  <si>
    <t xml:space="preserve">Unstoppable</t>
  </si>
  <si>
    <t xml:space="preserve">With an unmanned, half-mile-long freight train barreling toward a city, a veteran engineer and a young conductor race against the clock to prevent a catastrophe.</t>
  </si>
  <si>
    <t xml:space="preserve">Denzel Washington, Chris Pine, Rosario Dawson, Ethan Suplee</t>
  </si>
  <si>
    <t xml:space="preserve">Tony Scott</t>
  </si>
  <si>
    <t xml:space="preserve">Nominated for 1 Oscar. Another 1 win &amp; 13 nominations.</t>
  </si>
  <si>
    <t xml:space="preserve">train|runaway-train|train-engineer|race-against-time|freight-train|train-conductor|kiss|die-hard-scenario|train-movie|african-american-protagonist|train-driver|cartoon-on-tv|hit-by-a-train|employee-employee-relationship|pickup-truck|waitress|school-bus|training|bridge|police|media-coverage|diner|one-day|heroism|jumping-onto-moving-truck|press-conference|jumping-from-a-train|jumping-onto-a-train|evacuation|fired-from-the-job|husband-wife-relationship|character-says-i-love-you|afghanistan-veteran|ex-marine|horse|pittsburgh-pennsylvania|news-report|radio|hazardous-material|birthday|character-repeating-someone-else's-dialogue|field-trip|character's-point-of-view-camera-shot|train-yard|scene-during-opening-credits|news-helicopter|railroad-bridge|truck-crash|train-derailment|police-escort|bell-205-helicopter|keating-summit-pennsylvania|eurocopter-as350-squirrel|horse-trailer|news-crew|safety-campaign|bare-chested-male|map|plan|suspense|novice|cell-phone|tank-car|death|near-death-experience|railroad-switch|passenger-train|restraining-order|hooters|chase|dangerous-mission|foot-injury|railroad-track|railroad-company|walkie-talkie|helicopter|what-happened-to-epilogue|watching-tv|tv-news|accident|father-daughter-relationship|railroad-crossing|car-hit-by-a-train|child-in-peril|train-explosion|trainee|car-crash|explosion|one-word-title|based-on-true-story|restaurant|machine-gun|brother-brother-relationship|raised-middle-finger</t>
  </si>
  <si>
    <t xml:space="preserve">tt1458175</t>
  </si>
  <si>
    <t xml:space="preserve">The Next Three Days</t>
  </si>
  <si>
    <t xml:space="preserve">A married couple's life is turned upside down when the wife is accused of a murder.</t>
  </si>
  <si>
    <t xml:space="preserve">Russell Crowe, Elizabeth Banks, Michael Buie, Moran Atias</t>
  </si>
  <si>
    <t xml:space="preserve">Paul Haggis</t>
  </si>
  <si>
    <t xml:space="preserve">evidence|murder|murder-weapon|fingerprints|argument|escape|appeal|planning|blood-stain|fire|escape-artist|cash|passport|lawyer|witness|community-college|county-jail|in-medias-res|woman|neo-noir|railway-station|jersey-the-garment|four-word-title|prison-visit|coincidence|no-title-at-beginning|attempted-suicide|protective-male|forged-document|camera|female-convict|miscarriage-of-justice|wrongful-conviction|innocent|missing-evidence|street-grating|drain|rainy-night|rain|restaurant|trash|emergency-stop|trash-bag|dumpster|female-doctor|doctor|collage|kiss|motorcycle|bar|meth-lab|single-mother|divorcee|hospital-bed|ankle|handcuffs|mugging|robbery|locked-in-a-closet|gunfire|insulin|button-pops-off|don-quixote|lip-reader|lip-reading|deaf|false-passport|airplane-ticket|lab-results|prius|broken-tail-light|roadblock|police-dragnet|car-chase|red-light|pittsburgh-pennsylvania|crowd|sports-arena|surveillance|surveillance-camera|customs|flight|ticket|brother-brother-relationship|family-argument|murder-victim|conviction|venezuela|canada|haiti|fugitive|subway|zoo|birthday-party|kids-playing|husband-wife-relationship|mother-son-relationship|father-son-relationship|forged-papers|test-result|blood-test|van|attorney|missing-witness|button|helicopter-tour|elevator|foot-chase|getaway-car|diabetes|bump-key|drug-money|drug-dealer|shot-in-the-chest|remake-of-french-film|time-in-title|murder-accusation|based-on-film|number-in-title</t>
  </si>
  <si>
    <t xml:space="preserve">tt1126591</t>
  </si>
  <si>
    <t xml:space="preserve">Burlesque</t>
  </si>
  <si>
    <t xml:space="preserve">A small-town girl ventures to Los Angeles and finds her place in a neo-burlesque club run by a former dancer.</t>
  </si>
  <si>
    <t xml:space="preserve">Cher, Christina Aguilera, Eric Dane, Cam Gigandet</t>
  </si>
  <si>
    <t xml:space="preserve">Steve Antin</t>
  </si>
  <si>
    <t xml:space="preserve">Won 1 Golden Globe. Another 5 wins &amp; 17 nominations.</t>
  </si>
  <si>
    <t xml:space="preserve">small-town-girl|dancer|burlesque|iowa|stage|woman|f-rated|perseverance|barefoot|bare-chested-male|homosexual-subtext|bare-butt|male-nudity|air-rights|infinity-pool|putting-on-nylons|jagermeister|rain|composing-music|party|two-on-a-motorcycle|blowing-out-candle|fan-dancer|pearl-costume|morning-sickness|carrying-a-woman|hollywood-california|want-ad|hiding-money|riding-bus|bartender|female-protagonist|pantyhose|stockings|legs|backstage|audition|song|real-estate-agent|nightclub|musician|buyout|sunset-strip|transvestism|rival|one-word-title|dancing|premarital-sex|entertainer|rhythm-and-blues|roommate|performer|soul|theatre|love-triangle|vaudeville|cabaret|los-angeles-california|blues|singing|jazz|title-spoken-by-character</t>
  </si>
  <si>
    <t xml:space="preserve">tt0977855</t>
  </si>
  <si>
    <t xml:space="preserve">Fair Game</t>
  </si>
  <si>
    <t xml:space="preserve">CIA operative Valerie Plame discovers her identity is allegedly leaked by the government as payback for an op-ed article her husband wrote criticizing the Bush administration.</t>
  </si>
  <si>
    <t xml:space="preserve">Naomi Watts, Sonya Davison, Vanessa Chong, Anand Tiwari</t>
  </si>
  <si>
    <t xml:space="preserve">iraq|cia|new-york-times|bush-administration|interview|credibility|nuclear-weapon|payback|marriage|trust|weapon-of-mass-destruction|iraq-war|uranium|scientist|covert-operation|niger|cia-agent|woman|truth|two-word-title|female-protagonist|political-thriller|torture-victim|torture-threat|information-leak|intelligence-analyst|human-intelligence|post-september-11-2001|thailand|canada|based-on-memoir|dubai|mumbai-india|osirik-nuclear-facility-iraq|cambridge-massachusetts|m.i.t.|forgery|neighbor|reference-to-dan-rather|reference-to-cbs|video-replay|military-gun-salute|u.s.-soldier|toy-airplane|looting|war-ruins|vienna-austria|de-briefing|tv-show|secret-meeting|e-mail|reporter|injustice|murder|eating|food|reference-to-hussein-kamel|suitcase|queen-alia-international-airport-amman|head-scarf|helicopter|beirut-lebanon|reference-to-exon|reference-to-chevron|reference-to-elf-gas|cleveland-ohio|syrian|magnifying-glass|reference-to-bill-clinton|birthday|turban|brother-brother-relationship|uncle-nephew-relationship|reference-to-john-ashcroft|sarin|reckless-driving|east-indian|duty-as-a-citizen|responsibility|splashing-water-on-one's-face|east-africa|palisades-washington-d.c.|air-force-colonel|u.s.-air-force|justified-paranoia|reading-a-story-to-a-child|joint-task-force|reference-to-power-rangers|philadelphia-pennsylvania|rage|quasi-racist-conundra|testifying-under-oath|oath|santa-fe-new-mexico|secret-mission|claiming-not-to-be-who-one-is|self-righteousness|security-threat|pillory|character-assassination|being-followed|following-someone|cafeteria|treachery|sleeping-on-a-sofa|reference-to-richard-armitage|university-of-virginia|basra-iraq|reference-to-adolf-hitler|world-trade-center-manhattan-new-york-city|reference-to-cnn|telephone-call|treadmill|reference-to-winston-churchill|female-doctor|doctor|retching|evidence|post-it|united-nations|reference-to-george-tenet|physicist|analyst|reference-to-gernot-zippe|reference-to-james-bond|angola|assumed-identity|graveyard|cemetery|counter-proliferation|stubbornness|taking-the-fall|letter-of-resignation|god-bless-america|burkina-faso|reference-to-msnbc|reference-to-fox-tv|accused-of-being-a-communist|vanity-fair-magazine|playground|subjective-camera|reflection|mirror|democracy|tyranny|reference-to-benjamin-franklin|reference-to-sandra-day-o'connor|perjury|apology|anger|returning-home|grandmother-grandson-relationship|grandmother-granddaughter-relationship|grandfather-grandson-relationship|grandfather-granddaughter-relationship|u.s.-capitol-building-washington-d.c.|washington-monument-washington-d.c.|umbrella|death-threat|reference-to-tucker-carlson|internet|reference-to-chris-matthews|reference-to-brian-williams|reference-to-andrea-mitchell|men's-bathroom|women's-bathroom|cubicle|paranoia|colonel|freetown-sierra-leone|sierra-leone|fraud|parade|trespassing|promise|u.s.-department-of-justice|mossad|remote-control|taxi-driver|taxi|lasso|year-1972|breaking-point|cell-phone|grand-jury|fbi|year-1985|year-1982|rain|fertilizer|lecture-hall|lecture|disappearing-ink|ink|pen|archive-footage|candle|explosion|bar|watching-tv|chinese-food|chopsticks-the-eating-utensil|nigerian|langley-virginia|year-1992|uranium-enrichment|news-conference|intrigue|reference-to-uday-hussein|reference-to-saddam-hussein|snowing|snow|montage|photograph|u.s.-congress|year-1993|fear|year-1991|hotel|year-1995|amman-jordan|top-secret|scandal|drinking|drink|eyeglasses|white-house-washington-d.c.|year-2003|year-2001|year-2002|subtitled-scene|arabic|french|saying-goodbye|computer|terrorism|terrorist|op-ed-newspaper-column|yellowcake-uranium|sleeping|bed|newspaper|prologue|afghanistan|pakistan|reference-to-disney-world|georgetown-washington-d.c.|american-flag|coffee|reference-to-sponge-bob|kiss|love|tears|airport|airplane|cigar-smoking|arm-bruise|family-relationships|mother-son-relationship|mother-daughter-relationship|father-son-relationship|twin|politics|liar|writing|writer|cairo-egypt|u.s.-president|crying|tabloid-journalism|fight-for-justice|news-leak|justice|lie|political-threat|political-conspiracy|political-dirty-tricks|bad-intelligence|political-manipulation|government-propaganda|mass-media|conscience|integrity|vengeance|political-intimidation|political-corruption|business-deal|abuse-of-power|corruption|false-accusation|accusation|traitor|businessman|marital-problem|fall-guy|commuted-sentence|indictment|marital-crisis|planted-story|rumor|fox-news|news-reporter|baghdad-iraq|jordan|kuala-lumpur-malaysia|false-passport|secret-life|undercover-operation|secret-operation|cia-covert-operations|centrifuge|tube|investigation|power|washington-d.c.|lunch|speech|smear-campaign|false-history|false-report|reputation|father-daughter-relationship|congressional-testimony|congressional-investigation|tv-news|newspaper-column|newspaper-article|faked-intelligence|wmd|death|fired-from-the-job|employer-employee-relationship|u.s.-vice-president|state-of-the-union-address|uranium-ore|africa|ambassador|brother-sister-relationship|covert-operative|spy|blown-cover|secret-agent|post-9-11|espionage|2000s|female-agent|based-on-true-story|title-spoken-by-character|husband-wife-relationship</t>
  </si>
  <si>
    <t xml:space="preserve">tt1243957</t>
  </si>
  <si>
    <t xml:space="preserve">The Tourist</t>
  </si>
  <si>
    <t xml:space="preserve">Revolves around Frank, an American tourist visiting Italy to mend a broken heart. Elise is an extraordinary woman who deliberately crosses his path.</t>
  </si>
  <si>
    <t xml:space="preserve">Johnny Depp, Angelina Jolie, Paul Bettany, Timothy Dalton</t>
  </si>
  <si>
    <t xml:space="preserve">Florian Henckel von Donnersmarck</t>
  </si>
  <si>
    <t xml:space="preserve">Action, Crime, Romance</t>
  </si>
  <si>
    <t xml:space="preserve">Nominated for 3 Golden Globes. Another 4 wins &amp; 2 nominations.</t>
  </si>
  <si>
    <t xml:space="preserve">tailing-a-suspect|surveillance-van|police-surveillance|venice-italy|woman|tourist|russian|american-tourist|scotland-yard|money|hotel|letter|thug|hitchcockian|railway-station|hidden-safe|sledgehammer|negotiator|mob|husband|foreign-language-adaptation|camera|airport|luxury-hotel|gambling|playing-cards|airliner|italian|digital-camera|computer|police-arrest|bicycling|courier|being-followed|cafe|french|subtitled-scene|hitman|misunderstanding|police-officer|dancing|cheque|explosion|held-at-gunpoint|interpreter|police-station|reference-to-honore-de-balzac|undercover-operation|music-band|reference-to-marcel-proust|electronic-cigarette|passionate-kiss|incognito|hidden-microphone|gun-held-to-head|grabbed-by-the-hair|hitting-a-woman|face-slap|corporate-jet|binoculars|formal-dance|zippo-lighter|picking-lock|boat-crash|running-across-a-roof|climbing-through-a-window|telephoto-lens|room-service|dreaming|invitation|hotel-danieli|dining-car|burning-a-letter|fruit-stand|secret-agent|female-spy|undercover|macguffin|deception|stolen-money|strangulation|threatened-with-a-knife|shot-through-a-window|shot-through-a-door|mistaken-identity|no-title-at-beginning|no-opening-credits|walkie-talkie|cell-phone|investigation|police-inspector|cigarette-smoking|teacher|arrest|surveillance|canal|subway|organized-crime|mafia-boss|assassination-attempt|pistol|silencer|sniper-rifle|london-england|ballroom|casino|crime-boss|russian-mafia|assassin|double-cross|femme-fatale|pushed-into-water|russian-gang|gang|train-travel|corrupt-cop|chase-on-foot|chase-on-the-roof|rooftop|train-journey|shot-in-the-back|knife|sailboat|back-taxes|charm-bracelet|safe|choke-to-death|tailor|private-plane|gangster|stealing-from-a-criminal|mob-boss|automatic-weapon|falling-into-water|passport|new-identity|computer-search|photograph|kiss|dream|interpol|sidewalk-cafe|paris-france|remake-of-french-film|russophobia|observation|murder|gorilla|firearm|american-abroad|fool|botox|burning-a-document|henchman|fake-accent|government-agency|party|ballroom-dancing|bicycle-courier|comeuppance|fake-identity|wall-safe|sniper|handcuffs|prison-cell|jumping-from-height|jumping-from-a-rooftop|foot-chase|train-ride|englishwoman-abroad|englishman-abroad|first-kiss|hotel-suite|female-agent|undercover-agent|plastic-surgery|goatee|gondola|boat-chase|boat-ride|two-word-title|train|mobster</t>
  </si>
  <si>
    <t xml:space="preserve">tt1341188</t>
  </si>
  <si>
    <t xml:space="preserve">How Do You Know</t>
  </si>
  <si>
    <t xml:space="preserve">After being cut from the USA softball team and feeling a bit past her prime, Lisa finds herself evaluating her life and in the middle of a love triangle, as a corporate guy in crisis competes with her current, baseball-playing beau.</t>
  </si>
  <si>
    <t xml:space="preserve">Reese Witherspoon, Paul Rudd, Owen Wilson, Jack Nicholson</t>
  </si>
  <si>
    <t xml:space="preserve">James L. Brooks</t>
  </si>
  <si>
    <t xml:space="preserve">love|love-triangle|embarrassment|revelation|falling-in-love|unconventional-romance|loss-of-control|psychological-drama|mental-breakdown|father-son-relationship|fraud|baseball-player|baseball|former-athlete|27-year-old|question-in-title</t>
  </si>
  <si>
    <t xml:space="preserve">tt1403865</t>
  </si>
  <si>
    <t xml:space="preserve">True Grit</t>
  </si>
  <si>
    <t xml:space="preserve">A tough U.S. Marshal helps a stubborn teenager track down her father's murderer.</t>
  </si>
  <si>
    <t xml:space="preserve">Jeff Bridges, Hailee Steinfeld, Matt Damon, Josh Brolin</t>
  </si>
  <si>
    <t xml:space="preserve">Ethan Coen, Joel Coen</t>
  </si>
  <si>
    <t xml:space="preserve">Adventure, Drama, Western</t>
  </si>
  <si>
    <t xml:space="preserve">Nominated for 10 Oscars. Another 37 wins &amp; 153 nominations.</t>
  </si>
  <si>
    <t xml:space="preserve">spanking-threat|public-hanging|dragged-by-a-horse|spanking|public-execution|murder|sheriff|u.s.-marshal|texas-ranger|arkansas|eye-patch|undertaker|criminal|judge|14-year-old|trial|gang|hanging|justice|pony|long-range-rifle|younger-version-of-character|usa|rainy-night|blocked-chimney|winter|snowing|gold-bullion|alcohol|man-spanking-a-girl|crossing-a-river|wake-up|reading-a-letter|voice-over|lawman|sleeping|night|photograph|precocious-child|negotiation|pigtails|homicide|dead-body|mortician|court-room|death-by-hanging|long-drop-hanging|written-by-producer|written-by-director|produced-by-director|coming-of-age|first-person-narration|colt-pistol|hotel|chaps|telescope|reference-to-daniel-webster|showdown|shooting-a-horse|bearskin|shrivelled-corpses|reference-to-william-quantrill|stabbed-in-chest|rattlesnake|chimney|chinese-american|reference-to-cole-younger|birdseye-shot|native-american|reference-to-pegasus|courtroom-drama|cross-examination|kick-in-butt|biblical-quote|reference-to-jesse-james|killing-an-animal|sharps-rifle|20th-century|19th-century|spyglass|colonel|obesity|racial-slur|film-starts-with-quote|gravestone|circus|church|epilogue|lifting-someone-into-the-air|hallucination|doctor|sucking-poison|sociopath|mountain|slaughterhouse|shotgun|tent|rope|stabbed-in-the-hand|black-comedy|shot-in-the-forehead|shot-in-the-head|threatened-with-a-knife|stable|cowboy|child's-point-of-view|fugitive|revolver|handgun|rifle|sniper|cabin|fireplace|shot-in-the-side|snow|deception|cave|woods|campfire|alcoholic|bounty-hunter|anti-hero|latrine|small-town|desert|train|actor-shares-last-name-with-character|climbing-a-tree|execution-by-hanging|oklahoma-territory|trapper|title-same-as-book|year-1903|1870s|character-has-same-name-as-actor|braided-hair|teenage-girl|target-shooting|drunkard|manhunt|bargaining|trick-shooting|snake-bite|gunfight|character-repeating-someone-else's-dialogue|pit|thrown-from-a-horse|amputee|severed-arm|1900s|bitten-in-the-hand|cut-hand|poisonous-snake-bite|snake|hit-on-the-head-with-a-rock|hit-on-the-head-with-a-gun|child-uses-a-gun|kidnapping|hostage|target-practice|whiskey|drunkenness|forest|rain|rescue|stabbed-in-the-chest|finger-cut-off|severed-finger|knife|blood|blood-splatter|shot-to-death|shot-in-the-face|shot-in-the-shoulder|shot-in-the-stomach|shot-in-the-chest|shot-in-the-back|shot-in-the-leg|shootout|outlaw|falling-from-height|crow|shack|held-at-gunpoint|pistol|child-in-peril|horse-riding|apple|letter|spurs|boarding-house|hanged-body|hanged-man|bag-over-head|1800s|testimony|lawyer|court|rolling-a-cigarette|pipe-smoking|cigarette-smoking|coffin|gold|deal|revenge|horse|corpse|voice-over-narration|no-opening-credits|bear-suit|winchester-rifle|remake-of-best-actor-oscar-winner|remake-of-oscar-winner|remake|death-of-father|based-on-novel|title-spoken-by-character|surprise-ending|girl|river|two-word-title</t>
  </si>
  <si>
    <t xml:space="preserve">tt0970866</t>
  </si>
  <si>
    <t xml:space="preserve">Little Fockers</t>
  </si>
  <si>
    <t xml:space="preserve">Family-patriarch Jack Byrnes wants to appoint a successor. Does his son-in-law, the male nurse Greg Focker, have what it takes?</t>
  </si>
  <si>
    <t xml:space="preserve">Robert De Niro, Ben Stiller, Owen Wilson, Dustin Hoffman</t>
  </si>
  <si>
    <t xml:space="preserve">nurse|male-nurse|suspicion|birthday|misunderstanding|vomiting|remix-during-end-credits|yamaka|whoopie-cushion|arm-cast|inflatable-slide|cotton-candy|hanging-upside-down|drink-in-a-coconut-shell|carnival|hula-dancer|woman-wearing-blue-lingerie|reference-to-jesus-christ|fall-from-height|fraternal-twins|tattoo-of-a-woman's-face|cleaning-ear|adrenaline|injection-in-penis|red-eye|tailing-a-suspect|plastic-toy-soldier|buried-alive|kiss-on-both-cheeks|woman-with-a-cold|himalayan-cat|chicago-skyline|dump-truck|blood-spurting|sprayed-with-blood|cut-finger|year-1643|woman-in-a-bikini|woman-sitting-on-a-man's-lap|self-defibrillation|911-call|anatomical-diagram|flamenco-dance|erectile-dysfunction-drug|anal-catheter|latex-gloves|reference-to-the-godfather|marriage|heart-condition|medical-condition|priapism|penis|blood-splatter|erectile-dysfunction|computer|siamese-cat|estate|defibrillator|acrobatics|yamulke|stay-at-home-dad|somersault|lasagna|dysfunctional-family|hypodermic|grandson|gecko|reference-to-george-w.-bush|el-train|ex-cia-agent|projectile-vomit|grandfather|carving-a-turkey|geneology|flamenco-dancing|fistfight|whoopee-cushion|bouncy-castle|hit-in-the-crotch|ball-pit|punched-in-the-face|birthday-party|enema|broken-arm|falling-from-height|drawing|interview|timeshare|tattoo-on-back|myspace|google|stabbed-in-the-crotch|injection|photograph|role-playing|subway|being-followed|hiding-under-a-bed|chicago-illinois|finger-cut|webcam|private-school|heart-attack|ensemble-cast|american-abroad|mother-son-relationship|mother-daughter-relationship|divorce|infidelity|family-tree|genealogy|convention|grandfather-grandson-relationship|grandfather-granddaughter-relationship|husband-wife-relationship|pharmaceutical-company|hospital|new-house|lizard|father-son-relationship|father-daughter-relationship|twin-brother-and-sister|cat|father-in-law-son-in-law-relationship|erection|viagra|double-entendre|sequel|reference-to-ho-chi-minh|reference-to-andy-garcia|reference-to-arthur-murray|scene-during-end-credits|reference-to-imdb|bare-chested-male|character-repeating-someone-else's-dialogue|character-says-i-love-you|woman-in-bra-and-panties|two-word-title|third-part|character-name-in-title</t>
  </si>
  <si>
    <t xml:space="preserve">tt1584131</t>
  </si>
  <si>
    <t xml:space="preserve">The Last Godfather</t>
  </si>
  <si>
    <t xml:space="preserve">A Mafia boss trains his mentally impaired son as his successor.</t>
  </si>
  <si>
    <t xml:space="preserve">Harvey Keitel, Jason Mewes, Jocelin Donahue, Michael Rispoli</t>
  </si>
  <si>
    <t xml:space="preserve">Hyung-rae Shim</t>
  </si>
  <si>
    <t xml:space="preserve">mafia|mafia-boss|three-word-title|mafioso|mafiosi|mafia-don|godfather</t>
  </si>
  <si>
    <t xml:space="preserve">tt1555064</t>
  </si>
  <si>
    <t xml:space="preserve">Country Strong</t>
  </si>
  <si>
    <t xml:space="preserve">A rising country-music songwriter works with a fallen star to work their way to fame, causing romantic complications along the way.</t>
  </si>
  <si>
    <t xml:space="preserve">Gwyneth Paltrow, Tim McGraw, Garrett Hedlund, Leighton Meester</t>
  </si>
  <si>
    <t xml:space="preserve">Shana Feste</t>
  </si>
  <si>
    <t xml:space="preserve">songwriter|country-music|stage|alcohol|love|singer|bar|concert|texas|singer-songwriter|f-rated|pink-panties|panties|relapse|vodka|jealousy|alcoholic|woman-hits-man|ends-with-funeral|title-directed-by-female|cult-film|note|tragic-event|love-interest|bare-chested-male-bondage|black-bra-and-panties|female-removes-her-clothes|female-in-bra-and-panties|long-blonde-hair|kiss|boyfriend-girlfriend-relationship|main-character-dies|kissing-while-having-sex|mentor-protege-relationship|unfaithfulness|adultery|infidelity|cheating-on-husband|child-with-cancer|make-a-wish-foundation|charity|musician|singing|married-couple|unfaithful-wife|sex-scene|extramarital-affair|cuckolded-husband|cuckold|punched-in-the-face|loss-of-loved-one|death-of-loved-one|van|tour-bus|nashville-tennessee|tennessee|funeral|medication|drunkenness|medicine|prescription-drugs|suicide|pills|addiction|brunette|man-on-the-verge-of-tears|man-wearing-towel|man-in-towel|boxer-shorts|male-underwear|hairy-chest|bare-chested-male|blonde|two-word-title|written-by-director|taxi|taxi-driver|paparazzi|former-star|dallas-texas|biker|biker-bar|austin-texas|title-spoken-by-character|surprise-ending</t>
  </si>
  <si>
    <t xml:space="preserve">tt0479997</t>
  </si>
  <si>
    <t xml:space="preserve">Season of the Witch</t>
  </si>
  <si>
    <t xml:space="preserve">14th-century knights transport a suspected witch to a monastery, where monks deduce her powers could be the source of the Black Plague.</t>
  </si>
  <si>
    <t xml:space="preserve">Nicolas Cage, Ron Perlman, Stephen Campbell Moore, Stephen Graham</t>
  </si>
  <si>
    <t xml:space="preserve">Dominic Sena</t>
  </si>
  <si>
    <t xml:space="preserve">middle-ages|knight|monk|witch|14th-century|priest|crusade|1300s|possessed-girl|catholic-church|plague|ritual|church|monastery|crusader|suspected-witch|blood-splatter|kissing|deception|wolf|animal-attack|rope-bridge|mass-grave|telling-a-joke|map|woman-crying|disillusionment|curse|locked-in-a-dungeon|self-flagellation|castle|massacre|battle-of-smyrna|year-1344|snowing|battle-of-artah|year-1339|year-1337|battle-of-imbros|siege-of-tripoli|year-1334|crucifix|begging-for-mercy|confession|execution-by-hanging|sword-and-sorcery|sword-and-fantasy|swordsman|ambush|disarming-someone|fight|fighting|suspense|warrior|sword|sword-fight|stabbed-with-a-sword|cavalry|infantry|horse|blood|showdown|axe-fight|battle-axe|mace|knife|dagger|sword-duel|soldier|fictional-war|hand-to-hand-combat|combat|shield|battle|battlefield|tough-guy|adventure-hero|hero|religious-ritual|cardinal-the-priest|catholic-priest|hanging|witchcraft|religion|belief-in-witches|belief-in-hell|belief-in-god|lord's-prayer|prayer|demon|gothic-horror|medieval-times|rotting-corpse|battering-ram|shackles|sword-and-sandal|stabbed-with-a-spear|bow-and-arrow|shot-with-a-bow-and-arrow|b-horror</t>
  </si>
  <si>
    <t xml:space="preserve">tt1274300</t>
  </si>
  <si>
    <t xml:space="preserve">The Tempest</t>
  </si>
  <si>
    <t xml:space="preserve">Shakespeare's epic play is translated from page to screen, with the gender of the main character, Prospero, changed from male to female.</t>
  </si>
  <si>
    <t xml:space="preserve">Touchstone Pictures/Miramax Films</t>
  </si>
  <si>
    <t xml:space="preserve">Felicity Jones, Jude Akuwudike, Reeve Carney, David Strathairn</t>
  </si>
  <si>
    <t xml:space="preserve">Nominated for 1 Oscar. Another 2 wins &amp; 3 nominations.</t>
  </si>
  <si>
    <t xml:space="preserve">storm-at-sea|staff|spirit|banishment|sorcery|island|shipwreck|storm|triple-f-rated|f-rated|insect-attack|floating-stairway|live-action-and-animation|mud-man|sleeping-in-the-open|carrying-fire-wood|drunken-man|ship-of-the-line|looking-at-one's-reflection-in-water|black-sand-beach|caught-in-the-rain|sandcastle|shakespeare-play|title-directed-by-female|close-up|frozen|freedom-seeker|drunkard|presumed-dead|marriage|fire|freedom|confusion|chess|close-up-of-eyes|ring-of-fire|chased-by-a-dog|attack-dog|clothes-line|winged-creature|eclipse|frog|urination|forest|undershirt|anachronism|drinking|gathering-wood|sword|love-at-first-sight|song|stranded-on-an-island|ship-wreck|shipwrecked|eyes-different-color|loincloth|ocean|slave|revelation|mother-daughter-relationship|sorceress|curse|male-rear-nudity|male-nudity|bare-chested-male|shakespeare's-the-tempest|reference-to-william-shakespeare|based-on-play</t>
  </si>
  <si>
    <t xml:space="preserve">tt0990407</t>
  </si>
  <si>
    <t xml:space="preserve">The Green Hornet</t>
  </si>
  <si>
    <t xml:space="preserve">Following the death of his father, Britt Reid, heir to his father's large company, teams up with his late dad's assistant Kato to become a masked crime fighting team.</t>
  </si>
  <si>
    <t xml:space="preserve">Seth Rogen, Jay Chou, Cameron Diaz, Tom Wilkinson</t>
  </si>
  <si>
    <t xml:space="preserve">kung-fu|playboy|party|superhero|heir|fight|crime-boss|mechanic|statue|newspaper|sidekick|chauffeur|vandalism|mask|reflection-in-an-eye|shooting-oneself|kissing|corona-beer|revolver|millionaire|limousine|stylized-violence|action-hero|crime-fighter|exploding-body|woman-in-a-towel|ejector-seat|gun-held-to-head|front-wheel-drive|crashing-through-a-window|pool-toy|taunting|suit-of-armor|rubber-bullet|metal-casting|woman-in-a-bikini|hot-tub|sketch|statue-dedication|cappuccino|stretch-limousine|building-explosion|violence|gunfight|gun-duel|gun-battle|brutality|blood-splatter|slow-motion-scene|gun|bullet-time|bullet-ballet|killed-in-an-elevator|finger-gun|lens-flare|white-boy-rapping|drive-by-shooting|mace|woman-wearing-towel|newscast|car-cut-in-half|reload-gun|sushi|knockout-gas|car-rollover|murder-of-father|car-bomb|little-black-dress|eye-patch|crashing-through-window|falling-into-swimming-pool|argument|face-slap|flame-thrower|cement-mixer|sketchbook|polycarbonate-window|riding-motorcycle|rose-garden|car-collection|hummer-limousine|wild-party|upside-down-camera-shot|mispronounce-name|action-figure|no-title-at-beginning|altered-version-of-studio-logo|gas-station|media-coverage|printing-press|drawing|car-accident|innocent-person-killed|torture|piano|internet|henchman|wrench|training|nunchucks|interrogation|beaten-to-death|hit-by-a-car|brawl|buddy-comedy|parachute|assassin|helicopter|cover-up|church|coffin|rooftop|fake-shooting|based-on-tv-series|gadget-car|police-car|police-chase|parking-garage|orphan|ninja|basketball|newspaper-headline|corrupt-official|switchblade|stabbed-in-the-crotch|trap|shot-in-the-leg|montage|drug-manufacturing|drugs|shot-in-the-head|lasersight|knife|threatened-with-a-knife|gang|crime-lord|organized-crime|restaurant|construction-site|vigilante|anti-hero|rocket-launcher|two-man-army|shootout|subjective-camera|parody|goofball|no-opening-credits|raised-middle-finger|gas-mask|nunchuku|split-screen|one-eyed-man|beating|deception|crashing-through-a-wall|bazooka|missile|cigar-smoking|jealousy|woman-punching-a-man|head-butt|gangster|newspaper-reporter|newspaper-editor|press-conference|stabbed-in-the-eye|corpse|swat-team|falling-from-height|swimming-pool|bare-chested-male|thrown-through-a-window|jumping-through-a-window|hit-with-a-guitar|crushed-to-death|crushed-by-a-car|buried-alive|revenge|piano-playing|flash-drive|district-attorney|corruption|fast-motion-scene|business-card|e-mail|character-repeating-someone-else's-dialogue|secretary|ejection-seat|singing-in-a-car|vinyl|flamethrower|los-angeles-california|written-by-star|car-crash|hit-in-the-crotch|punched-in-the-crotch|kicked-in-the-crotch|kicked-in-the-face|kicked-in-the-stomach|punched-in-the-stomach|punched-in-the-face|hit-with-a-car-door|drunkenness|masked-vigilante|robbery-gone-awry|title-appears-in-writing|knocked-out|gas-gun|machine-gun|gatling-gun|armored-car|news-report|meth-lab|drug-dealer|blood|3-dimensional|bomb|cameo|nightclub|explosion|held-at-gunpoint|pistol|desert-eagle|shot-to-death|shot-in-the-shoulder|shot-in-the-face|shot-in-the-back|shot-in-the-chest|murder|coffee|white-suit|spoiled-brat|father-son-relationship|young-version-of-character|flashback|mansion|coffee-machine|coffee-maker|car-hit-by-a-truck|exploding-car|exploding-building|loss-of-father|interracial-friendship|love-triangle|sexy-secretary|cemetery|funeral|fedora|car-chase|gadget|three-word-title|insect-in-title|color-in-title|animal-in-title|written-by-co-star|secret-identity|masked-hero|martial-arts|based-on-radio-show|based-on-comic|based-on-comic-book|death-of-father|title-spoken-by-character|character-name-in-title</t>
  </si>
  <si>
    <t xml:space="preserve">tt1578275</t>
  </si>
  <si>
    <t xml:space="preserve">The Dilemma</t>
  </si>
  <si>
    <t xml:space="preserve">A man discovers that his best friend's wife is having an affair.</t>
  </si>
  <si>
    <t xml:space="preserve">Vince Vaughn, Kevin James, Jennifer Connelly, Winona Ryder</t>
  </si>
  <si>
    <t xml:space="preserve">friend|best-friend|investigation|secret|reference-to-nikola-tesla|two-word-title|high-definition-television|high-definition|reference-to-verizon-communications|blackberry|coca-cola|reference-to-verizon|dodge|chicago-bears|chicago-blackhawks|chevrolet|hd|hdtv|reference-to-apple-iphone|apple-ipad|apple-computer|ipad|iphone-3gs|restauranteur|psychologist|intervention|gambling-addiction|gambling-problem|fancy-restaurant|chef|marital-anxiety|eavesdropper|caught-eavesdropping|free-ticket|hockey-game|hockey|coupe|muscle-car|smashed-car|hit-in-eye|facial-bruise|fight|anniversary-party|anniversary|airplane-trip|flight|chicago-illinois|detroit-michigan|deadline|massage-parlor|marital-infidelity|marital-problem|peeping-tom|snooping|eavesdropping|digital-camera|dead-fish|fish-tank|aquarium|proposal|wad-of-cash|engagement|embarrassment|dancing|drink|revelation|pimple|immaturity|insecurity|doubt|dilemma|camera|convertible|office|executive|black-humor|clumsiness|poisonous-plant|affection|love|unfaithfulness|adulterous-wife|unfaithful-wife|adultery|infidelity|driving-a-car|car|man-with-glasses|boyfriend-girlfriend-relationship|husband-wife-relationship|friendship</t>
  </si>
  <si>
    <t xml:space="preserve">tt0935075</t>
  </si>
  <si>
    <t xml:space="preserve">Rabbit Hole</t>
  </si>
  <si>
    <t xml:space="preserve">Life for a happy couple is turned upside down after their young son dies in an accident.</t>
  </si>
  <si>
    <t xml:space="preserve">Nicole Kidman, Aaron Eckhart, Dianne Wiest, Miles Teller</t>
  </si>
  <si>
    <t xml:space="preserve">John Cameron Mitchell</t>
  </si>
  <si>
    <t xml:space="preserve">Nominated for 1 Oscar. Another 7 wins &amp; 40 nominations.</t>
  </si>
  <si>
    <t xml:space="preserve">comic-book-artist|mourning-for-son|tragedy|car|dog|death|comic-book|memory|marriage|support-group|accidental-death|screenplay-adapted-by-author|iphone|smart-phone|atheism|reference-to-orpheus-and-eurydice|police-station|holding-hands|doghouse|cookout|basement|arrest|supermarket|grocery-store|pedicure|parallel-universe|real-estate-agent|hugging|house-for-sale|open-house|shouting|yelling|juggling|arcade|fight|skee-ball|high-school-student|park-bench|bench|park|cellphone-video|cell-phone|reference-to-ebay|death-of-brother|reference-to-aristotle-onassis|reference-to-the-three-stooges|reference-to-the-kennedys|birthday-present|bowling|reading-to-a-child|reading-aloud|birthday|birthday-cake|birthday-party|librarian|reading|book|overdue-library-book|library-book|library|sotheby's|train|treadmill|reference-to-al-green|listening-to-music|massage|painting|refrigerator|driving|school-bus|donation|clothing|clothing-donation|reference-to-applebee's|washing-machine|packing|pregnant-woman|pregnant-sister|pregnancy|baking|cooking|kitchen|squash|reference-to-ma-barker|home-video|reference-to-jerry-springer|drawing|dinner|hose|gardening|garden|atheist|interracial-relationship|interracial-marriage|anger|argument|face-slap|title-appears-in-writing|mourning|toy|kid-art|baby-car-seat|minimalism|repression|older-woman-younger-man-relationship|montage|rendezvous|sci-fi-fan|teenage-boy|stalking|flirting|parking-lot|marijuana|pot-smoking|tragic-event|creme-brulee|group-therapy|therapy|trauma|sister-sister-relationship|telephone-call|telephone|forty-something|pulitzer-prize-source|locker-room|male-in-shower|bare-chested-male|crying|car-accident|bereavement|grief|mother-daughter-relationship|belief-in-god|belief-in-angels|new-york|two-word-title|location-in-title|animal-in-title|new-york-city|mother-son-relationship|loss-of-son|husband-wife-relationship|father-son-relationship|family-relationships|death-of-son|death-of-child|based-on-play</t>
  </si>
  <si>
    <t xml:space="preserve">tt1265990</t>
  </si>
  <si>
    <t xml:space="preserve">The Roommate</t>
  </si>
  <si>
    <t xml:space="preserve">When college freshman Sara arrives on campus for the first time, she befriends her roommate, Rebecca, unaware that the girl is becoming dangerously obsessed with her.</t>
  </si>
  <si>
    <t xml:space="preserve">Leighton Meester, Minka Kelly, Cam Gigandet, Aly Michalka</t>
  </si>
  <si>
    <t xml:space="preserve">Christian E. Christiansen</t>
  </si>
  <si>
    <t xml:space="preserve">dead-cat|cat-killer|death-of-cat|animal-abuse(non-graphic)|college|freshman|roommate|bound-and-gagged|dead-woman-with-eyes-open|woman-kills-man|kneed-in-the-groin|obsession|jealousy|hometown|los-angeles-california|love-interest|boyfriend|villainess-played-by-lead-actress|revolver|closet|necklace|medication|death-of-sister|murder|classroom|teacher|kitten|bipolar-disorder|tape-recorder|stalking|drunkenness|band|gasoline|drawing|betrayal|frat-party|navel-piercing|shower|dangerous-friend|choke|tattoo|stabbed-to-death|box-cutter|stabbed-in-the-chest|hotel-room|sexual-harassment|lesbian-kiss|two-word-title|roommate-relationship|roommate-issues|college-roommate</t>
  </si>
  <si>
    <t xml:space="preserve">tt1564367</t>
  </si>
  <si>
    <t xml:space="preserve">Just Go with It</t>
  </si>
  <si>
    <t xml:space="preserve">On a weekend trip to Hawaii, a plastic surgeon convinces his loyal assistant to pose as his soon-to-be-divorced wife in order to cover up a careless lie he told to his much-younger girlfriend.</t>
  </si>
  <si>
    <t xml:space="preserve">Adam Sandler, Jennifer Aniston, Nicole Kidman, Nick Swardson</t>
  </si>
  <si>
    <t xml:space="preserve">5 wins &amp; 11 nominations.</t>
  </si>
  <si>
    <t xml:space="preserve">chick-flick|hawaii|plastic-surgeon|gay|woman-wearing-a-string-bikini|budweiser|swimming-with-clothes-on|pushed-into-a-swimming-pool|dancing|dance-contest|sea-turtle|female-in-a-shower|woman-undressing-for-a-man|aerial-shot|diving-into-a-river|waterfall|climbing-up-a-hill|kayaking|feral-pig|resort-hotel|shopping-at-tiffany's|imperative-in-title|refusing-to-eat|dance-competition|water-fountain|woman-wearing-towel|pokies|rope-bridge|barneys-new-york|walking-on-a-beach|hand-on-a-breast|math-teacher|school-uniform|teacher|school|multiple-time-frames|woman-in-bikini|marriage|ladies-man|friendship|true-love|rivalry|plastic-surgery|bikini|fake-family|vacation|los-angeles-california|child-crying|learning-to-swim|beach|party|prologue|big-nose|doctor|doctor's-office|competition|competitiveness|contest|hula|hula-dance|fake-english-accent|absent-father|scheme|airport|sheep|boar|wild-boar|screwball-comedy|screwball|older-man-younger-woman-relationship|wedding-ring|womanizer|pizza-hut|awkward-situation|posing-as-married-couple|posing-as-husband-and-wife|hilton-hotel|swimming-pool|deception|deceit|blackmail|office-romance|wedding|single-mother|receptionist|in-the-closet|closeted-married-man|closeted-homosexual|swimming-in-underwear|briefs|boxer-shorts|remake|golfing|reference-to-karl-malden|reference-to-mickey-mantle|reference-to-ebay|male-underwear|hairy-chest|bare-chested-male|title-spoken-by-character</t>
  </si>
  <si>
    <t xml:space="preserve">tt1401152</t>
  </si>
  <si>
    <t xml:space="preserve">Unknown</t>
  </si>
  <si>
    <t xml:space="preserve">A man awakens from a coma, only to discover that someone has taken on his identity and that no one, (not even his wife), believes him. With the help of a young woman, he sets out to prove who he is.</t>
  </si>
  <si>
    <t xml:space="preserve">Liam Neeson, Diane Kruger, January Jones, Aidan Quinn</t>
  </si>
  <si>
    <t xml:space="preserve">Jaume Collet-Serra</t>
  </si>
  <si>
    <t xml:space="preserve">amnesia|airport|scientist|nurse|agriculture|female-in-shower|sex-in-shower|fake-id|hotel|coma|luggage|briefcase|biotechnology|river|hospital|hitchcockian|nazi|detective|glass-shard|political-refugee|security-camera|car-into-water|trauma|african-immigrant|bosnian|mri|tenement|ex-policeman|braless|terrorism|terrorist|subjective-camera|stolen-identity|identity-theft|passenger-train|newscast|crashing-through-a-window|hotel-explosion|flash-drive|computer-password|tuxedo|plastic-explosive|pack-of-money|wristwatch|combination-lock|cyanide-poisoning|whistling-kettle|book-cipher|car-train-crash|streetcar|driving-in-reverse|car-truck-chase|murder-of-friend|attacked-from-behind|eye-gouging|sliding-down-a-ladder|two-in-a-shower|50-euro-bill|coughing|saying-the-same-thing-simultaneously|man-fainting|tearing-a-page-from-a-book|hotel-adlon|gift-of-a-book|dragging-a-dead-woman|woman's-neck-broken|dead-woman-with-eyes-open|dead-woman-on-floor|dead-nurse|secret-agent|passport-control|fake-passport|airport-bar|airport-terminal|forehead-cut|band-aid-on-forehead|lost-luggage|baggage-handler|baggage-claim|baggage|taxi-ride|conspiracy|bomb-victim|defusing-bomb|bomb-explosion|bomb-threat|time-bomb|public-telephone|payphone|public-phone|car-falls-into-water|parking-garage|exploding-building|male-in-shower|hearing-sex-through-a-wall|sound-of-sex|university|research-scientist|scientific-research|language|language-barrier|suv-accident|suv|immigrant|mercedes-taxi|mercedes|surveillance-footage|video-surveillance|surveillance-camera|surveillance|hotel-security-guard|hotel-receptionist|escape|narrow-escape|escape-from-a-car-in-water|overturned-car|overturning-car|heart-stoppage|defibrillation|resuscitation|cardiopulmonary-resuscitation|cpr|party|security-guard|news-report|deception|knife|stabbed-with-glass|breaking-a-mirror|subway|subway-station|injection|poison|magnetic-resonance-imaging|impostor|illegal-immigrant|thanksgiving|car-off-a-bridge|prince|summit|professor|false-name|doctor|character's-point-of-view-camera-shot|bare-chested-male|underwater-scene|car-crash|car-accident|false-memory|flashback|american-abroad|false-passport|scene-during-opening-credits|stealing-a-taxi|bilingualism|german|subtitled-scene|laptop-computer|child-in-peril|hotel-suite|exploding-car|kidnapping|falling-from-height|crushed-by-a-car|hit-by-a-car|looking-at-oneself-in-a-mirror|woman-slaps-a-man|face-slap|taser|secret-code|cell-phone|stalking|nightclub|slow-motion-scene|drawing|driving-on-the-sidewalk|car-hit-by-a-train|stabbed-in-the-neck|head-butt|punched-in-the-stomach|beating|kicked-in-the-stomach|punched-in-the-face|climbing-through-a-window|held-at-gunpoint|thrown-through-a-wall|shower|loud-sex|home-invasion|suicide-by-poison|cyanide|exploding-body|assassination-attempt|book|waitress|character-repeating-someone-else's-dialogue|laboratory|private-investigator|foot-chase|syringe|dancing|neck-breaking|photograph|posing-as-husband-and-wife|death|timebomb|fight|bomb|loss-of-memory|murder|female-taxi-driver|taxi-driver|taxi|car-chase|berlin-germany|professional-assassin|explosion|violence|false-identity|death-of-friend|based-on-novel|surprise-ending|speaking-german|mercedes-station-wagon|mercedes-limousine|volkswagen|mercedes-benz|one-word-title</t>
  </si>
  <si>
    <t xml:space="preserve">tt1464174</t>
  </si>
  <si>
    <t xml:space="preserve">Big Mommas: Like Father, Like Son</t>
  </si>
  <si>
    <t xml:space="preserve">Malcolm Turner and his stepson Trent go undercover at an all-girls school to flush out a killer.</t>
  </si>
  <si>
    <t xml:space="preserve">Martin Lawrence, Brandon T. Jackson, Jessica Lucas, Michelle Ang</t>
  </si>
  <si>
    <t xml:space="preserve">John Whitesell</t>
  </si>
  <si>
    <t xml:space="preserve">performing-arts-school|murder|fbi-agent|undercover|scene-during-end-credits|stepfather-stepson-relationship|song-during-end-credits|musical-number|music-video|song|assumed-identity|murder-witness|record-contract|teenage-girl|teenage-boy|emergency-stop|college-campus|housemother|young-love|man-dressed-as-woman|car-chase|dorm-room|dormitory|music-school|henchman|fbi-investigation|ballet-class|showcase|ballet-dancer|dance-class|backpack|flash-drive|overweight|date|female-friendship|restaurant|art-class|fat-man|dancing|following-someone|surveillance|aspiring-rapper|hip-hop|woman-driver|driving-lesson|teen-romance|new-job|shot-in-the-back|shot-to-death|informant|suv|held-at-gunpoint|father-son-relationship|father-son-conflict|twister-the-game|contract|russian-gangster|security-guard|taser|fat-suit|disguise|atlas|college-student|library|pistol|music-box|cd|songwriting|gender-disguise|college|campus|cross-dressing|asian-american|aspiring-musician|rapper|chicken|gangster|duet|rooster|piano-playing|african-american|african-american-protagonist|six-word-title|third-part|sequel|punctuation-in-title|apostrophe-in-title</t>
  </si>
  <si>
    <t xml:space="preserve">tt1464540</t>
  </si>
  <si>
    <t xml:space="preserve">I Am Number Four</t>
  </si>
  <si>
    <t xml:space="preserve">Aliens and their Guardians are hiding on Earth from intergalactic bounty hunters. They can only be killed in numerical order, and Number Four is next on the list. This is his story.</t>
  </si>
  <si>
    <t xml:space="preserve">DreamWorks Studios</t>
  </si>
  <si>
    <t xml:space="preserve">Alex Pettyfer, Timothy Olyphant, Teresa Palmer, Dianna Agron</t>
  </si>
  <si>
    <t xml:space="preserve">based-on-young-adult-novel|good-versus-evil|human-alien|bare-chested-male|ohio|guardian|high-school|alien|danger|fugitive|small-town|on-the-run|bully|strong-female-character|necklace-yanked-off|mutant|duster|subjective-camera|alias|house-explosion|narrated-by-character|beach-party|telepathy|power-outage|unrequited-love|canteen|mother-daughter-relationship|father-son-relationship|death-of-mentor|orphan|conspiracy-theorist|friendship|waterfall|punched-in-the-face|fistfight|fight|brawl|woods|death|chase|camcorder|animal-attack|killing-an-animal|shot-in-the-back|shot-in-the-head|sword-fight|stadium|shower|monster|bully-comeuppance|martial-arts|funfair|photo-lab|transformation|teleportation|high-school-student|comic-book|supermarket|australian|held-at-gunpoint|old-dark-house|teenage-hero|alien-invasion|laptop|internet|florida-keys|prologue|lifting-someone-into-the-air|severed-leg|stabbed-in-the-eye|sword|jungle|jumping-from-height|foot-chase|shotgun|sheriff|open-ended|explosion|shot-to-death|telekinesis|exploding-body|stabbed-in-the-leg|stabbed-to-death|stabbed-in-the-back|falling-off-a-roof|impalement|body-landing-on-a-car|shot-in-the-chest|website|night-vision|ride|fair|africa|steel-mill|photograph|family-dinner|cell-phone|creature|subtitled-scene|nerd|photographer|slow-motion-scene|knife|fake-identity|scar|voice-over-narration|box|florida|underwater-scene|light|big-dipper|jet-ski|stabbed-in-the-chest|murder|necklace|lifted-by-the-throat|jumping-off-a-cliff|earth-viewed-from-space|particle-beam-weapon|fight-to-the-death|gas-explosion|dog|lizard|woman-in-bikini|party|laser-gun|shootout|exploding-house|secret-identity|boyfriend-girlfriend-relationship|teenage-girl|teenage-boy|super-power|supernatural-power|based-on-novel|warrior|claim-in-title|first-person-title|pickup-truck|tough-girl|female-warrior|anti-heroine|anti-hero|no-opening-credits|character's-point-of-view-camera-shot|reference-to-youtube|character-repeating-someone-else's-dialogue|title-spoken-by-narrator|reference-to-bernie-kosar|number-in-character's-name|title-spoken-by-character|character-name-in-title|number-in-title</t>
  </si>
  <si>
    <t xml:space="preserve">tt1544600</t>
  </si>
  <si>
    <t xml:space="preserve">The Grace Card</t>
  </si>
  <si>
    <t xml:space="preserve">Everything can change in an instant...and take a lifetime to unravel. Every day, we have the opportunity to rebuild relationships by extending and receiving God's grace. Offer The Grace Card, and never underestimate the power of God's love.</t>
  </si>
  <si>
    <t xml:space="preserve">Michael Joiner, Michael Higgenbottom, Joy Parmer Moore, Louis Gossett Jr.</t>
  </si>
  <si>
    <t xml:space="preserve">David G. Evans</t>
  </si>
  <si>
    <t xml:space="preserve">pastor|police|christian-film|forgiveness|hospital|racism|kidney-failure|gunshot-wound|anger|father-son-relationship|dysfunctional-family|counseling|african-american|church|police-officer|prayer|grief|christian|cop|memphis-tennessee|husband-wife-relationship|counsellor|death-of-child</t>
  </si>
  <si>
    <t xml:space="preserve">tt1152398</t>
  </si>
  <si>
    <t xml:space="preserve">Beastly</t>
  </si>
  <si>
    <t xml:space="preserve">A modern-day take on the "Beauty and the Beast" tale where a New York teen is transformed into a hideous monster in order to find true love.</t>
  </si>
  <si>
    <t xml:space="preserve">Alex Pettyfer, Justin Bradley, Mary-Kate Olsen, Dakota Johnson</t>
  </si>
  <si>
    <t xml:space="preserve">Daniel Barnz</t>
  </si>
  <si>
    <t xml:space="preserve">tutor|maid|newscaster|student|high-school|blind|curse|blind-tutor|beauty-and-the-beast|based-on-young-adult-novel|fairy-tale|modern-day-adaptation|based-on-fairy-tale|tattoo|dead-mother|mother|arrogance|high-school-dance|high-school-student|popularity|father-son-relationship|father-daughter-relationship|one-word-title|based-on-novel|witch</t>
  </si>
  <si>
    <t xml:space="preserve">tt1385826</t>
  </si>
  <si>
    <t xml:space="preserve">The Adjustment Bureau</t>
  </si>
  <si>
    <t xml:space="preserve">The affair between a politician and a contemporary dancer is affected by mysterious forces keeping the lovers apart.</t>
  </si>
  <si>
    <t xml:space="preserve">Matt Damon, Emily Blunt, Lisa Thoreson, Florence Kastriner</t>
  </si>
  <si>
    <t xml:space="preserve">George Nolfi</t>
  </si>
  <si>
    <t xml:space="preserve">Romance, Sci-Fi, Thriller</t>
  </si>
  <si>
    <t xml:space="preserve">fate|love-at-first-sight|alternate-history|new-york-city-new-york|obscene-finger-gesture|three-word-title|teleportation|covert-agency|rain|free-will|title-spoken-by-character|woman-in-men's-room|politician|bus|ballet-dancer|hat|destiny|change-history|angel|dimensional-portal|walking-in-the-rain|marriage-license|modern-dance|change-of-plan|ballet-rehearsal|death-of-brother|trip-and-fall|frozen-in-time|hit-by-a-taxi|chasing-a-bus|woman-in-a-men's-room|passionate-kiss|riding-a-bus|sleeping-on-the-job|chloroformed|new-york-city|senator|u.s.-senator|brooklyn-new-york-city|nightclub|political-candidate|election-campaign|talking-to-oneself|spilling-coffee|cell-phone|foreplay|political-thriller|sex-in-bed|man-and-woman-in-bed|disco|political-scandal|newspaper-headline|tabloid|reference-to-cuban-missile-crisis|text-message|cnn|impulse|brooklyn-bridge|steadicam-shot|metal-detector|east-river|reference-to-john-f.-kennedy|congressman|running-up-stairs|wheelchair|sprained-ankle|punched-in-the-face|running-after-a-taxi|dance-rehearsal|water-taxi|kiss-on-the-cheek|lost-love|flash-forward|point-of-view-shot|foot-chase|spilled-coffee|hit-by-a-car|running-after-a-bus|mini-skirt|lapel-pin|cheering-crowd|newscast|american-flag|montage|no-opening-credits|hailing-a-taxi|car-crash|hudson-river|twisted-ankle|dance-performance|secret-door|library|plan|need-to-be-loved|civil-marriage|engagement|wakeup-alone|frozen-time|new-york-skyline|ferry|chase-on-the-roof|mind-probe|park|venture-capital|honesty|campaign-speech|first-meeting|learning-speech|campaign-manager|political-campaign|political-aide|taxi-driver|car-accident|rooftop-view|statue-of-liberty|courthouse|canceled-wedding|hospital|unseen-character|warehouse|chase|motionless|telephone-number|kiss|hotel|hotel-bathroom|chance-encounter|men's-bathroom|political-speech|based-on-short-story|senatorial-candidate|predicting-the-future|omnipotence|death-of-father|death-of-mother|character-says-whatever-it-takes|slow-motion-scene|wide-angle-lens|super-power</t>
  </si>
  <si>
    <t xml:space="preserve">tt1217613</t>
  </si>
  <si>
    <t xml:space="preserve">Battle Los Angeles</t>
  </si>
  <si>
    <t xml:space="preserve">A squadron of U.S. Marines becomes the last line of defense against a global invasion.</t>
  </si>
  <si>
    <t xml:space="preserve">Aaron Eckhart, Ramon Rodriguez, Will Rothhaar, Cory Hardrict</t>
  </si>
  <si>
    <t xml:space="preserve">Jonathan Liebesman</t>
  </si>
  <si>
    <t xml:space="preserve">invasion|extraterrestrial|marine|mission|alien|platoon|forward-operating-base|survivor|meteor|sergeant|u.s.-marine|police-station|rescue|airport|meteor-shower|beach|lieutenant|bus|military|helicopter|alien-invasion|male-soldier|human-versus-alien|alien-spacecraft|in-medias-res|police-officer-killed|police-officer|shoelace|killed-in-an-elevator|tough-guy|m712-copperhead-projectile|tying-shoelaces|rappelling|helicopter-shot-down|hand-bandage|blinded|fragmentation-grenade|general-dynamics-lav-25|humvee|m-16|v-22-osprey|uh-1-huey-helicopter|sit-ups|boeing-vertol-ch-46-sea-knight|colonel|general|cell-phone|coming-out-of-retirement|combat|ufo|gas-station|female-sergeant|technical-sergeant|hit-by-a-car|2010s|pregnancy|one-day|recipient-of-several-purple-hearts|shootout|pistol|tension|coastline|hollywood-california|cnn-reporter|crushed-by-a-car|virgin|stabbed-in-the-heart|stabbed-to-death|freeway|death|exploding-gas-station|grenade|shot-in-the-stomach|assault-rifle|death-of-brother|camp-pendleton-california|character-repeating-someone-else's-dialogue|running-on-the-beach|santa-monica-california|ocean|destruction|burned-alive|radio-signal|medic|san-diego-california|evacuation|party|character-says-i-love-you|retirement|post-traumatic-stress-disorder|flower-shop|autopsy|veterinarian|father-son-relationship|helicopter-crash|exploding-helicopter|female-soldier|rocket-launcher|bazooka|grenade-launcher|machine-gun|flashlight|hand-grenade|swimming-pool|burnt-face|rooftop|stabbed-in-the-chest|knife|shot-to-death|shot-in-the-leg|shot-in-the-back|violence|shot-in-the-chest|shot-in-the-arm|shot-in-the-forehead|shot-in-the-head|walkie-talkie|apocalypse|no-opening-credits|fictional-war|chaos|survival|battle|creature|redemption|anti-hero|ambush|dog|smoke|corpse|abandoned-apartment|apartment|laundromat|rescue-mission|exploding-ship|dog-tag|race-against-time|map|destroyed-city|exploding-body|explosion|filmed-killing|drunkenness|golf-course|golf-club|pool-table|husband-wife-relationship|rookie|psychiatrist|military-life|webcam|computer|nigerian|fiance-fiancee-relationship|cemetery|american-flag|military-base|marine-base|u.s.-army|army|u.s.-marine-corps|mercenary|soldier|media-coverage|air-base|corporal|staff-sergeant|news-reporter|news-report|night-vision|nonlinear-timeline|command-center|weapons-cabinet|captain|mojave-desert|desert|laser|aerial-shot|exploding-building|drone|shaky-cam|end-of-the-world-scenario|slow-motion-scene|lasersight|air-strike|missile|rocket|los-angeles-storm-drain|electrocution|sewer|loss-of-father|alien-contact|water|supermarket|blood-on-shirt|exploding-bus|self-sacrifice|c4-explosives|exploding-truck|binoculars|rope|rifle|bulletproof-vest|near-death-experience|body-landing-on-a-car|falling-from-height|crushed-to-death|exploding-car|50-calibre-machine-gun|tank|fighter-jet|reference-to-john-wayne|exploding-gasoline-station|child-in-peril|gash-in-the-face|spaceship|little-girl|little-boy|escape|hotwiring|burning-city|fire|fireball|sniper|three-word-title|punctuation-in-title|los-angeles-california|place-name-in-title|city-name-in-title|death-of-father|death-of-friend|title-spoken-by-character</t>
  </si>
  <si>
    <t xml:space="preserve">tt1486185</t>
  </si>
  <si>
    <t xml:space="preserve">Red Riding Hood</t>
  </si>
  <si>
    <t xml:space="preserve">Set in a medieval village that is haunted by a werewolf, a young girl falls for an orphaned woodcutter, much to her family's displeasure.</t>
  </si>
  <si>
    <t xml:space="preserve">Amanda Seyfried, Gary Oldman, Billy Burke, Shiloh Fernandez</t>
  </si>
  <si>
    <t xml:space="preserve">werewolf|wolf|village|love|revenge|woodcutter|panic|blood|hunter|death|forest|dark-past|tragic-past|tragic-event|tragedy|gothic|darkness|full-moon|seduction|coming-of-age|good-versus-evil|army|monster-hunter|bravery|courage|thrown-from-a-boat|lake|stabbed-to-death|revelation|impalement|execution|bitten-in-the-hand|foot-chase|sabotage|capture|captain|card-trick|survival|autism|brother-sister-relationship|planetary-alignment|church|close-up-of-eyes|chase|loss-of-father|hatred|anger|witch-hunter|dream|massacre|preacher|orphan|brothers-grimm|ambush|loss-of-grandmother|death-of-grandmother|loss-of-mother|loss-of-daughter|death-of-daughter|loss-of-sister|silver|father-son-relationship|mother-son-relationship|sister-sister-relationship|husband-wife-relationship|mother-daughter-relationship|father-daughter-relationship|creature-feature|killing-spree|young-version-of-character|fire|cave|danger|paranoia|fear|animal-killing|animal-attack|rampage|family-relationships|double-cross|betrayal|deception|escape|rescue|hostage|kidnapping|bitten-in-the-arm|pig|severed-head|bitten-in-the-leg|violence|suspense|friendship|corpse|telepathy|mind-reading|horse-drawn-carriage|horse|interrogation|rowboat|mental-retardation|humiliation|face-mask|cabin-in-the-woods|curse|supernatural-power|chapel|glowing-eyes|flashback|ritual|race-against-time|blood-moon|altered-version-of-studio-logo|boat|vision|dancing|tavern|unrequited-love|wood-chopping|woodsman|blacksmith|hunting-party|hunt|huntsman|arrest|jail-cell|caged-human|priest|reverend|soldier|shield|knife|suit-of-armor|tunic|helmet|love-triangle|mercy-killing|axe|shot-in-the-chest|stabbed-in-the-back|stabbed-in-the-chest|moral-dilemma|wrongful-arrest|false-accusation|whodunit|voice-over-narration|historical-fiction|medieval-times|middle-ages|woods|patricide|tree|waterfall|mountain|snow|aerial-shot|character's-point-of-view-camera-shot|subjective-camera|slow-motion-scene|matricide|red-riding-hood|based-on-fairy-tale|female-director|f-rated|werewolf-bite|cult-film|female-protagonist|torture-device|brazen-bull|murder|title-directed-by-female|mist|dumping-dead-body-in-lake|murder-of-grandmother|daughter-murders-father|killed-by-a-werewolf|basket|hatchet|nightmare|sword|shot-with-an-arrow|abuse-of-power|publicly-disgraced|torture|scratched-by-werewolf|blood-splatter|walking-over-hot-coals|women-dancing-together|mask|party|severed-hand|crossbow|stagecoach|wolf-head|torch|snowing|log-cabin|flash-forward|white-rabbit|rabbit-trap|water-bucket|narrated-by-character|winter|gothic-horror|red-moon|red-hood|red-cape|fairy-tale|death-of-sister|bloody-moon|arranged-marriage|grandmother-granddaughter-relationship|death-of-father|death-of-mother|character-name-in-title|surprise-ending|folk-horror|three-word-title|color-in-title</t>
  </si>
  <si>
    <t xml:space="preserve">tt1832382</t>
  </si>
  <si>
    <t xml:space="preserve">A Separation</t>
  </si>
  <si>
    <t xml:space="preserve">A married couple are faced with a difficult decision - to improve the life of their child by moving to another country or to stay in Iran and look after a deteriorating parent who has Alzheimer's disease.</t>
  </si>
  <si>
    <t xml:space="preserve">Payman Maadi, Leila Hatami, Sareh Bayat, Shahab Hosseini</t>
  </si>
  <si>
    <t xml:space="preserve">Asghar Farhadi</t>
  </si>
  <si>
    <t xml:space="preserve">Won 1 Oscar. Another 82 wins &amp; 43 nominations.</t>
  </si>
  <si>
    <t xml:space="preserve">iran|divorce|iranian|alzheimer's-disease|running-up-steps|temper|abandoned-by-wife|resting-one's-head-on-a-pregnant-woman's-stomach|eighty-something|gas-station|court|teacher|cell-phone|fired-from-the-job|doorbell|marital-problem|wheelchair|mobile-phone|oxygen|judge|reference-to-god|falling-out-of-bed|hospital|looking-out-a-window|bathroom|tears|crying|bank|fight|kitchen|handcuffs|knocking-on-a-door|telephone-call|passport|family-relationships|marriage|grandfather-granddaughter-relationship|girl-with-glasses|girl|little-girl|hijab|scene-during-end-credits|koran|tied-to-a-bed|school-teacher|joblessness|hot-temper|elder-care|pregnancy|wife-leaves-husband|oxygen-mask|religion|woman|caregiver|class|money|maid|humanity|visa|f-rated|mutism|thirty-something|wetting-oneself|key|running|tiredness|looking-at-the-camera|memory|sitting-in-a-car|drawing-book|house-appraisal|bench|removing-someone's-necktie|hearing|hitting-someone|slamming-a-door|pills|drinking-fountain|sunglasses|abandoned-by-mother|shackles|elevator|dizziness|sleeping|running-away|seventy-something|commuting|falling-on-the-floor|bare-chested-male|persian|locking-a-door|shaving-someone|suspicion|mopping-steps|girls'-school|honor|domestic-violence|confession|disturbing-the-peace|revoking-testimony|testimony|sin|doubt|hit-by-a-car|pain|erasing-a-blackboard|blackboard|asking-for-forgiveness|promise|apology|scene-of-the-crime|doctor|selling-a-car|overhearing-a-conversation|lying-in-wait|homework|coming-of-age|law|jail|gynecologist|school|fear|reading-aloud|shame|scene-during-opening-credits|copy-machine|tea|false-accusation-of-stealing|false-accusation|giving-someone-a-bath|medical-exam|circular-staircase|balcony|bus|cobbler|drawing|debt|venetian-blinds|rug|stairway|moving-a-piano|piano|suitcase|cd|sister-in-law-sister-in-law-relationship|newspaper|teddy-bear|bloody-nose|brother-sister-relationship|chador|theft|thief|surgery|subjective-camera|banker|body-search|studying|photograph|death|telephone|inheritance|eyeglasses|prologue|19-year-old|father-in-law-daughter-in-law-relationship|liar|marital-separation|islamic|obligation|responsibility|ethics|civilization|arrest|depression|creditor|blood-money|bail|head-scarf|muslim|qur'an|indemnification|compensation|witness|wrath|mother-in-law-son-in-law-relationship|head-butt|11-year-old|miscarriage|wanting-a-divorce|bed-wetting|tutor|junior-high-school|mother-daughter-relationship|dirty-money|islam|tehran-iran|dead-baby|murder|old-man|unborn|class-differences|social-differences|poverty|car-accident|immigration|judgment|religious-intolerance|court-of-law|investigation|father-son-relationship|lie|iranian-culture|husband-wife-relationship|father-daughter-relationship|character-name-in-title|arabic</t>
  </si>
  <si>
    <t xml:space="preserve">tt1219289</t>
  </si>
  <si>
    <t xml:space="preserve">Limitless</t>
  </si>
  <si>
    <t xml:space="preserve">With the help of a mysterious pill that enables the user to access 100 percent of his brain abilities, a struggling writer becomes a financial wizard, but it also puts him in a new world with lots of dangers.</t>
  </si>
  <si>
    <t xml:space="preserve">Bradley Cooper, Robert De Niro, Abbie Cornish, Andrew Howard</t>
  </si>
  <si>
    <t xml:space="preserve">Neil Burger</t>
  </si>
  <si>
    <t xml:space="preserve">drug|experimental-drug|brain-capacity|neuropharmacology|rapid-learning|intelligence|writer|pills|diving-off-a-cliff|blacking-out|playing-the-stock-market|hidden-stash|central-park-manhattan-new-york-city|memory-lapse|stock-trading|hallucination|ice-skating|martial-arts|fistfight|day-trading|internal-view-of-body|fictional-drug|rags-to-riches|drinking-blood|needle-in-eye|stabbed-with-a-needle|stabbed-in-the-eye|contemplating-suicide|cliff-diving|ice-rink|rise-to-power|wealth|drug-dealer|superhuman|supernatural-power|russian-mafia|struggling-writer|writer's-block|language-learning|speaking-italian|trippy|vomiting|in-medias-res|1-year-later|reference-to-the-oracle-of-delphi|three-against-one|polyglot|power-of-observation|taking-a-pill|reference-to-oliver-twist|character-appears-in-newspaper|scene-before-opening-credits|self-narration|limping|outnumbered|gulfstream-450-business-jet|playing-piano|pack-of-money|hundred-dollar-bill|some-scenes-animated|close-up-of-mouth|reference-to-william-shakespeare|multi-millionaire|first-person-narration|jump-cut|shady-lawyer|newspaper-headline|surrealism|wall-street|fisheye-lens|told-in-flashback|campaign-headquarters|senate-campaign|condominium|reference-to-hugh-hefner|stabbed-in-stomach|fainting|loading-gun|syringe|facial-cut|stabbed-multiple-times|male-vomiting|reading-aloud|kissing-in-public|starts-with-narration|chinese-restaurant|flash-forward|grand-piano|safecracking|injection|stabbed-in-the-stomach|upside-down-camera-shot|infinity-pool|corporate-jet|sex-standing-up|playing-poker|shot-in-the-head|woman-on-top|close-up-of-eyes|extreme-close-up|narrated-by-character|drug-problem|drug-pusher|junkie|tattoo-on-hand|tailored-suit|car-crash|safe|raised-middle-finger|bodyguard|severed-hand|character-repeating-someone-else's-dialogue|thrown-through-a-glass-door|piano-playing|dying-man|hypodermic-needle|politician|knife|bag-of-money|lawyer|police-lineup|title-spoken-by-narrator|drug-withdrawal|greed|stabbed-to-death|stabbed-in-the-chest|foot-chase|threat|gash-in-the-face|merger|big-businessman|stock-broker|stock-market|best-selling-book|newspaper|news-report|police-detective|murder-suspect|police-station|new-york-police-department|subtitled-scene|unsubtitled-foreign-language|bilingualism|cell-phone|stalking|loan-shark|blood-pool|beating|punched-in-the-stomach|punched-in-the-face|boyfriend-girlfriend-relationship|literary-editor|murder|shot-to-death|shot-in-the-chest|home-invasion|apartment|character's-point-of-view-camera-shot|hotel|sex-in-a-bathroom|interracial-sex|premarital-sex|voice-over-narration|drug-addict|drug-addiction|ex-husband-ex-wife-relationship|bar|flashback|nonlinear-timeline|manhattan-new-york-city|new-york-city|bare-chested-male|based-on-novel|title-spoken-by-character|surprise-ending|cult-film|death|tailor|one-word-title</t>
  </si>
  <si>
    <t xml:space="preserve">tt0978764</t>
  </si>
  <si>
    <t xml:space="preserve">Sucker Punch</t>
  </si>
  <si>
    <t xml:space="preserve">A young girl is institutionalized by her abusive stepfather, retreating to an alternative reality as a coping strategy, envisioning a plan to help her escape.</t>
  </si>
  <si>
    <t xml:space="preserve">Emily Browning, Abbie Cornish, Jena Malone, Vanessa Hudgens</t>
  </si>
  <si>
    <t xml:space="preserve">Action, Fantasy</t>
  </si>
  <si>
    <t xml:space="preserve">escape|prostitution|alternate-reality|samurai|girl-gang|sexual-abuse|imagination|dream|lobotomy|thigh-high-socks|mini-dress|mini-skirt|short-skirt|school-uniform|female-assassin|sniper|escapee|insane-asylum|creature|bullet-time|cigar-smoking|female-pilot|battle|battlefield|surrealism|temple|snow|female-warrior|warrior|slow-motion-scene|strip-club|prostitute|dancing|gangster|upskirt|close-up-of-eyes|sexploitation|female-bonding|steampunk|kicked-in-the-balls|violence|robot|attempted-rape|escape-plan|hallucination|cyborg|helicopter|dancer|gun|dance|fire-breathing-dragon|dragon|female-protagonist|two-word-title|evil-man|mental-hospital|death-of-friend|surprise-ending|child-abuse|stepfather|f-rated|laser-gun|baby-dragon|flying-dragon|human-versus-dragon|killing-an-animal|hit-on-the-head-with-a-rifle|hit-with-a-gun-butt|knocked-out-with-a-gun-butt|combat|hand-to-hand-combat|schoolgirl-uniform|black-eye|gash-in-the-face|knocked-out-with-gun-butt|pistol-whip|kicked-in-the-face|punched-in-the-face|kicked-in-the-stomach|punched-in-the-chest|martial-arts|sniper-rifle|bus|bus-station|handcuffs|arrest|forgery|doctor|body-landing-on-car|fire-extinguisher|alarm|molotov-cocktail|security-camera|surveillance|security-guard|spit-in-the-face|face-slap|exploding-train|train-explosion|hologram|timebomb|explosive|laser|train|shotgun|planet|radio|animal-attack|diamond|stomach-ripped-open|falling-from-height|dynamite|bow-and-arrow|crossbow|prologue|flare|voice-over-narration|plane-crash|rescue|blimp|exploding-airplane|exploding-plane|exploding-body|corpse|police-officer|foot-chase|chase|hostage|held-at-gunpoint|mission|silencer|rifle|shootout|giant-robot|fighter-plane|swastika|resurrection|back-from-the-dead|nazi|stabbed-in-the-neck|rocket-launcher|top-secret|super-strength|body-torn-apart|decapitation|severed-head|severed-leg|torso-cut-in-half|death|shot-to-death|shot-in-the-leg|shot-in-the-back|shot-in-the-chest|inside-the-mind|shot-in-the-forehead|shot-in-the-head|shot-in-the-face|shot-in-the-eye|blood-splatter|blood|throat-slitting|stabbed-to-death|stabbed-in-the-back|stabbed-in-the-chest|stabbed-in-the-head|stabbed-in-the-eye|stabbed-in-the-leg|demon|explosion|guardian|sister-sister-relationship|threatened-with-a-knife|pimp|priest|nonlinear-timeline|flashback|rapist|mental-institution|covert-operation|race-against-time|shot-in-the-shoulder|police|flashlight|teacher-student-relationship|vermont|death-of-sister|pistol|bathroom|coffin|funeral|accidental-killing|heavy-rain|gas-mask|potato-masher-grenade|triplane|barrage-balloon|machine-gun|telescopic-rifle|biplane|aerial-bombardment|shot-point-blank|crow|gatling-gun|missile|extreme-closeup|desk-bell|sliding-down-a-drain-pipe|climbing-out-a-window|looking-through-a-keyhole|thunderstorm|candle|starts-with-narration|no-opening-credits|brothel|sexual-predator|punched-in-the-crotch|dream-sequence-within-a-dream-sequence|caper|tragedy|katana|bomb|self-sacrifice|betrayal|bus-driver|master-key|kitchen|dressing-room|castle|bomber|mayor|trench|giant|sword-fight|sword|katana-sword|dojo|therapist|soldier|blackboard|murder|cook|fire|lighter|knife|key|map|alice-in-wonderland|female-empowerment|satire|cult-film|zombie|world-war-one</t>
  </si>
  <si>
    <t xml:space="preserve">tt1591095</t>
  </si>
  <si>
    <t xml:space="preserve">Insidious</t>
  </si>
  <si>
    <t xml:space="preserve">A family looks to prevent evil spirits from trapping their comatose child in a realm called The Further.</t>
  </si>
  <si>
    <t xml:space="preserve">FilmDistrict</t>
  </si>
  <si>
    <t xml:space="preserve">Patrick Wilson, Rose Byrne, Ty Simpkins, Lin Shaye</t>
  </si>
  <si>
    <t xml:space="preserve">James Wan</t>
  </si>
  <si>
    <t xml:space="preserve">8 wins &amp; 15 nominations.</t>
  </si>
  <si>
    <t xml:space="preserve">boy|house|coma|baby|demon|attic|new-home|astral-projection|medium|evil-spirit|baby-monitor|supernatural-power|missing-child|woman-crying|ghost|search|apparition|security-system|animate-object|inherited-supernatural-ability|digital-camera|screaming-in-fear|light-filter|handprint|feeding-tube|flash-forward|baby-laughing|playing-piano|barefoot|woman-strangled-to-death|shackles|metronome|crying-baby|possession|sketchbook|child-in-peril|mother-son-relationship|husband-wife-relationship|piano-playing|piano|childhood-photo|murder-of-an-old-woman|paranormal-investigator|terror|haunted-house|door-handle|looking-at-oneself-in-a-mirror|night-terrors|composing-music|playing-with-a-baby|surrealism|freeze-frame|lantern|furnace|hiding-under-a-bed|hiding-under-the-covers|murder-of-family|shot-in-the-chest|rifle|claw|held-captive|hypnosis|revelation|strangulation|photo-album|hiding-in-a-closet|ghost-child|headphones|writing-a-song|spiral-staircase|drawing|gas-mask|character's-point-of-view-camera-shot|viewfinder|video-camera|camera|photograph|mother-in-law-daughter-in-law-relationship|flashlight|candlelight|blood|bloody-hand-print|rocking-horse|out-of-body-experience|falling-from-height|falling-off-a-ladder|hospital|nightmare|dream-sequence|flashback|fear|security|brother-brother-relationship|father-son-relationship|moving|house-warming|surprise-ending|book|teacher|new-house|fireplace-poker|marionette|nether-world|scene-after-end-credits|title-at-the-end|character-repeating-someone-else's-dialogue|young-version-of-character|title-spoken-by-character</t>
  </si>
  <si>
    <t xml:space="preserve">tt0945513</t>
  </si>
  <si>
    <t xml:space="preserve">Source Code</t>
  </si>
  <si>
    <t xml:space="preserve">A soldier wakes up in someone else's body and discovers he's part of an experimental government program to find the bomber of a commuter train. A mission he has only 8 minutes to complete.</t>
  </si>
  <si>
    <t xml:space="preserve">Jake Gyllenhaal, Michelle Monaghan, Vera Farmiga, Jeffrey Wright</t>
  </si>
  <si>
    <t xml:space="preserve">Duncan Jones</t>
  </si>
  <si>
    <t xml:space="preserve">Mystery, Romance, Sci-Fi</t>
  </si>
  <si>
    <t xml:space="preserve">time-loop|train|memory|trapped-in-a-time-loop|suspense|psycho-thriller|memory-games|surprise-ending|bomber|time|wallet|containment|cat-and-mouse|hitchcockian|single-set-production|die-hard-scenario|strong-female-character|psychological-manipulation|haunted-by-the-past|mind-game|hidden-truth|minimal-cast|reliving-same-event|woman-in-jeopardy|seeing-the-future|nonlinear-timeline|bomb|captain|afghanistan|commuter-train|identity|teacher|army|pilot|bombing|scientist|u.s.-army|mirror|military|helicopter-pilot|soldier|saving-a-life|in-medias-res|death-by-explosion|averting-disaster|kiss-on-the-lips|multiple-suspects|knocked-unconscious|handcuffed-to-something|jumping-from-a-moving-train|voice-over-e-mail|railway-station|alternate-timeline|alternate-history|wrongful-suspicion|disaster|high-tech|swat-team|kiss|american-flag|bathroom|internet|science|fight|toilet|hallucination|timebomb|nuclear-threat|megalomaniac|revolver|cnn-reporter|inventor|train-explosion|punching-ticket|sleeping-on-a-train|cityscape|aerial-shot|precognition|gun|surrealism|deja-vu|stare|sociopath|multiple-outcomes|surveillance-camera|handcuffs|taking-the-law-into-one's-own-hands|woman-shot|psychopathic-killer|changing-the-future|time-machine|hit-in-the-face|science-experiment|destiny|boyfriend-girlfriend-relationship|preventing-a-murder|stalking|paradox|tragic-event|rewinding-action|following-someone|fire|massacre|repeated-scene|captive|premonition|altering-history|paranormal-phenomena|criminal|flashback|psychopath|travel|escape|top-secret|top-secret-project|illinois|area-51|time-freeze|torso-cut-in-half|severed-arm|exposed-brain|defusing-bomb|van|shot-through-a-door|title-appears-in-writing|shot-to-death|shot-in-the-chest|jumping-from-a-train|u.s.-air-force|news-report|evacuation|nuclear-bomb|slow-motion-scene|handcuffed-to-a-pipe|taser|held-at-gunpoint|pistol|hit-by-a-train|falling-onto-train-tracks|one-day|blood|broken-jaw|punched-in-the-face|kicked-in-the-stomach|air-vent|race-against-time|suspicion|taking-control-of-someone's-body|comedian|train-conductor|driver's-license|exploding-body|computer-program|video-camera|time-limit|corpse|chamber|looking-at-self-in-mirror|character-repeating-someone-else's-dialogue|meeting-on-a-train|quantum-leap|reflection|monitor|parallel-universe|text-messaging|motion-sickness|immigrant|cell-phone|promise|father-son-relationship|arrest|gunshot|dirty-bomb|detonator|death|murder|mass-murder|terrorism|military-mission|military-base|u.s.-soldier|laptop-computer|assumed-identity|explosion|enigma|alternate-reality|time-travel|chicago-illinois|repeated-event|terrorist|exploding-train|dying-repeatedly|two-word-title|title-spoken-by-character|sunglasses|serial-killer</t>
  </si>
  <si>
    <t xml:space="preserve">tt1498569</t>
  </si>
  <si>
    <t xml:space="preserve">Restless</t>
  </si>
  <si>
    <t xml:space="preserve">The story of a terminally ill teenage girl who falls for a boy who likes to attend funerals and their encounters with the ghost of a Japanese kamikaze pilot from WWII.</t>
  </si>
  <si>
    <t xml:space="preserve">Henry Hopper, Mia Wasikowska, Ryo Kase, Schuyler Fisk</t>
  </si>
  <si>
    <t xml:space="preserve">Gus Van Sant</t>
  </si>
  <si>
    <t xml:space="preserve">japanese|kamikaze|ghost|love|funeral|death|bird|teenager|brain-tumor|cancer|aunt-nephew-relationship|guard|ct-scan|gravestone|insect|kaleidoscope|sister-sister-relationship|letter|reference-to-charles-darwin|book|drawing|train|halloween|battleship-game|seppuku|japanese-soldier|funeral-crasher|doctor|hospital|child-cancer|terminal-illness</t>
  </si>
  <si>
    <t xml:space="preserve">tt0993842</t>
  </si>
  <si>
    <t xml:space="preserve">Hanna</t>
  </si>
  <si>
    <t xml:space="preserve">A sixteen-year-old girl who was raised by her father to be the perfect assassin is dispatched on a mission across Europe, tracked by a ruthless intelligence agent and her operatives.</t>
  </si>
  <si>
    <t xml:space="preserve">Saoirse Ronan, Eric Bana, Vicky Krieps, Cate Blanchett</t>
  </si>
  <si>
    <t xml:space="preserve">title-at-the-end|rogue-agent|child-uses-gun|split-screen|bow-and-arrow|one-word-title|father-daughter-relationship|female-protagonist|title-spoken-by-character|assassin|training|strong-female-lead|action-heroine|strong-female-character|opening-action-scene|forename-as-title|female-warrior|subjective-camera|martial-arts|playground|merry-go-round|child-soldier|revenge|character's-point-of-view-camera-shot|car-crash|death|cctv|impostor|snow|child-protagonist|subway-station|murder|bilingualism|subtitled-scene|forest|deer|arrow-in-chest|desert|deer-hunting|running|first-kiss|villainess|abandoned-amusement-park|multi-lingual|female-assassin|dead-mother|super-soldier|amusement-park|cabin-in-the-woods|child-assassin|death-of-father|death-of-mother|character-name-in-title|nude-pantyhose|female-stockinged-legs|pantyhose|female-stockinged-foot|sex-in-a-van|character-repeating-someone-else's-dialogue|long-take|female-massages-her-own-foot|foot-closeup|camera-shot-of-feet|strip-club|revelation|finland|teenage-girl|woman|overalls|final-showdown|female-gunfighter|teenager-fighting-adult|hand-to-hand-combat|neo-nazi|arthouse-action|operation-gladio|helicopter|cia|silencer|d-box-motion-code|reflection-in-eye|character-says-i-love-you|magic-trick|hung-upside-down|hit-with-a-car-door|singing|slow-motion-scene|throat-slitting|stabbed-in-the-chest|younger-version-of-character|husband-wife-relationship|brushing-teeth|shot-through-a-door|shootout|bus-station|spain|friendship|stabbed-to-death|stabbed-with-a-pen|stabbed-in-the-neck|tied-to-a-chair|stalking|hermaphrodite|nightclub|reference-to-benjamin-franklin|electricity|child-in-peril|psychiatric-evaluation|coming-of-age|postcard|hiding-under-a-bed|father-son-relationship|mother-son-relationship|mother-daughter-relationship|blood|blood-splatter|human-experimentation|blood-sample|shot-in-the-back|flashback|photograph|shot-to-death|shot-in-the-head|shot-in-the-eye|stabbed-in-the-leg|transponder|british|german|arabic|spanish|grimm's-fairy-tales|pistol|target-practice|knife-throwing|head-butt|punched-in-the-face|knife|murder-of-a-police-officer|neck-breaking|american-abroad|self-sacrifice|escape-from-custody|fight|family-vacation|isolation|henchman|haircut|genetic-enhancement|human-experiment|on-the-run|child-fugitive|little-boy|stowaway|holding-cell|german-accent|campsite|taiga|hamburg-germany|road-trip|cargo-container|gutting|mercy-killing|singing-in-a-car|interrogation|tourist|underground-bunker|genetic-engineering|genetic-modification|hunting|morocco|berlin-germany|fugitive|cia-agent|killer-child|f-rated|latex-gloves|killing-an-animal|woman-breaks-woman's-neck|impalement|foot-chase|dock|bracelet|whistling|fish-out-of-water|corpse|luger|kicked-in-the-stomach|punched-in-the-stomach|shot-in-the-chest|bare-chested-male|woman's-neck-broken|redhead|dead-deer|child-with-a-gun|skinhead|dead-animal</t>
  </si>
  <si>
    <t xml:space="preserve">tt1334512</t>
  </si>
  <si>
    <t xml:space="preserve">Arthur</t>
  </si>
  <si>
    <t xml:space="preserve">A drunken playboy stands to lose a wealthy inheritance when he falls for a woman his family doesn't like.</t>
  </si>
  <si>
    <t xml:space="preserve">Russell Brand, Helen Mirren, Greta Gerwig, Jennifer Garner</t>
  </si>
  <si>
    <t xml:space="preserve">Jason Winer</t>
  </si>
  <si>
    <t xml:space="preserve">alcoholic|reference-to-little-orphan-annie|cartoon-on-tv|wedding|punched-in-the-face|singing|party|children's-book|reference-to-simon-and-garfunkel|grief|loss-of-loved-one|poverty|costume|magnetic-bed|underwear|alcohol|male-tears|title-at-the-end|grand-central-station-manhattan-new-york-city|businesswoman|table-saw|nail-gun|mother-dislikes-son's-friend|british-accent|chauffeur|overbearing-mother|domineering-mother|mother-son-conflict|mother-son-relationship|alcoholics-anonymous|top-hat|star-wars-spoof-scene|reference-to-star-wars|reference-to-batman|forced-marriage|disinheritance|disinheriting-someone|remake-of-cult-classic|glamorous-lifestyle|peter-pan-syndrome|billionaire|foundation|nanny|man-child|remake|one-word-title|based-on-film|title-spoken-by-character|character-name-in-title</t>
  </si>
  <si>
    <t xml:space="preserve">tt0968264</t>
  </si>
  <si>
    <t xml:space="preserve">The Conspirator</t>
  </si>
  <si>
    <t xml:space="preserve">Mary Surratt is the lone female charged as a co-conspirator in the assassination trial of Abraham Lincoln. As the whole nation turns against her, she is forced to rely on her reluctant lawyer to uncover the truth and save her life.</t>
  </si>
  <si>
    <t xml:space="preserve">James McAvoy, Robin Wright, Kevin Kline, Evan Rachel Wood</t>
  </si>
  <si>
    <t xml:space="preserve">Crime, Drama, History</t>
  </si>
  <si>
    <t xml:space="preserve">lawyer|woman|truth|trial|john-wilkes-booth|lincoln-assassination|union|president|boarding-house|military-tribunal|prison-cell|death|shot-to-death|weapon|year-1865|1860s|19th-century|based-on-real-person|u.s.-senator|prosecutor|boarder|moat|kidnapping|cobbled-street|priest|reference-to-ulysses-s.-grant|flashback|catholic|cross-examination|rosary|andrew-johnson|alcoholic|rock-thrown-through-a-window|gallows|washington-d.c.|edwin-stanton|disloyalty|reference-to-robert-e.-lee|betrayal|habeas-corpus|justice|newspaper-headline|hunger-strike|moral-courage|legality|vengeance|revenge|ochlocracy|sacrifice|opportunism|professional-ethics|detention|due-process|government-abuse|constitutional-crisis|political-retribution|language-of-fear|inhumane-treatment|integrity|abuse-of-power|conscience|rule-of-law|civil-liberties|u.s.-president|fasting|civil-war-veteran|war-veteran|bag-over-head|arrest|civil-rights|testimony|montage|false-accusation|lie|prison|lawyer-client-relationship|conspiracy|murder|reference-to-abraham-lincoln|american-civil-war|private-club|confederacy|u.s.-history|civil-war|assassination-of-president|what-happened-to-epilogue|execution|mother-son-relationship|mother-daughter-relationship|hanging|two-word-title|death-of-mother</t>
  </si>
  <si>
    <t xml:space="preserve">tt0480239</t>
  </si>
  <si>
    <t xml:space="preserve">Atlas Shrugged: Part I</t>
  </si>
  <si>
    <t xml:space="preserve">Railroad executive Dagny Taggart and steel mogul Henry Rearden form an alliance to fight the increasingly authoritarian government of the United States.</t>
  </si>
  <si>
    <t xml:space="preserve">Taylor Schilling, Grant Bowler, Matthew Marsden, Edi Gathegi</t>
  </si>
  <si>
    <t xml:space="preserve">Paul Johansson</t>
  </si>
  <si>
    <t xml:space="preserve">railroad|motor|railroad-company|neo-noir|new-york-city-new-york|self-made-man|libertarian|atlantis|new-technology|casimir-effect|communism|high-speed-train|model-train|colorado|chauffeured-limousine|collusion|missing-person|passenger-train|train-crash|tuxedo|bad-news|irrational-behavior|irrational-exuberance|engine|politics|economy|business|recession|train|businessman|brother-sister-relationship|tycoon|bracelet|businesswoman|self-empowerment|life-support|empowerment|washington-d.c.-lobbyist|striking|striker|strike|steel-tycoon|steel-magnate|static-electricity|sanctioning|retaliation|railroad-tycoon|railroad-mogul|railroad-magnate|railroad-business|oil-tycoon|oil-magnate|oil-baron|metal|low-budget-film|lobbyist|industrialist|dystopia|copper-magnate|coercion|alloy|abandoned-factory|selfishness|self-worth|self-interest|self-esteem|egoist|dollar-sign|career-woman|capitalist|self-fulfillment|initiation|force|egoism|capitalism|right-to-choose|political-freedom|philosophy|objectivism|individualism|individual-versus-society|individual-rights|collectivist-society|collectivism|based-on-novel|year-2017|mexican-flag|bare-chested-male|year-2016|altruism|female-protagonist|trilogy|roman-numeral-in-title|redistribution-of-wealth|first-part|first-of-trilogy|american-hero|alternate-reality|anti-fascist|anti-communist|independent-woman|freedom|anti-fascism|anti-communism|title-same-as-book|freedom-of-choice|anti-totalitarianism|anti-socialist|independent-film|number-in-title</t>
  </si>
  <si>
    <t xml:space="preserve">tt1787759</t>
  </si>
  <si>
    <t xml:space="preserve">Madea's Big Happy Family</t>
  </si>
  <si>
    <t xml:space="preserve">The crazy and comical Mabel Simmoms, otherwise known as Madea, tries to wrangle her fighting family together for a family dinner regarding the health of her niece Shirley.</t>
  </si>
  <si>
    <t xml:space="preserve">Tyler Perry, Loretta Devine, Cassi Davis, Shannon Kane</t>
  </si>
  <si>
    <t xml:space="preserve">madea-series</t>
  </si>
  <si>
    <t xml:space="preserve">tt1067583</t>
  </si>
  <si>
    <t xml:space="preserve">Water for Elephants</t>
  </si>
  <si>
    <t xml:space="preserve">Set in the 1930s, a former veterinary student takes a job in a traveling circus and falls in love with the ringmaster's wife.</t>
  </si>
  <si>
    <t xml:space="preserve">Reese Witherspoon, Robert Pattinson, Christoph Waltz, Paul Schneider</t>
  </si>
  <si>
    <t xml:space="preserve">Francis Lawrence</t>
  </si>
  <si>
    <t xml:space="preserve">circus|train|elephant|circus-vargas|fear|traveling-circus|ringmaster|falling-in-love|1930s|maniac-villain|maniac|younger-version-of-character|horseback-riding|abusive-husband|domestic-violence|no-title-at-beginning|determination|show-tent|clown-makeup|love-on-the-run|bad-temper|foreign-language|jealous-rage|narration|death-of-parents|three-word-title|hand-on-butt|orphan|old-age|retirement-home|university-student|animal-abuse|brutality|circus-tent|parade|older-woman-younger-man-relationship|gun|circus-performer|circus-horse|lion|dog|dwarf|husband-wife-relationship|historical-fiction|dancing|leaving-home|big-top|trapeze|clown|love-triangle|elephant-trainer|animal-in-title|veterinarian|death-of-mother|death-of-father|based-on-novel</t>
  </si>
  <si>
    <t xml:space="preserve">tt1596343</t>
  </si>
  <si>
    <t xml:space="preserve">Fast Five</t>
  </si>
  <si>
    <t xml:space="preserve">Dominic Toretto and his crew of street racers plan a massive heist to buy their freedom while in the sights of a powerful Brazilian drug lord and a dangerous federal agent.</t>
  </si>
  <si>
    <t xml:space="preserve">Vin Diesel, Paul Walker, Jordana Brewster, Tyrese Gibson</t>
  </si>
  <si>
    <t xml:space="preserve">8 wins &amp; 21 nominations.</t>
  </si>
  <si>
    <t xml:space="preserve">heist|drugs|federal-agent|police|drug-lord|escape|safe|police-station|fugitive|kissing|policewoman|pregnancy|toilet-overflowing|pile-of-money|crucifix|stealing-a-car|car-theft|newscast|cell-phone|beach|remote-controlled-toy-car|handcuffs|organized-crime|limousine|scene-of-the-crime|criminal|armored-car|security-camera|surveillance|pipe-bomb|gasoline|casino|driving-through-wall|grenade|tracking-device|kicked-in-the-face|robbery|shot-to-death|falling-from-height|robbery-gone-awry|impersonating-a-police-officer|masked-man|boyfriend-girlfriend-relationship|brother-sister-relationship|mugshot|news-report|ex-cop|ex-convict|stolen-money|escaped-convict|bridge|scene-during-end-credits|bag-of-money|exploding-car|car-race|vault|police-chase|ambush|tough-cop|punched-in-the-face|explosion|car-chase|fast-car|race-car|shotgun|rio-de-janeiro-brazil|death-of-friend|2010s|part-of-series|tough-guy|number-in-title|surprise-ending|brazil|murder|one-last-job|bikini|surprise-during-end-credits|die-hard-scenario|diplomatic-security-service|diplomatic-security|roulette|switch|minigun|car-rollover|rocket-propelled-grenade|hand-grenade|toast|hand-over-mouth|woman-in-a-bikini|aerial-shot|fire-fight|jumping-between-buildings|train-truck-collision|cutting-torch|thrown-from-a-train|flatbed-truck|off-road-vehicle|passenger-train|life-sentence|bus-rollover|walkie-talkie|ex-soldier|rooftop|knocked-out|home-invasion|kidnapping|rocket-launcher|revolver|brother-brother-relationship|monte-carlo|parking-garage|motorcycle|gatling-gun|desert|interracial-kiss|revenge|armored-vehicle|interracial-relationship|slum|running-across-a-roof|rpg|held-at-gunpoint|microchip|punched-in-the-stomach|thrown-through-wall|neck-breaking|thrown-through-window|driving-off-cliff|corrupt-cop|dea-agent|police-officer-killed|shot-in-the-stomach|shot-in-the-chest|shot-in-the-back|betrayal|crime-lord|jumping-from-a-train|handprint|car-crash|stealing-car|woman-in-bikini|necklace|subtitled-scene|favela|on-the-run|prison-bus|hung-by-wrists|special-agent|rooftop-chase|falling-through-roof|burning-money|stealing-a-police-car|fight|train|train-robbery|foot-chase|raid|uzi|fistfight|brawl|beretta|manhunt|ak-47|street-racing|machine-gun|semiautomatic-pistol|pistol|shootout|reference-to-wyatt-earp|inbetwequel|lens-flare|opening-action-scene|macguffin|maverick-cop|slow-motion-scene|returning-character-killed-off|cult-film|sequel-to-cult-favorite|martial-arts|hand-to-hand-combat|desert-eagle-.50|action-hero|anti-hero|american-abroad|imax-version|fifth-part|sequel</t>
  </si>
  <si>
    <t xml:space="preserve">tt1013860</t>
  </si>
  <si>
    <t xml:space="preserve">Dylan Dog: Dead of Night</t>
  </si>
  <si>
    <t xml:space="preserve">The adventures of supernatural private investigator, Dylan Dog, who seeks out the monsters of the Louisiana bayou in his signature red shirt, black jacket, and blue jeans.</t>
  </si>
  <si>
    <t xml:space="preserve">Brandon Routh, Anita Briem, Sam Huntington, Taye Diggs</t>
  </si>
  <si>
    <t xml:space="preserve">Kevin Munroe</t>
  </si>
  <si>
    <t xml:space="preserve">monster|supernatural|vomiting|friendship|partner|battle|night|reluctant-hero|bravery|courage|occult|paranormal|undead|crypt|tomb|talisman|attack|father-son-relationship|artifact|sunlight|therapy-group|betrayal|murder-investigation|eccentric|giant-creature|supernatural-community|supernatural-power|severed-leg|severed-arm|revelation|foot-chase|chase|italian|macguffin|neo-noir|quirkiness|close-up-of-eyes|fainting|head-butt|disarming-someone|two-man-army|fear|injection|burial|ambush|impalement|warehouse|knocked-out|disguise|streetcar|home-invasion|tattoo|priest|shipyard|bullet|camera|super-strength|crime-scene|kiss|red-herring|hallucination|wisecrack-humor|exploding-body|character-repeating-someone-else's-dialogue|brass-knuckles|informant|smuggler|redemption|flying|secret-passageway|immortality|demonic-possession|ritual|full-moon|barbed-wire|death-of-daughter|hand-to-hand-combat|mixed-martial-arts|martial-arts|brawl|fight|fistfight|kicked-in-the-stomach|kicked-in-the-crotch|kicked-in-the-face|punched-in-the-face|punched-in-the-chest|beating|torso-cut-in-half|severed-head|body-landing-on-a-car|massacre|screaming|comic-relief|cannibal|eaten-alive|glowing-eyes|transformation|interrogation|torture|subtitled-scene|book|forensic-evidence|police-officer-killed|police-car|showdown|thug|electrocution|lightning|race-against-time|alternate-reality|resurrection|back-from-the-dead|coroner|corpse|dancing|barefoot|cooking|pool-of-blood|blood|father-daughter-relationship|serial-killer|offscreen-killing|mansion|funeral|church|coffin|jumping-through-a-window|jumping-from-height|falling-from-height|thrown-from-height|female-bartender|bouncer|revenge|apartment|gothic|business-card|no-opening-credits|nightclub|knife|threatened-with-a-knife|sword|burned-alive|explosion|security-guard|supermarket|diner|worm|escape|buried-alive|cemetery|cell-phone|office|premarital-sex|weapons-cabinet|flare|grenade-launcher|flare-gun|revolver|pistol|one-against-many|woman-kills-a-man|man-kills-a-woman|world-domination|megalomaniac|self-sacrifice|demon|evil-man|meat-processing-factory|henchman|creature|drug-addict|drug-dealer|slow-motion-scene|slow-motion-action-scene|dual-wield|rescue|held-at-gunpoint|hostage|kidnapping|taxi|photograph|absurdism|damsel-in-distress|dark-past|tragic-event|haunted-by-the-past|tragic-hero|dark-hero|voice-over-narration|abandoned-ship|abandoned-theater|abandoned-factory|good-versus-evil|patricide|femme-fatale|living-dead|coming-out-of-retirement|deception|double-cross|sidekick|private-investigator|private-detective|flashback|whodunit|investigation|violence|death|murder|stabbed-in-the-shoulder|stabbed-to-death|stabbed-in-the-chest|stabbed-in-the-back|shot-to-death|shot-in-the-back|shot-in-the-chest|shot-in-the-shoulder|vampire-hunter|tough-girl|one-woman-army|anti-heroine|action-heroine|tough-guy|one-man-army|anti-hero|action-hero|surrealism|black-comedy|based-on-graphic-novel|occult-detective|crucifix|trapped-in-crypt|heart|vampire-blood|stuttering|morgue|trolley|lock-of-hair|murdered-friend|father-murdered|volkswagon-beetle-convertible|new-orleans-louisiana|private-eye|narrated-by-title-character|bare-chested-male|detective|zombie|vampire|werewolf|bonelli-comics|three-word-title|based-on-comic-book|death-of-friend|death-of-father|independent-film|character-name-in-title|surprise-ending|paranoia|giant|storage-unit</t>
  </si>
  <si>
    <t xml:space="preserve">tt1640484</t>
  </si>
  <si>
    <t xml:space="preserve">Jumping the Broom</t>
  </si>
  <si>
    <t xml:space="preserve">Two very different families converge on Martha's Vineyard one weekend for a wedding.</t>
  </si>
  <si>
    <t xml:space="preserve">Angela Bassett, Paula Patton, Laz Alonso, Loretta Devine</t>
  </si>
  <si>
    <t xml:space="preserve">Salim Akil</t>
  </si>
  <si>
    <t xml:space="preserve">weekend|martha's-vineyard|wedding|older-woman-younger-man-relationship|mother|aunt|family-secret|mother-son-relationship|family-relationships|mama's-boy|class-clash|class-consciousness|gathering|family-gathering|dysfunctional-family|class-differences|african-american</t>
  </si>
  <si>
    <t xml:space="preserve">tt0800369</t>
  </si>
  <si>
    <t xml:space="preserve">Thor</t>
  </si>
  <si>
    <t xml:space="preserve">The powerful but arrogant god Thor is cast out of Asgard to live amongst humans in Midgard (Earth), where he soon becomes one of their finest defenders.</t>
  </si>
  <si>
    <t xml:space="preserve">Chris Hemsworth, Natalie Portman, Tom Hiddleston, Anthony Hopkins</t>
  </si>
  <si>
    <t xml:space="preserve">scientist|alien-superhero|marvel-cinematic-universe|throne|giant|warrior|battle|humility|hammer|arrogance|hero|immortal|brother-versus-brother|extraterrestrial-woman|extraterrestrial-man|extraterrestrial-human|reference-to-xena-warrior-princess|hawkeye-the-character|son-kills-father|epic|patricide|in-medias-res|one-eyed-character|hammer-as-weapon|s.h.i.e.l.d.|science-fantasy|first-part|product-placement|2010s|21st-century|year-965|960s|pop-tart|visa|mastercard|budweiser|dr-pepper|lens-flare|backhand-slap|impact-crater|interstellar-travel|oath|voice-over-narration|planet|norse-mythology|combat|hand-to-hand-combat|kiss|escape|dark-comedy|mythology|thunder|storm|super-villain|tough-guy|waterfall|reference-to-facebook|frozen-alive|dutch-angle|honor|open-ended|origin-of-hero|scene-after-end-credits|surprise-after-end-credits|falling-from-height|anti-villain|observatory|self-sacrifice|super-powers|body-landing-on-a-car|exploding-building|exploding-gasoline-station|exploding-car|explosion|robot|giant-robot|artificial-intelligence|flashback|rooftop|drunkenness|bar|pool-table|library|surveillance|interrogation|strong-man|gash-in-the-face|presumed-dead|slow-motion-scene|walkie-talkie|falling-down-stairs|deception|human-alien|binoculars|diner|pet-shop|small-town|gas-station|bare-chested-male|cell-phone|machine-gun|secret-agent|crater|pickup-truck|injection|hospital|electrocution|lasersight|family-relationships|suicide|traitor|eye-patch|husband-wife-relationship|banishment|mother-son-relationship|father-son-relationship|brother-brother-relationship|giant-creature|giant-monster|creature|ice|blizzard|snow|alternate-world|kicked-in-the-stomach|punched-in-the-face|shapeshifting|teleportation|horse|guard|mountain|female-warrior|female-soldier|mercenary|castle|palace|alien-planet|outer-space|axe|evil-sorcerer|sorcerer|spear|sword|helmet|armor|flying|freeze-to-death|army|soldier|sword-fight|head-butt|super-strength|stabbed-in-the-back|scepter|warrior-race|10th-century|norway|no-title-at-beginning|no-opening-credits|camcorder|flashlight|trailer-home|babe-scientist|professor|hit-by-a-truck|anti-hero|heavy-rain|lightning|desert|good-versus-evil|fictional-war|fish-out-of-water|blockbuster|goddess|reference-to-god|forgiveness|queen|sentry|taser|heir-to-throne|rivalry-over-throne|abyss|betrayal|bridge|gate-keeper|rivalry|stepbrother|adopted-son|wormhole|government-agent|mentor|new-mexico|spell|exile|young-version-of-character|casket|monster|cameo|brother-against-brother|brother-betrays-brother|prince|king|nurse|sibling-rivalry|space-travel|arrest|handcuffs|prisoner|action-hero|fistfight|brawl|one-man-army|martial-arts|violence|cape|viking|one-word-title|based-on-comic|based-on-comic-book|doctor|norse-god|marvel-comics|superhero|norse|mythological|title-spoken-by-character|character-name-in-title|cult-film</t>
  </si>
  <si>
    <t xml:space="preserve">tt1831609</t>
  </si>
  <si>
    <t xml:space="preserve">Battle of the Brides</t>
  </si>
  <si>
    <t xml:space="preserve">In the heart of Saigon, Thai and Linh are getting married. But the wedding is suddenly cut short when four other brides show up - threatening to take the groom's life. It turns out that ...</t>
  </si>
  <si>
    <t xml:space="preserve">Ngoc Diep, Huy Khanh, Ngan Khanh, Khanh Le</t>
  </si>
  <si>
    <t xml:space="preserve">Victor Vu</t>
  </si>
  <si>
    <t xml:space="preserve">tt0822847</t>
  </si>
  <si>
    <t xml:space="preserve">Priest</t>
  </si>
  <si>
    <t xml:space="preserve">A priest disobeys church law to track down the vampires who kidnapped his niece.</t>
  </si>
  <si>
    <t xml:space="preserve">Paul Bettany, Karl Urban, Cam Gigandet, Maggie Q</t>
  </si>
  <si>
    <t xml:space="preserve">Scott Stewart</t>
  </si>
  <si>
    <t xml:space="preserve">vampire|priest|church|warrior|sheriff|hive|outpost|rescue|disobey|huntress|strong-female-character|human-versus-vampire|vampire-queen|female-vampire-hunter|vampire-hunter|killing-an-animal|monolith|confessional|train-wreck|passenger-train|ruins|riding-motorcycle|bullet|facial-tattoo|scar|trapdoor|starts-with-narration|some-scenes-animated|christian|sand|vigilantism|vigilante-justice|vigilante|team|cross|shot-with-an-arrow|parkour|acrobat|acrobatics|asian-woman|crossbow|shootout|poetic-justice|justice|villain|ambush|stylized-violence|vampire-slayer|future|gadget|battle|kung-fu|blade|hero|crushed-to-death|hit-by-a-train|tattoo|repeated-line|character-repeating-someone-else's-dialogue|spirituality|redemption|hit-by-a-motorcycle|cabin|prologue|voice-over-narration|quitting-a-job|mission|female-soldier|mercenary|clergy|ghost-town|train-derailment|nosebleed|gash-in-the-face|praying|fight-on-train-roof|motorcycle-chase|dynamite|exploding-body|survival|cowboy-hat|photograph|gramophone|small-town|motorcycle-stunt|self-sacrifice|revenge|mutant|chase|race-against-time|showdown|tracking|dagger|weapon|christ-allegory|mass-grave|flashlight|person-on-fire|fire|flare|jumping-from-height|falling-from-height|full-moon|electrocution|subterranean|goggles|one-against-many|interrogation|torture|jail-cell|liquor-salesman|cemetery|coffin|funeral|carving-in-bullet|jumping-through-a-window|british-actor-playing-american-character|desert|target-practice|tracking-device|head-butt|meat-cleaver|machete|cut-into-pieces|torso-cut-in-half|severed-leg|severed-arm|severed-head|decapitation|combat|hand-to-hand-combat|fistfight|brawl|fight|bar-fight|bar-brawl|machine-gun|guard|bar|3-dimensional|3d|deception|train-conductor|train|skull|monster|creature|boyfriend-girlfriend-relationship|honor|confession|elevator|tragic-past|dark-past|dark-hero|darkness|fight-the-system|social-commentary|cyberpunk|walled-city|religion|uncle-niece-relationship|council|insubordination|on-the-run|motorcycle|heavy-rain|post-apocalypse|cigarette-smoking|flask|death-of-brother|revelation|stabbed-in-the-shoulder|knife-in-chest|knife-throwing|threatened-with-a-knife|knife|corpse|held-at-gunpoint|cellar|gun|bible|shotgun|blood-on-shirt|covered-in-blood|mutation|transformation|brother-brother-relationship|mother-daughter-relationship|husband-wife-relationship|father-daughter-relationship|superhuman-strength|superhuman-speed|coming-out-of-retirement|geiger-counter|solar-panel|farmer|damsel-in-distress|hostage|world-domination|megalomaniac|good-versus-evil|fictional-war|wire-fu|impalement|betrayal|presumed-dead|eaten-alive|bitten-in-the-neck|home-invasion|massacre|gore|blood-splatter|blood|throat-slitting|neck-breaking|murder|death|violence|crucifix|stabbed-in-the-leg|disembowelment|stabbed-in-the-chest|stabbed-in-the-back|stabbed-to-death|animal-attack|attack|shot-in-the-chest|beaten-to-death|beating|punched-in-the-chest|punched-in-the-face|kicked-in-the-face|kicked-in-the-stomach|martial-arts|action-heroine|action-hero|anti-heroine|one-woman-army|female-warrior|one-man-army|anti-hero|ex-soldier|tough-girl|tough-guy|man-with-no-name|based-on-graphic-novel|no-opening-credits|animated-sequence|fall-through-floor|flashback|nightmare|cave|mountain|lightning|explosion|exploding-train|train-explosion|exploding-motorcycle|dystopia|totalitarian|fascism|crucifixion|bare-chested-male|based-on-manga|based-on-comic|based-on-comic-book|one-word-title|kidnapping|death-of-father|death-of-mother|based-on-novel|title-spoken-by-character|character-name-in-title|surprise-ending</t>
  </si>
  <si>
    <t xml:space="preserve">tt1307926</t>
  </si>
  <si>
    <t xml:space="preserve">Go for It!</t>
  </si>
  <si>
    <t xml:space="preserve">A student must decide between follwing her dream to become a dancer, or to follow the wishes of her family.</t>
  </si>
  <si>
    <t xml:space="preserve">Aimee Garcia, Al Bandiero, Jossara Jinaro, Gina Rodriguez</t>
  </si>
  <si>
    <t xml:space="preserve">Carmen Marron</t>
  </si>
  <si>
    <t xml:space="preserve">Drama, Musical</t>
  </si>
  <si>
    <t xml:space="preserve">imperative-in-title|three-word-title|punctuation-in-title|exclamation-point-in-title</t>
  </si>
  <si>
    <t xml:space="preserve">tt0478304</t>
  </si>
  <si>
    <t xml:space="preserve">The Tree of Life</t>
  </si>
  <si>
    <t xml:space="preserve">The story of a family in Waco, Texas in 1956. The eldest son witnesses the loss of innocence and struggles with his parents' conflicting teachings.</t>
  </si>
  <si>
    <t xml:space="preserve">Brad Pitt, Sean Penn, Jessica Chastain, Hunter McCracken</t>
  </si>
  <si>
    <t xml:space="preserve">Terrence Malick</t>
  </si>
  <si>
    <t xml:space="preserve">Drama, Fantasy</t>
  </si>
  <si>
    <t xml:space="preserve">Nominated for 3 Oscars. Another 111 wins &amp; 118 nominations.</t>
  </si>
  <si>
    <t xml:space="preserve">waco-texas|1950s|strict-father|loss-of-innocence|growing-up|death-of-boy|ice-cube|children|texas|childhood|wonderment|journey|boy|death|crossing-oneself|hose|electrical-shock|drinking-from-a-hose|apology|holding-head-underwater|tarkovskyesque|ice-tray|bare-chested-boy|reference-to-johannes-brahms|younger-version-of-character|looking-at-oneself-in-a-mirror|12-year-old|child-protagonist|child-as-main-character|begins-with-a-quotation|christianity|christian|expectant-father|expectant-mother|pregnant-wife|giving-birth|birth|photography|laundry-drying-on-clothes-line|man-with-glasses|halloween|insect|sunflower|cat|playing|storm|homecoming|notebook|organist|hand-kissing|ladder|dead-body|doorway-to-nowhere|guilt|trashcan|teaching-a-boy-how-to-fight|car-radio|pulling-weeds|schoolyard|courtroom|abandoned-house|envy|destroying-property|vandalism|handshake|flowers|looking-in-a-window|looking-at-each-other-through-a-window|pinecone|car-repair|clown|silhouette|shadow|hit-with-a-board|lamp-socket|mother-kisses-son's-forehead|wanting-to-die|train-tracks|blessing|dare|air-rifle|electric-fan|eye-mask|kneeling-on-a-beach|walking-on-a-beach|moving|jigsaw-puzzle|electric-shock|tin-can-stilts|walking-on-tin-can-stilts|fired-from-the-job|slamming-a-screen-door|painting|kicking|bullying|bully|china|chinese|reference-to-pan-american-airlines|wanting-to-kill-father|gunshot|bb-gun|fainting|throwing-a-stick|hitting-a-tree-with-a-stick|snooping|breaking-and-entering|jumping-from-a-tree|hanging-out-washing|courthouse|court|son-kisses-mother|school-bell|school|guitarist|boy-guitarist|pretending-to-be-a-car|hand-clapping-game|police-car|arrest|policeman|police|deformed-leg-and-arm|limping-man|bird-swarm|shark|wading-in-water|machismo|rolling-down-a-hill|blowing-bubbles|cruelty|floating-in-the-air|stairway|mirror|rain|crying-baby|learning-to-walk|learning-to-read|ancestry|punching-self-in-the-face|escalator|running-into-water|survival-of-the-fittest|survival|killing|planet|kiss|mother-kisses-son|kneeling|search|forest|woods|fish|streetlight|tolling-bell|ocean|wave|airplane|telegram-delivery-man|bubble-bath|attic|reading|book|sparkler|jumping-on-a-bed|sleeping|kicking-a-can|reading-aloud|watering-can|toy-kangaroo|toy-alligator|dancing|childbirth|newborn-baby|bare-chested-male|saying-grace|record-player|recording|listening-to-music|reading-a-newspaper|newspaper|cigarette-lighter|storytelling|power-plant|eyeglasses|telephone-call|begins-with-a-quote|choir|dirge|underwater-scene|swimsuit|cell-phone|walking-in-the-middle-of-the-street|steam|thunder|heartbeat|vein|sibling-rivalry|father-teaching-son-how-to-fight|face-slap|naivety|card-playing|lighting-a-candle|rinsing-off-feet|reference-to-arturo-toscanini|barbecue|lingerie|hairbrush|washing-dishes|breaking-a-window|wind-chime|classroom|class|waitress|restaurant|cafe|time-capsule|candle|grandmother-grandson-relationship|praying-hands|marital-problem|playing-catch|priest|sermon|catholic|gardening|garden|african-american|black-american|promise|hate|bicycle|toy-gun|overhead-shot|jealousy|hope|lawn-sprinkler|distrust|trust|flashlight|being-followed|following-someone|swimming-underwater|swimming-pool|death-by-drowning|artificial-respiration|drowning|swimming|glass-coffin|coffin|stealing|theft|thief|seagull|spitting|inheritance|destiny|spraying-ddt|ddt|cemetery|graveyard|somersault|musician|reference-to-job|dysfunctional-family|child-abuse|liar|lie|waterfall|wind|little-boy|glass-elevator|elevator|guitar-player|19-year-old|flower|fear|slow-motion-scene|looking-out-a-window|guitar|water-hose|treehouse|regret|fast-motion-scene|shame|embryo|fight|baseball-bat|baseball|snake|lava|explosion|volcano|mourning|grief|swing|eating|food|dog|lizard|bathtub|bath|baptism|baby|butterfly|suffering|pain|flash-forward|flashback|tears|crying|running|marriage|husband-wife-relationship|death-of-brother|death-in-family|family-relationships|death-wish|wishing-someone-dead|failure|patent|educational-ambition|ambition|resentment-toward-father|domineering-father|pipe-organ|education|piano-player|piano|loss-of-brother|prayer|suburb|climbing-a-tree|planting-a-tree|fertilization|origins-of-life|prehistoric-times|daily-life|outer-space|memory|childhood-memory|bible-quote|bad-news|redhead|desert|whispering|voice-over-narration|very-little-dialogue|avant-garde|coming-of-age|brother-brother-relationship|mother-son-relationship|meteor|planet-earth|stroke|sea|beach|urban-setting|bridge|nonlinear-timeline|house|grass|epic|fetus|cells|big-bang|universe|fire|three-brothers|pregnancy|church|religion|plain|engineer|river|reference-to-god|sun|loss-of-son|parents-arguing|aluminium-drinking-glass|tree-swing|death-notification|telegram|existentialism|afterlife|people-gathering-on-beach|skyscraper|stained-glass-window|small-town|stars|dinosaur-extinction|end-of-the-world|lizard-in-bathtub|father-son-relationship|birth-of-son|cosmos|dinosaur|tree|plant-in-title|death-of-son|independent-film|pantheism</t>
  </si>
  <si>
    <t xml:space="preserve">tt1321860</t>
  </si>
  <si>
    <t xml:space="preserve">The Beaver</t>
  </si>
  <si>
    <t xml:space="preserve">A troubled husband and executive adopts a beaver hand-puppet as his sole means of communication.</t>
  </si>
  <si>
    <t xml:space="preserve">Mel Gibson, Cherry Jones, Jodie Foster, Anton Yelchin</t>
  </si>
  <si>
    <t xml:space="preserve">Jodie Foster</t>
  </si>
  <si>
    <t xml:space="preserve">depression|dysfunctional-family|puppet|beaver-puppet|speech|self-acceptance|self-therapy|fight-with-self|roller-coaster|family-relationships|father-son-relationship|graduation-speech|high-school|dysfunctional-marriage|mental-illness|fatherhood|husband-wife-relationship|depressive-disorder|title-directed-by-female|two-word-title|animal-in-title|independent-film</t>
  </si>
  <si>
    <t xml:space="preserve">tt1270798</t>
  </si>
  <si>
    <t xml:space="preserve">X-Men: First Class</t>
  </si>
  <si>
    <t xml:space="preserve">In 1962, the United States government enlists the help of Mutants with superhuman abilities to stop a malicious dictator who is determined to start World War III.</t>
  </si>
  <si>
    <t xml:space="preserve">James McAvoy, Laurence Belcher, Michael Fassbender, Bill Milner</t>
  </si>
  <si>
    <t xml:space="preserve">Matthew Vaughn</t>
  </si>
  <si>
    <t xml:space="preserve">20 wins &amp; 38 nominations.</t>
  </si>
  <si>
    <t xml:space="preserve">mutant|professor|nuclear-war|x-men|cia|cia-agent|poland|concentration-camp|f-rated|absorbing-power|cult-film|surrealism|world-war-three|strong-female-character|superhero-school|year-1962|year-1944|redhead|lens-flare|nazi-hunter|naval-bombardment|ship-wreck|anti-ship-missile|missile-launch|lockheed-sr-71|syringe|newscast|bunker|bell-47-helicopter|cia-headquarters|tuxedo|watching-mother-killed|impersonation|fighting-in-the-air|panties|origin-of-hero|fistfight|combat|mixed-martial-arts|part-of-series|action-heroine|sword-fight|showdown|stylized-violence|hand-to-hand-combat|battle|shootout|tough-guy|tough-girl|action-hero|soviet-army|spy|genetics|doppelganger|lifted-by-the-throat|tooth-ripped-out|foot-race|taking-control-of-someone's-body|fall-from-height|punched-in-the-face|character-repeating-someone-else's-dialogue|fall-to-death|eyes-different-color|pentagon|thrown-through-a-window|langley-virginia|impostor|paralysis|woman-in-bra-and-panties|luger|crushed-head|friendship|shot-to-death|shot-in-the-back|telekinesis|erased-memory|villainess|bullet-dodging|falling-through-a-glass-roof|teenager|woman-fights-a-man|fireball|chase|plane-crash|british-actor-playing-american-character|battleship|beach|tragic-hero|kitchen|hanging-upside-down|superhuman-speed|weightlifting|presidential-speech|u.s.-president|repressed-memory|flying|fire|laboratory|injection|hypodermic-needle|serum|target-practice|split-screen|satellite|corpse|covert-operation|defector|death|turned-to-stone|tail|sword|falling-from-height|laser|kremlin|statue|crashing-through-a-window|flashback|hallucination|cuban-missile-crisis|map|fireplace|chess|two-way-mirror|tied-to-a-bed|face-slap|woods|rocket-launcher|armored-car|eastern-europe|moscow-russia|machine-gun|naval-officer|u.s.-navy|russian-navy|military-officer|general|impalement|barbed-wire|mercenary|u.s.-army|army|russian-army|military|soldier|secret-government-organization|top-secret|binoculars|prison-warden|prison-guard|shotgun|juvenile-delinquent|solitary-confinement|fish-tank|wings|stripper|taxi|montage|brawl|fight|martial-arts|wall-of-mirrors|anti-hero|good-versus-evil|parking-garage|frozen-time|premonition|mushroom-cloud|nuclear-reactor|nuclear-threat|boy-genius|fighter-plane|ice|north-pole|underwater-scene|anchor|terrorist-group|terrorist-plot|terrorism|terrorist|exploding-body|explosion|miami-florida|boat|throat-slitting|strangulation|white-house|washington-monument|sabotage|illusion|mind-control|washington-d.c.|claw|beaten-to-death|knife-throwing|stabbed-to-death|stabbed-in-the-back|stabbed-in-the-chest|stabbed-in-the-hand|threatened-with-a-knife|knife|bar|subtitled-scene|bank|interrogation|torture|teleportation|tornado|world-domination|megalomaniac|henchman|diamond|henchwoman|hidden-room|black-bra-and-panties|secret-agent|government-agent|undercover-agent|undercover|pistol|female-spy|female-agent|casino|stepbrother-stepsister-relationship|college-student|drinking-game|drunkenness|pub|shot-in-the-head|shot-in-the-face|shot-in-the-chest|murder|held-at-gunpoint|handgun|mad-scientist|scientist|evil-doctor|english-accent|shapeshifting|younger-version-of-character|new-york-city|mind-reading|baseball-bat|knocked-out-with-gun-butt|supernatural-power|child-in-peril|no-title-at-beginning|no-opening-credits|wheelchair-bound|sonar|telepathy|helmet|jet|missile|blockade|training|aquarium|fish|clownfish|confinement|army-base|taxi-driver|strip-club|blood-sample|cure|rescue-from-drowning|exploding-ship|covert-agency|mutation|hand-grenade|turkey|war-room|las-vegas-nevada|oxford-university|florida|yacht|tavern|submarine|argentina|banker|switzerland|wolverine|mansion|westchester-new-york|gold-bar|son-seeing-mother-murdered|super-villainess|revenge|coin|magnet|magnetism|german|cuba|american-abroad|russian|nazi|nazi-concentration-camp|cold-war|1960s|1940s|teenage-superhero|marvel-comics|based-on-comic-book|superhero|superhero-team|super-villain|prequel|marvel-entertainment|based-on-comic|death-of-mother|number-in-title|surprise-ending</t>
  </si>
  <si>
    <t xml:space="preserve">tt1650062</t>
  </si>
  <si>
    <t xml:space="preserve">Super 8</t>
  </si>
  <si>
    <t xml:space="preserve">During the summer of 1979, a group of friends witness a train crash and investigate subsequent unexplained events in their small town.</t>
  </si>
  <si>
    <t xml:space="preserve">Joel Courtney, Jessica Tuck, Joel McKinnon Miller, Ryan Lee</t>
  </si>
  <si>
    <t xml:space="preserve">11 wins &amp; 67 nominations.</t>
  </si>
  <si>
    <t xml:space="preserve">small-town|ohio|cop|train|group-of-friends|train-crash|time|deputy|extra-terrestrial|make-up|disappearance|romero|airforce|teen-movie|suburb|break-door-in|dishonorable-discharge|jeep|caravan|wild-fire|locket|prisoner|united-states-air-force-roundel|scale-model|tire-print|freight-train|power-outage|shooting-movie|driving-without-a-license|some-scenes-in-black-and-white|wake|railway-station|flashlight|graveyard|gravestone|crying|grave|tears|billboard|radio-frequency|paranoia|meeting|hydraulics|repairman|motor|missing|backpack|car-lot|gasoline|sony-walkman|single-father|camera-store|news-report|possessiveness|train-derailment|car-train-crash|railroad-tracks|brother-sister-relationship|microphone|movie-camera|neglect|headphones|train-depot|mother-son-relationship|filmmaker|watching-a-movie|actress|midnight|movie-screen|singing|school-bus|actor|cell-phone|model-building|high-school|anger|braces|pet-dog|leaflet|snow|swing|winter|hard-hat|police-car|factory|panic|badge|scream|cargo|container|air-force|waitress|helicopter|cartridge|sleeping|bathtub|arrest|threat|injury|fear|bar|map|death|watching-tv|explosives|film-festival|debris|wreckage|bicycling|tripod|restricted-area|acting|knocked-out|military-police|disguise|research|megaphone|chaos|convoy|military-operation|rehearsal|flame-thrower|drunkenness|memory|script|screenwriter|loss|movie-projector|longing|power|film-director|hypodermic-needle|bedridden|force|cigarette-lighter|held-at-gunpoint|childhood|airfield|youth|underground|ruse|captive|tunnel|scientist|rope|pit|destruction|photograph|tire-iron|smoking-pot|giant|fence|bus|horse|marijuana|creature|year-1963|reconstruction|bechdel-test-failed|face-slap|real-life-brothers-playing-brothers|train-truck-collision|teenage-hero|teenage-director|teenage-girl|teenage-boy|teen-bedroom|14-year-old|escape-from-custody|rifle-butt-smashed-into-face|hit-with-a-rifle-butt|elbowed-in-face|stoned|boy-slaps-girl|male-slaps-a-female|military-arrest|break-in|locket-with-photograph|father-daughter-hug|father-son-hug|listening-to-music-on-headphones|cb-radio|walkie-talkie|watching-a-home-movie|telling-someone-to-shut-up|cartoon-on-tv|sparkler|misfire|year-1958|container-truck|movie-makeup|model-train|cherry-picker|pack-of-dogs|sabotage|bandaged-hand|uh-1-huey-helicopter|newscast|driving-on-train-tracks|pickup-truck|zippo-lighter|movie-director|amateur-filmmaker|watching-a-zombie-movie|flash-forward|last-day-of-school|map-of-united-states|safety-record|making-a-zombie-film|drug-addict|subterranean|investigation|diner|tank|revolver|film-reel|fire|colonel|military|lens-flare|sole-black-character-dies-cliche|train-explosion|car-on-train-tracks|amateur-radio|ham-radio|monster-abducts-woman|impalement|title-appears-in-writing|film-within-a-film|impersonating-a-soldier|younger-version-of-character|held-captive|1960s|telepathy|exploding-house|explosion|firecracker|car-crash|eaten-alive|hanging-upside-down|marijuana-joint|necklace|bus-accident|family-relationships|father-daughter-relationship|alcoholic|toy-gun|air-force-base|lethal-injection|climbing-through-a-window|flamethrower|exploding-train|machine-gun|pistol|town-meeting|grief|child-driving-car|gash-in-the-face|blood|scene-during-end-credits|death-of-wife|no-opening-credits|science-teacher|middle-school|real-twins-playing-twins|monster|gas-station-attendant|walkman|hippie|aspiring-actor|teen-romance|forbidden-love|first-love|father-searches-for-missing-daughter|searching-for-a-missing-dog|looking-for-a-missing-pet|father-searches-for-missing-son|father-son-relationship|attack|vomiting|soldier|cube|black-out|crash-site|video-camera|rescue|hole|escape|spaceship|water-tower|jealousy|coming-of-age|sergeant|cover-up|secret|murder|air-force-colonel|fictional-town|battle-tank|arson|forest-fire|evacuation|aspiring-filmmaker|deputy-sheriff|sheriff|pendant|alien|gas-station|cemetery|two-word-title|digit-in-title|missing-dog|murder-of-a-police-officer|police-station|friendship|filmmaking|group-of-children|home-movie|bicycle|boy|girl|child's-point-of-view|child-in-peril|year-1979|super-8|car-hit-by-a-train|u.s.-air-force|1970s|death-of-mother|title-spoken-by-character|number-in-title|zombie|memento|mother-daughter-relationship</t>
  </si>
  <si>
    <t xml:space="preserve">tt1133985</t>
  </si>
  <si>
    <t xml:space="preserve">Green Lantern</t>
  </si>
  <si>
    <t xml:space="preserve">Reckless test pilot Hal Jordan is granted an alien ring that bestows him with otherworldly powers that inducts him into an intergalactic police force, the Green Lantern Corps.</t>
  </si>
  <si>
    <t xml:space="preserve">Ryan Reynolds, Blake Lively, Peter Sarsgaard, Mark Strong</t>
  </si>
  <si>
    <t xml:space="preserve">Martin Campbell</t>
  </si>
  <si>
    <t xml:space="preserve">lantern|ring|fear|test-pilot|planet|autopsy|helicopter|party|death|spacecraft|scientist|guardian|alien|male-pilot|chosen-one|battery|magical-ring|3-dimensional|oa-the-planet|green-lantern-oath|energy-construct|sinestro|drone-aircraft|jet-aircraft|aerial-combat|humanoid-alien|alien-starship|starship|view-in-sideview-mirror|masked-man|masked-superhero|flying-superhero|flying-man|human-versus-alien|force-field|memory|disguise|library|beam-of-energy|extreme-closeup|astronaut|mantra|airplane-explosion|plane-crash|engine-stall|flash-forward|life-sucked-out|starts-with-narration|alien-planet|3600-recruits|sinkhole|common-ancestor-hypothesis|parallel-evolution|humanoid|telekinesis|year-2011|2010s|year-1993|year-1991|1990s|military-contractor|businesswoman|immortality|syringe|genocide|fireball|lockheed-martin-f-35-lightning-ii|late-for-work|aerial-drone|begins-with-narration|space-war|bravery|military|fighter-jet|wormhole|superhero-team|secret-underground-facility|martial-arts|super-villain|machine-gun|tough-girl|one-against-many|one-man-army|unlikely-hero|epilogue|burned-to-death|asteroid-belt|asteroid|exploding-truck|school-bus|humanity-in-peril|missile|wheelchair|alien-invasion|origin-of-hero|patricide|burned-alive|fragments-of-glass|water|flamethrower|electrocution|taser|bare-chested-male|rooftop|explosion|lifting-person-in-air|racetrack|helicopter-accident|newspaper-clipping|face-mask|costume|hidden-identity|costumed-hero|masked-hero|chainsaw|flying|hypodermic-needle|impalement|fictional-war|anti-villain|anti-hero|good-versus-evil|psychokinesis|telepathy|mind-reading|alien-infection|microscope|mutation|knocked-out|injection|kicked-in-the-crotch|thrown-through-a-wall|chain|shield|gatling-gun|sword-fight|sword|giant|looking-at-self-in-mirror|satellite|crashing-through-a-wall|body-landing-on-a-car|surrealism|revenge|immortal|kicked-in-the-stomach|punched-in-the-chest|dancing|pool-table|jukebox|bar|flashlight|top-secret|subterranean|female-agent|government-agent|secret-agent|bag-over-head|mad-scientist|biologist|transformation|interracial-friendship|camera-phone|cell-phone|hostage|levitation|rescue|alien-possession|alien-parasite|parasite|corpse|ufo|alien-contact|apartment|father-son-relationship|mother-son-relationship|brother-brother-relationship|news-report|birthday|birthday-party|father-daughter-relationship|ejection-seat|exploding-plane|fire|airplane-accident|loss-of-father|flashback|desert|american-flag|air-base|drone|female-pilot|fighter-pilot|childhood-sweetheart|locker-room|courage|oath|alien-race|warrior-race|warrior|part-computer-animation|x-rayed-skeleton|soul-harvesting|monster|creature|escape-pod|supernatural-power|hologram|escape|imprisonment|space-travel|outer-space|crash-landing|prologue|altered-version-of-studio-logo|no-opening-credits|barefoot|scene-during-end-credits|surprise-during-end-credits|super-power|engineer|council|replacement|psionic|psionic-power|professor|u.s.-air-force|protector|meteor|congressman|senator|sun|training|president|u.s.-president|general|spaceship|two-word-title|color-in-title|superhero|dc-comics|based-on-comic-book|title-spoken-by-character|character-name-in-title|twist-ending</t>
  </si>
  <si>
    <t xml:space="preserve">tt1541995</t>
  </si>
  <si>
    <t xml:space="preserve">Snow Flower and the Secret Fan</t>
  </si>
  <si>
    <t xml:space="preserve">A story set in nineteenth-century China and focusing on the life-long friendship between two girls who develop their own secret code as a way to contend with the rigid social norms imposed on women.</t>
  </si>
  <si>
    <t xml:space="preserve">Russell Wong, Bingbing Li, Archie Kao, Ji-hyun Jun</t>
  </si>
  <si>
    <t xml:space="preserve">china|fan|nineteenth-century|reversal-of-fortune|car-hitting-pedestrian|mandarin|parallel-time|parallel-lives|female-friendship|character-name-in-title</t>
  </si>
  <si>
    <t xml:space="preserve">tt1436559</t>
  </si>
  <si>
    <t xml:space="preserve">Love, Wedding, Marriage</t>
  </si>
  <si>
    <t xml:space="preserve">A happy newlywed marriage counselor's views on wedded bliss get thrown for a loop when she finds out her parents are getting divorced.</t>
  </si>
  <si>
    <t xml:space="preserve">Mandy Moore, Kellan Lutz, James Brolin, Jane Seymour</t>
  </si>
  <si>
    <t xml:space="preserve">Dermot Mulroney</t>
  </si>
  <si>
    <t xml:space="preserve">marriage|marriage-counselor|undressing|sex-scene|therapy|boxer-shorts|male-bonding|in-laws|bathrobe|bed|bare-chested-male|half-brother|therapist|old-couple|young-couple|marriage-counseling|chick-flick</t>
  </si>
  <si>
    <t xml:space="preserve">tt1399103</t>
  </si>
  <si>
    <t xml:space="preserve">Transformers: Dark of the Moon</t>
  </si>
  <si>
    <t xml:space="preserve">The Autobots learn of a Cybertronian spacecraft hidden on the moon, and race against the Decepticons to reach it and to learn its secrets.</t>
  </si>
  <si>
    <t xml:space="preserve">Shia LaBeouf, Rosie Huntington-Whiteley, Josh Duhamel, John Turturro</t>
  </si>
  <si>
    <t xml:space="preserve">154 min</t>
  </si>
  <si>
    <t xml:space="preserve">Nominated for 3 Oscars. Another 10 wins &amp; 39 nominations.</t>
  </si>
  <si>
    <t xml:space="preserve">job-interview|autobot|decepticon|moon|spacecraft|conspiracy|battle|apollo-11|robot|transformer-robot|extraterrestrial-robot|bumblebee-the-character|megatron-the-character|evil-alien-robot|human-versus-transformer|transforming-car|space-bridge|sentient-robot|autobot-versus-autobot|human-versus-decepticon|autobot-versus-decepticon|black-bra|bra|sentinel-prime-the-character|flying-autobot|human-versus-robot|human-versus-machine|talking-robot|robot-versus-robot|optimus-prime-the-character|trump-tower-chicago|concorde|mechanical-lifeform|final-battle|human-alien-relationship|crash-site|popcorn|camaro|2010s|21st-century|20th-century|ancient-astronaut|lens-flare|secret-agent|warrior|base-jumping|cupola|neck-brace|rocket-launching|uh-1-huey-helicopter|wristwatch|uh-60-blackhawk-helicopter|v-22-osprey|slow-motion-action-scene|foot-in-the-door|african-elephant|reference-to-colonel-sanders|bonsai-tree|woman-wearing-only-a-man's-shirt|stuffed-animal|camera-shot-of-feet|splashdown|newscast|radio-dish-antenna|starts-with-narration|narrated-by-character|finger-gun|head-butt|body-landing-on-a-car|commando-raid|commando|government-agent|female-agent|u.s.-army|tracking-device|surprise-during-end-credits|beam-of-light|bare-chested-male|sabotage|christ-allegory|walkie-talkie|church|character-says-i-love-you|epilogue|fight-to-the-death|showdown|x-rayed-skeleton|drone|black-hole|spit-in-the-face|face-slap|air-battle|fighting-in-the-air|collapsing-building|jumping-from-height|englishwoman-abroad|english-accent|faked-death|bomb|explosive|grenade|bulletproof-vest|destroyed-city|rescue|exploding-head|exploding-building|airplane-accident|exploding-plane|chaos|exploding-airplane|exploding-planet|beating|hostage|kidnapping|teleportation|exploding-ship|end-of-the-world-scenario|megalomaniac|news-report|gash-in-the-face|wheelchair|sniper|shot-in-the-eye|exploding-helicopter|body-torn-apart|severed-head|decapitation|kicked-in-the-crotch|shot-in-the-leg|shot-in-the-arm|stabbed-in-the-back|stabbed-in-the-chest|punched-in-the-face|blood|kicked-in-the-stomach|axe|sword|laser|laser-gun|thrown-from-a-car|bus|held-at-gunpoint|mexican-standoff|shotgun|russian|restaurant|bar|bodyguard|spiral-staircase|nipples-visible-through-clothing|camera-phone|cell-phone|surveillance|security-camera|computer-hacker|computer-cracker|nuclear-disaster|tv-broadcast|former-agent|weapon|vault|shapeshifting|geiger-counter|security-guard|fighter-jet|tank|helicopter|airplane|rampage|jumping-through-a-wall|investigation|scottish-accent|torture|interrogation|defector|set-up|washington-monument|statue|fountain|gatling-gun|sniper-rifle|rocket-launcher|epic|dreadlocks|pistol|conspiracy-theorist|employee-employee-relationship|inventor|scientist|engineer|lasersight|back-from-the-dead|resurrection|binoculars|tentacle|killer-robot|alien-robot|alien|violence|shootout|revenge|zebra|elephant|africa|3-dimensional|3d|death|limousine|abandoned-town|assistant|nuclear-base|ukrainian|diplomat|gas-mask|snow|middle-east|elevator|brawl|blockbuster|high-tech|disguise|medal|crashing-through-a-window|crashing-through-a-wall|chase|vintage-car|car-collection|car-accident|car-crash|car-showroom|secret-organization|transformers|college-graduate|employer-employee-relationship|printer|office|product-placement|trailer-home|husband-wife-relationship|dog|milk|chandelier|montage|mansion|barefoot|covert-operation|secret-government-organisation|secret-military-operation|top-secret|black-ops|special-forces|mercenary|soldier|swat-team|fire-truck|police|fbi|nsa-agent|nsa|camcorder|flashlight|american-flag|space-probe|space-shuttle|pentagon|archive-footage|desert|seti|satellite|new-mexico|crash-landing|explosion|planet|space-travel|space-battle|prologue|no-opening-credits|studio-logo-segues-into-film|reference-to-facebook|reference-to-twitter|scene-during-end-credits|mass-destruction|exploding-body|spine-ripping|newspaper-clipping|flashback|cover-up|1960s|slow-motion-scene|assassination|jumping-through-a-window|thrown-through-a-window|falling-to-death|returning-character-killed-off|father-son-relationship|mother-son-relationship|boyfriend-girlfriend-relationship|murder|severed-arm|shot-to-death|shot-in-the-head|shot-in-the-back|shot-in-the-chest|astronaut|moon-landing|mercedes-benz|mercedes-benz-e550|ferrari-458-italia|laptop-computer|convertible|hummer-h2|chevrolet-kodiak|chevrolet-camaro|peterbilt-379|yuri-gargarin|cab-over-truck|chernobyl-disaster|building-destruction|based-on-toy|based-on-tv-series|based-on-cartoon|shape-shifting-alien|human-versus-alien|friendly-alien|lieutenant|navy-seal|neil-armstrong|nasa|richard-nixon|buzz-aldrin|army-general|general|jet|alien-attack|imax-version|jumping-from-an-airplane|american-soldier|head-ripped-off|aircraft-carrier|watch|falling-from-height|third-part|machine|computer|outer-space|alien-technology|lincoln-memorial|washington-d.c.|comic-relief|animate-car|reference-to-barack-obama|white-house|top-secret-document|fictional-war|alien-invasion|good-versus-evil|shot-through-the-eye|machine-gun|missile|u.s.-department-of-defense|u.s.-president|military-officer|secretary|bridge|vehicle|world-domination|parachute|fight|super-villain|alien-race|truck|military-base|car-chase|military|deception|alien-planet|stolen-kiss|electrocution|u.s.-air-force|chicago-illinois|exile|denial|traitor|betrayal|cosmonaut|retired-agent|mailroom|accountant|job-hunting|secretary-of-defense|exploding-car|chernobyl-ukraine|year-1961|year-1969|man-on-moon|john-f-kennedy|spaceship|punctuation-in-title|part-of-series|armed-forces|transforming-robot|sequel|giant-robot</t>
  </si>
  <si>
    <t xml:space="preserve">tt1583420</t>
  </si>
  <si>
    <t xml:space="preserve">Larry Crowne</t>
  </si>
  <si>
    <t xml:space="preserve">After losing his job, a middle-aged man reinvents himself by going back to college.</t>
  </si>
  <si>
    <t xml:space="preserve">Tom Hanks, Sarah Mahoney, Roxana Ortega, Randall Park</t>
  </si>
  <si>
    <t xml:space="preserve">Tom Hanks</t>
  </si>
  <si>
    <t xml:space="preserve">college|scooter|bus-stop|community-college|speech-class|economics|motor-scooter|divorcee|pizza-delivery-boy|telling-a-story|passionate-kiss|romantic-kiss|drunkenness|text-message|part-time-job|applying-for-a-job|strict-teacher|rainy-day|mixing-a-drink|alcohol|trekkie|written-and-directed-by-cast-member|reference-to-twitter|reference-to-facebook|texting|exam|college-professor|yard-sale|college-dean|alcoholic-teacher|older-man-younger-woman-relationship|two-word-title|diner|short-order-cook|reference-to-johnny-cash|classroom|teacher-student-relationship|written-by-star|directed-by-star|drunk-woman|husband-wife-relationship|watching-porn|big-box-stores|fired-from-the-job|loss-of-job|singing-in-a-car|title-spoken-by-character|character-name-in-title</t>
  </si>
  <si>
    <t xml:space="preserve">tt1201607</t>
  </si>
  <si>
    <t xml:space="preserve">Harry Potter and the Deathly Hallows: Part 2</t>
  </si>
  <si>
    <t xml:space="preserve">Harry, Ron and Hermione search for Voldemort's remaining Horcruxes in their effort to destroy the Dark Lord as the final battle rages on at Hogwarts.</t>
  </si>
  <si>
    <t xml:space="preserve">Ralph Fiennes, Michael Gambon, Alan Rickman, Daniel Radcliffe</t>
  </si>
  <si>
    <t xml:space="preserve">Nominated for 3 Oscars. Another 45 wins &amp; 92 nominations.</t>
  </si>
  <si>
    <t xml:space="preserve">battle|final-battle|immortality|tough-girl|strong-female-lead|female-hero|strong-female-character|destruction|eighth-part|pretending-to-be-dead|school-of-magic|hobgoblin|evil-sorcerer|resurrection|back-from-the-dead|coming-of-age|unlikely-hero|teacher|violence|combat|deception|double-cross|bank-vault|disguise|impostor|battlefield|magical-broomstick|force-field|animate-statue|moving-statue|final-showdown|bildungsroman|based-on-young-adult-novel|terrorism|terrorist|year-2017|2010s|21st-century|20th-century|near-future|year-1998|year-1997|1990s|teenage-hero|teenager|waterfall|exploding-bridge|exploding-building|fictional-war|inspirational-speech|aftermath|duel-to-the-death|death-by-fire|dead-woman-with-eyes-open|dead-woman-on-floor|soaked-clothes|wet-jeans|killing-a-snake|rescue|ghost|presumed-dead|scar|limbo|spy|cup|hero|arson|frog|friendship|elf|broom|eighth-in-series|sorcerer|fire-breathing-dragon|witch|wand|python|wizard|giant-spider|giant-snake|teleportation|chosen-one|ambush|power|young-version-of-character|betrayal|kiss|threat|dying-words|race-against-time|black-magic|dark-secret|giant|dead-body|childhood-friend|falling-from-height|vault|artifact|spider|main-characters-killed-off|explosion|throat-slashed|mass-destruction|hero-versus-villain|flashback|legend|infiltration|bitten-by-a-snake|loss-of-friend|life-and-death-battle|dark-past|double-agent|castle|fire|blood|hereditary-gift-of-witchcraft|corruption|curse|torture|self-sacrifice|attack|loyalty|destiny|showdown|sword|evil-wizard|train|railway-station|fear|revelation|memory|forest|snake-bite|snake|assumed-identity|bank|dragon|boy-with-glasses|magic-wand|bravery|epilogue|death-of-relative|redemption|heroism|last-of-series|good-versus-evil|returning-character-killed-off|dark-fantasy|cult-figure|werewolf|roman-numeral-in-title|teacher-student-relationship|duel|death|sequel|magic|death-of-friend|based-on-novel|number-in-title|character-name-in-title|english-subtitles-in-original|disaster|cult-film</t>
  </si>
  <si>
    <t xml:space="preserve">tt0458339</t>
  </si>
  <si>
    <t xml:space="preserve">Captain America: The First Avenger</t>
  </si>
  <si>
    <t xml:space="preserve">Steve Rogers, a rejected military soldier transforms into Captain America after taking a dose of a "Super-Soldier serum". But being Captain America comes at a price as he attempts to take down a war monger and a terrorist organization.</t>
  </si>
  <si>
    <t xml:space="preserve">Chris Evans, Hayley Atwell, Sebastian Stan, Tommy Lee Jones</t>
  </si>
  <si>
    <t xml:space="preserve">3 wins &amp; 44 nominations.</t>
  </si>
  <si>
    <t xml:space="preserve">scientist|tesseract|war-bond|self-destruct|idealism|japanese-american|marvel-comics|soldier|courage|supervillain|nazi-occultism|zero-to-hero|arctic|death-of-best-friend|reading-a-newspaper|driver-shot|dummy-grenade|jumping-on-a-grenade|military-physical-exam|s.h.i.e.l.d.|war-violence|war-hero|presumed-dead|falling-from-height|train|sergeant|sniper|war-propaganda|assassination-attempt|patriotism|megalomaniac|prisoner-of-war|hostage|mad-scientist|female-agent|suicide|falling-from-a-train|falling-to-death|male-camaraderie|unrequited-love|prisoner-of-war-camp|frozen-alive|human-experiment|nazi|bravery|shield|superhero|death-of-friend|body-enhancement|wilhelm-scream|super-soldier|nazis|military|german|army|rescue|fight|mascot|serum|doctor|general|caucasian|african-american|hospital|skirt|female-dancer|woman-dancer|sexy-woman|sexy-girl|shirtless-male|latex-gloves|nurse-outfit|nurse-hat|female-nurse|nurse-uniform|male-soldier|tragic-love|reference-to-odin|friendship-between-men|medical-torture|rescue-mission|ptsd|new-york-city|reference-to-george-s.-patton|futuristic-tank|cape-the-garment|futuristic-aircraft|one-man-submersible|muscle-growth|radical-transformation|in-medias-res|selective-service-classification-1a|radio|shredded-by-a-propeller|flame-thrower|motorcycle-riding|clotheslined|steak-dinner|woman-wearing-a-red-dress|prison-break|particle-beam-weapon|logo|suicide-capsule|mini-submarine|car-rollover|thompson-sub-machine-gun-with-box-magazine|jumping-onto-a-moving-car|laser-drill|patton|jumping-jacks|asthma|troop-transport-truck|capture-the-flag|climbing-a-pole|magnetic-levitation|punched-in-the-face-multiple-times|archival-footage|selective-service-classification-4f|sarcophagus|tonsberg-norway|year-1942|five-word-title|kiss|first-part|franchise|escape|epic|strong-man|street-shootout|violence|gunfight|lens-flare|throwing-a-knife|gun-turret|flying-wing|infiltrator|weakling|selective-service-category-4f|baseball-game-on-radio|handgun|dog-tag|origin-of-hero|military-officer|top-secret|restaurant|rifle|knocked-out-with-gun-butt|pistol-whip|costumed-hero|costume|count-down|timebomb|security-camera|surveillance|photograph|killed-by-a-propeller|strangulation|neck-breaking|race-against-time|aircraft|ship|jail-cell|tracking-device|drunkenness|pub|elevator|rooftop|italy|alps|motorcycle|showdown|disintegration|london-england|sniper-rifle|airplane|pilot|forest|woods|head-butt|beaten-to-death|punched-in-the-chest|kicked-in-the-face|interrogation|typewriter|painting|drawing|heavy-rain|film-set|secretary|u-boat|parachute|body-landing-on-a-car|hit-by-a-car|car-accident|barefoot|vinyl|sabotage|newspaper-headline|press-conference|eye-patch|mustache|bowler-hat|secret-operation|secret-military-operation|senator|hidden-door|hidden-room|antique-shop|taxi-driver|taxi|american-flag|injection|nurse|flashback|defector|friendship|alley|bomb|fighter-plane|movie-theater|newsreel|new-york-city-skyline|brooklyn-bridge|blood-splatter|blood|ice|snow|mountain|british-soldier|frenchman|major|english-accent|luger|psychopath|relic|artifact|undercover-agent|undercover|car-bomb|chase|map|shot-in-the-back|shot-in-the-shoulder|death|corpse|skeleton|nazi-soldier|swastika|world-domination|priest|plane-crash|cube|church|subterranean|engineer|inventor|held-at-gunpoint|mission|factory|montage|laser|female-spy|secret-agent|snowstorm|mercenary|shotgun|u.s.-army|exploding-truck|training|army-base|motorcycle-chase|tank|woman-punching-a-man|cyanide-pill|self-sacrifice|brooklyn-new-york-city|times-square-manhattan-new-york-city|scene-after-end-credits|knocked-out|stealing-a-car|car-crash|evil-scientist|shootout|slow-motion-scene|jumping-through-a-window|crash-landing|submarine|hovercraft|one-eyed-man|fair|exploding-tank|exploding-car|exploding-body|murder|kicked-in-the-stomach|punched-in-the-stomach|punched-in-the-face|bar|shot-in-the-arm|shot-in-the-head|shot-in-the-leg|shot-to-death|crushed-to-death|shot-in-the-chest|assassin|child-in-peril|super-strength|world-war-two|norway|jumping-from-an-airplane|jumping-onto-a-train|spy|laser-gun|flamethrower|exploding-motorcycle|exploding-building|heroism|selflessness|good-versus-evil|beating|kung-fu|hand-grenade|m1-rifle|special-forces|boot-camp|love|commando-mission|commando-unit|commando-raid|commando|battle|military-training|ambush|tommy-gun|semiautomatic-pistol|pistol|machine-gun|explosion|brawl|fistfight|martial-arts|masked-hero|cold-war|hand-to-hand-combat|combat|evil-man|marvel-cinematic-universe|marvel-entertainment|hero|mask|masked-man|based-on-comic-book|terrorist|waving-a-british-flag|98-pound-weakling|colon-in-title|country-name-in-title|female-soldier|pulp-fiction|female-gunfighter|fictional-government-agency|epic-battle|parkour|action-violence|action-hero|2010s|ejected-from-an-airplane|top-hat|hero-stereotype|bulging-biceps|ambulance|big-ben-london|surprise-after-end-credits|terrorist-plot|terrorist-group|terrorism|underwater|betrayal|deception|warrior|boyfriend-girlfriend-relationship|italian-american|englishman-abroad|englishwoman-abroad|coffin|no-title-at-beginning|steampunk|character-repeating-someone-else's-dialogue|no-opening-credits|bare-chested-male|face-ripped-off|foot-chase|super-speed|nonlinear-timeline|sequel-mentioned-during-end-credits|american-abroad|reference-to-adolf-hitler|1940s|country-in-title|cameo|mixed-martial-arts|anti-hero|tough-guy|one-against-many|one-man-army|character-name-in-title|surprise-ending</t>
  </si>
  <si>
    <t xml:space="preserve">tt1570728</t>
  </si>
  <si>
    <t xml:space="preserve">Crazy, Stupid, Love.</t>
  </si>
  <si>
    <t xml:space="preserve">A middle-aged husband's life changes dramatically when his wife asks him for a divorce. He seeks to rediscover his manhood with the help of a newfound friend, Jacob, learning to pick up girls at bars.</t>
  </si>
  <si>
    <t xml:space="preserve">Steve Carell, Ryan Gosling, Julianne Moore, Emma Stone</t>
  </si>
  <si>
    <t xml:space="preserve">Glenn Ficarra, John Requa</t>
  </si>
  <si>
    <t xml:space="preserve">Nominated for 1 Golden Globe. Another 3 wins &amp; 20 nominations.</t>
  </si>
  <si>
    <t xml:space="preserve">male-objectification|divorce|friend|bar|girl|one-night-stand|woman|dream|law-student|lothario|reference-to-mcdonald's|reference-to-lowe's|nude-self-photograph|masturbation|talking-to-oneself|photographing-oneself|kissing-while-having-sex|date|unhappily-married-woman|copying-machine|century-city-mall-los-angeles|reference-to-supercuts|reference-to-macy's|moving-van|caramel-apple|imitating-a-seal|playing-catch|baseball-glove|baseball|reference-to-pringle's|umbrella|los-angeles-california|mixing-a-drink|gin-the-drink|coffee|spitting-into-a-drink|eighth-grade-graduation|reference-to-miyagi|reference-to-the-st.-louis-cardinals|massage-chair|reference-to-the-home-shopping-network|nervousness|slapping-someone's-hand|depression|buddy|sleeping|answering-machine|camera|ensemble-cast|bicycle|makeup|lipstick|flowers|ballet|ballerina|basement|water-heater|hardware-store|sexting|pursuit|chase|reckless-driving|obscene-finger-gesture|school-auditorium|money|sushi|marriage-proposal|recording|record-player|listening-to-music|reference-to-jennifer-grey|reference-to-patrick-swayze|accountant|reference-to-wilt-chamberlain|boyfriend-girlfriend-relationship|watching-tv|punched-in-the-face|policeman|sister-sister-relationship|brother-sister-relationship|lie|screaming|anger|english-class|dropping-a-cafeteria-trap|school-cafeteria|school-locker|broken-glass-in-a-picture-frame|valium|jumping-out-of-a-moving-car|stanford-university|men's-clothing|apple-computer|applause|shoes|sneakers|face-slap|reference-to-hugh-hefner|wallet|credit-card|sunglasses|throwing-away-shoes|reference-to-steve-jobs|escalator|employer-employee-relationship|crying|reference-to-dennis-weaver|wedding-ring|passing-out|parent-teacher-conference|sadness|reference-to-god|reference-to-jesus-christ|slow-motion-scene|montage|reference-to-divorce-for-dummies-the-book|gym|reference-to-the-titanic|classroom|class|standing-in-the-rain|rain|drunkenness|bartender|midlife-crisis|cuckold|telephone-call|trimming-a-hedge|gardening|friendship|locker-room|implied-nudity|computer|reference-to-ashton-kutcher|reference-to-demi-moore|reference-to-conan-o'brien|sex-scene|bare-chested-male|lawyer|kiss|44-year-old|dancing|dancer|drink|drinking|mother-son-relationship|mother-daughter-relationship|family-relationships|character-says-i-love-you|forty-something|marriage|17-year-old|13-year-old|unfaithfulness|adultery|disapproving-father|toy-windmill|marital-problem|infidelity|bouquet|text-messaging|texting|blindfold|fight-for-love|running-a-red-light|watching-through-a-window|cell-phone|garden|nightmare|f-word|bed|ice-cream|teen-parent|extramarital-affair|miniature-golf|raised-middle-finger|teacher|recovering-alcoholic|bar-exam|domestic-strife|fight|graduation-speech|middle-school-graduation|teenage-crush|photograph|nude-photo|honesty|cologne|reference-to-the-scarlet-letter|lifting-a-girl-into-the-air|playing-footsie|male-makeover|true-love|teenage-love|father-son-relationship|father-daughter-relationship|bachelor-pad|middle-school|pickup-line|womanizer|law-school|soul-mate|babysitter|teenage-boy|marital-separation|husband-wife-relationship|title-ends-with-period</t>
  </si>
  <si>
    <t xml:space="preserve">tt0409847</t>
  </si>
  <si>
    <t xml:space="preserve">Cowboys &amp; Aliens</t>
  </si>
  <si>
    <t xml:space="preserve">A spaceship arrives in Arizona, 1873, to take over the Earth, starting with the Wild West region. A posse of cowboys and natives are all that stand in their way.</t>
  </si>
  <si>
    <t xml:space="preserve">Daniel Craig, Abigail Spencer, Buck Taylor, Matthew Taylor</t>
  </si>
  <si>
    <t xml:space="preserve">1 win &amp; 16 nominations.</t>
  </si>
  <si>
    <t xml:space="preserve">desert|cowboy|one-man-army|alien-invasion|sheriff|posse|bar|arrest|alien|memory|wife|showdown|fight|outlaw|gunslinger|spacecraft|preacher|colonel|fighting|spaceship|horse|arizona|human-versus-alien|pianist|tomahawk|rope|gadget|spear|lasso|cavern|lantern|fiddler|husband|gunshot|shotgun|wound|little-boy|prisoner|scalper|torture|corral|scalp|photograph|badlands|countryside|chaos|horseback|indian|tears|ceremony|encampment|stagecoach|lightning|panic|underwater|thunder|abduction|horse-and-wagon|mountain|chained|six-gun|reference-to-jesse-james|torch|surgical-stitches|lake|lawman|candle|grave|looking-glass|captive|indian-tribe|search|rain|cactus|pursuit|jail|badge|river|outlaw-gang|wilhelm-scream|alien-disguised-as-human|humanoid-alien|female-humanoid-alien|subjective-camera|killing-an-animal|real-life-brothers-playing-brothers|real-life-father-and-son-playing-father-and-son|lens-flare|cigarette-smoking|spyglass|bow-and-arrow|murder|corpse|supernatural-power|resurrection|mexican-standoff|world-domination|repressed-memory|robbery|burial|creature|disfigurement|woods|tracker|human-experimentation|probe|lobotomy|cabin|vivisection|cave|subterranean|hostage|escape|kidnapping|dark-hero|on-the-run|fugitive|dog|electromagnetic-pulse|underwater-scene|chase|blood-on-shirt|bullet-wound|human-alien|murder-of-a-police-officer|church|cattle|gash-in-the-face|punched-in-the-chest|female-warrior|laser|explosive|tracking-device|crash-landing|hologram|gunfight|attack|ufo|green-blood|death|stabbed-in-the-neck|held-at-gunpoint|rifle|knocked-out-with-a-gun-butt|beaten-to-death|stabbed-in-the-shoulder|severed-head|severed-arm|decapitation|rancher|campfire|tribe|civil-war-veteran|shot-in-the-shoulder|stabbed-in-the-heart|gang|loner|throat-ripping|eaten-alive|piano|violin|bartender|drunkenness|exploding-ship|anti-hero|hummingbird|closing-eyes-of-dead-person|seeing-a-loved-one-killed|implied-nudity|woman-disintegrated|death-of-girlfriend|imax|blood-splatter|blood|scarred-face|character's-point-of-view-camera-shot|flashback|revelation|hand-through-chest|stabbed-to-death|stabbed-in-the-back|stabbed-in-the-chest|doctor|target-practice|hole-in-chest|impalement|abandoned-ship|child-in-peril|thief|wanted-poster|dragged-by-a-horse|trail-of-blood|exploding-building|spit-in-the-face|gold|alien-abduction|interracial-marriage|husband-wife-relationship|grandfather-grandson-relationship|police-station|shot-in-the-arm|father-son-relationship|spoiled-son|kicked-in-the-crotch|punched-in-the-face|amnesia|shooting-a-police-officer|scene-during-opening-credits|shot-to-death|shot-in-the-head|shot-in-the-back|shot-in-the-stomach|shot-in-the-chest|stabbed-in-the-leg|courage|broken-tooth|dynamite|unsubtitled-foreign-language|translator|back-from-the-dead|suicide|self-sacrifice|bitten-in-the-neck|explosion|exploding-body|stray-dog|death-of-loved-one|burned-alive|rescue|beating|bowie-knife|bar-brawl|jail-cell|colt-.45|mixed-martial-arts|battlefield|frontier-town|combat|warrior|drifter|sand|western-hero|laser-cannon|bare-chested-male|knife|revolver|pistol|western-town|bar-fight|knocked-out|action-hero|canyon|whiskey|disarming-someone|horse-chase|saloon|laser-gun|battle|violence|spurs|cowboy-boots|cowboy-hat|ambush|winchester-rifle|six-shooter|quick-draw|martial-arts|karate|fistfight|brawl|shootout|tough-guy|cult-film|19th-century|1870s|small-town|based-on-graphic-novel|based-on-comic|based-on-comic-book|native-american|alien-contact|death-of-friend</t>
  </si>
  <si>
    <t xml:space="preserve">tt1318514</t>
  </si>
  <si>
    <t xml:space="preserve">Rise of the Planet of the Apes</t>
  </si>
  <si>
    <t xml:space="preserve">A substance, designed to help the brain repair itself, gives rise to a super-intelligent chimp who leads an ape uprising.</t>
  </si>
  <si>
    <t xml:space="preserve">Andy Serkis, Karin Konoval, Terry Notary, Richard Ridings</t>
  </si>
  <si>
    <t xml:space="preserve">Rupert Wyatt</t>
  </si>
  <si>
    <t xml:space="preserve">Action, Drama, Sci-Fi</t>
  </si>
  <si>
    <t xml:space="preserve">Nominated for 1 Oscar. Another 21 wins &amp; 42 nominations.</t>
  </si>
  <si>
    <t xml:space="preserve">ape|alzheimer's-disease|chimpanzee|when-animals-attack|fire|animal-cruelty|gorilla|planet-of-the-apes|wilhelm-scream|no-opening-credits|scene-during-end-credits|prequel-to-remake|experimental-drug|uprising|attack|cure|neighbor|intelligence|escape|revolt|scientist|brain-capacity|first-part|animal-revolution|death-by-electrocution|cookie|american-sign-language|talking-to-a-chimpanzee|journey-shown-on-map|jaguar-car|lexus|mercedes-benz|land-rover|jeep-grand-wagoneer|bmw|honda-civic|killing-an-animal|pontiac-grand-prix|oldsmobile-intruge|nissan-maxima|kia-sportage|kia-rio|honda-prelude|honda-civic-sedan|gmc-vandura|gmc-sierra-pickup-truck|gmc-jimmy|ford-taurus|ford-ranger|mustang|ford-mustang|ford-focus|ford-f-series|ford-excursion|ford-escape|dodge-ram-van|dodge-ram|dodge-grand-caravan|dodge-caliber|chrysler-intrepid|chevrolet-uplander|chevrolet-tracker|chevrolet-surburan|chevrolet-malibu|chevrolet-hhr|chess|apple-macbook-pro|apple-computer|macbook|apple-macbook|cadillac-seville-sts|audi-tt|transamerica-pyramid|motion-capture|giant-redwood|overturned-bus|fog|falling-from-a-bridge|mounted-police|manhole-cover|crashing-through-a-window|stun-baton|retinoscope|sprayed-with-a-fire-hose|german-shepherd|baby-carriage|bicycle-jump|playing-piano|caged-animal|lucas-tower|piano|ambulance|car-accident|social-commentary|explosion|simian-fiction|self-sacrifice|airport|riot|cell-phone|baseball-bat|newspaper-headline|news-report|dog|animal-testing|boyfriend-girlfriend-relationship|security-guard|surveillance|shotgun|bus|police|exploding-helicopter|helicopter-pilot|helicopter|parking-garage|elevator|corporation|pregnancy|jungle|chase|cruelty-to-animal|bonobo|swat-team|science-runs-amok|blockade|death|gas|animal-shelter|human-experimentation|re-boot|animal-escapes-zoo|pilot|epidemic|infection|sneezing|blood|scarred-face|subtitled-scene|knife|falling-from-a-tree|water-hose|filmed-killing|corpse|thrown-from-a-car|murder-of-a-police-officer|cattle-prod|baton|thrown-from-a-horse|horse|rise-to-power|falling-to-death|car-crash|interracial-kiss|interracial-relationship|interracial-romance|falling-from-height|machine-gun|pistol|thrown-through-a-glass-door|jumping-through-a-window|shot-to-death|shot-in-the-chest|tranquilizer-gun|tragedy|biting-finger|electrocution|animal-wearing-clothes|alpha-male|animal-tranquilizer|primate|animal-intelligence|zoo|falling-off-a-bridge|falling-into-water|quitting-a-job|climbing-a-tree|forest|laboratory|father-son-relationship|cage|leader|animal-attack|talking-animal|rampage|virus|scientific-experiment|helicopter-crash|sign-language|human-animal-relationship|nurse|golden-gate-bridge-san-francisco|orangutan|animal-experimentation|san-francisco-california|death-of-son|death-of-father|death-of-mother|surprise-ending|seven-word-title|camera-shot-from-inside-refrigerator|speaking-ape|character's-journey-shown-on-map|bmw-z3|hand-to-hand-combat|opening-action-scene|mitsubishi-delica-star-wagon|gmc-b-series|chrysler-300-m|chevrolet-express|chevrolet-cruze|chevrolet-cavalier|near-future|2010s|cgi|bell-uh-1-iroquois-helicopter|urban-setting|babe-scientist|prequel|character-repeating-someone-else's-dialogue|animal-in-title|character-name-in-title</t>
  </si>
  <si>
    <t xml:space="preserve">tt1454029</t>
  </si>
  <si>
    <t xml:space="preserve">The Help</t>
  </si>
  <si>
    <t xml:space="preserve">An aspiring author during the civil rights movement of the 1960s decides to write a book detailing the African American maids' point of view on the white families for which they work, and the hardships they go through on a daily basis.</t>
  </si>
  <si>
    <t xml:space="preserve">Emma Stone, Viola Davis, Bryce Dallas Howard, Octavia Spencer</t>
  </si>
  <si>
    <t xml:space="preserve">Tate Taylor</t>
  </si>
  <si>
    <t xml:space="preserve">Won 1 Oscar. Another 79 wins &amp; 116 nominations.</t>
  </si>
  <si>
    <t xml:space="preserve">black-servant|maid|jackson-mississippi|chocolate-pie|writing-a-novel|southern-belle|racial-issues|newspaper-columnist|mississippi|1960s|writer|strong-female-character|racial-segregation|female-protagonist|bechdel-test-passed|two-word-title|expectant-mother|pregnant-woman|pregnant-wife|pregnancy|aging|pie|year-1963|racial-hatred|dying-from-cancer|adult-living-with-parents|first-job|baking|trophy-wife|class-divide|rich-parents|bus|fired-from-the-job|pregnant|miscarriage|husband-wife-relationship|mother-daughter-relationship|daughters-of-the-american-revolution|reference-to-martin-luther-king-jr.|university-education|title-appears-in-writing|intimidation|exploitation|racism|moral-courage|emotional-manipulation|based-on-novel|title-spoken-by-character|friend|friendship|black-maid|african-american|woman|civil-rights|civil-rights-movement|writing-a-book|feces|interracial-friendship|strong-female-lead|racial-tension|race-relations|racial-divide|toilet|social-outcast|trying-to-fit-in|charity-event|baptist-church|christian-woman|reference-to-the-book-of-exodus|reference-to-moses|retribution|human-feces|eating-feces|food-as-a-gift|ensemble-cast|jumping-for-joy|title-at-the-end|female-writer|authoress|aspiring-writer|standing-ovation|blonde-woman|high-class|southern-u.s.|power|ressentiment|f-rated|kiss|university-of-mississippi</t>
  </si>
  <si>
    <t xml:space="preserve">tt1563738</t>
  </si>
  <si>
    <t xml:space="preserve">One Day</t>
  </si>
  <si>
    <t xml:space="preserve">After spending the night together on the night of their college graduation Dexter and Em are shown each year on the same date to see where they are in their lives. They are sometimes together, sometimes not, on that day.</t>
  </si>
  <si>
    <t xml:space="preserve">Anne Hathaway, Jim Sturgess, Tom Mison, Jodie Whittaker</t>
  </si>
  <si>
    <t xml:space="preserve">Lone Scherfig</t>
  </si>
  <si>
    <t xml:space="preserve">male-female-friendship|loss-of-loved-one|accidental-death|run-over-by-truck|23-year-time-span|poetry|drug-use|title-directed-by-female|best-friend|writer|father-son-relationship|nudist-beach|nude-beach|date|university-graduation|bad-accent|f-rated|foreplay|kissing|kiss|flashback|baby|rooftop-view|bad-singing|party-game|reference-to-calvin-klein|reference-to-armani|drinking-wine|reference-to-lord-of-the-flies|holiday|red-phone-booth|intertitle-shows-passage-of-time|bicycle|two-word-title|kissing-while-having-sex|cheating-wife|soul-mate|boyfriend-girlfriend-relationship|apartment|hair-style|tv-host|cancer|dying-mother|wedding-invitation|marriage|london-england|paris-france|male-rear-nudity|teacher|wedding|divorce|infidelity|father-daughter-relationship|swimming|friend|tragedy|drunkenness|told-in-flashback|author|loss-of-mother|skinny-dipping|job|wedding-reception|tv-star|comedian|2000s|1990s|death-of-mother|based-on-novel|number-in-title</t>
  </si>
  <si>
    <t xml:space="preserve">tt1743720</t>
  </si>
  <si>
    <t xml:space="preserve">The Greatest Movie Ever Sold</t>
  </si>
  <si>
    <t xml:space="preserve">A documentary about branding, advertising and product placement that is financed and made possible by brands, advertising and product placement.</t>
  </si>
  <si>
    <t xml:space="preserve">J.J. Abrams, Peter Berg, Paul Brennan, Noam Chomsky</t>
  </si>
  <si>
    <t xml:space="preserve">Documentary, Comedy</t>
  </si>
  <si>
    <t xml:space="preserve">advertising|product-placement|movie-in-title</t>
  </si>
  <si>
    <t xml:space="preserve">tt1633356</t>
  </si>
  <si>
    <t xml:space="preserve">Shark Night 3D</t>
  </si>
  <si>
    <t xml:space="preserve">A weekend at a lake house in the Louisiana Gulf turns into a nightmare for seven vacationers as they are subjected to shark attacks.</t>
  </si>
  <si>
    <t xml:space="preserve">Sara Paxton, Dustin Milligan, Chris Carmack, Katharine McPhee</t>
  </si>
  <si>
    <t xml:space="preserve">David R. Ellis</t>
  </si>
  <si>
    <t xml:space="preserve">shark|lake|louisiana|redneck|vacation|water-skiing|sheriff|boat|severed-arm|shark-attack|shark-fin-above-water|male-nudity|swimming-underwater|underwater-photography|swimming-dog|woman-changing-clothes|woman-wearing-a-black-bikini|woman-wearing-a-string-bikini|water-skiing-flip|product-placement|red-bull|side-boob|yanked-off-bikini-top|brief-female-nudity|nipple-slip|killing-an-animal|bikini|obscene-finger-gesture|sadist|animal-bite|double-barreled-shotgun|explosion|boat-crash|arm-bitten-off|playing-fetch-with-a-dog|fast-motion-scene|police-boat|boat-chase|recreational-vehicle|woman-on-a-man's-shoulders|three-word-title|number-3-in-title|man-eater|digit-in-title|3d-in-title|3-d|comeuppance|man-overboard|reference-to-morgan-freeman|reference-to-guns-'n'-roses|headbanger|beer-pong|southern-accent|drunken-sheriff|singing-in-a-car|stabbed-in-the-chest|scene-after-end-credits|spear|scarred-face|falling-into-a-lake|knife-throwing|pistol|filmed-killing|snuff-film|murder-of-a-police-officer|corrupt-cop|person-on-fire|drugged-food|self-sacrifice|shot-in-the-shoulder|decapitation|harpoon|exploding-boat|island|sole-black-character-dies-cliche|interracial-relationship|speedboat|bitten-in-the-neck|bitten-on-the-arm|bitten-on-the-leg|chase|characters-killed-one-by-one|tied-to-a-chair|held-at-gunpoint|forced-to-strip|beer|student-athlete|college-student|white-trash|hammerhead|no-cellphone-signal|bait-shop|man-in-swimsuit|boat-race|jet-ski|mouth-to-mouth-resuscitation|dog|murder|camera|camera-focus-on-female-butt|ex-boyfriend-ex-girlfriend-relationship|sudden-death|blood|giant-animal|underwater-scene|eaten-alive|woman-killed-by-shark|underwater|shark-bait|shark-bite|shark-infested-waters|shark-cage|tiger-shark|great-white-shark|killer-shark|creature-feature|nude-model|bare-chested-male|female-in-swimsuit|3-dimensional|fish-in-title|animal-in-title|death-of-friend|number-in-title|surprise-ending</t>
  </si>
  <si>
    <t xml:space="preserve">tt1598778</t>
  </si>
  <si>
    <t xml:space="preserve">Contagion</t>
  </si>
  <si>
    <t xml:space="preserve">Healthcare professionals, government officials and everyday people find themselves in the midst of a worldwide epidemic as the CDC works to find a cure.</t>
  </si>
  <si>
    <t xml:space="preserve">Gwyneth Paltrow, Tien You Chui, Josie Ho, Daria Strokous</t>
  </si>
  <si>
    <t xml:space="preserve">Steven Soderbergh</t>
  </si>
  <si>
    <t xml:space="preserve">virus|infection|contagion|cure|panic|epidemic|outbreak|hong-kong|doctor|world-health-organization|airport|quarantine|disease|contagion-spread|sick|infected|scientist|vaccine|latex-gloves|railway-station|held-hostage|hostage-exchange|held-captive|patient-zero|contagious-disease|unfaithful-wife|vaccination|conspiracy-theory|trepanation|encephalitis|2010s|centers-for-disease-control|syringe|plague|dvd|reference-to-godzilla|fema|reference-to-king-kong|fiance|marital-infidelity|reference-to-frankenstein|pork|chinese-food|adulteress|laundromat|military|nurse|funeral-home|chef|riot|protest|deception|hotel|thanksgiving|admiral|press-conference|fire|parking-garage|national-guard|helicopter|soldier|ambulance|janitor|blockade|internet|no-title-at-beginning|no-opening-credits|gas-mask|hazmat-suit|supermarket|news-report|media-coverage|father-son-relationship|mother-daughter-relationship|mother-son-relationship|extramarital-affair|airplane|bar|apartment|investigation|boyfriend-girlfriend-relationship|family-relationships|stepfather-stepson-relationship|held-at-gunpoint|hostage|pistol|rifle|snow|baseball-stadium|train|shopping-mall|restaurant|government-agent|undercover|wearing-a-sound-wire|australian|blog|conspiracy-theorist|text-messaging|cell-phone|ferry|bus|dead-woman-with-eyes-open|death-of-expectant-mother|hospital|coughing|map|husband-wife-relationship|paranoia|manipulation|body-bag|pharmacy|mass-grave|lottery|blindfolded|laboratory|father-daughter-relationship|prom|camera|masked-man|murder|pig|bat|london-england|geneva-switzerland|character-repeating-someone-else's-dialogue|news-conference|injection|village|kidnapping|subtitled-scene|minneapolis-minnesota|reference-to-twitter|reference-to-facebook|biohazard|blogger|journalist|american-abroad|san-francisco-california|death-of-pregnant-woman|corpse|autopsy|dread|fear|home-invasion|looting|double-barreled-shotgun|immunity|casino|flashback|surveillance-footage|character's-point-of-view-camera-shot|hit-by-a-truck|death-of-loved-one|death-of-stepson|death|seizure|foaming-at-the-mouth|u.s.-department-of-homeland-security|atlanta-georgia|chicago-illinois|ensemble-cast|nonlinear-timeline|terminal-illness|searching-for-cure|saving-the-world|race-against-time|pandemic|one-word-title|mutation|medical-research|infectious-disease|humanity-in-peril|disaster-film|death-of-wife|death-of-child|infidelity</t>
  </si>
  <si>
    <t xml:space="preserve">tt1291584</t>
  </si>
  <si>
    <t xml:space="preserve">Warrior</t>
  </si>
  <si>
    <t xml:space="preserve">The youngest son of an alcoholic former boxer returns home, where he's trained by his father for competition in a mixed martial arts tournament - a path that puts the fighter on a collision course with his estranged, older brother.</t>
  </si>
  <si>
    <t xml:space="preserve">Joel Edgerton, Tom Hardy, Nick Nolte, Jennifer Morrison</t>
  </si>
  <si>
    <t xml:space="preserve">Gavin O'Connor</t>
  </si>
  <si>
    <t xml:space="preserve">Nominated for 1 Oscar. Another 6 wins &amp; 20 nominations.</t>
  </si>
  <si>
    <t xml:space="preserve">tournament|mixed-martial-arts|alcoholic|return-home|underdog|trainer|high-school|warrior|self-injury|masculinity|self-harm|grudge|reconciliation|forgiveness|protective-brother|protective-male|hairy-chest|fighting-movie|f-word|kicked-in-the-face|dislocated-shoulder|cassette-player|alcoholic-relapse|reference-to-moby-dick|choke-hold|knocked-out|war-hero|beach|news-report|montage|split-screen|el-paso-texas|pittsburgh-pennsylvania|character-repeating-someone-else's-dialogue|youtube|iraq|black-eye|kicked-in-the-chest|punched-in-the-stomach|punched-in-the-face|reference-to-isaac-newton|character-says-i-love-you|philadelphia-pennsylvania|prize-fighter|bare-chested-male|muscleman|strongman|training|martial-arts|violence|war-widow|pseudonym|estranged-brother|husband-wife-relationship|absence-from-work|drive-in-theater|drug-addiction|high-school-principal|beethoven|u.s.-marine|awol|slot-machine|casino|physics-teacher|high-school-teacher|brother-brother-relationship|cellphone-video|gym|bank-foreclosure|bank|birthday-party|atlantic-city-new-jersey|ex-soldier|alcoholics-anonymous|father-son-relationship|one-word-title</t>
  </si>
  <si>
    <t xml:space="preserve">tt1772424</t>
  </si>
  <si>
    <t xml:space="preserve">Where Do We Go Now?</t>
  </si>
  <si>
    <t xml:space="preserve">A group of Lebanese women try to ease religious tensions between Christians and Muslims in their village.</t>
  </si>
  <si>
    <t xml:space="preserve">Claude Baz Moussawbaa, Layla Hakim, Nadine Labaki, Yvonne Maalouf</t>
  </si>
  <si>
    <t xml:space="preserve">Nadine Labaki</t>
  </si>
  <si>
    <t xml:space="preserve">8 wins &amp; 4 nominations.</t>
  </si>
  <si>
    <t xml:space="preserve">religious-conflict|village|muslim|christian|triple-f-rated|f-rated|strong-female-character|punctuation-in-title|written-and-directed-by-cast-member|statue|christianity|islam|priest|imam|virgin-mary-statue|religion|middle-east|religious-differences|hijab|lebanon|question-mark-in-title|question-in-title</t>
  </si>
  <si>
    <t xml:space="preserve">tt1742650</t>
  </si>
  <si>
    <t xml:space="preserve">I Don't Know How She Does It</t>
  </si>
  <si>
    <t xml:space="preserve">A comedy centered on the life of Kate Reddy, a finance executive who is the breadwinner for her husband and two kids.</t>
  </si>
  <si>
    <t xml:space="preserve">Sarah Jessica Parker, Pierce Brosnan, Greg Kinnear, Christina Hendricks</t>
  </si>
  <si>
    <t xml:space="preserve">Douglas McGrath</t>
  </si>
  <si>
    <t xml:space="preserve">black-comedy|delivery-boy|gym|dinner|punishment|party|father-son-relationship|gift|bully|boy|manhattan-new-york-city|job|work|sexual-humor|female-executive|affection|man-with-glasses|apostrophe-in-title|first-person-title|talking-to-the-camera|looking-at-the-camera|investment-banker|widower|morning-sickness|pregnancy|breaking-the-fourth-wall|co-worker|family-vacation|in-laws|working-mom|employer-employee-relationship|mother-daughter-relationship|mother-son-relationship|husband-wife-relationship|singing-in-a-car|female-protagonist|title-spoken-by-character</t>
  </si>
  <si>
    <t xml:space="preserve">tt1210166</t>
  </si>
  <si>
    <t xml:space="preserve">Moneyball</t>
  </si>
  <si>
    <t xml:space="preserve">Oakland A's general manager Billy Beane's successful attempt to assemble a baseball team on a lean budget by employing computer-generated analysis to acquire new players.</t>
  </si>
  <si>
    <t xml:space="preserve">Brad Pitt, Jonah Hill, Philip Seymour Hoffman, Robin Wright</t>
  </si>
  <si>
    <t xml:space="preserve">Bennett Miller</t>
  </si>
  <si>
    <t xml:space="preserve">Nominated for 6 Oscars. Another 29 wins &amp; 75 nominations.</t>
  </si>
  <si>
    <t xml:space="preserve">strategy|voice-over|statistics|baseball|meeting|baseball-team|underdog|baseball-movie|playing-against-type|job-offer|partner|fired-from-the-job|business|watching-tv|driving|sports-trade|winning-streak|telephone-call|anger|metaphor|major-league-baseball|baseball-player|slow-motion|period-piece|baseball-game|what-happened-to-epilogue|professional-athlete|flashback|1970s|1980s|2000s|statistician|mathematics|baseball-manager|father-daughter-relationship|oakland-california|oakland-athletics|one-word-title|based-on-book|title-spoken-by-character|manager</t>
  </si>
  <si>
    <t xml:space="preserve">tt1600195</t>
  </si>
  <si>
    <t xml:space="preserve">Abduction</t>
  </si>
  <si>
    <t xml:space="preserve">A thriller centered on a young man who sets out to uncover the truth about his life after finding his baby photo on a missing persons website.</t>
  </si>
  <si>
    <t xml:space="preserve">Jake Andolina, Oriah Acima Andrews, Ken Arnold, Maria Bello</t>
  </si>
  <si>
    <t xml:space="preserve">teenager|on-the-run|assassin|website|high-school|cia|neighbor|missing-person|abduction|hospital|car-chase|wrestling|shootout|hand-to-hand-combat|martial-arts|chase|baseball-park|hdtv|xbox-360|reference-to-ryan-seacrest|reference-to-jason-statham|reference-to-justin-bieber|reference-to-lady-gaga|dead-woman-with-eyes-open|woman-shot|son-seeing-mother-murdered|wet-jeans|fight-on-a-moving-train|breaking-glass|cell-phone|stadium|armed-guard|leather-jacket|woods|thrown-from-a-train|breaking-window|wristwatch|man-punches-girl|crying|blanket|swimming|river|tattoo|marching-band|boxing-gloves|visiting-mother's-grave|cemetery|car-explosion|jumping-from-a-moving-vehicle|time-bomb|bare-chested-male|sleeping-on-a-lawn|hangover|on-hood-of-moving-car|pool-party|webcam|airport|london-england|new-york-city|product-placement|pittsburgh-pennsylvania|psychiatrist|training|drunkenness|swimming-pool|party|foot-chase|exploding-house|assassination-attempt|high-school-student|cheerleader|motorcycle|suspense|duel|ambush|silencer|machine-gun|semiautomatic-pistol|pistol|gunfight|showdown|violence|disarming-someone|roundhouse-kick|karate-kick|karate-chop|karate|black-belt|martial-artist|martial-arts-master|fistfight|brawl|fugitive|hitman|tough-guy|action-hero|hero|murder|shot-to-death|shot-in-the-chest|father-son-relationship|thug|fight|train|escape|baseball-game|cia-agent|one-word-title</t>
  </si>
  <si>
    <t xml:space="preserve">tt1874633</t>
  </si>
  <si>
    <t xml:space="preserve">Musical Chairs</t>
  </si>
  <si>
    <t xml:space="preserve">When, Mia, a dance teacher, lands in the hospital after an accident, Armando, a would-be dancer who admires her from afar, persuades her to train for an upcoming wheelchair ballroom dancing contest.</t>
  </si>
  <si>
    <t xml:space="preserve">Leah Pipes, E.J. Bonilla, Priscilla Lopez, Jaime Tirelli</t>
  </si>
  <si>
    <t xml:space="preserve">Susan Seidelman</t>
  </si>
  <si>
    <t xml:space="preserve">6 wins &amp; 1 nomination.</t>
  </si>
  <si>
    <t xml:space="preserve">dancer|dancing|ballroom-dancing|dance-studio|dance-teacher|wheelchair|dance-instructor|handyman|bronx-new-york-city|paralysis|hit-by-a-car|new-york-city|new-york|transgender|transsexual|puerto-rican|latino|hispanic|disability|interracial-relationship</t>
  </si>
  <si>
    <t xml:space="preserve">tt1857913</t>
  </si>
  <si>
    <t xml:space="preserve">The Sorcerer and the White Snake</t>
  </si>
  <si>
    <t xml:space="preserve">A master monk tries to protect a naive young physician from a thousand-year-old snake demon. A contest of psychic powers results in mayhem.</t>
  </si>
  <si>
    <t xml:space="preserve">Jet Li, Shengyi Huang, Raymond Lam, Charlene Choi</t>
  </si>
  <si>
    <t xml:space="preserve">Siu-Tung Ching</t>
  </si>
  <si>
    <t xml:space="preserve">love|snake|master|demon|herbalist|monk|wuxia|snake-woman|leifeng-pagoda|duanwu-festival|talking-tortoise|talking-rat|lantern-festival|naga-serpent|blizzard|tsunami|waterfall|trap|harpy|underwater-scene|underwater-kiss|pavillion|talking-rabbit|mythical-creature|rat|kiss|herbal-medicine|apprentice|rescue-from-drowning|talking-animal|mouth-to-mouth-resuscitation|memory-lapse|forbidden-love|true-love|revenge|cure|based-on-legend|flood|poison|fall-in-water|fox|toad|stubbornness|sword|disciple|chicken|blood|attempted-suicide|vampire|fang|supernatural|superhuman|lava|rabbit|tortoise|demon-hunter|bat|giant-snake|serpent|animal-in-title|color-in-title|thousand-year-old|dagger</t>
  </si>
  <si>
    <t xml:space="preserve">tt1630036</t>
  </si>
  <si>
    <t xml:space="preserve">Courageous</t>
  </si>
  <si>
    <t xml:space="preserve">When a tragedy strikes close to home, four police officers struggle with their faith and their roles as husbands and fathers; together they make a decision that will change all of their lives.</t>
  </si>
  <si>
    <t xml:space="preserve">Ken Bevel, Alex Kendrick, Kevin Downes, Renee Jewell</t>
  </si>
  <si>
    <t xml:space="preserve">faith|fatherhood|police|integrity|responsibility|grief|misogyny|church|police-officer|shootout|promotion|christianity|christian|resolution|pastor|loss-of-daughter|death-of-daughter|funeral|prayer|gang|laid-off|father-daughter-relationship|chase|arrest|construction-worker|husband-wife-relationship|christian-film|family-relationships|purity-ring|submission|sermon|patriarchy|father-son-relationship|death-of-child</t>
  </si>
  <si>
    <t xml:space="preserve">tt1720172</t>
  </si>
  <si>
    <t xml:space="preserve">Munger Road</t>
  </si>
  <si>
    <t xml:space="preserve">On the eve of the annual Scarecrow Festival, two St. Charles police officers search for a return killer the same night four teenagers go missing on Munger Road.</t>
  </si>
  <si>
    <t xml:space="preserve">Bruce Davison, Randall Batinkoff, Trevor Morgan, Brooke Peoples</t>
  </si>
  <si>
    <t xml:space="preserve">Nicholas Smith</t>
  </si>
  <si>
    <t xml:space="preserve">tt1462041</t>
  </si>
  <si>
    <t xml:space="preserve">Dream House</t>
  </si>
  <si>
    <t xml:space="preserve">Soon after moving into their seemingly idyllic new home, a family learns of a brutal crime committed against former residents of the dwelling.</t>
  </si>
  <si>
    <t xml:space="preserve">Daniel Craig, Naomi Watts, Rachel Weisz, Elias Koteas</t>
  </si>
  <si>
    <t xml:space="preserve">Jim Sheridan</t>
  </si>
  <si>
    <t xml:space="preserve">psychiatric-hospital|real-life-sisters-playing-sisters|father-daughter-relationship|closet|train|title-appears-in-writing|author|house-fire|immolation|arson|zippo-lighter|gas-can|shot-multiple-times|shot-in-the-belly|chloroform|breaking-a-window|male-in-a-bathtub|hallucination|boarding-up-a-door|bullet-wound|amnesia|mental-patient|secret-room|playroom|bare-chested-male|secret-door|wind-chime|candle|child-playing-piano|extension-ladder|hiding-under-a-bed|last-day-on-job|snowing|suspense|ghost|haunted-house|two-word-title|location-in-title|surprise-ending|plot-twist</t>
  </si>
  <si>
    <t xml:space="preserve">tt0433035</t>
  </si>
  <si>
    <t xml:space="preserve">Real Steel</t>
  </si>
  <si>
    <t xml:space="preserve">In the near future, robot boxing is a top sport. A struggling promoter feels he's found a champion in a discarded robot.</t>
  </si>
  <si>
    <t xml:space="preserve">Hugh Jackman, Dakota Goyo, Evangeline Lilly, Anthony Mackie</t>
  </si>
  <si>
    <t xml:space="preserve">Nominated for 1 Oscar. Another 2 wins &amp; 5 nominations.</t>
  </si>
  <si>
    <t xml:space="preserve">robot|boxing|robot-battle|arena|boxing-movie|boxing-gym|montage|child-custody|father-son-reunion|father-son-relationship|fight|boy|junkyard|money|near-future|boxing-ring|bull|truck|robot-versus-robot|mech|two-word-title|hairy-chest|bare-chested-male|brazilian-jiu-jitsu|brazil|spiral-staircase|mohawk-haircut|wager|head-knocked-off|eye-patch|announcer|year-2016|absent-father|county-fair|title-at-the-end|title-appears-in-writing|courage|boxing-match|court|gym|challenge|technology|travel|bet|kiss|precocious-child|dancing|father-son-conflict|father-son-estrangement|audience|child-in-peril|stadium|rhyme-in-title|based-on-short-story|title-spoken-by-character|giant</t>
  </si>
  <si>
    <t xml:space="preserve">tt1549572</t>
  </si>
  <si>
    <t xml:space="preserve">Another Earth</t>
  </si>
  <si>
    <t xml:space="preserve">On the night of the discovery of a duplicate Earth in the Solar system, an ambitious young student and an accomplished composer cross paths in a tragic accident.</t>
  </si>
  <si>
    <t xml:space="preserve">William Mapother, Brit Marling, Matthew-Lee Erlbach, DJ Flava</t>
  </si>
  <si>
    <t xml:space="preserve">Mike Cahill</t>
  </si>
  <si>
    <t xml:space="preserve">Drama, Romance, Sci-Fi</t>
  </si>
  <si>
    <t xml:space="preserve">7 wins &amp; 13 nominations.</t>
  </si>
  <si>
    <t xml:space="preserve">duplicate-earth|planet|solar-system|synchronicity|janitor|mirror|death|duplicate|self-destruction|anti-depressant|death-of-a-child|suicide-attempt|destiny|guilt|pianist|piano|mount-pleasant-california|coma|killed-in-a-car-accident|concert-hall|telescope|boston-massachusetts|car-crash|jail|storytelling|interplanetary-travel|subjective-camera|ex-convict|flashback|surrealism|snow|drunk-driver|older-man-younger-woman-relationship|flash-forward|being-watched|watching-someone|loneliness|prologue|voice-over-narration|nasa|outer-space|apology|reference-to-god|memory|death-of-family|self-harm|cosmology|introspection|parallel-world|tragedy|car-accident|planet-earth|watching-news-on-tv|earth|contest|essay|mit|student|high-school|cleaning-service|cleaning|grief|written-by-cast-member|blonde|redemption|handsaw|piano-playing|musician|drunk-driving|doppelganger|deception|loss-of-wife|loss-of-son|competition|winter|widower|death-of-wife|female-protagonist|toy-robot|cleaner|ambiguous-ending|written-by-director|musical-saw|airplane-ticket|cape-canaveral-florida|pill-box|talking-to-oneself|blinding-oneself|train-station|new-haven|university-of-connecticut|nude-in-snow|touching-the-palm-of-someone's-hand|reference-to-halloween|hand-on-throat|rubik's-cube|suv|van|giving-someone-a-ride-home|biologist|tracing-lines-in-the-palm-of-someone's-hand|siren|letting-down-hair|bedroom|internet-commercial|cleaning-a-wall|knocking-on-a-door|trash-bag|computer-search|research|band-aid-on-lip|media-mania|climbing-through-a-window|keyboard|mojave-desert|cooking|ashes-to-ashes|metro-north|mountain-view-california|footbridge|thermal-pack|school-dining-room|billboard|candy|train-bathroom|employment-agency|parole-officer|toilet-stall|vacuum-cleaner|stocking-cap|quilt|hardware-store|train-tracks|listening-to-a-radio|boxing-video-game|playing-a-video-game|church|saturn-5|bleach|pickup-truck|dripping-water-tap|knocking-on-a-wall|russian|sex-on-a-sofa|reading|rubber-gloves|ear-bandage|anger|old-man|telescopic-lens|attic|massachusetts-institute-of-technology|laundry|holding-hands|vomiting-into-a-toilet|vomiting|bloody-nose|broken-windshield|check|toilet|cleaning-a-toilet|grocery-store|millionaire|cosmonaut|looking-out-a-window|sheet-music|mopping-a-floor|rearview-mirror|american-flag|planet-mobile|computer|apple-computer|job-search|winter-solstice|bridgeport-connecticut|saw|professor|tearing-up-a-check|bus|reference-to-galileo|5-year-old|camera|flash-camera|strangulation|confession|white-bra|white-panties|bra|panties|astrophysics|running|astrophysicist|giving-a-toast|celebration|drinking|drink|tv-reporter|21-year-old|hip-hop-music|dancing|dancer|overhead-shot|husband-wife-relationship|tv-news|11-year-old|yale-university|new-haven-connecticut|connecticut|listening-to-a-car-radio|eating|food|car-radio|listening-to-music|north-star|blue-star|female-janitor|pluto-the-planet|space-shuttle|nurse|hospital|cell-phone|telephone-call|basketball|brother-sister-relationship|father-daughter-relationship|father-son-relationship|mother-daughter-relationship|mother-son-relationship|photograph|slow-motion-scene|scene-during-opening-credits|mercury-the-planet|venus-the-planet|mars-the-planet|jupiter-the-planet|train|liar|lie|archive-footage|looking-at-self-in-mirror|tears|crying|female-nudity|nudity|corpse|dead-body|undressing-someone|undressing|kiss|teenage-girl|family-relationships|17-year-old|murder-of-family|murder|ego|two-word-title|watching-tv|planet-in-title|death-of-son|independent-film</t>
  </si>
  <si>
    <t xml:space="preserve">tt1068242</t>
  </si>
  <si>
    <t xml:space="preserve">Footloose</t>
  </si>
  <si>
    <t xml:space="preserve">City teenager Ren MacCormack moves to a small town where rock music and dancing have been banned, and his rebellious spirit shakes up the populace.</t>
  </si>
  <si>
    <t xml:space="preserve">Kenny Wormald, Julianne Hough, Dennis Quaid, Andie MacDowell</t>
  </si>
  <si>
    <t xml:space="preserve">Craig Brewer</t>
  </si>
  <si>
    <t xml:space="preserve">teenager|small-town|dancing|cotton-mill|principal's-office|religious-fundamentalism|spontaneous-choreography|teen-angst|woman-hitting-man|high-school|school-principal|flushing-drugs-down-a-toilet|librarian|library|fistfight|slapping-a-woman|face-slap|religious-leader|high-school-dance|fire|school-bus|bus|drag-racing|breaking-up-with-boyfriend|abusive-boyfriend|confrontation|bible|slapping|uncle-nephew-relationship|police-officer|city-council|domineering-father|dance-party|curfew|overprotective-father|overprotective-parent|cowboy-hat|line-dancing|dance-lesson|black-eye|hitting-a-woman|beating|gay-slur|religious-intolerance|teenage-rebellion|culture-clash|church-state-enmeshment|preacher|minister|repression|racing|country-music|southern-u.s.|father-daughter-relationship|one-word-title|remake|dance</t>
  </si>
  <si>
    <t xml:space="preserve">tt1509767</t>
  </si>
  <si>
    <t xml:space="preserve">The Three Musketeers</t>
  </si>
  <si>
    <t xml:space="preserve">The hot-headed young D'Artagnan along with three former legendary but now down on their luck Musketeers must unite and defeat a beautiful double agent and her villainous employer from seizing the French throne and engulfing Europe in war.</t>
  </si>
  <si>
    <t xml:space="preserve">Matthew Macfadyen, Milla Jovovich, Helen George, Christian Oliver</t>
  </si>
  <si>
    <t xml:space="preserve">Paul W.S. Anderson</t>
  </si>
  <si>
    <t xml:space="preserve">musketeer|duel|cardinal-richelieu|guard|soldier|double-agent|airship|fight|gascony|king|teen-hero|trust-no-one|long-haired-male|capital-city|poisoned-drink|saved-at-the-last-second|insult|splashed-with-mud|cardinal-the-priest|slow-motion-action|bumping-into-someone|outnumbered|swordplay|bird-shit|teenage-boy|kiss-on-the-lips|telling-someone-to-shut-up|revisionist-history|17th-century|female-assassin|swordsman|violence|death|murder|presumed-dead|spyglass|open-ended|mercenary|showdown|falling-from-height|revenge|air-battle|cannonball|cannon|explosion|grenade|flamethrower|knocked-out|head-butt|kicked-in-the-stomach|punched-in-the-chest|kicked-in-the-face|punched-in-the-face|chase|disguise|servant|training|statue|fountain|palace|stabbed-to-death|stabbed-in-the-back|stabbed-in-the-chest|shot-in-the-shoulder|shot-in-the-head|shot-in-the-chest|horse-drawn-carriage|good-versus-evil|megalomaniac|treason|princess|1600s|con-artist|church|corrupt-priest|forgery|set-up|conspiracy|arms-dealer|london-england|threatened-with-a-knife|on-the-run|shootout|rifle|dagger|knife|pistol|deception|drugged-drink|dual-wield|eye-patch|map|assassin|drunkenness|slave|redemption|brawl|kung-fu|hand-to-hand-combat|martial-arts|steampunk|3-dimensional|3d|slow-motion-scene|stylized-violence|booby-trap|key|warrior|adventure-hero|action-hero|tough-guy|priest|held-at-gunpoint|ambush|kidnapping|escape|vault|flood|freeze-frame|no-opening-credits|prologue|female-killer|female-spy|teenage-hero|teenager|horse|louvre|deathtrap|femme-fatale|villainess|treachery|lie|mission|swashbuckler|notre-dame-cathedral|hostage|english-channel|jumping-from-height|abduction|bomb|rescue|fortress|decoy|henchman|england|lady-in-waiting|tower-of-london|drawer|diamond|necklace|diamond-necklace|fake-letter|military-parade|frame-up|king-louis-xiii|sword|sword-fight|paris-france|duke|betrayal|double-cross|secret-project|venice-italy|queen|jewel|three-musketeers|anachronism|gascon|based-on-novel|surprise-ending|three-word-title|historical-fiction|title-spoken-by-character|number-in-title</t>
  </si>
  <si>
    <t xml:space="preserve">tt1637688</t>
  </si>
  <si>
    <t xml:space="preserve">In Time</t>
  </si>
  <si>
    <t xml:space="preserve">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</si>
  <si>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 xml:space="preserve">Justin Timberlake, Olivia Wilde, Shyloh Oostwald, Johnny Galecki</t>
  </si>
  <si>
    <t xml:space="preserve">Andrew Niccol</t>
  </si>
  <si>
    <t xml:space="preserve">class-differences|time|corrupt-system|dystopia|currency|future|on-the-run|murder|hostage|clock|death|ghetto|against-the-system|ransom|party|police|millionaire|upper-class|fight|inflation|immortality|suicide|gang|cgi|vomiting|cleavage|stealing-from-the-poor|stealing-from-the-rich|existentialism|thug|rainy-night|hotel-room|black-lingerie|generosity|looting|woman-with-gun|rich-woman-poor-man|passionate-kiss|armored-car|near-future|public-phone|telephone-call|reckless-driving|night|high-heels|billionaire|sports-car|lower-class|expensive-gift|taxi-ride|party-invitation|winning-at-poker|poker-game|credits-as-currency|solicitation|prostitute-propositioning|street-prostitution|prostitute|police-officer-shot|police-officer-killed|premarital-sex|bare-butt|robber|reverse-footage|rescue|mexican-standoff|time-capsule|riot|protest|police-car|impersonating-a-police-officer|vault|fight-to-the-death|shot-in-the-throat|shot-in-the-foot|jumping-from-height|rooftop|betrayal|deception|elevator|disguise|carjacking|interrogation|apartment|shotgun|sawed-off-shotgun|diamond-earring|escape|dancing|revenge|card-game|unlikely-hero|social-decay|tough-guy|anti-hero|wanted-poster|storm-drain|flat-tire|car-accident|bridge|fistfight|beating|attempted-robbery|abandoned-building|held-at-gunpoint|motel|kidnapping|false-accusation|security-camera|surveillance|falling-from-height|drunkenness|factory|limousine|heiress|media-coverage|police-station|detective|police-detective|swat-team|criminal|revolver|machine-gun|bank-vault|social-commentary|husband-wife-relationship|restaurant|mother-daughter-relationship|cyberpunk|chase|female-removes-her-clothes|kissing-while-having-sex|strip-poker|love-interest|black-dress|redhead|gunfight|brawl|violence|kiss|ambush|street-shootout|police-shootout|police-chase|bar-fight|urban-setting|showdown|brief-nudity|ocean|swimming|car|target-practice|hedonism|survival-of-the-fittest|critique-of-police|false-consciousness|social-darwinism|economic-exploitation|predatory-lending|banking-system|dissident|political-activism|bystanderism|hyperindividualism|corruption|economic-inequality|critique-of-capitalism|man-teaches-woman-how-to-shoot|social-injustice|inequality|murder-of-a-police-officer|shot-in-the-chest|shootout|fugitive-sex|shot-to-death|shot-in-the-back|woman-in-bra-and-panties|armored-truck|fugitive|news-report|stolen-police-car|shot-in-the-shoulder|pay-phone|shooting-a-police-officer|flashback|missionary|lens-flare|pawnshop|death-of-husband|car-chase|mansion|race-against-time|reference-to-charles-darwin|father-daughter-relationship|gambling|bodyguard|wealth|border|debt|flask|character-repeating-someone-else's-dialogue|gangster|interracial-marriage|corpse|cctv|factory-worker|50th-birthday|character-says-i-love-you|mother-son-relationship|bare-chested-male|genetic-engineering|opening-narration|written-by-director|bank-robber|arm-wrestling|skinny-dipping|beach|jaguar-e-type|tuxedo|hotel|tollbooth|chauffeured-limousine|falling-off-a-bridge|nude-swimming|pistol|poverty|economy|bus|car-crash|fight-the-system|eternal-youth|no-opening-credits|thief|outlaw|crime-spree|bank|poker|casino|false-accusation-of-murder|police-officer|bar|robbery|25-year-old|bank-robbery|foot-chase|two-word-title|death-of-father|death-of-friend|death-of-mother|surprise-ending</t>
  </si>
  <si>
    <t xml:space="preserve">tt1521197</t>
  </si>
  <si>
    <t xml:space="preserve">Anonymous</t>
  </si>
  <si>
    <t xml:space="preserve">The theory that it was in fact Edward De Vere, Earl of Oxford, who penned Shakespeare's plays. Set against the backdrop of the succession of Queen Elizabeth I and the Essex rebellion against her.</t>
  </si>
  <si>
    <t xml:space="preserve">Rhys Ifans, Vanessa Redgrave, Sebastian Armesto, Rafe Spall</t>
  </si>
  <si>
    <t xml:space="preserve">Nominated for 1 Oscar. Another 7 wins &amp; 8 nominations.</t>
  </si>
  <si>
    <t xml:space="preserve">play|earl-of-oxford|shakespeare-play|rebellion|queen|flashback|author|queen-elizabeth-i|cover-up|conspiracy-theory|incestuous-sex|accidental-incest|mother-son-incest|incest|crowd-control|handheld-mirror|reference-to-eastward-ho|horseback-riding|kissing-while-having-sex|political-unrest|thrown-into-the-street|16th-century|abandonment|filicide|mother-murders-son|massacre|implied-incest|throwing-garbage-at-an-actor|bookend-scenes|epilogue|spotlight|reference-to-bosworth-field|amnesty|voice-over-narration|reference-to-agincourt|cross|hissing|oarsman|tolling-bell|picnic|year-1601|cane|death-of-queen|reference-to-venus-the-roman-goddess|book|dropping-a-tray|lifting-someone-into-the-air|ghost|reference-to-edward-de-vere|flashback-within-a-flashback-within-a-flashback|expose|betting|sir-william-cecil|line-of-succession|succession-to-the-throne|dwarf|midget|plague|umbrella|king-philip-ii-of-spain|reference-to-the-muses|reference-to-shakespeare's-henry-v|candle-chandelier|candle|chandelier|literature|reference-to-edinburgh|stratford-upon-avon|crying|bridge|messenger|reference-to-richard-burbage|drunkenness|giving-a-toast|coat-of-arms|whispering|powder-puff|shooting|shot-in-the-back|musket|treason|ambush|executioner|traitor|printing-press|publishing|banishment|tower-of-london|fraud|coronation|crown|execution|beheading|snow|strangulation|pain|torture|blackmail|bribery|castle|mourning|horse-and-carriage|globe-playhouse-london|reference-to-mary-queen-of-scots|prostitute|bare-butt|male-nudity|nudity|hunchback|reference-to-shakespeare's-richard-iii|leg-wound|booing|song|singing|singer|puritan|reference-to-homer|reference-to-plato|greek|father-daughter-relationship|illegitimate-son|protestant|catholic|assassination-threat|bag-of-money|punta-reversa|punta-supramano|pregnancy|caricature|privy-council|theatre-box|cannon|tent|stabbed-in-the-leg|imitating-a-horse|british-soldier|rose|tudor-rose|breaking-down-a-door|dead-body|french|earl-of-southhampton|reference-to-philip-henslowe|goblet|freedom|dagger|inheritance|wedding-ring|bare-chested-male|sex-scene|dog|london-skyline|rowboat|boat|prison|anonymity|badminton|younger-version-of-character|jail-cell|jail|flower|reference-to-shoemaker's-holiday-the-play|wedding|marriage|reference-to-everyman-the-play|manhattan-new-york-city|broadway-manhattan-new-york-city|new-york-city|prayer|chess|spilled-ink|ink|hiding-behind-a-curtain|hiding|servant|death|murder|stabbed-through-a-curtain|stabbing|rhyme|looking-at-oneself-in-a-mirror|mirror|fake-thunder|thunder|fencing|scotsman|heresy|sedition|applause|girl|boy|horse|husband-wife-relationship|mother-son-relationship|father-son-relationship|italian|italy|metaphor|spain|love|kiss|reference-to-shakespeare's-julius-caesar|reference-to-shakespeare's-twelfth-night|reference-to-shakespeare's-macbeth|reference-to-shakespeare's-hamlet|rain|nobleman|illiteracy|reference-to-christopher-marlowe|money|flashback-within-a-flashback|audience|drinking|drink|ale|tudor|king|reference-to-god|reference-to-shakespeare's-a-midsummer-night's-dream|dancing|dancer|musician|ireland|wales|england|ben-jonson|british-royalty|royalty|poetry|fireworks|setting-a-theatre-on-fire|theatre-fire|fire|arson|torch|backstage|face-slap|arrest|controversy|pursuit|chase|flash-forward|betrayal|sword|quill-pen|sonnet|prologue|london-england|actress|actor|politics|intrigue|elizabethan-era|theatre|writing|writer|playwright|one-word-title|political-intrigue|poet|reference-to-william-shakespeare|death-of-father</t>
  </si>
  <si>
    <t xml:space="preserve">tt0471042</t>
  </si>
  <si>
    <t xml:space="preserve">Tower Heist</t>
  </si>
  <si>
    <t xml:space="preserve">When a group of hard-working guys find out they've fallen victim to their wealthy employer's Ponzi scheme, they conspire to rob his high-rise residence.</t>
  </si>
  <si>
    <t xml:space="preserve">Ben Stiller, Eddie Murphy, Casey Affleck, Alan Alda</t>
  </si>
  <si>
    <t xml:space="preserve">Brett Ratner</t>
  </si>
  <si>
    <t xml:space="preserve">manager|fraud|fbi|apartment|high-rise|heist|penthouse|ponzi-scheme|fbi-agent|thief|thanksgiving|female-lawyer|strong-female-character|die-hard-scenario|shopping-mall|construction-site|renovation|homelessness|deception|class-differences|security-camera|surveillance|security-guard|ghetto|snow|chase|car|accountant|prison|lens-flare|ledger|maid|stealing-a-car|reference-to-sponge-bob|locked-in-a-closet|sledgehammer|playboy-magazine|subtitled-scene|character's-point-of-view-camera-shot|reference-to-paul-mccartney|reference-to-robin-hood|jamaican|pistol|lego|reference-to-hilary-swank|reference-to-gregory-peck|shoplifting|mall|rikers-island-new-york-city|reference-to-frankenstein|hidden-safe|drunkenness|bar|fired-from-the-job|revenge|reference-to-steve-mcqueen|lawyer|house-arrest|ensemble-cast|car-accident|working-class|reference-to-tina-turner|eviction|pregnant-wife|concierge|character-repeating-someone-else's-dialogue|apartment-building|character-says-i-love-you|doorman|chess|bare-chested-male|swimming-pool|title-at-the-end|swindler|corrupt-businessman|parade|suicide-attempt|arrest|female-agent|elevator-shaft|elevator|investor|security|billionaire|businessman|skyscraper|new-york-city|deceit|empty-safe|vault|ferrari|gold|lobby|subway|tower|safecracker|unlikely-criminal|career-criminal|recruiting|planning|caper-comedy|heist-movie|two-word-title|location-in-title|caper|surprise-ending</t>
  </si>
  <si>
    <t xml:space="preserve">tt1568337</t>
  </si>
  <si>
    <t xml:space="preserve">Loosies</t>
  </si>
  <si>
    <t xml:space="preserve">A young pickpocket in the New York subways, living a fast, free, lifestyle is confronted by a woman with whom he had a one night affair.</t>
  </si>
  <si>
    <t xml:space="preserve">Peter Facinelli, Jaimie Alexander, Michael Madsen, Vincent Gallo</t>
  </si>
  <si>
    <t xml:space="preserve">Michael Corrente</t>
  </si>
  <si>
    <t xml:space="preserve">subway|f-word|new-york-city|thief</t>
  </si>
  <si>
    <t xml:space="preserve">tt1324999</t>
  </si>
  <si>
    <t xml:space="preserve">The Twilight Saga: Breaking Dawn - Part 1</t>
  </si>
  <si>
    <t xml:space="preserve">The Quileutes close in on expecting parents Edward and Bella, whose unborn child poses a threat to the Wolf Pack and the towns people of Forks.</t>
  </si>
  <si>
    <t xml:space="preserve">Taylor Lautner, Gil Birmingham, Billy Burke, Sarah Clarke</t>
  </si>
  <si>
    <t xml:space="preserve">11 wins &amp; 22 nominations.</t>
  </si>
  <si>
    <t xml:space="preserve">honeymoon|wedding|marriage|pregnancy|vampire|f-rated|female-protagonist|forks-washington|based-on-young-adult-novel|protective-male|turning-into-a-vampire|male-vampire|female-vampire|vampire-sex|may-december-romance|may-december-relationship|may-december-marriage|centenarian|bloodsucker|age-difference|virginity|virgin|undead|time-in-title|sex-with-the-undead|sex-with-a-virgin|rough-sex|newlywed|newborn-daughter|murderer|loss-of-virginity|imprinting|hybrid|first-time-sex|first-sex|consummation-of-marriage|birth-of-daughter|anti-abortion|18-year-old|emaciation|vampirism|vampire-versus-werewolf|vampire-human-relationship|vampire-human-love|number-1-in-title|digit-in-title|carioca|rio-de-janeiro-brazil|brazil|werewolf|newborn|immortality|sequel|fourth-part|based-on-novel|number-in-title</t>
  </si>
  <si>
    <t xml:space="preserve">tt1598822</t>
  </si>
  <si>
    <t xml:space="preserve">New Year's Eve</t>
  </si>
  <si>
    <t xml:space="preserve">The lives of several couples and singles in New York intertwine over the course of New Year's Eve.</t>
  </si>
  <si>
    <t xml:space="preserve">Michelle Pfeiffer, Zac Efron, Charlotte Marshall-Fricker, Fiona Choi</t>
  </si>
  <si>
    <t xml:space="preserve">new-year|new-year's-eve|singer|expecting|kiss|electrician|midnight|new-york-city|hospital|resolution|trapped-in-an-elevator|elevator|chef|stethoscope|giving-birth|surgical-gown|latex-gloves|reference-to-guantanamo-bay|brooklyn-new-york-city|riding-a-bicycle|vespa|older-woman-younger-man|bucket-list|riding-a-bike|museum|horse-and-carriage|reception|hansom-cab|terminal-illness|reference-to-james-bond|dying-man|earmuffs|anchovy|reference-to-girls-gone-wild|marriage|organist|reference-to-bill-buckner|reference-to-dick-clark|reference-to-socrates|statue-of-liberty|brooklyn-bridge|portmanteau|skype|confetti|radio-city|reference-to-penn-and-teller|reference-to-spiderman|manhattan-new-york-city|wheelchair|protective-mother|caterer|countdown|deathbed|music-executive|radio-reporter|reporter|pianist|pastor|police-officer|pedicab|host|stolen-kiss|ticket|soldier|videoconferencing|clock|car-accident|actress-shares-first-name-with-character|nurse|cancer-patient|obstetrician|physician|competition|pregnancy|patient|backup-singer|illustrator|book-illustrator|teenager|new-year's-resolution|delivery-man|quitting-job|secretary|times-square-manhattan-new-york-city|15-year-old|rock-star|rocker|punctuation-in-title|three-word-title|ensemble-cast|apostrophe-in-title</t>
  </si>
  <si>
    <t xml:space="preserve">tt1515091</t>
  </si>
  <si>
    <t xml:space="preserve">Sherlock Holmes: A Game of Shadows</t>
  </si>
  <si>
    <t xml:space="preserve">Sherlock Holmes and his sidekick Dr. Watson join forces to outwit and bring down their fiercest adversary, Professor Moriarty.</t>
  </si>
  <si>
    <t xml:space="preserve">Robert Downey Jr., Jude Law, Noomi Rapace, Rachel McAdams</t>
  </si>
  <si>
    <t xml:space="preserve">investigation|strasbourg-france|sherlock-holmes|factory|train|gypsy|explosion|second-part|railway-station|white-mouse|slow-motion-scene|man-punches-a-woman|falling-to-one's-death|fake-mustache|feeding-pigeons|cossack|landlady|sheep|bachelor-party|steam-engine|reference-to-franz-schubert|gypsy-violin|summit-conference|suicide-by-pistol|high-powered-rifle|university-professor|english-bulldog|retired-doctor|cannon|package-wrapped-in-brown-paper|switch|curare|cane-gun|speed-chess|formal-ball|men-dancing-together|waltz|artificial-respiration|riding-a-freight-train|stop-action|mortar|akvavit|mauser|loading-a-gun|armoury|man-dressed-as-a-woman|climbing-outside-a-train|pocket-watch|pushed-off-a-train|horse-drawn-carriage|sarcophagus|evacuation|bagpipes|tarot-card|coffee-bean|cross-dressing|anarchism|anarchist|slow-motion-violence|bullet-ballet|typing|dancing-a-waltz|ballroom-dancing|castle-on-a-mountainside|slow-motion-action-scene|spyglass|secret-door|encoded-message|telegram|gypsy-camp|passenger-train|lighting-a-cigar|auction|outnumbered|whistling|playing-bagpipes|year-1891|adrenaline|19th-century|man-dancing-with-man|lens-flare|cold-open|no-title-at-beginning|series|second-in-series|part-of-a-series|name-in-title|chloroform|victorian-era|terrorism|politics|revolver|50-calibre-machine-gun|silencer|sniper-rifle|sniper|machine-gun|lighthouse|arms-dealer|tent|castle|mountain|snow|bullet-time|ex-soldier|mercenary|missile|good-versus-evil|megalomaniac|world-domination|trafalgar-square-london|st.-paul's-cathedral-london|told-in-flashback|typewriter|eiffel-tower-paris|switzerland|forest|woods|foot-chase|assassination-attempt|assassin|henchman|tough-girl|karate-chop|men's-club|stick-fight|knife-fight|restaurant|exploding-building|timebomb|dagger|newspaper-clipping|newspaper-headline|extremist-group|knife-in-chest|knife-throwing|shot-in-the-face|shot-in-the-shoulder|cover-up|poison-dart|buddy-comedy|hand-to-hand-combat|mixed-martial-arts|martial-arts|fistfight|fake-beard|injection|threat|prime-minister|ambassador|battle-of-wits|friendship|dancing|voice-over-narration|waterfall|camouflage|oxygen-mask|thrown-off-a-balcony|police-inspector|scar|plastic-surgery|torture|impalement|hung-from-a-hook|stabbed-in-the-shoulder|drunkenness|germany|gatling-gun|opera|thrown-from-a-train|chess|brother-brother-relationship|subtitled-scene|shot-to-death|shot-in-the-head|shot-in-the-forehead|shot-in-the-back|shot-in-the-arm|shot-in-the-chest|shootout|marksman|shot-through-a-window|book-signing|no-opening-credits|secret-passageway|pipe-smoking|falling-from-height|thrown-through-a-window|returning-character-killed-off|drugged-drink|husband-wife-relationship|wedding|male-rear-nudity|bare-chested-male|fortune-teller|search-for-brother|clue|private-detective|punched-in-the-chest|punched-in-the-face|brawl|bomb|dynamite|hotel|paris-france|london-england|disguise|criminal-mastermind|flashback|1890s|nonlinear-timeline|sequel|character-name-in-title|surprise-ending|m1917-browning-machine-gun</t>
  </si>
  <si>
    <t xml:space="preserve">tt1229238</t>
  </si>
  <si>
    <t xml:space="preserve">Mission: Impossible - Ghost Protocol</t>
  </si>
  <si>
    <t xml:space="preserve">The IMF is shut down when it's implicated in the bombing of the Kremlin, causing Ethan Hunt and his new team to go rogue to clear their organization's name.</t>
  </si>
  <si>
    <t xml:space="preserve">Tom Cruise, Paula Patton, Simon Pegg, Jeremy Renner</t>
  </si>
  <si>
    <t xml:space="preserve">race-against-time|kremlin|russian|terrorist|dubai|mission|nuclear-war|launch-code|nuclear-missile|prison|chase|bomb|hospital|knocked-out|explosion|hide-and-seek|computer-cracker|corrupt-official|outrunning-explosion|security-camera|surveillance|brawl|security-guard|soldier|hand-to-hand-combat|mixed-martial-arts|teamwork|showdown|undercover-agent|undercover|car-accident|female-killer|assassination|assassination-attempt|villainess|gunfight|female-warrior|tough-girl|action-heroine|limousine|news-report|set-up|pay-phone|warrior|tough-guy|action-hero|post-cold-war|gadgetry|based-on-tv-series|suspense|mexican-standoff|blockbuster|held-at-gunpoint|gadget|opening-action-scene|die-hard-scenario|nuclear-terrorism|state-terrorism|subjective-camera|terrorist-cell|terrorist-group|2010s|ipad|iphone|terrorist-bombing|terrorist-attack|gloves|dubai-united-arab-emirates|burj-khalifa|kandahar-afghanistan|arms-dealer|terrorist-plot|megalomaniac|flare|female-agent|female-spy|assassin|spy|terrorism|automated-parking-garage|fall-to-death|briefcase|car-flip|gps-tracking|thrown-out-a-window|rappelling|scaling-wall|suction-cup|laser|world's-tallest-building|herd-of-camels|freight-train|retina-scan|railyard|car-rollover|captured-spy|jumping-onto-moving-truck|quick-change|rear-projection|card-key|red-balloon|impersonating-an-enemy-soldier|passenger-train|hitwoman|facial-recognition-software|courier|prison-break|hand-signal|tunnel|running-on-roof|shot-point-blank|shot-multiple-times|camera-phone|air-mattress|woman-kills-man|lens-flare|fistfight|desert|martial-arts|hologram|prison-fight|prisoner|meeting|hacker|countdown|exploding-building|attempted-murder|comic-relief|high-tech|climbing-up-a-building|fight|nuclear-threat|hit-by-a-car|american-abroad|prosthetic-arm|character's-point-of-view-camera-shot|underwater-scene|car-crash|train|guilt|secret-agent|body-landing-on-a-car|bare-chested-male|faked-death|interracial-kiss|woman-slaps-a-man|disguise|deception|framed-for-murder|character-repeating-someone-else's-dialogue|prison-riot|prison-escape|subtitled-scene|moscow-russia|flashback|kicked-in-the-chest|kicked-in-the-face|punched-in-the-stomach|punched-in-the-face|catfight|female-assassin|femme-fatale|silencer|murder|falling-from-height|jumping-off-a-roof|stabbed-in-the-chest|shot-in-the-stomach|shot-to-death|shot-in-the-head|shot-in-the-forehead|shot-in-the-back|shot-in-the-chest|machine-gun|pistol|car-chase|foot-chase|shootout|budapest-hungary|imax|raised-middle-finger|submarine|satellite|magnet|parking-garage|suitcase|broken-arm|broken-leg|seattle-washington|mumbai-india|sandstorm|party|revenge|stealing-a-car|thrown-through-a-window|suicide|falling-to-death|diamond|hotel|secret-mission|scaling-side-of-building|impostor|masked-man|cameo|nuclear-weapon|sequel|fourth-part|espionage|surprise-ending|number-in-title</t>
  </si>
  <si>
    <t xml:space="preserve">tt1568911</t>
  </si>
  <si>
    <t xml:space="preserve">War Horse</t>
  </si>
  <si>
    <t xml:space="preserve">Young Albert enlists to serve in World War I after his beloved horse is sold to the cavalry. Albert's hopeful journey takes him out of England and to the front lines as the war rages on.</t>
  </si>
  <si>
    <t xml:space="preserve">Jeremy Irvine, Peter Mullan, Emily Watson, Niels Arestrup</t>
  </si>
  <si>
    <t xml:space="preserve">Nominated for 6 Oscars. Another 16 wins &amp; 70 nominations.</t>
  </si>
  <si>
    <t xml:space="preserve">world-war-one|cavalry|england|horse|epic|no-opening-credits|human-animal-relationship|plowing|cavalry-charge|riding-a-horse|grandfather-granddaughter-relationship|husband-wife-relationship|father-son-relationship|mother-son-relationship|grandfather|army-lieutenant|lieutenant|army-sergeant|army-major|butcher|bid|sergeant|physician|army-doctor|veterinary-surgeon|medical-corps|bandage|bandage-over-eyes|blind|blindness|gas-attack|tossing-coin|wire-cutter|trapped|white-flag|flag|barbed-wire|exhaustion|artillery|explosion|gas-bomb|trench|no-man's-land|british-soldier|battle-of-the-somme|year-1918|british|birthday|french|execution|firing-squad|windmill|14-year-old|black-horse|german|german-soldier|france|rainstorm|alcoholic|turnip|whistle|training|landlord|thoroughbred|auction|colt|devon-england|two-word-title|animal-in-title|based-on-play|based-on-novel|title-spoken-by-character</t>
  </si>
  <si>
    <t xml:space="preserve">tt1093357</t>
  </si>
  <si>
    <t xml:space="preserve">The Darkest Hour</t>
  </si>
  <si>
    <t xml:space="preserve">In Moscow, five young people lead the charge against an alien race who have attacked Earth via our power supply.</t>
  </si>
  <si>
    <t xml:space="preserve">Emile Hirsch, Olivia Thirlby, Max Minghella, Rachael Taylor</t>
  </si>
  <si>
    <t xml:space="preserve">Chris Gorak</t>
  </si>
  <si>
    <t xml:space="preserve">alien|nightclub|aurora-borealis|light-bulb|ak-47|woman-wearing-a-see-through-blouse|massacre|telescopic-sight|uh-60-blackhawk-helicopter|static-electricity|detector|woman-changing-clothes|woman-wearing-black-lingerie|m-16|flying-through-a-storm|killing-an-animal|group-of-friends|iphone-3gs|lens-flare|babushka|iphone|creature|tracking-device|radio|sos|self-sacrifice|electrocution|electricity|friendship|underwater-scene|held-at-gunpoint|rescue|escape|rooftop|embassy|scientist|apartment|alien-contact|end-of-the-world|survival|bus|resistance|subway|horse|cat|dog|rocket-launcher|flare|text-messaging|bridge|map|pistol|exploding-body|explosion|teenager|shopping-mall|department-store|shipwreck|plane-crash|electromagnetic-pulse|molotov-cocktail|chase|foot-chase|invisibility|post-apocalypse|bullet-time|murder-of-a-police-officer|drunkenness|betrayal|airport|airplane|trip-and-fall|improvised-weapon|microwave-generator|characters-killed-one-by-one|building-collapse|rocket-propelled-grenade|flame-thrower|pet-cat|bird-cage|crash-site|stray-dog|hiding-under-a-car|bricking-up-a-window|abandoned-car|invasion-of-earth|cell-phone|power-outage|arms-crossed|airliner|taxi|mcdonald's-restaurant|product-placement|sharpie|resistance-fighter|nuclear-submarine|australian-accent|russian-submarine|flare-gun|killed-by-aliens|faraday-cage|loss-of-friend|tube-station|submarine|business-idea|ray-gun|australian-abroad|reference-to-nirvana|wet-jeans|deserted-city|invisible-being|woman-disintegrated|disintegration|three-word-title|3-dimensional|american-abroad|moscow-russia|alien-invasion</t>
  </si>
  <si>
    <t xml:space="preserve">tt1007029</t>
  </si>
  <si>
    <t xml:space="preserve">The Iron Lady</t>
  </si>
  <si>
    <t xml:space="preserve">An elderly Margaret Thatcher talks to the imagined presence of her recently deceased husband as she struggles to come to terms with his death while scenes from her past life, from girlhood to British prime minister, intervene.</t>
  </si>
  <si>
    <t xml:space="preserve">Meryl Streep, Jim Broadbent, Susan Brown, Alice da Cunha</t>
  </si>
  <si>
    <t xml:space="preserve">Phyllida Lloyd</t>
  </si>
  <si>
    <t xml:space="preserve">Won 2 Oscars. Another 23 wins &amp; 47 nominations.</t>
  </si>
  <si>
    <t xml:space="preserve">politics|conservative-party|british-prime-minister|prime-minister|female-prime-minister|international-relations|told-in-flashback|female-protagonist|dead-husband|10-downing-street|number-10|widow|political-campaign|husband-wife-relationship|dementia|london-england|premier|capitalism|political-leader|stubbornness|falklands-war|female-politician|british-politics|grocer|british|parliament|argentina|triple-f-rated|f-rated|flashback|international-politics|public-image|mp|mother-daughter-relationship|decline|assassination|public-service|confusion|befuddled|memoirs|baroness|election|foreign-affairs|2000s|1990s|1970s|1960s|1950s|hallucination|alzheimer's-disease|memory|nonlinear-timeline|no-opening-credits|multiple-time-frames|voice|reference-to-ronald-reagan|cold-war|dinner-party|pearls|political-party|president|politician|right-wing|war-propaganda|year-1982|1980s|military-invasion|based-on-true-story|title-spoken-by-character|woman|born-in-1925|mourning|title-directed-by-female|british-overseas-territory|military-junta</t>
  </si>
  <si>
    <t xml:space="preserve">tt1710396</t>
  </si>
  <si>
    <t xml:space="preserve">Joyful Noise</t>
  </si>
  <si>
    <t xml:space="preserve">G.G. Sparrow faces off with her choir's newly appointed director, Vi Rose Hill, over the group's direction as they head into a national competition.</t>
  </si>
  <si>
    <t xml:space="preserve">Queen Latifah, Dolly Parton, Keke Palmer, Jeremy Jordan</t>
  </si>
  <si>
    <t xml:space="preserve">chips|bare-chested-male|two-word-title</t>
  </si>
  <si>
    <t xml:space="preserve">tt0485985</t>
  </si>
  <si>
    <t xml:space="preserve">Red Tails</t>
  </si>
  <si>
    <t xml:space="preserve">A crew of African American pilots in the Tuskegee training program, having faced segregation while kept mostly on the ground during World War II, are called into duty under the guidance of Col. A.J. Bullard.</t>
  </si>
  <si>
    <t xml:space="preserve">Terrence Howard, Cuba Gooding Jr., Nate Parker, David Oyelowo</t>
  </si>
  <si>
    <t xml:space="preserve">Anthony Hemingway</t>
  </si>
  <si>
    <t xml:space="preserve">world-war-two|tuskegee-airmen|italy|battle|african-american|two-word-title|directorial-debut|black-jesus|military-base|captain|pentagon|exploding-ship|exploding-truck|insubordination|jail-cell|bar-fight|military|u.s.-air-force|general|ends-with-text|saluting|presidential-unit-citation|oxygen-mask|photograph-of-girlfriend|stalag-18|explosion|parachute|aerial-bombardment|binoculars|flare-gun|douglas-c-47-skytrain|stretcher|higgins-boat|plane-crash|bail-out|plane-shot-down|amphibious-landing|lcvp-landing-craft|operation-shingle|jeep|riding-motorcycle|smoking-a-pipe|blowing-a-kiss|train-wreck|tunnel|anti-aircraft-gun|freight-train|strafing|curtiss-p-40-warhawk|year-1944|speaking-german|airplane-on-fire|ball-turret|fighter-escort|aerial-combat|50-calibre-machine-gun|messerschmitt-me-109|boeing-b-17-flying-fortress|north-american-p-51-mustang|daredevil-pilot|german|u.s.-military|year-1942|self-empowerment|twenty-something|teenage-boy|racial-segregation|black-american|jet-fighter|color-in-title|italian|shot-in-the-leg|alcoholism|american-abroad|airplane-crash|death-of-loved-one|mechanic|character-repeating-someone-else's-dialogue|punched-in-the-face|arrest|bar|swastika|nazi|major|colonel|exploding-train|heroism|exploding-airplane|bare-chested-male|interracial-kiss|marriage-proposal|interracial-relationship|subtitled-scene|1940s|shot-to-death|shot-in-the-back|shot-in-the-chest|blood-on-camera-lens|prisoner-of-war-camp|prisoner-of-war|dogfight|bravery|character-says-i-love-you|racial-slur|racism|fighter-plane|fighter-pilot|death-of-friend|title-spoken-by-character</t>
  </si>
  <si>
    <t xml:space="preserve">tt0477302</t>
  </si>
  <si>
    <t xml:space="preserve">Extremely Loud &amp; Incredibly Close</t>
  </si>
  <si>
    <t xml:space="preserve">A nine-year-old amateur inventor, Francophile, and pacifist searches New York City for the lock that matches a mysterious key left behind by his father, who died in the World Trade Center on September 11, 2001.</t>
  </si>
  <si>
    <t xml:space="preserve">Tom Hanks, Thomas Horn, Sandra Bullock, Zoe Caldwell</t>
  </si>
  <si>
    <t xml:space="preserve">Stephen Daldry</t>
  </si>
  <si>
    <t xml:space="preserve">Adventure, Drama, Mystery</t>
  </si>
  <si>
    <t xml:space="preserve">Nominated for 2 Oscars. Another 8 wins &amp; 24 nominations.</t>
  </si>
  <si>
    <t xml:space="preserve">quest|revelation|asperger's-syndrome|key|child's-point-of-view|fear|search|riddle|mute|mourning|tambourine|father-son-relationship|death-of-father|lock|boy|september-11-2001|new-york-city|9-year-old|self-development|autism|grandfather-grandson-relationship|flashback|message|no-opening-credits|swing-set|broken-vase|lie|map|answering-machine|letter|apartment|voice-over-narration|parent-child-relationship|self-inflicted-injury|subway|post-september-11-2001|husband-wife-relationship|mysterious-stranger|bereavement|grief|death|tragedy|family-relationships|year-2001|loss-of-son|funeral|grandmother|grandfather|manhattan-new-york-city|world-trade-center-manhattan-new-york-city|single-mother|loss-of-husband|mother-son-relationship|loss-of-father|child|2000s|based-on-novel</t>
  </si>
  <si>
    <t xml:space="preserve">tt1758692</t>
  </si>
  <si>
    <t xml:space="preserve">Like Crazy</t>
  </si>
  <si>
    <t xml:space="preserve">A British college student falls for an American student, only to be separated from him when she's banned from the U.S. after overstaying her visa.</t>
  </si>
  <si>
    <t xml:space="preserve">Anton Yelchin, Felicity Jones, Jennifer Lawrence, Charlie Bewley</t>
  </si>
  <si>
    <t xml:space="preserve">9 wins &amp; 6 nominations.</t>
  </si>
  <si>
    <t xml:space="preserve">immigration|student-visa|long-distance-relationship|girlfriend|parents|airport|wedding|text-messaging|furniture-designer|immigration-officer|customs|f-rated|parting|whiskey|blogger|magazine-writer|chair|furniture-design|transatlantic|two-word-title|written-by-director|nubile-woman|champagne|bedroom</t>
  </si>
  <si>
    <t xml:space="preserve">tt1598828</t>
  </si>
  <si>
    <t xml:space="preserve">One for the Money</t>
  </si>
  <si>
    <t xml:space="preserve">Unemployed and newly-divorced Stephanie Plum lands a job at her cousin's bail-bond business, where her first assignment puts her on the trail of a wanted local cop from her romantic past.</t>
  </si>
  <si>
    <t xml:space="preserve">Katherine Heigl, Jason O'Mara, Daniel Sunjata, John Leguizamo</t>
  </si>
  <si>
    <t xml:space="preserve">bounty-hunter|bail-bond|f-rated|jeans|shot-in-the-butt|title-directed-by-female|handcuffs|exploding-car|car-bomb|hooker|trenton-new-jersey|investigation|private-investigation|threat|grandmother|family-dinner|gun|boxer|female-bounty-hunter|gym|prostitute|police|shooting-range|private-investigator|fugitive|bare-chested-male|money-in-title|female-protagonist|based-on-novel|number-in-title</t>
  </si>
  <si>
    <t xml:space="preserve">tt1568338</t>
  </si>
  <si>
    <t xml:space="preserve">Man on a Ledge</t>
  </si>
  <si>
    <t xml:space="preserve">As a police psychologist works to talk down an ex-con who is threatening to jump from a Manhattan hotel rooftop, the biggest diamond heist ever committed is in motion.</t>
  </si>
  <si>
    <t xml:space="preserve">Sam Worthington, Mandy Gonzalez, William Sadler, Barbara Marineau</t>
  </si>
  <si>
    <t xml:space="preserve">Asger Leth</t>
  </si>
  <si>
    <t xml:space="preserve">police|diamond|hotel|rooftop|woman|detective|negotiator|prison|heist|new-york-city|diamond-heist|strong-female-lead|strong-female-character|trust|blonde-woman|blonde|love-interest|police-shootout|bartender|newscaster|bar|revenge|hot-dog-stand|arrest|irish-american|suspense|handcuffs|anti-hero|black-cop|climbing-out-a-window|jumping-through-a-window|jewelry|air-vent|black-comedy|betrayal|gun|elevator|female-reporter|cameraman|one-day|media-coverage|flashlight|swat-team|kitchen|bulletproof-vest|shot-to-death|shot-in-the-back|security-guard|police-station|italian-american|corrupt-cop|corrupt-businessman|businessman|secretary|internal-affairs|held-at-gunpoint|pistol|machine-gun|surveillance|chase|gunfight|shootout|explosion|foot-chase|walkie-talkie|cell-phone|photograph|deception|disguise|fight|c4-explosives|brawl|cemetery|skateboard|irish|faked-death|prisoner|flashback|altered-version-of-studio-logo|frame-up|suicide-note|police-detective|threaten-to-drop-from-a-height|head-butt|handcuffed-to-something|escape-from-handcuffs|wrongful-imprisonment|trying-to-prove-innocence|male-male-hug|telling-someone-to-shut-up|nypd|ear-piece|throwing-money-away|awakened-by-phone|hand-slap|news-report|appeared-on-tv-news|female-tv-reporter|australian-actor-playing-american-character.|distraction|elevator-shaft|rappelling|helicopter|shooting-a-lock-open|punched-in-the-face|overturned-car|car-hit-by-a-train|diamond-ring|prison-visit|loss-of-brother|death-of-brother|two-brothers|escape-from-custody|police-car-chase|four-word-title|policewoman|2010s|engagement-ring|proving-innocence|rescue-air-cushion|scaling-wall|running-on-a-bridge|safecracking|fiber-optic-snake|liquid-nitrogen|wire-cutter|diversion|women-changing-clothes|woman-wearing-red-lingerie|throwing-money-into-the-air|archetectural-model-of-a-building|surveillance-camera|police-officer-in-prison|storage-unit|heat-sensor|fire-extinguisher|bell-206-jet-ranger-helicopter|rotor-wash|news-helicopter|air-duct|bomb|woman-smoker|sharing-a-cigarette|car-train-collision|freight|car-flip|police-chase|grave-side-ceremony|fistfight|sing-sing-prison-new-york|room-service|wiping-off-fingerprints|overhead-camera-shot|cityscape|money-falling-through-the-air|security-camera|equipment|prison-escape|diamond-theft|jewel-theft|jewel-heist|jewelry-heist|no-title-at-beginning|no-opening-credits|nipples-visible-through-clothing|racial-slur|man-on-a-ledge|false-accusation|cheering-crowd|jumping-from-a-rooftop|boyfriend-girlfriend-relationship|fugitive|hangover|hotel-room|marriage-proposal|vault|shot-in-the-chest|dirty-cop|latina|woman-in-bra-and-panties|woman-in-underwear|jumping-from-height|payback|false-identity|cigarette-smoking|f-word|car-chase|fisticuffs|funeral|jumping-off-a-building|escaped-convict|standing-on-a-ledge|brother-brother-relationship|location-in-title|title-spoken-by-character|surprise-ending</t>
  </si>
  <si>
    <t xml:space="preserve">tt1706593</t>
  </si>
  <si>
    <t xml:space="preserve">Chronicle</t>
  </si>
  <si>
    <t xml:space="preserve">Whilst attending a party, three high school friends gain superpowers after making an incredible discovery underground. Soon, though, they find their lives spinning out of control and their bond tested as they embrace their darker sides.</t>
  </si>
  <si>
    <t xml:space="preserve">Dane DeHaan, Alex Russell, Michael B. Jordan, Michael Kelly</t>
  </si>
  <si>
    <t xml:space="preserve">Josh Trank</t>
  </si>
  <si>
    <t xml:space="preserve">Sci-Fi, Thriller</t>
  </si>
  <si>
    <t xml:space="preserve">troubled-teen|teen-angst|found-footage|high-school|reference-to-schopenhauer|reference-to-plato|subjective-camera|party|discovery|terminally-ill|super-power|outcast|alcoholic-father|bullying|high-school-student|teenager|crush|villain-played-by-lead-actor|sick-mother|vomiting|training|fratricide|redemption|coming-of-age|lightning|cancer|patricide|shotgun|maniac|security-camera|surveillance|bank|chaos|statue|destruction|bully-comeuppance|surveillance-footage|domestic-violence|loss-of-control|dysfunctional-family|death|violence|talking-to-the-camera|looking-at-the-camera|directorial-debut|supermarket|exploding-car|swat-team|blogger|swimming-pool|lasersight|bell-206-jet-ranger-helicopter|helicopter-crash|volkswagen-new-beetle|pump-action-shotgun|argument|grave-side-ceremony|playing-cello|spider|sitting-on-a-rooftop|football|thunderstorm|teddy-bear|leaf-blower|upskirt|umbrella|cave|no-title-at-beginning|fight|rage|murder|attempted-murder|anger|stabbed-with-a-fork|news-report|impalement|stabbed-in-the-back|severed-finger|shot-in-the-hand|falling-from-height|person-on-fire|explosion|robbery-gone-awry|lightning-storm|struck-by-lightning|funeral|grave|corruption|abuse-of-power|singing-in-a-car|virgin|humiliation|magic-trick|tightrope-walker|american-abroad|tibet|beer-pong|body-landing-on-a-car|underage-drinking|finger-gun|car-accident|prank|mall|levitation|gas-mask|hospital|character-says-i-love-you|character-repeating-someone-else's-dialogue|tooth-ripped-out|hit-with-a-baseball|airplane|exploding-helicopter|thrown-through-a-wall|seattle-space-needle|hit-by-a-bus|title-at-the-end|no-opening-credits|robbery|nosebleed|talent-show|flying|child-abuse|rampage|crystal|hole-in-the-ground|teenage-girl|rave|terminal-illness|drunkenness|cousin-cousin-relationship|revenge|bully|abusive-father|dying-mother|father-son-relationship|mother-son-relationship|lego|seattle-washington|video-camera|teenage-boy|friendship|supernatural-power|telekinesis|group-of-friends|death-of-mother|death-of-friend|sole-black-character-dies-cliche|one-word-title</t>
  </si>
  <si>
    <t xml:space="preserve">tt1596365</t>
  </si>
  <si>
    <t xml:space="preserve">The Woman in Black</t>
  </si>
  <si>
    <t xml:space="preserve">A young solicitor travels to a remote village where he discovers the vengeful ghost of a scorned woman is terrorizing the locals.</t>
  </si>
  <si>
    <t xml:space="preserve">Emma Shorey, Molly Harmon, Ellisa Walker-Reid, Sophie Stuckey</t>
  </si>
  <si>
    <t xml:space="preserve">James Watkins</t>
  </si>
  <si>
    <t xml:space="preserve">Drama, Fantasy, Horror</t>
  </si>
  <si>
    <t xml:space="preserve">5 wins &amp; 14 nominations.</t>
  </si>
  <si>
    <t xml:space="preserve">afterlife|ghost|reunited-family|baby-boy|bird-in-a-cage|stairway|distorted-voice|madness|child|woman-in-black|revenge|secret|sandcastle|1910s|dense-fog|railway-station|soaking-one's-hands|looking-at-oneself-in-a-mirror|breaking-down-a-door|ghost-girl|ghost-child|wizard|mausoleum|hanged-by-the-neck|parrot|opening-a-window|raven|crow|shilling|journey|briefcase|rope-around-one's-waist|drawing-on-a-tomb|rattling-a-doorknob|knocking-on-a-door|wash-basin|friendship|friend|carrying-a-dead-body-in-a-bedsheet|bathtub|innkeeper|fireplace|sister-sister-relationship|dead-daughter|portrait-in-locket|locket|fictional-village|zoetrope|seagull|key|stabbing-a-knife-into-a-tabletop|running|eyes-scratched-out-in-a-photograph|mental-breakdown|toy-rabbit|swimming-under-mud|search-for-a-dead-body|toy-bear|walking-on-train-tracks|boy-on-train-tracks|nightmare|beach|father-and-son-running-into-each-other's-arms|axe|barking-dog|pulling-with-a-car|reunited-in-death|rescue|constable|law-firm|cross|portrait-painting|painting|sleeping-on-a-train|sleeping|forest|woods|water-faucet|lantern|telegram|telephone|loss-of-mother|tragic-event|child's-tea-party|violence|female-ghost|boy-ghost|wind-up-toy|thunder|forgiveness|overhead-shot|human-roadblock|water-brigade|self-immolation|house-on-fire|smoke|loss-of-wife|loss-of-son|loss-of-child|loss|hearing-voices|hearing-noises|running-into-a-burning-bulding|hanging|reflection-in-a-window|reference-to-god|screaming|disinterment|drinking|drink|suspicion|tearing-wallpaper-off-a-wall|flash-forward|coffin|search|eating|food|suspense|fear|door-key|locked-door|father-daughter-relationship|mother-daughter-relationship|betrayal|waving-goodbye|last-will-and-testament|threat-of-job-loss|reading-a-newspaper|newspaper|pacing-the-floor|causeway|fog|tears|crying|spiritualism|superstition|slow-motion-scene|flashback|death-of-daughter|death-of-girl|death-of-boy|peephole|talking-to-the-dead|looking-out-a-window|drinking-lye|horse-and-wagon|mirror|jumping-out-a-window|prologue|person-on-fire|writing-under-wallpaper|blood|spitting-blood|carriage-accident|bereavement|grief|footprint|rain|drowning|death-certificate|bird's-nest|bird|baby-bird|dilapidated-house|voice-over-letter|letter|writing-on-a-wall|wallpaper|curse|black-dress|death-in-childbirth|english-countryside|rural-setting|stuck-in-mud|corpse|covered-in-mud|skeleton|driving|car|birthday-card|drawing|child's-drawing|hit-by-a-train|killed-by-a-train|chihuahua|single-parent|single-father|haunted-house|pocket-watch|old-dark-house|monkey-no-see-monkey-no-hear-monkey-no-speak-toy|monkey-cymbal-toy|toy-monkey|england|attic|suicide-by-jumping-out-a-window|suicide-by-drowning|headless-doll|broken-doll|doll|adoption|headstone|tomb|graveyard|nursery|grave|toy|music-box|rocking-chair|suicide-by-hanging|lye|suicide|child-suicide|dead-body|nanny|horse-and-carriage|fire|burned-to-death|tide|mud|dog|terrier|vengeance|photograph|four-year-old|little-girl|girl|little-boy|boy|dead-child|candle|dead-son|mother-son-relationship|channeling-the-dead|husband-wife-relationship|murder-of-a-child|murder|london-england|supernatural-power|haunting|apparition|mansion|death-of-wife|father-son-relationship|dead-wife|widower|color-in-title|horror-movie-remake|gothic-horror|death-of-son|death-of-child|based-on-novel|village|solicitor|house|marsh|inn|death|eccentric|lost|estate|manor-house|train|belief-in-heaven|accident|chloroform|trance|coach-driver|basement|blood-vomiting|genuflecting|decaying-body|salt-marshes|handprint|crucifix|thunderstorm|stripping-wallpaper|hatchet|hear-no-evil-see-no-evil-speak-no-evil|handwritten-letter|specter|engraving|high-chair|dog-eating-at-a-table|coughing-blood|scream-off-camera|oil-lamp|tidal-island|horse-drawn-wagon|family-photograph|caged-bird|traveling-with-a-dog|passenger-train|footsteps|widow|crypt|clock|running-into-each-other's-arms|reunion|toy-cat|face-at-a-window|broken-tea-cup|stepping-on-a-tea-cup</t>
  </si>
  <si>
    <t xml:space="preserve">tt1606389</t>
  </si>
  <si>
    <t xml:space="preserve">The Vow</t>
  </si>
  <si>
    <t xml:space="preserve">A car accident puts Paige in a coma, and when she wakes up with severe memory loss, her husband Leo works to win her heart again.</t>
  </si>
  <si>
    <t xml:space="preserve">Rachel McAdams, Channing Tatum, Jessica Lange, Sam Neill</t>
  </si>
  <si>
    <t xml:space="preserve">Michael Sucsy</t>
  </si>
  <si>
    <t xml:space="preserve">trauma|car-accident|memory-loss|voice-recording|life-support|common-cold|winter|security-guard|foot-chase|vegetarian|breakfast|male-nudity|adulterer|divorce-papers|divorced-couple|ex-boyfriend-ex-girlfriend-relationship|flashback|male-female-friendship|wedding-reception|punched-in-the-face|facial-scar|romantic-rivalry|rock-band|friendship|acoustic-guitar|recording-studio|clay|female-artist|artist|cheating-husband|adultery|menu|restaurant-menu|group-of-friends|woman-in-underwear|box-of-chocolates|date|restaurant|fiance-fiancee-relationship|wedding|broken-windshield|sister-sister-relationship|thrown-through-a-windshield|movie-theatre|snow|car-hit-by-a-truck|hospital-visit|hospital-bed|hospital|brain-damage|brain-injury|divorce|art-studio|marriage|chicago-illinois|sculptress|art-gallery|wedding-vow|collision|sex-on-floor|kissing-while-having-sex|bare-chested-male|male-rear-nudity|girl-in-bra-and-panties|swimming-in-underwear|two-word-title|husband-wife-relationship|mother-daughter-relationship|father-daughter-relationship|reference-to-barack-obama|singing-in-a-car|based-on-true-story</t>
  </si>
  <si>
    <t xml:space="preserve">tt1596350</t>
  </si>
  <si>
    <t xml:space="preserve">This Means War</t>
  </si>
  <si>
    <t xml:space="preserve">Two top CIA operatives wage an epic battle against one another after they discover they are dating the same woman.</t>
  </si>
  <si>
    <t xml:space="preserve">Reese Witherspoon, Chris Pine, Tom Hardy, Til Schweiger</t>
  </si>
  <si>
    <t xml:space="preserve">spy|dating|cia|best-friend|undercover|cia-agent|friendship|boy|product-testing|revenge|briefcase-of-money|bechdel-test-failed|male-male-hug|car-on-fire|slow-motion-scene|garage|stealing-a-car|hostage|kidnapper|reference-to-shaade|female-alcoholic|colleague-colleague-relationship|learning-the-truth|blood-on-face|fight-over-girl|knife-throwing|fight-between-friends|fight|punch-in-face|camera-shot-of-bare-feet|character-says-i-love-you|reference-to-william-shakespeare|homophobia|homophobe|family-relationships|chloroformed|flight-attendant|reference-to-kate-winslet|reference-to-leonardo-dicaprio|sex-tape|barefoot-male|taking-off-shirt|undressing-someone|undressing|taking-off-clothes|reference-to-superman|barn|horse|interrogation|neighbor-neighbor-relationship|conflict-between-friends|reference-to-garry-kasparov|sleeping-on-a-couch|wet-clothes|paintball|manipulative-behavior|manipulative-person|manipulative-man|manipulation|estranged-son|discussing-penis-size|hacking|penis-size|talking-about-penis-size|reference-to-edgar-degas|art-collection|collection|painting|gustav-klimt-painting|reference-to-gustav-klimt|cabriolet|briton-abroad|briton-in-usa|chase|male-objectification|investigation|husband-wife-relationship|sexist|female-sexist|playing-cards|pretending-to-be-drunk|playing-poker|poker|female-chauvinist|spying-on-someone|female-chauvinism|american-russian-relations|stalker|reference-to-paul-newman|reference-to-robert-redford|private-investigation|arrest|abuse-of-authority|abuse-of-power|russian-in-london|russian-in-england|russian-in-uk|pizzeria|former-gymnast|lie|envy|circus|net|safety-net|barefoot-female|swing|funfair|luna-park|tailor|russian-in-usa|russian-abroad|stalking|gentlemen's-agreement|rival|coincidence|masturbation-reference|passive-aggressive-behavior|passive-aggressive-woman|grill|hacker|reference-to-alfred-hitchcock|video-rental|7-year-old|reference-to-gene-wilder|playing-snooker|snooker|single-man|dating-site|watching-tv|30-year-old|male-in-underwear|little-boy|violence|garden-party|grandmother-grandson-relationship|friendship-between-women|friendship-between-men|female-in-swimsuit|underwater-scene|imaginary-boyfriend|ex-boyfriend-ex-girlfriend-relationship|jealousy|riding-a-bicycle|riding-a-bike|headphones|punishment|feet-on-table|female-boss|bossy-woman|single-woman|german-in-usa|female-objectification|death-by-falling|german-abroad|mall|falling-from-a-skyscraper|skyscraper|freeze-frame|murder-by-gunshot|murder-by-shooting|murder|shooting|spy-as-protagonist|plutonium|secret-mission|secret-agent|awkward-situation|male-friendship|claim-in-title|sushi|overalls|state-flag|playing-against-type|bouncer|stripper|strip-club|punched-in-the-stomach|car-fire|ambulance|glass-bottom-swimming-pool|news-helicopter|car-rollover|airbag|reference-to-yoko-ono|mq-1-predator|repeated-dialogue|fight-in-restaurant|face-slap|listening-device|sprayed-with-water|reference-to-gloria-steinem|bare-chested-male|tied-to-a-chair|american-flag|tranquilizer-dart|sprinkler-system|paintball-park|capture-the-flag|paintball-grenade|pretending-to-be-a-couple|kissing-in-public|animal-shelter|red-dress|misuse-of-government-resources|poker-game|micro-mini|competitiveness|dancing-alone|swinging-on-a-trapeeze|cityscape|falling-from-a-rooftop|little-black-dress|playing-pool|product-placement|imac|sparring|martial-arts-class|eurocopter-as350-squirrel|helipad|fall-on-car-roof|hundred-dollar-bill|no-opening-credits|nightclub|card-game|money-falling-through-the-air|long-take|hidden-camera|helicopter|silencer|shotgun|machine-gun|pistol|london-england|ex-husband-ex-wife-relationship|body-landing-on-car|exploding-car|exploding-airplane|explosion|love-triangle|buddy-comedy|martial-arts|foot-chase|shootout|bug|dart|parachute|kidnapping|restaurant|male-bonding|stable|grandmother|hong-kong|video-store|sushi-bar|ex-boyfriend|coach|karate-class|father-son-relationship|los-angeles-california|car-chase|surveillance|swimming-pool|tranquilizer|spying|rivalry|dog-shelter|dog|online-dating|three-word-title</t>
  </si>
  <si>
    <t xml:space="preserve">tt1592873</t>
  </si>
  <si>
    <t xml:space="preserve">LOL</t>
  </si>
  <si>
    <t xml:space="preserve">As a new year at school begins, Lola's heart is broken by her boyfriend, though soon she's surprised by her best friend, promising musician Kyle, who reveals his feelings for her.</t>
  </si>
  <si>
    <t xml:space="preserve">Jean-Luc Bilodeau, Douglas Booth, Vivian Le Borgne, Bridget Brown</t>
  </si>
  <si>
    <t xml:space="preserve">Lisa Azuelos</t>
  </si>
  <si>
    <t xml:space="preserve">best-friend|high-school-romance|high-school|f-rated|kiss|girl-in-panties|pink-panties|panties|internet-chat|text-messaging|internet|coming-of-age-comedy|daily-journal|drugs|joint|police-officer|school-teacher|smoking|nickname|first-time-sex|diary|chat-up|chat|thong|product-placement|boyfriend-girlfriend-relationship|group-of-friends|teenage-girl|working-mom|single-mother|ex-husband-ex-wife-relationship|grandmother-granddaughter-relationship|mother-daughter-relationship|remake-of-french-film|singing-in-a-car|actress-shares-first-name-with-character|one-word-title|based-on-film</t>
  </si>
  <si>
    <t xml:space="preserve">tt0763831</t>
  </si>
  <si>
    <t xml:space="preserve">A Thousand Words</t>
  </si>
  <si>
    <t xml:space="preserve">After stretching the truth on a deal with a spiritual guru, literary agent Jack McCall finds a Bodhi tree on his property. Its appearance holds a valuable lesson on the consequences of every word he speaks.</t>
  </si>
  <si>
    <t xml:space="preserve">Eddie Murphy, Kerry Washington, Emanuel Ragsdale, Jill Basey</t>
  </si>
  <si>
    <t xml:space="preserve">liar|tree|guru|spiritual-guru|literary-agent|curse|supernatural|husband-wife-relationship|coffee|injury|blind-man|book|tape-over-mouth|falling-leaves|buddhist|magical-tree|three-word-title|title-spoken-by-character|number-in-title</t>
  </si>
  <si>
    <t xml:space="preserve">tt0401729</t>
  </si>
  <si>
    <t xml:space="preserve">John Carter</t>
  </si>
  <si>
    <t xml:space="preserve">Transported to Barsoom, a Civil War vet discovers a barren planet seemingly inhabited by 12-foot tall barbarians. Finding himself prisoner of these creatures, he escapes, only to encounter Woola and a princess in desperate need of a savior.</t>
  </si>
  <si>
    <t xml:space="preserve">Taylor Kitsch, Lynn Collins, Samantha Morton, Willem Dafoe</t>
  </si>
  <si>
    <t xml:space="preserve">Andrew Stanton</t>
  </si>
  <si>
    <t xml:space="preserve">mars|princess|alien|american-civil-war|male-nipple|civil-war|escape|cave|death|medallion|gold|fight|army|indian|creature|colonel|arizona|captain|civil-war-veteran|alien-race|gunfight|warrior|arizona-territory|leader|chase|arrest|diary|human-man|earthman|human-male|earthling|3-dimensional|human-versus-alien|force-field|impersonation|disguise|severed-hand|returning-home|troop-transport|chanting-crowd|blue-blood|blind-monster|shot-in-the-back|morphing|plane-crash|digging-a-grave|aerial-combat|branding|egg-hatching|massacre|hoard|medalion|paddle-boat|chosen-one|escape-from-jail|stealing-a-horse|locked-in-jail|begins-with-narration|gold-vein|apache-tribe|walking-in-the-rain|two-on-a-horse|mobile-city|year-1868|19th-century|u.s.-civil-war|reference-to-edgar-rice-burroughs|author-appears-as-character|mind-control|wedding|dual-wield|showdown|laser|spyglass|christ-allegory|scientist|female-warrior|human-alien|native-american|horse-chase|horse|fighting-in-the-air|escape-attempt|jumping-through-a-window|jail-cell|bartender|bar-fight|bar|ex-soldier|mansion|lawyer|butler|nonlinear-timeline|deception|heavy-rain|mixed-martial-arts|green-blood|violence|hand-to-hand-combat|brawl|subtitled-scene|fistfight|giant|monster|father-daughter-relationship|prince|telepathy|telekinesis|shapeshifting|teleportation|palace|supernatural-power|world-domination|megalomaniac|warrior-race|shootout|battlefield|combat|rifle|pistol|revolver|bow-and-arrow|spear|hero|hostage|kidnapping|held-at-gunpoint|rescue|knife|good-versus-evil|city-state|sabotage|spacecraft|soldier|smack-upside-the-head|sword-held-to-throat|solar-system|branding-iron|chained-to-a-wall|hatching-egg|low-gravity|gold-bar|jail-break|urinating-on-the-ground|u.s.-cavalry|telegram|silver-dollar|new-york-city|boarding-party|sandstorm|swashbuckler|desert|exploding-ship|explosion|lens-flare|pit|caged-male|chained|gladiator|fighting-arena|jumping|wedding-party|loincloth|body-harness|faked-death|white-ape|battle|challenge|minion|quest|king|cease-fire|superhuman-strength|skeleton|army-colonel|flashback|army-captain|tomb|ex-army-officer|war-veteran|virginia|super-speed|marriage|sword|sword-fight|pulp-fiction|forced-marriage|martian|mars-civilization|raft|based-on-novel|surprise-ending|urinating-on-the-floor|space-opera|title-at-the-end|laser-gun|tough-girl|female-fighter|u.s.-army|1870s|1860s|told-in-flashback|opening-action-scene|voice-over-narration|no-opening-credits|urination|martial-arts|one-man-army|tough-guy|action-hero|fictional-war|spaceship|air-battle|space-battle|outer-space|sword-and-fantasy|sword-and-sorcery|science-fantasy|space-western|space-travel|sword-and-planet|steampunk|shape-shifting-alien|fighting-women|chest-hair|alien-love|bare-chested-male-fighting|bare-chested-male-bondage|year-1881|based-on-pulp-magazine|bare-chested-male|two-word-title|title-spoken-by-character|character-name-in-title</t>
  </si>
  <si>
    <t xml:space="preserve">tt1392170</t>
  </si>
  <si>
    <t xml:space="preserve">The Hunger Games</t>
  </si>
  <si>
    <t xml:space="preserve">Katniss Everdeen voluntarily takes her younger sister's place in the Hunger Games: a televised competition in which two teenagers from each of the twelve Districts of Panem are chosen at random to fight to the death.</t>
  </si>
  <si>
    <t xml:space="preserve">Stanley Tucci, Wes Bentley, Jennifer Lawrence, Willow Shields</t>
  </si>
  <si>
    <t xml:space="preserve">Gary Ross</t>
  </si>
  <si>
    <t xml:space="preserve">Nominated for 1 Golden Globe. Another 33 wins &amp; 46 nominations.</t>
  </si>
  <si>
    <t xml:space="preserve">female-protagonist|self-survival|game|suicide-attempt|tough-girl|fight-to-the-death|strong-female-character|strong-female-lead|female-hero|dead-child|murder-of-a-child|massacre|nightmare|bechdel-test-passed|based-on-young-adult-novel|tournament|game-of-death|last-man-standing|one-woman-army|action-heroine|teenage-hero|monster|giant-creature|creature|threatened-with-a-knife|hand-to-hand-combat|hologram|fight-the-system|closing-eyes-of-dead-person|starving|game-of-survival|martial-arts|heroic-bloodshed|falling-from-height|stabbing|mother-daughter-relationship|televised-battle|wasp|knife|survivor|swarm-of-bees|mercy-killing|totalitarianism|propaganda|fight|three-word-title|future|death|volunteer|16-year-old|arena|teenager|competition|boy|lottery|training|contestant|train|television|live-television|wilhelm-scream|screenplay-adapted-by-author|f-rated|female-archer|vomiting|tragic-event|mass-child-murder|child-murderer|child|archery|teen-in-peril|fictional-reality-show|force-field|machete|arrow|beaten-to-death|beating|fireball|photograph|painting|corpse|drugged|switchblade|leg-cut|3-dimensional|washing-hair|gas-mask|compass|telephone-call|loneliness|cigarette-smoking|flask|megalomaniac|tears|facial-scar|tv-reporter|trust|promise|cheating|calesthenics|kitchen|crying|luck|rain|femme-fatale|shooting|dream|pesticide|lovebird|held-at-gunpoint|machine-gun|mute|reference-to-god|bullhorn|gunshot|umbrella|lying-in-wait|cat|crossbow|despair|mushroom|sword-fight|cookie|bandage|young-action-hero|mexican-standoff|tanqueray|flashlight|cigarette-lighter|wristwatch|cell-phone|bleeding|disarming-someone|bulletproof-vest|axe-fight|axe|monitoring-device|one-against-many|gin|loudspeaker|tween-girl|first-part|teenage-protagonist|dead-child-with-eyes-open|child-strangling|strangulation|child-killed-by-animal|child-murders-a-child|bloody-body-of-a-child|spear|most-dangerous-game|guard|animal-attack|cave|killing-an-animal|revenge|mixed-martial-arts|brawl|fistfight|target-practice|futuristic-train|person-on-fire|riot|social-commentary|flashback|suicide-pact|shivering|black-swallowtail-butterfly|teen-movie|death-stare|dead-boy|dead-girl|blockbuster|neo-fascism|blindness|knife-fight|child-suicide|drugs|mass-murder|friendship|drawing|camera|sleeping|binoculars|candle|necklace|capture|map|weapon|battle|food|teacher|female-gladiator|gladiator|mahogany|sister-sister-relationship|train-ride|makeover|glamour-girl|glamour|mine-explosion|landmine|fictional-tv-show|fictional-tv-game-show|death-of-a-boy|death-of-a-girl|forest|woods|murder|climbing-a-tree|pursuit|violence|hunter-and-the-hunted|leg-wound|teenage-boy|teenage-girl|punishment|dystopia|rope|berry|poison|death-by-poison|chase|escape|alliance|flower|unrequited-love|post-apocalypse|mentor|human-hunting-a-human|hunting|victory|drunkard|apple|roasted-pig|sponsor|escort|stylist|trap|medicine|kiss|crush|secret-love|hunt|miner|mining-accident|killed-by-insect|killer-dog|dog-attack|dog|survival|raffle|chariot|pin|minefield|explosion|hallucination|alcoholic|blood|class-differences|president|political-repression|shot-with-a-bow-and-arrow|bow-and-arrow|fire|child-in-peril|dead-body|neck-breaking|spear-throwing|knife-throwing|death-of-friend|based-on-novel|title-spoken-by-character|tunnel|cult-film|throat-slitting|teacher-student-relationship|river</t>
  </si>
  <si>
    <t xml:space="preserve">tt1592525</t>
  </si>
  <si>
    <t xml:space="preserve">Lockout</t>
  </si>
  <si>
    <t xml:space="preserve">A man wrongly convicted of conspiracy to commit espionage against the U.S. is offered his freedom if he can rescue the president's daughter from an outer space prison taken over by violent inmates.</t>
  </si>
  <si>
    <t xml:space="preserve">Guy Pearce, Maggie Grace, Vincent Regan, Joseph Gilgun</t>
  </si>
  <si>
    <t xml:space="preserve">James Mather, Stephen St. Leger</t>
  </si>
  <si>
    <t xml:space="preserve">space-prison|president|prison|outer-space|maximum-security-prison|bodyguard|hotel|pistol|hostage|convict|conspiracy|secret-service|daughter-of-the-president|future|human-in-outer-space|armory|smuggled-gun|shackled|suspended-animation|character-says-'we're-making-the-world-a-better-place'|orbiting-prison|earth-orbit|caught-in-a-net|garrotte|aluminum-briefcase|punch-in-the-face|strangulation|murder-of-a-police-officer|american-president|first-daughter|trapped-in-space|electric-shock|hair-dryer|lighting-a-cigarette-for-someone|cigarette-behind-ear|password|countdown|collision-in-space|train-station-locker|prison-uniform|injection-through-an-eye|defibrillation|urinating-in-fear|explosive-collar|decapitated-body|hostage-negotiator|explosive-decompression|pushed-out-an-airlock|space-shuttle|medical-telemetry|mohawk-haircut|camera-shot-of-feet|broken-cigarette|shot-in-the-mouth|necklace-yanked-off|police-officer-shot-in-the-leg|kidnapping|disguise|white-house|gatling-gun|held-at-gunpoint|scottish-accent|prison-fight|security-camera|surveillance|death-of-brother|engineer|reluctant-hero|one-man-army|gunfight|rogue-agent|wrongful-arrest|frame-up|torture|spacecraft|black-comedy|mixed-martial-arts|martial-arts|police-station|space-battle|timebomb|space-marine|new-york-city|secret-service-agent|lasersight|negotiator|wetting-pants|hand-to-hand-combat|brawl|fistfight|swat-team|helicopter-crash|motorcycle|helicopter|exploding-helicopter|explosion|missile|cia|wilhelm-scream|needle-in-eye|reference-to-houdini|reference-to-john-wayne|betrayal|earth-viewed-from-space|woman-dressed-as-man|character-repeating-someone-else's-dialogue|locker|interrogation|exploding-body|fight|dyed-hair|man-punching-a-woman|woman-punching-a-man|space-station|exploding-ship|lens-flare|suicide|suffocation|brother-murders-brother|stabbed-to-death|stabbed-in-the-chest|falling-down-an-elevator-shaft|human-experiment|head-butt|shootout|corpse|head-blown-off|attempted-rape|finger-gun|rescue-mission|hit-on-the-head-with-a-fire-extinguisher|frozen-alive|machine-gun|shotgun|falling-to-death|escape-pod|spacesuit|bare-chested-male|disfigured-face|facial-tattoo|scarred-face|brother-brother-relationship|shot-to-death|shot-in-the-leg|shot-in-the-head|shot-in-the-back|shot-in-the-chest|dementia|stasis|burnt-face|arrest|shooting-a-police-officer|psychopath|prison-riot|prison-warden|tough-guy|one-liner|wisecrack-humor|macguffin|briefcase|subway-station|car-chase|murder|bomb|shot-through-the-mouth|flashback|zippo-lighter|cigarette-smoking|beating|punched-in-the-face|cia-agent|u.s.-president|washington-d.c.|new-york|one-word-title|year-2079|prison-ship|antihero|spaceship|death-of-friend|title-spoken-by-character|surprise-ending</t>
  </si>
  <si>
    <t xml:space="preserve">tt1758575</t>
  </si>
  <si>
    <t xml:space="preserve">Blue Like Jazz</t>
  </si>
  <si>
    <t xml:space="preserve">Don, a nineteen-year-old sophomore at a Texas junior college, tries to escape his Bible Belt upbringing for life in the Pacific Northwest at the most godless campus in America.</t>
  </si>
  <si>
    <t xml:space="preserve">Marshall Allman, Claire Holt, Tania Raymonde, Justin Welborn</t>
  </si>
  <si>
    <t xml:space="preserve">Steve Taylor</t>
  </si>
  <si>
    <t xml:space="preserve">college|texas|church|screenplay-adapted-by-author|color-in-title|philosophy|bookstore|marionette|college-campus|warehouse|pinata|portland-oregon|three-word-title|based-on-book|based-on-novel|title-spoken-by-character</t>
  </si>
  <si>
    <t xml:space="preserve">tt1628055</t>
  </si>
  <si>
    <t xml:space="preserve">Touchback</t>
  </si>
  <si>
    <t xml:space="preserve">A man looks back 15 years to the injury that ended his career as a promising high-school football player.</t>
  </si>
  <si>
    <t xml:space="preserve">Brian Presley, Melanie Lynskey, Kurt Russell, Christine Lahti</t>
  </si>
  <si>
    <t xml:space="preserve">Don Handfield</t>
  </si>
  <si>
    <t xml:space="preserve">high-school|quarterback|back-in-time|suicide-attempt|one-word-title|leg-brace|championship|crops|trailer|truck|girlfriend|coach|small-town|farm|football-movie|football-star|petition|classroom|fireman|diner|father|barn|band|bank|factory|mother-son-relationship|college|swimming|scout|cheerleader|drunk</t>
  </si>
  <si>
    <t xml:space="preserve">tt1621045</t>
  </si>
  <si>
    <t xml:space="preserve">Think Like a Man</t>
  </si>
  <si>
    <t xml:space="preserve">Four friends conspire to turn the tables on their women when they discover the ladies have been using Steve Harvey's relationship advice against them.</t>
  </si>
  <si>
    <t xml:space="preserve">Sony Screen Gems</t>
  </si>
  <si>
    <t xml:space="preserve">Michael Ealy, Jerry Ferrara, Meagan Good, Regina Hall</t>
  </si>
  <si>
    <t xml:space="preserve">Tim Story</t>
  </si>
  <si>
    <t xml:space="preserve">advice|hip-hop|black-romance|sex-scene|reading-a-book|love|black-humor|group-of-friends|imperative-in-title|woman-with-glasses|turning-the-tables|waiter|basketball|reading|based-on-book|title-spoken-by-character</t>
  </si>
  <si>
    <t xml:space="preserve">tt1327194</t>
  </si>
  <si>
    <t xml:space="preserve">The Lucky One</t>
  </si>
  <si>
    <t xml:space="preserve">A Marine travels to Louisiana after serving three tours in Iraq and searches for the unknown woman he believes was his good luck charm during the war.</t>
  </si>
  <si>
    <t xml:space="preserve">Zac Efron, Taylor Schilling, Blythe Danner, Riley Thomas Stewart</t>
  </si>
  <si>
    <t xml:space="preserve">Scott Hicks</t>
  </si>
  <si>
    <t xml:space="preserve">post-traumatic-stress-disorder|arrogance|disarming-someone|child-in-peril|kennel|photograph|dog|jealous-ex-husband|chess|sex|female-nudity|martial-arts|female-rear-nudity|female-removes-her-clothes|kissing-while-having-sex|undressing|premarital-sex|sex-in-bed|date|blonde|kiss|widow|child|birthday-party|piano|violin|church|bomb-explosion|underwear|police|lake|boat|bare-chested-male|husband-wife-relationship|tree-house|mother-son-relationship|little-boy|single-mother|grandmother-granddaughter-relationship|loss-of-loved-one|loss-of-brother|singing-in-a-car|iraq-veteran|three-word-title|based-on-novel|number-in-title</t>
  </si>
  <si>
    <t xml:space="preserve">tt1682181</t>
  </si>
  <si>
    <t xml:space="preserve">Bully</t>
  </si>
  <si>
    <t xml:space="preserve">A documentary on peer-to-peer bullying in schools across America.</t>
  </si>
  <si>
    <t xml:space="preserve">Ja'Meya Jackson, Kelby Johnson, Lona Johnson, Bob Johnson</t>
  </si>
  <si>
    <t xml:space="preserve">Lee Hirsch</t>
  </si>
  <si>
    <t xml:space="preserve">bullying|bully|bullying-victim|sexual-insult|high-school-boy|physical-mistreatment|psychological-torment|psychological-mistreatment|psychological-abuse|school|children|violence|child|hostility|sadism|attempted-suicide|suicidal-thought|insult|slur|abuse|practical-joke|cruel-joke|prank|female-student|evil|high-school-girl|mistreatment|looking-at-the-camera|adolescent-girl|adolescent-boy|schoolgirl|schoolboy|high-school-student|homosexuality|intolerance|boy-with-glasses|threat|talking-to-the-camera|hate|prejudice|physical-abuse|high-school|suicide-contemplation|suicide-attempt|girl|boy|teenage-girl|teenage-boy|cruelty|student|suicide|death-of-son|title-spoken-by-character|parents|bus|interview|victim|backpack|georgia-usa|nerd|homophobia|gay-slur|gay-interest|cafeteria|revelation|confession|rage|fury|female-classmate|classmate|gym|menace|death-threat|weapon|firearm|sexuality|high-school-teacher|school-teacher|troubled-teenage-girl|troubled-teenage-boy|discussion|conversation|teenage-angst|female-teacher|teacher|piggy-back-ride|holding-hands|wristband|last-day-of-school|casket|funeral|superintendent|church|rally|school-superintendent|juvenile-detention|pariah|outcast|misfit|mississippi|african-american|medal|trophy|horseplay|rough-housing|cemetery|gym-class|classroom|principal|glasses|iowa|yearbook|school-assistant-principal|bigotry|georgia|home-video|oklahoma|rural-setting|small-town|man-with-glasses|physical-education-class|dancing-for-joy|oklahoma-city-oklahoma|nurse|sheriff|peace-symbol|locker-room|shower|urination|adam's-apple|coupon|roller-skating|tv-news|vigil|juvie|fear|coffin|pallbearer|pickup-truck|town-hall-meeting|flowers|running|bedroom|clubhouse|beating|prayer-circle|judge|one-room-schoolhouse|school-election|internet|hitting|punching|strangulation|eyeglasses|rabbit|equality|popularity|joshua-texas|johnsburg-illinois|lansing-michigan|luck|hope|balloon|candle|candy|rain|death|torment|perkins-oklahoma|mourning|photograph|snowing|snow|microphone|anger|song|singing|singer|prayer|love|bias|dog|mother's-day|school-principal|trampoline|train|middle-school|brother-sister-relationship|gun|graveyard|grave|prologue|cutter|basketball|loner|apology|sioux-city-iowa|tears|crying|school-gym|school-cafeteria|tuttle-oklahoma|loss-of-son|husband-wife-relationship|sadness|sorrow|grief|geek|bicycle|home-movie|peer-pressure|teasing|friendship|friend|father-daughter-relationship|mother-daughter-relationship|father-son-relationship|family-relationships|usa|revenge|campaign|school-bus|mother-son-relationship|nonlinear-timeline|juvenile-delinquent|education</t>
  </si>
  <si>
    <t xml:space="preserve">tt0848228</t>
  </si>
  <si>
    <t xml:space="preserve">The Avengers</t>
  </si>
  <si>
    <t xml:space="preserve">Earth's mightiest heroes must come together and learn to fight as a team if they are to stop the mischievous Loki and his alien army from enslaving humanity.</t>
  </si>
  <si>
    <t xml:space="preserve">Robert Downey Jr., Chris Evans, Mark Ruffalo, Chris Hemsworth</t>
  </si>
  <si>
    <t xml:space="preserve">Joss Whedon</t>
  </si>
  <si>
    <t xml:space="preserve">Nominated for 1 Oscar. Another 37 wins &amp; 78 nominations.</t>
  </si>
  <si>
    <t xml:space="preserve">alien-invasion|superhero|s.h.i.e.l.d.|soldier|assassin|battle|hawkeye-the-character|street-shootout|final-battle|power-suit|marvel-cinematic-universe|disaster-in-new-york|hostage|fighting-in-the-air|mission|secret-government-organization|aircraft-carrier|action-heroine|marvel-comic|supernatural-power|revenge|humanity-in-peril|deception|interrogation|shot-with-a-bow-and-arrow|super-strength|fighting-brothers|female-assassin|female-agent|good-versus-evil|world-domination|inventor|brother-brother-relationship|technology|super-computer|billionaire|robot-suit|mind-control|ensemble-cast|adopted-brother|battleship|genius|explosion|manipulation|based-on-comic|based-on-comic-book|superhero-team|fictional-government-agency|tesseract|shield|captain|army|super-soldier|alien|attack|fight|monster|escape|thunder|retina-scan-faked|gym|extraterrestrial-man|extraterrestrial-human|supervillain|alien-supervillain|alien-superhero|humanoid-alien|superhero-versus-superhero|red-cape|caped-superhero|black-widow-the-character|helicarrier|muscle-growth|character-turns-green|radical-transformation|flying-man|flying-superhero|veteran|long-take|aerial-combat|aerial-battle|futuristic-aircraft|aircraft|human-versus-alien|human-alien-team|alien-ally|flying-fortress|jet-aircraft|force-field|man-wearing-an-eyepatch|hammer-as-weapon|archery|tunnel-chase-scene|strong-female-character|anti-hero|battlefield|nuclear-threat|helicopter|grand-central-station-manhattan-new-york-city|invisibility|little-black-dress|hitting-a-woman|bell-206-jet-ranger-helicopter|beam-of-energy|black-eye-patch|head-mounted-display|tied-up-while-barefoot|tied-feet|surprise-during-end-credits|walkie-talkie|cell-phone|airplane|police-officer|parachute|ejector-seat|disguise|banquet|high-tech|shot-in-the-face|betrayal|rocket|artificial-intelligence|arrest|macguffin|laboratory|elevator|russian|super-speed|rescue|held-at-gunpoint|car-crash|car-accident|beaten-to-death|crushed-by-a-car|jumping-through-a-window|crashing-through-a-window|shape-shifting-alien|space-travel|wormhole|shapeshifting|security-camera|electromagnetic-pulse|alien-attack|masked-hero|costumed-hero|costume|electrocution|forest|sabotage|redemption|knife-fight|knife|hit-by-a-car|spacecraft|combat|gunfight|hand-to-hand-combat|mixed-martial-arts|brawl|dual-wield|scepter|ex-soldier|marvel-entertainment|human-alien|bomb|new-york-city|kolkata-india|handcuffed|head-butt|blockbuster|beating|severed-arm|reference-to-stephen-hawking|assault-rifle|mothership|thrown-through-a-wall|scene-during-end-credits|lens-flare|thrown-through-a-window|rivalry|punched-in-the-face|tied-to-a-chair|hit-with-a-chair|man-punching-a-woman|bare-chested-male|american-abroad|eye-gouging|imax|3-dimensional|hit-with-a-hammer|returning-character-killed-off|stabbed-to-death|stabbed-in-the-back|impalement|shot-in-the-chest|shot-in-the-back|shot-in-the-head|shot-in-the-throat|teleportation|portal|martial-arts|subtitled-scene|chrysler-building-manhattan-new-york-city|brooklyn-bridge|exploding-building|exploding-ship|exploding-plane|exploding-truck|exploding-bus|exploding-car|national-guard|cnn-reporter|news-report|bank|exploding-body|spaceship|action-hero|alien-race|outer-space|nuclear-missile|laser-gun|lasersight|laser|hologram|reference-to-god|mercenary|gatling-gun|pistol|machine-gun|shootout|fighter-jet|plane-crash|returning-character-with-different-actor|group-name-in-title|manhattan-new-york-city|bow-and-arrow|philanthropist|evil-sorcerer|sorcerer|warrior-race|immortal|helmet|sequel|scene-after-end-credits|government-agent|secret-agent|bodyguard|eye-patch|rocket-launcher|robot|nuclear-explosion|rescue-mission|prisoner|eye-scanning|missile|body-landing-on-a-car|cameo|falling-from-height|masked-man|one-eyed-man|jumping-from-an-airplane|mask|hand-grenade|chase|spy|hammer|lightning|kneeling|archer|orchestra|german|stuttgart-germany|hydra|invisibility-cloak|punching-bag|scientist|no-opening-credits|jumping-from-a-plane-without-a-parachute|spear|cube|helicopter-crash|marvel-comics|superheroine|death-of-friend|first-part|2010s|tough-girl|tuxedo|fighter-pilot|giant|transformation|fish-out-of-water|fistfight|female-warrior|war-hero|villain-arrested|character-repeating-someone-else's-dialogue|character's-point-of-view-camera-shot|title-appears-in-text|tough-guy|fictional-war|world-war-two-veteran|warrior|camera-focus-on-female-butt|flashback|two-word-title|title-spoken-by-character</t>
  </si>
  <si>
    <t xml:space="preserve">tt1077368</t>
  </si>
  <si>
    <t xml:space="preserve">Dark Shadows</t>
  </si>
  <si>
    <t xml:space="preserve">An imprisoned vampire, Barnabas Collins, is set free and returns to his ancestral home, where his dysfunctional descendants are in need of his protection.</t>
  </si>
  <si>
    <t xml:space="preserve">Johnny Depp, Michelle Pfeiffer, Helena Bonham Carter, Eva Green</t>
  </si>
  <si>
    <t xml:space="preserve">Comedy, Fantasy, Horror</t>
  </si>
  <si>
    <t xml:space="preserve">vampire|female-stockinged-feet|female-stockinged-soles|foot-closeup|camera-shot-of-feet|pantyhose|witch|dysfunctional-family|1970s|belief-in-ghosts|immortality|patterned-pantyhose|red-pantyhose|year-1972|cartoon-on-tv|curse|manor|servant|maine|heart|blood|psychiatrist|fishing|treasure|hidden-room|mansion|unrequited-love|1760s|liverpool-england|family-business|imprisonment|revenge|ghost|coffin|gothic-horror|vampire-comedy|strong-female-character|strong-female-lead|learning-the-truth|bechdel-test-passed|selfish-woman|cynicism|jealousy|blood-drinking|drinking-blood|transfusion|bleeding-painting|painting|cynical-woman|old-woman|older-man-younger-woman-relationship|pointing-a-gun-at-someone|policeman|sexual-desire|taking-off-underwear|masturbation-reference|factory-owner|sexual-frustration|year-1750|1750s|old-man|pretending-to-be-someone-else|family-secret|voice-over-narration|fireplace|blood-on-face|fisherman|strait-jacket|lack-of-money|orphan|witchcraft|black-humor|black-comedy|dark-comedy|dark-humor|falling-chandelier|time-travel|therapist|reference-to-william-shakespeare|singer|actor-playing-himself|actor-playing-dual-role|reference-to-erich-segal|actress-playing-dual-role|bossy-woman|female-boss|intrigue|evil-woman|immortal-man|secret-passage|female-antagonist|mother-daughter-relationship|estranged-daughter|estranged-father|father-son-relationship|female-psychiatrist|psychological-manipulation|female-doctor|manipulative-woman|manipulative-behavior|undead|vampire-as-protagonist|vampirism|shooting|gunshot|manipulation|seductive-woman|seductive-behavior|barefoot-female|bare-feet-on-table|feet-on-table|railway-station|year-1776|1770s|immortal|20th-century|18th-century|secret-passageway|falling-from-height|small-town|sword|corpse|ship|underwater-scene|police|tape-recorder|crime-scene|no-opening-credits|cemetery|femme-fatale|montage|woods|mental-institution|diner|flashback|police-officer|bar|mind-control|showdown|campfire|fire|marijuana-joint|drunkenness|ship-captain|fire-truck|good-versus-evil|supernatural-power|abandoned-factory|warehouse|factory|gas-explosion|sabotage|exploding-building|house-fire|pump-action-shotgun|red-lingerie|building-explosion|splashed-with-water|dumping-dead-body|red-dress|electroshock-therapy|mirror-ball|reference-to-alice-cooper|chandelier|nightmare|ambulance|smoking-after-sex|wild-sex|bank-check|fellatio|reference-to-erich-wolf-segal|pocket-watch|gold-watch|hypnosis|fishing-village|brushing-teeth|hanging-upside-down|renovation|grand-piano|passionate-kiss|massacre|waffle|secret-room|cane|troll-doll|pumpkin-patch|exhumation|bolt-cutter|chain|backhoe|torch|castle|volkswagen-bus|hitchhiking|passenger-train|buried-alive|falling-off-a-cliff|construction-site|sailing-ship|forced-suicide|gender-confusion|star-cameo|psychedelic|pun|blood-transfusion|spurned-woman|wicked-witch|teen-bedroom|changing-one's-name|reference-to-mcdonald's-restaurant|mephistopheles|magic-spell|black-magic|year-1760|female-werewolf|shotgun|female-seduction|disco-ball|lava-lamp|umbrella|red-panties|sunglasses|werewolf|female-to-male-footsie-playing|male-stockinged-feet|playing-footsie|hippie|governess|fishery|rock-band|disco|alcoholism|family-relationships|cannery|singing-in-a-car|cliff|madness|mob|chains|angry-mob|magic|fish-out-of-water|suicide|eighteenth-century|party|teenager|old-house|lost-love|two-word-title|gothic|based-on-tv-series|title-spoken-by-character|surrealism|triceratops|go-go-girl|spoof</t>
  </si>
  <si>
    <t xml:space="preserve">tt1586265</t>
  </si>
  <si>
    <t xml:space="preserve">What to Expect When You're Expecting</t>
  </si>
  <si>
    <t xml:space="preserve">Follows the lives of five interconnected couples as they experience the thrills and surprises of having a baby, and realize that no matter what you plan for, life does not always deliver what is expected.</t>
  </si>
  <si>
    <t xml:space="preserve">Cameron Diaz, Jennifer Lopez, Elizabeth Banks, Chace Crawford</t>
  </si>
  <si>
    <t xml:space="preserve">12 nominations.</t>
  </si>
  <si>
    <t xml:space="preserve">pregnancy|photographer|baby|expecting-twins|f-rated|chick-flick|miscarriage|watching-a-video-on-a-computer|underwater-scene|swimming-pool|tattoo|vomiting|giving-birth|childbirth|birth|pregnant-wife|pregnant|expectant-father|expectant-mother|adoption|pregnant-woman|based-on-book|hawaiian-shirt|bare-chested-male|open-air-cinema|title-same-as-book</t>
  </si>
  <si>
    <t xml:space="preserve">tt1954352</t>
  </si>
  <si>
    <t xml:space="preserve">Crooked Arrows</t>
  </si>
  <si>
    <t xml:space="preserve">A story centered on a Native American lacrosse team making its way through a prep school league tournament.</t>
  </si>
  <si>
    <t xml:space="preserve">Strategic Films</t>
  </si>
  <si>
    <t xml:space="preserve">Brandon Routh, Gil Birmingham, Crystal Allen, Chelsea Ricketts</t>
  </si>
  <si>
    <t xml:space="preserve">Steve Rash</t>
  </si>
  <si>
    <t xml:space="preserve">tournament|team|lacrosse|native-american|coach|athlete|high-school|mixed-blood|two-word-title</t>
  </si>
  <si>
    <t xml:space="preserve">tt1412386</t>
  </si>
  <si>
    <t xml:space="preserve">The Best Exotic Marigold Hotel</t>
  </si>
  <si>
    <t xml:space="preserve">British retirees travel to India to take up residence in what they believe is a newly restored hotel. Less luxurious than advertised, the Marigold Hotel nevertheless slowly begins to charm in unexpected ways.</t>
  </si>
  <si>
    <t xml:space="preserve">Judi Dench, Tom Wilkinson, Patrick Pearson, Hugh Dickson</t>
  </si>
  <si>
    <t xml:space="preserve">Nominated for 2 Golden Globes. Another 4 wins &amp; 20 nominations.</t>
  </si>
  <si>
    <t xml:space="preserve">hotel|india|marigold|retirement|jaipur-india|retiree|judge|hip-replacement|f-rated|woman-with-glasses|impersonating-royalty|divorce|hindu|egret|poverty|large-family|reference-to-the-kama-sutra|gold-digger|reference-to-princess-margaret|coming-out|cleaning-woman|manipulative-mother|medical-tourism|gay-interest|gin-and-tonic|cricket-bat|cremation|motorcycle|cricket-the-game|marriage-proposal|outsourcing|empathy|personal-growth|old-age|mother-son-relationship|arranged-marriage|dating|womanizer|widow|blog|marriage-problems|wheelchair|funeral|reunion|gay-man|telemarketing|telemarketer|racist-insult|plant-in-title|place-name-in-title|name-in-title|flower-in-title|based-on-novel|gay-character</t>
  </si>
  <si>
    <t xml:space="preserve">tt1409024</t>
  </si>
  <si>
    <t xml:space="preserve">Men in Black 3</t>
  </si>
  <si>
    <t xml:space="preserve">Agent J travels in time to M.I.B.'s early days in 1969 to stop an alien from assassinating his friend Agent K and changing history.</t>
  </si>
  <si>
    <t xml:space="preserve">Will Smith, Tommy Lee Jones, Josh Brolin, Jemaine Clement</t>
  </si>
  <si>
    <t xml:space="preserve">alien|m.i.b.|prison|maximum-security-prison|criminal|time-travel|cape-canaveral-florida|changing-history|murder|revenge|death|florida|truth|shield|restaurant-shoot-out|aircel-comics|malibu-comics|wearing-sunglasses-at-night|watching-television|cadillac-eldorado|nostalgia|prison-pen-pal|parallel-universe-theory|art-deco|playing-a-video-game|playstation-eye|playstation-move|four-word-title|digit-in-title|number-3-in-title|repeated-scene|breaking-the-fourth-wall-by-talking-to-the-audience|time-jump|jumping-off-a-building|hanging-up-on-someone|averting-disaster|planet-earth|earth-viewed-from-space|space-rocket|rocket-launch|saturn-v-rocket|time-out-hand-gesture|pie|reference-to-the-chicago-cubs|reference-to-the-new-york-mets|reference-to-the-rolling-stones|reference-to-mick-jagger|handcuffed-to-a-steering-wheel|backwards-time-travel|pulled-over-by-police|convertible|stealing-a-car|slap-on-the-butt|woman-slaps-a-man|female-slaps-a-male|butt-slap|reference-to-elvis-presley|mind-your-own-business|falling-from-a-rooftop|using-a-door-as-a-shield|scene-during-opening-credits|hit-with-a-frying-pan|hit-on-the-head-with-a-frying-pan|amazing-grace-hymn|eulogy|the-moon|prison-break|face-slap|bar-shootout|actor-talks-to-audience|breaking-the-fourth-wall|waitress|alternate-timeline|falling-from-height|handcuffs|torture|fairground|severed-arm|englishwoman|interrogation|restaurant|product-placement|held-at-gunpoint|detached-head|fashion-model|catwalk|party|hippie|fortune-teller|showdown|brawl|fight|fistfight|nasa|beach|female-spy|undercover|government-agent|female-agent|soldier|revolver|exploding-motorcycle|motorcycle-chase|motorcycle|explosive-decompression|arrest|inventor|gadgetry|gadget|rooftop|biker|martial-arts|exploding-body|shootout|laser-gun|wisecrack-humor|spaceship|spacecraft|hologram|funeral|bullet-time|supernatural-power|impalement|blockbuster|violence|creature|swat-team|armory|prison-guard|prisoner|spy|undercover-agent|amputee|meeting-future-self|space-travel|outer-space|deception|3d|returning-character-killed-off|21st-century|20th-century|2010s|1960s|hdtv|playstation-3|1960s-spirit|saving-the-world|manhattan-new-york-city|paternity-revealed|younger-version-of-character|tip|diner|satellite|pocket-watch|asteroid|nitrogen|explosion|spike|shea-stadium|bowling|bowling-alley|stadium|coney-island-brooklyn-new-york-city|chrysler-building-manhattan-new-york-city|new-york-city|one-armed-person|jail-break|birthday-cake|race-against-time|3d-sequel-to-2d-film|3-dimensional|watch|rocket-launching|moon|cake|escape-from-prison|monster|black-suit|buddy|chicken|altering-history|alternate-history|changing-the-future|kennedy-space-center|younger-version-of-self|astronaut|rocket|colonel|corporal|military-police|jetpack|punched-in-the-face|lie|seeing-the-future|baseball|carjacking|police-officer|andy-warhol|clock|elevator|confetti|newspaper-headline|alien-invasion|jumping-from-height|chocolate-milk|giant-fish|chinatown-manhattan-new-york-city|prison-escape|alien-friendship|time-machine|extraterrestrial|apollo-11|buzz-aldrin|neil-armstrong|chinese-restaurant|shawarma|music-band|guitar|year-1969|roman-numeral-in-title|color-in-title|based-on-comic-book|third-part|technology|sunglasses|sequel|secret-agent|numbered-sequel|men-in-black|high-tech|fictional-government-agency|buddy-comedy|death-of-father|number-in-title|surprise-ending|marvel-comics</t>
  </si>
  <si>
    <t xml:space="preserve">tt1735898</t>
  </si>
  <si>
    <t xml:space="preserve">Snow White and the Huntsman</t>
  </si>
  <si>
    <t xml:space="preserve">In a twist to the fairy tale, the Huntsman ordered to take Snow White into the woods to be killed winds up becoming her protector and mentor in a quest to vanquish the Evil Queen.</t>
  </si>
  <si>
    <t xml:space="preserve">Kristen Stewart, Chris Hemsworth, Charlize Theron, Sam Claflin</t>
  </si>
  <si>
    <t xml:space="preserve">Rupert Sanders</t>
  </si>
  <si>
    <t xml:space="preserve">Nominated for 2 Oscars. Another 13 wins &amp; 31 nominations.</t>
  </si>
  <si>
    <t xml:space="preserve">snow-white|queen|magic|fairy-tale|evil-queen|mirror|immortality|forest|dwarf|female-warrior|archer|poisoned|shot-with-an-arrow|hanging-upside-down|drop-of-blood|apple|based-on-fairy-tale|castle|quest|fairy|death|youth|dark-forest|f-rated|looking-at-oneself-in-a-mirror|glass-shard|fictional-war|tied-up-while-barefoot|tied-feet|fear-of-aging|starving|armor|coronation|counterweight|volley-of-arrows|trebuchet|catapult|impalement|stag|badger|rabbit|dancing|hearth|turtle|mushroom|snake|cave|mask|tear-on-cheek|monster|bow-and-arrow|running-through-wood|queen-murders-king|rage|horse-stuck-in-mud|captive|sewer|knife-held-to-throat|stabbed-in-the-belly|woman-undressing|milk-bath|starting-a-fire|dagger|wife-murders-husband|stabbed-in-the-heart|royal-wedding|sword-fight|riding-at-a-gallop|cavalry|knight|injured-bird|harvest|winter|snowing|red-rose|hunter|assassination|kidnapping|eternal-youth|kiss|murder|imprisonment|blood|flower|prison|scar|narcissistic-personality-disorder|vanity|raven|seven-dwarves|troll|fairies|white-heart|evil-stepmother|color-in-title|gothic|based-on-book|character-name-in-title</t>
  </si>
  <si>
    <t xml:space="preserve">tt1907639</t>
  </si>
  <si>
    <t xml:space="preserve">Hardflip</t>
  </si>
  <si>
    <t xml:space="preserve">Caleb (Randy Wayne) is a young skater whose ill mother (Rosanna Arquette) and absent father (John Schneider) leave him reaching for the only hope he has -- becoming a sponsored skater. ...</t>
  </si>
  <si>
    <t xml:space="preserve">Randy Wayne, John Schneider, Rosanna Arquette, Sean Michael Afable</t>
  </si>
  <si>
    <t xml:space="preserve">Johnny Remo</t>
  </si>
  <si>
    <t xml:space="preserve">skateboard|loss-of-mother|san-diego-california|single-mother|suicide-attempt|family-relationships|forgiveness|teenager|skateboarding</t>
  </si>
  <si>
    <t xml:space="preserve">tt1336608</t>
  </si>
  <si>
    <t xml:space="preserve">Rock of Ages</t>
  </si>
  <si>
    <t xml:space="preserve">A small town girl and a city boy meet on the Sunset Strip, while pursuing their Hollywood dreams.</t>
  </si>
  <si>
    <t xml:space="preserve">Julianne Hough, Dakota Sage Grant, Matthew Rush Sullivan, Diego Boneta</t>
  </si>
  <si>
    <t xml:space="preserve">concert|pole-dancer|panties|music-industry|rock|club|rock-star|reporter|love-at-first-sight|bar|bikini|drunkenness|kiss|kissing-while-having-sex|taxi|sex-on-pool-table|greyhound-bus|misunderstanding|wilhelm-scream|man-kissing-man|homosexual|interview|rolling-stone-magazine|quitting-a-job|waiter|debt|secret-past|magazine|drinking|manager|secretary|spouse|sidewalk|hollywood-sign|umbrella|long-hair|monkey|crowd|politician|city-hall|neon-light|executive|groupie|dance|striptease|ambition|beer|failure|success|pop|thief|record|suitcase|sex-scene|rock-'n'-roll|gay|stage|singing-on-bus|singing-in-a-car|young-love|three-word-title|rocker|teenager|based-on-play|prostitute</t>
  </si>
  <si>
    <t xml:space="preserve">tt1704573</t>
  </si>
  <si>
    <t xml:space="preserve">Bernie</t>
  </si>
  <si>
    <t xml:space="preserve">In small-town Texas, an affable mortician strikes up a friendship with a wealthy widow, though when she starts to become controlling, he goes to great lengths to separate himself from her grasp.</t>
  </si>
  <si>
    <t xml:space="preserve">Jack Black, Shirley MacLaine, Matthew McConaughey, Brady Coleman</t>
  </si>
  <si>
    <t xml:space="preserve">Nominated for 1 Golden Globe. Another 10 wins &amp; 18 nominations.</t>
  </si>
  <si>
    <t xml:space="preserve">widow|texas|mortician|church-choir|vacation|interview|district-attorney|stockbroker|funeral|small-town|funeral-director|true-crime|latex-gloves|death|gay|corpse-in-a-freezer|forename-as-title|dead-body-in-a-freezer|moustache|singing-in-a-car|epilogue|last-will-and-testament|salesmanship|opera|spa-resort|charity|door-shut-in-face|chapter-headings|super-glue|forgiveness|closeted-homosexual|based-on-article|possessiveness|possessive-friend|snapshot|east-texas|armadillo|investment|gardener|pilot|clipping-toenails|airplane|older-woman-younger-man-relationship|church-service|burial|sheriff|shot-in-the-back|prison-visit|missing-persons-case|hidden-corpse|stock-broker|estranged-family-member|embezzlement|hick|amateur-theatre|confession-of-crime|jury-trial|1990s|courtroom|murder-trial|funeral-home|murder|one-word-title|based-on-true-story|character-name-in-title|sunday-school|flashback</t>
  </si>
  <si>
    <t xml:space="preserve">tt2215285</t>
  </si>
  <si>
    <t xml:space="preserve">Madea's Witness Protection</t>
  </si>
  <si>
    <t xml:space="preserve">A Wall Street investment banker who has been set up as the linchpin of his company's mob-backed Ponzi scheme is relocated with his family to Aunt Madea's southern home.</t>
  </si>
  <si>
    <t xml:space="preserve">Tyler Perry, Eugene Levy, Denise Richards, Doris Roberts</t>
  </si>
  <si>
    <t xml:space="preserve">ponzi-scheme|madea-series|culture-shock|interracial-relationship|grandmother|banking|fake-identification|fake-accent|outtakes|u.s.-attorney|church-choir|dementia|french-accent|airport|pat-down|airport-security|transportation-security-administration|negro-spiritual|mortgage|witness-protection|safe-house|church|new-york-city|atlanta-georgia|punctuation-in-title|apostrophe-in-title|character-name-in-title|african-american-protagonist|reference-to-negro-league-baseball|reference-to-whoopi-goldberg|reference-to-tyra-banks|reference-to-janet-jackson</t>
  </si>
  <si>
    <t xml:space="preserve">tt1748122</t>
  </si>
  <si>
    <t xml:space="preserve">Moonrise Kingdom</t>
  </si>
  <si>
    <t xml:space="preserve">A pair of young lovers flee their New England town, which causes a local search party to fan out to find them.</t>
  </si>
  <si>
    <t xml:space="preserve">Bruce Willis, Edward Norton, Bill Murray, Frances McDormand</t>
  </si>
  <si>
    <t xml:space="preserve">Nominated for 1 Oscar. Another 37 wins &amp; 117 nominations.</t>
  </si>
  <si>
    <t xml:space="preserve">young-love|1960s|boy-scouts-camp|coming-of-age|search-party|stabbed-with-scissors|boy-scouts|boy-scout|island|search|camp|storm|new-england|pen-pal|lingerie|electric-kiss|nonlinear-timeline|telephone-call|reading|marriage|rain|sheriff|tent|adolescence|alienation|mother-daughter-relationship|12-year-old|split-screen|social-worker|binoculars|boy-scouts-leader|small-town-sheriff|struck-by-lightning|first-kiss|first-love|year-1965|girl-in-bra-and-panties|teenage-girl-in-underwear|pink-panties|unfaithful-wife|spontaneous-erection|scout-troop|orphan|running|running-away|foster-parent|girl|boy|title-appears-in-writing|black-comedy|dummy-placed-under-bedcovers|f-rated|search-for-missing-person|foster-child|megaphone|scene-during-opening-credits|scout-leader|reading-aloud|split-screen-telephone-call|voice-over-letter|bookworm|runaway-boy|runaway-child|runaway-girl|dressed-as-a-bird|surrealism|slow-motion-scene|killing-a-dog|cove|white-bra|boy-in-underwear|suitcase|yelling|blood|stabbing|chase|scissors|boat|explosion|waterfront|lovers-on-the-lam|walkie-talkie|absurdism|recording|dock|painting|badge|title-appears-in-text|dummy|french-kiss|reference-to-francoise-hardy|missing-child|book-reading|eye-patch|breaking-the-fourth-wall|devastation|children|book|map|canoe|woods|pursuit|handkerchief|the-color-blue|the-color-red|the-color-yellow|on-the-run|fugitive|depression|child's-point-of-view|deadpan-comedy|extramarital-affair|meet-cute|rage|family-relationships|flashback|boy-scout-salute|boy-scout-knife|sand-dancing|husband-wife-relationship|scout-camp|runaway|two-word-title|location-in-title|reel-to-reel-tape-recorder|typewriter|beer|listening-to-a-radio|bathtub|bath|wading-across-a-river|sleeping-on-a-beach|brother-sister-relationship|pipe-smoking|child-smoking|dog|forbidden-love|erection|scientist|infidelity|unfaithfulness|adultery|father-daughter-relationship|upskirt|short-skirt</t>
  </si>
  <si>
    <t xml:space="preserve">tt1716777</t>
  </si>
  <si>
    <t xml:space="preserve">People Like Us</t>
  </si>
  <si>
    <t xml:space="preserve">While settling his recently deceased father's estate, a salesman discovers he has a sister whom he never knew about, leading both siblings to re-examine their perceptions about family and life choices.</t>
  </si>
  <si>
    <t xml:space="preserve">Chris Pine, Elizabeth Banks, Michael Hall D'Addario, Michelle Pfeiffer</t>
  </si>
  <si>
    <t xml:space="preserve">Alex Kurtzman</t>
  </si>
  <si>
    <t xml:space="preserve">money|salesman|bartender|child-psychologist|caught-in-a-lie|record-collection|diner|cocktail|sports-car|flight|telephone-call|airport|last-will-and-testament|family-relationships|lie|new-family|deceit|therapy|father-son-relationship|boyfriend-girlfriend-relationship|half-brother-half-sister-relationship|mother-son-relationship|absent-father|single-mother|three-word-title|death-of-father|funeral|nephew|businessman|school|ultimatum|difficult-decison|unhappy-childhood|troubled-childhood|expelled-from-school|laundromat|cigarette-smoking|spying|eavesdropping|apology|medical-marijuana|marijuana|convertible|woman-slaps-man|face-slap|second-family|young-version-of-character|long-lost-siblings|long-lost-relative|uncle-nephew-relationship|obituary|los-angeles-california|swimming-pool|family-secret|secret|revelation|film-camera|reference-to-joni-mitchell|ex-drug-addict|alcoholics-anonymous|alcoholics-anonymous-meeting|record-store|inheritance|alcohol|smart-phone|porsche|travel|airport-gate-agent|death|music-producer|twenty-something</t>
  </si>
  <si>
    <t xml:space="preserve">tt0948470</t>
  </si>
  <si>
    <t xml:space="preserve">The Amazing Spider-Man</t>
  </si>
  <si>
    <t xml:space="preserve">After Peter Parker is bitten by a genetically altered spider, he gains newfound, spider-like powers and ventures out to solve the mystery of his parent's mysterious death.</t>
  </si>
  <si>
    <t xml:space="preserve">Andrew Garfield, Emma Stone, Rhys Ifans, Denis Leary</t>
  </si>
  <si>
    <t xml:space="preserve">Marc Webb</t>
  </si>
  <si>
    <t xml:space="preserve">2 wins &amp; 31 nominations.</t>
  </si>
  <si>
    <t xml:space="preserve">spider|lizard|new-york-city|outcast|death|teenager|love|hero|high-school|zero-to-hero|montage-with-pop-song|death-of-parents|school-teacher|teenage-protagonist|teenage-superhero|supervillain|superhero-origin|one-armed-man|bitten-in-the-neck|origin-story|dying-words|falling-through-the-ceiling|blonde-girl|car-on-fire|17-year-old|schoolfight|bio-terrorism|bio-terrorist|terrorism|first-part|teenage-girl|teenage-boy|bare-chested-male|woman-with-glasses|man-with-glasses|boy-with-glasses|2010s|blockbuster|human-test-subject|regenerated-limb|swinging-on-a-rope|hanging-upside-down|handstand-pushup|falling-through-a-roof|feelings-of-guilt|police-sketch|tattoo|robbery|breaking-a-window|laboratory-mouse|breaking-a-basketball-backboard|dunking-a-basketball|sticky|meatloaf|house-fly|clothes-torn-off|missing-arm|id-badge|robot-arm|bing-search-engine|secret-compartment|rubik's-cube|contact-lens|driving-in-the-rain|bowling-trophy|kissing-in-public|overhead-camera-shot|late-for-school|wanted-by-the-police|rappelling|eurocopter-as350-squirrel|severed-tail|panic|running-for-your-life|erlenmeyer-flask|rescue|transformed-into-a-monster|williamsburg-bridge|hospital|monster|creature|crushed-to-death|scene-during-end-credits|surprise-during-end-credits|good-versus-evil|anti-villain|escape|hostage|kidnapping|jumping-from-height|falling-from-height|funeral|church|ambulance|fire-truck|police-car|laptop|camcorder|subterranean|shot-in-the-back|shot-in-the-head|car-off-bridge|taxi|kung-fu|falling-through-a-window|revenge|shot-in-the-leg|cheerleader|superhuman-speed|genetic-engineering|tough-cop|newspaper-headline|convenience-store-robbery|revolver|held-at-gunpoint|convenience-store|el-train|heavy-rain|antidote|cure|race-against-time|biological-weapon|megalomaniac|mad-scientist|self-injection|boy-genius|underwater-scene|sewer|library|fire|burning-car|child-in-peril|skateboard|parkour|wisecrack-humor|amputee|rampage|motorcycle-cop|motorcycle|chase|threatened-with-a-knife|wristwatch|gadget|deoxyribonucleic-acid|animal-testing|rat|hologram|bulletproof-vest|pistol|shotgun|machine-gun|shot-to-death|hiding-in-a-closet|flamethrower|taser|basketball|swat-team|injection|hypodermic-needle|warrior|wanted-poster|police-station|murder-of-a-police-officer|police|transformation|mutation|supernatural-power|anti-hero|ipod|corporation|masked-vigilante|masked-hero|rooftop|crime-fighter|costumed-vigilante|costumed-hero|mother-daughter-relationship|father-son-relationship|mother-son-relationship|husband-wife-relationship|brother-sister-relationship|family-relationships|orphan|uncle-nephew-relationship|aunt-nephew-relationship|suitcase|flashback|prologue|no-opening-credits|hide-and-seek|origin-of-hero|website|internet|barefoot|damsel-in-distress|police-officer|boyfriend-girlfriend-relationship|one-man-army|gangster|murder|death-of-uncle|blonde|kiss|teenager-fighting-adult|flying|masked-superhero|violence|action-violence|stylized-violence|villain|showdown|bully-comeuppance|bully|urban-setting|hand-to-hand-combat|mixed-martial-arts|martial-arts|disarming-someone|brawl|fistfight|super-powers|vigilante|teenage-hero|action-hero|villain-arrested|police-captain|new-york-police-department|serum|intern|social-outcast|jumping-from-rooftop-to-rooftop|explosion|spider-sense|mask|saving-a-life|secret-identity|loss-of-father|eyeglasses|carjacker|dying-wish|knife|crawling-up-a-wall|spider-web|father-daughter-relationship|science-runs-amok|bridge|masked-man|science-experiment|scientist|spider-bite|superhuman-strength|laboratory|student|reboot-of-series|reboot|three-word-title|hyphen-in-title|3-dimensional|based-on-comic|high-school-student|costume|web|marvel-comics|marvel-entertainment|superhero|based-on-comic-book|death-of-father|character-name-in-title|surprise-ending|teenage-sex</t>
  </si>
  <si>
    <t xml:space="preserve">tt2207006</t>
  </si>
  <si>
    <t xml:space="preserve">The Obama Effect</t>
  </si>
  <si>
    <t xml:space="preserve">A serious health scare ignites John Thomas, an insurance salesman in his 50s, to take a closer look at his life. Motivated by a misguided obsession with getting Barack Obama elected, John ...</t>
  </si>
  <si>
    <t xml:space="preserve">Arc Entertainment</t>
  </si>
  <si>
    <t xml:space="preserve">Charles S. Dutton, Katt Williams, Vanessa Bell Calloway, Toneey Acevedo</t>
  </si>
  <si>
    <t xml:space="preserve">Charles S. Dutton</t>
  </si>
  <si>
    <t xml:space="preserve">obama|candidate|election-candidate|democrat-president|black-president|american-president|u.s.-president|african-american-president|president|barack-obama|political-candidate|political-campaign|election-campaign|satire|political-satire|obama-2012|politics-2008|obama-election|obama-campaign|reference-to-michelle-obama|democracy|political-plot|election|obama-administration|reference-to-barack-obama</t>
  </si>
  <si>
    <t xml:space="preserve">tt1345836</t>
  </si>
  <si>
    <t xml:space="preserve">The Dark Knight Rises</t>
  </si>
  <si>
    <t xml:space="preserve">Eight years after the Joker's reign of anarchy, the Dark Knight, with the help of the enigmatic Selina, is forced from his imposed exile to save Gotham City, now on the edge of total annihilation, from the brutal guerrilla terrorist Bane.</t>
  </si>
  <si>
    <t xml:space="preserve">Christian Bale, Gary Oldman, Tom Hardy, Joseph Gordon-Levitt</t>
  </si>
  <si>
    <t xml:space="preserve">Nominated for 1 BAFTA Film Award. Another 38 wins &amp; 101 nominations.</t>
  </si>
  <si>
    <t xml:space="preserve">female-villain|cave-in|dungeon|terrorist-plot|cave|deception|imprisonment|self-sacrifice|thug|destruction|dc-comics|terrorist|based-on-comic|mysterious-woman|suspense|written-by-director|police-officer|lawlessness|no-title-at-beginning|villainess|super-villain|based-on-comic-book|female-hero|cult-film|woman-fights-a-man|female-leader|tragic-villain|female-vigilante|city|key|thief|murder|manor|anarchy|police|exile|butler|mercenary|exploding-bridge|police-officer-killed|mercilessness|rookie|exploding-building|protest|broken-leg|danger|mugshot|panic|neutron-bomb|bulletproof-vest|exploding-car|roadblock|car-explosion|building-explosion|bridge-explosion|cellphone-trace|revolution|screaming|injection|hypodermic-needle|bankruptcy|famous-score|manor-house|loss-of-fortune|cane|wealth|water|looking-at-oneself-in-a-mirror|strongman|paranoia|knocked-out-with-a-gun-butt|body-bag|blood-transfusion|pit|hidden-door|sports-car|elevator|ipad|computer-cracker|disarming-someone|letter|seduction|corporate-executive|tow-truck|policeman|bodyguard|lawyer|booby-trap|engineer|american-flag|construction-worker|false-accusation|motorcycle-stunt|gadget-car|attempted-robbery|mission|metal-detector|police-raid|garbage-truck|trial|doctor|recovery|bat-cave|hit-in-the-face|helmet|shoeshine|stocktrader|american-football|sabotage|cemetery|stadium|ice|bridge-collapse|cia|last-will-and-testament|guerilla-warfare|head-butt|winter|training|police-shootout|fusion-reactor|experimental-technology|army|street-shootout|letter-of-resignation|destruction-of-a-bridge|terrorist-attack|police-officer-shot-in-the-chest|police-officer-shot-in-the-back|cafe|riot|graveyard|funeral|mushroom-cloud|rocket|missile|car-accident|car-crash|city-in-peril|revelation|impalement|truck|school-bus|bus|rescue-attempt|escape-attempt|evacuation|gasoline|psychopath|sociopath|snow|massacre|chaos|hallucination|looting|armored-car|national-guard|tank|soldier|u.s.-president|product-placement|detonator|star-spangled-banner|rope|desert|jail-cell|ambush|subway|fireplace|press-conference|offscreen-killing|security-camera|surveillance|newspaper-clipping|newspaper-headline|bound-and-gagged|jumping-from-height|jumping-from-a-rooftop|on-the-run|assassin|assassination-attempt|aircraft|city-hall|pickpocket|limousine|boardroom|employee-dismissal|corporate-corruption|conspiracy|armory|computer|gas-mask|media-coverage|news-report|parking-garage|power-outage|shaving|leg-brace|laptop|ambulance|apartment|flash-drive|fire|fighter-jet|pentagon|satellite|nuclear-threat|knocked-out|security-guard|carjacking|construction-site|taxi|stealing-a-car|tunnel|gas-explosion|swat-team|sewer|corpse|rooftop|necklace|waterfall|football-stadium|ball|mansion|safe|crashing-through-a-window|jumping-through-a-window|explosive-decompression|timebomb|hand-grenade|bomb|scientist|bag-over-head|photograph|face-mask|burglary|costumed-hero|memorial|revenge|coming-out-of-retirement|rookie-cop|police-station|car-motorcycle-chase|motorcycle-chase|motorcycle|police-vigilantism|foot-chase|exploding-airplane|exploding-body|prison-riot|prison-guard|subterranean|hidden-room|corrupt-businessman|strangulation|knocked-out-with-gun-butt|siege|die-hard-scenario|hostile-takeover|warlord|henchman|terrorist-group|knife|interrogation|torture|double-cross|strong-man|showdown|duel|beaten-to-death|beating|punched-in-the-chest|punched-in-the-face|kicked-in-the-stomach|kicked-in-the-face|combat|gunfight|fistfight|stylized-violence|sawed-off-shotgun|rifle|sniper-rifle|sniper|shotgun|pistol-whip|pistol|held-at-gunpoint|escape|kidnapping|hostage|rescue|airplane-hijacking|mid-air-transfer|female-thief|stabbed-in-the-back|hummer|night-cityscape|grand-piano|home-safe|tracking-device|pearl-necklace|chanting|bridge|isolation|police-chase|trapped|fight|costume|chase|release-from-prison|show-trial|stabbed-in-the-chest|congressman|lens-flare|loyalty|nuclear-explosion|battle|shootout|hospital|shot-in-the-leg|falling-from-height|broken-back|betrayal|tyranny|orphan|orphanage|hope|flare|court|execution|falling-through-ice|hanged-man|brawl|neck-breaking|prison-escape|shot-to-death|shot-in-the-back|shot-in-the-chest|police-detective|police-commissioner|faked-death|fresh-start|gas|analgesic|mask|cia-agent|priest|physicist|nuclear-physicist|russian|mayor|armorer|presumed-dead|confidant|criminal-underworld|socialite|billionaire|italy|helicopter|crash|flood|blockade|disguise|special-forces|judge|court-trial|prisoner|police-department|prison|heist|burglar|cat-burglar|nuclear-bomb|prison-officer|walkie-talkie|apple|captain|collapsed-bridge|rumble|suicide|explosive|trap|national-anthem|time-bomb|race-against-time|kiss|statue|bat|stock-exchange|hospital-bed|dance|fingerprint|manhole|walking-cane|hostage-situation|chef|maid|bow-and-arrow|swat|investigation|theft|robbery|secret-room|secret-door|piano|kitchen|airplane|explosion|football|football-field|commissioner|master-thief|underground|flashback|hostage-taker|cover-up|fugitive|death|brutality|terrorism|sequel|death-of-child|gotham|final-showdown|renewable-energy|urban-warfare|female-prisoner|battlefield|opening-action-scene|tattoo|younger-version-of-character|woman-murders-a-man|tragic-event|shooting-a-police-officer|murder-of-a-police-officer|murder-of-an-innocent-person|murder-of-a-hostage|murder-of-a-child|cellphone|talia-al-ghul|bane-the-character|blindness|american-abroad|british-actor-playing-american-character|cockney-accent|dark-heroine|subjective-camera|christ-allegory|human-monster|recluse|social-commentary|fight-the-system|urban-setting|party|aerial-shot|sequel-to-cult-favorite|electronic-music-score|nuclear-war|quitting-job|female-security-guard|evil-man|fight-to-the-death|man-with-glasses|sequel-to-a-reboot|thigh-boots|fictional-war|class-differences|commando-mission|commando-unit|commando|coup|epic|wet-jeans|letter-read-aloud|character-appears-on-front-page-of-a-newspaper|appeared-on-tv-news|final-battle|2010s|dead-boy|claim-in-title|barefoot|four-word-title|homelessness|tragic-hero|haunted-by-the-past|dark-hero|home-invasion|u.s.-army|military|filmed-killing|character-repeating-someone-else's-dialogue|character's-point-of-view-camera-shot|watching-tv|one-against-many|gadgetry|gadget|airport|bar|bloody-body-of-child|airplane-accident|good-versus-evil|masked-hero|redemption|neo-noir|altered-version-of-studio-logo|ak-47|super-strength|muscleman|woman-fights-man|hand-to-hand-combat|mixed-martial-arts|martial-arts|gatling-gun|anti-heroine|action-heroine|one-woman-army|female-warrior|tough-girl|crime-fighter|warrior|tough-guy|anti-hero|action-hero|reference-to-robin-hood|m109-paladin-self-propelled-howitzer|lambourgini-gallardo|uzi|little-black-dress|compound-bow|c-130-hercules|no-opening-credits|city-state|vigilante|femme-fatale|child-in-peril|blockbuster|heroism|machine-gun|bare-chested-male|returning-character-killed-off|title-at-the-end|reluctant-hero|masked-vigilante|masked-man|high-tech-suit|father-figure|detective|fictional-city|hostage-drama|inheritance|masked-woman|tribute|footballer|district-attorney|end-of-trilogy|escalation|legend|vigilantism|one-man-army|third-part|superhero|surprise-ending</t>
  </si>
  <si>
    <t xml:space="preserve">tt1800741</t>
  </si>
  <si>
    <t xml:space="preserve">Step Up Revolution</t>
  </si>
  <si>
    <t xml:space="preserve">Emily arrives in Miami with aspirations to become a professional dancer. She sparks with Sean, the leader of a dance crew whose neighborhood is threatened by Emily's father's development plans.</t>
  </si>
  <si>
    <t xml:space="preserve">Cleopatra Coleman, Ryan Guzman, Misha Gabriel Hamilton, Michael 'Xeno' Langebeck</t>
  </si>
  <si>
    <t xml:space="preserve">Scott Speer</t>
  </si>
  <si>
    <t xml:space="preserve">flash-mob|dancer|dance|dancing|bare-chested-male|3-dimensional|nike|city-council|press-conference|you-tube|arrest|father-daughter-relationship|dance-instructor|dance-company|audition|dance-club|real-estate-development|resort|art-gallery|waiter|miami-florida|real-estate|three-word-title|fourth-part|sequel</t>
  </si>
  <si>
    <t xml:space="preserve">tt1386703</t>
  </si>
  <si>
    <t xml:space="preserve">Total Recall</t>
  </si>
  <si>
    <t xml:space="preserve">A factory worker, Douglas Quaid, begins to suspect that he is a spy after visiting Rekall - a company that provides its clients with implanted fake memories of a life they would like to have led - goes wrong and he finds himself on the run.</t>
  </si>
  <si>
    <t xml:space="preserve">Colin Farrell, Kate Beckinsale, Jessica Biel, Bryan Cranston</t>
  </si>
  <si>
    <t xml:space="preserve">Len Wiseman</t>
  </si>
  <si>
    <t xml:space="preserve">Action, Adventure, Mystery</t>
  </si>
  <si>
    <t xml:space="preserve">false-memory|factory|factory-worker|on-the-run|police|spy|secret-agent|three-breasts|holographic-disguise|total-recall|surviving|strong-female-lead|remake-of-cult-film|strong-female-character|villainess|railway-station|dream-sequence|police-shootout|villain-not-really-dead-cliche|security-guard|lasersight|flash-grenade|escape|held-at-gunpoint|knife|shot-in-the-head|phone-booth|fugitive|opening-action-scene|media-coverage|brawl|fistfight|hand-to-hand-combat|mixed-martial-arts|interrogation|torture|jumping-from-height|stylized-violence|self-mutilation|abandoned-building|surveillance|army|ambulance|action-heroine|tough-girl|reluctant-hero|tough-guy|anti-hero|action-hero|ex-soldier|big-ben-london|betrayal|double-cross|piano|hotel|disguise|taser|helicopter|drunkenness|police-chase|female-spy|female-assassin|female-agent|shot-in-the-back|desert-eagle|swat-team|undercover-agent|artificial-intelligence|robot|amnesia|resistance|repressed-memory|government-agent|assassin|fight-the-system|cyberpunk|megacorporation|dystopia|corrupt-official|megalomaniac|world-domination|political-corruption|totalitarianism|future|futuristic-train|oppression|violence|death|bomb|exploding-body|scar|knife-fight|robot-soldier|elevator|injection|lasso|nightmare|stun-gun|body-armor|post-apocalypse|husband-murders-wife|bulletproof-vest|stabbed-in-the-stomach|tied-to-a-chair|shot-in-the-shoulder|torso-cut-in-half|severed-arm|catfight|shot-in-the-forehead|manipulation|apartment|piano-playing|car-crash|car-chase|flying-car|jumping-through-a-window|facial-reconstruction|fake-id|bank|hit-in-the-throat|cell-phone|rain|stabbed-in-the-hand|falling-through-a-rooftop-window|man-punches-a-woman|woman-punches-a-man|punched-in-the-face|deception|foot-chase|explosion|grenade|murder|murder-of-a-police-officer|brain-scanner|peace-symbol|shot-to-death|shot-in-the-chest|bar|interview|reference-to-ian-fleming|body-scanner|chancellor|news-report|train-explosion|husband-wife-relationship|bare-chested-male|falling-from-height|character-repeating-someone-else's-dialogue|slow-motion-scene|character-says-i-love-you|shot-in-the-hand|flashback|shootout|pistol|film-starts-with-text|reference-to-barack-obama|lens-flare|rebellion|one-man-army|double-agent|british-colonialism|resistance-fighter|gatling-gun|hologram|shot-in-the-arm|safe-deposit-box|subway|no-opening-credits|gas-mask|machine-gun|prostitute|killer-robot|elevator-shaft|grand-piano|zero-gravity|two-word-title|three-breasted-woman|implanted-memory|remake|remake-of-american-film|based-on-short-story|title-spoken-by-character|surprise-ending</t>
  </si>
  <si>
    <t xml:space="preserve">tt1535438</t>
  </si>
  <si>
    <t xml:space="preserve">Hope Springs</t>
  </si>
  <si>
    <t xml:space="preserve">After thirty years of marriage, a middle-aged couple attends an intense, week-long counseling session to work on their relationship.</t>
  </si>
  <si>
    <t xml:space="preserve">Meryl Streep, Tommy Lee Jones, Steve Carell, Jean Smart</t>
  </si>
  <si>
    <t xml:space="preserve">Nominated for 1 Golden Globe. Another 2 wins &amp; 3 nominations.</t>
  </si>
  <si>
    <t xml:space="preserve">marriage|couple|marriage-counseling|intimacy|middle-age-couple|husband-wife-relationship|sexuality|talking-about-sex|embarrassment|sexual-humor|woman-with-glasses|man-with-glasses|hotel|motel|renewing-wedding-vows|married-couple|accountant|maine|marriage-counselor|failing-marriage</t>
  </si>
  <si>
    <t xml:space="preserve">tt1673697</t>
  </si>
  <si>
    <t xml:space="preserve">The Sapphires</t>
  </si>
  <si>
    <t xml:space="preserve">It's 1968, and four young, talented Australian Aboriginal girls learn about love, friendship and war when their all-girl group The Sapphires entertain the US troops in Vietnam.</t>
  </si>
  <si>
    <t xml:space="preserve">Tanika Lonesborough, Nioka Brennan, Lynette Narkle, Kylie Belling</t>
  </si>
  <si>
    <t xml:space="preserve">Wayne Blair</t>
  </si>
  <si>
    <t xml:space="preserve">26 wins &amp; 25 nominations.</t>
  </si>
  <si>
    <t xml:space="preserve">sister|aboriginal|soul-music|cousin|lead-singer|irish-man|manager|audition|girl-group|entertaining-the-troops|vocal-group|1960s|american-soldier|vietnam-war|singing|female-singer|singer|based-on-true-story|gig|australia|melbourne|f-rated|broken-engagement|sapphire-ring|engagement-ring|married-man|rehearsal|aborigine|saigon|new-south-wales|what-happened-to-epilogue|reservation|military-escort|helicopter|wedding-proposal|pianist|1950s|flashback|music-rehearsal|military-hospital|concert|cultural-genocide|lost-generation|interracial-marriage|talent-contest|under-attack|racism|military-base|concert-tour|south-vietnam|kiss|martin-luther-king-assassination|reference-to-martin-luther-king|year-1968|wound|soldier|mother-child-separation|aboriginal-children|music-band|title-spoken-by-character|two-word-title</t>
  </si>
  <si>
    <t xml:space="preserve">tt1194173</t>
  </si>
  <si>
    <t xml:space="preserve">The Bourne Legacy</t>
  </si>
  <si>
    <t xml:space="preserve">An expansion of the universe from Robert Ludlum's novels, centered on a new hero whose stakes have been triggered by the events of the previous three films.</t>
  </si>
  <si>
    <t xml:space="preserve">Jeremy Renner, Scott Glenn, Stacy Keach, Edward Norton</t>
  </si>
  <si>
    <t xml:space="preserve">drone|wolf|pill|cia|assassin|riding-a-motorcycle-up-stairs|running-on-a-roof|manhunt|log-cabin|undercover-agent|animal-attack|conspiracy|missile|tracking-device|sniper-rifle|drug|wolf-attack|virus|dog-tag|explosion|snow|outcome|hero|target|medication|reporter|video|investigation|training|alaska|fire|scientist|on-the-run|colonel|killer|self-surgery|reference-to-the-washington-post-the-newspaper|needle|latex-gloves|airlock|seedy-motel|inquisition|betting-on-a-horse|street-hawker|reference-to-bangkok-thailand|jacket|newsstand|international-terminal|being-lost|options|state-home|pass-the-test|test|reference-to-reno-nevada|international-flight|reference-to-washington-dulles-airport|john-f-kennedy-airport|photograph|camera|weather-imaging|trail|business-class|boarding-pass|id|airport-food-court|shell-casing|army-recruiter|enhancement|digitization|forensics|radio-chatter|neural-science|genomic-targeting|neural-regeneration|genetic-mutation|map|live-virus|live-culture|english-as-a-second-language|free-medication|bazaar|classified|activated|narrow-alleyway|filipino-child|basement|seedy-hotel|boots|automatic-weapon|scaling-a-wall|come-to-the-rescue|will-to-live|behavior-modification|neural-design|defense-project|bloodwork|survivor|pyschological-warfare|clandestine-search|biochemistry|virology|reference-to-montreal|psychotic-episode|on-camera|blood-draw|blood-sample|person-treated-as-a-number|medical-examination|jumping-from-rooftop-to-rooftop|save-oneself|tagalog-language|clinical-psychology|laptop-computer|computer-monitor|printer|access-card|newspaper-reporter|witness|hiding-under-desk|security-locked-door|alarm|desktop-computer|scientific-research|stairwell|old-home|security-clearance|pyschology|fight-for-survival|traumatized|diving|dead-man's-float|physical-prowess|test-tube|draw-blood|senate-hearing|morally-indefensible|man-fights-wolf|wolf-howl|survival|out-of-medication|security-gate|signal|traumatic-experience|traumatic-injury|loner|loneliness|intelligence-test|heroine|deathly-ill|gun-sight|technology|kill-or-be-killed|high-powered-rifle|homing-signal|beacon|duct-tape|local-color|drone-strike|fuel|security-checkpoint|satellite|helmet|motorbike|bus-accident|bomb|static|chems|hunting|collateral-damage|brutality|bloodbath|patriotism|intelligence-agency|paracetamol|contingency-plan|intelligence-community|viral-out|low-iq|iq|ruthless|customs|tsa|passport-control|fake-passport|assumed-name|doctor|shot-in-the-leg|death-certificate|mountain-climbing|bethesda-maryland|wolf-pack|mountain-man|falling-in-love|off-the-grid|die-hard-scenario|kiss|street-shootout|love-interest|switching-characters|disarming-someone|u.s.-navy|experimental-drug|brain-capacity|seoul|pass-out-from-blood-loss|fever|killing-an-animal|2000s|returning-character-killed-off|congressional-investigation|alley|syringe|visa|fire-engine|house-fire|zippo-lighter|gas-can|shot-through-a-door|removing-a-door-handle|interrogation|mp5|spiral-staircase|plane-shot-down|plane-crash|carson-virginia|house-explosion|air-to-surface-missile|snowing|poisoned|mq-1-predator|triangular-pill|jumping-over-a-chasm|backpack|reston-virginia|bare-chested-male|swimming-underwater|campfire|snowshoe|car-crash|stealing-a-car|car-accident|super-speed|super-strength|police-interview|police-station|police|motorcycle-cop|brainwashing|cell-phone|disguise|fake-beard|assumed-identity|cabin|government-agent|new-york-city|undercover|beating|rescue|mixed-martial-arts|brawl|fight|fistfight|u.s.-air-force|newspaper-headline|mansion|news-report|hypodermic-needle|microscope|jumping-from-height|shot-to-death|shot-in-the-chest|shot-in-the-back|geneticist|warrior|anti-hero|action-hero|gasoline|hotel|death|violence|deoxyribonucleic-acid|genetics|genetic-engineering|iraq-war-veteran|exploding-body|woods|diner|secret-agent|spin-off|ex-soldier|fire-truck|ambulance|foot-chase|security-camera|surveillance|factory|assassination-attempt|babe-scientist|london-england|motorcycle|hitman|mountain|waterfall|underwater-scene|sniper|silencer|machine-gun|revolver|exploding-airplane|shootout|martial-arts|hiding-in-a-closet|swat-team|super-soldier|government-conspiracy|dead-woman-with-eyes-open|woman-shot|false-identity|hero-murders-a-woman|title-character-not-the-main-character|cover-up|poison|pharmaceutical-lab|tough-guy|chase-on-the-roof|rooftop-chase|code-name|roof-chase|murder-by-gunshot|false-passport|suicide-by-gunshot|exploding-house|three-word-title|one-against-others|two-against-one|motorcycle-chase|man-on-the-run|fake-id|american-abroad|escape|gunfight|one-man-crusade|police-chase|pistol|hand-to-hand-combat|multiple-identities|motorcycle-crash|landlady|one-man-army|one-against-many|admiral|fire-extinguisher|rooftop|chase|motor-car-chase|swat|pharmacist|pharmacy|drinking-water|mineral-water|bangkok-thailand|injection|security-guard|airport|taxi|taxi-driver|immigration|air-force|ship-captain|boat|fishing-boat|ex-government-agent|secret-government-agency|secret-project|cia-agent|physician|hunted|airplane|watching-news-on-tv|laptop|washington-d.c.|police-car|lighter|parkour|attempted-murder|laboratory|clinical-psychologist|passport|wallet|gas|murderer|mass-murderer|mass-murder|arson|massacre|identification-card|faked-death|assumed-dead|animal-trap|trapped|trap|dog|rifle|shotgun|assembling-a-rifle|assembling-gun|suicide|murder|murder-suicide|spill|flashback|subway|train|nosebleed|newspaper|general|lieutenant-general|maryland|chicago-illinois|virginia|karachi-pakistan|edsa-manila-philippines|manila-philippines|alberta-canada|spy|sequel|fourth-part|character-name-in-title</t>
  </si>
  <si>
    <t xml:space="preserve">tt1817676</t>
  </si>
  <si>
    <t xml:space="preserve">Girl in Progress</t>
  </si>
  <si>
    <t xml:space="preserve">As single mom Grace juggles work, bills, and her affair with a married doctor, her daughter, Ansiedad, plots a shortcut to adulthood after finding inspiration in the coming-of-age stories she's reading for school.</t>
  </si>
  <si>
    <t xml:space="preserve">Lionsgate/Pantelion Films</t>
  </si>
  <si>
    <t xml:space="preserve">Eva Mendes, Matthew Modine, Cierra Ramirez, Patricia Arquette</t>
  </si>
  <si>
    <t xml:space="preserve">coming-of-age|restaurant|waitress|f-rated|bare-chested-male|parent-child-relationship|teenage-girl|maturation|immaturity|bicycle|best-friend|english-teacher|married-man|teenage-daughter|latina|infidelity|single-parent|single-mother|seattle-washington|first-kiss|mother-daughter-relationship|female-protagonist</t>
  </si>
  <si>
    <t xml:space="preserve">tt1876451</t>
  </si>
  <si>
    <t xml:space="preserve">Sparkle</t>
  </si>
  <si>
    <t xml:space="preserve">In the 1960s, three sisters form a girl group and soon become local sensations with major label interest, but fame becomes a challenge as the close-knit family begins to fall apart.</t>
  </si>
  <si>
    <t xml:space="preserve">Jordin Sparks, Whitney Houston, Derek Luke, Mike Epps</t>
  </si>
  <si>
    <t xml:space="preserve">girl-group|sister|1960s|death|nightclub|husband-wife-relationship|abusive-husband|newspaper-article|black-independent-film|fight|family-relationships|sisterhood|black-eye|spousal-abuse|female-bonding|death-of-cast-member|violence|mother-daughter-relationship|manslaughter|star|prison|cocaine|abuse|drugs|drug-addiction|trio|r&amp;b|church|bashing|self-defence|african-american|singer|domestic-abuse|domestic-violence|one-word-title|independent-film|character-name-in-title|title-spoken-by-character</t>
  </si>
  <si>
    <t xml:space="preserve">tt0770802</t>
  </si>
  <si>
    <t xml:space="preserve">Samsara</t>
  </si>
  <si>
    <t xml:space="preserve">Filmed over nearly five years in twenty-five countries on five continents, and shot on seventy-millimetre film, Samsara transports us to the varied worlds of sacred grounds, disaster zones, industrial complexes, and natural wonders.</t>
  </si>
  <si>
    <t xml:space="preserve">Balinese Tari Legong Dancers, Ni Made Megahadi Pratiwi, Puti Sri Candra Dewi, Putu Dinda Pratika</t>
  </si>
  <si>
    <t xml:space="preserve">Ron Fricke</t>
  </si>
  <si>
    <t xml:space="preserve">trippy|yellowstone-national-park|turkey-the-country|hall-of-mirrors|palace-of-versailles|mont-saint-michel-france|la-scala-italy|notre-dame-cathedral|versailles|great-pyramids-of-giza|cairo-egypt|sao-paulo-brazil|panmunjom-south-korea|kyoto-japan|kilauea-volcano|istanbul-turkey|bangkok|bethlehem|paris-france|jerusalem|epupa-falls-angola|angola|wyoming|utah|louisiana|california|arizona|dubai|africa|united-states|united-arab-emirates|thailand|south-korea|saudi-arabia|philippines|namibia|myanmar|mali|jordan|japan|israel|indonesia|india|hawaii|ghana|ethiopia|egypt|denmark|china|brazil|eyes-closed|mecca|wailing-wall-jerusalem|hasidic-jew|german-shepherd|guard-dog|guard-tower|security-wall|chinese-type-99-tank|parade|disfigured|military-dress-uniform|ak-47|straw-hut|arsenal|assembling-gun|cemetery|themed-casket|carrying-load-on-head|open-air-market|volcano|scavanging-in-a-dump|garbage-dump|locked-in-a-cell|prison-dance|shantytown|tear-on-cheek|geisha|sex-doll|portrait|woman-wearing-a-thong-bikini|warehouse-store|cow|piglet|live-chicken|recycling|clothes-iron|work-uniform|bare-chested-male|facial-piercing|subway|concert-hall|burka|the-palm-dubai|indoor-skiing|ski-lift|exercycle|driving-range|highway-interchange|office-cubicle|shanghai|hong-kong|night-cityscape|facial-tattoo|full-body-tattoo|nursing|delicate-arch|face-paint|precipice|glacier|reflection-in-water|ruin|baptism|chandelier|monk|destruction|trophy|microscope|abandoned-house|sand-dune|sand-painting|red-robe|horn|still-photograph|animal-cruelty|worker|tradition|teenage-boy|teenage-girl|adolescent|children|field|countryside|non-narrative|eating|fast-food|industrialization|waste|avant-garde|pollution|ancient|modern-life|technology|ambient-music|crowd|architecture|stained-glass|painting|musician|singing|art|sculpture|no-dialogue|ocean|lake|mountain|trash|bulldozer|vehicle|street|highway|castle|cathedral|landfill|bullet|gun|aggression|marching|military|transgendered|sex-worker|environment|fast-motion-scene|toxin|death|river|factory-farming|factory|skyline|opulence|poverty|prayer|non-verbal|synagogue|mosque|church|judaism|christianity|islam|hinduism|buddhism|70mm-film|consumption|mass-production|culture|sky-photography|night-sky|stars|moonset|moonrise|sunset|sunrise|night|traffic|city|clouds|wind|desert|dance|violence|sustainability|abstract|balance|humanity|nature|volcanic-eruption|assembly-line|religious-ritual|religion|aerial-photography|time-lapse-photography|one-word-title|independent-film|rock-sulfur</t>
  </si>
  <si>
    <t xml:space="preserve">tt1547234</t>
  </si>
  <si>
    <t xml:space="preserve">Premium Rush</t>
  </si>
  <si>
    <t xml:space="preserve">In Manhattan, a bike messenger picks up an envelope that attracts the interest of a dirty cop, who pursues the cyclist throughout the city.</t>
  </si>
  <si>
    <t xml:space="preserve">Joseph Gordon-Levitt, Dania Ramirez, Sean Kennedy, Kym Perfetto</t>
  </si>
  <si>
    <t xml:space="preserve">envelope|chase|courier|police|delivery|bicycle|money|one-day|college-student|detective|bar|nypd|new-york-city-new-york|in-medias-res|die-hard-scenario|subway|interrogation|police-officer-killed|gambling-addiction|restaurant|immigration|china|flask|triad|drunkenness|party|hitman|silencer|loan-shark|scene-during-end-credits|written-by-director|car-crash|cell-phone|shooting-a-police-officer|murder-of-a-police-officer|shot-to-death|rain|subway-station|stolen-bicycle|character-says-i-love-you|race-against-time|photograph|subtitled-scene|ticket|mandarin|roommate|apartment|columbia-university|reference-to-lance-armstrong|chinese-immigrant|murder|pistol|teeth-knocked-out|kicked-in-the-crotch|beaten-to-death|beating|punched-in-the-face|phone-book|cigarette-smoking|gambling|flashback|bicycle-crash|character-repeating-someone-else's-dialogue|threat|reference-to-wile-e.-coyote|law-student|raised-middle-finger|interracial-relationship|interracial-kiss|hit-by-a-car|voice-over-narration|taxi|bicyclist|nonlinear-timeline|slow-motion-scene|bicycle-messenger|wilhelm-scream|shot-in-the-head|police-station|torture|ambulance|professional-rivalry|foreign-student|organized-crime|chinatown-manhattan-new-york-city|bicycle-race|police-detective|police-chase|impound-yard|central-park-manhattan-new-york-city|recklessness|gambling-debt|text-message|flash-mob|bicycle-chase|car-chase|bicycle-chain|compulsive-gambler|corrupt-cop|human-smuggling|two-word-title|manhattan-new-york-city|bicycle-courier|title-spoken-by-character</t>
  </si>
  <si>
    <t xml:space="preserve">tt1433822</t>
  </si>
  <si>
    <t xml:space="preserve">The Apparition</t>
  </si>
  <si>
    <t xml:space="preserve">A couple is haunted by a supernatural presence that is unleashed during a college experiment.</t>
  </si>
  <si>
    <t xml:space="preserve">Ashley Greene, Sebastian Stan, Tom Felton, Julianna Guill</t>
  </si>
  <si>
    <t xml:space="preserve">Todd Lincoln</t>
  </si>
  <si>
    <t xml:space="preserve">experiment|supernatural|evil-spirit|e-mail|fear|paranormal|college-student|filmed-by-his-own-camera-while-asleep|surveillance-camera|female-nudity|food-fight|2010s|gas-lamp|electricity|washing-machine|pickup-truck|cactus|fish-tank|aerial-shot|electronic-music-score|father-daughter-relationship|dead-animal|demon|mould|corpse|security-guard|beer|rescue|faraday-cage|revelation|suicide|entity|character's-point-of-view-camera-shot|subjective-camera|attack|freeze-frame|crawlspace|portal|escape|redemption|surveillance|cell-phone|dog|neighborhood|neighbor|tv-installer|veterinarian|product-placement|garage|power-outage|englishman-abroad|scientist|loss-of-loved-one|looking-at-oneself-in-a-mirror|survival|suspense|tension|paranoia|near-death-experience|haunted-house|suffocation|hotel|surrealism|kitchen|video-recording|camcorder|shower|california|1970s|flash-forward|tragic-ending|film-starts-with-text|bathroom|no-opening-credits|regret|troubled-production|haunted-by-the-past|directorial-debut|cameraman|electrical-tower|nacho|object-embedded-in-a-wall|person-embedded-in-a-wall|voice-over-narration|overhead-camera-shot|chevrolet-pickup-truck|break-door-in|nailing-door-shut|haunting|out-of-body-experience|startled|figurine|point-of-view|malfunction|lantern|vandalism|woman-in-lingerie|headset|video-file|warning|female-in-a-shower|woman-undressing|amplifier|home-aquarium|linoleum-floor|crawl-space|gardening|stepladder|security-camera|furniture-ring-on-a-carpet|washing-laundry|bare-chested-male|locking-a-door|front-door-left-open|sleeping-on-a-sofa|painting-toenails|all-terrain-vehicle|warehouse-store|potted-cactus|parapsychologist|year-1973|paranormal-phenomena|housing-development|research|laptop|tent|baseball-bat|flashlight|disappearance|written-by-director|dead-dog|experiment-gone-wrong|ghost|seance|boyfriend-girlfriend-relationship|two-word-title|surprise-ending</t>
  </si>
  <si>
    <t xml:space="preserve">tt0431021</t>
  </si>
  <si>
    <t xml:space="preserve">The Possession</t>
  </si>
  <si>
    <t xml:space="preserve">A young girl buys an antique box at a yard sale, unaware that inside the collectible lives a malicious ancient spirit. The girl's father teams with his ex-wife to find a way to end the curse upon their child.</t>
  </si>
  <si>
    <t xml:space="preserve">Jeffrey Dean Morgan, Kyra Sedgwick, Natasha Calis, Madison Davenport</t>
  </si>
  <si>
    <t xml:space="preserve">Ole Bornedal</t>
  </si>
  <si>
    <t xml:space="preserve">box|jewish|sister|eating|possessed-girl|dybbuk-box|demonic-possession|yard-sale|basketball-coach|rabbi|hebrew-writing|woman-mangled|tooth-falling-out|thrown-through-the-air|gust-of-wind|gagging|stepping-on-broken-glass|bare-foot-woman|swarm-of-moths|bare-foot-girl|trance|reading-the-bible-aloud|dancing|scream-off-camera|close-up-of-eye|pancake|house-under-contruction|shoes-off-in-house|poster|gym|hate|glass-shard|eyeglasses|film-starts-with-text|car-truck-crash|coughing|flickering-light|shouting|olive-oil|jumping-into-mothers-arms|tear-on-cheek|reading-aloud|hebrew-text|face-slap|running-away|invisible-friend|obsession|crashing-through-a-window|locked-in|working-late|american-flag|looking-down-throat|looking-at-oneself-in-a-mirror|home-video|transfixed|swarm|infestation|girl-brushing-teeth|stabbed-with-a-fork|stabbed-in-the-hand|eating-fast|father-stabbed-by-daughter|doggy-door|sitting-on-steps|bug-in-a-bed|shadow-puppet|invisible-basketball|basketball-practice|overhead-camera-shot|aerial-shot|hair-falling-out|ball-peen-hammer|cassette-tape|29-days|sister-sister-relationship|classroom|college-professor|dumpster|car-accident|exit-sign|crying|screaming|scream|barefoot|cgi-animal-in-live-action-film|cgi|finger|garage|swing|tree-swing|diner|refrigerator|suburb|dancer|hospital|old-woman|basketball-court|brushing-teeth|custody-fight|divorced-parents|mri|dripping-blood|music-score-features-piano|orchestral-music-score|killed-in-car|mother-daughter-relationship|killed-in-car-accident|loosely-based-on-real-events|road-accident|death|vehicular-accident|blood|magnetic-resonance-imaging|teacher|slap|wood-carving|e-mail|tooth|ring|screwdriver|mona-lisa|crawl|schoolmate|female-psychiatrist|psychiatrist|garbage-bin|ritual|jew|hasidic|hebrew|scan|unconscious|seizure|hammer|holy-water|two-word-title|eating-raw-meat|morgue|tear|moth|exorcism|divorcee|divorce|dybbuk|child-in-peril|father-daughter-relationship|surprise-ending|brutality|violence</t>
  </si>
  <si>
    <t xml:space="preserve">tt1582271</t>
  </si>
  <si>
    <t xml:space="preserve">The Good Doctor</t>
  </si>
  <si>
    <t xml:space="preserve">A young doctor goes to unconscionable extremes in order to remain in the service of a female patient with a kidney disorder.</t>
  </si>
  <si>
    <t xml:space="preserve">Orlando Bloom, Riley Keough, Taraji P. Henson, Rob Morrow</t>
  </si>
  <si>
    <t xml:space="preserve">Lance Daly</t>
  </si>
  <si>
    <t xml:space="preserve">patient|18-year-old|nurse|locker|kiss|death-of-daughter|blackmail|obsession|medical-malpractice|kidney-disease|life-support|medication|police-detective|poison|pill|murder|beach|climbing-out-a-window|climbing-through-a-window|apartment|orderly|journal|diary|photograph|family-dinner|dinner-guest|doctor-patient-relationship|older-man-younger-woman-relationship|teenage-girl|death|sociopath|evil-doctor|three-word-title</t>
  </si>
  <si>
    <t xml:space="preserve">tt1840417</t>
  </si>
  <si>
    <t xml:space="preserve">The Words</t>
  </si>
  <si>
    <t xml:space="preserve">A writer at the peak of his literary success discovers the steep price he must pay for stealing another man's work.</t>
  </si>
  <si>
    <t xml:space="preserve">Dennis Quaid, John Hannah, Jeremy Irons, Bradley Cooper</t>
  </si>
  <si>
    <t xml:space="preserve">Brian Klugman, Lee Sternthal</t>
  </si>
  <si>
    <t xml:space="preserve">writer|novel|book|love|american-in-paris|memoirs|soldier|narrator|parallel-story|father-son-relationship|bestselling-novel|paris-france|world-war-two|greenhouse|two-word-title|aspiring-writer|publisher|white-male-black-female-relationship|interracial-relationship|plagiarism|plagiarized-book|plagiarized-novel|stolen-novel|death-of-child|title-spoken-by-character</t>
  </si>
  <si>
    <t xml:space="preserve">tt1990314</t>
  </si>
  <si>
    <t xml:space="preserve">Robot &amp; Frank</t>
  </si>
  <si>
    <t xml:space="preserve">Set in the near future, an ex-jewel thief receives a gift from his son: a robot butler programmed to look after him. But soon the two companions try their luck as a heist team.</t>
  </si>
  <si>
    <t xml:space="preserve">Frank Langella, James Marsden, Liv Tyler, Peter Sarsgaard</t>
  </si>
  <si>
    <t xml:space="preserve">Jake Schreier</t>
  </si>
  <si>
    <t xml:space="preserve">burglary|robot|dementia|thief|heist|near-future|elderly-protagonist|cheese-tray|home-safe|daughter-visiting|rare-book|aging|alzheimer's-patient|alzheimer's-disease|home-nurse|healthcare-worker|satire|shoplifting|father-daughter-relationship|librarian|jewel-thief|safecracking|lock-pick|police-stakeout|father-son-relationship|ex-convict|memory|cat-burglar|technology|book|upstate-new-york|breakfast|garden|loot|buried-loot|ex-thief|safecracker|unlikely-criminal|career-criminal|diamond-theft|jewel-theft|jewel-heist|jewelry-heist|planning|caper-comedy|caper|reference-to-rene-descartes|reference-to-descartes|library|safe|stealing|robot-human-relationship|three-word-title|ampersand-in-title|actor-shares-first-name-with-character|character-name-in-title</t>
  </si>
  <si>
    <t xml:space="preserve">tt1602620</t>
  </si>
  <si>
    <t xml:space="preserve">Amour</t>
  </si>
  <si>
    <t xml:space="preserve">Georges and Anne are an octogenarian couple. They are cultivated, retired music teachers. Their daughter, also a musician, lives in Britain with her family. One day, Anne has a stroke, and the couple's bond of love is severely tested.</t>
  </si>
  <si>
    <t xml:space="preserve">Jean-Louis Trintignant, Emmanuelle Riva, Isabelle Huppert, Alexandre Tharaud</t>
  </si>
  <si>
    <t xml:space="preserve">Michael Haneke</t>
  </si>
  <si>
    <t xml:space="preserve">Won 1 Oscar. Another 77 wins &amp; 103 nominations.</t>
  </si>
  <si>
    <t xml:space="preserve">stroke|aging|old-couple|old-love|daughter|music-teacher|love|musician|piano-player|nurse|apartment|octogenarian|in-medias-res|woman|f-rated|reference-to-benjamin-netanyahu|seizure|murder-by-smothering-with-a-pillow|pillow-over-head|pillow|incontinence|critically-ill|agony|pain|ill-mother|ill-wife|falling-off-a-bed|piano-concerto|piano-teacher|hemiplegia|end-of-life-care|end-of-life|childhood-memory|suppressed-memory|brain-damage|brain-surgery|brain-disease|complications|memory-lapse|temporary-amnesia|absence-seizure|old-woman-murdered|confused-old-woman|old-woman-old-woman-relationship|told-in-flashback|broken-door-lock|break-in|odor|bad-smell|physiotherapy|starving-oneself|mercy-killing|wheelchair|reference-to-franz-schubert|ambiguous-ending|piano-recital|pianist|illness|old-age|euthanasia|tearjerker|family-strife|pigeon|murder-of-wife|murder|death|nightmare|dream|husband-wife-relationship|retirement|one-word-title|title-spoken-by-character</t>
  </si>
  <si>
    <t xml:space="preserve">tt1582507</t>
  </si>
  <si>
    <t xml:space="preserve">House at the End of the Street</t>
  </si>
  <si>
    <t xml:space="preserve">After moving with her mother to a small town, a teenager finds that an accident happened in the house at the end of the street. Things get more complicated when she befriends a boy who was the only survivor of the accident.</t>
  </si>
  <si>
    <t xml:space="preserve">Jennifer Lawrence, Max Thieriot, Elisabeth Shue, Gil Bellows</t>
  </si>
  <si>
    <t xml:space="preserve">Mark Tonderai</t>
  </si>
  <si>
    <t xml:space="preserve">female-protagonist|camera-shot-of-feet|tied-feet|death-of-sister|brother-sister-relationship|mother-daughter-relationship|death|murder|cadillac-seville|cadillac|automobile|car|corpse-in-car-trunk|woman|stabbed-multiple-times|arson|locked-in-a-room|subbasement|molotov-cocktail|trap-door|strapped-to-a-bed|driving-in-the-rain|some-scenes-in-muted-color|drunken-man|falling-off-a-swing|playing-who-am-i|walking-in-the-woods|swimming-pool|stoned|sitting-on-car-hood|walking-home|attacked-with-a-knife|barefoot-woman|camera-shot-of-bare-feet|son-murders-father|son-murders-mother|murder-of-a-police-officer|police-officer|patricide|matricide|dead-woman-with-eyes-open|chloroform|carrying-a-dead-woman|dead-woman-in-car-trunk|woman's-neck-broken|stabbing-a-police-officer|audio-cassette|living-alone|working-the-night-shift|party|picnic|flip-into-a-pool|zippo-lighter|feather|claw-hammer|murdered-with-a-hammer|floor-lamp|child-abuse|shot-multiple-times|chloroformed|tied-to-a-chair|woman-held-captive|contact-lens|drugged|attacked-from-behind|peep-hole|spiral-staircase|trapdoor|caring-for-a-loved-one|startled|running-away|escape|foot-chase|flashback|falling-from-a-swing|teddy-bear|drunken-woman|caught-in-the-rain|female-singer|offering-a-ride|throwing-drink-in-face|bare-chested-male|pool-party|cookout|starts-with-a-murder|playing-acoustic-guitar|flash-forward|knocking-over-a-lamp|barefoot-girl|snowglobe|murder-of-family|cross-dressing|orphan|location-in-title|surprise-ending|tear-on-cheek|man-carrying-a-woman|climbing-out-a-window|tampon-box|leg-breaking|gagged</t>
  </si>
  <si>
    <t xml:space="preserve">tt2083383</t>
  </si>
  <si>
    <t xml:space="preserve">Trouble with the Curve</t>
  </si>
  <si>
    <t xml:space="preserve">A daughter tries to remedy her dysfunctional relationship with her ailing father, a decorated baseball scout by helping him in a recruiting trip which could be his last.</t>
  </si>
  <si>
    <t xml:space="preserve">Clint Eastwood, Chelcie Ross, Raymond Anthony Thomas, Ed Lauter</t>
  </si>
  <si>
    <t xml:space="preserve">Robert Lorenz</t>
  </si>
  <si>
    <t xml:space="preserve">baseball|baseball-scout|north-carolina|pitcher|aging|lawyer|woman|baseball-movie|urination|reference-to-reggie-jackson|reference-to-bernie-carbo|parent-grown-child-relationship|father-daughter-team|father-daughter-reconciliation|high-school-baseball|baseball-game|four-word-title|baseball-pitcher|slow-motion-scene|reference-to-sandy-koufax|kiss-on-the-lips|romantic-kiss|jumping-into-water|cannonball-dive|undressing|diving-into-water|drinking-from-the-bottle|drinking-whisky-out-of-the-bottle|diner|motel-room|busker|reference-to-yogi-berra|reference-to-mickey-mantle|clogging|reference-to-cincinnati-reds|reference-to-the-world-series|reference-to-the-pittsburgh-pirates|reference-to-the-baltimore-orioles|reference-to-the-kardashians|reference-to-dr.-phil|looking-at-oneself-in-a-mirror|reference-to-albert-pujols|butterfly-stitch|cigar-smoking|car-accident|asking-someone-out-on-a-date|blurred-sight|blurry-vision|tripping-over|female-lawyer|33-year-old|playing-pool|drinking-at-bar|reference-to-spencer-tracy|reference-to-james-cagney|reference-to-the-academy-awards|reference-to-the-boston-red-sox|reference-to-robert-deniro|reference-to-ice-cube|failing-eyesight|bad-eyesight|visiting-a-grave|visiting-wife's-grave|talking-to-wife's-grave|talking-to-the-dead|woman-attorney|redheaded-woman|pizza-delivery|camera-shot-from-inside-refrigerator|reference-to-robert-redford|reference-to-the-sundance-kid|reference-to-sammy-davis-jr.|spam|scantily-clad-female|baseball-star|former-baseball-player|boston-red-sox|atlanta-braves|draft|dancing|small-time-bar|small-town|minor-league|talent-scout|tomboy|curve-ball|home-run|fast-ball|baseball-player|father-daughter-relationship|old-man|poor-eyesight|basketball|title-spoken-by-character|bare-chested-male|female-removes-her-clothes|girl-in-panties|white-panties|panties</t>
  </si>
  <si>
    <t xml:space="preserve">tt1758610</t>
  </si>
  <si>
    <t xml:space="preserve">Unconditional</t>
  </si>
  <si>
    <t xml:space="preserve">A woman's idyllic life is shattered when her husband is killed in a senseless act of violence. As she prepares to take matters into her own hands, two unexpected encounters begin to change everything.</t>
  </si>
  <si>
    <t xml:space="preserve">Indepedent Pictures</t>
  </si>
  <si>
    <t xml:space="preserve">Lynn Collins, Michael Ealy, Bruce McGill, Kwesi Boakye</t>
  </si>
  <si>
    <t xml:space="preserve">Brent McCorkle</t>
  </si>
  <si>
    <t xml:space="preserve">one-word-title|written-by-director</t>
  </si>
  <si>
    <t xml:space="preserve">tt1604589</t>
  </si>
  <si>
    <t xml:space="preserve">My Uncle Rafael</t>
  </si>
  <si>
    <t xml:space="preserve">A desperate TV producer convinces an old Armenian Uncle to star in a new reality show. Cultures collide when Uncle Rafael is thrown into the Schumacher family household where he has one ...</t>
  </si>
  <si>
    <t xml:space="preserve">John Michael Higgins, Missi Pyle, Vahik Pirhamzei, Anthony Clark</t>
  </si>
  <si>
    <t xml:space="preserve">Marc Fusco</t>
  </si>
  <si>
    <t xml:space="preserve">reality-show|tv-producer|tv-show|desperation|character-name-in-title</t>
  </si>
  <si>
    <t xml:space="preserve">tt1981677</t>
  </si>
  <si>
    <t xml:space="preserve">Pitch Perfect</t>
  </si>
  <si>
    <t xml:space="preserve">Beca, a freshman at Barden University, is cajoled into joining The Bellas, her school's all-girls singing group. Injecting some much needed energy into their repertoire, The Bellas take on their male rivals in a campus competition.</t>
  </si>
  <si>
    <t xml:space="preserve">Anna Kendrick, Skylar Astin, Ben Platt, Brittany Snow</t>
  </si>
  <si>
    <t xml:space="preserve">Jason Moore</t>
  </si>
  <si>
    <t xml:space="preserve">Comedy, Music, Romance</t>
  </si>
  <si>
    <t xml:space="preserve">female-protagonist|a-cappella|dj|bechdel-test-passed|red-hair|hit-with-a-burrito|misogynist|college-roommate|female-vomiting|obese-girl|singing-competition|lesbian|college|competition|song|film-score|f-rated|first-part|college-girl|social-differences|australian|gambling|female-rapper|ignorance|sexism|conservative|female-friendship|music-education|audition|dorm-room|kiss|group-leader|college-freshman|boy-girl-relationship|singing-in-a-car|hazing|running-out-of-gas|rivalry|singing-contest|bickering|female-musician|radio-station|roommate|asian-woman|vomiting|singing-on-bus|group-of-friends|college-kid|father-daughter-relationship|two-word-title|based-on-book|reference-to-the-breakfast-club</t>
  </si>
  <si>
    <t xml:space="preserve">tt1397280</t>
  </si>
  <si>
    <t xml:space="preserve">Taken 2</t>
  </si>
  <si>
    <t xml:space="preserve">In Istanbul, retired CIA operative Bryan Mills and his wife are taken hostage by the father of a kidnapper Mills killed while rescuing his daughter.</t>
  </si>
  <si>
    <t xml:space="preserve">Liam Neeson, Maggie Grace, Famke Janssen, Leland Orser</t>
  </si>
  <si>
    <t xml:space="preserve">Olivier Megaton</t>
  </si>
  <si>
    <t xml:space="preserve">istanbul|albanian|gang|revenge|ex-wife|son|teenage-daughter|vacation|imprisonment|turkey-the-country|albania|combat-boots|niqab|ipad|warehouse|burka|food-market|bullet-hole|open-market|shopping-district|newsstand|fruit-stand|scooter|locked-gate|iron-gate|trapped|goodbye-kiss|dog-with-a-bone|lane|entrance|shopper|earbuds|trailing|cupid|jet-lag|lobby|blood-feud|boat-tour|in-love|travel-guide|surprise-visit|vendetta|security|teasing|old-friend|barbecue|phone-call|tired|reservation|spring-break|trip-to-china|ex-husband|digital-clock|sixth-sense|stabbing|teddy-bear|boarding-house|mail-delivery|child-custody|friend|liar|criticism|betrayal|handshake|introduction|bloodletting|seperated|overprotective-father|music-lesson|gun-strapped-to-leg|mansion|phone-message|border-crossing|father-daughter-bonding|grave|falling-in-love|justice|barbed-wire|tarmac|brother|slaughter|speaking-arabic|family-outing|hot-fudge-sundae|passport|boyfriend|perfect-score|dysfunctional-family|first-love|cut-on-face|white-marble|gun-without-bullets|throw-gun-down|give-someone-one's-word|kidnapped-girl|bleeding-from-the-mouth|retribution|avenging-son's-death|phone-ringing|marble-column|handcuffed|hooded-captive|breaking-someone's-neck|mano-a-mano|islamic-architecture|pier|gunshot|travel-guide-book|hotel-key|hotel-maid|leather-jacket|family-feud|family-honor|riddle-with-bullets|deserted-building|turkish-bath|fall-to-one's-death|hammam|automatic-weapon|smoking|barking-dog|threaten-to-mutilate|playing-a-musical-instrument|strait|bosphorus|ship|brave-woman|mother|father-chooses-daughter-over-ex-wife|alleyway|killer|killing|father-hugging-daughter|golfing|divorced|courtyard|husband-searches-for-ex-wife|crash|brutality|bloodshed|bloodbath|almost-hit-by-train|father-saving-daughter's-life|return-to-the-scene-of-the-crime|hotel-suite|driving-in-reverse|blue-mosque-istanbul|phone-alarm|van|lying-in-wait|driving-a-cab|mortal-enemy|nemesis|kidnapped|timer|american-embassy|reference-to-paris|tattoo|begging-for-your-life|running-for-your-life|europe|asia|east-meets-west|west|east|losing-consciousness|hog-tied|safe|gun|steam-vent|weapon|suitcase|pen|closet|locker|television|hiding-in-closet|steam|white-cloud|revenge-motive|arms-tied-overhead|taxi|hand-grenade|hood-over-head|teenage-girl|driving-lesson|refusing-a-handshake|fare-evasion|learning-to-drive|rooftop-chase|police-car-chase|family-in-danger|family-man|bleeding-to-death|2010s|throat-cut|number-2-in-title|numbered-sequel|jumping-from-rooftop-to-rooftop|die-hard-scenario|extremist-muslim|terrorism|terrorist|grand-bazaar-istanbul|555-phone-number|falling-to-death|bazaar|neck-breaking|returning-character-with-different-actor|paris-france|murder|car-hit-by-a-train|exploding-car|mother-daughter-relationship|race-against-time|hung-upside-down|punched-in-the-face|bag-over-head|impalement|bullet-proof-vest|cell-phone|beating|divorce|boyfriend-girlfriend-relationship|character-repeating-someone-else's-dialogue|tied-to-a-chair|corrupt-cop|murder-of-a-police-officer|shooting-a-police-officer|funeral|lens-flare|hiding-in-a-closet|flashback|shot-in-the-back|shot-in-the-chest|shot-in-the-head|ferry|fistfight|martial-arts|foot-chase|pistol|shot-to-death|shootout|albanian-mafia|ex-cia-agent|handcuffed-to-a-pipe|subtitled-scene|stabbed-in-the-leg|car-crash|explosion|stealing-a-car|woman-crying|killed-in-an-elevator|neck-slashing|ex-husband-ex-wife-relationship|violence|rescue|jumping-from-height|falling-from-height|shot-in-the-face|cigarette-smoking|ak-47|violin|golf-course|u.s.-embassy|corpse-with-eyes-open|police-chase|car-chase|driving-test|locker-room|map|grenade|standing-on-a-ledge|murder-of-a-security-guard|flip-flop|hand-to-hand-combat|hotel-room|swimming-pool|headphones|gps|telephone-call|muslim|fireworks|hotel|tirana-albania|cemetery|coffin|car-wash|stabbed-with-scissors|torture|los-angeles-california|digit-in-title|father-daughter-relationship|one-man-army|kidnapping|american-abroad|istanbul-turkey|sequel|second-part|death-of-son|number-in-title</t>
  </si>
  <si>
    <t xml:space="preserve">tt1659337</t>
  </si>
  <si>
    <t xml:space="preserve">The Perks of Being a Wallflower</t>
  </si>
  <si>
    <t xml:space="preserve">An introvert freshman is taken under the wings of two seniors who welcome him to the real world.</t>
  </si>
  <si>
    <t xml:space="preserve">Logan Lerman, Dylan McDermott, Kate Walsh, Patrick de Ledebur</t>
  </si>
  <si>
    <t xml:space="preserve">Stephen Chbosky</t>
  </si>
  <si>
    <t xml:space="preserve">19 wins &amp; 49 nominations.</t>
  </si>
  <si>
    <t xml:space="preserve">gay|mental-illness|coming-of-age|high-school|introvert|depression|gay-friend|first-love|closeted-homosexual|teenage-sex|friend|best-friend|letter|book|teacher|flashback|hospital|drugs|writer|friendship|male-in-drag|gay-relationship|boyfriend-boyfriend-relationship|male-male-kiss|homosexual|gay-kiss|gay-teenager|teenager|dating|blackout|doctor|wallflower|english-teacher|apology-for-kiss|short-haired-female|schoolfight|social-life|childhood-flashback|reference-to-the-smiths|college-acceptance|impersonating-a-teacher|vegan|homophobia|male-virgin|stepbrother-stepsister-relationship|traffic-tunnel|suicide-of-best-friend|shyness|gay-slur|reference-to-to-kill-a-mockingbird-the-novel|pittsburgh-pennsylvania|adaptation-directed-by-original-author|aunt-nephew-incest|child-molestation|incest|male-ponytail|1990s|suicide|15-year-old|party|based-on-young-adult-novel|year-1991|christmas-season|singing-along-with-a-record|new-friend|kiss-on-the-lips|high-on-drugs|house-party|teen-party|period-film|dance-scene|high-school-dance|male-slaps-a-female|boy-slaps-girl|teen-movie|friendship-between-teens|high-school-life|first-day-of-high-school|schoolboy-crush|mental-hospital|one-year-time-span|abusive-aunt|punched-in-the-stomach|punched-in-the-face|tunnel|punk-girl|goth-girl|pennsylvania|car-accident|crush|new-year's-eve|new-suit|rocky-horror-picture-show|high-school-prank|prom|taking-a-picture|graduation|christmas-present|milkshake|acid-trip|drugged-food|drug-laced-brownie|brownie-the-food|driving|homecoming|football|dinner|truck|ponytail|catholic-priest|catholic-church|ice-cream|saying-grace|prayer|church|letter-writing|caught-kissing|red-dress|first-kiss|drawn-on-goatee|reference-to-asleep-the-song|paperback|theatre-marquee|hazing|merlot-the-wine|policeman|coming-to-a-friend's-defense|seeing-first-foreign-film|unrequited-love|nervous-breakdown|caught-in-the-act|going-away-party|virginity|sadie-hawkins-day|principal's-office|college-acceptance-letter|high-school-prom|writing-a-letter-to-a-dead-friend|shop-class|english-class|homecoming-dance|high-school-letter-jacket|teen-drinking|football-player|shoplifter|rock-'n'-roll|car-radio|fellatio|marijuana-brownie|school-cafeteria|catholic|secret-santa|double-date|lsd|truth-or-dare|break-up|buddhist|graduation-cap-and-gown|death-of-aunt|high-school-graduation|beating|listening-to-music|voice-over-letter|virgin|teenage-love|drug-use|death-of-best-friend|loneliness|aspiring-writer|writing|brother-sister-relationship|bullying|teacher-student-relationship|fight|american-football|teenage-crush|school-dance|dancing|dance|kiss|first-day-of-school|voice-over-narration|childhood-memory|memory|high-school-freshman|high-school-senior|family-relationships|sexual-abuse|abuse|child-abuse|aunt-nephew-relationship|classroom|high-school-student|teenage-boy|teenage-girl|suicide-of-friend|adolescence|written-by-director|death-of-friend|based-on-novel|six-word-title|abusive-boyfriend|college-student|college|girl|class|bully|screenplay-adapted-by-author|shooting-oneself|loner|reference-to-santa-claus|listening-to-music-on-headphones|psychiatrist|luminaria|candle|tutor|examination-results|sat-test|reference-to-the-shaggs|reference-to-nick-drake|glasses|blowing-out-candle|bedroom|reference-to-walden|shovelling-snow|audio-cassette|clock|fireplace|short-hair|impersonation|holy-communion|reference-to-billie-holiday|easter|movie-theater|giving-a-toast|hugging|sign-of-the-cross|trapper-keeper|racial-slur|reference-to-the-olive-garden|cherry|infinity|magnetic-poetry-set|harmonica|ash-wednesday|reference-to-seattle-washington|kitchen-knife|knife|karaoke|reference-to-new-york-city|reference-to-connecticut|reference-to-schenley-park-pittsburgh|dying|45-recording|new-year's-day|reference-to-cape-cod|heartbeat|school-locker|reference-to-frank-sinatra|dressing-room|backstage|sing-along|reference-to-walden-pond|facial-injury|reference-to-new-york-university-film-school|prank|reference-to-the-university-of-washington|reference-to-the-smiths-the-recording|lord's-prayer|easter-mass|mass|sexism|wine|phone-hang-up|3d-glasses|goth|reference-to-harvey-milk|reference-to-harvard-university|f-word|seduction|school-principal|high-school-principal|surprise|blowing-out-candles-on-a-birthday-cake|birthday-cake|s.a.t.|reference-to-fay-wray|bathroom|drinking|drink|cold-the-temperature|nickname|pills|football-stadium|football-game|cheerleader|reference-to-new-york-university|trust|husband-wife-relationship|reference-to-columbia-university|reference-to-pennsylvania-state-university|vietnam-veteran|record-store|reference-to-jesus-christ|watching-tv|library|looking-at-oneself-in-a-mirror|mirror|mix-tape|reference-to-william-shakespeare|reference-to-charles-dickens|looking-out-a-window|reference-to-the-great-gatsby-the-novel|marijuana|theatre-audience|movie-theatre|restaurant|cafe|cafeteria|crossing-self|9-year-old|7-year-old|writing-a-letter|studying|little-boy|eyeglasses|mobile-phone|priest|tripping-someone|touching-someone's-breasts|writing-a-poem|birthday-present|happy-new-year|christmas-eve|holding-hands|innocence|eating|food|cheating|hallucination|suicide-attempt|guilt|pickup-truck|last-day-of-school|jealousy|christmas-tree|christmas|reading|flash-forward|snow|photographer|camera|photograph|12-year-old|16-year-old|suffering|pain|11-year-old|subjective-camera|apology|boy|fear|birthday|condom|telephone-call|telephone|first-date|running|typewriter|reference-to-god|stoned|happiness|unhappiness|brother-brother-relationship|poetry|dancer|suicide-note|sadness|snow-angel|face-slap|lip-synching|singing|singer|tears|boyfriend-girlfriend-relationship|promise|slow-motion-scene|mother-son-relationship|father-son-relationship|reference-to-harper-lee|long-title|white-bra|santa-claus-hat|crying|secret|chicken-paprika|bruised-hand|dying-from-cancer|cancer|shooting</t>
  </si>
  <si>
    <t xml:space="preserve">tt1985017</t>
  </si>
  <si>
    <t xml:space="preserve">Atlas Shrugged II: The Strike</t>
  </si>
  <si>
    <t xml:space="preserve">Railroad owner Dagny Taggart and steel mogul Henry Rearden search desperately for the inventor of a revolutionary motor as the U.S. government continues to spread its control over the national economy.</t>
  </si>
  <si>
    <t xml:space="preserve">Atlas Distribution</t>
  </si>
  <si>
    <t xml:space="preserve">Diedrich Bader, Jason Beghe, Jordana Capra, Jennifer Cortese</t>
  </si>
  <si>
    <t xml:space="preserve">John Putch</t>
  </si>
  <si>
    <t xml:space="preserve">government|railroad|industrialist|prototype|business|factory|disappearance|self-made-man|necklace|bracelet|verticle-take-off-and-landing-aircraft|cabin-in-the-woods|train-crash|railroad-tunnel|freight-train|malfunction|passenger-train|anti-business-government|character-asks-"who-is-john-galt"?|foundry|sabotage|molten-metal-spill|mine-explosion|reference-to-john-galt|wedding-reception|working-model|reference-to-atlas|piano-concert|fair-share-law|applause|barcelona-chair|raw-material-shortage|picketing|protest|commuter-train|airplane-chase|lear-jet|libertarian|new-technology|atlantis|steel-tycoon|railroad-company|airplane|plane-crash|cabin|train-train-collision|train|blackmail|board-meeting|invention|explosion|steel-mill|tycoon|dysfunctional-marriage|husband-wife-relationship|scientist|businessman|businesswoman|railroad-executive|striking|striker|strike|selfishness|self-worth|self-interest|self-fulfillment|self-esteem|sanctioning|retaliation|political-freedom|philosophy|objectivism|initiation|force|egoist|egoism|dystopia|collectivism|coercion|career-woman|capitalist|capitalism|ayn-rand|based-on-novel|financial-crisis|trilogy|second-part|second-in-trilogy|right-to-choose|redistribution-of-wealth|low-budget-film|individualism|individual-versus-society|individual-rights|independent-woman|freedom-of-choice|freedom|collectivist-society|based-on-bestseller|assertive-woman|anti-totalitarianism|anti-socialist|anti-fascist|anti-fascism|anti-communist|anti-communism|american-hero|alternate-reality|independent-film</t>
  </si>
  <si>
    <t xml:space="preserve">tt1712170</t>
  </si>
  <si>
    <t xml:space="preserve">Alex Cross</t>
  </si>
  <si>
    <t xml:space="preserve">A homicide detective is pushed to the brink of his moral and physical limits as he tangles with a ferociously skilled hired killer who specializes in torture and pain.</t>
  </si>
  <si>
    <t xml:space="preserve">Summit</t>
  </si>
  <si>
    <t xml:space="preserve">Tyler Perry, Edward Burns, Matthew Fox, Jean Reno</t>
  </si>
  <si>
    <t xml:space="preserve">detective|partner|assassin|hired-killer|police|torture|murder|die-hard-scenario|police-shootout|sadist|framed-for-drug-smuggling|some-scenes-in-black-and-white|rocket-propelled-grenade|shot-in-the-knee|cowboy-sex-position|bondage|injected-in-neck|woman-in-a-bikini|pregnant-wife-murdered|sonogram|playing-piano|hairy-chest|indonesia|firing-squad|flashback|betrayal|deception|embezzlement|body-landing-on-a-car|falling-from-height|car-accident|car-crash|parking-garage|el-train|sawed-off-shotgun|locker-room|amazing-grace-hymn|cell-phone|rooftop|slow-motion-scene|restaurant|race-against-time|escape|shot-in-the-shoulder|fragments-of-glass|finger-cut-off|severed-finger|bomb|showdown|billionaire|laptop|hand-to-hand-combat|brawl|fight|fistfight|martial-arts|beaten-to-death|beating|interrogation|pregnant-woman-murdered|pregnancy|female-prisoner|prison|funeral|corpse|assassination|shot-in-the-head|shot-in-the-back|blood|offscreen-killing|crime-scene|security-camera|surveillance|security-guard|bodyguard|tracking-device|computer-cracker|chemist|policewoman-killing|police-officer-killed|black-hero|drug-addict|hostage|kidnapping|police-brutality|police-vigilantism|held-at-gunpoint|lasersight|car-showroom|kicked-in-the-head|kicked-in-the-stomach|punched-in-the-chest|punched-in-the-face|tattoo|cage-fight|psychopath|rapist|rape|serial-killer|hidden-gun|silencer|shotgun|pistol|machine-gun|sniper-rifle|sniper|swat-team|crime-boss|violence|death|newspaper-clipping|drawing|mansion|millionaire|entrepreneur|corrupt-businessman|businessman|irish-american|interracial-friendship|detroit-michigan|cage-fighting|cage-fighter|brother-sister-relationship|father-son-relationship|mother-daughter-relationship|ex-special-forces|ex-soldier|piano|family-relationships|police-captain|police-station|no-opening-credits|exploding-car|explosion|abandoned-theater|contract-killer|female-cop|abandoned-factory|shootout|police-chase|chase|foot-chase|psychologist|opening-action-scene|murder-of-a-black-woman|shooting-a-woman|returning-character-with-different-actor|falling-to-one's-death|faking-own-death|mother-son-relationship|father-daughter-relationship|dying-in-someone's-arms|dead-woman-wearing-lingerie|rocket-launcher|wilhelm-scream|revenge|grief|widower|dead-woman|tied-to-a-bed|dead-woman-on-bed|off-screen-murder|dead-policewoman|murder-of-a-policewoman|ex-military|police-investigation|murder-of-a-pregnant-woman|bare-chested-male|broken-arm|shooting-a-pregnant-woman|death-of-wife|husband-wife-relationship|murder-of-a-police-officer|shot-in-the-chest|shot-to-death|two-word-title|police-detective|hitman|death-of-mother|based-on-novel|title-spoken-by-character|character-name-in-title</t>
  </si>
  <si>
    <t xml:space="preserve">tt2400336</t>
  </si>
  <si>
    <t xml:space="preserve">Hating Breitbart</t>
  </si>
  <si>
    <t xml:space="preserve">One man with a website who forever changed the media paradigm, upending the traditional press and changing the ground rules of political journalism.</t>
  </si>
  <si>
    <t xml:space="preserve">Andrew Breitbart, Orson Bean, Dick Armey, Michele Bachmann</t>
  </si>
  <si>
    <t xml:space="preserve">Andrew Marcus</t>
  </si>
  <si>
    <t xml:space="preserve">journalism|tea-party|blogger|project-veritas|journalism-ethics|obamacare|patient-protection-and-affordable-care-act|n-word|african-american-politician|member-of-congress|accusation-of-racism|racism-reference|politics|interview|political-scandal|alternative-media|media-bias|hidden-camera|political-controversy|revisionist-history|character-name-in-title</t>
  </si>
  <si>
    <t xml:space="preserve">tt1663143</t>
  </si>
  <si>
    <t xml:space="preserve">Fun Size</t>
  </si>
  <si>
    <t xml:space="preserve">Wren's Halloween plans go awry when she's made to babysit her brother, who disappears into a sea of trick-or-treaters. With her best friend and two nerds at her side, she needs to find her brother before her mom finds out he's missing.</t>
  </si>
  <si>
    <t xml:space="preserve">Victoria Justice, Jackson Nicoll, Chelsea Handler, Josh Pence</t>
  </si>
  <si>
    <t xml:space="preserve">Josh Schwartz</t>
  </si>
  <si>
    <t xml:space="preserve">teenage-girl|best-friend|friend|halloween|f-rated|love|adult-humor|long-brown-hair|brunette|one-night|punched-in-the-crotch|touching-breast|reference-to-britney-spears|musket|jack-sparrow-costume|giant-chicken|station-wagon|superhero-costume|gladiator-costume|hulk-costume|viking-costume|toilet-paper|refusing-to-talk|bear-costume|construction-worker-costume|reference-to-teddy-roosevelt|reference-to-aaron-burr|homemade-haunted-house-attraction|dorothy-costume|school-girl-costume|halloween-candy|bratty-child|little-boy|missing-child|latin|friendship|high-school-student|flute|cat-costume|reference-to-lil-wayne|reference-to-charlie-rose|reference-to-ruth-bader-ginsburg|sexy-costume|kiss|reference-to-barack-obama|widow|lesbian-couple|crush|boy|trick-or-treating|spiderman-costume|halloween-costume|halloween-party|party|brother-sister-relationship|older-woman-younger-man-relationship|boyfriend-girlfriend-relationship|mother's-boyfriend|single-parent|single-mother|ohio|family-relationships|teenage-boy|same-sex-parents|gay-parent|lesbian-mother|lesbian-interest|lesbian|cleveland-ohio|babysitting|revenge-plot|teen-party|dr-pepper|dr.-pepper-the-soda|two-word-title|teenager|death-of-father</t>
  </si>
  <si>
    <t xml:space="preserve">tt1371081</t>
  </si>
  <si>
    <t xml:space="preserve">Long Shot: The Kevin Laue Story</t>
  </si>
  <si>
    <t xml:space="preserve">The story of Kevin Laue striving to be the first one-armed basketball player ever to receive a scholarship and play on an elite NCAA Division 1 basketball team.</t>
  </si>
  <si>
    <t xml:space="preserve">Dutchman Films</t>
  </si>
  <si>
    <t xml:space="preserve">Kevin Laue, Barry Rohrssen</t>
  </si>
  <si>
    <t xml:space="preserve">Franklin Martin</t>
  </si>
  <si>
    <t xml:space="preserve">Documentary, Drama</t>
  </si>
  <si>
    <t xml:space="preserve">basketball|lost-arm|bigger-dreams|college|place-name-in-title|character-name-in-title</t>
  </si>
  <si>
    <t xml:space="preserve">tt1545106</t>
  </si>
  <si>
    <t xml:space="preserve">Vamps</t>
  </si>
  <si>
    <t xml:space="preserve">Two female vampires in modern-day New York City are faced with daunting romantic possibilities.</t>
  </si>
  <si>
    <t xml:space="preserve">Alicia Silverstone, Krysten Ritter, Larry Wilmore, Bettina Bresnan</t>
  </si>
  <si>
    <t xml:space="preserve">Amy Heckerling</t>
  </si>
  <si>
    <t xml:space="preserve">Comedy, Horror, Romance</t>
  </si>
  <si>
    <t xml:space="preserve">vampire|vampire-slayer|new-york-city|vampire-comedy|f-rated|murder|one-word-title|independent-film</t>
  </si>
  <si>
    <t xml:space="preserve">tt1074638</t>
  </si>
  <si>
    <t xml:space="preserve">Skyfall</t>
  </si>
  <si>
    <t xml:space="preserve">Bond's loyalty to M is tested when her past comes back to haunt her. Whilst MI6 comes under attack, 007 must track down and destroy the threat, no matter how personal the cost.</t>
  </si>
  <si>
    <t xml:space="preserve">Daniel Craig, Judi Dench, Javier Bardem, Ralph Fiennes</t>
  </si>
  <si>
    <t xml:space="preserve">Sam Mendes</t>
  </si>
  <si>
    <t xml:space="preserve">Won 2 Oscars. Another 65 wins &amp; 119 nominations.</t>
  </si>
  <si>
    <t xml:space="preserve">007|terrorist-cell|intelligence-agency|computer-cracker|official-james-bond-series|brawl|childhood-home|assassin|computer-hacker|presumed-dead|official-bond-film|twenty-third-part|weapon|woman|turkey-the-country|suitcase-of-money|explosive|politician|hotel|faked-death|on-the-run|man-kills-a-woman|product-placement|disguise|premarital-sex|flash-drive|former-spy|traitor|race-against-time|public-hearing|crime-scene|police|survival|manhunt|fear|politics|investigation|prison-guard|jail-cell|female-agent|female-spy|underwater-fight|henchman|held-at-gunpoint|hostage|fight|macau-china|shooting-range|painting|assassination-attempt|violence|media-coverage|sabotage|subterranean|tied-to-a-chair|interrogation|torture|death|car-motorcycle-chase|kidnapping|prime-minister|stabbed-in-the-chest|gambling|threatened-with-a-knife|anti-hero|patriotism|heavy-rain|apartment|warrior|news-report|gadgetry|train-derailment|subway|spy-hero|undercover|cyberterrorism|machine-pistol|deception|radio|ambush|showdown|macguffin|vintage-car|double-cross|battle|bomb|spy-turned-terrorist|fighting-on-a-rooftop|mixed-martial-arts|ex-soldier|escape|motorcycle|long-take|rescue|fistfight|rooftop-chase|good-versus-evil|home-invasion|villain-arrested|spy-mission|courtroom|fight-on-a-train-roof|machine-gun|save-the-world|hand-to-hand-combat|gadget|shoulder-holster|walther-ppk|main-character-shot|love-interest|kissing-while-having-sex|womanizer|female-gunfighter|street-shootout|police-officer|police-shootout|tough-guy|secret-service-agent|action-hero|one-man-army|sequel|opening-action-scene|mysterious-events|sinister|suspense|state-terrorism|bond-girl|office-security|security-guard-shot|security-guard-killed|security-guard|gunfight|woman-shaves-a-man|closing-eyes-of-dead-person|dead-woman-with-eyes-open|dead-woman|dying-in-someone's-arms|woman-shot|shooting-on-the-roof-of-the-train|torture-victim|2010s|physical-exam|underground-bunker|elevator|former-agent|scorpion|drinking-game|radio-transmitter|title-appears-in-writing|fruit-cart|terrorist-bombing|terrorist-attack|terrorist-group|rat|old-school|shot-through-a-window|kept-woman|train-wreck|reference-to-tennyson|flare-gun|flare|word-association|see-through-shower-door|disgruntled-worker|falling-down-a-waterfall|shot-in-the-arm|disgruntled-employee|storage-unit|obituary|tombstone|double-barreled-shotgun|propane-tank|chandelier|depleted-uranium|computer-nerd|quartermaster|scottish-moors|secret-passage|poetry-quotation|abandoned-church|groundskeeper|abandoned-house|mother-figure|forced-retirement|straight-razor|false-teeth|bad-teeth|closeted-homosexual|sex-standing-up|sex-in-shower|transmitter|lens-flare|kicked-in-the-head|punched-in-the-face|car-crash|orphan|character-repeating-someone-else's-dialogue|title-appears-in-song|police-officer-killed|disfigurement|shot-in-the-shoulder|shot-in-the-head|shot-in-the-back|shot-in-the-leg|grand-bazaar-istanbul|gay-villain|gay-character|male-in-shower|male-tied-up|man-in-swimsuit|man-wearing-towel|bare-chested-male|female-tied-up|falling-through-ice|fight-on-train-roof|silencer|sniper-rifle|art-gallery|subway-chase|gatling-gun|uzi|antique-gun|sociopath|gas-explosion|martial-arts|car-chase|motorcycle-chase|vengeance|retribution|mysterious-past|femme-fatale|funeral|intelligence-service|cyber-terrorism|helicopter-crash|gas-cannister|incendiary|underwater-scene|cyber-terrorist|secret-tunnel|returning-character-with-different-actor|booby-trap|shotgun|gamekeeper|place-name-in-title|bodyguard|london-underground|laptop-computer|escape-tunnel|helicopter|casino|gambling-chip|falling-to-death|mercenary|sniper|forced-to-resign|falling-from-height|haunted-by-the-past|betrayal|mysterious-girl|scotland|impersonating-a-police-officer|shot-to-death|shot-in-the-chest|shootout|briton-abroad|shanghai-china|london-england|returning-character-killed-off|istanbul-turkey|one-word-title|undercover-agent|surveillance|spy|secret-agent|intelligence-agent|pistol|espionage|british-secret-service|british-intelligence|title-spoken-by-character|surprise-ending|chase|train|nato|macau|youtube|explosion|island|revenge|heineken-beer|black-dress|red-dress|murder|komodo-dragon|reciting-poetry|monologue|interracial-kiss|siege|grave|remorse|guilt|bar|neck-breaking|police-officer-shot|blockbuster|shaving-someone|church|knife|assault-rifle|sawed-off-shotgun|waterfall|target-practice|rifle|terrorist-plot|terrorism|exploding-helicopter|exploding-house|exploding-car|dead-girl|raid|knife-throwing|cemetery|terrorist|dynamite|hand-grenade|grenade|chapel|foot-chase|public-inquiry|capture|boat|macao|shrapnel|rooftop</t>
  </si>
  <si>
    <t xml:space="preserve">tt0443272</t>
  </si>
  <si>
    <t xml:space="preserve">Lincoln</t>
  </si>
  <si>
    <t xml:space="preserve">As the War continues to rage, America's president struggles with continuing carnage on the battlefield as he fights with many inside his own cabinet on the decision to emancipate the slaves.</t>
  </si>
  <si>
    <t xml:space="preserve">Daniel Day-Lewis, Sally Field, David Strathairn, Joseph Gordon-Levitt</t>
  </si>
  <si>
    <t xml:space="preserve">Won 2 Oscars. Another 108 wins &amp; 242 nominations.</t>
  </si>
  <si>
    <t xml:space="preserve">politics|cultural-conflict|slavery|president|u.s.-president|civil-war|republican|constitutional-amendment|american-civil-war|battlefield|reference-to-moby-dick|political-drama|u.s.-civil-war|american-president|british-actor-playing-american-character|surname-as-title|u.s.-senator|u.s.-senate|debate|year-1865|19th-century|reference-to-ulysses-s.-grant|secession|mourning|speech|conflagration|washington-d.c.|mental-illness|ethical-dilemma|family-conflict|cemetery|battle|gettysburg-address|white-house|1860s|assassination|presidential-cabinet|emancipation|battle-of-gettysburg|one-word-title|reference-to-mary-todd-lincoln|reference-to-abraham-lincoln|death-of-child|based-on-book|title-spoken-by-character|character-name-in-title</t>
  </si>
  <si>
    <t xml:space="preserve">tt1673434</t>
  </si>
  <si>
    <t xml:space="preserve">The Twilight Saga: Breaking Dawn - Part 2</t>
  </si>
  <si>
    <t xml:space="preserve">After the birth of Renesmee, the Cullens gather other vampire clans in order to protect the child from a false allegation that puts the family in front of the Volturi.</t>
  </si>
  <si>
    <t xml:space="preserve">Lionsgate/Summit Entertainment</t>
  </si>
  <si>
    <t xml:space="preserve">Kristen Stewart, Robert Pattinson, Taylor Lautner, Peter Facinelli</t>
  </si>
  <si>
    <t xml:space="preserve">21 wins &amp; 12 nominations.</t>
  </si>
  <si>
    <t xml:space="preserve">super-strength|vampire|battle|friend|vision|female-dhampir|vampire-versus-vampire|female-protagonist|based-on-young-adult-novel|protective-male|showdown|revenge|grudge|romanian|irish|european|egyptian|nomad|illusion|amazonia|shield|150-year-old|witness|reference-to-loch-ness-monster|half-breed|dhampir|forks-washington|reference-to-william-shakespeare|deception|head-cut-off|chief-of-police|supernatural-power|may-december-romance|seeing-the-future|mind-reading|alliance|native-american|head-torn-off|decapitated-head|villainess|decapitation|transformation|returning-character-killed-off|axe|undead|male-vampire|rocker|bloodsucker|imprinting|vampirism|time-in-title|female-vampire|vampire-versus-werewolf|cross-breed|misinformation|beheaded|chase|wolf-pack|digit-in-title|false-accusation|love|immortality|werewolf|fifth-part|based-on-novel|number-in-title</t>
  </si>
  <si>
    <t xml:space="preserve">tt1234719</t>
  </si>
  <si>
    <t xml:space="preserve">Red Dawn</t>
  </si>
  <si>
    <t xml:space="preserve">A group of teenagers look to save their town from an invasion of North Korean soldiers.</t>
  </si>
  <si>
    <t xml:space="preserve">Film District</t>
  </si>
  <si>
    <t xml:space="preserve">Chris Hemsworth, Josh Peck, Josh Hutcherson, Adrianne Palicki</t>
  </si>
  <si>
    <t xml:space="preserve">Dan Bradley</t>
  </si>
  <si>
    <t xml:space="preserve">invasion|escape|woods|resistance|captain|marine|soldier|cabin-in-the-woods|execution|paratrooper|spokane-washington|teenager|north-korean|watching-tv|2000s|anti-heroine|teenage-girl|teenage-boy|action-heroine|race-against-time|mercilessness|brutality|armored-car|rocket-launcher|warrior|knocked-out-with-a-gun-butt|anti-hero|action-hero|knocked-out|disarming-someone|revolver|emergency-broadcast-system|double-cross|rifle|attack|2010s|bus|panic|paranoia|danger|fear|hope|bravery|courage|ex-marine|street-shootout|interracial-friendship|friendship|sabotage|mission|rescue-attempt|rescue|one-against-many|hostage|leader|kidnapping|explosive|special-forces|female-warrior|exploding-airplane|commando-mission|high-school-principal|commando-unit|commando|airplane-crash|airplane|police-officer-killed|urban-setting|guerilla-warfare|destruction|chaos|vomiting|minigun|insult|time-in-title|martial-law|disobeying-orders|cell-phone|reference-to-call-of-duty-modern-warfare|bombing|occupation|night|hunting-rifle|news-broadcast|shaky-cam|cgi|scavenging-for-supplies|stealing-food-off-someone's-plate|suburb|die-hard-scenario|teenager-fighting-adult|female-gunfighter|world-war-three|guerrilla-warfare|fistfight|firefight|death-of-hero|main-character-dies|death-of-protagonist|terrorism|silencer|booby-trap|shotgun|bomb|hand-grenade|patriotism|tough-guy|tough-girl|female-fighter|female-soldier|child-with-gun|open-ended|helicopter|fighter-jet|disguise|deception|mercenary|military|security-camera|surveillance|unlikely-hero|child-in-peril|teenage-hero|ak-47|army|held-at-gunpoint|gatling-gun|prisoner-of-war-camp|knife|uzi|deer|target-practice|homemade-explosive|car-accident|car-chase|plane-crash|death|violence|mixed-martial-arts|martial-arts|brawl|fight|sniper|parkour|gunfight|battle|montage|survival|battlefield|combat|fictional-war|resistance-fighter|deputy|major|exploding-body|air-strike|abandoned-mine|product-placement|restaurant|stadium|american-football|u.s.-marine-corps|high-school|small-town|prisoner-of-war-camp-raid|uprising|hand-to-hand-combat|campfire|artillery-barrage|spetsnaz|stitching-a-wound|subway-restaurant|rocket-propelled-grenade|political-prisoner|invasion-of-the-united-states|m1-abrams-tank|building-explosion|graffiti|skateboard|practical-joke|drinking-blood|telescopic-rifle|deer-hunting|c-4|seeing-father-murdered|flame-thrower|summary-execution|binoculars|megaphone|pickup-truck|driving-through-fire|plane-shot-down|toy-soldier|police-officer-shot-in-the-head|police-officer|russian|jumping-through-a-window|shot-through-a-wall|shot-in-the-leg|child-uses-a-gun|shot-in-the-side|shot-in-the-back|bus-crash|rally|body-landing-on-a-car|raised-middle-finger|exploding-building|car-bomb|training|photograph|killing-an-animal|c4-explosives|humvee|shooting-a-police-officer|murder|army-captain|sniper-rifle|news-report|forest|subtitled-scene|hit-by-a-car|father-son-relationship|snowglobe|blackout|iraq-veteran|school-bus|cheerleader|lens-flare|reference-to-hillary-clinton|reference-to-barack-obama|reference-to-kim-jong-il|assassination-attempt|bar|flamethrower|car-crash|dead-deer|blood-drinking|grenade|exploding-car|exploding-house|exploding-plane|tank|rpg|character-says-i-love-you|american-flag|prisoner-of-war|police-station|self-sacrifice|electro-magnetic-pulse|turncoat|revenge|assault-rifle|machine-gun|betrayal|ambush|shootout|shot-to-death|shot-in-the-chest|shot-in-the-head|mayor|high-school-student|pistol|death-of-brother|boyfriend-girlfriend-relationship|power-outage|high-school-football|murder-of-a-police-officer|collaborator|police-sergeant|u.s.-marine|explosion|tracking-device|underground-resistance|machismo|brother-brother-relationship|remake-of-american-film|two-word-title|color-in-title|remake|death-of-friend|death-of-father|surprise-ending</t>
  </si>
  <si>
    <t xml:space="preserve">tt1540128</t>
  </si>
  <si>
    <t xml:space="preserve">Playing for Keeps</t>
  </si>
  <si>
    <t xml:space="preserve">A former sports star who's fallen on hard times starts coaching his son's soccer team as a way to get his life together. His attempts to become an adult are met with challenges from the attractive soccer moms who pursue him at every turn.</t>
  </si>
  <si>
    <t xml:space="preserve">Gerard Butler, Jessica Biel, Noah Lomax, Dennis Quaid</t>
  </si>
  <si>
    <t xml:space="preserve">soccer|soccer-team|soccer-coach|soccer-mom|coach|car-alarm|photograph|father-son-relationship|match|soccer-match|rain|flirting|rent|divorced-parents|scene-during-end-credits|child-driving-car|child-driving-a-car|ferrari|soccer-player|ex-husband-ex-wife-relationship|soccer-game|reference-to-david-beckham|scottish-accent|bribe|washed-up-star|tv-studio|jail|sports-car|man-wearing-towel|bare-chested-male|athlete|child|parent|kiss|soccer-movie|thick-accent|celtic|reference-to-queen-elizabeth-ii|trick-shot|single-mom|single-dad|reference-to-kobe-bryant|penalty-kick</t>
  </si>
  <si>
    <t xml:space="preserve">tt0903624</t>
  </si>
  <si>
    <t xml:space="preserve">The Hobbit: An Unexpected Journey</t>
  </si>
  <si>
    <t xml:space="preserve">A reluctant hobbit, Bilbo Baggins, sets out to the Lonely Mountain with a spirited group of dwarves to reclaim their mountain home - and the gold within it - from the dragon Smaug.</t>
  </si>
  <si>
    <t xml:space="preserve">Ian McKellen, Martin Freeman, Richard Armitage, Ken Stott</t>
  </si>
  <si>
    <t xml:space="preserve">169 min</t>
  </si>
  <si>
    <t xml:space="preserve">Adventure, Fantasy</t>
  </si>
  <si>
    <t xml:space="preserve">Nominated for 3 Oscars. Another 10 wins &amp; 72 nominations.</t>
  </si>
  <si>
    <t xml:space="preserve">wizard|dragon|dwarf|hobbit|orc|sword-and-sorcery|eagle|elf|mountain|ring|based-on-novel|part-computer-animation|journey|gold|goblin|middle-earth|king|giant|tunnel|underground-lake|troll|warrior|courage|fight|quest|treasure|comic-relief|younger-version-of-character|lost-home|uprooted-tree|flaming-pine-cone|moth|footbridge|thrush|falling-down-a-hole|hanging-from-a-ledge|scenic-beauty|rockslide|crescent-moon|shot-with-an-arrow|pile-of-gold|running-for-your-life|diversion|pony|rabbit-drawn-sled|named-sword|walking-stick|fissure|gold-coin|sunrise|slingshot|cooking-over-a-campfire|turned-to-stone|witchcraft|hedgehog|severed-hand|severed-head|caught-in-the-rain|aerial-shot|key|red-wine|male-singer|head-butt|fish-dinner|close-up-of-eye|looking-in-a-window|contract|smoking-a-pipe|blacksmith|arkenstone|gold-vein|underground-city|rune|writing-memoirs|quill-pen|sketched-portrait|narrated-by-character|lighting-a-candle|actor-reprises-previous-role|balladeer|singer-offscreen|live-action-remake|friends-who-live-together|amputee|3-dimensional|male-male-hug|running-on-a-bridge|bridge-collapse|rotisserie|emaciation|fire|exploding-building|explosion|axe|necromancer|stolen-treasure|bugler|wolf|map|castle|bow-and-arrow|animal-attack|leaving-home|severed-arm|bridge|sword-fight|uninvited-guest|crushed-to-death|stabbed-in-the-chest|invented-language|magical-ring|butterfly|voice-over-narration|writing-a-letter|unexpected-guests|unexpected-visitor|smoke-ring|cave|arm-cut-off|monster|falling-from-height|disarming-someone|beheaded|fire-breathing-dragon|stabbing|eye|giant-bird|forest|chase|ancient|waterfall|invisibility|climbing-a-tree|rescue|buried-treasure|sword|ogre|good-versus-evil|riddle|prequel|open-ended|prehistoric-times|prehistory|41st-century-b.c.|five-word-title|colon-in-title|elongated-cry-of-no|wilhelm-scream|flashback|hand-to-hand-combat|fictional-language|first-part|prequel-to-best-picture-winner|surprise-ending</t>
  </si>
  <si>
    <t xml:space="preserve">tt1694020</t>
  </si>
  <si>
    <t xml:space="preserve">The Guilt Trip</t>
  </si>
  <si>
    <t xml:space="preserve">As inventor Andy Brewster is about to embark on the road trip of a lifetime, a quick stop at his mom's house turns into an unexpected cross-country voyage with her along for the ride.</t>
  </si>
  <si>
    <t xml:space="preserve">Barbra Streisand, Seth Rogen, Julene Renee, Zabryna Guevara</t>
  </si>
  <si>
    <t xml:space="preserve">mother-son-relationship|trip|cross-country|on-the-road|love|black-comedy|road-movie|title-directed-by-female|reference-to-the-home-shopping-network|inn|joy|drinking|eating|restaurant|discussion|conversation|talking-while-driving|car-driving|car|overprotective-mother|smiling|affection|traveling|travel|highway|woman-with-glasses|man-with-glasses|three-word-title|las-vegas-nevada|motel|grand-canyon|journey|highway-travel|cross-country-trip|roadtrip|road-trip</t>
  </si>
  <si>
    <t xml:space="preserve">tt0790724</t>
  </si>
  <si>
    <t xml:space="preserve">Jack Reacher</t>
  </si>
  <si>
    <t xml:space="preserve">A homicide investigator digs deeper into a case involving a trained military sniper who shot five random victims.</t>
  </si>
  <si>
    <t xml:space="preserve">Tom Cruise, Rosamund Pike, Richard Jenkins, David Oyelowo</t>
  </si>
  <si>
    <t xml:space="preserve">Christopher McQuarrie</t>
  </si>
  <si>
    <t xml:space="preserve">sniper|coma|quarry|heads-knocked-together|mysterious-villain|police-chase|eye-gouging|shooting-range|assassin|action-hero|murder-mystery|brawl|severed-finger|female-lawyer|construction-site|kicked-in-the-crotch|shooting-spree|pittsburgh-pennsylvania|defense-attorney|russian-gangster|father-daughter-relationship|bar-fight|corrupt-cop|tough-guy|random-killing|district-attorney|car-chase|character-name-in-title|army|news-report|bus|prisoner|hospital|arrest|conspiracy|drifter|murder|scar|subjective-camera|false-accusation|wrongful-arrest|prostitute|ambiguous-ending|surveillance-footage|surveillance|self-mutilation|showdown|suspense|knocked-out|deception|stealing-a-car|british-actor-playing-american-character|black-cop|black-comedy|man-kills-a-woman|vigilante-justice|vigilantism|urban-setting|beaten-to-death|death|thug|gangster|mysterious-man|damsel-in-distress|cell-phone|escape|tunnel|bolt-action-rifle|stalled-car|obituary|overhead-camera-shot|parking-meter|making-a-bullet|u.s.-army|soldier|waking-up-from-a-coma|rescue|held-at-gunpoint|memorial|hostage|neo-noir|crime-scene|shot-in-the-shoulder|security-camera|machismo|pay-phone|ex-marine|meth-lab|crowbar|elevator|crime-boss|organized-crime|hitman|russian|parking-garage|knife|anti-hero|afghanistan-veteran|iraq-veteran|ex-cop|gunslinger|taser|pawnshop|loner|diner|machine-gun|hand-to-hand-combat|aikido|vigilante|one-man-army|keysi-fighting-method|two-word-title|corpse|ohio|bridge|american-abroad|baghdad-iraq|police-officer-killed|police-officer-shot|betrayal|motel|threat|auto-shop|police-station|reference-to-mike-tyson|car-crash|kidnapping|hit-on-the-head-with-a-rock|ambush|disfigurement|smothered-to-death|hit-with-a-baseball-bat|assault-rifle|ex-soldier|flashback|bar|pistol|death-of-loved-one|character-repeating-someone-else's-dialogue|broken-hand|broken-leg|punched-in-the-stomach|lens-flare|title-appears-in-writing|man-punching-a-woman|kicked-in-the-face|head-butt|punched-in-the-face|beating|private-investigator|cover-up|infidelity|shot-to-death|shot-in-the-back|shot-in-the-chest|shot-in-the-head|shot-in-the-forehead|character's-point-of-view-camera-shot|sniper-rifle|one-against-many|suffocation|child-in-peril|framed-for-murder|corporate-crime|firing-range|police-detective|murder-investigation|military-veteran|blood|cleaning-lady|violence|rain|fistfight|shootout|martial-arts|bare-chested-male|written-by-director|based-on-novel|title-spoken-by-character|police|surprise-ending</t>
  </si>
  <si>
    <t xml:space="preserve">tt1649419</t>
  </si>
  <si>
    <t xml:space="preserve">The Impossible</t>
  </si>
  <si>
    <t xml:space="preserve">The story of a tourist family in Thailand caught in the destruction and chaotic aftermath of the 2004 Indian Ocean tsunami.</t>
  </si>
  <si>
    <t xml:space="preserve">Naomi Watts, Ewan McGregor, Tom Holland, Samuel Joslin</t>
  </si>
  <si>
    <t xml:space="preserve">J.A. Bayona</t>
  </si>
  <si>
    <t xml:space="preserve">Nominated for 1 Oscar. Another 27 wins &amp; 67 nominations.</t>
  </si>
  <si>
    <t xml:space="preserve">disaster-film|disaster|tsunami|thailand|christmas|resort|tourist|beach-resort|destruction|beach|vacation|khao-lak-thailand|injury|holiday|christmas-eve|ocean|female-frontal-nudity|blonde|bikini|nude-girl|nude|bare-breasts|breasts|topless-female-nudity|scantily-clad-female|cleavage|motivational|strong-female-lead|strong-female-character|7-year-old|9-year-old|close-up-of-eyes|shipwreck|suspense|american-abroad|englishman-abroad|englishwoman-abroad|reading-a-book|aerial-shot|tearjerker|paranoia|race-against-time|fear-of-flying|frenchman|presumed-dead|father-son-reunited|earthquake|scar|water|orange|sea|nurse|flashback|near-drowning|near-death-experience|beach-ball|character's-point-of-view-camera-shot|tragedy|fade-to-black|rapids|rescue|bravery|child-in-peril|telescope|hope|spitting-blood|moral-dilemma|2000s|courage|tension|film-starts-with-text|no-title-at-beginning|no-opening-credits|ambiguous-ending|one-breast-exposed|blood-on-breasts|disaster-movie|infection|teenage-boy|14-year-old|terror|rubble|son-climbs-into-bed-with-parents|pickup-truck|star|wedding-ring|splashing-water-on-someone|sunbathing|teddy-bear|wine|looking-through-a-window|german|holding-onto-a-tree|restaurant|sitting-in-a-tree|italian|swede|flower|nine-and-one-half-year-old|man-sitting-in-a-tree|calling-out-names|tent|bird|father-carries-son-on-his-shoulders|using-a-door-as-a-stretcher|cold-the-temperature|tattoo|memory|running-into-each-other's-arms|dragging-someone|dead-fish|blood-in-water|bleeding|nightmare|sleeping|takua-pa-thailand|looking-out-an-airplane-window|surat-thailand|subjective-sound|bare-feet|running|falling-into-water|falling|photograph|calling-out-for-someone|assumed-dead|anger|phuket-thailand|rain|wind|watching-tv|hole-in-ceiling|blood-splatter|swimsuit|suitcase|insect|beetle|missing-boy|kindness|scarf|reference-to-santa-claus|tragic-event|earphones|female-doctor|hypodermic-needle|vomiting-blood|telephone|palm-tree|reference-to-god|missing-wife|missing-husband|missing-mother|missing-father|missing-brother|missing-son|missing-family|male-rear-nudity|shoulder-wound|leg-wound|head-wound|wound|ceiling-fan|mountain|jungle|hairy-chest|bare-chested-male|walking-in-mud|wading-in-water|dead-animal|cane|corpse|map|oxygen-mask|gurney|stretcher|lifting-a-boy-into-the-air|truck-driver|repeated-scene|reverse-footage|slow-motion-scene|three-brothers|airport|73-year-old|apology|overhead-shot|urination|brother-brother-reunion|mother-son-reunion|husband-wife-reunion|father-son-reunion|antibiotic|thai|eating|food|male-nudity|kiss|swimming-underwater|underwater-scene|promise|tears|face-wound|fear|subjective-camera|flooding|flood|mattress|suffering|pain|two-word-title|old-woman|dead-body|grief|telephone-call|search|truck|seat-belt|note|five-year-old|hugging|star-gazing|holding-hands|crying|screaming|name-tag|surgery|helicopter|tangerine|injection|scream|tree|ball|blender|ping-pong|fish|snorkeling|home-movie|home-video|christmas-present|floating-lantern|lantern|paper-lantern|coca-cola|soda-pop|lantern-festival|turbulence|airplane|reunion|clothes-cut-off|torn-clothes|female-removes-her-clothes|undressing|death|blood|nudity|female-nudity|doctor|search-for-family|hospital|leg-injury|climbing-a-tree|cell-phone|red-ball|brother-brother-relationship|survival|survivor|swept-away|indian-ocean|wave|devastation|catastrophe|boxing-day|separation|separation-from-family|asia|southeast-asia|swimming-pool|hotel|swimming|boy|little-boy|natural-disaster|father-son-relationship|husband-wife-relationship|mother-son-relationship|family-relationships|tidal-wave|2004-indian-ocean-earthquake-and-tsunami|year-2004|independent-film|based-on-true-story|surprise-ending</t>
  </si>
  <si>
    <t xml:space="preserve">tt1588173</t>
  </si>
  <si>
    <t xml:space="preserve">Warm Bodies</t>
  </si>
  <si>
    <t xml:space="preserve">After a highly unusual zombie saves a still-living girl from an attack, the two form a relationship that sets in motion events that might transform the entire lifeless world.</t>
  </si>
  <si>
    <t xml:space="preserve">Nicholas Hoult, Teresa Palmer, Analeigh Tipton, Rob Corddry</t>
  </si>
  <si>
    <t xml:space="preserve">Jonathan Levine</t>
  </si>
  <si>
    <t xml:space="preserve">zombie|teenager|undead|memory|friendship|attack|dream|scavenger|living-dead|strong-female-lead|strong-female-character|running|cannibalism|disguise|city-in-ruins|blood-splatter|shower|paranoia|photograph|hostage|brawl|loss-of-loved-one|abandoned-building|abandoned-car|chase|stadium|tough-girl|female-fighter|walled-city|escape|teenage-girl|black-comedy|survival|quarantine|security-guard|balcony|fear|knife|bullet-wound|fictional-war|death|fantasy-sequence|unrequited-love|zombie-pov|talking-zombie|zombie-spoof|zombie-hero|love-at-first-sight|record-player|narrated-by-character|record|shakespeare-adaptation|close-up-of-eyes|underwater-scene|falling-from-height|rescue|male-in-shower|makeover|hope|looking-at-self-in-mirror|transformation|dream-sequence|polaroid|polaroid-camera|abandoned-house|rain|death-of-boyfriend|boyfriend-girlfriend-relationship|blood-on-face|pistol|knife-in-the-chest|eating-brains|hunger|bitten-on-the-arm|shot-to-death|shot-in-the-forehead|slow-motion-scene|shot-in-the-chest|shot-in-the-shoulder|father-daughter-relationship|deserted-city|corpse|written-by-director|vinyl|airplane|scene-during-opening-credits|skeleton|skull|flashback|hoodie|voice-over-narration|jumping-from-height|attraction|airport|flesh-eating-zombie|walking-dead|post-apocalypse|zombie-apocalypse|independent-film|based-on-novel|wall|fight|suburb|younger-version-of-character|glowing-eyes|water|near-death-experience|jumping-through-a-window|guitar|healing|beaten-to-death|beating|hit-with-a-fire-extinguisher|knocked-out-with-a-gun-butt|shot-in-the-leg|canned-food|missing-person|hit-by-a-car|stealing-a-car|flashlight|blood|violence|crushed-head|subjective-camera|ambush|murder|bare-chested-male|walkie-talkie|ipod|kidnapping|tent|nurse|british-actor-playing-american-character|montage|armored-car|target-practice|deception|flood|subway|heavy-rain|parking-garage|army-base|showdown|battlefield|massacre|battle|female-warrior|female-soldier|bar|laboratory|general|soldier|military|army|held-at-gunpoint|security-camera|metal-detector|newspaper-headline|mansion|weed-whacker|impalement|shot-in-the-back|super-speed|creature|plague|man-with-no-name|based-on-young-adult-novel|shield-wall|fireworks|reference-to-william-shakespeare|black-panties|woman-in-bra-and-panties|bra|girl-with-socks-on|female-feet-in-socks|girl-in-bra-and-panties|director-cameo|head-bashed-in|hit-on-the-head-with-a-fire-extinguisher|falling-through-a-rooftop-window|subway-station|assault-rifle|destroyed-wall|highway|reference-to-kim-kardashian|convertible|throat-slitting|reference-to-guns-'n'-roses|bmw|beer|pretending-to-be-dead|watching-someone-sleep|foot-chase|snowglobe|knife-throwing|watch|shot-in-the-head|lens-flare|character-repeating-someone-else's-dialogue|character's-point-of-view-camera-shot|punched-in-the-face|freeze-frame|eaten-alive|split-screen|kicked-in-the-chest|shotgun|machine-gun|playing-a-video-game|zombie-child|gash-in-the-face|baseball-stadium|two-word-title|death-of-father|surprise-ending</t>
  </si>
  <si>
    <t xml:space="preserve">tt1763303</t>
  </si>
  <si>
    <t xml:space="preserve">The First Time</t>
  </si>
  <si>
    <t xml:space="preserve">A shy senior and a down-to-earth junior fall in love over one weekend.</t>
  </si>
  <si>
    <t xml:space="preserve">Britt Robertson, Dylan O'Brien, Craig Roberts, Joshua Malina</t>
  </si>
  <si>
    <t xml:space="preserve">Jon Kasdan</t>
  </si>
  <si>
    <t xml:space="preserve">loss-of-virginity|teenage-girl|awkward-sex|awkwardness|bad-sex|teenage-boy|teenage-love|love|high-school-student|high-school|condom|reference-to-tiger-woods</t>
  </si>
  <si>
    <t xml:space="preserve">tt1559547</t>
  </si>
  <si>
    <t xml:space="preserve">Beautiful Creatures</t>
  </si>
  <si>
    <t xml:space="preserve">Ethan longs to escape his small Southern town. He meets a mysterious new girl, Lena. Together, they uncover dark secrets about their respective families, their history and their town.</t>
  </si>
  <si>
    <t xml:space="preserve">Alden Ehrenreich, Alice Englert, Jeremy Irons, Viola Davis</t>
  </si>
  <si>
    <t xml:space="preserve">Richard LaGravenese</t>
  </si>
  <si>
    <t xml:space="preserve">dream|small-town|magic-spell|magic|escape|birthday|supernatural|teenager|curse|classmate|high-school|witch|supernatural-power|south-carolina|reference-to-the-titanic|book-of-magic|siren-the-creature|broken-glass|force-field|hypnosis|dysfunctional-family|suspense|2010s|written-by-director|drawing|kiss|bare-chested-male|loss-of-memory|betrayal|greenhouse|explosion|transformation|glowing-eyes|disguise|american-civil-war|battlefield|battle|rifle|catfight|bullet|death-of-uncle|telekinesis|boat|seer|reverse-footage|photograph|premonition|demonic-possession|possession|scar|cousin-cousin-relationship|shot-in-the-chest|illusion|conspiracy|locket|campfire|swamp|horse|near-death-experience|loss-of-loved-one|suspicion|melodrama|british-actor-playing-american-character|cane|love-at-first-sight|cell-phone|christian|false-accusation|paranoia|fear|subterranean|rescue|knocked-out|character-repeating-someone-else's-dialogue|farm|sunglasses|ambiguous-ending|high-school-teacher|black-comedy|megalomaniac|self-sacrifice|montage|priest|world-domination|piano|hit-by-a-train|urination|drunkenness|jock|flashback|seduction|car-rollover|flipping-car|car-accident|mayor|car-chase|hatred|anger|high-school-principal|forest|woods|looking-at-oneself-in-a-mirror|cemetery|amnesia|book|erased-memory|high-school-student|mansion|movie-theater|loner|aunt-niece-relationship|sister-sister-relationship|aunt-nephew-relationship|grandmother-granddaughter-relationship|mother-son-relationship|tattoo|race-against-time|thrown-through-a-window|family-relationships|guardian|bittersweet|fire|recluse|talisman|orphan|planetary-alignment|christmas|weather-manipulation|jogging|ceremony|full-moon|gossip|tornado|rain|snow|meet-cute|nightmare|recurring-dream|double-cross|deception|mind-control|hypnotism|friendship|surrealism|voice-over-narration|coming-of-age|clique|unrequited-love|teen-angst|good-versus-evil|demon|shape-shifting|cookie|preacher|vision|star-crossed-lovers|shared-dream|stadium|femme-fatale|villainess|manipulation|moral-dilemma|destiny|fate|outcast|benefactor|southern-accent|map|eye-patch|based-on-young-adult-novel|library|sacrifice|passionate-kiss|walking-in-the-rain|medallion|building-fire|macaroon|brother-sister-relationship|police-car-rollover|police-chase|speech|poetry|reference-to-boo-radley|reference-to-jane-austen|disrupting-class|playing-piano|grand-piano|spiral-staircase|window-shattered|standing-in-the-rain|starts-with-narration|sketchbook|no-opening-credits|reference-to-charles-bukowski|reference-to-kurt-vonnegut|reference-to-google|church|storm|lightning|teenage-romance|teenage-love|forbidden-love|voice-over|teenage-boy|civil-war-reenactment|mother-daughter-relationship|accidental-killing|boyfriend-girlfriend-relationship|uncle-niece-relationship|singing-in-a-car|two-word-title|based-on-novel|surprise-ending</t>
  </si>
  <si>
    <t xml:space="preserve">tt2387433</t>
  </si>
  <si>
    <t xml:space="preserve">Dark Skies</t>
  </si>
  <si>
    <t xml:space="preserve">As the Barret family's peaceful suburban life is rocked by an escalating series of disturbing events, they come to learn that a terrifying and deadly force is after them.</t>
  </si>
  <si>
    <t xml:space="preserve">Keri Russell, Josh Hamilton, Dakota Goyo, Kadan Rockett</t>
  </si>
  <si>
    <t xml:space="preserve">Horror, Sci-Fi, Thriller</t>
  </si>
  <si>
    <t xml:space="preserve">alien-abduction|child's-drawing|dead-bird|bird-flying-into-window|job-interview|shotgun|child-abduction|security-system|walkie-talkie|brother-brother-relationship|husband-wife-relationship|alien|asthma|fourth-of-july|german-shepherd|public-swimming-pool|blackout|riding-a-bicycle|trance|wetting-pants|starling|home-security-system|past-due-bill|lizard|arthur-c.-clarke-quotation|suicide|bloody-nose|drawing|father-son-relationship|mother-son-relationship|blood-splatter|tabby-cat|nightmare|banging-one's-head-against-a-window|film-starts-with-a-quote|tree-swing|shot-through-the-mouth|gun-in-mouth|realtor|written-by-director|bare-chested-boy|two-word-title</t>
  </si>
  <si>
    <t xml:space="preserve">tt0882977</t>
  </si>
  <si>
    <t xml:space="preserve">Snitch</t>
  </si>
  <si>
    <t xml:space="preserve">A father goes undercover for the DEA in order to free his son, who was imprisoned after being set up in a drug deal.</t>
  </si>
  <si>
    <t xml:space="preserve">Dwayne Johnson, Barry Pepper, Jon Bernthal, Susan Sarandon</t>
  </si>
  <si>
    <t xml:space="preserve">Ric Roman Waugh</t>
  </si>
  <si>
    <t xml:space="preserve">prison|teenage-prisoner|female-district-attorney|family-relationships|informant|sting-operation|foot-chase|drug-cartel|father-son-relationship|based-on-true-story|cigarette-smoking|undercover|dea|drugs|set-up|arrest|driving|death|automatic-weapon|weapon|handcuffed|driving-a-truck|truck|woman|reduced-sentence|ends-with-text|happy-ending|father-son-hug|reward-money|drug-runner|overturned-truck|confidential-informant|shooting-out-tire|recorded-conversation|18-year-old|federal-agent|war-on-drugs|package|mdma|beaten-up|prison-visit|teenage-son|father-love|2010s|cookout|jumping-over-a-fence|running-from-police|drug-trade|release-from-prison|shot-through-a-window|double-cross|drive-by-shooting|handcuffs|parking-garage|car-accident|bag-of-money|money|attempted-murder|motorcycle|car-truck-chase|sniper-rifle|sniper|uzi|gun-store|organized-crime|crime-boss|battle|gunfight|mexico|u.s.-mexico-border|junkyard|blood-splatter|blood|fish-out-of-water|tape-recorder|missouri|held-at-gunpoint|revolver|ghetto|undercover-agent|trial|wrongful-arrest|baseball-bat|party|lawyer|shaky-cam|slow-motion-scene|violence|prisoner|tracking-device|cell-phone|frame-up|diner|apartment|warehouse|factory|mansion|businessman|neo-noir|stepfather-stepdaughter-relationship|mother-daughter-relationship|laptop|witness-protection|exploding-car|car-crash|surveillance|shot-through-a-door|drug-bust|ak-47|machine-gun|murder|shot-to-death|shot-in-the-leg|shot-in-the-arm|shot-in-the-chest|shot-in-the-back|shootout|ambush|subtitled-scene|suspicion|wiretap|truck-driver|drug-smuggling|cocaine|drug-lord|gangster|deception|manipulation|interracial-marriage|threat|shotgun|pistol|lens-flare|hit-with-a-baseball-bat|punched-in-the-face|beating|birthday-party|character-repeating-someone-else's-dialogue|character-says-i-love-you|construction-worker|ex-convict|dea-agent|u.s.-attorney|ecstasy-the-drug|husband-wife-relationship|ex-husband-ex-wife-relationship|mother-son-relationship|car-chase|drug-dealer|one-word-title|title-spoken-by-character</t>
  </si>
  <si>
    <t xml:space="preserve">tt2034139</t>
  </si>
  <si>
    <t xml:space="preserve">The Last Exorcism Part II</t>
  </si>
  <si>
    <t xml:space="preserve">As Nell Sweetzer tries to build a new life after the events of the first movie, the evil force that once possessed her returns with an even more horrific plan.</t>
  </si>
  <si>
    <t xml:space="preserve">Ashley Bell, Julia Garner, Spencer Treat Clark, David Jensen</t>
  </si>
  <si>
    <t xml:space="preserve">Ed Gass-Donnelly</t>
  </si>
  <si>
    <t xml:space="preserve">evil|prophecy|hotel|hospital|car-fire|camera-shot-of-feet|tied-to-a-table|cutting-own-throat|close-up-of-eyes|close-up-of-mouth|sex-dream|hearing-sex-through-a-wall|orangutan|white-tiger|african-lion|convulsion|foaming-at-the-mouth|exorcism|voodoo|car-set-on-fire|burned-alive|falling-to-death|thrown-through-a-window|murder|lethal-injection|masked-woman|chicken|syringe|throat-slitting|suicide|nurse|dead-bird|church|youtube|levitation|returning-character-killed-off|nightgown|first-kiss|father-daughter-relationship|supernatural|gorilla|tiger|zoo|radio|loud-sex|living-statue|seizure|slow-motion-scene|mardi-gras|character-repeating-someone-else's-dialogue|lipstick|letter|listening-to-music|looking-at-self-in-mirror|crucifix|doctor|lock-of-hair|woman-in-bathtub|no-opening-credits|new-orleans-louisiana|flashback|good-versus-evil|religion|house-fire|satanic-cult|masked-man|catatonic-state|maid|demonic-possession|second-part|sequel|death-of-father|surprise-ending</t>
  </si>
  <si>
    <t xml:space="preserve">tt1441951</t>
  </si>
  <si>
    <t xml:space="preserve">Quartet</t>
  </si>
  <si>
    <t xml:space="preserve">At a home for retired musicians, the annual concert to celebrate Verdi's birthday is disrupted by the arrival of Jean, an eternal diva and the former wife of one of the residents.</t>
  </si>
  <si>
    <t xml:space="preserve">Maggie Smith, Tom Courtenay, Billy Connolly, Pauline Collins</t>
  </si>
  <si>
    <t xml:space="preserve">Dustin Hoffman</t>
  </si>
  <si>
    <t xml:space="preserve">Nominated for 1 Golden Globe. Another 4 wins &amp; 4 nominations.</t>
  </si>
  <si>
    <t xml:space="preserve">reference-to-giuseppe-verdi|retirement|opera|senility|divorced-couple|based-on-play|gala|musician|concert|singing|dementia|reference-to-rigoletto|directorial-debut|applause|croquet|ex-husband-ex-wife-relationship|old-age|quartet|musical-performance|fundraiser|musical-quartet|reconciliation|benefit-concert|retirement-home|ex-wife|rehearsal|bouquet|strong-female-character|reference-to-luciano-pavarotti|rap|marriage-proposal|sexual-innuendo|england|stroke-survivor|aged-person|opera-singer|one-word-title|f-rated|church|piano|cd-player|walking-stick|record-player|greenhouse|nursing-home|reference-to-lady-gaga|bathing-suit|arthritis|sheet-music|violin|cello|clarinet|playing-piano|chapel|hip-hop|scotsman|string-quartet|nurse|reference-to-ebay|reference-to-maria-callas|reference-to-the-beatles|reference-to-bette-davis|reference-to-richard-wagner|reference-to-gioachino-rossini|reference-to-dante-gabriel-rossetti|reference-to-covent-garden|lecture</t>
  </si>
  <si>
    <t xml:space="preserve">tt1351685</t>
  </si>
  <si>
    <t xml:space="preserve">Jack the Giant Slayer</t>
  </si>
  <si>
    <t xml:space="preserve">The ancient war between humans and a race of giants is reignited when Jack, a young farmhand fighting for a kingdom and the love of a princess, opens a gateway between the two worlds.</t>
  </si>
  <si>
    <t xml:space="preserve">Nicholas Hoult, Eleanor Tomlinson, Ewan McGregor, Stanley Tucci</t>
  </si>
  <si>
    <t xml:space="preserve">no-opening-credits|giant|princess|bean|king|monk|soldier|horse|beanstalk|crown|jack-and-the-beanstalk|kingdom|magic|sky|3-dimensional|magical-bean|falling-to-one's-death|london-england|crown-jewels|eye-popping-out|slingshot|secret-passage|burning-tree|tug-of-war|grappling-hook|statue|raising-a-draw-bridge|swimming-underwater|moat|flaming-arrow|riding-at-a-gallop|bell|armor|haystack|stabbed-in-the-belly|knife-fight|passionate-kiss|interrupted-with-a-kiss|full-moon|climbing-a-rope|pig-in-a-blanket|bound-hand-and-foot|natural-bridge|pushed-off-a-cliff|human-skull|eaten-alive|hiding|barefoot|booby-trap|caught-in-the-rain|herd-of-sheep|blazing-a-trail|tunnel|boot-print|above-the-clouds|zip-line|acrophobia|ginger-cat|riding-a-horse-indoors|thrown-from-a-horse|relic|robbery|stage-show|flash-forward|action-figure|some-scenes-animated|close-up-of-eyes|reading-aloud|book-of-poetry|thunderstorm|poem|drawbridge|cook|beehive|bee|caught-in-a-trap|trap|locked-in-a-cage|bully|kneeling|cat|cloud|revenge|sword|museum|bedtime-story|story-telling|climbing|hero|castle|pig|knife|stabbed-in-the-back|falling-from-height|escape|adventure-hero|sheep|stowaway|rescue-mission|harp|damsel-in-distress|ring|greed|betrayal|monster|two-headed-monster|farmboy|warrior|waterfall|fairy-tale|remake|character-name-in-title</t>
  </si>
  <si>
    <t xml:space="preserve">tt2069784</t>
  </si>
  <si>
    <t xml:space="preserve">Greedy Lying Bastards</t>
  </si>
  <si>
    <t xml:space="preserve">Melting sea ice, glacier loss and rising sea levels. Severe droughts and wildfires. Increasingly severe tornadoes, hurricanes, and flooding. Record heat waves. Climate change is no longer a...</t>
  </si>
  <si>
    <t xml:space="preserve">One Earth Productions</t>
  </si>
  <si>
    <t xml:space="preserve">Enoch Adams, George W. Bush, Philip Cooney, Kert Davies</t>
  </si>
  <si>
    <t xml:space="preserve">Craig Scott Rosebraugh</t>
  </si>
  <si>
    <t xml:space="preserve">climate-change|oil-industry|exxonmobil|ecological-footprint|ecological|reducing-emissions|corruption|environmental|environmental-protection|environmental-politics|environmental-activist|environmental-activism|environmental-destruction|global-warming|environmental-issue</t>
  </si>
  <si>
    <t xml:space="preserve">tt0790628</t>
  </si>
  <si>
    <t xml:space="preserve">The Incredible Burt Wonderstone</t>
  </si>
  <si>
    <t xml:space="preserve">A veteran Vegas magician tries to revive his career after his longtime partner quits, he gets fired from his casino act, and an edgy new "street magician" steals his thunder.</t>
  </si>
  <si>
    <t xml:space="preserve">Steve Carell, Steve Buscemi, Olivia Wilde, Jim Carrey</t>
  </si>
  <si>
    <t xml:space="preserve">Don Scardino</t>
  </si>
  <si>
    <t xml:space="preserve">magician|vegas|magic|magic-kit|gas-mask|stage-magician|retirement|sex-in-bed|kissing-while-having-sex|condom|passionate-kiss|hiding-under-a-bed|puppy|ice-sculpture|birthday-party|rabbit|walking-over-hot-coals|bare-chested-male|building-demolition|male-in-a-bathtub|broken-ankle|broken-rib|falling-on-another-person|pants-pulled-down|autographed-baseball|newton's-cradle|massage|stitching-own-wound|queen-of-hearts|punched-in-the-face|card-trick|one-dollar-bill|hundred-dollar-bill|blonde-wig|sword|letterman-jacket|woman-changing-clothes|bally's-las-vegas|flash-forward|allergy-medicine|asthma-medicine|testosterone|lincoln-head-cent|how-to-video|bully|chocolate-cake|cake-mix|year-1982|reference-to-justin-bieber|no-opening-credits|cheat|neglectful-father|showdown|reference-to-criss-angel|desensitization|vomiting|scene-during-end-credits|washed-up-star|slapstick|masochist|mentor|charlatan|tradition-versus-modernity|las-vegas-nevada|character-name-in-title</t>
  </si>
  <si>
    <t xml:space="preserve">tt1814621</t>
  </si>
  <si>
    <t xml:space="preserve">Admission</t>
  </si>
  <si>
    <t xml:space="preserve">A Princeton admissions officer who is up for a major promotion takes a professional risk after she meets a college-bound alternative school kid who just might be the son she gave up years ago in a secret adoption.</t>
  </si>
  <si>
    <t xml:space="preserve">Tina Fey, Ann Harada, Ben Levin, Dan Levy</t>
  </si>
  <si>
    <t xml:space="preserve">adoption|princeton-university|working-women|female-protagonist|wedding|no-opening-credits|bonsai-tree|ethics|cheating-boyfriend|high-school-teacher|mother-daughter-relationship|mentor|student-teacher-relationship|high-school-student|mother-son-relationship|long-lost-son|single-woman|university-campus|ivy-league|based-on-novel</t>
  </si>
  <si>
    <t xml:space="preserve">tt1748199</t>
  </si>
  <si>
    <t xml:space="preserve">Silver Circle</t>
  </si>
  <si>
    <t xml:space="preserve">At the center of corruption is the Federal Reserve who has gained enormous amounts of control over America's economy, with disastrous effects beginning to show. Standing opposite, is the ...</t>
  </si>
  <si>
    <t xml:space="preserve">Area 23a Films</t>
  </si>
  <si>
    <t xml:space="preserve">De'Lon Grant, Philana Mia, Peter Berkrot, Victor Shopov</t>
  </si>
  <si>
    <t xml:space="preserve">Pasha Roberts</t>
  </si>
  <si>
    <t xml:space="preserve">Animation, Thriller</t>
  </si>
  <si>
    <t xml:space="preserve">3d-animation</t>
  </si>
  <si>
    <t xml:space="preserve">tt1583421</t>
  </si>
  <si>
    <t xml:space="preserve">G.I. Joe: Retaliation</t>
  </si>
  <si>
    <t xml:space="preserve">The G.I. Joes are not only fighting their mortal enemy Cobra; they are forced to contend with threats from within the government that jeopardize their very existence.</t>
  </si>
  <si>
    <t xml:space="preserve">Dwayne Johnson, Jonathan Pryce, Byung-hun Lee, Elodie Yung</t>
  </si>
  <si>
    <t xml:space="preserve">gi-joe|ninja|martial-arts|president|general|rescue|male-soldier|villain-escapes|gym|american-president|futuristic-tank|black-bra|bra|underwear|futuristic-helicopter|pretending-to-be-dead|second-part|u.-s.-marines-dress-uniform|airboat|three-man-chimney-climb|woman-wearing-a-red-dress|dog-tag|obscene-finger-gesture|c-130-hercules|duplicity|hiding-underwater|ah-64-apache-helicopter|humvee|candle|target-shooting|chain-link-fence|kinect-for-xbox-360|kinect|hdtv|xbox-360|stranded-in-the-desert|missile-launch|destruction-of-city|covert-operation|briefcase|boat|dictator|london-eye|house-of-parliament-london|big-ben-london|megalomaniac|world-domination|framed-for-murder|beating|kicked-in-the-stomach|kicked-in-the-face|punched-in-the-chest|limousine|dancing|walkie-talkie|deoxyribonucleic-acid|computer-cracker|power-outage|nuclear-explosion|missile|coup-d'etat|injection|falling-down-stairs|hummer|security-camera|surveillance|security-guard|fundraiser|coming-out-of-retirement|ex-soldier|parachute|target-practice|prison|commando-raid|commando-unit|commando-mission|commando|thick-accent|face-mask|conspiracy|cover-up|frame-up|avalanche|snow|bridge|bo-staff|throwing-star|showdown|race-against-time|jumping-from-height|flare-gun|blindness|monastery|mute|master-apprentice-relationship|monk|southern-accent|mexican-standoff|redemption|prison-guard|handcuffs|cryogenics|subterranean|prisoner|politician|maximum-security-prison|helmet|parkour|ak-47|assassination-attempt|drone|airplane|nuclear-threat|self-mutilation|nanotechnology|torture|cell-phone|laptop-computer|secret-service-agent|blood|bodyguard|secret-service|traitor|bunker|master-of-disguise|disguise|party|press-conference|washington-monument|media-coverage|news-report|cnn-reporter|opening-action-scene|boxing-ring|punching-bag|massacre|friendship|factory|night-vision-goggles|binoculars|no-opening-credits|stabbed-in-the-head|shot-in-the-head|shot-in-the-back|shot-in-the-arm|defector|rescue-mission|based-on-comic-book|assassin|motorcycle|based-on-toy|interrogation|tied-to-a-chair|survival|held-at-gunpoint|hostage|kidnapping|undercover|high-tech|tracking-device|training|female-soldier|good-versus-evil|double-cross|violence|death|bulletproof-vest|grenade-launcher|sniper-rifle|sniper|rocket-launcher|50-calibre-machine-gun|uzi|bomb|explosive|hand-grenade|silencer|gun-fu|stylized-violence|dual-wield|female-ninja|knife|knife-fight|hand-to-hand-combat|brawl|fight|fistfight|battlefield|battle|foot-chase|chase|exploding-boat|exploding-building|explosion|exploding-car|army|special-forces|mercenary|armored-car|terrorist-plot|terrorist-group|british|self-destruction|playing-a-video-game|bombardment|weapon-of-mass-destruction|dna|himalayas|falling-from-height|cliff|temple|firefly|apprentice|attack|desert|nuclear-warhead|zip-line|boat-chase|slow-motion-explosion|on-the-run|corpse|masked-woman|virginia|pentagon|white-house|washington-d.c.|american-flag|mass-destruction|knocked-out|sword-fight|falling-to-death|healing|red-dress|dna-analysis|hidden-gun|revenge|deception|burned-alive|exploding-motorcycle|betrayal|punched-in-the-face|exploding-body|grenade|ambush|shootout|hit-by-a-car|mountain|prison-warden|germany|young-version-of-character|flashback|well|helicopter|pakistan|masked-man|u.s.-president|american-abroad|lens-flare|shot-to-death|shot-in-the-chest|machine-gun|assault-rifle|pistol|exploding-tank|murder|stabbed-to-death|stabbed-in-the-chest|impalement|sword|tokyo-japan|tank|summit|satellite|london-england|evil-politician|underwater-scene|prison-escape|north-korea|nuclear-missile|impostor|terrorism|terrorist|military|soldier|sequel|death-of-friend|woman-changing-clothes|reference-to-johnny-cash|based-on-tv-series|based-on-comic|based-on-cartoon|female-warrior|action-heroine|tough-girl|tough-guy|warrior|action-hero|gatling-gun|mixed-martial-arts|korean-soldier|punctuation-in-title|period-in-title|returning-character-with-different-actor|korean|group-name-in-title|character-repeating-someone-else's-dialogue|voice-over-narration|reference-to-george-s.-patton|character's-point-of-view-camera-shot|bare-chested-male|slow-motion-scene|3-dimensional|returning-character-killed-off|reference-to-ryan-seacrest|reference-to-miley-cyrus|reference-to-bono|character-name-in-title|surprise-ending</t>
  </si>
  <si>
    <t xml:space="preserve">tt1517260</t>
  </si>
  <si>
    <t xml:space="preserve">The Host</t>
  </si>
  <si>
    <t xml:space="preserve">When an unseen enemy threatens mankind by taking over their bodies and erasing their memories, Melanie will risk everything to protect the people she cares most about, proving that love can conquer all in a dangerous new world.</t>
  </si>
  <si>
    <t xml:space="preserve">Rachel Roberts, Shyaam Karra, Brent Wendell Williams, Jhil McEntyre</t>
  </si>
  <si>
    <t xml:space="preserve">alien|alien-creature|parasite|body-snatching|desert|cave|alien-invasion|based-on-novel|memory|love|capture|hope|resistance|love-triangle|woman-slaps-a-girl|f-rated|strong-female-lead|glowworm|strong-female-character|paris-france|eiffel-tower-paris|prologue|skeleton|home-invasion|open-ended|flash-forward|betrayal|revelation|space-capsule|danger|infiltration|race-against-time|scientist|experiment|anger|hatred|attempted-murder|revenge|consciousness|food|search|mountain|mind-reading|manipulation|fictional-war|rebel|female-fighter|warrior|female-warrior|tough-girl|anti-heroine|redemption|teenage-girl|teenager|moral-dilemma|near-death-experience|face-slap|woman-hits-a-man|man-hits-a-woman|double-cross|theft|injection|hypodermic-needle|female-doctor|nurse|hospital|truck|written-by-director|overturning-car|farmer|tunnel|sunburn|tree|ak-47|resurrection|back-from-the-dead|sunglasses|surrealism|security-guard|stealing-a-car|medicine|child-in-peril|infection|healing|deception|secret|drawing|tracking-device|survival|resistance-fighter|coming-of-age|distrust|fear|paranoia|self-sacrifice|doctor|surgery|murder|corpse|soul|car-crash|car-accident|car-wreck|shot-in-the-shoulder|shot-in-the-head|shotgun|rifle|revolver|pistol|grocery-store|water|cell-phone|fugitive|on-the-run|no-opening-credits|escape|rescue|held-at-gunpoint|hostage|southern-accent|pool|brawl|fight|punched-in-the-face|head-butt|bare-chested-male|beating|knocked-out|social-commentary|post-apocalypse|earth-viewed-from-space|car-truck-chase|computer|alien-civilization|alien-race|dystopia|utopia|glowing-eyes|alien-technology|kidnapping|foot-chase|opening-action-scene|falling-from-height|motorcycle|cowboy-hat|uncle-niece-relationship|brother-sister-relationship|ex-boyfriend-ex-girlfriend-relationship|flashlight|abandoned-hotel|threatened-with-a-knife|knife|interview|flashback|skateboard|cottage|pier|trailer-home|rain|unrequited-love|teenage-angst|teenage-love|mind-control|alien-parasite|mind-transfer|bioluminescence|jumping-through-window|death|motorcycle-riding|hearing-characters-thoughts|killed-by-friendly-fire|suicide|truck-crash|sickle|harvest|backhand-slap|mirror|hughes-md-500-helicopter|machete|dehydration|canteen|u-turn|door-obstructed-by-a-chair|passionate-kiss|caught-in-the-rain|kicking-in-a-door|narrated-by-character|voice-over-narration|dog-pulling-a-skateboard|camera-shot-of-feet|starts-with-narration|crashing-through-a-window|close-up-of-eyes|fistfight|solar-mirror|helicopter|wheat-field|hiding-underwater|kiss|physician|chase|two-word-title|surprise-ending|boxing-lesson|based-on-young-adult-novel|dancing-a-tango|jumping-into-water|barefoot-woman</t>
  </si>
  <si>
    <t xml:space="preserve">tt2077851</t>
  </si>
  <si>
    <t xml:space="preserve">Sleepwalk with Me</t>
  </si>
  <si>
    <t xml:space="preserve">A burgeoning stand-up comedian struggles with the stress of a stalled career, a stale relationship, and the wild spurts of severe sleepwalking he is desperate to ignore.</t>
  </si>
  <si>
    <t xml:space="preserve">Mike Birbiglia, Lauren Ambrose, James Rebhorn, Carol Kane</t>
  </si>
  <si>
    <t xml:space="preserve">Mike Birbiglia, Seth Barrish(co-director)</t>
  </si>
  <si>
    <t xml:space="preserve">stand-up-comedian|comedian|sleepwalking|brother-sister-relationship|bartender|bar|love|watching-tv|agent|loss-of-virginity|reference-to-molly-ringwald|tivo|baby-boy|baby|reference-to-the-a-team|reference-to-cookie-monster|flashback|church|chapel|brooklyn-new-york-city|moving-in-together|voice-over-narration|reference-to-the-incredible-hulk|no-opening-credits|written-and-directed-by-cast-member|adaptation-directed-by-original-author|wedding|husband-wife-relationship|family-relationships|mother-son-relationship|father-son-relationship|aspiring-comedian|reluctant-to-marry|commitment|ambivalence|marriage|fear-of-commitment|redhead|anxiety|boyfriend-girlfriend-relationship|stand-up-comedy|imperative-in-title|three-word-title</t>
  </si>
  <si>
    <t xml:space="preserve">tt0453562</t>
  </si>
  <si>
    <t xml:space="preserve">This movie is about Jackie Robinson and his journey to becoming a Brooklyn Dodger and his life during that time.</t>
  </si>
  <si>
    <t xml:space="preserve">Chadwick Boseman, Harrison Ford, Nicole Beharie, Christopher Meloni</t>
  </si>
  <si>
    <t xml:space="preserve">baseball|racism|major-league-baseball|baseball-player|brooklyn-dodgers|african-american|pittsburgh-pennsylvania|philadelphia-pennsylvania|insult|provocation|trash-talk|photographer|news-photographer|mob-of-photographers|flash-camera|film-camera|large-format-camera|reference-to-joseph-mccarthy|civil-rights-movement|civil-rights|race-relations|boston-braves|pittsburgh-pirates|cincinnati-reds|philadelphia-phillies|cincinnati-ohio|southerner|passenger-train|airport|year-1948|star-spangled-banner|year-1947|year-1945|integration|year-1946|pregnant-woman|reference-to-jersey-city|marital-infidelity|reference-to-honus-wagner|reference-to-ralph-kiner|reference-to-hank-greenberg|hero|sports-hero|minor-league-baseball|husband-wife-relationship|breakthrough-hero|baseball-star|baseball-hat|baseball-movie|hate-mail|home-run|petition|baseball-team|baseball-game|verbal-abuse|spring-training|desegregation|racial-segregation|sports-writer|written-by-director|number-as-title|digit-in-title|athlete|1940s</t>
  </si>
  <si>
    <t xml:space="preserve">tt0795461</t>
  </si>
  <si>
    <t xml:space="preserve">Scary Movie 5</t>
  </si>
  <si>
    <t xml:space="preserve">A couple begin to experience some unusual activity after bringing their lost nieces and nephew home. With the help of home-surveillance cameras, they learn they're being stalked by a nefarious demon.</t>
  </si>
  <si>
    <t xml:space="preserve">Ashley Tisdale, Simon Rex, Gracie Whitton, Ava Kolker</t>
  </si>
  <si>
    <t xml:space="preserve">Malcolm D. Lee, David Zucker</t>
  </si>
  <si>
    <t xml:space="preserve">ape|ballet|psychic|supernatural|2010s|cameo-appearance|kissing-while-having-sex|long-blonde-hair|blonde-woman|blonde|falling-off-a-cliff|slow-motion-scene|flashback|reference-to-matt-damon|reference-to-jason-bourne|severed-penis|evil|self-mutilation|vomit|cellar|interracial-kiss|lesbian-kiss|nightclub|male-rear-nudity|falling-to-death|dream-sequence|news-anchor|news-report|woman-punching-a-man|man-punching-a-woman|crucifix|dancing|pool-party|gas-mask|reference-to-facebook|character-repeating-someone-else's-dialogue|swimming-pool|electrocution|dildo|housekeeper|killing-an-animal|hit-with-a-frying-pan|year-2013|flickering-light|child-in-peril|dog|person-on-fire|car-crash|baby|voice-over-narration|wig|punched-in-the-face|hospital|hit-with-a-door|urination|pistol|marijuana-joint|no-opening-credits|stoner|forest|reference-to-barack-obama|time-lapse-photography|sex-tape|video-camera|ballerina|actor-playing-himself|bitten-on-the-leg|female-in-shower|exploding-car|sticking-out-one's-tongue|outtakes-during-end-credits|writing-on-a-mirror|severed-leg|severed-arm|lesbian-sex|woman-wearing-black-lingerie|shared-dream|guillotine|flatulence|hit-by-a-falling-object|falling-out-of-bed|walking-on-water|slip-and-fall|twerking|pole-dancing|incense|german-shepherd|fire-extinguisher|pregnancy-test|face-on-a-milk-carton|cabin-in-the-woods|walking-in-the-woods|thrown-through-the-air|actress-playing-herself|talking-animal|toilet-humor|female-masturbation|masturbation|spoof|sequel|parody|fifth-part</t>
  </si>
  <si>
    <t xml:space="preserve">tt1564870</t>
  </si>
  <si>
    <t xml:space="preserve">Not Today</t>
  </si>
  <si>
    <t xml:space="preserve">While on vacation with friends in Hyderabad, India, Caden Welles - a privileged young man with the world at his disposal - takes an unexpected turn in life after initially refusing to help a starving man and his daughter.</t>
  </si>
  <si>
    <t xml:space="preserve">Wilson Bethel, Justin Baldoni, John Schneider, Cassandra Scerbo</t>
  </si>
  <si>
    <t xml:space="preserve">Jon Van Dyke</t>
  </si>
  <si>
    <t xml:space="preserve">party|two-word-title|mugged|christian-film|train|child|lost|hope|doll|poor|child-sex-trafficking|rich-boy|title-spoken-by-character</t>
  </si>
  <si>
    <t xml:space="preserve">tt2051894</t>
  </si>
  <si>
    <t xml:space="preserve">Home Run</t>
  </si>
  <si>
    <t xml:space="preserve">A pro ball player with a substance abuse problem is forced into rehab in his hometown, finding new hope when he gets honest about his checkered past, and takes on coaching duties for a misfit Little League team.</t>
  </si>
  <si>
    <t xml:space="preserve">Scott Elrod, Dorian Brown Pham, Charles Henry Wyson, James Devoti</t>
  </si>
  <si>
    <t xml:space="preserve">David Boyd</t>
  </si>
  <si>
    <t xml:space="preserve">alcoholic|baseball|reference-to-god|car-accident|addiction</t>
  </si>
  <si>
    <t xml:space="preserve">tt1483013</t>
  </si>
  <si>
    <t xml:space="preserve">Oblivion</t>
  </si>
  <si>
    <t xml:space="preserve">A veteran assigned to extract Earth's remaining resources begins to question what he knows about his mission and himself.</t>
  </si>
  <si>
    <t xml:space="preserve">Tom Cruise, Morgan Freeman, Olga Kurylenko, Andrea Riseborough</t>
  </si>
  <si>
    <t xml:space="preserve">post-apocalypse|cabin-in-the-woods|drone|flying-through-a-thunderstorm|vertical-takeoff|stadium|motorcycle|swimming-pool|flashback|black-and-white-scene|sex-in-a-pool|alien|memory|surveillance|space-station|erased-memory|knife|lightning|suspense|female-nudity|man-falling|cryonics|skyscraper|booby-trap|rappelling|stray-dog|motorcycle-riding|maintenance|aerial-drone|pistol|2070s|alien-invasion|human-versus-alien|swimming-underwater|skinny-dipping|chewing-gum|veteran|memory-erasure|human-clone|strong-female-character|memory-games|underwater-kiss|jet-aircraft|one-last-job|fistfight|neo-80s|melodrama|shot-in-the-head|shot-in-the-back|shot-to-death|shot-in-the-chest|binoculars|threatened-with-a-knife|surrealism|fighting-with-self|knife-fight|space-travel|ambush|telescope|love-triangle|laser|lasersight|hanging-upside-down|abandoned-library|sniper-rifle|robot|sniper|spacesuit|nasa|female-astronaut|electrocution|revelation|warrior|cigar-smoking|self-sacrifice|violence|death|murder|altered-version-of-studio-logo|space-shuttle|astronaut|mexican-standoff|painting|drawing|vinyl|forest|woods|battle|combat|brawl|fight|white-house|dog|boyfriend-girlfriend-relationship|husband-wife-relationship|karate|martial-arts|hand-to-hand-combat|kissing-while-having-sex|kiss|redhead|gunfight|opening-action-scene|empire-state-building-manhattan-new-york-city|amnesia|romantic-rejection|shot-in-the-belly|mid-air-collision|deception|tear-on-cheek|spaceship-crash|friendly-fire|goalpost|yankees-baseball-cap|titan-the-moon|waterfall|nightmare|year-2077|starts-with-narration|narrated-by-character|spaceship|ex-soldier|resistance|resistance-fighter|crash-landing|shootout|machine-gun|hologram|future|nuclear-explosion|nuclear-bomb|mushroom-cloud|fictional-war|desert|dystopia|fight-the-system|social-commentary|cyberpunk|electronic-music-score|no-opening-credits|terraforming|genetic-engineering|cloning|clone|air-battle|aircraft|dream|new-york-city|brooklyn-bridge|washington-monument|artificial-intelligence|exploding-body|explosion|exploding-ship|voice-over-narration|shower|bare-chested-male|outer-space|written-by-director|based-on-comic-book|soldier|one-word-title|surprise-ending|engagement-ring|two-in-a-shower|premarital-sex|whitehouse|pentagon|washington-d.c.</t>
  </si>
  <si>
    <t xml:space="preserve">tt1374992</t>
  </si>
  <si>
    <t xml:space="preserve">Upside Down</t>
  </si>
  <si>
    <t xml:space="preserve">Adam and Eden fell in love as teens despite the fact that they live on twinned worlds with gravities that pull in opposite directions. Ten years after a forced separation, Adam sets out on a dangerous quest to reconnect with his love.</t>
  </si>
  <si>
    <t xml:space="preserve">Jim Sturgess, Kirsten Dunst, Timothy Spall, Blu Mankuma</t>
  </si>
  <si>
    <t xml:space="preserve">Juan Solanas</t>
  </si>
  <si>
    <t xml:space="preserve">gravity|memory|childhood|corporation|urination|fired-from-the-job|popup-card|petroleum|inventor|goldfish|jumping-into-water|cable-car|puddle-of-urine|separation-funnel|erlenmeyer-flask|riding-a-bicycle|ballroom-dancing|house-fire|shot-in-the-arm|rendezvous|mountain|caught-in-the-rain|model-airplane|pancake|narrated-by-character|starts-with-narration|patent|poverty|lottery|pomegranate|orphan|gunshot|public-relations|beauty-treatment|stamp|restaurant|tango|aunt-nephew-relationship|police|security|amnesia</t>
  </si>
  <si>
    <t xml:space="preserve">tt1300854</t>
  </si>
  <si>
    <t xml:space="preserve">Iron Man 3</t>
  </si>
  <si>
    <t xml:space="preserve">When Tony Stark's world is torn apart by a formidable terrorist called the Mandarin, he starts an odyssey of rebuilding and retribution.</t>
  </si>
  <si>
    <t xml:space="preserve">Robert Downey Jr., Gwyneth Paltrow, Don Cheadle, Guy Pearce</t>
  </si>
  <si>
    <t xml:space="preserve">Shane Black</t>
  </si>
  <si>
    <t xml:space="preserve">Nominated for 1 Oscar. Another 17 wins &amp; 61 nominations.</t>
  </si>
  <si>
    <t xml:space="preserve">terrorist|explosion|billionaire|missile-attack|human-bomb|armor|wisecrack-humor|presumed-dead|falling-from-height|rescue|hostage|kidnapping|airforce-one|u.s.-president|pirate-broadcasting|super-soldier|terrorist-bombing|terrorist-group|terrorism|superhero|mansion|terrorist-attack|malibu-california|bodyguard|new-year's-eve|helicopter|crash-landing|wristwatch|redheaded-woman|bechdel-test-passed|missing-limb|speedboat|air-force-one|metal-in-a-microwave-oven|water-tower-collapse|helicopter-attack|burned-in-effigy|anxiety-attack|power-armor|scene-after-end-credits|surgery|torture|wheelchair|corrupt-politician|deception|amputee|filmed-killing|memorial|shootout|grauman's-chinese-theater|inventor|one-man-army|anti-hero|exploding-airplane|final-battle|marvel-comics|beauty-contest|dunce-cap|begins-with-a-quotation|surprise-after-end-credits|villain-not-really-dead-cliche|microwave-oven|snow|action-hero|third-part|based-on-comic|british-actor-playing-american-character|prototype|tennessee|one-night-stand|post-traumatic-stress|small-town|nightmare|fight|scientist|asking-for-autograph|romantic-relationship|begins-with-quotation|terrorist-act|man-shoots-a-woman|cold-blooded-killer|villainess|narrated-by-title-character|gym|vice-president|president|american-president|friendship-between-men|starts-with-narration|ends-with-narration|supervillain|spontaneous-combustion|stylized-violence|laboratory|helmet|technology|man-with-glasses|table-tennis|beating|little-boy|child-in-peril|child-genius|product-placement|visionary|slow-motion-scene|taser|electrocution|gadgetry|gadget|injection|hypodermic-needle|black-eye|swat-team|fear|character-repeating-someone-else's-dialogue|newspaper-headline|punched-in-the-chest|sunglasses|punched-in-the-face|breathing-fire|dog-tag|tattoo|invincible-henchman|race-against-time|flying|destruction|ambush|written-by-director|revenge|woman-kills-a-man|friendship|think-tank|damsel-in-distress|army|secret-service-agent|u.s.-secret-service|montage|high-tech|u.s.-vice-president|flood|man-kills-a-woman|burned-to-death|burned-alive|assassination-plot|innocent-person-killed|final-showdown|attempted-murder|exploding-building|gas-explosion|man-fights-a-woman|henchman|experiment-gone-wrong|henchwoman|man-with-a-ponytail|mercilessness|disarming-someone|brutality|interracial-friendship|mad-scientist|good-versus-evil|evil-man|sociopath|home-invasion|hardware-store|stewardess|latex-gloves|operating-room|3-dimensional|surrealism|absurdism|haunted-by-the-past|flying-man|flying-superhero|sweatshop|bad-tattoo|three-word-title|reference-to-wernher-von-braun|end-credits-roll-call|numbered-sequel|redhead|kiss|love-interest|assassination-attempt|told-in-flashback|machismo|mixed-martial-arts|lieutenant-colonel|marvel-cinematic-universe|girl-in-a-wheelchair|hit-by-a-truck|woman-wearing-a-string-bikini|ch-47-chinook-helicopter|screaming-in-pain|face-tattoo|air-to-surface-missile|blown-off-feet|bell-206-jet-ranger-helicopter|reference-to-albert-einstein|newscast|narrated-by-character|gearing-up|flash-forward|power-suit|subjective-camera|terrorist-cell|tied-up-while-barefoot|tied-feet|finger-gun|slapstick-comedy|black-comedy|one-liner|cameo|fireworks|old-flame|mutation|showdown|interrogation|arrest|handcuffs|femme-fatale|betrayal|double-cross|knocked-out|cover-up|conspiracy|regret|motel|revelation|drug-addict|axe|knife|grenade|shot-in-the-head|hit-by-a-car|water-tower|blockbuster|foot-chase|chase|scar|gash-in-the-face|hand-through-chest|police-officer-killed|sheriff|diner|bar|computer-hacker|computer-cracker|boy|underwater-scene|limousine|cell-phone|mob-of-reporters|person-on-fire|fire|hospital|pakistan|restaurant|colonel|ambulance|fire-truck|held-at-gunpoint|escape|shot-in-the-chest|disguise|surveillance|security-camera|hologram|white-house|washington-d.c.|miami-florida|berne-switzerland|hand-to-hand-combat|brawl|fistfight|battlefield|neck-breaking|gunfight|christmas-tree|battle|combat|severed-leg|severed-arm|regeneration|crutches|hotel|laptop|cure|rooftop|security-guard|stun-gun|toy-gun|news-report|engineer|playboy|ceo|artificial-intelligence|warrior|violence|death|murder|fake-accent|actor|investigation|botanist|virus|party|media-manipulation|manipulation|media-coverage|female-killer|female-assassin|assassin|soldier|female-soldier|ex-soldier|science-runs-amok|flashback|prologue|christmas|mind-control|transformation|super-strength|supernatural-power|explosive-decompression|airplane-hijacking|helicopter-crash|missile|shotgun|gatling-gun|ak-47|machine-gun|uzi|pistol|exploding-house|exploding-helicopter|exploding-body|terrorist-plot|head-mounted-display|extremis|based-on-comic-book|sequel|marvel-entertainment|death-of-son|character-name-in-title|surprise-ending|woman-in-a-bikini|2010s|21st-century|year-1999|20th-century|character's-point-of-view-camera-shot|bare-chested-male|martial-arts|oil-rig|robot-suit|robot|babe-scientist|elevator|1990s|voice-over-narration|no-opening-credits|no-title-at-beginning|nanotechnology|number-in-title</t>
  </si>
  <si>
    <t xml:space="preserve">tt1935179</t>
  </si>
  <si>
    <t xml:space="preserve">Mud</t>
  </si>
  <si>
    <t xml:space="preserve">Two young boys encounter a fugitive and form a pact to help him evade the vigilantes that are on his trail and to reunite him with his true love.</t>
  </si>
  <si>
    <t xml:space="preserve">Lionsgate/Roadside Attractions</t>
  </si>
  <si>
    <t xml:space="preserve">Matthew McConaughey, Reese Witherspoon, Tye Sheridan, Jacob Lofland</t>
  </si>
  <si>
    <t xml:space="preserve">Jeff Nichols</t>
  </si>
  <si>
    <t xml:space="preserve">11 wins &amp; 35 nominations.</t>
  </si>
  <si>
    <t xml:space="preserve">boat|boy|river|14-year-old|bounty-hunter|motorboat|girlfriend|pearls|message|pact|fugitive|friendship|coming-of-age|coming-of-age-film|police-roadblock|shoe-print|climbing-a-tree|penthouse-magazine|protective-male|teenage-girl|father-figure|sharpshooter|diving-suit|punch|junkyard|reuse|teenage-crush|first-kiss|black-eye|passing-message|state-trooper|boat-in-a-tree|wanted-for-murder|wanted-man|eating-from-a-can|poisonous-snake-bite|snake-pit|poisonous-snake|fisherman|tattoo|mysterious-man|nickname-as-title|single-father|dysfunctional-family|separated-parents|house-boat|one-word-title|teenager|forest|man-boy-relationship|teenage-boy|title-spoken-by-character|character-name-in-title</t>
  </si>
  <si>
    <t xml:space="preserve">tt1343092</t>
  </si>
  <si>
    <t xml:space="preserve">The Great Gatsby</t>
  </si>
  <si>
    <t xml:space="preserve">A writer and wall street trader, Nick, finds himself drawn to the past and lifestyle of his millionaire neighbor, Jay Gatsby.</t>
  </si>
  <si>
    <t xml:space="preserve">Lisa Adam, Frank Aldridge, Amitabh Bachchan, Steve Bisley</t>
  </si>
  <si>
    <t xml:space="preserve">Won 2 Oscars. Another 47 wins &amp; 83 nominations.</t>
  </si>
  <si>
    <t xml:space="preserve">dead-body-in-swimming-pool|extramarital-affair|obsessive-love|party|fatal-accident|tragedy|mansion|ingratitude|title-appears-in-writing|accidental-death|losing-temper|character-says-i-love-you|ex-lover-ex-lover-relationship|married-woman|class-differences|green-light|tea-party|organ|impossible-love|cousin-cousin-relationship|world-war-one-veteran|deliberate-anachronism|literary-quote|party-invitation|invitation|wild-party|next-door-neighbor|reference-to-kaiser-wilhelm-ii|coal-industry|coal-town|high-society|wealth|investment-broker|speculation|long-island-new-york|new-york-city|20th-century|reference-to-vogue-magazine|optimism|optimist|no-title-at-beginning|no-opening-credits|abusive-relationship|domestic-violence|american-dream|rags-to-riches|speakeasy|adultery|hit-and-run|1920s|bond-broker|murder-suicide|auto-accident|lost-love|bootlegger|snobbishness|3-dimensional|title-same-as-book|three-word-title|based-on-novel|character-name-in-title</t>
  </si>
  <si>
    <t xml:space="preserve">tt1408101</t>
  </si>
  <si>
    <t xml:space="preserve">Star Trek Into Darkness</t>
  </si>
  <si>
    <t xml:space="preserve">After the crew of the Enterprise find an unstoppable force of terror from within their own organization, Captain Kirk leads a manhunt to a war-zone world to capture a one-man weapon of mass destruction.</t>
  </si>
  <si>
    <t xml:space="preserve">Chris Pine, Zachary Quinto, Zoe Saldana, Karl Urban</t>
  </si>
  <si>
    <t xml:space="preserve">Nominated for 1 Oscar. Another 6 wins &amp; 52 nominations.</t>
  </si>
  <si>
    <t xml:space="preserve">threesome|sequel-to-a-reboot|mission|captain|space|manhunt|admiral|volcano|death|friendship|human-vulcan-man|starfleet-captain|woman|enterprise-the-starship|human-in-outer-space|starship-bridge|mini-skirt|bipedal-alien|based-on-tv-series|cult-favorite|based-on-cult-favorite|starship-crew|speaking-klingon|budweiser|handheld-communicator|starship-captain|starfleet-admiral|damaged-starship|volcanic-eruption|volcano-eruption|experimental-technology|female-scientist|lethal-radiation|alien-creature|misdirection|interrogation|torture|gunfight|fearlessness|englishwoman|boyfriend-girlfriend-relationship|collapsing-building|assassination-attempt|disaster|fire|assassin|strangulation|sword|spear|secret-mission|top-secret|secret-organization|tribe|race-against-time|female-warrior|tough-girl|handcuffs|arrest|dutch-angle|sociopath|cover-up|world-domination|suspended-animation|jumping-from-a-moving-vehicle|jumping-on-a-moving-vehicle|daughter-slapping-father|ejected-into-space|woman-in-a-bikini|bead-curtain|makeup-kiss|spaceship-chase|metaphor|cold-shoulder|sabotage|military-dress-uniform|stuffed-animal|future-cityscape|volcanic-bomb|submerged|jumping-off-a-cliff|swimming-underwater|spear-throwing|running-for-your-life|running-through-the-woods|23rd-century|space-opera|prologue|escape-pod|funeral|memorial|reverse-footage|giant-creature|monster|creature|regeneration|cameo|spacewalk|power-outage|politics|false-identity|corrupt-official|one-man-army|warrior|tough-guy|anti-hero|action-hero|super-soldier|zero-gravity|shot-in-the-head|crushed-to-death|neck-breaking|stabbed-in-the-back|stabbed-in-the-chest|knife|on-the-run|fugitive|translator|crash-landing|elevator|held-at-gunpoint|hologram|secret-agent|secret-government-organization|gatling-gun|bodyguard|surveillance|combat|battle|brawl|fight|fistfight|hand-to-hand-combat|mixed-martial-arts|martial-arts|flying-car|cure|blockbuster|alcatraz|electrocution|lightning|chase|human-alien|babe-scientist|scientist|doctor|engineer|teleportation|shuttle-craft|body-suit|underwater-scene|warrior-race|alien-race|liquid-nitrogen|no-opening-credits|opening-action-scene|moon|space-battle|drunkenness|lieutenant|commander|cell-phone|bar|conspiracy|good-versus-evil|megalomaniac|fictional-war|war-criminal|phaser|laser|photon-torpedoes|laser-gun|super-strength|supernatural-power|genetic-engineering|deoxyribonucleic-acid|criminal-mastermind|terrorist-plot|terrorism|terrorist|golden-gate-bridge|futuristic|violence|double-cross|outer-space|planet|jupiter-the-planet|space-station|spacesuit|exploding-ship|exploding-body|spacecraft|spaceship|human-alien-relationship|medical-scanner|alien|subtitled-scene|murder|torpedo|explosion|knocked-out|broken-arm|broken-leg|radiation|falling-from-height|shot-to-death|shot-in-the-back|shot-in-the-chest|crushed-head|bare-chested-male|shootout|beating|kicked-in-the-face|punched-in-the-face|revenge|superhuman-strength|blood-sample|suicide|woman-slaps-a-man|betrayal|deception|manipulation|resurrection|lens-flare|nightclub|disobeying-orders|blues-music|sexy-alien|landing-craft|space-travel|woman-in-bra-and-panties|sick-child|child-in-peril|hospital|englishman-abroad|self-sacrifice|logic|interracial-friendship|interracial-romance|interracial-love|traitor|warp-speed|returning-character-killed-off|back-from-the-dead|death-of-protagonist|cryogenics|bickering|foot-chase|exploding-volcano|cold-fusion|holding-cell|exploding-building|first-officer|demotion|scottish-accent|san-francisco-california|london-england|star-fleet|father-daughter-relationship|spaceship-crash|terrorist-attack|twelfth-part|star-trek|sequel|second-part|death-of-father|death-of-friend</t>
  </si>
  <si>
    <t xml:space="preserve">tt1905041</t>
  </si>
  <si>
    <t xml:space="preserve">Fast &amp; Furious 6</t>
  </si>
  <si>
    <t xml:space="preserve">Hobbs has Dominic and Brian reassemble their crew to take down a team of mercenaries: Dominic unexpectedly gets convoluted also facing his presumed deceased girlfriend, Letty.</t>
  </si>
  <si>
    <t xml:space="preserve">Vin Diesel, Paul Walker, Dwayne Johnson, Jordana Brewster</t>
  </si>
  <si>
    <t xml:space="preserve">criminal|mercenary|spain|reference-to-robin-hood|tunnel-chase-scene|street-shootout|english-subtitles|custom-car|c-17-globemaster|improvisation|m1-abrams-tank|humvee|drag-racing|car-rollover|subway|grappling-hook-gun|turbo-diesel-engine|tunnel|wink|demolition|toy-car|learjet-35|woman-wearing-a-thong-bikini|night-cityscape|canary-islands|thrown-through-the-air|racing-on-a-mountain-road|ex-cop|high-tech|captain|army|soldier|desert-eagle|silencer|revolver|brother-sister-relationship|surprise-during-end-credits|motorcycle-stunt|airplane-accident|violence|death|murder|gunfight|fight|assassination-attempt|assassin|shotgun|computer-cracker|showdown|boyfriend-girlfriend-relationship|death-of-girlfriend|barbecue|rogue-agent|femme-fatale|disguise|two-way-mirror|fbi|ak-47|explosive|tough-girl|action-heroine|warrior|one-man-army|anti-hero|action-hero|tough-guy|female-killer|female-assassin|female-agent|government-agent|rescue|held-at-gunpoint|hostage|ex-con|wisecrack-humor|security-camera|surveillance|security-guard|torture|arms-dealer|airplane|prison-fight|prisoner|undercover|microchip|police-chase|car-accident|parking-garage|exploding-building|exploding-body|product-placement|hong-kong|mexican-standoff|sniper-rifle|sniper|childbirth|hand-to-hand-combat|mixed-martial-arts|crime-boss|prison|shot-to-death|shot-in-the-back|shot-in-the-chest|exploding-car|explosion|bomb|corrupt-cop|deception|manipulation|moscow-russia|private-jet|death-of-loved-one|interracial-relationship|photograph|arrest|lens-flare|muscleman|beating|interrogation|police-officer-killed|swat-team|catfight|head-butt|kicked-in-the-stomach|punched-in-the-stomach|punched-in-the-face|amnesia|tokyo-japan|subtitled-scene|thief|automated-teller-machine|machine-gun|shootout|character-repeating-someone-else's-dialogue|flashback|hospital|baby|necklace|pistol|car-crash|bare-chested-male|american-abroad|los-angeles-california|london-england|blockbuster|assault-rifle|vending-machine|driving-in-the-wrong-direction|motorcycle|car-flip|pawnshop|broken-nose|cctv|cameo|bitten-on-the-leg|stabbed-in-the-leg|cargo-plane|camera-focus-on-female-butt|scar|scene-during-end-credits|cut-into-pieces|exploding-airplane|runway|exploding-bridge|millionaire|forced-to-strip|reference-to-thor|reference-to-the-hulk|reference-to-captain-america|military-convoy|brawl|body-landing-on-a-car|self-sacrifice|slow-motion-scene|tank|falling-to-death|harpoon|military-base|threat|kidnapping|shiv|falling-down-stairs|foot-chase|subway-station|jumping-from-a-car|lasersight|fbi-agent|investigation|shot-in-the-shoulder|stolen-car|terrorist-group|terrorist-plot|terrorism|terrorist|fistfight|martial-arts|car-chase|numbered-sequel|number-6-in-title|digit-in-title|ampersand-in-title|returning-character-killed-off|inbetwequel|car-theft|car-race|fast-car|sixth-part|sequel|death-of-friend|number-in-title|surprise-ending|sixth-in-series</t>
  </si>
  <si>
    <t xml:space="preserve">tt1670345</t>
  </si>
  <si>
    <t xml:space="preserve">Now You See Me</t>
  </si>
  <si>
    <t xml:space="preserve">An FBI agent and an Interpol detective track a team of illusionists who pull off bank heists during their performances and reward their audiences with the money.</t>
  </si>
  <si>
    <t xml:space="preserve">Jesse Eisenberg, Mark Ruffalo, Woody Harrelson, Isla Fisher</t>
  </si>
  <si>
    <t xml:space="preserve">magician|heist|bank|fbi|interpol|fbi-agent|illusionist|investigation|money|magic|bank-heist|scheme|performance|one-year-later|interpol-agent|millionaire|arrest|distraction|hammer|slow-motion-scene|prison|colleague-colleague-relationship|new-colleague|car-on-fire|explosion|theft|thief|bar|woman-hits-man|watching-tv|on-the-run|chased-by-police|criminal-as-protagonist|criminal|mirror|rabbit|bracelet|masturbation-reference|female-investigator|female-detective|fbi-investigation|pointing-a-gun-at-someone|arrogance|camera-shot-of-bare-feet|barefoot-male|feet-on-table|arrogant-woman|professional-rivalry|sponsor|rose|passive-aggressive-behavior|obscene-finger-gesture|taxi|multiple-protagonists|con-artist|swindle|money-counting|counting-money|spoon|boat|ship|barefoot-female|woman-in-bra|seductive-woman|seductive-behavior|wet-clothes|fake-blood|reference-to-william-shakespeare|chain|blackmailer|underwater-scene|fish-tank|stolen-wristwatch|stolen-wallet|hypnosis|blackmail|wife-hits-husband|frenchman-in-usa|frenchman-abroad|passive-aggressive-woman|first-person-title|kiss-on-the-lips|framed-for-a-crime|money-transfer|framed-for-robbery|overturning-car|burning-evidence|commandeered-vehicle|stage-act|frenchwoman|frenchwoman-abroad|oversized-check|cash|resisting-arrest|reference-to-warren-beatty|handcuffed-to-something|crime-investigation|federal-agent|interrogation|product-placement|escape-from-handcuffs|2010s|four-word-title|fistfight|helicopter|padlock|merry-go-round|sledge-hammer|locked-in-a-cell|car-full-of-money|mannequin|balloon-animal|car-explosion|car-rollover|news-helicopter|handcuffed-together|sliding-down-a-garbage-chute|garbage-disposal|card-sailing|impersonation|flashlight|white-rabbit|threat|talking-to-the-camera|private-plane|flash-paper|ping-pong-ball|dupe|reference-to-david-copperfield|vacuum|pile-of-money|twenty-euro-bill|two-of-hearts|white-rose|locked-door|ego|invitation|hundred-dollar-bill|7-of-diamonds|shakedown|twenty-dollar-bill|money-falling-through-the-air|wiretapping|knife-throwing|knife|bridge|escape|lock-pick|junkyard|secret-room|desert|key|betrayal|teleportation|benefactor|knocked-out|injection|hypodermic-needle|security-guard|armored-truck|black-comedy|machine-gun|frame-up|rooftop|parking-garage|bus|fireworks|safe|warehouse|stealing-a-car|fireplace|conspiracy|foot-chase|brawl|fight|jackhammer|robbery|jail-cell|flashback|deception|carousel|fairground|bank-vault|airplane|female-agent|paris-france|handcuffs|casino|hologram|playing-card|tarot-card|letter|ferry|surveillance|security-camera|swat-team|pistol|media-coverage|news-report|sniper|sniper-rifle|disguise|car-accident|car-crash|private-jet|newspaper-headline|abandoned-apartment|mansion|chicago-illinois|piranha|blood|hypnotist|street-magician|no-opening-credits|tied-feet|tracking-device|mardi-gras|stage-show|pickpocket|garbage-chute|cell-phone|police-chase|magician's-assistant|car-chase|secret-plan|card-trick|street-entertainer|exploding-car|faked-death|wild-goose-chase|post-hypnotic-suggestion|las-vegas-nevada|new-york-city|new-orleans-louisiana|secret-society|interrogation-room|magic-act|stage-magician|magic-trick|sleight-of-hand|hypnotism|mentalist|cold-reading|escape-artist|robin-hood-plot|police-interrogation|police-investigation|police|chase|revenge|misdirection|claim-in-title|bank-robbery|surprise-ending|hughes-md-500-helicopter</t>
  </si>
  <si>
    <t xml:space="preserve">tt2234155</t>
  </si>
  <si>
    <t xml:space="preserve">The Internship</t>
  </si>
  <si>
    <t xml:space="preserve">Two salesmen whose careers have been torpedoed by the digital age find their way into a coveted internship at Google, where they must compete with a group of young, tech-savvy geniuses for a shot at employment.</t>
  </si>
  <si>
    <t xml:space="preserve">Vince Vaughn, Owen Wilson, Rose Byrne, Aasif Mandvi</t>
  </si>
  <si>
    <t xml:space="preserve">google|internship|rivalry|reference-to-gossip-girls|reference-to-oliver-twist|reference-to-twilight|reference-to-the-terminator|f-word|reference-to-the-hunger-games|friendship-between-men|intergenerational-friendship|reference-to-flashdance|tequila|bourbon|animated-credits|actor's-picture-shown-in-credits|still-images-in-end-credits|animated-end-credits|nerd|kiss|gerontophilia|transamerica-pyramid|student-stripper|university-of-phoenix|free-food|sales-pitch|hand-dryer|lap-dance|exotic-dancer|stanford-university|nap|chinese-restaurant|taxi|foreclosure|laid-off|salesman|driverless-car|fools-errand|quidditch|strip-club|trichotillomania|san-francisco-california|job-interview|australian-accent|british-accent|new-job|loss-of-job|product-placement|reference-to-tom-petty|singing-in-a-car|written-by-star</t>
  </si>
  <si>
    <t xml:space="preserve">tt0770828</t>
  </si>
  <si>
    <t xml:space="preserve">Man of Steel</t>
  </si>
  <si>
    <t xml:space="preserve">Clark Kent, one of the last of an extinguished race disguised as an unremarkable human, is forced to reveal his identity when Earth is invaded by an army of survivors who threaten to bring the planet to the brink of destruction.</t>
  </si>
  <si>
    <t xml:space="preserve">Henry Cavill, Amy Adams, Michael Shannon, Diane Lane</t>
  </si>
  <si>
    <t xml:space="preserve">7 wins &amp; 45 nominations.</t>
  </si>
  <si>
    <t xml:space="preserve">reboot|british-actor-playing-american-character|origin-of-hero|based-on-comic-book|final-battle|restaurant|diner|fire|super-speed|adopted-son|superhero|military|army|reference-to-sears|2010s|apocalypse|fictional-war|first-part|riding-a-dragon|ancient-astronaut|laser-gun|one-man-army|one-against-many|supernatural-power|planet|symbol-of-hope|hope|general|reporter|starship-interior|alien-starship|flying-super-villainess|33-year-old|family-crest|natural-birth|ectogenesis|ectogen|artificial-womb|population-control|humanoid-skull|terraformer|extraterrestrial-woman|extraterrestrial-man|extraterrestrial-human|flying-supervillain|caped-superhero|alien-superhero|supervillain|alien-supervillain|super-villainess|alien-super-villainess|female-supervillain|submerged-bus|metropolis-the-city|krypton-the-planet|flying-superhero|male-protagonist|dc-extended-universe|american-midwest|employer-employee-relationship|newspaper|newspaper-editor|slow-motion-scene|clothes-line|female-journalist|budweiser|money-falling-through-the-air|megalomaniac|helicopter|american-flag|sikorsky-sh-60-seahawk|binoculars|oil-platform|falling-object|implosion|rocket-launch|codex|suit-of-armor|human-skull|fetus|assassination|woman-in-labor|falling-debris|plane-crashing-into-a-building|lockheed-martin-boeing-f-22-raptor|c-17-globemaster|oh-6-cayuse-helicopter|fairchild-republic-a-10-thunderbolt-ii|atmospheric-reentry|humvee|uh-60-blackhawk-helicopter|m1-abrams-tank|m-2-bradley-fighting-vehicle|restraint|polar-bear|uh-1-huey-helicopter|sikorsky-sh-3-sea-king-helicopter|ch-47-chinook-helicopter|school-bus-falling-off-a-bridge|space-ship|blow-out|tree-swing|damsel-in-distress|fbi|ferry|yelling|revenge|war-criminal|mercy-killing|fake-identity|fighting-in-the-air|crushed-to-death|collapsing-building|humanity-in-peril|kicked-in-the-stomach|kicked-in-the-face|punched-in-the-chest|construction-site|black-hole|end-of-the-world|beating|inside-the-mind|injection|x-ray-vision|laptop|air-strike|gatling-gun|missile|machine-gun|tank|desert|lifting-person-in-air|chase|hotel|media-coverage|farmhouse|cell-phone|chaos|rescue|hostage|kidnapping|fighter-pilot|gas-mask|fighter-jet|gas-station|bank-vault|bank|costumed-hero|costume|skeleton|engineer|professor|journalist|investigative-reporter|villainess|female-soldier|captain|soldier|u.s.-army|u.s.-air-force|scientist|snow|ice|crash-landing|canada|tent|bridge|bully-comeuppance|truck|waiter|waitress|trucker|hitchhiker|hitchhiking|small-town|pirate-broadcasting|torture|barn|farmer|cornfield|farm|adoptive-mother|adoptive-father|telekinesis|mind-reading|telepathy|school-teacher|school|loner|drifter|fishing-boat|fisherman|space-capsule|mercilessness|invulnerability|anti-villain|laboratory|nonlinear-timeline|cryogenics|space-war|space-battle|escape-pod|reluctant-hero|childbirth|deoxyribonucleic-acid|genetic-engineering|helmet|spacesuit|race-against-time|creature|handcuffs|no-title-at-beginning|council|knife|saturn-the-planet|moon|outpost|space-exploration|alien-civilization|alien-race|civil-war|coup-d'etat|world-domination|artificial-intelligence|robot|jumping-from-height|jumping-through-a-window|crashing-through-a-window|fight-to-the-death|laser|x-rayed-skeleton|warrior|tough-guy|action-hero|combat|battlefield|gunfight|violence|death|martial-arts|mixed-martial-arts|hand-to-hand-combat|brawl|fistfight|exploding-building|exploding-train|exploding-truck|exploding-car|exploding-airplane|exploding-plane|exploding-helicopter|exploding-ship|exploding-body|priest|church|bare-chested-male|blockbuster|news-report|title-at-the-end|terraforming|two-way-mirror|breaking-handcuffs|photograph|kansas|false-identity|neck-breaking|butt-slap|power-outage|spitting-blood|satellite|lifted-by-the-throat|woman-punching-a-man|man-punching-a-woman|car-crash|school-bus|thrown-through-a-wall|thrown-through-a-window|lens-flare|drink-thrown-into-someone's-face|bar|imprisonment|altered-version-of-studio-logo|no-opening-credits|character-repeating-someone-else's-dialogue|head-butt|punched-in-the-face|skull|pistol|assault-rifle|shot-in-the-head|shot-to-death|shot-in-the-chest|shootout|self-sacrifice|hiding-in-a-closet|murder|impalement|stabbed-to-death|stabbed-in-the-chest|child-in-peril|3-dimensional|underwater-scene|oil-rig|person-on-fire|character's-point-of-view-camera-shot|young-version-of-character|mother-son-relationship|husband-wife-relationship|falling-to-death|destruction-of-planet|wilhelm-scream|product-placement|showdown|battle|epic|family-farm|interview|red-cape|flying-man|alien-abduction|human-versus-alien|destroyed-city|u.s.-soldier|fbi-agent|fight|exploding-gasoline-station|phantom-zone|coming-of-age|spacecraft|heroism|space-travel|christ-allegory|alien-contact|catching-someone-who-falls|reboot-of-series|cemetery|fictional-city|earth-viewed-from-space|secret-identity|super-strength|assumed-identity|foster-parent|outer-space|cape|exploding-planet|flashback|good-versus-evil|guided-missile|falling-from-height|adoption|surrogate-family|man-with-glasses|bully|death-of-husband|superhuman|escape|orphan|airplane|helicopter-crash|alien-planet|criminal|flying|dog|newspaper-office|interrogation|arrest|infant|hologram|father-son-relationship|tornado|human-alien|humanoid|colonel|explosion|ufo|editor-in-chief|newspaper-reporter|female-reporter|spaceship|alien|alien-invasion|three-word-title|re-boot|based-on-comic|dc-comics|sequel|death-of-father|surprise-ending</t>
  </si>
  <si>
    <t xml:space="preserve">tt2520398</t>
  </si>
  <si>
    <t xml:space="preserve">Assaulted: Civil Rights Under Fire</t>
  </si>
  <si>
    <t xml:space="preserve">With the original intention of empowering a citizenry's ability to defend themselves against a corrupt or tyrannical government, the concept today may seem farfetched or the makings of a ...</t>
  </si>
  <si>
    <t xml:space="preserve">Dead Patriot Films</t>
  </si>
  <si>
    <t xml:space="preserve">Margot Bennett, Chris Cheng, Alan Gottlieb, Dan Gross</t>
  </si>
  <si>
    <t xml:space="preserve">Kris Koenig</t>
  </si>
  <si>
    <t xml:space="preserve">gun|gun-control|civil-rights|second-amendment|violence|constitution|bill-of-rights|constitutional-amendment|civil-liberties|gun-rights</t>
  </si>
  <si>
    <t xml:space="preserve">tt0816711</t>
  </si>
  <si>
    <t xml:space="preserve">World War Z</t>
  </si>
  <si>
    <t xml:space="preserve">Former United Nations employee Gerry Lane traverses the world in a race against time to stop the Zombie pandemic that is toppling armies and governments, and threatening to destroy humanity itself.</t>
  </si>
  <si>
    <t xml:space="preserve">Brad Pitt, Mireille Enos, Daniella Kertesz, James Badge Dale</t>
  </si>
  <si>
    <t xml:space="preserve">3 wins &amp; 24 nominations.</t>
  </si>
  <si>
    <t xml:space="preserve">zombie|south-korea|chaos|pandemic|infection|disease|nova-scotia|antidote|airplane-accident|walled-city|severed-arm|severed-hand|unlikely-hero|pittsburgh-pennsylvania|jerusalem-israel|helicopter|vaccine|female-soldier|suicide|apartment-building|world-health-organization|troubled-production|united-nations|mission|virus|woman|new-york-city|die-hard-scenario|one-armed-girl|female-amputee|unknown-infection|paris-france|gasoline|falling-from-height|rescue|desert|improvised-weapon|ak-47|machine-gun|hit-with-a-baseball-bat|baseball-bat|surveillance|self-injection|cure|tied-to-a-chair|interrogation|vending-machine|laboratory|blockade|explosive-decompression|blood|airport|self-sacrifice|explosive|bomb|grenade-launcher|eaten-alive|open-ended|airfield|hand-grenade|tank|politician|bare-chested-male|pilot|escape|night-vision-goggles|exploding-helicopter|heavy-rain|special-forces|commando-unit|commando|tooth|jail-cell|mercenary|sniper-rifle|sniper|silencer|army-base|product-placement|freeze-frame|beach|stadium|missile|gatling-gun|shotgun|self-inflicted-gunshot-wound|reluctant-hero|cafeteria|colonel|captain|general|falling-down-stairs|rooftop|elevator|violence|murder|stabbed-to-death|stabbed-in-the-head|stabbed-in-the-chest|security-guard|child-with-a-gun|revolver|motorcycle|combat|battle|gunfight|creature|mutation|pharmacy|sister-sister-relationship|end-of-the-world|shootout|riot|looting|machete|knife|warrior|action-hero|coming-out-of-retirement|electronic-music-score|freeport-nova-scotia|boeing-767|12-seconds|year-1973|israeli-flag|camp-humphreys-south-korea|antonov-an-12-cargo-plane|eurocopter-dauphin|duct-tape|power-outage|flare|mass-panic|child-in-a-shopping-cart|fairchild-republic-a-10-thunderbolt-ii|humvee|ambulance-crash|truck-crash|motorcycle-cop|bell-206-jet-ranger-helicopter|swarm|beached-dolphin|epic-battle|belarus|north-korea|india|camper|stuffed-animal|pennsylvania|breakfast|pancake|little-girl|gun|kiss|shopping-cart|kiss-on-the-forehead|chase|crowbar|barricade|telephone-call|chihuahua|climbing-a-wall|crying|bicycle|israeli-soldier|israeli|car-accident|atlantic-ocean|tv-news|watching-news-on-tv|reference-to-boutros-boutros-ghali|hand-chopped-off|hand-cut-off|shaved-head|ocean|ship|doctor|bunk-bed|hugging|magazine|newark-new-jersey|new-jersey|apartment|beer|radio|family-reunion|reunion|canada|immunity|injection|family-relationships|cardiff-wales|montage|moscow-russia|voice-over-narration|security-camera|vault|impalement|american-abroad|lens-flare|jerusalem|exploding-body|grenade|air-strip|rain|mossad|singing|cia-agent|burned-alive|person-on-fire|flamethrower|burnt-body|corpse|accidental-death|scientist|virologist|new-york|subtitled-scene|spear|helicopter-crash|exploding-car|rifle|supermarket|child-in-peril|stealing-a-car|bitten-on-the-leg|flashback|3-dimensional|body-landing-on-a-car|falling-to-death|cell-phone|character-repeating-someone-else's-dialogue|news-report|shot-to-death|shot-in-the-back|shot-in-the-head|shot-in-the-forehead|shot-in-the-chest|pistol|assault-rifle|bitten-hand|bitten-in-the-neck|bitten-on-the-arm|car-crash|asthma|mother-daughter-relationship|father-daughter-relationship|husband-wife-relationship|sickness|aircraft-carrier|refugee|hit-by-a-truck|recreational-vehicle|hit-with-a-crowbar|axe|foot-chase|wales|evacuation|mass-destruction|research-facility|wall|israel|panic|philadelphia-pennsylvania|epidemic|survival|saving-the-world|explosion|soldier|bethlehem-judah|palestine|dog|bacteria|investigation|amputation|airplane|airplane-crash|three-word-title|u.s.-navy|police-officer-killed|zombie-apocalypse|zombie-violence|undead|outbreak|military|living-dead|death|apocalypse|death-of-friend|based-on-novel|surprise-ending</t>
  </si>
  <si>
    <t xml:space="preserve">tt2334879</t>
  </si>
  <si>
    <t xml:space="preserve">White House Down</t>
  </si>
  <si>
    <t xml:space="preserve">While on a tour of the White House with his young daughter, a Capitol policeman springs into action to save his child and protect the president from a heavily armed group of paramilitary invaders.</t>
  </si>
  <si>
    <t xml:space="preserve">Channing Tatum, Jamie Foxx, Maggie Gyllenhaal, Jason Clarke</t>
  </si>
  <si>
    <t xml:space="preserve">black-u.s.-president|president|white-house|secret-service|tour|security|bunker|armory|secret-service-agent|fight|terrorist|explosion|coup|treason|bloodbath|security-detail|personal-vendetta|covert-action|marine|precocious-child|private-elevator|catwalk|ammunition|automatic-weapon|alarm|protocol|line-of-succession|colleague|co-worker|reference-to-thanksgiving|vault|portrait-of-george-washington|corridor|lost-eyeglasses|vice-president|american-president|political-thriller|police-shootout|driving-on-grass|u.-s.-marines-dress-uniform|attempted-coup-d'etat|american-flag|rose-garden|trident-submarine|lockheed-martin-f-22-raptor|plane-shot-down|fgm-148-javelin-missile|helicopter-shot-down|uh-60-blackhawk-helicopter|prescription-bottle|hitting-a-girl|out-of-ammunition|f-18-hornet|riding-on-top-of-an-elevator|ming-vase|air-force-two|arsenal|sparkler-on-a-cake|singing-for-he's-a-jolly-good-fellow|shrine-to-a-dead-son|shrine-to-a-dead-soldier|dog-tags|sikorsky-sh-3-sea-king-helicopter|knife-throwing|kitchen|hiding-in-a-closet|survival|breaking-a-bottle-over-someone's-head|hit-with-a-chair|bag-over-head|interrogation|torture|elevator|tattoo|security-camera|surveillance|filmed-killing|booby-trap|bomb|timebomb|disguise|deception|politician|senator|politics|rescue|held-at-gunpoint|kidnapping|exploding-body|hand-grenade|swimming-pool|warrior|unlikely-hero|media-coverage|one-day|hostile-takeover|rogue-agent|female-agent|security-guard|gunfight|brawl|flamethrower|fire|cell-phone|punched-in-the-chest|beating|library|fight-in-the-restroom|shot-in-the-leg|shot-in-the-back|race-against-time|exploding-helicopter|car-accident|helicopter|fbi|swat-team|military|soldier|u.s.-army|revenge|special-forces|commando-mission|commando|commando-unit|national-guard|exploding-tank|conspiracy|corrupt-politician|political-corruption|bodyguard|mother-daughter-relationship|hit-by-a-car|car-crashing-through-a-window|lincoln-memorial|shot-through-a-door|shot-through-a-wall|sniper-rifle|nuclear-threat|rocket-launcher|gatling-gun|shotgun|ak-47|death|betrayal|stabbed-in-the-foot|stabbed-with-a-pen|mercenary|beaten-to-death|stabbed-to-death|stabbed-in-the-back|throat-slitting|exploding-airplane|jumping-through-a-window|punched-in-the-face|falling-through-a-rooftop-window|helicopter-crash|lens-flare|reference-to-thomas-jefferson|reference-to-george-washington|delta-force|reference-to-gerald-ford|general|terminal-cancer|grenade|underwater-scene|rpg|tank|car-crash|limousine|cellphone-video|face-slap|reference-to-twitter|kicked-in-the-face|nicotine-gum|hostage|pentagon|shot-in-the-forehead|traitor|u.s.-marine|slow-motion-scene|sniper|masked-man|shot-in-the-head|shot-through-a-window|child-in-peril|assault-rifle|murder-of-a-police-officer|shot-to-death|shot-in-the-chest|silencer|murder|c4-explosives|oval-office|character-repeating-someone-else's-dialogue|reference-to-john-f.-kennedy|reference-to-marilyn-monroe|first-lady|afghanistan-veteran|reference-to-wikipedia|11-year-old|husband-wife-relationship|reference-to-mary-todd-lincoln|peace-treaty|paris-france|ex-husband-ex-wife-relationship|speaker-of-the-house|character-says-i-love-you|squirrel|reference-to-abraham-lincoln|scene-during-opening-credits|u.s.-capitol-building|news-report|violence|terrorist-attack|father-daughter-relationship|knife-fight|knife|disarming-someone|mixed-martial-arts|martial-arts|siege|battle|hand-to-hand-combat|fistfight|african-american|machine-gun|pistol|shoulder-holster|shootout|two-man-army|norad|reporter|painting|vengeance|pocket-watch|tunnel|missile|reference-to-wikileaks|tour-guide|reference-to-youtube|u.s.-presidential-flag|flag-waving|launch-code|marine-one-helicopter|driving-into-swimming-pool|job-interview|elevator-shaft|commando-raid|pager|computer-hacker|camera-phone|political-assassination|airforce-one|car-chase|hostage-situation|air-strike|washington-monument|exploding-building|u.s.-vice-president|color-in-title|three-word-title|terrorist-plot|washington-d.c.|die-hard-scenario|terrorism|u.s.-president|death-of-son|death-of-friend|surprise-ending|eyeglasses|movie-theater|one-man-army|world-war-three</t>
  </si>
  <si>
    <t xml:space="preserve">tt1210819</t>
  </si>
  <si>
    <t xml:space="preserve">The Lone Ranger</t>
  </si>
  <si>
    <t xml:space="preserve">Native American warrior Tonto recounts the untold tales that transformed John Reid, a man of the law, into a legend of justice.</t>
  </si>
  <si>
    <t xml:space="preserve">Johnny Depp, Armie Hammer, William Fichtner, Tom Wilkinson</t>
  </si>
  <si>
    <t xml:space="preserve">Action, Adventure, Western</t>
  </si>
  <si>
    <t xml:space="preserve">Nominated for 2 Oscars. Another 4 wins &amp; 17 nominations.</t>
  </si>
  <si>
    <t xml:space="preserve">horse|outlaw|train|texas|texas-ranger|comanche|lone-ranger|wild-west|escape|partner|lawyer|1930s|white-horse|warrior|native-american|corrupting-influence-of-capitalism|predatory-capitalism|occupation-in-title|nickname-as-title|evil-capitalist|law-and-order|north-american-indian|talking-to-the-dead|female-prisoner|false-flag|disguised-as-indians|arson|cleavage|prostitution|usa|brothel-madam|angry-mob|19th-century|20th-century|murder-of-a-police-officer|necklace-yanked-off|three-word-title|building-fire|carnival|campfire|white-stetson-hat|grave|burial-ritual|monument-national-park|judo-flip|train-wreck|end-of-the-line|shackled|walking-on-top-of-a-train-car|rag-doll|passenger-train|bison|close-up-of-eye|year-1869|laying-railroad-track|museum|dead-mouse|peanut-in-the-shell|helium-balloon|red-balloon|child-in-peril|child-with-a-gun|train-derailment|hit-by-a-train|dog|cat|face-slap|spit-in-the-face|toy-gun|badge|character-repeating-someone-else's-dialogue|presumed-dead|cave|shot-through-a-window|two-man-army|anti-hero|storytelling|disfigurement|scar|action-hero|shot-in-the-head|shot-to-death|shot-in-the-leg|shot-in-the-hand|shot-in-the-shoulder|shot-in-the-back|shot-in-the-chest|shot-in-the-face|birdcage|disguise|outlaw-gang|heart-ripped-out|throat-slitting|map|rescue|held-at-gunpoint|hostage|kidnapping|death-of-husband|death-of-brother|husband-wife-relationship|father-son-relationship|mother-son-relationship|subtitled-scene|threatened-with-a-knife|tribe|spirituality|desert|village|gatling-gun|sword|knife|axe|brother-brother-relationship|police-station|jail-cell|reluctant-hero|crime-fighter|masked-vigilante|rifle|revolver|murder|death|violence|barn|fire|cowboy|corrupt-cop|flaming-arrow|bow-and-arrow|military|rogue-soldier|freakshow|captain|outrunning-explosion|exploding-bridge|explosion|dynamite|handcuffs|mexican-standoff|conspiracy|soldier|u.s.-army|black-comedy|slapstick-comedy|buddy-comedy|vigilante|bank-vault|bank|shootout|dual-wield|battlefield|civil-war-veteran|star-spangled-banner|press-conference|corrupt-businessman|good-versus-evil|train-accident|small-town|hallucination|rabbit|cannibal|revenge|nonlinear-timeline|told-in-flashback|ferris-wheel|san-francisco-california|1860s|bullwhip|monument-valley|freeze-frame|bank-robbery|tomahawk|gunfight|fairground|old-man|unconscious|riding-horse-backwards|u.s.-cavalry|stampede|greed|steam-locomotive|brass-band|blood-on-one's-mouth|scene-during-end-credits|chained-together|horse-inside-a-train|prostitute|train-robbery|william-tell-overture|vengeance|pacifist|man-dressed-as-woman|brothel|wooden-leg|scorpion|stuck-in-sand|unreliable-narrator|flash-forward|facial-disfigurement|open-grave|train-chase|old-west|dead-bird|no-title-at-beginning|no-opening-credits|cannibalism|based-on-tv-series|fighting-on-the-roof-of-a-train|silver-bullet|train-crash|ambush|white-hat|battle|locomotive|massacre|origin-of-hero|silver|silver-mine|chase|superhero|fight-on-a-moving-train|betrayal|pocket-watch|singing-on-a-train|buried-to-the-neck|indian|masked-hero|masked-man|mask|based-on-radio-show|reboot|re-boot|remake|death-of-father|title-spoken-by-character|character-name-in-title|flashback</t>
  </si>
  <si>
    <t xml:space="preserve">tt2191701</t>
  </si>
  <si>
    <t xml:space="preserve">Grown Ups 2</t>
  </si>
  <si>
    <t xml:space="preserve">After moving his family back to his hometown to be with his friends and their kids, Lenny finds out that between old bullies, new bullies, schizo bus drivers, drunk cops on skis, and 400 costumed party crashers sometimes crazy follows you.</t>
  </si>
  <si>
    <t xml:space="preserve">reference-to-nicki-minaj|sneezing|belching|number-in-title|party|co-written-by-actor|flatulence|second-part|voyeurism|voyeur|sexual-desire|sexual-attraction|lingerie|white-panties|panties|mini-dress|cheerleader-uniform|bikini|blonde|red-dress|scantily-clad-female|deer|kitchen|reference-to-prince|wig|fisticuffs|reference-to-jennifer-beals|reference-to-madonna|reference-to-hall-and-oates|reference-to-meat-loaf|reference-to-indiana-jones|reference-to-boy-george|reference-to-pat-benatar|reference-to-zz-top|reference-to-bruce-springsteen|frat-boy|singing-in-a-car|friendship|digit-in-title|sequel|three-word-title</t>
  </si>
  <si>
    <t xml:space="preserve">tt1663662</t>
  </si>
  <si>
    <t xml:space="preserve">Pacific Rim</t>
  </si>
  <si>
    <t xml:space="preserve">As a war between humankind and monstrous sea creatures wages on, a former pilot and a trainee are paired up to drive a seemingly obsolete special weapon in a desperate effort to save the world from the apocalypse.</t>
  </si>
  <si>
    <t xml:space="preserve">Charlie Hunnam, Diego Klattenhoff, Idris Elba, Rinko Kikuchi</t>
  </si>
  <si>
    <t xml:space="preserve">Nominated for 1 BAFTA Film Award. Another 6 wins &amp; 47 nominations.</t>
  </si>
  <si>
    <t xml:space="preserve">kaiju|pilot|portal|robot|giant-monster|human-versus-monster|human-piloted-robot|piloted-giant-robot|creature|ocean|monster|scientist|sea|pacific-ocean|fight|battle|attack|co-pilot|apocalypse|giant-robot|combat|final-battle|bridge|colossal-robot|martial-arts|winged-creature|winged-monster|flying-monster|concrete-wall|vomiting|retirement|impassioned-speech|brother-brother-team|father-son-team|pilot-ejects|pregnant|acid|newton's-cradle|shipping-container|nuclear-reactor|airlift|overhaul|clone|english-bulldog|sleeve-tattoo|year-2017|sikorsky-hh-53-jolly-green-giant|mind-meld|twin-brother|sikorsky-hh-3-jolly-green-giant|suit-of-armor|bare-chested-male|manila-philippines|lockheed-martin-boeing-f-22-raptor|blockbuster|surprise-during-end-credits|scene-during-end-credits|what-happened-to-epilogue|escape-pod|timebomb|nuclear-bomb|torso-cut-in-half|nuclear-explosion|underwater-scene|deoxyribonucleic-acid|alien-race|cloning|collapsing-building|hidden-room|bunker|flare-gun|flood|power-outage|electromagnetic-pulse|homage|death|violence|sword|adopted-daughter|wheelchair|child-in-peril|brawl|cafeteria|rampage|outer-space|wormhole|skull|eaten-alive|corpse|exposed-brain|laboratory|revenge|flashback|stick-fight|aircraft-carrier|electrocution|cannon|self-sacrifice|father-son-relationship|news-report|media-coverage|construction-site|genetic-engineering|united-nations|walled-city|coming-out-of-retirement|redemption|stabbed-in-the-chest|severed-arm|mind-reading|inside-the-mind|plane-crash|lightning|rainstorm|heavy-rain|storm-at-sea|hologram|voice-over-narration|brother-brother-relationship|ice|snow|fishing-boat|factory|gatling-gun|shotgun|threatened-with-a-knife|machine-gun|pistol|battlefield|good-versus-evil|resistance|resistance-fighter|mercenary|military|fighter-jet|golden-gate-bridge|san-francisco-california|exploding-bridge|exploding-body|explosion|exploding-plane|end-of-the-world-scenario|2020s|dystopia|exploding-building|exploding-truck|exploding-car|chinese|sydney-australia|seattle-washington|super-computer|robot-suit|giant-creature|no-opening-credits|soldier|killed-in-action|death-of-brother|nerd|year-2020|technician|australia|artificial-intelligence|australian|american|russian|japanese|black-marketeer|black-market|boat|ship|military-officer|fictional-war|military-base|eyeglasses|broken-glass|girl-in-danger|destruction-of-city|place-name-in-title|saving-the-world|fall-from-height|pendulum|evacuation|rescue|scare|scream|fistfight|knife|trembling|four-star-general|general|army-general|metal-detector|navigation-map|alaska|swing|helicopter|basketball-game|memory|shoe|red-shoe|nosebleed|respect|kendo|stick|training|cane|ladder|dog|hong-kong-bay|hong-kong|watching-news-on-tv|marshal|unity|two-word-title|mecha|monster-movie|future|epic|alien-invasion|death-of-son|asian-with-coloured-hair</t>
  </si>
  <si>
    <t xml:space="preserve">tt1821694</t>
  </si>
  <si>
    <t xml:space="preserve">RED 2</t>
  </si>
  <si>
    <t xml:space="preserve">Retired C.I.A. agent Frank Moses reunites his unlikely team of elite operatives for a global quest to track down a missing portable nuclear device.</t>
  </si>
  <si>
    <t xml:space="preserve">Bruce Willis, John Malkovich, Mary-Louise Parker, Helen Mirren</t>
  </si>
  <si>
    <t xml:space="preserve">color-in-title|black-tights|female-stockinged-feet|female-stockinged-legs|black-pantyhose|pantyhose|russian|cia-agent|cia|team|rescue|bomb|supermarket|nuclear-weapon|kremlin|motorcycle-car-crash|die-hard-scenario|fistfight|title-at-the-end|fire-in-a-55-gallon-drum|throat-cut|bare-chested-male|locked-in-a-car-trunk|pump-action-shotgun|hit-by-a-falling-object|hiding|hanging-from-a-window-sill|grenade|booby-trap|pringles-potato-chips|u.-s.-marines-dress-uniform|needle-stuck-into-hand|white-rose|warehouse-store|nuclear-explosion|eurocopter-as355-twin-squirrel|wire-cutters|iranian-embassy-london|compartment-in-heal-of-shoe|pistol-whip|antonov-an-12-cub|toasting-with-a-drink|red-mercury|bombardier-challenger-600-business-jet|manhole|face-slap|catching-a-knife|falling-from-a-motorcycle|wheelie|throwing-a-knife|wine-tasting|kissing-in-public|stealing-an-airplane|arsenal|teterboro-new-jersey|learjet-60|motorcycle|helicopter-crash|helicopter|exploding-body|bag-over-head|punched-in-the-chest|kicked-in-the-face|punched-in-the-face|eccentric|old-flame|frame-up|vault|british-stereotype|american-abroad|asian-stereotype|car-set-on-fire|bridge|revenge|insane-asylum|mad-scientist|scientist|physicist|ambassador|embassy|seduction|slow-motion-scene|drugged-drink|foot-chase|photograph|cameo|race-against-time|arrest|car-accident|car-crash|hit-by-a-car|car-motorcycle-chase|senator|cover-up|undercover-agent|undercover|diner|fugitive|on-the-run|target-practice|sniper-rifle|shotgun|disguise|gatling-gun|ak-47|machine-gun|uzi|revolver|silencer|pistol|swat-team|subtitled-scene|betrayal|deception|double-cross|held-at-gunpoint|hostage|kidnapping|escape|interrogation|torture|conspiracy|airfield|airport|airplane|private-jet|kung-fu|gunfight|filmed-killing|security-camera|cell-phone|surveillance|security-guard|u.s.-air-force|u.s.-army|soldier|firing-squad|military|rogue-agent|general|fbi|funeral|church|timebomb|hand-grenade|dynamite|explosion|key|femme-fatale|hotel|restaurant|bar|pentagon|washington-d.c.|wisecrack-humor|boyfriend-girlfriend-relationship|product-placement|bound-and-gagged|tied-to-a-chair|garrote|knife|assassination-attempt|female-agent|female-assassin|female-spy|secret-agent|spy|hypodermic-needle|injection|antidote|nerve-gas|terrorist-plot|terrorist-group|exploding-airplane|car-bomb|exploding-car|female-warrior|tough-girl|warrior|tough-guy|action-heroine|anti-hero|reluctant-hero|coming-out-of-retirement|action-hero|espionage|violence|death|murder|stabbed-to-death|stabbed-in-the-chest|stabbed-in-the-back|shot-in-the-throat|stabbed-in-the-neck|shot-in-the-foot|shot-in-the-leg|shot-in-the-hand|shot-in-the-arm|shot-in-the-shoulder|shot-to-death|shot-in-the-back|shot-in-the-chest|shot-in-the-head|dual-wield|gun-fu|stylized-violence|mixed-martial-arts|hand-to-hand-combat|brawl|fight|hong-kong|eiffel-tower-paris|tower-bridge-london|reference-to-carmen-miranda|kissing|foot-fetish|reference-to-las-vegas|moscow-russia|ambush|reference-to-john-f.-kennedy|reference-to-fidel-castro|safe-house|handcuffs|private-plane|taser|manic|reference-to-josef-stalin|reference-to-lenin|wig|reference-to-bette-davis|prison|mental-hospital|reference-to-mary-queen-of-scots|reference-to-queen-elizabeth-i|river-thames|faked-death|london-england|tower-of-london|mi6|terrorism|terrorist|safe-deposit-box|bald|contract-killer|assassin|drugged|kimono|paris-france|car-chase|porsche|kryptonite|reference-to-wikileaks|reference-to-leonardo-da-vinci|sniper|black-ops|car-explosion|gun|shootout|evil-scientist|martial-arts|weapon-of-mass-destruction|digit-in-title|ex-cia-agent|numbered-sequel|based-on-comic-book|based-on-comic|dc-comics|second-part|sequel|number-in-title</t>
  </si>
  <si>
    <t xml:space="preserve">tt0790736</t>
  </si>
  <si>
    <t xml:space="preserve">R.I.P.D.</t>
  </si>
  <si>
    <t xml:space="preserve">A recently slain cop joins a team of undead police officers working for the Rest in Peace Department and tries to find the man who murdered him.</t>
  </si>
  <si>
    <t xml:space="preserve">Jeff Bridges, Ryan Reynolds, Kevin Bacon, Mary-Louise Parker</t>
  </si>
  <si>
    <t xml:space="preserve">based-on-comic-book|partner|police|undead|drug-dealer|gold|3-dimensional|in-medias-res|fistfight|back-from-the-dead|police-shootout|building-fire|stop-motion|dead-but-doesn't-know-it|camera-shot-of-feet|sonic-grenade|stetson|close-up-of-eyes|death-of-wife|lasso|helicopter-crash|newscast|cayenne-pepper|obscene-finger-gesture|garbage-truck|building-collapse|st.-christopher-medal|playing-a-concertina|out-of-control-elevator|man-wearing-a-g-string|multi-car-pile-up|truck-crash|harpooned|meat-freezer|buried-gold|tailing-a-suspect|gold-nugget|baseball-game|hot-dog|losing-hat|run-over|fall-from-height|hit-in-the-crotch|beaten-with-own-arm|severed-arm|reference-to-steely-dan|female-captain|police-brutality|hand-to-hand-combat|martial-arts|brawl|fight|gunfight|police-station|jail-cell|good-versus-evil|demon|baseball-stadium|dreadlocks|news-report|apartment|deception|training|two-man-army|warrior|anti-hero|action-hero|hit-by-a-car|restaurant|hit-by-a-bus|police-captain|car-crash|car-accident|collapsing-building|parking-garage|rooftop|impersonating-a-police-officer|damsel-in-distress|rescue|hostage|kidnapping|body-landing-on-a-car|escape|interrogation|torture|megalomaniac|world-domination|end-of-the-world|race-against-time|portal|handcuffs|arrest|held-at-gunpoint|car-chase|police-chase|chase|foot-chase|vortex|exploding-body|giant-creature|giant-monster|obesity|disguise|stadium|informant|cemetery|jogging|jogger|laser-gun|death-of-husband|police-funeral|funeral|secret-identity|videotape|stylized-violence|dual-wield|gun-fu|time-freeze|shot-to-death|shot-in-the-chest|gatling-gun|crashing-through-a-window|jumping-through-a-window|jumping-from-height|falling-from-height|exploding-car|explosion|betrayal|ak-47|shotgun|revolver|pistol|death|murder|shootout|machine-gun|police-corruption|corrupt-cop|swat-team|abandoned-warehouse|meth-lab|locker-room|artifact|relic|gunslinger|supernatural-power|wisecrack-humor|buddy-cop|buddy-comedy|part-computer-animation|surrealism|giant|monster|creature|detective|husband-wife-relationship|nonlinear-timeline|no-opening-credits|armenian|boston-massachusetts|violence|spirit|police-detective|outlaw|supernatural|police-officer-killed|dark-horse-comics|based-on-comic|entire-title-is-capitalized-acronym|acronym-in-title|title-spoken-by-character</t>
  </si>
  <si>
    <t xml:space="preserve">tt2396566</t>
  </si>
  <si>
    <t xml:space="preserve">20 Feet from Stardom</t>
  </si>
  <si>
    <t xml:space="preserve">Backup singers live in a world that lies just beyond the spotlight. Their voices bring harmony to the biggest bands in popular music, but we've had no idea who these singers are or what lives they lead, until now.</t>
  </si>
  <si>
    <t xml:space="preserve">Radius-TWC</t>
  </si>
  <si>
    <t xml:space="preserve">Lou Adler, Stephanie 'Stevvi' Alexander, Patti Austin, Chris Botti</t>
  </si>
  <si>
    <t xml:space="preserve">Morgan Neville</t>
  </si>
  <si>
    <t xml:space="preserve">Won 1 Oscar. Another 20 wins &amp; 26 nominations.</t>
  </si>
  <si>
    <t xml:space="preserve">reference-to-led-zeppelin|bechdel-test-passed|singer|backup-singer|concert-footage|band|song|african-american|interview|pop-music|singing|reference-to-paul-simon|religion|bigger-dreams|reference-to-mcdonald's-restaurant|prayer|pregnancy|bird|1968-olympics-black-power-salute|baton-twirler|universal-city-los-angeles|car-radio|reference-to-the-ike-and-tina-turner-revue|elevator|narcissism|capitol-records-building-hollywood|show-business|ego|spirituality|nervous-breakdown|rock-'n'-roll-hall-of-fame|reference-to-pick-'n'-save|heartbreak|40-year-old|classroom|class|cleaning-a-bathroom|listening-to-a-radio|rockefeller-center-manhattan-new-york-city|grand-central-station-manhattan-new-york-city|times-square-manhattan-new-york-city|manhattan-new-york-city|central-park-manhattan-new-york-city|reference-to-elektra-records|house-cleaner|church|madison-square-garden-manhattan-new-york-city|death-of-michael-jackson|depression|reference-to-warner-brothers|reference-to-gamble-and-huff|fame|standing-ovation|activist|photograph|mother-daughter-relationship|songwriter|confederate-flag|reference-to-clydie-king|politics|behind-the-scenes|american-flag|black-panthers|black-power|philadelphia-pennsylvania|poster|reference-to-dionne-warwick|reference-to-the-shirelles|alabama|vietnam-war|grammy-award|gold-record|prostitute|demonstration|protest|civil-rights|reference-to-john-glen|soul-music|husband-wife-relationship|pimp|reference-to-the-ikettes|los-angeles-california|hollywood-sign|16-year-old|15-year-old|hollywood-california|reference-to-a&amp;m-records|reference-to-motown-records|reference-to-diana-ross|christmas-song|christmas|reference-to-playboy-magazine|reference-to-the-wall-of-sound|contract|record-producer|archive-footage|applause|audience|reference-to-the-crystals|sex|choir|reference-to-gene-pitney|reference-to-the-sweet-inspirations|reference-to-the-blackberries|reference-to-the-raelettes|diva|cell-phone|scat-singing|reference-to-bobby-pickett|1980s|1970s|1960s|reference-to-sam-cooke|reference-to-the-righteous-brothers|pastor|reference-to-the-blossoms|reference-to-the-marina-christian-center|spanish-teacher|spanish|teacher|reference-to-god|reference-to-talking-heads-the-band|new-york-city|guitarist|guitar|drummer|drums|pianist|piano|reference-to-betty-everett|rock-'n'-roll|reference-to-mariah-carey|reference-to-otis-redding|reference-to-billy-preston|reference-to-lou-reed|f-word|reference-to-robert-plant|reference-to-the-rolling-stones|reference-to-the-beatles|microphone|reference-to-buck-owens|split-screen|reference-to-aretha-franklin|reference-to-chaka-kahn|reference-to-the-waters-family|reference-to-carole-king|reference-to-james-taylor|black-american|reference-to-frank-sinatra|reference-to-patti-labelle|reference-to-elvis-presley|music-history|dancing|dancer|reference-to-american-idol|reference-to-whitney-houston|reference-to-james-brown|four-word-title|background-singer|gospel-music|recording-session|musician|pop-singer|rock-concert|rock-music|rhythm-and-blues|recording-studio|number-in-title|70-year-old|18-year-old</t>
  </si>
  <si>
    <t xml:space="preserve">tt1727388</t>
  </si>
  <si>
    <t xml:space="preserve">The Way Way Back</t>
  </si>
  <si>
    <t xml:space="preserve">Shy 14-year-old Duncan goes on summer vacation with his mother, her overbearing boyfriend, and her boyfriend's daughter. Having a rough time fitting in, Duncan finds an unexpected friend in Owen, manager of the Water Wizz water park.</t>
  </si>
  <si>
    <t xml:space="preserve">Steve Carell, Toni Collette, Allison Janney, AnnaSophia Robb</t>
  </si>
  <si>
    <t xml:space="preserve">Nat Faxon, Jim Rash</t>
  </si>
  <si>
    <t xml:space="preserve">5 wins &amp; 30 nominations.</t>
  </si>
  <si>
    <t xml:space="preserve">summer|water-park|shy-kid|friendship|unlikely-friendship|water-slide|vacation|awkward-boy|reference-to-reo-speedwagon|mother-son-relationship|teenage-boy|co-written-by-actor|coming-of-age|reference-to-bonnie-tyler|reference-to-the-rolling-stones|singing-in-a-car|neighbor|job|cheating-boyfriend|teenage-girl|bicycle|party|boat|repetition-in-title</t>
  </si>
  <si>
    <t xml:space="preserve">tt1430132</t>
  </si>
  <si>
    <t xml:space="preserve">The Wolverine</t>
  </si>
  <si>
    <t xml:space="preserve">When Wolverine is summoned to Japan by an old acquaintance, he is embroiled in a conflict that forces him to confront his own demons.</t>
  </si>
  <si>
    <t xml:space="preserve">Hugh Jackman, Tao Okamoto, Rila Fukushima, Hiroyuki Sanada</t>
  </si>
  <si>
    <t xml:space="preserve">James Mangold</t>
  </si>
  <si>
    <t xml:space="preserve">regeneration|self-healing|healing-power|marvel-comics|mecha|japan|samurai|japanese|funeral|japanese-soldier|woods|soldier|death|dream|samurai-sword|sword|nightmare|yakuza|immortality|mutant-superhero|female-mutant|strong-female-character|3-dimensional|wolverine-the-character|childhood-love|fiancee|ex-boyfriend|former-friend|false-friend|betrayal|murder-of-friend|love-triangle|older-man-younger-woman|adopted-sister|ceo|businesswoman|asian-woman|japanese-woman|babe|veteran|interracial-romance|corporation|2010s|b-29|atomic-bomb|1945|clan|railway-station|asian-with-coloured-hair|claw-fight|hairy-chest|female-doctor|media-coverage|news-report|rifle|stabbed-in-the-arm|head-butt|dark-hero|female-killer|premarital-sex|rainstorm|orphan|shaving|hit-with-a-chair|engaged-couple|crushed-to-death|falling-from-height|electrocution|blizzard|hypodermic-needle|catfight|escape|rescue|hostage|thrown-through-a-window|honor|prostitute|subway|motorcycle|drugged-drink|elevator|robot-suit|conspiracy|assassination-attempt|stylized-violence|brawl|mixed-martial-arts|fugitive|fight-on-train-roof|surprise-during-end-credits|haunted-by-the-past|scientist|laboratory|mountain|father-son-relationship|crime-boss|organized-crime|ak-47|uzi|hitman|heiress|last-will-and-testament|billionaire|drug-dealer|corrupt-official|fish-out-of-water|culture-clash|threatened-with-a-knife|female-warrior|tough-girl|action-heroine|ninja-army|female-samurai|limousine|poison-dart|cave|crossbow|drunkenness|drifter|reluctant-hero|anti-hero|scar|burned-to-death|fighter-plane|atomic-explosion|canadian|canada|loner|parasite|hand-through-chest|world-war-two-veteran|ex-soldier|prisoner-of-war-camp|prisoner-of-war|no-title-at-beginning|villainess|super-villain|mafia|gangster|bar-fight|violence|machine-gun|martial-arts|hand-to-hand-combat|showdown|chase|fight-on-a-train-roof|ambush|tokyo-japan|warrior|cameo|airport|female-fighter|tough-guy|opening-action-scene|wisecrack-humor|main-character-shot|action-hero|canadian-superhero|babe-scientist|kendo|power-armor|superhero|femme-fatale|ghost|suspense|younger-version-of-character|hanged-woman|kiss-of-death|spit-in-the-face|stabbed-in-the-throat|strangulation|neck-breaking|falling-to-death|thrown-off-a-balcony|chopping-wood|blood|gash-in-the-face|sword-fight|man-slaps-a-woman|kidnapping|near-death-experience|love-hotel|stabbed-in-the-neck|thrown-from-a-train|infection|foot-chase|stabbed-in-the-leg|broken-leg|shot-to-death|shot-in-the-back|shot-in-the-arm|shot-in-the-shoulder|shot-in-the-leg|shot-in-the-chest|cheating-fiance|greed|interracial-relationship|interracial-kiss|suicide-attempt|x-ray|revenge|murder|breaking-a-bottle-over-someone's-head|bilingualism|subtitled-scene|pistol|shotgun|rain|snow|lens-flare|character-repeating-someone-else's-dialogue|impalement|bar|shot-with-an-arrow|killing-an-animal|mercy-killing|stabbed-to-death|stabbed-in-the-stomach|stabbed-in-the-chest|seppuku|suicide|burnt-face|burned-alive|guilt|hallucination|year-1945|bare-chested-male|nuclear-explosion|atom-bomb|no-opening-credits|supernatural-power|phone-conversation|press-interview|fighting-atop-train|fistfight|fight|faked-death|good-versus-evil|one-man-army|tree-cutting|x-rayed-skeleton|scene-during-end-credits|dark-past|stabbed-in-the-hand|loss-of-loved-one|on-the-run|jumping-off-a-roof|egomaniac|robot|research-facility|armor|falling-into-a-swimming-pool|swimming-pool|father-daughter-relationship|sister-sister-relationship|bug|nagasaki-japan|self-sacrifice|number-13|friend|heart|stabbed-in-chest|snake-woman|venom|body-scanner|scan|fountain-pen|oncologist|ninja|atomic-bomb-victim|world-war-two|explosion|atomic-bombing|seaside|thug|bodyguard|tattoo|monk|temple|washroom|grandfather-granddaughter-relationship|kidnapper|villa|private-jet|kettle|chain|ronin|arranged-marriage|flashback|airplane|apple|seeing-the-future|assassin|female-assassin|kimono|defense-secretary|claw|toxin|poison|arrow|poisoned-arrow|bear|grizzly-bear|red-hair|forest|hunter|shaving-beard|chopstick|kiss|subtitles|goat|hotel|cat|stabbed-in-the-back|knife|looking-at-oneself-in-a-mirror|restroom|helicopter|veterinarian|media|train|bullet-train|bow-and-arrow|two-word-title|katana-sword|healing|spin-off-sequel|spin-off|based-on-comic|based-on-comic-book|x-men|sequel|second-part|mutant|title-spoken-by-character|character-name-in-title|surprise-ending|self-mutilation|axe|thunder|tunnel|pub</t>
  </si>
  <si>
    <t xml:space="preserve">tt1327773</t>
  </si>
  <si>
    <t xml:space="preserve">Lee Daniels' The Butler</t>
  </si>
  <si>
    <t xml:space="preserve">As Cecil Gaines serves eight presidents during his tenure as a butler at the White House, the civil rights movement, Vietnam, and other major events affect this man's life, family, and American society.</t>
  </si>
  <si>
    <t xml:space="preserve">Forest Whitaker, David Banner, Michael Rainey Jr., LaJessie Smith</t>
  </si>
  <si>
    <t xml:space="preserve">Lee Daniels</t>
  </si>
  <si>
    <t xml:space="preserve">Nominated for 2 BAFTA Film Awards. Another 18 wins &amp; 50 nominations.</t>
  </si>
  <si>
    <t xml:space="preserve">white-house|butler|president|hotel|civil-rights|domestic-servant|civil-rights-movement|u.s.-president|locked-in-jail|grave-side-ceremony|21-gun-salute|flag-draped-coffin|killed-in-vietnam|black-power|black-panther|no-opening-credits|ku-klux-klan|washington-d.c.|activism|1950s|united-states-of-america|black-history|woman|tie-clip|holy-bible|year-2008|bugler|birthday-cake|gift-wrapped-birthday-present|reference-to-j.-edgar-hoover|throwing-son-out-of-house|reference-to-sidney-poitier|reference-to-john-lewis|sewing-machine|bombing|martin-luther-king-assassination|bloody-sunday|house-negro|constipation|reference-to-uncle-tom|president-sitting-on-a-toilet|james-brown-imitation|state-dinner|party|125-pairs-of-shoes|playing-poker|home-aquarium|burning-a-bus|first-lady-crying|man-crying|presidential-speech|clothes-hanger|archival-footage|german-shepherd|molotov-cocktail|lying-on-the-floor|riding-a-bus|burning-cross|reference-to-martin-luther-king-jr.|woman-carrying-a-baby|year-1961|drinking-fountain|segregation|scalded|drink-thrown-in-face|spitting-in-face|gold-flatware|setting-a-table|reference-to-mahatma-gandhi|lunch-counter|plate-of-cookies|oil-painting|startled|dirty-joke|louis-xiii-cognac|man-wearing-a-tuxedo|handshake|working-in-the-white-house|portrait-of-george-washington|man-wearing-white-gloves|year-1957|waiter|martini|bandaging-a-wound|cut-hand|breaking-a-store-window|stealing-food|hungry|caught-in-the-rain|gold-pocket-watch|tear-on-cheek|seeing-father-murdered|murdering-a-slave|raping-a-slave|camera|cotton-field|macon-georgia|year-1926|begins-with-martin-luther-king-jr.-quotation|racial-violence|racial-tension|racial-discrimination|racial-prejudice|race-relations|progressivism|propaganda-film|liberal-propaganda|race-baiting|revisionist-history|american-president|bechdel-test-failed|no-title-at-beginning|multiple-time-frames|white-gloves|tuxedo|two-word-title|voice-over-narration|death-of-wife|apartheid|reference-to-malcolm-x|freedom-bus|prison|selma-alabama|birmingham-alabama|nashville-tennessee|drinking-problem|breaking-and-entering|cotton-plantation|rape|n-word|military-funeral|vietnam-war|kennedy-assassination|2008-presidential-election|reference-to-barack-obama|student-activist|estranged-son|funeral|freedom-rider|protest|prejudice|riot|sit-in|black-panther-party|injustice|racism|1980s|1970s|1960s|father-son-relationship|marriage|african-american|based-on-newspaper-article|death-of-son|death-of-father|based-on-true-story</t>
  </si>
  <si>
    <t xml:space="preserve">tt2357129</t>
  </si>
  <si>
    <t xml:space="preserve">Jobs</t>
  </si>
  <si>
    <t xml:space="preserve">The story of Steve Jobs' ascension from college dropout into one of the most revered creative entrepreneurs of the 20th century.</t>
  </si>
  <si>
    <t xml:space="preserve">Ashton Kutcher, Dermot Mulroney, Josh Gad, Lukas Haas</t>
  </si>
  <si>
    <t xml:space="preserve">entrepreneur|kiss|reference-to-radio-shack|surname-as-title|year-1980|harmonica|year-1977|1980s|convention|unplanned-pregnancy|apple|told-in-flashback|inventor|fame|garage|eccentric|demonstration|screaming|bare-chested-male|illegitimate-child|attorney|office|business|motorcycle|year-1984|year-1982|man-with-glasses|1970s|engineer|polaroid-camera|talking-in-private|sleeping-on-the-job|student|confrontation|adoptive-father-adopted-son-relationship|computer-store|india|year-1976|atari|computer-club|nerd|reference-to-bob-dylan|reference-to-the-beatles|ipod|year-2001|video-game|ambition|perfectionist|father-daughter-relationship|hippie|school-dropout|one-word-title|computer|technology|business-executive|computer-technology|character-name-in-title|reference-to-the-manson-family</t>
  </si>
  <si>
    <t xml:space="preserve">tt1413495</t>
  </si>
  <si>
    <t xml:space="preserve">Paranoia</t>
  </si>
  <si>
    <t xml:space="preserve">An entry-level employee at a powerful corporation finds himself occupying a corner office, but at a dangerous price: he must spy on his boss's old mentor to secure for him a multi-billion dollar advantage.</t>
  </si>
  <si>
    <t xml:space="preserve">Liam Hemsworth, Gary Oldman, Amber Heard, Harrison Ford</t>
  </si>
  <si>
    <t xml:space="preserve">spying|power|mentor|danger|paranoia|deception|corporation|rival|office|corporate-espionage|spy|employer-employee-relationship|co-worker-co-worker-relationship|manor-house|terminal-illness|target-practice|blonde|escalation|bodyguard|beer|seduction|motorcycle|watching-tv|aerial-shot|single-parent|single-father|tragic-past|revelation|blood|escape|held-at-gunpoint|corporate-takeover|suspense|black-comedy|marketing-director|cooking|kitchen|flashlight|power-outage|elevator|metal-detector|prototype|death-threat|interrogation|corpse|opening-action-scene|alley|murder|cover-up|femme-fatale|computer-hacker|theft|infiltration|fired-from-the-job|lens-flare|inventor|entrepreneur|new-york-city-skyline|chrysler-building-manhattan-new-york-city|brooklyn-bridge|statue-of-liberty-new-york-city|country-club|presentation|flashback|job-interview|premarital-sex|handcuffs|arrest|apartment|drunkenness|bouncer|credit-card|rain|new-york-city|manhattan-new-york-city|brooklyn-new-york-city|offscreen-killing|electronic-music-score|scene-during-opening-credits|engineer|coming-of-age|class-differences|party|panic|fear|computer-cracker|security|subterfuge|sabotage|training|helicopter|swimming-pool|shower|eavesdropping|redemption|moral-dilemma|anger|fast-motion-scene|slow-motion-scene|sunglasses|restaurant|race-against-time|flash-drive|laptop|e-mail|tracking-device|umbrella|boyfriend-girlfriend-relationship|news-report|love-interest|time-lapse-photography|friendship|female-bartender|bartender|bar|dancing|basketball|employee-dismissal|college-graduate|2010s|tech-noir|neo-noir|voice-over-narration|nonlinear-timeline|chase|fbi-agent|fbi|baseball|baseball-bat|invasion-of-privacy|answering-machine|wiretapping|hidden-camera|mass-surveillance|double-cross|betrayal|blackmail|fraud|insurance|hospital|doctor|nurse|cigar-smoking|cigarette-smoking|chain-smoking|chain-smoker|wheelchair|widower|photograph|mansion|undercover|cockney-accent|englishwoman|montage|tailor|englishwoman-abroad|englishman-abroad|product-placement|business|one-night-stand|taxi-driver|taxi|car-accident|car-crash|attempted-murder|parking-garage|subway|hitman|henchman|walkie-talkie|silencer|pistol|security-guard|surveillance-footage|security-camera|surveillance|fingerprint|x-rayed-skeleton|body-scan|vault|ceo|conspiracy|corporate-conspiracy|corrupt-businessman|corporate-crime|revenge|rivalry|high-tech|technology|camera-phone|chess|nightclub|kiss|smartphone|tracking|intrigue|manipulation|foot-chase|hit-by-a-car|father-son-relationship|thumb-drive|female-in-shower|barcode|thumb-print|zippo-lighter|man-wearing-a-towel|male-in-a-shower|reference-to-pablo-picasso|cell-phone|industrial-espionage|champagne|time-lapse-traffic-photography|soldering|jogging|new-york-cityscape|starts-with-narration|narrated-by-character|man-in-swimsuit|male-in-shower|man-wearing-towel|bare-chested-male|one-word-title|independent-film|based-on-novel|surprise-ending</t>
  </si>
  <si>
    <t xml:space="preserve">tt1538403</t>
  </si>
  <si>
    <t xml:space="preserve">The Mortal Instruments: City of Bones</t>
  </si>
  <si>
    <t xml:space="preserve">When her mother disappears, Clary Fray learns that she descends from a line of warriors who protect our world from demons. She joins forces with others like her and heads into a dangerous alternate New York called the Shadow World.</t>
  </si>
  <si>
    <t xml:space="preserve">Lily Collins, Jamie Campbell Bower, Kevin Zegers, Jemima West</t>
  </si>
  <si>
    <t xml:space="preserve">magic|demon|warrior|secret|battle|new-york-city|warlock|shadowhunter|vampire|teenager|ace-of-cups|half-brother-half-sister-incest|accidental-incest|shadow-hunter|creature|recovered-memory|upright-piano|hiding-under-a-table|surrounded|vampire-gun|woman-fainting|secret-compartment|woman-wearing-a-little-black-dress|leg-hold-trap|hit-with-a-fire-extinguisher|tarot-cards|fire-bomb|colored-chalk|nephilim|suicide-by-poison|induced-amnesia|painter's-canvas|angelic-rune|poisoned|barricading-a-door|freedom-tower-under-construction|fistfight|foot-chase|chase|revenge|shapeshifting|bare-chested-male|secret-tunnel|showdown|flamethrower|secret-identity|deception|rooftop|falling-from-height|impalement|dual-wield|ambush|sanctuary|immortality|healing-power|impersonating-a-police-officer|man-fights-a-woman|fish-out-of-water|letter|demonic-possession|lightning|rainstorm|heavy-rain|dungeon|spiral-staircase|boyfriend-girlfriend-relationship|sword-fight|stick-fight|megalomaniac|world-domination|hostage|kidnapping|rescue|escape|hit-by-a-car|goth|violence|death|stabbed-in-the-chest|stabbed-to-death|stabbed-in-the-back|throat-slitting|alternate-world|security-guard|cockney-accent|torture|pentagram|henchman|home-invasion|homosexual|party|surrealism|dark-fantasy|turned-into-ashes|exploding-body|gas-explosion|water|teleportation|irish|transformation|monster|gun|spear|dagger|threatened-with-a-knife|knife|greenhouse|macguffin|mind-reading|mind-control|brawl|fight|hand-to-hand-combat|mixed-martial-arts|martial-arts|battlefield|slow-motion-scene|stylized-violence|combat|teenage-hero|piano|statue|library|coming-of-age|reluctant-hero|telekinesis|telepathy|abandoned-hotel|fictional-war|female-fighter|female-warrior|tough-girl|drawing|artist|flashback|faked-death|drugged-drink|action-heroine|chrysler-building-manhattan-new-york-city|antique-store|englishman-abroad|tough-guy|anti-hero|action-hero|motorcycle|auto-repair-store|cell-phone|nightclub|friendship|brooklyn-bridge|institute|church|teenage-girl|skeleton|mausoleum|beam-of-energy|basement|pentagram-inscribed-in-a-pentagon|flame-thrower|hit-with-a-shovel|reference-to-johann-sebastian-bach|bead-curtain|scar|tattoo|flower-blosoming|sunrise|camera-shot-of-feet|barefoot-woman|suspended-by-chains|arsenal|entranced|little-black-dress|mini-skirt|woman-changing-clothes|tied-to-a-chair|interrogation|caught-in-the-rain|red-ball|fire-extinguisher|psychic-reading|painter|explosion|pedestrian-bicycle-collision|mother-daughter-relationship|suicide|blocking-a-door-with-a-chair|hit-with-a-frying-pan|lance|rottweiler|break-door-in|hooded-man|rave|vision|cappuccino|post-it-note|drawing-on-a-fogged-mirror|sketch|new-york-cityscape|based-on-young-adult-novel|teenage-love|adult-as-child|16th-birthday|security-officer|half-human-half-angel|half-human|good-versus-evil|supernatural-power|supernatural-romance|replica|betrayal|turning-water-into-ice|portal|fake-death|blood|painting|cemetery|kiss|bird|crow|midnight|flower|garden|stairway|birthday|candle|butterfly|firefly|playing-piano|broken-sunglasses|vampire-versus-werewolf|hotel|chained-to-a-chair|witch|tarot-card|monk|refrigerator|frying-pan|dog|murder|sword|necklace|poetry-reading|symbol|skull|love-triangle|brooklyn-new-york-city|cup|abduction|place-name-in-title|heroine|body-part-in-title|downworlder|demon-hunter|angel|werewolf|death-of-mother|based-on-novel|independent-film|surprise-ending|turned-to-stone|bicycle|mechanic|phone-booth</t>
  </si>
  <si>
    <t xml:space="preserve">tt2334873</t>
  </si>
  <si>
    <t xml:space="preserve">Blue Jasmine</t>
  </si>
  <si>
    <t xml:space="preserve">A New York socialite, deeply troubled and in denial, arrives in San Francisco to impose upon her sister. She looks a million, but isn't bringing money, peace, or love...</t>
  </si>
  <si>
    <t xml:space="preserve">Cate Blanchett, Joy Carlin, Richard Conti, Glen Caspillo</t>
  </si>
  <si>
    <t xml:space="preserve">Won 1 Oscar. Another 54 wins &amp; 75 nominations.</t>
  </si>
  <si>
    <t xml:space="preserve">self-deception|snob|congenital-liar|talking-to-oneself|mental-breakdown|sister-sister-estrangement|dental-receptionist|riches-to-rags|cheating-husband|narcissistic-personality-disorder|socialite|dentist|suicide|working-class|latex-gloves|glasses|woman|f-rated|reference-to-hope-diamond|bubble-bath|sidewalk-cafe|golden-gate-bridge|marital-infidelity|vodka|electroshock-therapy|broken-engagement|engagement|engagement-ring|unfaithful-husband|looking-for-work|nonlinear-timeline|soliloquy|depression|medical-assistant|financial-fraud|tax-evasion|coast-to-coast|workplace-harassment|adultery|tragedy|flashback|san-francisco-bay|mental-illness|tea|wystones-tea|narcissism|investment-fraud|reference-to-chuck-e.-cheese|xanax|sexual-harassment|caught-in-a-lie|lie|watching-boxing-on-tv|grocery-store-checkout-clerk|computer-class|interior-design|san-francisco-california|fifth-avenue-manhattan-new-york-city|sister-sister-relationship|two-word-title|plant-in-title|flower-in-title|color-in-title|character-name-in-title|nipples-visible-through-clothing|louis-vuitton-luggage</t>
  </si>
  <si>
    <t xml:space="preserve">tt2167202</t>
  </si>
  <si>
    <t xml:space="preserve">Getaway</t>
  </si>
  <si>
    <t xml:space="preserve">To save his kidnapped wife, Brent Magna must drive at the orders of a mysterious man.</t>
  </si>
  <si>
    <t xml:space="preserve">Ethan Hawke, Selena Gomez, Jon Voight, Rebecca Budig</t>
  </si>
  <si>
    <t xml:space="preserve">Courtney Solomon</t>
  </si>
  <si>
    <t xml:space="preserve">race-against-time|race-car-driver|villain-escapes|gunfight|die-hard-scenario|title-at-the-end|earth-viewed-from-space|ipad|character-repeating-someone-else's-dialogue|hit-with-a-car-door|shot-to-death|shot-in-the-chest|murder|on-the-run|motorcycle-crash|rain|american-abroad|photograph|character-says-i-love-you|christmas-party|reckless-driving|park|no-opening-credits|zippo-lighter|armored-car|video-camera|flashback|ford-mustang|raised-middle-finger|car-set-on-fire|computer-hacker|voyeur|voyeurism|decoy|product-placement|tattoo-on-hand|manipulation|juvenile-delinquent|husband-wife-relationship|car-flip|carsploitation|ambulance|power-outage|arrest|deception|set-up|bank|armored-truck|shootout|tracking-device|flash-drive|train-station|train|abandoned-building|market|ice-rink|black-and-white-scene|christmas-tree|christmas|one-night|subjective-camera|character's-point-of-view-camera-shot|long-take|sofia-bulgaria|security-guard|parking-garage|stealing-a-car|security-camera|surveillance|hidden-camera|satellite|hangar|hit-by-a-truck|grenade-launcher|machine-gun|shotgun|damsel-in-distress|rescue|pistol|car-motorcycle-chase|car-accident|police-chase|motorcycle-stunt|motorcycle|cell-phone|laptop-computer|exploding-motorcycle|exploding-building|exploding-car|wilhelm-scream|one-word-title|car-chase|car-crash|hostage|bank-robbery|power-plant|explosion|high-tech|held-at-gunpoint|kidnapping|title-spoken-by-character|surprise-ending</t>
  </si>
  <si>
    <t xml:space="preserve">tt1462900</t>
  </si>
  <si>
    <t xml:space="preserve">The Grandmaster</t>
  </si>
  <si>
    <t xml:space="preserve">The story of martial-arts master Ip Man, the man who trained Bruce Lee.</t>
  </si>
  <si>
    <t xml:space="preserve">Tony Chiu-Wai Leung, Cung Le, Qingxiang Wang, Elvis Tsui</t>
  </si>
  <si>
    <t xml:space="preserve">Action, Biography, Drama</t>
  </si>
  <si>
    <t xml:space="preserve">Nominated for 2 Oscars. Another 53 wins &amp; 51 nominations.</t>
  </si>
  <si>
    <t xml:space="preserve">vengeance|southern-china|family-honor|honor|challenge|hong-kong|china|martial-arts-master|martial-arts|reference-to-buddha|year-1929|falling-from-height|family-portrait|eating|food|knife|funeral-procession|death|pipe-smoking|loyalty|7-year-old|boy|little-girl|fate|dream|tai-chi|old-man|photograph|murder|thunder|code-of-honor|year-1953|f-word|opium|drinking|drink|warrior|hero|baby|year-1945|rain|flash-forward|flashback|year-1951|voice-over-narration|family-relationships|year-1952|regret|year-1950|world-war-two|year-1938|year-1937|year-1936|man-fights-a-woman|loss-of-child|money|tea|stairway|fighting-on-a-stairway|grandmaster|legacy|hope|returning-home|facial-wound|modesty|respect|four-seasons|train-station|portrait-painting|crying-boy|radio-news|servant|manchuria|cigarette-smoking|washing-someone|uncle-nephew-relationship|chinese-opera|swordplay|smoking-opium|fighting-in-snow|hit-in-the-chest|hit-in-the-face|vomiting|slow-motion-scene|rickshaw|brutality|doctor|exile|snow|snowing|street-life|40-year-old|applause|faith|pin|kicking|refugee|starvation|subjective-camera|singer|singing|dog|blade|immunity|collusion|demonstration|gate|hammer|wing-chun|social-club|gold-pavilion|grunting|opium-pipe|explosion|photographer|camera|monkey|last-emperor-of-china|shooting|execution|new-years-eve|candle|bagua|xingyi-china|foshan-china|japanese-invasion-of-china|umbrella|lamp|elevator|falling-from-a-balcony|kicked-in-the-chin|crashing-through-a-window|medal|japanese-flag|chinese-flag|train|sword|ritual|barber|fireworks|chinese-new-year|martial-arts-academy|kung-fu-school|drowning|firecracker|lighting-a-cigarette|ceremony|retirement|banquet|humility|musician|aging|railway-station|bone-breaking|courtesan|brothel|reference-to-bruce-lee|nose-to-nose|fighting-in-the-rain|revenge|archive-footage|death-of-daughter|hunger|posing-for-a-photograph|death-from-hunger|quest-for-perfection|perfection|first-person-narration|rich-family|kung-fu-tournament|woman's-style-kung-fu|kung-fu-master|kung-fu-fighting|kung-fu|chinese-culture|chinese-history|japanese-occupation-of-china|1950s|1940s|1930s|husband-wife-relationship|father-daughter-relationship|one-against-many|fight|martial-artist|fictional-character-based-on-real-life-person</t>
  </si>
  <si>
    <t xml:space="preserve">tt1596753</t>
  </si>
  <si>
    <t xml:space="preserve">Salinger</t>
  </si>
  <si>
    <t xml:space="preserve">An unprecedented look inside the private world of J.D. Salinger, the reclusive author of The Catcher in the Rye.</t>
  </si>
  <si>
    <t xml:space="preserve">Philip Seymour Hoffman, Edward Norton, John Cusack, Martin Sheen</t>
  </si>
  <si>
    <t xml:space="preserve">Shane Salerno</t>
  </si>
  <si>
    <t xml:space="preserve">recluse|subject-name-in-title|one-word-title</t>
  </si>
  <si>
    <t xml:space="preserve">tt1718898</t>
  </si>
  <si>
    <t xml:space="preserve">Snake &amp; Mongoose</t>
  </si>
  <si>
    <t xml:space="preserve">The untold story of how Southern California drag racers, Don "The Snake" Prudhomme and Tom "The Mongoose" McEwen combined with corporate giants to change the face of sports and ultimately became the most famous rivalry in racing history.</t>
  </si>
  <si>
    <t xml:space="preserve">Jesse Williams, Richard Blake, Ashley Hinshaw, Kim Shaw</t>
  </si>
  <si>
    <t xml:space="preserve">Wayne Holloway</t>
  </si>
  <si>
    <t xml:space="preserve">Sport</t>
  </si>
  <si>
    <t xml:space="preserve">tt2226417</t>
  </si>
  <si>
    <t xml:space="preserve">Insidious: Chapter 2</t>
  </si>
  <si>
    <t xml:space="preserve">The Lamberts believe that they have defeated the spirits that have haunted their family, but they soon discover that evil is not beaten so easily.</t>
  </si>
  <si>
    <t xml:space="preserve">supernatural|police-detective|barricading-a-door|injection-in-leg|taser|attacked-with-a-knife|tooth-falling-out|serial-killer|tea-kettle|hit-with-a-frying-pan|hit-with-a-baseball-bat|breaking-through-a-wall|face-slap|possession|child-in-peril|mother-son-relationship|young-version-of-character|baby-monitor|evil-spirit|haunted-house|other-world|demon|sequel|surprise-ending|surgical-tool|1980s|vhs-tape|boy|moving-furniture|bookcase|lucid-dream|close-up-of-eyes|pipe-wrench|abused-child|cross-dressing|imposter|startled|bone-saw|bound-and-gagged|mannequin|shrouded-corpse|wooden-chest|whispering|talking-doll|alphabet-dice|roshambo|grand-piano|playing-hot-or-cold|metronome|psychopath|homicidal-maniac|bad-guy|evil-man|dark-past|maniac|human-monster|newspaper-clipping|child-abuse|knife|title-at-the-end|flashlight|hit-with-a-hammer|fire-extinguisher|wearing-a-sound-wire|basement|foot-chase|breaking-through-a-door|lantern|thrown-through-a-window|out-of-body-experience|stabbed-in-the-leg|stabbed-with-a-needle|piano-playing|piano|tranquilizer|syringe|tooth|tooth-ripped-out|falling-chandelier|red-door|hidden-room|dollhouse|rocking-horse|boy-dressed-as-a-girl|abusive-mother|suicide|knocked-out|punched-in-the-face|abandoned-hospital|female-doctor|hospital|investigation|vcr|vhs|red-light|gas-mask|baby|strangulation|corpse|murder|nightmare|hiding-in-a-closet|scene-during-opening-credits|father-son-relationship|brother-brother-relationship|husband-wife-relationship|grandmother-grandson-relationship|photograph|police-station|interrogation|dice|seance|character-repeating-someone-else's-dialogue|video-camera|flashback|nonlinear-timeline|year-1986|apparition|ghost|medium|second-part|number-in-title</t>
  </si>
  <si>
    <t xml:space="preserve">tt1532958</t>
  </si>
  <si>
    <t xml:space="preserve">Battle of the Year</t>
  </si>
  <si>
    <t xml:space="preserve">Battle of the Year attracts all the best teams from around the world, but the Americans haven't won in fifteen years. Dante enlists Blake to assemble a team of the best dancers and bring the Trophy back to America where it started.</t>
  </si>
  <si>
    <t xml:space="preserve">Josh Holloway, Laz Alonso, Josh Peck, Caity Lotz</t>
  </si>
  <si>
    <t xml:space="preserve">3-dimensional|dancing</t>
  </si>
  <si>
    <t xml:space="preserve">tt1758595</t>
  </si>
  <si>
    <t xml:space="preserve">Diana</t>
  </si>
  <si>
    <t xml:space="preserve">During the last two years of her life, Princess Diana embarks on a final rite of passage: a secret love affair with Pakistani heart surgeon Hasnat Khan.</t>
  </si>
  <si>
    <t xml:space="preserve">Eone Films</t>
  </si>
  <si>
    <t xml:space="preserve">Naomi Watts, Cas Anvar, Charles Edwards, James Puddephatt</t>
  </si>
  <si>
    <t xml:space="preserve">Oliver Hirschbiegel</t>
  </si>
  <si>
    <t xml:space="preserve">camera-shot-of-feet|foot-closeup|female-stockinged-legs|nude-pantyhose|pakistani|princess|surgeon|princess-diana|heart-surgeon|ends-with-historical-notes|woman-wearing-only-a-man's-shirt|woman-takes-off-shoes|interracial-love-relationship|british-royal-family|intertitle-shows-passage-of-time|reference-to-lord-louis-mountbatten|princess-commoner-love|reference-to-prince-charles|reference-to-tony-blair|divorce|cigarette-smoking|burger|open-heart-surgery|yacht|london-england|paris-france|woman-wearing-a-wig|tv-interview|newspaper-headline|landmine-removal|death-of-title-character|paparazzi|subject-name-in-title|illicit-affair|one-word-title|character-name-in-title</t>
  </si>
  <si>
    <t xml:space="preserve">tt1986769</t>
  </si>
  <si>
    <t xml:space="preserve">Alone Yet Not Alone</t>
  </si>
  <si>
    <t xml:space="preserve">The year is 1755, and the English colonies are being ravaged by the atrocities of war. Opposing European powers have clashed over the fertile Ohio valley, and entire families are devastated...</t>
  </si>
  <si>
    <t xml:space="preserve">Hammond Entertainment</t>
  </si>
  <si>
    <t xml:space="preserve">Kelly Greyson, Natalie Racoosin, Jenn Gotzon, Clay Walker</t>
  </si>
  <si>
    <t xml:space="preserve">Ray Bengston, George D. Escobar</t>
  </si>
  <si>
    <t xml:space="preserve">History</t>
  </si>
  <si>
    <t xml:space="preserve">captive|trust|rescue|hymn|ohio|english|warrior|escape|faith|scene-during-end-credits|full-moon|brooch|marriage-ceremony|murder-of-family|wisdom|marriage-proposal|sign-language|winter|starvation|freezing|snowing|anger|killing-a-buffalo|slow-motion-scene|buffalo|old-woman|spanking|closeup-of-eyes|drumming|drum|honor|revenge|reference-to-jesus-christ|flashback|burned-at-the-stake|death-of-a-chief|lieutenant|little-boy|hiding|battle|fire|three-cornered-hat|child|loss-of-brother|raid|trail|woods|brother-brother-relationship|murder-of-brother|defeat|fort-granville|tied-hands|chained-together|quill-pen|kittanning-village-pennsylvania|boy|pitchfork|pennsylvania-assembly|lutheran|what-happened-to-epilogue|freeze-frame|360-degree-well-shot|teenage-boy|teenage-girl|nickname|19-year-old|nine-year-old|fear|reference-to-the-battle-of-bushy-run|fort-carlisle-pennsylvania|pastor|prayer|baby|candle-making|hand-kissing|bathing|bathtub|christmas-eve|rowboat|sergeant|fort|colonel|telescope|fort-pitt-pennsylvania|murdered-with-a-tomahawk|reference-to-canada|gun-powder|water-rapids|leg-wound|killing-a-bear|raft|eating-a-raw-fish|retracing-one's-tracks|running|guard|deputy|sheriff|fever|illness|cowardice|retreat|colonialist|reference-to-king-george-ii|quaker|captain|knocked-off-a-horse-by-a-tree-brsnvh|fleeing|three-sisters|promise|humming|knife|eating|killing-a-moose|governor|wolf|bear|death-of-baby|cabin-on-fire|subjective-camera|pursuit|candle|being-followed|following-someone|cave|death-of-brother|canoe|burning-a-cabin|torch|ransacking|cabin|murder|shooting|smashing-a-clock|clock|tomahawk|shawnee-tribe|subtitled-scene|war-paint|bare-chested-male|horse-and-wagon|title-sung-by-character|song|singing|singer|america|girl|brother-sister-relationship|mother-son-relationship|father-son-relationship|teaching-someone-how-to-shoot-a-gun|food|corn|autumn|spring-the-season|village|delaware-river|pennsylvania|flash-forward|moschkingo-village-pennsylvania|facial-tattoo|french|british|campfire|american-indian-chief|british-army|wig|fort-duquesne-pennsylvania|british-general|general|skunk|encampment|tent|cow|dog|farming|farmer|saw|pouring-water-on-someone|penns-creek-pennsyvania|rain|thunder|religion|reference-to-god|voice-over-narration|philadelphia-pennsylvania|ship|family-relationships|year-1755|horse-riding|horse|racism|mother-searches-for-missing-daughter|lacrosse-the-game|freeing-a-captive|caucasian-girl-raised-by-american-indians|caucasian-boy-raised-by-american-indians|adoptive-family|adoptive-father-adopted-son-relationship|adopted-sister|adoptive-mother-adopted-daughter-relationship|adopted-son|adopted-daughter|adoption|being-held-captive|woman-held-captive|captivity|indian-captive|child-captive|captive-woman|held-captive|native-american-captive|stockholm-syndrome|raised-by-indians|flintlock-musket|flintlock-pistol|flintlock-rifle|flintlock-gun|flintlock|freedom-flight|flight-to-freedom|freedom|german-girl|german-immigrant|german-woman|german|germany|father-daughter-relationship|mother-daughter-relationship|mother-daughter-reunion|sister-sister-reunion|sister-sister-relationship|bible-verse|bible-study|bible-quote|holy-bible|wedding|fiance-fiancee-relationship|boyfriend-girlfriend-relationship|jilted-groom|jilting|french-indian-wars|delaware-tribe|white-indian|white-raised-as-indian|blonde-woman|blonde-child|blonde-girl|forgiveness|riding-bareback|squaw|interracial-romance|chase|tracking|bible|going-native|scalp|native-american-white-relationships|indian-attack|kidnapping|native-american|american-indian|learning-a-language|abducted-by-indians|native-american-language|native-american-chief|indian-kidnapping|revisionist-history|reconstructionist-christianity|dominionism|pioneer|emigrant|18th-century|1750s|death-of-mother|death-of-father|based-on-novel|based-on-true-story</t>
  </si>
  <si>
    <t xml:space="preserve">tt2345112</t>
  </si>
  <si>
    <t xml:space="preserve">Parkland</t>
  </si>
  <si>
    <t xml:space="preserve">A recounting of the chaotic events that occurred at Dallas' Parkland Hospital on the day U.S. President John F. Kennedy was assassinated.</t>
  </si>
  <si>
    <t xml:space="preserve">Exclusive Releasing</t>
  </si>
  <si>
    <t xml:space="preserve">Marcia Gay Harden, Matt Barr, Zac Efron, Mallory Moye</t>
  </si>
  <si>
    <t xml:space="preserve">Peter Landesman</t>
  </si>
  <si>
    <t xml:space="preserve">Drama, History, Mystery</t>
  </si>
  <si>
    <t xml:space="preserve">secret-service|hospital|nurse|doctor|u.s.-president|dallas-texas|fbi|assassination|ends-with-biographical-notes|brother-brother-relationship|american-president|super-8|8mm|directorial-debut|switchboard|convertible|resident-surgeon|bloody-gloves|trauma|last-rites|bloody-clothing|reporter|blood-on-the-floor|catholic-priest|life-magazine|destruction-of-evidence|emergency-room|kodak|air-force-one|jailhouse-visit|motorcade|dealey-plaza|1960s|assassination-of-jfk|amateur-footage|funeral|camera|coffin|airplane|murder|kennedy-assassination|one-word-title</t>
  </si>
  <si>
    <t xml:space="preserve">tt1885300</t>
  </si>
  <si>
    <t xml:space="preserve">Best Man Down</t>
  </si>
  <si>
    <t xml:space="preserve">A newlywed couple cancels their honeymoon and returns to the snowy Midwest to make the funeral arrangements for their best man, who died unexpectedly after their ceremony.</t>
  </si>
  <si>
    <t xml:space="preserve">Justin Long, Jess Weixler, Tyler Labine, Addison Timlin</t>
  </si>
  <si>
    <t xml:space="preserve">Ted Koland</t>
  </si>
  <si>
    <t xml:space="preserve">funeral|honeymoon|best-man|newlywed|wedding|written-by-director|snow|winter|wedding-day|daughter-hates-mother's-boyfriend|mother's-boyfriend|small-town|pistol|mother-daughter-relationship|teenager|teenage-girl|minnesota|husband-wife-relationship|intergenerational-friendship|older-man-younger-woman-relationship|motel|falling-through-ice|cactus|wedding-reception|accidental-death|road-trip|boyfriend-girlfriend-relationship|frozen-lake|ice-fishing|fishing|drunkenness|three-word-title|homosexual|one-word-title|death-of-friend|character-name-in-title</t>
  </si>
  <si>
    <t xml:space="preserve">tt2887322</t>
  </si>
  <si>
    <t xml:space="preserve">The Saratov Approach</t>
  </si>
  <si>
    <t xml:space="preserve">This riveting drama tells the true story of two young American Mormon missionaries held captive and brutalized for a week in a remote part of Russia.</t>
  </si>
  <si>
    <t xml:space="preserve">Purdie Distribution</t>
  </si>
  <si>
    <t xml:space="preserve">Corbin Allred, Maclain Nelson, Nikita Bogolyubov, Alex Veadov</t>
  </si>
  <si>
    <t xml:space="preserve">Garrett Batty</t>
  </si>
  <si>
    <t xml:space="preserve">6 wins &amp; 7 nominations.</t>
  </si>
  <si>
    <t xml:space="preserve">missionary|ransom|lds-film|mormon-missionary|mormon-elder|spiritual|kidnapping|abduction|based-on-true-story</t>
  </si>
  <si>
    <t xml:space="preserve">tt2390361</t>
  </si>
  <si>
    <t xml:space="preserve">Enough Said</t>
  </si>
  <si>
    <t xml:space="preserve">A divorced woman who decides to pursue the man she's interested in learns he's her new friend's ex-husband.</t>
  </si>
  <si>
    <t xml:space="preserve">s</t>
  </si>
  <si>
    <t xml:space="preserve">Julia Louis-Dreyfus, Lennie Loftin, Jessica St. Clair, Christopher Nicholas Smith</t>
  </si>
  <si>
    <t xml:space="preserve">Nicole Holofcener</t>
  </si>
  <si>
    <t xml:space="preserve">Nominated for 1 Golden Globe. Another 8 wins &amp; 36 nominations.</t>
  </si>
  <si>
    <t xml:space="preserve">ex-wife|dating|divorcee|party|ex-husband|masseuse|poet|woman|empty-nest|marriage|massage-table|f-rated|middle-age-romance|whispering|knitting|dinner|snob|thanksgiving|reference-to-joni-mitchell|father-daughter-relationship|mother-daughter-relationship|two-word-title|female-protagonist|star-died-before-release</t>
  </si>
  <si>
    <t xml:space="preserve">tt1535109</t>
  </si>
  <si>
    <t xml:space="preserve">Captain Phillips</t>
  </si>
  <si>
    <t xml:space="preserve">The true story of Captain Richard Phillips and the 2009 hijacking by Somali pirates of the U.S.-flagged MV Maersk Alabama, the first American cargo ship to be hijacked in two hundred years.</t>
  </si>
  <si>
    <t xml:space="preserve">Tom Hanks, Catherine Keener, Barkhad Abdi, Barkhad Abdirahman</t>
  </si>
  <si>
    <t xml:space="preserve">Nominated for 6 Oscars. Another 16 wins &amp; 144 nominations.</t>
  </si>
  <si>
    <t xml:space="preserve">ship|hostage|lifeboat|somalian-pirate|leader|hijacking|somalia|safe|die-hard-scenario|bloodbath|homesickness|in-case-i-die-letter|mercenary|brutality|water-rescue|laser|medical-exam|loss-of-hearing|mutiny|seaman|driver|signal|risk|loudspeaker|negotiator|race-against-time|bandaged-hand|shot-through-a-window|cut-hand|irish-american|threatened-with-a-knife|power-outage|cat-and-mouse|what-happened-to-epilogue|walkie-talkie|special-forces|held-at-gunpoint|infirmary|beating|husband-wife-relationship|thinness|blindfold|sickbay|military-helicopter|piracy|hostage-situation|sniper|duty|honor|teenage-boy|tension|u.s.-navy|kidnapping|merchant-marine|suspense|survivor|survival|sailor|terrorism|terrorist|raid|black-african|desperation|ship-crew|ship-hijacking|ship-captain|modern-day-pirate|captain|crew|pirate|somali|cargo|water|money|american-cargo-ship|hiding|mv-maersk-alabama|container-ship|bridge|ransom|vermont|maersk-alabama|capture|cargo-ship|course-heading|rudder|full-power|surveillance|intercept|u.s.s.-bainbridge|counter-piracy-task-force|throttle|squawk-box|shut-off-electricity|shouting|catwalk|navy-seal-team|commander|military-negotiator|surrender|bad-luck|number-two|breakfast|melon|vegetable-room|cold-storage|refrigerator|blueprint|ship-schematic|sick-bay|bottled-water|broken-glass|cargo-hold|computer|the-grid|american-ship|reference-to-america|easterner|yankee-irish|yankee|reference-to-al-qaeda|ship's-intercom|american-dollars|grappling-hook|courage|merchant-vessel|main-deck|manual|manager|merchant-mariner|bravado|limit|drill|coward|pipe-wrench|reference-to-djibouti-africa|skinny|salalah-oman|writing-home|tribal-rivalry|mother-ship|nickname|intimacy|irish-heritage|leadership|murder|fearless|starboard|planning|skiff|operations|u.s.-maritime-emergency|muster-station|emailing|emergency|foreshadowing|galley|fire-hose|search|middle-aged-man|emergency-generator|holding-a-gun-to-someone's-head|business|telephone-receiver|automatic-weapon|game|gunfire|boarded|scaling-ladder|mariner|route|pirate-band|weapon|reference-to-the-horn-of-africa|union|lockdown|hose|double-shift|procedure|hazard|meeting|head-count|international-trade|desperate|cylinder|security-drill|deck-station|siren|whistle|duty-officer|radar|experienced|piracy-warning|vessel|somali-language|somali-coastline|reference-to-somalia|reference-to-mombasa-kenya|lock|walk-through|security-check|security|piston|pirate-cage|foot-injury|dangerous-job|youth|occupational-hazard|2010s|hijack|hijacker|translator|hostile-takeover|blood-on-shirt|night-vision-camera|camcorder|binoculars|interrogation|rope|culture-clash|gash-in-the-face|torture|handcuffs|hostage-negotiator|shot-in-the-forehead|escape-attempt|escape|shot-in-the-head|raft|helicopter|corpse|stabbing|2000s|blood-splatter|barefoot|engine-room|map|male-nudity|knife|deception|flare|flashlight|parachute|jumping-from-an-airplane|airplane|commando|warlord|water-hose|rescue|u-boat|shaving|engineer|underwater-scene|ocean|boat|nurse|aircraft-carrier|admiral|silencer|assault-rifle|sniper-rifle|brawl|beach|pistol|uzi|desert|machine-gun|ak-47|letter|photograph|e-mail|subtitled-scene|virginia|africa|passport|port|shaky-cam|no-opening-credits|male-tied-up|two-word-title|emotional-shock|listening-device|hostage-negotiation|death-threat|horn-of-africa|warship|commando-unit|navy-seal|grief|captive|poverty|fisherman|hero|heroism|bravery|fight|fear|anguish|racism|year-2009|based-on-memoir|blood|extortion|kenya|oman|rifle|automatic-rifle|based-on-book|based-on-true-story|title-spoken-by-character|character-name-in-title</t>
  </si>
  <si>
    <t xml:space="preserve">tt1839642</t>
  </si>
  <si>
    <t xml:space="preserve">The Face of Love</t>
  </si>
  <si>
    <t xml:space="preserve">A widow falls for a guy who bears a striking resemblance to her late husband.</t>
  </si>
  <si>
    <t xml:space="preserve">Annette Bening, Ed Harris, Robin Williams, Jess Weixler</t>
  </si>
  <si>
    <t xml:space="preserve">Arie Posin</t>
  </si>
  <si>
    <t xml:space="preserve">hitchcockian</t>
  </si>
  <si>
    <t xml:space="preserve">tt1204975</t>
  </si>
  <si>
    <t xml:space="preserve">Last Vegas</t>
  </si>
  <si>
    <t xml:space="preserve">Four friends take a break from their day-to-day lives to throw a bachelor party in Las Vegas for their last remaining single pal.</t>
  </si>
  <si>
    <t xml:space="preserve">Michael Douglas, Robert De Niro, Morgan Freeman, Kevin Kline</t>
  </si>
  <si>
    <t xml:space="preserve">Jon Turteltaub</t>
  </si>
  <si>
    <t xml:space="preserve">vegas|bachelor-party|reference-to-the-jackson-5|bloody-mary-the-drink|brooklyn-new-york-city|bouncer|septuagenarian|aerobics|buddy-movie|fall-in-pool|scotch|blackjack|reference-to-madonna|reference-to-cher|marilyn-monroe-lookalike|barebreasted-woman|madonna-lookalike|cher-lookalike|topless-woman|older-man-younger-woman|thrill-ride|reference-to-viagra|transvestite|fotomat|reference-to-don-rickles|condom|brooklyn-btidge|cocktail-lounge|nightclub|title-at-the-end|night-cityscape|woman-undressing-for-a-man|female-impersonator|dancing|rotating-bed|round-bed|red-bull-vodka|ten-dollar-bill|reference-to-curtis-james-jackson-iii|swimsuit-contest|women-wearing-a-one-piece-swimsuit|woman-wearing-a-string-bikini|woman-in-a-bikini|swimming-pool|octagon-pendant|woman-wearing-a-red-dress|female-singer|gin-and-tonic|hundred-dollar-bill|black-jack|pack-of-money|open-casket-funeral|woman-using-a-walker|marriage-proposal|eulogy|woman-wearing-black-lingerie|man-holding-a-baby|englewood-new-jersey|watercize|naples-florida|may-december-romance|childhood-friends|wedding-proposal|funeral|lounge-singer|blackjack-game|penthouse-suite|casino|las-vegas-nevada</t>
  </si>
  <si>
    <t xml:space="preserve">tt1731141</t>
  </si>
  <si>
    <t xml:space="preserve">Ender's Game</t>
  </si>
  <si>
    <t xml:space="preserve">Young Ender Wiggin is recruited by the International Military to lead the fight against the Formics, a genocidal alien race which nearly annihilated the human race in a previous invasion.</t>
  </si>
  <si>
    <t xml:space="preserve">Asa Butterfield, Harrison Ford, Hailee Steinfeld, Abigail Breslin</t>
  </si>
  <si>
    <t xml:space="preserve">alien|future|simulation|training|manipulation|leadership|coming-of-age|teenage-hero|anti-war|deception|brother-sister-dependency-relationship|preparing-for-battle|child-savior-of-the-world|child-genius|brother-sister-relationship|simulation-game|military-academy|teenage-protagonist|child-prodigy|independent-film|space-travel|military|battle|colonel|boy|fight|soldier|major|invasion|teenager|commander|close-up-of-eye|close-up-eye|based-on-young-adult-novel|human-in-outer-space|strong-female-lead|strong-female-character|human-versus-alien|fistfight|quitting-a-job|insectoid-alien|alien-swarm|alien-egg|outpost|redemption|regret|brawl|martial-arts|hand-to-hand-combat|maori|new-zealander|tattoo|revenge|coma|cave|dream|baseball|admiral|friendship|spacesuit|mentor|montage|student-teacher-relationship|laser-gun|space-opera|hallucination|animated-sequence|father-son-relationship|ice|father-daughter-relationship|mother-daughter-relationship|mother-son-relationship|propaganda|cover-up|faked-death|presumed-dead|cryogenics|letter|teacher|e-mail|cafeteria|strangulation|mask|laboratory|family-relationships|violence|beating|sibling-rivalry|bully-comeuppance|bully|monitor|hologram|female-soldier|mind-reading|telepathy|egg|warrior|teenage-girl|army|military-base|lieutenant|child's-point-of-view|child-in-peril|fictional-war|planet|space-shuttle|spacecraft|spaceship|drone|parachute|ejection-seat|character's-point-of-view-camera-shot|subjective-camera|helmet|self-sacrifice|war-hero|kamikaze|fighter-pilot|fighter-jet|dogfight|explosion|exploding-planet|exploding-plane|exploding-ship|title-at-the-end|written-by-director|sleep-deprivation|alien-planet|lens-flare|bare-chested-male|twisted-ankle|snake|punched-in-the-stomach|shot-in-the-back|push-ups|game|shot-in-the-chest|shot-in-the-leg|sergeant|reference-to-julius-caesar|reference-to-napoleon|earth-viewed-from-space|character-repeating-someone-else's-dialogue|brother-brother-relationship|kicked-in-the-stomach|infirmary|close-up-of-eyes|reflection-in-eye|voice-over-narration|film-starts-with-quote|pre-adolescent|dysfunctional-society|dysfunctional-family|brother-against-brother|war-game|basic-training|enemy|presumed-enemy|militaristic-society|children|destruction|video-game|fighting|shower|bullying|zero-gravity|space-navy|remorse|bombardment|space-battle|wargame|genocide|no-opening-credits|facial-tattoo|outer-space|space-station|teenage-boy|child-protagonist|two-word-title|alien-invasion|military-school|death|based-on-novel|character-name-in-title|surprise-ending</t>
  </si>
  <si>
    <t xml:space="preserve">tt2017038</t>
  </si>
  <si>
    <t xml:space="preserve">All Is Lost</t>
  </si>
  <si>
    <t xml:space="preserve">After a collision with a shipping container at sea, a resourceful sailor finds himself, despite all efforts to the contrary, staring his mortality in the face.</t>
  </si>
  <si>
    <t xml:space="preserve">J.C. Chandor</t>
  </si>
  <si>
    <t xml:space="preserve">Nominated for 1 Oscar. Another 3 wins &amp; 48 nominations.</t>
  </si>
  <si>
    <t xml:space="preserve">storm|boat|sea|shipping-container|sailor|navigation|alone|water|indian-ocean|sailing|sextant|survival|damage|solo|sailboat|emergency|wet|deep-sea|boat-repair|boat-accident|storm-at-sea|radio-signal|calling-for-help|minimal-dialogue|wetness|naval|leak|lost-at-sea|repair|one-actor|weather|all-male-cast|very-little-dialogue|bravery|sos|raft|sinking|danger|old-man|yacht|nautical-map|map|sail|radio|shark|glue|paintbrush|thinking-that-one-is-going-to-die|overhead-shot|boiling-water|reference-to-the-sumatra-straits|tanker-ship|shaving|looking-at-oneself-in-a-mirror|mirror|fishing|f-word|bilge-pump|falling-into-water|computer|eating-out-of-a-can|eating|food|drinking|drink|rain|head-bandage|head-wound|sleeping|flashlight|reading|survivor|rescue|knife|inner-title-card|hammock|flooding|swimming|swimming-underwater|washed-overboard|abandon-ship|rope|eyeglasses|reference-to-madagascar|book|fish|message-in-a-bottle|apology|flashback|voice-over-narration|reference-to-ernest-hemingway|canned-goods|holding-hands-over-one's-ears|gloves|desperation|wrench|falling-overboard|steamship-lane|drifting|radio-manual|sleeping-in-a-hammock|fish-eating-a-fish|mopping-a-floor|turned-upside-down|writing-a-letter|tearing-up-a-notebook|sunburn|fire|liferaft-on-fire|setting-a-fire|thinking-that-one-is-dying|in-medias-res|statement-in-title|hunger|underwater-scene|knocked-unconscious|cargo-ship|survival-kit|minimal-cast|three-word-title|wind|loneliness|flare|life-raft|claim-in-title|disaster|title-spoken-by-character|maersk-line|one-man-show|gods</t>
  </si>
  <si>
    <t xml:space="preserve">tt1981115</t>
  </si>
  <si>
    <t xml:space="preserve">Thor: The Dark World</t>
  </si>
  <si>
    <t xml:space="preserve">When Dr. Jane Foster gets cursed with a powerful entity known as the Aether, Thor is heralded of the cosmic event known as the Convergence and the genocidal Dark Elves.</t>
  </si>
  <si>
    <t xml:space="preserve">Alan Taylor</t>
  </si>
  <si>
    <t xml:space="preserve">3 wins &amp; 21 nominations.</t>
  </si>
  <si>
    <t xml:space="preserve">open-ended|end-of-the-world|adopted-brother|funeral|shapeshifting|based-on-comic|norse-mythology|warrior|weapon|portal|arrest|army|scientist|murder|fight|revenge|elf|abandoned-factory|intern|battle|alien-superhero|death-of-adoptive-mother|adoptive-mother-adoptive-son-relationship|cliffhanger-ending|hammer-as-weapon|fistfight|marvel-cinematic-universe|fake-injury|ruse|flock-of-starlings|force-field|caught-in-the-rain|car-keys|falling-object|levitation|public-nudity|astrophysicist|male-nudity|body-armor|sparring|raven|cityscape|starts-with-narration|genocide|bound-in-chains|no-opening-credits|self-sacrifice|disguise|handcuffs|eye-patch|heir|adopted-son|library|showdown|car-accident|invisibility|knight|science-fantasy|dark-fantasy|surprise-during-end-credits|surprise-after-end-credits|prisoner|bridge|x-rayed-skeleton|restaurant|statue|good-versus-evil|fictional-war|village|female-warrior|action-heroine|tough-girl|female-soldier|one-man-army|tough-guy|action-hero|cave|prison-guard|palace|throne|planet|turned-to-stone|betrayal|hologram|vortex|sorcerer|prince|family-relationships|husband-wife-relationship|waterfall|drunkenness|tavern|babe-scientist|map|observatory|lightning|rainstorm|heavy-rain|race-against-time|fighter-jet|alien-race|parasite|human-alien|teleportation|warrior-race|space-travel|outer-space|laser-gun|spacecraft|giant-creature|giant-monster|giant|see-you-in-hell|shot-in-the-back|stabbed-in-the-leg|violence|spear|hammer|axe|threatened-with-a-knife|dagger|axe-fight|sword-fight|brawl|mixed-martial-arts|battlefield|combat|megalomaniac|world-domination|exploding-ship|exploding-car|marvel-entertainment|final-showdown|martial-arts|epic-battle|hand-to-hand-combat|opening-action-scene|crushed-by-a-car|hit-by-a-car|soldier|woman-slaps-a-man|face-slap|eaten-alive|monster|scene-after-end-credits|scene-during-end-credits|faked-death|crushed-to-death|body-landing-on-a-car|character-repeating-someone-else's-dialogue|cameo|mental-institution|double-impalement|impalement|invasion|shot-to-death|shot-in-the-chest|exploding-body|spaceship|chase|subtitled-scene|death|super-strength|prison-escape|funeral-pyre|returning-character-killed-off|death-of-wife|queen|king|stabbed-in-the-side|infection|supernatural-power|stonehenge|american-abroad|cell-phone|explosion|flashback|date|earth-viewed-from-space|neck-breaking|stabbed-to-death|stabbed-in-the-back|stabbed-in-the-chest|mother-son-relationship|3-dimensional|grenade|severed-arm|london-england|facial-scar|knife|severed-hand|prison|deception|magic|illusion|hit-with-a-hammer|creature|transformation|news-report|pixilated-nudity|bare-chested-male|blockbuster|sword|voice-over-narration|father-son-relationship|brother-brother-relationship|superhero|second-part|marvel-comics|based-on-comic-book|sequel|death-of-mother|character-name-in-title|surprise-ending</t>
  </si>
  <si>
    <t xml:space="preserve">tt1951264</t>
  </si>
  <si>
    <t xml:space="preserve">The Hunger Games: Catching Fire</t>
  </si>
  <si>
    <t xml:space="preserve">Katniss Everdeen and Peeta Mellark become targets of the Capitol after their victory in the 74th Hunger Games sparks a rebellion in the Districts of Panem.</t>
  </si>
  <si>
    <t xml:space="preserve">Jennifer Lawrence, Liam Hemsworth, Jack Quaid, Taylor St. Clair</t>
  </si>
  <si>
    <t xml:space="preserve">Nominated for 1 Golden Globe. Another 22 wins &amp; 66 nominations.</t>
  </si>
  <si>
    <t xml:space="preserve">female-hero|female-protagonist|female-warrior|action-heroine|snow|president|uprising|tour|television|female-archer|strong-female-lead|strong-female-character|post-traumatic-stress|stretcher|archery|force-field|bird-attack|flogging|waltz|trauma|shot-in-the-back|resistance|what-happened-to-epilogue|open-ended|conspiracy|hypodermic-needle|baboon|secret|flood|campfire|survival|suspicion|rainstorm|lightning|power-outage|surveillance|death|covered-in-blood|blood|animal-killing|animal-attack|heavy-rain|poisoned-to-death|jungle|island|faked-death|training|fascism|tree|inventor|scientist|husband-wife-relationship|mother-son-relationship|corpse|airship|explosion|threatened-with-a-knife|knife|sword|letter|fire|stadium|undressing|elevator|graffiti|propaganda|paranoia|bare-chested-male-bondage|torture|factory|teenage-hero|teenage-heroine|warrior|one-woman-army|mother-daughter-relationship|woods|deception|hologram|mansion|palace|montage|anti-heroine|tough-girl|futuristic-train|social-commentary|fight-the-system|oppression|dictator|class-differences|near-future|totalitarianism|hallucination|commander|mercenary|tournament|soldier|army|machine-gun|talk-show-host|satire|no-title-at-beginning|miner|based-on-young-adult-novel|underwater-scene|sign-language|title-at-the-end|drowning|healing|shot-in-the-leg|electrocution|knocked-out|stabbed-in-the-arm|tracking-device|impalement|stabbed-to-death|stabbed-in-the-back|stabbed-in-the-chest|killing-an-animal|ape|forest|poison|fog|self-sacrifice|suicide|cpr|interview|wedding-dress|man-punching-a-woman|punched-in-the-face|flamethrower|threat|beaten-to-death|pistol|beach|photograph|locket|dance|party|fireworks|execution|bleeped-dialogue|character-repeating-someone-else's-dialogue|spear|bow-and-arrow|nightmare|bare-chested-male|horse|sugar-cube|shot-to-death|shot-in-the-chest|shot-in-the-head|murder|train|love-triangle|no-opening-credits|sister-sister-relationship|mentor|dome|bat|computer|fictitious-sport|applause|sports-arena|violence|helicopter|blockbuster|person-on-fire|future|protective-male|whipping|fake-marriage|faked-pregnancy|returning-character-killed-off|political-satire|revolution|dystopia|competition|post-apocalypse|second-part|sequel|death-of-mother|death-of-friend|based-on-novel|f-rated|alcoholic|teenager|cyberpunk|military|surprise-ending</t>
  </si>
  <si>
    <t xml:space="preserve">tt2387559</t>
  </si>
  <si>
    <t xml:space="preserve">Delivery Man</t>
  </si>
  <si>
    <t xml:space="preserve">An affable underachiever finds out he's fathered 533 children through anonymous donations to a fertility clinic 20 years ago. Now he must decide whether or not to come forward when 142 of them file a lawsuit to reveal his identity.</t>
  </si>
  <si>
    <t xml:space="preserve">Vince Vaughn, Chris Pratt, Cobie Smulders, Andrzej Blumenfeld</t>
  </si>
  <si>
    <t xml:space="preserve">Ken Scott</t>
  </si>
  <si>
    <t xml:space="preserve">lawyer|children|identity|lawsuit|sperm-donor|car-accident|head-held-underwater|jersey-the-garment|truck|manicure|pedicure|biracial-child|african-american|fat-man|meeting|beauty-salon|drunkenness|search-for-father|guitar-playing|singer|impounded-vehicle|telephone-call|mentally-disabled|basketball-player|disabled|disabled-person|butcher-shop|baseball-bat|nickname|pseudonym|short-skirt|attorney|pregnant-policewoman|growing-marijuana|marijuana-cultivation|refrigerator-truck|bank-loan-application|expectant-father|expectant-mother|marijuana|sexism|houseguest|roommate|young-woman|young-man|gay-character|gay-kiss|hidden-identity|true-identity-revealed|secret-revealed|court-case|ultrasound|pregnant-woman|pregnant-girlfriend|pregnancy|face-slap|sand-pit|construction-worker|busking|busker|butcher|wheelchair-bound|disability|tow-truck|diving-board|lifeguard|wheelchair|mouth-to-mouth-resuscitation|swimming-pool|paternity-revealed|new-job|bag-of-money|city-park|marriage-proposal|man-child|forty-something|hotel|middle-aged-man|envelope|tent|brother-brother-relationship|dinner-table|reference-to-bloomingdale's-department-store|family-dinner|written-by-director|tofu|barbecue|kite|pizza-delivery|pizza|ambulance|drug-addict|drug-overdose|driver|fired-from-the-job|coffee-shop|audition|aspiring-actor|actor|bicycle|following-someone|support-group|news-report|courtroom|best-friend|loan-shark|debt-collector|bathtub|brother-sister-relationship|group-hug|hug|baby|newborn-baby|hospital-room|hospital|childbirth|boyfriend-girlfriend-relationship|basketball-court|playing-basketball|basketball|basketball-practice|debt|parking-ticket|driving|new-york-city|policewoman|father-son-relationship|father-daughter-relationship|family-relationships|family-business|truck-driver|delivery-man|two-word-title|remake-of-canadian-film|remake-with-original-writer|remake-by-original-director|remake|biological-father|artificial-insemination|pater-familias</t>
  </si>
  <si>
    <t xml:space="preserve">tt2431286</t>
  </si>
  <si>
    <t xml:space="preserve">Philomena</t>
  </si>
  <si>
    <t xml:space="preserve">A world-weary political journalist picks up the story of a woman's search for her son, who was taken away from her decades ago after she became pregnant and was forced to live in a convent.</t>
  </si>
  <si>
    <t xml:space="preserve">Judi Dench, Steve Coogan, Sophie Kennedy Clark, Mare Winningham</t>
  </si>
  <si>
    <t xml:space="preserve">Stephen Frears</t>
  </si>
  <si>
    <t xml:space="preserve">Nominated for 4 Oscars. Another 31 wins &amp; 76 nominations.</t>
  </si>
  <si>
    <t xml:space="preserve">catholic|convent|human-interest-story|irish-adoption-board|catholic-church|gay-love|gay-relationship|gay-son|journalist|irish|ireland|holy-water|bi-curious|abuse|illegitimate-son|breech-birth|birr-biorra-county-offaly-ireland|magdalene-laundry|sisters-of-the-sacred-heart|guinness|confession|faith|apology|male-male-kiss|celtic-harp|atheist|priest|mother-son-separation|death-from-aids|1950s|confessional|spin-doctor|washington-d.c.|laundry|based-on-true-story|reference-to-obesity|boyfriend-boyfriend-relationship|food|clitoris|abbey|search|nun|belief|birthday|sean-ross-abbey|writer|white-house-washington-d.c.|crossing-oneself|forename-as-title|senior-legal-counsel|birthday-cake|graduation|adoptive-father-adopted-son-relationship|birthday-party|reference-to-turkey-the-country|reference-to-bradford-and-bingley|baby|hypocrisy|swimming-pool|fishing|swimming|jesus-statue|dying-wish|piano-player|waitress|rudeness|reference-to-chichuhua-mexico|ex-nurse|nurse|reference-to-drug-addiction|reference-to-homelessness|reference-to-the-vietnam-war|washington-court-hotel-washington-d.c.|year-1952|choir-practice|dormitory|ex-altar-boy|luck|reference-to-london-england|virgin-mary-statue|ex-co-worker|disbelief-in-god|running|reference-to-cork-ireland|medical-exam|carousel|reference-to-florida|cross|looking-out-a-window|kneeling|reference-to-the-october-revolution|reference-to-the-pope|free-will|money|subjective-camera|depression|fired-from-the-job|boys'-choir|choir|toy-airplane|reference-to-ryanair|reference-to-british-aireays|jet-lag|reference-to-the-daily-mail|reference-to-the-reader's-digest|remote-control|sacred-heart-adoption-society|roscrea-county-tiperrary-ireland|photographer|camera|praying|prayer|looking-out-a-car-window|drinking|self-denial|foot-in-a-doorway-to-keep-door-open|reference-to-the-republican-national-committee|gay-kiss|american-flag|graveyard|grave|sin|reference-to-saint-christopher|st.-christopher-medal|cover-up|christian|condom|dead-son|death|contract|reference-to-the-republican-party|memory|reference-to-the-bible|journalism|cynicism|cynic|reference-to-bbc-news|secret|prologue|lighting-a-candle|altar|husband-wife-relationship|editor|religion|telephone|sex|f-word|ex-reporter|reference-to-god|little-boy|photograph|airport|baby-nursery|home-movie|homosexual|liar|lie|tears|crying|mother-love|flash-forward|oxford-university|mother-daughter-relationship|childbirth|guilt|gay|religious-guilt|catholic-guilt|humiliation|premarital-sex|withholding-information|loss-of-son|writing-a-book|photo-album|year-1955|religious-intolerance|religious-hypocrisy|religious-education|religious-bigotry|expiation|mortification|natural-childbirth|teenage-mother|unknown-son|screaming-in-pain|labor-pains|breech-delivery|2000s|what-happened-to-epilogue|forgiveness|lincoln-memorial-washington-d.c.|romantic-novel|aids|reference-to-ronald-reagan|gay-republican|church|reference-to-jayne-mansfield|reference-to-jane-russell|class-differences|unemployment|child-selling|one-word-title|flashback|home-video|cemetery|reporter|teenage-pregnancy|mother-son-relationship|adoption|death-of-son|based-on-book|title-spoken-by-character|character-name-in-title|reference-to-the-eiffel-tower|loan|elevator|mazda|chopping-wood|water-skiing|diving|swing|piano|omelet|fruit-bread|stairway|doctor|merry-go-round|e-mail|reference-to-princess-margaret|reference-to-mexico|reference-to-news-at-ten|kiss|bathrobe|hotel|bmw|hired-car|drink|reference-to-t.-s.-elliot|reference-to-jesus-christ|flash-camera|reference-to-paris-france|reference-to-venice-italy|brandy|reference-to-david-attenborough|reference-to-anne-boleyn|snow|reference-to-george-w.-bush|candle|hip-replacement|telephone-call|computer|watching-tv|fear|rain|friendship|friend|little-girl|airplane|reference-to-cambridge-university|year-2003|luxury-hotel|reference-to-tony-blair</t>
  </si>
  <si>
    <t xml:space="preserve">tt2609758</t>
  </si>
  <si>
    <t xml:space="preserve">A Madea Christmas</t>
  </si>
  <si>
    <t xml:space="preserve">Madea dispenses her unique form of holiday spirit on rural town when she's coaxed into helping a friend pay her daughter a surprise visit in the country for Christmas.</t>
  </si>
  <si>
    <t xml:space="preserve">Tyler Perry, Anna Maria Horsford, Tika Sumpter, Eric Lively</t>
  </si>
  <si>
    <t xml:space="preserve">christmas|holiday|rural-setting|madea-series|stubbornness|bullying|father-son-relationship|classroom|farmer|farm|alabama|in-laws|race-relations|white-male-black-female-relationship|husband-wife-relationship|interracial-relationship|interracial-marriage|school-teacher|teacher|black-american|mother-daughter-relationship|christmas-decoration|family-relationships|african-american</t>
  </si>
  <si>
    <t xml:space="preserve">tt1170358</t>
  </si>
  <si>
    <t xml:space="preserve">The Hobbit: The Desolation of Smaug</t>
  </si>
  <si>
    <t xml:space="preserve">The dwarves, along with Bilbo Baggins and Gandalf the Grey, continue their quest to reclaim Erebor, their homeland, from Smaug. Bilbo Baggins is in possession of a mysterious and magical ring.</t>
  </si>
  <si>
    <t xml:space="preserve">Nominated for 3 Oscars. Another 16 wins &amp; 86 nominations.</t>
  </si>
  <si>
    <t xml:space="preserve">giant-spider|sword-and-sorcery|elf|dwarf|mountain|lake-town|burglar|wizard|dragon|arkenstone|human|party|giant|fight|quest|ring|hobbit|gold-statue|glowing-crystal|flattery|close-up-of-eye|crystal|bare-foot-man|pile-of-gold|trap|dog-sled|gold-ring|tapestry|thrush|moonbeam|hidden-keyhole|signal|eye-patch|fog|silver-coin|floating-in-a-barrel|opening-a-gate|closing-a-gate|shot-with-an-arrow|over-a-waterfall-in-a-barrel|capture|white-mouse|spider-web|oak-leaf|mushroom|stone-bridge|sleepy|chopping-wood|climbing-a-tree|bee|tobacco-pouch|standing-on-someone's-head|apprehension|staring|wheelbarrow|flying-dragon|winged-dragon|talking-dragon|balladeer|live-action-remake|friends-who-live-together|minstrel|singer-offscreen|amputee|well|fistfight|force-field|open-ended|small-town|burning-building|falling-from-height|no-opening-credits|spear|shield|person-on-fire|unrequited-love|hostage|molten-gold|gold-coin|escape|rescue|fish|goat|guard|coming-of-age|home-invasion|prophecy|mayor|corrupt-official|armory|single-father|single-parent|child-in-peril|brother-sister-relationship|father-daughter-relationship|boat|chase|drunkenness|healing-power|poisoned-arrow|nightmare|dream|jail-cell|wine-cellar|skeleton|skull|jewel|village|leg-wound|subterranean|torso-cut-in-half|redemption|revenge|blockbuster|stabbed-in-the-neck|stabbed-in-the-shoulder|stabbed-in-the-arm|shot-in-the-neck|shot-in-the-arm|shot-in-the-shoulder|shot-in-the-face|shot-in-the-eye|stabbed-in-the-eye|stabbed-in-the-leg|strangulation|throat-slitting|neck-breaking|blood-splatter|blood|animal-attack|animal-killing|race-against-time|giant-monster|giant-creature|barn|monster|hallucination|combat|violence|death|murder|dual-wield|brawl|necromancer|dam|underwater-scene|waterfall|orb|thief|woods|explosion|fire|castle|bridge|cave|flood|arrest|ice|snow|ambush|greed|deception|pipe-smoking|teleportation|disfigurement|assassination-attempt|scar|sword-and-fantasy|assassin|army|soldier|female-soldier|female-warrior|warrior|battle|sword-fight|hand-to-hand-combat|impalement|love-triangle|cliffhanger|magic|fire-breathing-dragon|moonlight|hidden-door|key|map|tomb|gold|treasure|king|falling-down-stairs|axe|river|severed-head|decapitation|subtitled-scene|barrel|hiding-in-a-barrel|poison|disfigured-face|shot-to-death|shot-in-the-leg|shot-in-the-forehead|shot-in-the-throat|shot-in-the-back|shot-in-the-head|shot-in-the-chest|bow-and-arrow|father-son-relationship|photograph|rain|kingdom|stabbed-in-the-throat|stabbed-in-the-back|stabbed-in-the-chest|stabbed-to-death|stabbed-in-the-head|stabbed-in-the-mouth|invisibility|cocoon|knocked-out|lost-in-the-woods|forest|killing-an-animal|good-versus-evil|foot-chase|transformation|shapeshifting|lens-flare|written-by-director|creature|pub|flashback|knife-throwing|knife|sword|sequel|based-on-novel|subjective-camera|freedom-fighter|fantasy-sequence|mixed-martial-arts|stylized-violence|dark-fantasy|female-fighter|tough-girl|action-heroine|tough-guy|action-hero|fictional-war|martial-arts|character's-point-of-view-camera-shot|character-repeating-someone-else's-dialogue|3-dimensional|director-cameo|prequel-and-sequel|second-part|prequel|character-name-in-title|title-spoken-by-character</t>
  </si>
  <si>
    <t xml:space="preserve">tt1229340</t>
  </si>
  <si>
    <t xml:space="preserve">Anchorman 2: The Legend Continues</t>
  </si>
  <si>
    <t xml:space="preserve">With the '70s behind him, San Diego's top-rated newsman, Ron Burgundy, returns to take New York's first 24-hour news channel by storm.</t>
  </si>
  <si>
    <t xml:space="preserve">Will Ferrell, Steve Carell, Paul Rudd, David Koechner</t>
  </si>
  <si>
    <t xml:space="preserve">1 win &amp; 23 nominations.</t>
  </si>
  <si>
    <t xml:space="preserve">father-son-relationship|interracial-relationship|interracial-kiss|interracial-sex|fame|sea-world|second-part|newscaster|newscast|tv-news|tv-studio|tv-station|tv-broadcast|tv-camera|journalist|tv-journalist|broadcast-journalism|tv-journalism|kitten|reference-to-mtv|reference-to-espn|television-news|telling-someone-to-shut-up|year-1980|year-1979|scene-after-end-credits|green-screen|close-up-of-eyes|motorcycle|trident|australian|wedding|severed-hand|news-reporter|axe|transformation|psychic|soul|minotaur|ghost|supernatural-power|african-american|canadian|brawl|friendship|eye-surgery|piano-playing|piano-recital|rivalry|woman-slaps-a-man|underwater-scene|beach|painting|lighthouse|character's-point-of-view-camera-shot|blindness|ray-gun|explosion|reference-to-michael-jackson|reference-to-cher|jealousy|family-dinner|reference-to-o.j.-simpson|reference-to-margaret-thatcher|reference-to-the-brady-bunch|apartment|flute|ice-skating|butter|bare-chested-male|condom|interview|car-chase|knife-in-the-head|bar|name-change|bet|crack-cocaine|car-crash|slow-motion-scene|hit-in-the-crotch|bowling-ball|scorpion|winnebago|funeral|cemetery|photographer|cat|dog|stupidity|lingerie|employer-employee-relationship|news-anchor|road-trip|hit-with-a-baseball-bat|bat|hanged-man|suicide-attempt|subtitled-scene|dolphin|camera-focus-on-female-butt|cameo|character-says-i-love-you|shark-attack|shark|freeze-frame|flashback|news-report|absurdism|singing|ignorance|fired-from-the-job|manhattan-new-york-city|san-diego-california|job-promotion|restaurant|commercial|nonlinear-timeline|mother-son-relationship|husband-wife-relationship|character-repeating-someone-else's-dialogue|written-by-director|written-by-star|scene-during-opening-credits|sequel|journalism|news-spoof|newsroom|anchorman|werewolf</t>
  </si>
  <si>
    <t xml:space="preserve">tt2140373</t>
  </si>
  <si>
    <t xml:space="preserve">Saving Mr. Banks</t>
  </si>
  <si>
    <t xml:space="preserve">Author P.L. Travers reflects on her childhood after reluctantly meeting with Walt Disney, who seeks to adapt her Mary Poppins books for the big screen.</t>
  </si>
  <si>
    <t xml:space="preserve">Emma Thompson, Tom Hanks, Annie Rose Buckley, Colin Farrell</t>
  </si>
  <si>
    <t xml:space="preserve">Nominated for 1 Oscar. Another 12 wins &amp; 71 nominations.</t>
  </si>
  <si>
    <t xml:space="preserve">disney|author|loss-of-father|reference-to-walt-disney|suppression-of-emotion|uncompromising-attitude|dysfunctional-family|mistrust|making-of-a-movie|father-daughter-relationship|alcoholism|filmmaking|death-of-father|based-on-true-story|book|script|screen|running|songwriter|writer|song|nanny|bank|british|based-on-real-person|woman|rural-setting|mother-daughter-relationship|husband-wife-relationship|hollywood-california|reporter|gala|press|audience|doctor|applause|speaker|stage|australian|death|interview|chauffeur|year-1964|reference-to-albert-einstein|reference-to-frida-kahlo|autograph|bedridden|guard|horse-and-carriage|celebrity|oil-lamp|premiere|fame|poem|crowd|suicide-attempt|fan|gate|tears|lyrics|straight-razor|drunkard|typewriter|kangaroo|pet-dog|drawing|musician|horseback|pianist|singing|watching-tv|buddha|limousine|billboard|storyteller|little-girl|voice-over|reference-to-franklin-delano-roosevelt|ice-cream-cone|liquor|reference-to-vincent-van-gogh|horse-and-wagon|reference-to-laurence-olivier|clothesline|sheet-music|reference-to-alec-guinness|fairground|reference-to-a.-a.-milne|los-angeles-california|remote-control|london-england|cherry-blossom|photograph|reference-to-dick-van-dyke|year-1906|music-band|river|banker|rehearsal|show-business|bartender|tape-recorder|film-producer|shaving|microphone|airport|movie-studio|swimming-pool|airliner|train|stewardess|palm-tree|sister|chicken|bar|singer|baby|award|taxi|maid|scriptwriter|filmmaker|wife|agent|year-1961|younger-version-of-character|reference-to-mary-poppins|giving-a-speech|speech|movie-theatre|movie-theater|audio-tape|past-and-present|nonlinear-timeline|children's-author|chip-on-shoulder|self-pity|prudishness|flashback|spinster|post-traumatic-stress-disorder|abusive-childhood|hotel|jelly|coughing-up-blood|sketch|stuffed-toy|alcoholic|cinema|premier|corpse|songwriting|crying|dancing|sick-father|blood|pear|horse|traumatic-childhood|composer|piano|disneyland|australia|1960s|theme-park|carousel|merry-go-round|abbreviation-in-title|period-in-title|three-word-title|character-name-in-title</t>
  </si>
  <si>
    <t xml:space="preserve">tt1661382</t>
  </si>
  <si>
    <t xml:space="preserve">Grudge Match</t>
  </si>
  <si>
    <t xml:space="preserve">A pair of aging boxing rivals are coaxed out of retirement to fight one final bout -- 30 years after their last match.</t>
  </si>
  <si>
    <t xml:space="preserve">Jim Lampley, Sylvester Stallone, Robert De Niro, Rich Little</t>
  </si>
  <si>
    <t xml:space="preserve">Comedy, Drama, Sport</t>
  </si>
  <si>
    <t xml:space="preserve">trainer|retirement|promoter|training|broke|boxer|two-word-title|no-opening-credits|reference-to-muhammad-ali|latex-gloves|prostate-exam|blue-screen|illegitimate-child|senior-citizen|sextegenarian|male-nurse|retirement-home|digital-prostate-exam|proctologist|punching-bag|reference-to-marv-albert|birds-eye-shot|junkyard|dartboard|reference-to-jack-johnson|reference-to-joe-frazier|reference-to-jack-dempsey|reference-to-joe-louis|reference-to-the-kardashians|media-event|press-conference|gym|father-son-reunion|diner|reference-to-george-foreman|car-dealer|scrapbook|football-coach|money|ring|italian|rivalry|rematch|dishonesty</t>
  </si>
  <si>
    <t xml:space="preserve">tt2304771</t>
  </si>
  <si>
    <t xml:space="preserve">Mandela: Long Walk to Freedom</t>
  </si>
  <si>
    <t xml:space="preserve">A chronicle of Nelson Mandela's life journey from his childhood in a rural village through to his inauguration as the first democratically elected president of South Africa.</t>
  </si>
  <si>
    <t xml:space="preserve">Idris Elba, Naomie Harris, Tony Kgoroge, Riaad Moosa</t>
  </si>
  <si>
    <t xml:space="preserve">Nominated for 1 Oscar. Another 12 wins &amp; 29 nominations.</t>
  </si>
  <si>
    <t xml:space="preserve">nelson-mandela|president|resistance|africa|apartheid|south-africa|argument|injustice|censorship|letter|telegram|loss-of-mother|loss-of-son|reunion|street-celebration|crowd|archive-footage|push-ups|working-out|ex-prisoner|prison-warden|prison-guard|cheering-crowd|ends-with-real-life-photos|guilty-verdict|verdict|courtroom|fugitive|car-chase|gun|gunshot|prisoner|political-prisoner|speech|woman-in-prison|singing|politician|prison-cell|black-president|political-party|negotiation|release-from-prison|short-shorts|1970s|infidelity|adultery|unfaithful-wife|undressing|man-forced-to-strip|forced-to-strip|male-underwear|husband-wife-relationship|1990s|1980s|1960s|1950s|bare-chested-male|short-pants|prison-life|reference-to-sophia-loren|reference-to-elizabeth-taylor|freedom-fighter|racism|oppression|prison|revolutionary|death-of-mother|death-of-son|based-on-book</t>
  </si>
  <si>
    <t xml:space="preserve">tt1335975</t>
  </si>
  <si>
    <t xml:space="preserve">47 Ronin</t>
  </si>
  <si>
    <t xml:space="preserve">A band of samurai set out to avenge the death and dishonor of their master at the hands of a ruthless shogun.</t>
  </si>
  <si>
    <t xml:space="preserve">Keanu Reeves, Hiroyuki Sanada, Ko Shibasaki, Tadanobu Asano</t>
  </si>
  <si>
    <t xml:space="preserve">Carl Rinsch</t>
  </si>
  <si>
    <t xml:space="preserve">shogun|samurai|ronin|half-breed|revenge|japan|dishonor|seppuku|tournament|forest|slave|imprisonment|castle|woods|village|honor|witch|prehensile-hair|begins-with-narration|title-spoken-by-narrator|cgi|human-versus-monster|opening-narration|asian-dragon|human-versus-dragon|magical-hair|magical-creature|shot-with-an-arrow|exile|fight-to-the-death|eyes-different-color|stabbed-through-the-chin|cemetery|burial|animal-killing|man-kills-a-woman|showdown|shapeshifting|ritual|troubled-production|gunpowder|presumed-dead|army|soldier|horse-drawn-carriage|attack|shrine|sword-duel|illusion|corpse|tragic-ending|massacre|teacher-student-relationship|wuxia-fiction|mentor|young-version-of-character|hostage|kidnapping|escape|mysticism|historical-fiction|forced-marriage|blood|epic|directorial-debut|shot-in-the-leg|shot-to-death|shot-in-the-back|shot-in-the-chest|neck-breaking|crossbow|shot-in-the-arm|shot-in-the-head|shot-in-the-face|stabbed-in-the-throat|throat-slitting|stabbed-to-death|stabbed-in-the-hand|campfire|impalement|stabbed-in-the-back|stabbed-in-the-chest|necklace|stabbed-in-the-arm|stabbed-in-the-head|temptation|manipulation|super-speed|subterranean|dark-hero|tragic-hero|orphan|tragedy|false-accusation|surrealism|armory|wedding|corrupt-official|tyranny|flashback|self-mutilation|rescue|bare-chested-male-bondage|heavy-rain|disguise|villainess|sorceress|deception|stylized-violence|temple|mountain|snow|combat|battlefield|battle|violence|murder|sword-fight|bare-knuckle-fighting|ship|knife|ambush|giant-monster|giant-creature|monster|giant|foot-chase|chase|based-on-legend|supernatural-power|exploding-building|exploding-body|explosion|fire|burned-to-death|person-on-fire|conspiracy|tough-guy|bare-chested-male|suicide|father-daughter-relationship|unrequited-love|redemption|action-hero|warrior|sword-and-sorcery|sword-and-fantasy|dark-fantasy|prologue|samurai-code|honorable-death|samurai-lord|man-committing-suicide|code-of-honor|bokken|legend|japanese-culture|head-cut-off|jidai-geki|decapitation|loss-of-father|hara-kiri|hut|hunting-party|milky-eyes|woman-wearing-a-kimono|beast|magic-spell|samurai-era|forbidden-love|injured-man|father-son-relationship|meditation|husband-wife-relationship|samurai-armour|bowing|beating|wooden-sword|punishment|spider-on-lips|fortress|trap|samurai-warrior|guard|chopsticks|pit|1-year-later|oil-lamp|tombstone|musket|scroll|man-wearing-a-mask|man-wearing-a-wig|beheading|bareback-man|farmhouse|arranged-marriage|poison|banishment|japanese-umbrella|cheering|snowing|archer|magic|scars|ghost|sold-into-slavery|severed-head|ball-and-chain|slow-motion-sequence|lake|hyper-speed|ritual-suicide|fire-breathing|fire-breathing-dragon|shape-shifter|demon|white-fox|fox|creature|horse|horseback-riding|candle|spear|bow-and-arrow|bow-the-weapon|wooden-bridge|spider|committing-suicide|sword|samurai-sword|dragon|witchcraft|feudal-japan|outcast|digit-in-title|death-of-father|based-on-true-story|title-spoken-by-character|number-in-title|surprise-ending|death|one-year-later|magical-sword|3-dimensional|bathing-in-a-stream|ends-with-text|stone-lantern|blood-splatter|stabbed-in-the-foot|axe|burned-alive|studio-logo-segues-into-film|film-ends-with-text|film-starts-with-text|no-opening-credits|drum|map</t>
  </si>
  <si>
    <t xml:space="preserve">tt1043726</t>
  </si>
  <si>
    <t xml:space="preserve">The Legend of Hercules</t>
  </si>
  <si>
    <t xml:space="preserve">The origin story of the mythical Greek hero. Betrayed by his stepfather, the King, and exiled and sold into slavery because of a forbidden love, Hercules must use his formidable powers to fight his way back to his rightful kingdom.</t>
  </si>
  <si>
    <t xml:space="preserve">Kellan Lutz, Gaia Weiss, Scott Adkins, Roxanne McKee</t>
  </si>
  <si>
    <t xml:space="preserve">ancient-greece|hercules|king|forbidden-love|slavery|fight|1200-b.c.|queen|princess|prince|battle|death|husband-murders-wife|wrestling-with-a-lion|amphitheater|cheering-crowd|blood-sport|golden-eagle|army-on-the-march|bireme|nemean-lion|rock-climbing|horse-riding|reference-to-zeus|chariot|kneeling-before-a-king|fight-to-the-death|bound-in-chains|3-dimensional|hope|castle|rebellion|conspiracy|ambush|attempted-murder|mercenary|statue|sword-and-sandal|blood|husband-wife-relationship|greek-mythology|forced-marriage|unrequited-love|electrocution|village|falling-from-height|jumping-from-height|egypt|dungeon|betting|female-gladiator|man-hits-a-woman|gladiator|arena|fire|campfire|cave|desert|chase|horse|lion|origin-of-hero|character-repeating-someone-else's-dialogue|betrayal|deception|revenge|hostage|escape|forest|woods|skinny-dipping|virtual-set|ship|bare-knuckle-fighting|crossbow|palace|brother-brother-relationship|christ-allegory|mother-son-relationship|father-son-relationship|suicide|army|captain|commander|soldier|teacher|goddess|warlord|deus-ex-machina|supernatural-power|super-strength|rainstorm|heavy-rain|lightning|showdown|good-versus-evil|tyranny|explosion|opening-action-scene|shot-in-the-crotch|kicked-in-the-face|kicked-in-the-stomach|slave|torture|whip|punched-in-the-chest|decapitation|severed-head|animal-killing|throat-slitting|knife-throwing|spear-throwing|beaten-to-death|beating|punched-in-the-face|no-opening-credits|flaming-sword|flaming-arrow|threatened-with-a-knife|knife|shield|tunic|helmet|impalement|spear|bow-and-arrow|axe|sword|battlefield|combat|sword-fight|sword-duel|dual-wield|slow-motion-scene|brawl|fistfight|hand-to-hand-combat|mixed-martial-arts|martial-arts|stylized-violence|violence|murder|shot-in-the-leg|shot-in-the-back|shot-in-the-arm|shot-in-the-shoulder|shot-to-death|shot-in-the-chest|shot-in-the-head|stabbed-in-the-leg|stabbed-in-the-foot|stabbed-to-death|stabbed-in-the-back|stabbed-in-the-shoulder|stabbed-in-the-throat|stabbed-in-the-chest|stabbed-in-the-arm|demi-god|one-against-many|one-man-army|warrior|tough-guy|action-hero|outnumbered-6-to-1|full-moon|trireme|archer|hanged-by-the-neck|neck-breaking|animal-attack|african-lion|cliff-diving|waterfall|conquest|year-1200-bc|argos-greece|galley-slave|branding-iron|whipping|beefcake|bare-chested-male-bondage|bare-chested-male|written-by-director|mythology|death-of-mother|death-of-friend|character-name-in-title|surprise-ending</t>
  </si>
  <si>
    <t xml:space="preserve">tt1408253</t>
  </si>
  <si>
    <t xml:space="preserve">Ride Along</t>
  </si>
  <si>
    <t xml:space="preserve">Security guard Ben must prove himself to his girlfriend's brother, top police officer James. He rides along James on a 24-hour patrol of Atlanta.</t>
  </si>
  <si>
    <t xml:space="preserve">Ice Cube, Kevin Hart, John Leguizamo, Bruce McGill</t>
  </si>
  <si>
    <t xml:space="preserve">police|security-guard|street-shootout|gunfight|outrunning-explosion|gas-explosion|bodyguard|thug|henchman|gunshot-wound|bullet-wound|watching-tv|impersonating-a-police-officer|impersonation|honey|sunglasses|bribery|police-academy|letter|loudmouth|impostor|wisecrack-humor|construction-site|bearded-lady|biker-gang|biker|basketball|football|football-field|lunch-lady|disobeying-orders|african-american|eavesdropping|security-camera|informant|product-placement|paranoia|citizen's-arrest|ambush|body-landing-on-a-car|damsel-in-distress|engagement-ring|home-invasion|beating|showdown|kicked-in-the-stomach|doctor|punched-in-the-chest|brawl|fight|fistfight|foot-chase|2010s|mexican-standoff|surprise-during-end-credits|fire|abandoned-warehouse|abandoned-factory|buddy-comedy|ambulance|two-man-army|tough-guy|anti-hero|action-hero|black-cop|police-vigilantism|police-brutality|maverick-cop|tough-cop|detective|badge|one-day|flashlight|investigation|news-report|handcuffs|police-dispatcher|knocked-out|motorcycle|shopping-mall|undressing|tattoo|car-accident|threatened-with-a-knife|overturning-car|police-chase|shot-in-the-back|ethnic-slur|racial-slur|escape|rescue|held-at-gunpoint|hostage|kidnapping|violence|death|car-rollover|car-motorcycle-chase|torture|undercover-cop|hot-dog|undercover|forger|fake-passport|opening-action-scene|double-cross|betrayal|deception|arms-dealer|crime-lord|kingpin|mysterious-man|text-messaging|chase|camera-phone|cell-phone|hand-grenade|lasersight|target-practice|shooting-range|disarming-someone|ak-47|revolver|desert-eagle|carjacking|subjective-camera|high-five-left-hanging|rapping-in-a-car|singing-in-a-car|electronic-music-score|police-shootout|xbox-360-wireless-controller|xbox-360-controller|xbox-360|two-word-title|barbecue|scene-during-end-credits|hit-with-a-frying-pan|falling-down-stairs|police-officer-shot|shot-in-the-arm|bag-of-money|head-butt|kicked-in-the-face|jumping-through-a-window|morphine|hospital|stealing-a-car|warehouse|grenade|assault-rifle|murder|knife|punched-in-the-face|tied-to-a-chair|corrupt-cop|pawnshop|shot-in-the-leg|hostage-situation|stripper|strip-club|arrest|market|gun-store|firing-range|shotgun|police-investigation|interrogation|motorcycle-gang|pub|bare-chested-male|fantasy-sequence|brother-sister-relationship|character's-point-of-view-camera-shot|lens-flare|high-school|police-lieutenant|reference-to-rihanna|character-repeating-someone-else's-dialogue|playing-a-video-game|car-crash|explosion|shot-in-the-shoulder|atlanta-georgia|slow-motion-scene|shot-to-death|shot-in-the-chest|police-detective|pistol|freeze-frame|scene-during-opening-credits|buddy-cop|stealing-money|exploding-building|exploding-car|crime-boss|false-passport|boyfriend-girlfriend-relationship|police-car|rookie|serbs-mafia|serbian|gun-smuggling|blood|shootout|car-chase|dirty-talk|machine-gun|police-station|title-spoken-by-character|surprise-ending|reference-to-the-avengers</t>
  </si>
  <si>
    <t xml:space="preserve">tt1205537</t>
  </si>
  <si>
    <t xml:space="preserve">Jack Ryan: Shadow Recruit</t>
  </si>
  <si>
    <t xml:space="preserve">Jack Ryan, as a young covert CIA analyst, uncovers a Russian plot to crash the U.S. economy with a terrorist attack.</t>
  </si>
  <si>
    <t xml:space="preserve">Chris Pine, Keira Knightley, Kevin Costner, Kenneth Branagh</t>
  </si>
  <si>
    <t xml:space="preserve">russian|marine|covert-analyst|stock-market|spy|cia|terrorist|russia|analyst|economics|afghanistan|medical-student|chopper|u.s.-marine|terrorist-plot|helicopter|gym|fluorescent-lightbulb|meeting-the-president-of-the-united-states|motorcycle-riding|smudged-paint|boeing-737|face-slap|hand-off|sniper|private-elevator|security-code|security-card|knuckle-kinfe|drowned-in-a-bathtub|woman-wearing-a-towel|abduction|flash-forward|back-injury|bound-with-duct-tape|surface-to-air-missile|reference-to-orlando-graham|currency-manipulation|sleeping-on-a-park-bench|arbitrage|financial-intelligence|homeland-security|split-the-check|cheating|traffic-patterns|dissertation|uniform|9-11|unit|fiancee|fake-death|uncredited-actor|reference-to-the-bangles|detail|phd|uniform-code-of-military-justice|head-held-underwater|sunglasses|college-graduate|bulletproof-vest|violence|sinister|soldier|post-cold-war|drive-by-shooting|corrupt-politician|politician|nurse|gunfight|female-agent|origin-of-hero|bravery|fear|courage|billionaire|threatened-with-a-knife|knife|brawl|fight|2010s|2000s|oligarch|fbi|doctor|limousine|college-student|woods|self-defense|flood|car-bomb|undercover|forest|money-laundering|premarital-sex|hotel-fight|multiple-time-frames|tunnel-chase-scene|police-van|eurocopter-dauphin|shot-multiple-times|pickpocket|hand-grenade|backhand-slap|syringe|percocet|man-using-crutches|amputee|helicopter-shot-down|physical-therapy|uh-1-huey-helicopter|exploding-car|hit-with-a-car-door|impersonating-a-police-officer|reference-to-facebook|reference-to-instagram|man-slaps-a-woman|character's-point-of-view-camera-shot|cirrhosis|secret-agent|marriage-proposal|stabbed-to-death|reference-to-napoleon|character-says-i-love-you|lens-flare|year-2013|bare-chested-male|exploding-helicopter|broken-back|character-repeating-someone-else's-dialogue|year-2003|year-2001|american-abroad|hand-to-hand-combat|directed-by-co-star|underwater-explosion|british-actor-playing-american-character|mentor|revenge|manhattan-new-york-city|ambulance|construction-site|brooklyn-bridge|engagement-ring|flashback|decoy|stealing-a-car|car-crash|armored-car|female-spy|flashlight|binoculars|stopwatch|bomb|laptop|wine|ambush|tracking-device|reboot-of-series|punched-in-the-face|car-motorcycle-chase|car-chase|corpse|paranoia|unlikely-hero|suspense|security-guard|surveillance|security-camera|hidden-door|elevator|secretary|painting|dog|drowning|fistfight|assassination-attempt|assassin|double-cross|hotel|bodyguard|airplane|airport|shootout|shot-to-death|death|espionage|murder|shot-in-the-chest|stabbed-in-the-chest|stabbed-in-the-throat|fbi-agent|swat-team|flash-drive|beating|church|boyfriend-girlfriend-relationship|deception|race-against-time|stock-exchange|united-nations|silencer|sniper-rifle|machine-gun|movie-theater|news-report|motorcycle|subtitled-scene|sleeper-agent|hostage|kidnapping|wall-street-manhattan-new-york-city|restaurant|conspiracy|terrorism|hypodermic-needle|cell-phone|corrupt-businessman|kremlin|moscow-russia|pennsylvania|dearborn-michigan|new-york-city|statue-of-liberty-new-york-city|ugandan|undercover-agent|commander|lieutenant|gas-grenade|pistol|rehabilitation-center|female-doctor|afghanistan-veteran|ex-marine|september-11-2001|london-eye|big-ben-london|london-england|no-opening-credits|explosion|cia-agent|character-name-in-title|london-school-of-economics</t>
  </si>
  <si>
    <t xml:space="preserve">tt1418377</t>
  </si>
  <si>
    <t xml:space="preserve">I, Frankenstein</t>
  </si>
  <si>
    <t xml:space="preserve">Frankenstein's creature finds himself caught in an all-out, centuries old war between two immortal clans.</t>
  </si>
  <si>
    <t xml:space="preserve">Aaron Eckhart, Yvonne Strahovski, Miranda Otto, Bill Nighy</t>
  </si>
  <si>
    <t xml:space="preserve">Stuart Beattie</t>
  </si>
  <si>
    <t xml:space="preserve">Action, Fantasy, Sci-Fi</t>
  </si>
  <si>
    <t xml:space="preserve">gargoyle|demon|frankenstein|creature|army|journal|immortal|cemetery|death|corpse|prince|queen|cathedral|scientist|light|3-dimensional|multiple-time-frames|building-collapse|three-barred-crucifix|crashing-through-ceiling|crashing-through-a-wall|stitching-a-wound|reference-to-archangel-michael|aurora-borealis|subterranean|skeleton|stabbed-in-the-leg|falling-from-height|punched-in-the-face|mace|betrayal|cell-phone|man-with-no-name|secret-laboratory|cape|holy-water|abandoned-theater|pentagram|lifted-by-the-throat|body-landing-on-a-car|thrown-through-a-wall|bare-chested-male|subway|flashback|throat-slitting|jumping-through-a-window|theatre|supernatural|axe|impalement|transformation|electrocution|tied-to-a-chair|reanimation|warrior|murder-of-a-police-officer|neck-breaking|kicked-in-the-face|stabbed-in-the-back|exploding-body|stabbed-to-death|stabbed-in-the-chest|facial-scar|snow|murder|year-1795|interrogation|torture|chase|foot-chase|crashing-through-a-window|train-station|train|person-on-fire|world-domination|megalomaniac|microscope|animal-testing|good-versus-evil|nightclub|stick-fight|armory|church|1790s|police-officer-killed|deception|rescue|ambush|hostage|kidnapping|grave-digging|burial|immortality|revenge|book-burning|forest|laboratory|woods|violence|blood-splatter|blood|decapitation|severed-head|fire|mountain|supernatural-power|threatened-with-a-knife|super-strength|torso-cut-in-half|collapsing-building|exploding-building|explosion|scar|demonic-possession|abandoned-factory|drifter|loner|haunted-by-the-past|tragic-hero|secret-identity|female-fighter|tough-girl|tough-guy|one-man-army|anti-hero|action-hero|dark-hero|assassination-attempt|brawl|fight|fistfight|hand-to-hand-combat|martial-arts|mixed-martial-arts|bodyguard|female-warrior|battle|combat|strangulation|dual-wield|knife|spear|blade|disobey-direct-order|stained-glass-window|dead-rat|rat|female-doctor|demon-prince|secret-war|fictional-war|book|frankenstein's-monster|monster|opening-action-scene|title-spoken-by-narrator|character-repeating-someone-else's-dialogue|babe-scientist|surrealism|voice-over-narration|no-title-at-beginning|no-opening-credits|slow-motion-scene|written-by-director|based-on-graphic-novel|based-on-comic-book|title-spoken-by-character|character-name-in-title|surprise-ending</t>
  </si>
  <si>
    <t xml:space="preserve">tt1967545</t>
  </si>
  <si>
    <t xml:space="preserve">Labor Day</t>
  </si>
  <si>
    <t xml:space="preserve">Depressed single mom Adele and her son Henry offer a wounded, fearsome man a ride. As police search town for the escaped convict, the mother and son gradually learn his true story as their options become increasingly limited.</t>
  </si>
  <si>
    <t xml:space="preserve">Kate Winslet, Josh Brolin, Gattlin Griffith, Tobey Maguire</t>
  </si>
  <si>
    <t xml:space="preserve">tied-to-a-chair|escaped-convict|neighbor|baseball-practice|baseball|boy-in-a-wheelchair|boy-in-wheelchair|wheelchair|handicapped-boy|physically-handicapped|handicapped|appeared-on-tv-news|watching-tv|overflowing-bathtub|bathtub|wife-killed|death-of-wife|dead-baby|birth|childbirth|miscarriage|pregnant|pregnant-woman|pregnancy|tied-feet|record-turntable|cooking|library|narrator|peach-pie|rope|country-house|policeman|flashback|pie|boy|written-by-director|mother-son-relationship|single-mother|based-on-novel|letter|hearing-sex-through-a-wall|bicycle|police-officer|unfaithful-wife|eating-disorder|anorexia|hamster</t>
  </si>
  <si>
    <t xml:space="preserve">tt2177771</t>
  </si>
  <si>
    <t xml:space="preserve">The Monuments Men</t>
  </si>
  <si>
    <t xml:space="preserve">An unlikely World War II platoon is tasked to rescue art masterpieces from Nazi thieves and return them to their owners.</t>
  </si>
  <si>
    <t xml:space="preserve">George Clooney, Matt Damon, Bill Murray, Cate Blanchett</t>
  </si>
  <si>
    <t xml:space="preserve">art|art-expert|nazi-stolen-art|world-war-two|russian|soldier|u.s.-military|post-world-war-two|mine|map|cigarette-smoking|child-sniper|burning-painting|stolen-art|stolen-gold|reference-to-michelangelo|plundering|british-army|u.s.-army|paris-france|repatriation|religious-object|sculpture|art-archive|1940s|church|fugitive|war-criminal|architecture|painting|sniper|art-theft|statue|nazi-germany|france|resistance|art-gallery|salt-mine|vandalism|looting|plunder|american-abroad|actor-director-writer|based-on-true-story|based-on-book|german|monuments-men|platoon|rescue|museum|nazis|historian|art-historian|race-against-time|behind-enemy-lines|mission|curator|professor|germany|military-training|training|dentist|heroism|courage|bravery|artifact|boat|beach|heist|art-heist|newspaper-clipping|newspaper-headline|warehouse|binoculars|knife|army-private|sergeant|lieutenant|captain|major|general|colonel|castle|dog|french-countryside|scar|looking-at-oneself-in-a-mirror|art-collection|arrest|gurney|corpse|british-soldier|military-officer|desperation|blood-splatter|blood|double-cross|betrayal|deception|escape|held-at-gunpoint|hostage|mercilessness|death|murder|false-accusation|gold|gold-bar|gold-tooth|war-reparations|barbed-wire|shot-to-death|shot-in-the-back|shot-in-the-chest|ambush|evacuation|railyard|traitor|robbery|male-camaraderie|wisecrack-humor|black-comedy|bare-chested-male|rain|commando-mission|commando-unit|commando|special-forces|reference-to-adolf-hitler|helmet|obstacle-course|shooting-range|target-practice|fire|arson|flamethrower|mass-grave|air-base|basic-training|tommy-gun|rifle|luger|revolver|pistol|landmine|dynamite|detonator|bomb|inspired-by-true-events|graveyard|disguise|truck|farm|vinyl|mexican-standoff|abandoned-mine|tent|army-base|shower|snow|interrogation|ghost-town|abandoned-house|impostor|ss|generator|amateur-radio|ham-radio|radio|engineer|mad-doctor|doctor|bridge|train-station|soviet-army|russian-army|armored-car|tank|military-jeep|american-flag|explosion|mustache|letter|barn|biplane|airplane|airfield|horse|village|combat|battlefield|battle|shootout|gunfight|child-soldier|translator|resistance-fighter|french-resistance|theater|man-with-glasses|military|copper-mine|swastika|written-by-director|german-soldier|subtitled-scene|bilingualism|casualty-of-war|wartime|frenchwoman|frenchman|female-spy|spy|directed-by-star|collaborator|written-by-star|last-supper|reference-to-leonardo-da-vinci|jail-cell|reference-to-the-madonna|sculpting|architect|apartment|art-collector|restaurant|new-york-city|italy|cafe|no-opening-credits|england|austria|belgium|self-sacrifice|redemption|normandy-france|montage|u.s.-president|priest|flash-forward|1970s|englishman-abroad|year-1977|year-1945|slideshow|year-1943|nazi-soldier|nazi-uniform|nazi|co-written-by-actor|flemish-art|ghent-belgium|bruges-belgium|normandy|battle-of-normandy|hidden-loot|reference-to-pierre-auguste-renoir|reference-to-raphael|reference-to-pablo-picasso|reference-to-jan-van-eyck|painting-as-art|title-same-as-book|year-1944|military-uniform|uniform|russian-abroad|death-of-friend|title-spoken-by-character|surprise-ending</t>
  </si>
  <si>
    <t xml:space="preserve">tt1686821</t>
  </si>
  <si>
    <t xml:space="preserve">Vampire Academy</t>
  </si>
  <si>
    <t xml:space="preserve">Rose Hathaway is a Dhampir, half human-half vampire, a guardian of the Moroi, peaceful, mortal vampires living discreetly within our world. Her calling is to protect the Moroi from bloodthirsty, immortal Vampires, the Strigoi.</t>
  </si>
  <si>
    <t xml:space="preserve">Zoey Deutch, Lucy Fry, Danila Kozlovsky, Gabriel Byrne</t>
  </si>
  <si>
    <t xml:space="preserve">vampire|dhampir|academy|guardian|princess|friend|training|royal|blood|teenager|half-vampire|half-human|school|black-tights|tights|black-pantyhose|pantyhose|school-uniform|high-school|spell|redemption|female-protagonist|best-friend|mentor|headmistress|montana|gym|female-narrator|runaway-teen|runaway|handcuffs|judo-throw|suv|lesbian-subtext|reference-to-jimmy-carter|death-of-brother|car-crash|pyrokinesis|animal-on-fire|cell|escape-attempt|tattoo-on-neck|high-five|wolf|kidnapping|teenage-boy|villain|prison-cell|17-year-old|older-man-younger-woman-relationship|cemetery|high-five-left-hanging|mountain|crow|kissing|kiss|hypodermic-needle|syringe|black-dress|sedative|priest|pet-cat|death-of-pet|dead-cat|dance|vampire-versus-vampire|vampire-teeth|teenage-vampire|child-vampire|vampire-girl|vampire-bite|vampirism|magical-power|magical-girl|stained-glass-window|eyes-changing-color|underground|security-camera|camera-footage|monitor|basement|on-the-run|roommate|motorcycle|backpack|dream|dream-sequence|young-love|teen-romance|computer-disc|wrist-bandage|photograph|teacher|vampire-staked|stake-through-the-heart|licking-blood|healing-power|neck-bite|classroom|psychic-girl|psychic-link|psychic-vision|psychic-power|writing-on-wall|drinking-fountain|girl-with-glasses|geek|female-teacher|blood-drinking|female-friendship|female-vampire|two-word-title|vampire-comedy|teenage-girl|bitten-in-the-neck|hidden-camera|necklace|coming-of-age|hidden-door|montage|paranoia|shopping-mall|dead-animal|cat|father-daughter-relationship|jail-cell|school-teacher|school-principal|love-triangle|glowing-eyes|creature|mansion|strangulation|neck-breaking|slow-motion-scene|cure|betrayal|double-cross|deception|library|church|party|revenge|practical-joke|laptop|person-on-fire|helicopter|shot-to-death|shot-in-the-chest|pistol|rescue|bodyguard|cover-up|bus|hospital|blood-transfusion|interrogation|torture|boyfriend-girlfriend-relationship|rivalry|bully|queen|writing-in-blood|cave|open-ended|transformation|exploding-motorcycle|teacher-student-relationship|surrealism|supernatural-power|mind-reading|mind-control|mental-link|car-accident|woods|nightmare|good-versus-evil|oregon|stabbed-in-the-back|stabbed-in-the-throat|stabbed-to-death|stabbed-in-the-arm|stabbed-in-the-chest|murder|death|violence|knife|stylized-violence|brawl|fight|fistfight|hand-to-hand-combat|martial-arts|based-on-young-adult-novel|twist|laughter|fear|stake|danger|loyalty|sister|adrenaline|strength|power|love|friendship|magic|based-on-novel|twist-ending|surprise-ending|2010s|nunchucks|arrest|femme-fatale|surveillance|repressed-memory|sabotage|no-opening-credits|character-repeating-someone-else's-dialogue|flashback|voice-over-narration|wisecrack-humor|black-comedy|mixed-martial-arts|tough-guy|warrior|female-warrior|tough-girl|anti-heroine|action-heroine|title-spoken-by-character</t>
  </si>
  <si>
    <t xml:space="preserve">tt2318092</t>
  </si>
  <si>
    <t xml:space="preserve">Endless Love</t>
  </si>
  <si>
    <t xml:space="preserve">The story of a privileged girl and a charismatic boy whose instant desire sparks a love affair made only more reckless by parents trying to keep them apart.</t>
  </si>
  <si>
    <t xml:space="preserve">Alex Pettyfer, Gabriella Wilde, Bruce Greenwood, Joely Richardson</t>
  </si>
  <si>
    <t xml:space="preserve">love|bikini|brother-sister-relationship|high-school-graduation|unfaithful-husband|sparkler|vacation|university-of-arizona|university-of-georgia|brown-university|mechanic|doctor|father-daughter-relationship|zoo|overprotective-father|protective-father|protective-male|cemetery|house-fire|carousel|woman-wearing-a-string-bikini|lake-house|remake|written-by-director|two-word-title|based-on-novel</t>
  </si>
  <si>
    <t xml:space="preserve">tt1837709</t>
  </si>
  <si>
    <t xml:space="preserve">Winter's Tale</t>
  </si>
  <si>
    <t xml:space="preserve">A burglar falls for an heiress as she dies in his arms. When he learns that he has the gift of reincarnation, he sets out to save her.</t>
  </si>
  <si>
    <t xml:space="preserve">Colin Farrell, Matt Bomer, Lucy Griffiths, Michael Crane</t>
  </si>
  <si>
    <t xml:space="preserve">Akiva Goldsman</t>
  </si>
  <si>
    <t xml:space="preserve">red-haired-woman|miracle|tuberculosis|falling-through-ice|drawing-with-blood|black-and-white-photograph|playing-piano|horse-jumping-a-fence|riding-bareback|stethoscope|spirit-guide|horse-chase|white-horse|flying-horse|burglar|winter|dying-girl|frost|thief|fever|19th-century|train-station|grand-central-station-manhattan-new-york-city|seizure|newspaper-editor|microfilm-reader|fire-in-a-55-gallon-drum|model-ship|year-1895|year-2014|new-york-cityscape|bare-chested-male|sidewalk-chalk-drawing|pushed-off-a-bridge|facial-scar|cityscape|derby|cemetery|calla-lily-boutonniere|ballroom-dancing|men-hugging|furnace|hearing|jumping-off-a-cliff|two-on-a-horse|amnesia|dead-woman-with-eyes-open|dead-woman-carried|dead-woman|death-of-lover|magical-realism|written-by-director|based-on-novel|outnumbered-20-to-1</t>
  </si>
  <si>
    <t xml:space="preserve">tt2172934</t>
  </si>
  <si>
    <t xml:space="preserve">3 Days to Kill</t>
  </si>
  <si>
    <t xml:space="preserve">A dying CIA agent trying to reconnect with his estranged daughter is offered an experimental drug that could save his life in exchange for one last assignment.</t>
  </si>
  <si>
    <t xml:space="preserve">Kevin Costner, Amber Heard, Hailee Steinfeld, Connie Nielsen</t>
  </si>
  <si>
    <t xml:space="preserve">spy|leather-dress|estranged-wife|cancer|terrorist|cia|cia-agent|estranged-daughter|brain-cancer|experimental-drug|teenage-daughter|3-days|younger-version-of-character|stripper|lesbianism|attempted-gang-rape|drinking-from-the-bottle|handcuffs|suitcase|video|falling-on-a-car|dance-party|run-over-by-a-train|intentional-car-crash|limping|father-teaching-his-daughter-to-dance|bound-with-duct-tape|locked-in-a-car-trunk|purple-bicycle|shooting-a-security-camera|breaking-a-mirror|pistol-whip|open-air-market|riding-a-bicycle|out-of-ammunition|temporary-hearing-loss|firefight|decapitated-by-an-elevator|tattoo-artist|tattoo|bar|vodka|black-comedy|stealing-a-car|one-against-many|race-against-time|cafe|neo-noir|beach|showdown|supermarket|nosebleed|beaten-to-death|beating|redemption|regret|chase|held-at-gunpoint|hostage|wig|party|childbirth|apartment|last-will-and-testament|father-daughter-estrangement|husband-wife-estrangement|photograph|electrocution|interrogation|torture|bound-and-gagged|binoculars|beach-house|snow|christmas-tree|christmas|one-last-job|coming-out-of-retirement|hospital|merry-go-round|aquarium|bare-butt|montage|amusement-park|high-school-student|videotape|rape-attempt|high-school|injection|hypodermic-needle|snorricam|cell-phone|pay-phone|deception|happy-birthday-to-you|faked-death|blood-on-shirt|blood|elevator|smoke-grenade|gas-mask|bus|car-falling-off-a-bridge|car-accident|subway|strip-club|fight-in-the-restroom|bodyguard|assassination-attempt|arms-dealer|limousine-driver|foot-chase|boyfriend-girlfriend-relationship|mother-daughter-relationship|violence|death|shot-through-a-window|shot-in-the-head|knife|hand-to-hand-combat|mixed-martial-arts|gunfight|martial-arts|brawl|fight|fistfight|kicked-in-the-face|disguise|explosive|uzi|tough-girl|female-killer|female-assassin|rocket-launcher|female-agent|female-spy|undercover-agent|undercover|assassin|secret-agent|espionage|explosion|tough-guy|one-man-army|anti-hero|action-hero|birth|shot-in-the-back|husband-wife-relationship|elevator-crash|body-landing-on-a-car|hallucination|hit-by-a-train|subway-station|car-crash|hit-by-a-car|slow-motion-scene|nightclub|shot-in-the-foot|tattoo-parlor|female-rear-nudity|bulletproof-vest|stabbed-in-the-foot|shotgun|flashback|accountant|electric-torture|body-in-a-trunk|punched-in-the-face|high-school-principal|kidnapping|duct-tape-over-mouth|character-says-i-love-you|watch|eiffel-tower-paris|lens-flare|squatter|police-station|scene-during-opening-credits|split-screen|shot-in-the-leg|falling-from-height|bomb|machine-gun|shot-in-the-forehead|shot-to-death|exploding-car|subtitled-scene|corpse|silencer|pistol|murder|albino|belgrade-serbia|langley-virginia|terminal-cancer|shot-in-the-chest|prom|hotel|central-intelligence-agency|shootout|femme-fatale|bicycle|car-chase|syringe|terminal-illness|dance-lesson|father-daughter-dance|paris-france|american-abroad|singing-in-a-car|father-daughter-relationship|desperation|title-spoken-by-character|number-in-title|surprise-ending|facebook</t>
  </si>
  <si>
    <t xml:space="preserve">tt1921064</t>
  </si>
  <si>
    <t xml:space="preserve">Pompeii</t>
  </si>
  <si>
    <t xml:space="preserve">A slave-turned-gladiator finds himself in a race against time to save his true love, who has been betrothed to a corrupt Roman Senator. As Mount Vesuvius erupts, he must fight to save his beloved as Pompeii crumbles around him.</t>
  </si>
  <si>
    <t xml:space="preserve">Kit Harington, Carrie-Anne Moss, Emily Browning, Adewale Akinnuoye-Agbaje</t>
  </si>
  <si>
    <t xml:space="preserve">pompeii|slave|arena|mount-vesuvius|lava-bomb|pyroclastic-flow|natural-disaster|tsunami|sword-and-sandal|roman|senator|fight|race-against-time|gladiator|celtic|tribe|army|epic|lava|head-held-underwater|3-dimensional|reference-to-titus|map-on-screen|title-appears-in-writing|disaster-movie|child-in-peril|mace|social-commentary|severed-arm|severed-head|decapitation|chase|dog|statue|falling-down-stairs|attempted-murder|spear-throwing|dual-wield|knife-throwing|slave-auction|prisoner|punishment|hostage|escape-attempt|torch|mountain|deception|guard|threatened-with-a-knife|shiv|shipwreck|underwater-scene|torture|prison|scene-during-opening-credits|riot|showdown|wooden-sword|amphitheater|golden-eagle|training|dungeon|heavy-rain|coastal-town|ship|bare-knuckle-fighting|london-england|britain|melodrama|righteous-rage|wine|blackmail|politics|princess|falling-from-height|rescue|kidnapping|slow-motion-scene|crushed-to-death|one-word-title|village|festival|horse-chase|forest|woods|horse-drawn-carriage|strangulation|animal-killing|loincloth|interracial-friendship|one-against-many|throat-slitting|neck-breaking|impalement|stabbed-in-the-chest|stabbed-in-the-back|stabbed-to-death|stabbed-in-the-leg|stabbed-in-the-arm|stabbed-in-the-throat|beating|flashback|revenge|whip|kicked-in-the-face|kicked-in-the-stomach|punched-in-the-chest|punched-in-the-face|bow-and-arrow|knife|film-starts-with-text|model-city|mayor|corrupt-official|emperor|burned-to-death|smoke-cloud|lightning|burned-alive|ancient-rome|destruction|disaster-film|person-on-fire|exploding-ship|exploding-building|exploding-body|helmet|tunic|sword-fight|combat|battlefield|battle|hand-to-hand-combat|mixed-martial-arts|martial-arts|brawl|fistfight|sinkhole|flood|giant-wave|volcanic-eruption|orphan|massacre|murder-of-family|death-of-family|death-of-sister|sister-sister-relationship|tough-guy|warrior|one-man-army|anti-hero|forbidden-love|unrequited-love|action-hero|violence|death|disaster|whirlwind-romance|husband-wife-relationship|mother-daughter-relationship|father-daughter-relationship|toga|villa|stable|spear|beheaded|beheading|soldier|finger-bitten-off|bite|cell-mate|shield|doomed-romance|forbidden-romance|roman-slave|passionate-kiss|kiss|axe|blood|blood-on-face|murder|loss-of-mother|loss-of-father|buried-alive|building-collapse|slavery|bare-chested-male-bondage|male-bondage|explosion|1st-century|earthquake|wave|tidal-wave|carriage|horse|chariot|chain|sword|ash|muscular-physique|muscular|blood-on-back|bare-chested-male|whipping|no-survivors|roman-empire|fire|volcano-eruption|colosseum|town-in-title|volcano|death-of-mother|death-of-father|title-spoken-by-character</t>
  </si>
  <si>
    <t xml:space="preserve">tt2013293</t>
  </si>
  <si>
    <t xml:space="preserve">The Wind Rises</t>
  </si>
  <si>
    <t xml:space="preserve">A look at the life of Jiro Horikoshi, the man who designed Japanese fighter planes during World War II.</t>
  </si>
  <si>
    <t xml:space="preserve">Hideaki Anno, Hidetoshi Nishijima, Miori Takimoto, Masahiko Nishimura</t>
  </si>
  <si>
    <t xml:space="preserve">Hayao Miyazaki</t>
  </si>
  <si>
    <t xml:space="preserve">Animation, Biography, Drama</t>
  </si>
  <si>
    <t xml:space="preserve">Nominated for 1 Oscar. Another 26 wins &amp; 52 nominations.</t>
  </si>
  <si>
    <t xml:space="preserve">airplane|engineering|japan|earthquake|tuberculosis|love|flying|marriage|germany|adult-animation|husband-wife-relationship|brother-sister-relationship|employer-employee-relationship|heavy-rain|paper-airplane|rivet|knife-painting|working-all-night|wind-blows-off-hat|death-of-loved-one|goodbye-letter|speed-record|parachute|drawing-board|technical-drawing|wedding|sanatorium|aeronautics|aeronautical-technology|technology|wind|canvas-painting|reference-to-famous-painting|title-based-on-poem|poetry-quote|aviation-engineer|aeronautics-engineer|short-sightedness|aircraft-carrier|experimental-aircraft|fighter-aircraft|aircraft|1930s|begins-with-a-dream|aviation|based-on-real-person|airplane-crash|airplane-accident|engineer|university|fire|terminal-illness|hat|1920s|dream-sequence|world-war-two|anime|based-on-true-story</t>
  </si>
  <si>
    <t xml:space="preserve">tt3210686</t>
  </si>
  <si>
    <t xml:space="preserve">Son of God</t>
  </si>
  <si>
    <t xml:space="preserve">The life story of Jesus is told from his humble birth through his teachings, crucifixion and ultimate resurrection.</t>
  </si>
  <si>
    <t xml:space="preserve">Diogo Morgado, Greg Hicks, Adrian Schiller, Darwin Shaw</t>
  </si>
  <si>
    <t xml:space="preserve">Christopher Spencer</t>
  </si>
  <si>
    <t xml:space="preserve">resurrection|reference-to-god|crucifixion-of-jesus|jesus-christ|torture|prophet|savior|king|son|christianity|new-testament|whipping|based-on-the-bible|1st-century|title-spoken-by-character|loincloth|bare-chested-male</t>
  </si>
  <si>
    <t xml:space="preserve">tt2024469</t>
  </si>
  <si>
    <t xml:space="preserve">Non-Stop</t>
  </si>
  <si>
    <t xml:space="preserve">An air marshal springs into action during a transatlantic flight after receiving a series of text messages demanding $150 million into an off-shore account, or someone will die every 20 minutes.</t>
  </si>
  <si>
    <t xml:space="preserve">Liam Neeson, Julianne Moore, Scoot McNairy, Michelle Dockery</t>
  </si>
  <si>
    <t xml:space="preserve">suspense|die-hard-scenario|mystery-villain|mind-game|psychological-thriller|deception|passenger|containment|cat-and-mouse|hitchcockian|psycho-thriller|psychological-manipulation|hidden-truth|hostage|anti-villain|knife|child-in-peril|no-opening-credits|cell-phone|little-girl|surprise-ending|terrorist|death|air-marshal|transatlantic-flight|flight-attendant|bomb|alcoholic|hijacking|hijacker|hijack|police-shootout|dead-pilot|cockpit|2010s|multiple-suspects|bomb-explosion|bomb-timer-counting-down|emergency-landing|suspected-terrorist|ribbon|off-duty-cop|instant-messaging|hyphen-in-title|framed-for-crime|wristwatch|betrayal|government-agent|fear|sociopath|federal-agent|firefighter|fire-truck|ambulance|passport|threatened-with-a-knife|power-outage|burned-alive|bar|dereliction-of-duty|lawyer|explosive-decompression|airplane-accident|product-placement|camera-phone|duct-tape|held-at-gunpoint|badge|englishwoman|fighter-jet|timebomb|drug-smuggling|violence|gunfight|shootout|hand-to-hand-combat|mixed-martial-arts|martial-arts|brawl|nosebleed|surveillance|rogue-agent|strangulation|fight|stabbed-to-death|stabbed-in-the-arm|torture|interrogation|tattoo|news-report|false-accusation|set-up|one-day|paranoia|text-messaging|beating|desert-eagle|terrorist-plot|redemption|pilot|teacher|police-officer|rain|airport|metal-detector|new-york-city|ex-cop|warrior|tough-guy|one-man-army|anti-hero|action-hero|ps-vita|playstation-vita|cartoon-on-tv|disaster-film|poisoned-to-death|fear-of-flying|aggressive-passenger|riot|police-brutality|in-flight-explosion|bomb-on-plane|nose|out-of-radar-range|intercontinental-airflight|crash-landing|conspiracy|revenge|briefcase|red-herring|american-abroad|iceland|blowgun|police-officer-shot|scar|stabbed-in-the-leg|terrorism|threat|ransom|slow-motion-scene|shot-to-death|shot-in-the-forehead|shot-in-the-shoulder|foaming-at-the-mouth|pistol-whip|doctor|airplane-hijacking|suspicion|hands-tied|poison-dart|poison|cocaine|neck-breaking|hit-on-the-head-with-a-fire-extinguisher|head-butt|kicked-in-the-chest|broken-nose|punched-in-the-nose|punched-in-the-stomach|punched-in-the-face|ex-soldier|character-repeating-someone-else's-dialogue|manipulation|one-night|race-against-time|airplane-pilot|airplane-crash|explosion|death-of-daughter|fistfight|cellphone-video|death-of-pilot|trust|cigarette-smoking|toilet|smartphone|jfk-international-airport-queens-new-york-city|reference-to-september-11-2001|post-september-11-2001|murder|pistol|airplane|title-spoken-by-character</t>
  </si>
  <si>
    <t xml:space="preserve">tt2771372</t>
  </si>
  <si>
    <t xml:space="preserve">Veronica Mars</t>
  </si>
  <si>
    <t xml:space="preserve">Years after walking away from her past as a teenage private eye, Veronica Mars gets pulled back to her hometown - just in time for her high school reunion - in order to help her old flame Logan Echolls, who's embroiled in a murder mystery.</t>
  </si>
  <si>
    <t xml:space="preserve">Kristen Bell, Jason Dohring, Enrico Colantoni, Chris Lowell</t>
  </si>
  <si>
    <t xml:space="preserve">Rob Thomas</t>
  </si>
  <si>
    <t xml:space="preserve">california|based-on-television-series|sequel|private-detective|f-rated|female-protagonist|2010s|detective|character-name-in-title</t>
  </si>
  <si>
    <t xml:space="preserve">tt2465140</t>
  </si>
  <si>
    <t xml:space="preserve">The Single Moms Club</t>
  </si>
  <si>
    <t xml:space="preserve">When five struggling single moms put aside their differences to form a support group, they find inspiration and laughter in their new sisterhood, and help each other overcome the obstacles that stand in their way.</t>
  </si>
  <si>
    <t xml:space="preserve">Nia Long, Wendi McLendon-Covey, Amy Smart, Zulay Henao</t>
  </si>
  <si>
    <t xml:space="preserve">racial-stereotype|chick-flick|feminism|single-parent|victim-complex|drunk-woman|sexism|misandry|mental-illness|single-mother|female-protagonist</t>
  </si>
  <si>
    <t xml:space="preserve">tt2369135</t>
  </si>
  <si>
    <t xml:space="preserve">Need for Speed</t>
  </si>
  <si>
    <t xml:space="preserve">Fresh from prison, a street racer who was framed by a wealthy business associate joins a cross country race with revenge in mind. His ex-partner, learning of the plan, places a massive bounty on his head as the race begins.</t>
  </si>
  <si>
    <t xml:space="preserve">Aaron Paul, Dominic Cooper, Imogen Poots, Scott Mescudi</t>
  </si>
  <si>
    <t xml:space="preserve">Scott Waugh</t>
  </si>
  <si>
    <t xml:space="preserve">public-nudity|illegal-street-racing|street-racing|cross-country|custom-car|police-officer-crushed|road-trip|manhattan-new-york-city|hit-by-a-truck|car-flip|ex-boyfriend-ex-girlfriend-relationship|rescue|grand-canyon|male-rear-nudity|car-race|super-car|based-on-video-game|death-of-friend|kiss|reckless-driving|revenge|sleeping-in-a-car|driving-in-the-wrong-direction|3-dimensional|scene-during-end-credits|desert|jumping-from-height|fear-of-heights|golden-gate-bridge|san-francisco-california|detroit-michigan|bare-chested-male|office|punched-in-the-face|lighthouse|hotel|race-against-time|camera-phone|surveillance|cemetery|funeral|school-bus|truck|monster-truck|stealing-a-car|hummer|gasoline|new-york-city|restaurant|brooklyn-bridge|money-problems|webcam|radio-show|laptop|military-prison|female-soldier|jail-cell|arrest|comic-relief|slow-motion-scene|cell-phone|bank-foreclosure|altered-version-of-studio-logo|interracial-friendship|friendship|brother-sister-relationship|convenience-store|gas-station|on-the-run|fugitive|no-opening-credits|small-town|subjective-camera|character's-point-of-view-camera-shot|explosion|carsploitation|car-falling-off-a-bridge|police-officer-killed|shotgun|foot-chase|state-trooper|wrongful-imprisonment|betrayal|frame-up|wrongful-arrest|road-movie|american-flag|release-from-prison|ex-convict|anti-hero|police-chase|car-chase|car-stunt|car-rollover|car-crash|fast-car|race-car|mechanic|pilot|reference-to-piers-morgan|engagement-ring|hospital|ah-64-apache-helicopter|parole|racetrack|auto-show|airplane|cross-country-trip|rivalry|radio-host|twerking|shelby-mustang|reference-to-henry-ford|ford-mustang|running-a-car-off-the-road|killed-in-a-car-accident|helicopter|exotic-car|redemption|prison|die-hard-scenario|blonde-woman|lens-flare|reference-to-cinderella|broken-arm|camera-focus-on-female-butt|reference-to-keanu-reeves|character-repeating-someone-else's-dialogue|leather-jacket|arizona|airfield|drive-in-theater|woods|bar|car-show|exploding-car|ipad|blonde|koenigsegg|auto-repair-shop|garage|bridge|car-accident|police|three-word-title|british-accent|englishwoman-abroad</t>
  </si>
  <si>
    <t xml:space="preserve">tt1840309</t>
  </si>
  <si>
    <t xml:space="preserve">Divergent</t>
  </si>
  <si>
    <t xml:space="preserve">In a world divided by factions based on virtues, Tris learns she's Divergent and won't fit in. When she discovers a plot to destroy Divergents, Tris and the mysterious Four must find out what makes Divergents dangerous before it's too late.</t>
  </si>
  <si>
    <t xml:space="preserve">Lionsgate Films/Summit Entertainment</t>
  </si>
  <si>
    <t xml:space="preserve">Shailene Woodley, Theo James, Ashley Judd, Jai Courtney</t>
  </si>
  <si>
    <t xml:space="preserve">Adventure, Mystery, Sci-Fi</t>
  </si>
  <si>
    <t xml:space="preserve">7 wins &amp; 11 nominations.</t>
  </si>
  <si>
    <t xml:space="preserve">dystopia|brother-sister-relationship|narrated-by-character|army|wargames|father-son-relationship|based-on-young-adult-novel|jumping-a-train|cityscape|mexican-standoff|totalitarianism|dripping-blood|bare-chested-male|death|f-rated|female-hero|first-part|attempted-coup-d'etat|knife-held-to-throat|seeing-mother-killed|execution|attempted-murder|submerged-in-a-tank-of-water|swimming-underwater|animal-attack|shipwreck|crowd-surfing|jumping-from-a-moving-train|elevated-train|placement-test|caste-system|climbing-up-a-building|conspiracy|disarming-someone|pistol-whip|kidnapping|subjective-camera|beating|blood|interrogation|held-at-gunpoint|deception|rescue|propaganda|montage|gun|flashback|chase|jumping-from-height|surveillance|armored-car|pit|female-warrior|tough-girl|warrior|tough-guy|female-soldier|self-mutilation|self-sacrifice|flare|hand-to-hand-combat|manipulation|serum|mixed-martial-arts|brawl|fight|martial-arts|lucid-dream|shared-dream|courage|scene-during-opening-credits|farm|corrupt-official|council|laboratory|homelessness|homeless-person|tracking-device|el-train|near-future|pier|walled-city|threatened-with-a-knife|shooting-range|knife-in-hand|knife|fight-the-system|social-commentary|abandoned-ship|tattoo-artist|fictional-war|coming-of-age|teacher-student-relationship|combat|gunfight|revolver|machine-gun|violence|husband-wife-relationship|mother-son-relationship|train|simulation|number-in-character's-name|character's-point-of-view-camera-shot|knocked-out|stabbed-in-the-hand|hit-in-the-throat|punched-in-the-stomach|kicked-in-the-stomach|shot-in-the-back|shot-in-the-forehead|shot-in-the-head|shot-to-death|shot-in-the-leg|shot-in-the-chest|shot-in-the-shoulder|shot-in-the-arm|head-butt|kicked-in-the-crotch|fear-of-heights|ferris-wheel|capture-the-flag|fantasy-sequence|knife-throwing|target-practice|attempted-rape|fire|crow|fear|murder|suicide|fistfight|kicked-in-the-face|punched-in-the-face|woman-punching-a-man|man-punching-a-woman|underwater-scene|falling-from-height|jumping-from-a-rooftop|lens-flare|soldier|assault-rifle|shootout|pistol|looking-at-self-in-mirror|mind-control|jumping-from-a-train|jumping-onto-a-train|slow-motion-scene|cut-hand|hallucination|chicago-illinois|mother-daughter-relationship|father-daughter-relationship|character-repeating-someone-else's-dialogue|voice-over-narration|one-word-title|abusive-father|female-protagonist|death-of-father|death-of-mother|based-on-novel|title-spoken-by-character|test|training|acrophobia|changing-clothes|bechdel-test-passed|nosebleed|rooftop|tied-to-a-chair|zip-line|coup-d'etat|dog|cyberpunk|tattoo-parlor|tattoo|syringe|injection|character-says-i-love-you</t>
  </si>
  <si>
    <t xml:space="preserve">tt1777595</t>
  </si>
  <si>
    <t xml:space="preserve">50 to 1</t>
  </si>
  <si>
    <t xml:space="preserve">A misfit group of New Mexico cowboys find themselves on the journey of a lifetime when their crooked-footed racehorse qualifies for the Kentucky Derby. Based on the inspiring true story of ...</t>
  </si>
  <si>
    <t xml:space="preserve">Ten Furlongs LLC.</t>
  </si>
  <si>
    <t xml:space="preserve">Skeet Ulrich, Christian Kane, William Devane, Madelyn Deutch</t>
  </si>
  <si>
    <t xml:space="preserve">Jim Wilson</t>
  </si>
  <si>
    <t xml:space="preserve">kentucky-derby|new-mexico|race|horse|desert|buddy|churchill-downs|winner|biography-filmmaking|long-shot</t>
  </si>
  <si>
    <t xml:space="preserve">tt1959490</t>
  </si>
  <si>
    <t xml:space="preserve">Noah</t>
  </si>
  <si>
    <t xml:space="preserve">A man is chosen by his world's creator to undertake a momentous mission before an apocalyptic flood cleanses the world.</t>
  </si>
  <si>
    <t xml:space="preserve">Russell Crowe, Jennifer Connelly, Ray Winstone, Anthony Hopkins</t>
  </si>
  <si>
    <t xml:space="preserve">Darren Aronofsky</t>
  </si>
  <si>
    <t xml:space="preserve">water|wrath-of-god|ark|noah's-ark|flood|reference-to-god|hostage|escape-attempt|torch|raft|fire|rescue|army|anti-hero|destiny|field|mother-son-relationship|moral-dilemma|boyfriend-girlfriend-relationship|apocalypse|end-of-the-world|desperation|supernatural-power|vision|obsession|brother-brother-relationship|pregnancy|infertility|axe|berry|woods|husband-wife-relationship|storytelling|snake|pig|forest|time-lapse-photography|self-sacrifice|family-relationships|adopted-daughter|adopted-sister|orphan|village|campfire|christ-allegory|heavy-rain|giant-creature|creature|giant|ship|no-opening-credits|tent|dream|underwater-scene|mountain|cave|blindness|film-starts-with-text|premonition|survival|brawl|fight|fistfight|good-versus-evil|warlord|battle|violence|death|stabbed-in-the-shoulder|stabbed-in-the-arm|stabbed-in-the-side|stabbed-in-the-back|stabbed-in-the-chest|explosion|weapon|spear|knife|world-creation|eating-live-animal|animal|dove-with-a-branch-in-its-mouth|white-dove|son-hits-father|father-hits-son|father-son-conflict|dysfunctional-family|family-conflict|stabbed-to-death|murder|angel|fallen-angel|garden-of-eden|forbidden-fruit|snake-skin|one-word-title|loss-of-father|grandfather-grandson-relationship|father-son-relationship|living-in-a-cave|singing-in-a-cave|based-on-biblical-story|miracle|storm|noah|noah's-flood|boat|epic|religion|sword-and-sandal|bible-story|old-testament|bible|death-of-father|title-spoken-by-character|character-name-in-title|surrealism|christianity|based-on-the-bible</t>
  </si>
  <si>
    <t xml:space="preserve">tt1621046</t>
  </si>
  <si>
    <t xml:space="preserve">Cesar Chavez</t>
  </si>
  <si>
    <t xml:space="preserve">A biography of the civil-rights activist and labor organizer Cesar Chavez.</t>
  </si>
  <si>
    <t xml:space="preserve">Pantelion Films</t>
  </si>
  <si>
    <t xml:space="preserve">Kerry Adra, Maynor Alvarado, Yancey Arias, Wes Bentley</t>
  </si>
  <si>
    <t xml:space="preserve">Diego Luna</t>
  </si>
  <si>
    <t xml:space="preserve">farm|farm-worker|union-organizer|union-leader|migrant-worker|union|labor-union|based-on-true-story</t>
  </si>
  <si>
    <t xml:space="preserve">tt1843866</t>
  </si>
  <si>
    <t xml:space="preserve">Captain America: The Winter Soldier</t>
  </si>
  <si>
    <t xml:space="preserve">As Steve Rogers struggles to embrace his role in the modern world, he teams up with a fellow Avenger and S.H.I.E.L.D agent, Black Widow, to battle a new threat from history: an assassin known as the Winter Soldier.</t>
  </si>
  <si>
    <t xml:space="preserve">Chris Evans, Samuel L. Jackson, Scarlett Johansson, Robert Redford</t>
  </si>
  <si>
    <t xml:space="preserve">Nominated for 1 Oscar. Another 5 wins &amp; 49 nominations.</t>
  </si>
  <si>
    <t xml:space="preserve">conspiracy|heroism|world-domination|one-man-army|soldier|assassin|megalomaniac|infiltration|deception|super-soldier|hostage|rescue|kiss-to-avoid-being-seen|shot-multiple-times|brain-wash|sleeper-hold|bullet-scar|fall-from-height|loss-of-friend|old-flame|bionic-arm|prosthetic-arm|tied-feet|torture|brainwashing|post-cold-war|false-accusation|tragic-villain|friendship|interracial-friendship|falling-from-height|artificial-intelligence|corrupt-official|rogue-agent|ex-soldier|world-war-two-veteran|presumed-dead|faked-death|mind-control|flashback|back-from-the-dead|mission|satellite|jet-aircraft|vehicle-driving-by-itself|consciousness|police-car-explosion|car-flip|good-versus-evil|surprise-after-end-credits|scene-after-end-credits|surprise-during-end-credits|scene-during-end-credits|race-against-time|betrayal|shield|secret-government-organization|marvel-cinematic-universe|marvel-comics|surprise-ending|s.h.i.e.l.d.|apartment|helicarrier|army-base|pirate|ship|rescue-mission|on-the-run|fugitive|electroconvulsive-therapy|medical-torture|regaining-memory|ptsd|outnumbered|one-against-many|fighting-in-an-elevator|redheaded-woman|reference-to-world-war-two|five-word-title|kiss-on-the-lips|double-agent|open-ended|hostage-situation|meeting-in-a-cemetery|zippo-lighter|bulletproof-vest|target-shooting|mechanical-wings|super-heroine|bell-430-helicopter|algorithm|apple-store|slow-motion-crash|superhero-villian|crashing-through-a-window|jumping-between-buildings|vertical-take-off-and-landing-jet|magnetic-mine|car-truck-crash|hit-by-a-car|damage-report|self-driving-car|armored-vehicle|deliberate-car-crash|parachuting|stabbed-in-the-hand|throwing-knife|ship-at-anchor|national-air-and-space-museum|fight-in-an-elevator|black-widow-the-character|futuristic-aircraft|man-wearing-an-eyepatch|armored-suv|gadget-vehicle|neighbor|kiss|manhunt|falcon-the-character|killed-in-police-car|police-officer|killed-while-sitting-in-a-police-van|fictional-government-agency|die-hard-scenario|fistfight|political-thriller|tombstone|minigun|firefight|hummer-h2|whispering-in-ear|archival-footage|motorcycle-riding|traffic-spikes|thumb-drive|bullet-proof-automobile|battering-ram|air-and-space-museum|upstart-gymnastic-exercise|reference-to-marvin-gaye|commando-mission|commando-raid|commando-unit|commando|returning-character-killed-off|bare-chested-male|politics|street-shootout|amnesia|hand-grenade|hope|costume|cameo|security-guard|no-title-at-beginning|no-opening-credits|cemetery|character-repeating-someone-else's-dialogue|cigarette-lighter|gasoline|slow-motion-scene|blood-on-shirt|shot-in-the-shoulder|shot-in-the-arm|stabbed-in-the-chest|blood-splatter|blood|stabbed-in-the-arm|stabbed-in-the-shoulder|showdown|arrest|body-landing-on-a-car|eavesdropping|innocent-person-killed|coming-out-of-retirement|handcuffs|flashlight|air-strike|super-computer|dam|electrocution|2010s|archive-footage|product-placement|internet|shopping-mall|vending-machine|burned-alive|helicopter|hospital|council|elevator|face-mask|helmet|glider|parachute|high-tech|bus|fire|plane-crash|fighter-pilot|fighter-jet|airplane|thrown-from-a-car|flying-ship|underwater-scene|chase|motorcycle|security-camera|surveillance|subtitled-scene|kidnapping|cell-phone|bodyguard|hologram|flash-drive|wisecrack-humor|jogging|washington-monument|white-house|senator|revelation|neo-nazi|terrorist|terrorism|terrorist-plot|terrorist-group|shot-to-death|shot-in-the-back|shot-in-the-chest|woman-fights-a-man|woman-kills-a-man|shot-in-the-head|knocked-out|impersonating-a-police-officer|disguise|undercover-agent|undercover|held-at-gunpoint|mexican-standoff|lasersight|government-agent|assassination-attempt|shot-through-a-wall|shot-through-a-window|jumping-from-height|jumping-from-an-airplane|jumping-through-a-window|smithsonian|museum|washington-d.c.|foot-chase|flipping-car|overturning-car|suspicion|distrust|culture-clash|fish-out-of-water|cover-up|gadgetry|gadget|gadget-car|armored-car|car-accident|car-crash|genetic-engineering|masked-villain|masked-hero|costumed-hero|eye-patch|new-jersey|black-ops|car-chase|resurrection|female-warrior|tough-girl|one-woman-army|suspense|paranoia|espionage|anti-heroine|superheroine|action-heroine|warrior|tough-guy|honor|action-hero|super-speed|female-assassin|female-spy|female-agent|secret-agent|super-strength|gunfight|shootout|spy|combat|mercenary|special-forces|parkour|knife-fight|knife|exploding-ship|fighting-in-the-air|exploding-plane|exploding-building|exploding-car|explosion|missile|cannon|rocket-launcher|grenade-launcher|gatling-gun|silencer|sniper-rifle|sniper|machine-gun|uzi|pistol|beaten-to-death|beating|violence|death|murder|gun-fu|dual-wield|stylized-violence|head-butt|kicked-in-the-stomach|kicked-in-the-face|punched-in-the-chest|hit-in-the-chest|hit-in-the-face|punched-in-the-face|hand-to-hand-combat|mixed-martial-arts|martial-arts|brawl|fight|marvel-entertainment|second-part|cyborg|based-on-comic|superhero|sequel|based-on-comic-book|character-name-in-title|season-in-title|country-name-in-title|suv-driving-itself|black-suv|gadget-suv|talking-vehicle|talking-suv|police-officer-bombed|police-officer-shot|police-officer-killed|police-officer-killed-by-female|3-dimensional|hired-killer</t>
  </si>
  <si>
    <t xml:space="preserve">tt2223990</t>
  </si>
  <si>
    <t xml:space="preserve">Draft Day</t>
  </si>
  <si>
    <t xml:space="preserve">At the NFL Draft, general manager Sonny Weaver has the opportunity to rebuild his team when he trades for the number one pick. He must decide what he's willing to sacrifice on a life-changing day for a few hundred young men with NFL dreams.</t>
  </si>
  <si>
    <t xml:space="preserve">Chris Berman, Dave Donaldson, Patrick St. Esprit, Chi McBride</t>
  </si>
  <si>
    <t xml:space="preserve">Ivan Reitman</t>
  </si>
  <si>
    <t xml:space="preserve">head-coach|nfl|linebacker|team-owner|cleveland-browns|quarterback|nfl-draft|football-movie|football-team|football|split-screen|surprise-choice|anxiety-attack|ohio-state|information-leak|florida-state|running-back|rookie|sports-trade|haggling|front-office|rumor|social-media|mind-game|negotiation|seattle-seahawks|famous-father|dead-father|mother-son-relationship|pregnant-girlfriend|losing-team|new-york|number-one-draft-pick|bluff|american-football|sports-analyst|sports-team|nfl-general-manager|unplanned-pregnancy</t>
  </si>
  <si>
    <t xml:space="preserve">tt1828959</t>
  </si>
  <si>
    <t xml:space="preserve">Make Your Move</t>
  </si>
  <si>
    <t xml:space="preserve">A pair of star-crossed dancers in New York find themselves at the center of a bitter rivalry between their brothers' underground dance clubs.</t>
  </si>
  <si>
    <t xml:space="preserve">FilmDisctrict</t>
  </si>
  <si>
    <t xml:space="preserve">Derek Hough, BoA, Will Yun Lee, Wesley Jonathan</t>
  </si>
  <si>
    <t xml:space="preserve">Duane Adler</t>
  </si>
  <si>
    <t xml:space="preserve">dancing|dancer|imperative-in-title</t>
  </si>
  <si>
    <t xml:space="preserve">tt2209764</t>
  </si>
  <si>
    <t xml:space="preserve">Transcendence</t>
  </si>
  <si>
    <t xml:space="preserve">A scientist's drive for artificial intelligence, takes on dangerous implications when his consciousness is uploaded into one such program.</t>
  </si>
  <si>
    <t xml:space="preserve">Johnny Depp, Rebecca Hall, Paul Bettany, Cillian Murphy</t>
  </si>
  <si>
    <t xml:space="preserve">Wally Pfister</t>
  </si>
  <si>
    <t xml:space="preserve">scientist|artificial-intelligence|technology|power-outage|consciousness|ghost-in-the-machine|body-enhancement|mutation|computer-server-room|solar-farm|narrated-by-character|subterranean|nanobot|in-medias-res|kiss|foreplay|wound|diner|construction-worker|hotel|motel|small-town|desert|bar|woods|animal-testing|monkey|super-computer|moral-dilemma|science-vs-religion|science|race-against-time|radiation-poisoning|resurrection|back-from-the-dead|wheelchair|hospital|california|berkeley-california|nonlinear-timeline|cannon|slow-motion-scene|death-threat|held-at-gunpoint|blood-splatter|blood|shot-to-death|shot-in-the-chest|shot-in-the-back|superhuman-strength|mind-control|mind-reading|blindness|husband-wife-relationship|babe-scientist|professor|rain|garden|laboratory|christ-allegory|regeneration|sabotage|bomb|terrorism|terrorist-group|news-report|u.s.-army|military|soldier|no-opening-credits|car-rollover|car-accident|military-officer|ak-47|pistol|assault-rifle|machine-gun|mortar|exploding-car|explosion|surrealism|computer-virus|fbi-agent|fbi|nanotechnology|quantum-computer|computer-screen|self-consciousness|computer|told-in-flashback|flashback|one-word-title|transamerica-pyramid|mind-uploading|title-spoken-by-character|terrorist|extremist|supernatural-power|construction-site|mercenary|sunflower|jeep|m101-howitzer|truck-mounted-machine-gun|murder-suicide|directorial-debut|science-runs-amok|climbing-up-a-wall|flash-drive|binoculars|deception|restaurant</t>
  </si>
  <si>
    <t xml:space="preserve">tt2232578</t>
  </si>
  <si>
    <t xml:space="preserve">Canopy</t>
  </si>
  <si>
    <t xml:space="preserve">Wartime, 1942. Singapore. An Australian fighter pilot shot down in combat awakens suspended in the treetops. As night devours day, he must navigate through dangerous jungle in search of ...</t>
  </si>
  <si>
    <t xml:space="preserve">Khan Chittenden, Morning Tzu-Yi Mo, Robert Menzies, Edwina Wren</t>
  </si>
  <si>
    <t xml:space="preserve">Aaron Wilson</t>
  </si>
  <si>
    <t xml:space="preserve">singapore|jungle|escape|capture|chase|on-the-run|subjective-camera|friend|friendship|character's-point-of-view-camera-shot|parachute|unsubtitled-foreign-language|very-little-dialogue|airforce|survival|australia|world-war-two|directorial-debut|one-word-title|independent-film</t>
  </si>
  <si>
    <t xml:space="preserve">tt2235779</t>
  </si>
  <si>
    <t xml:space="preserve">The Quiet Ones</t>
  </si>
  <si>
    <t xml:space="preserve">A university professor and a team of students conduct an experiment on a young woman, uncovering terrifyingly dark, unexpected forces in the process.</t>
  </si>
  <si>
    <t xml:space="preserve">Lionsgate/Summit</t>
  </si>
  <si>
    <t xml:space="preserve">Jared Harris, Sam Claflin, Erin Richards, Rory Fleck Byrne</t>
  </si>
  <si>
    <t xml:space="preserve">John Pogue</t>
  </si>
  <si>
    <t xml:space="preserve">experiment|1970s|poltergeist|student|doll|seance|spontaneous-combustion|film-camera|cameraman|professor|adrenalin-injection|female-nudity|paranormal-phenomena|tied-to-a-chair|girl-on-fire|cricket-bat|burn|self-mutilation|bathtub|smoking|scream|nudity|possession|teacher-student-relationship|boyfriend-girlfriend-relationship|camera|found-footage|locked-door|very-loud-music|supernatural-power|bound|knocked-unconscious|institutionalized|mad-doctor|fight|reference-to-lancelot|light|point-of-view|teleplasm|death|blood|hypodermic-needle|crib|lust|promiscuity|clapping-hands|patient|male-nudity|punched-in-the-face|three-word-title</t>
  </si>
  <si>
    <t xml:space="preserve">tt2203939</t>
  </si>
  <si>
    <t xml:space="preserve">The Other Woman</t>
  </si>
  <si>
    <t xml:space="preserve">After discovering her boyfriend is married, Carly soon meets the wife he's been betraying. And when yet another love affair is discovered, all three women team up to plot revenge on the three-timing S.O.B.</t>
  </si>
  <si>
    <t xml:space="preserve">Cameron Diaz, Leslie Mann, Nikolaj Coster-Waldau, Don Johnson</t>
  </si>
  <si>
    <t xml:space="preserve">revenge|wife-meets-mistress|cheating-husband|beach-house|woman|multiple-girlfriends|dalmatian|drunken-woman|woman-vomiting-in-her-purse|knocking-over-a-vase|breaking-a-heel|woman-wearing-a-miniskirt|sink-plunger|gin|woman-wearing-a-red-dress|blonde-bombshell|misunderstanding|legs|female-protagonist|taxi|breaking-a-vase|bare-chested-male|man-wearing-towel|older-man-younger-woman-relationship|dinner|punishment|unfaithful-husband|laxative|restaurant|diarrhea|following-someone-in-a-car|female-stalker|following-someone|stalking|drunk-woman|beach|large-breasts|bikini|great-dane|dog|reference-to-martha-stewart|new-york-city|bahamas|financial-fraud|deception|extramarital-affair|chick-flick|woman-in-bikini</t>
  </si>
  <si>
    <t xml:space="preserve">tt1430612</t>
  </si>
  <si>
    <t xml:space="preserve">Brick Mansions</t>
  </si>
  <si>
    <t xml:space="preserve">An undercover Detroit cop navigates a dangerous neighborhood that's surrounded by a containment wall with the help of an ex-con in order to bring down a crime lord and his plot to devastate the entire city.</t>
  </si>
  <si>
    <t xml:space="preserve">Paul Walker, David Belle, RZA, Gouchy Boy</t>
  </si>
  <si>
    <t xml:space="preserve">Camille Delamarre</t>
  </si>
  <si>
    <t xml:space="preserve">Action, Crime, Sci-Fi</t>
  </si>
  <si>
    <t xml:space="preserve">crime-lord|undercover|bare-chested-male-bondage|die-hard-scenario|two-word-title|opening-action-scene|two-against-one|female-gunfighter|rooftop-fight|street-shootout|future|neo-noir|police-shootout|villain-arrested|razor-blade|auction|rat|contact-lens|head-butt|raised-middle-finger|sadism|cigar-smoking|cigarette-smoking|body-in-a-trunk|urban-setting|police-chase|mission|battering-ram|stealing-a-car|ethnic-slur|racial-slur|barbecue|metal-detector|elevator|rescue|escape|n-word|mugshot|body-landing-on-a-car|prison-guard|wrongful-imprisonment|ex-convict|prisoner|prison|shot-through-a-window|flashlight|betrayal|fire-truck|ambulance|rooftop|henchman|harpoon-gun|camcorder|dual-wield|mexican-standoff|meat-cleaver|sadist|threatened-with-a-knife|straight-razor|knife|riot|strong-man|hit-with-a-brick|one-against-many|pistol-whip|disarming-someone|knocked-out|cinder-block|school-bus|newspaper-headline|grandfather-grandson-relationship|photograph|shower|apartment|ex-boyfriend-ex-girlfriend-relationship|tough-girl|waitress|diner|revenge|2010s|near-future|news-report|nuclear-threat|timebomb|missile|nuclear-bomb|neutron-bomb|motorcycle|silencer|bathtub|jail-cell|arrest|handcuffs|race-against-time|city-hall|armored-car|security-camera|surveillance|cell-phone|walkie-talkie|dominatrix|chains|tied-to-a-chair|damsel-in-distress|escape-attempt|rescue-attempt|hostage|kidnapping|held-at-gunpoint|home-invasion|corruption|security-guard|hit-with-a-baseball-bat|baseball-bat|ambush|abandoned-warehouse|tattoo|bare-chested-male|kicking-in-a-door|taser|ghetto|urban-decay|social-decay|corrupt-official|no-opening-credits|barricade|interrogation|torture|catfight|desert-eagle|video-game|military|u.s.-army|soldier|mercenary|special-forces|mayor|major|satellite|wristwatch|tracking-device|secret-room|laundromat|drug-factory|fish-tank|swat-team|restaurant|organized-crime|gangster|crime-boss|drug-lord|drugs|slow-motion-scene|stylized-violence|50.-caliber-machine-gun|falling-from-height|jumping-from-height|car-crashing-through-a-window|crashing-through-a-window|jumping-through-a-window|shot-in-the-head|false-accusation|deception|set-up|female-killer|female-assassin|black-comedy|buddy-cop|american-flag|flashback|two-man-army|warrior|tough-guy|one-man-army|anti-hero|action-hero|tough-cop|police-brutality|police-station|drug-dealer|arms-dealer|ex-soldier|ex-cop|maverick-cop|police-detective|detective|police|jumping-from-a-car|thrown-from-a-car|car-accident|car-crash|axe|stick-fight|gunfight|shootout|car-chase|chase|foot-chase|explosion|hand-grenade|detroit-michigan|ak-47|shotgun|sniper-rifle|sniper|machine-gun|uzi|revolver|pistol|machismo|violence|death|murder|beaten-to-death|beating|kicked-in-the-face|kicked-in-the-stomach|punched-in-the-face|punched-in-the-chest|brawl|fight|fistfight|hand-to-hand-combat|shot-in-the-arm|mixed-martial-arts|parkour|martial-arts|star-died-before-release|remake-of-french-film|undercover-cop|remake|title-spoken-by-character|surprise-ending</t>
  </si>
  <si>
    <t xml:space="preserve">tt1797487</t>
  </si>
  <si>
    <t xml:space="preserve">Savannah</t>
  </si>
  <si>
    <t xml:space="preserve">SAVANNAH is the true story of Ward Allen, a romantic and bombastic character who rejects his plantation heritage for the freedom of life on a river. Ward navigates the change of early 20th ...</t>
  </si>
  <si>
    <t xml:space="preserve">Ketchup Entertainment</t>
  </si>
  <si>
    <t xml:space="preserve">Jim Caviezel, Chiwetel Ejiofor, Jaimie Alexander, Bradley Whitford</t>
  </si>
  <si>
    <t xml:space="preserve">Annette Haywood-Carter</t>
  </si>
  <si>
    <t xml:space="preserve">Drama, Family, History</t>
  </si>
  <si>
    <t xml:space="preserve">river|friend|plantation|shotgun|hunter|freed-slave|f-rated|kindred-spirits|civil-disobedience|historical-society|learning-how-to-shoot|shaking-finger-over-one's-mouth|taking-an-oath|boat|portrait-painting|punched-in-the-face|hit-in-the-face|gun-pointed-at-head|rifle-pointed-at-head|sarcasm|suitcase|u.s.-supreme-court|depression|mental-illness|pecan-pie|skiff|newspaper-article|old-man-young-boy-relationship|reading-aloud|reference-to-henry-david-thoreau|gunshot|trial|photographer|doctor|baby-boy|death-of-a-baby-boy|duck-decoy|rain|storm|noble-savage|probation|reference-to-africa|inability-to-swim|newspaper-clipping|audio-flashback|flashback-within-a-flashback|tears|crying|death-of-a-dog|reading-a-newspaper|newspaper|undressing-someone|undressing|death|dead-body|search-for-meaning|looking-out-a-window|promise|paradox|oxford-university|reference-to-buffalo-bill|governor-of-virginia|reference-to-virginia-the-state|pocket-watch|saloon|drunkenness|drinking|money|hotel|river-guide|black-white-relations|imitating-a-duck|shakespearean-quotation|reference-to-william-shakespeare|duck-call|bar|barge|pregnancy|kiss-on-the-forehead|bail|95-year-old|year-1856|year-1958|year-1863|uncle-nephew-relationship|horseless-carriage|sheriff|cigar-smoking|spitting|jail-cell|marksman|writing|writer|mallard-duck|kiss|courtroom|court|lawyer|judge|partner|race-relations|guilt|horse-and-wagon|horse-and-carriage|dead-duck|justice|inheritance|gun|mother-daughter-relationship|bare-chested-male|sex-on-the-floor|sex|wedding|marriage|horse|shooting-into-the-air|policeman|jail|song|singing|talking-to-oneself-in-a-mirror|looking-at-oneself-in-a-mirror|mirror|trespassing|drink|singer|duck|thunder|flashback|told-in-flashback|prologue|swamp|wine|rocking-chair|barber-shop|barber|flash-forward|shaving-off-a-moustache|russian|russia|camera|fireplace|bayou|aristocrat|ex-slave|post-american-civil-war|socialite|old-man|rifle|photograph|eyeglasses|cabin|ante-bellum-south|urination|dignity|dog|hunting|party|immigrant|voice-over-narration|slavery|friendship|year-1954|year-1918|father-daughter-relationship|father-son-relationship|husband-wife-relationship|savannah-georgia|american-south|storytelling|hunting-dog|duck-hunting|year-1922|death-of-son|based-on-true-story|christmas|law|boy|shooting-a-portrait|horseback-riding|reference-to-richmond-virginia|restaurant|u.s.-confederate-money|reference-to-england|falling-into-water|falling-to-the-floor|teaching-someone-how-to-shoot|wedding-ring|kneeling|oath|reference-to-richard-iii|reference-to-richard-ii|printing-press|voice-over-reading|gardening|bench|warden|boat-fire|setting-a-boat-on-fire|ends-with-text|title-directed-by-female|sobriety-test|reference-to-india|eating|food|flower|bird|pajamas|lens-flare</t>
  </si>
  <si>
    <t xml:space="preserve">tt1872181</t>
  </si>
  <si>
    <t xml:space="preserve">The Amazing Spider-Man 2</t>
  </si>
  <si>
    <t xml:space="preserve">When New York is put under siege by Oscorp, it is up to Spider-Man to save the city he swore to protect as well as his loved ones.</t>
  </si>
  <si>
    <t xml:space="preserve">Andrew Garfield, Emma Stone, Jamie Foxx, Dane DeHaan</t>
  </si>
  <si>
    <t xml:space="preserve">3 wins &amp; 29 nominations.</t>
  </si>
  <si>
    <t xml:space="preserve">returning-character-killed-off|death-of-girlfriend|costumed-hero|masked-vigilante|teenager|teenage-boy|product-placement|superhero|boyfriend-girlfriend-relationship|based-on-comic|marvel-comics|based-on-comic-book|battle|kiss|open-ended|orphan-boy|death-of-parents|supervillain|character-says-there's-no-place-like-home|electrokinesis|mecha|blackout|newspaper-article|video-message|electricity|fistfight|3-dimensional|visiting-girlfriend's-grave|saying-i-love-you|magnetic-levitation|faked-evidence|fall-to-death|subway-token|begging-for-help|british-flag|collision-course|ringtone|battery|network-diagram|electronic-billboard|stop-action|slow-motion-action-scene|skipping-stones-on-water|new-york-cityscape|board-meeting|newscast|electric-shock|reference-to-albert-einstein|hereditary-disease|electric-shaver|wearing-a-costume-in-public|kissing-in-public|truck-bus-crash|diversion|armored-car|police-car-crash|car-truck-crash|free-fall|shooting-out-an-airplane-window|gulfstream-450-business-jet|opening-action-scene|taser|barefoot|neck-snap|strangulation|dutch-angle|slapstick-comedy|heroism|child-in-peril|missile|robot-suit|snow|funeral|cemetery|lifting-person-in-air|grenade|falling-from-height|wristwatch|clock-tower|glider|super-computer|glowing-eyes|helmet|exploding-building|pilot|lawyer|spider|deoxyribonucleic-acid|secret-laboratory|sociopath|torture|interrogation|violence|jail-break|disguise|video-footage|abandoned-train|abandoned-train-station|website|google|internet|hiding-in-a-closet|invisibility|hope|american-flag|electronic-music-score|revenge|revolving-door|curse|betrayal|deception|injection|transformation|tragic-villain|anti-villain|mad-scientist|german|mental-institution|super-strength|shot-in-the-chest|collapsing-building|exploding-body|exploding-car|car-set-on-fire|electromagnetic-pulse|power-outage|morgue|eavesdropping|carousel|secretary|research-and-development|laboratory|electric-eel|electrocution|hospital|nurse|blockbuster|knocked-out|brawl|fight|hand-to-hand-combat|mixed-martial-arts|martial-arts|heir|scar|walkie-talkie|security-guard|high-tech|hologram|security-camera|surveillance|subterranean|virus|venom|disease|limousine|mansion|boardroom|fire-truck|firefighter|conspiracy|cover-up|ceo|newspaper-headline|newspaper-clipping|corporate-crime|megacorporation|resurrection|back-from-the-dead|happy-birthday-to-you|birthday|elevator|engineer|chinatown-manhattan-new-york-city|employee-employee-relationship|youtube|gadget|slow-motion-scene|supernatural-power|photograph|orphan|aunt-nephew-relationship|family-relationships|chinese-restaurant|2010s|e-mail|crime-fighter|masked-hero|vigilantism|vigilante|one-man-army|warrior|action-hero|convenience-store-robbery|convenience-store|attempted-robbery|revolver|one-liner|wisecrack-humor|unrequited-love|valedictorian|graduation-ceremony|cell-phone|haunted-by-the-past|flashback|fantasy-sequence|hallucination|pants-falling-down|brooklyn-bridge|sniper-rifle|sniper|police|swat-team|bullet-time|rescue|hostage|kidnapping|plutonium|showdown|gunfight|shootout|police-shootout|car-truck-chase|hit-by-a-car|hit-by-a-truck|flipping-car|bare-chested-male|montage|car-accident|car-crash|police-chase|no-title-at-beginning|no-opening-credits|times-square-manhattan-new-york-city|chrysler-building-manhattan-new-york-city|subjective-camera|character's-point-of-view-camera-shot|russian-mafia|gangster|russian|machine-gun|helicopter|media-coverage|news-report|hijacking|airplane-accident|scientist|laptop|explosive-decompression|fire|held-at-gunpoint|pistol|airplane|new-york-city|escape|teenage-girl|race-change|machine-over-costume|character-alteration|betraying-best-friend|change-in-villain-ego|explosion|good-versus-evil|teenage-hero|second-part|sequel-to-a-reboot|sequel|death-of-father|character-name-in-title|actor-shares-first-name-with-character|number-in-title|surprise-ending|teenage-sex</t>
  </si>
  <si>
    <t xml:space="preserve">tt0831387</t>
  </si>
  <si>
    <t xml:space="preserve">Godzilla</t>
  </si>
  <si>
    <t xml:space="preserve">The world is beset by the appearance of monstrous creatures, but one of them may be the only one who can save humanity.</t>
  </si>
  <si>
    <t xml:space="preserve">Warner Bros Pictures</t>
  </si>
  <si>
    <t xml:space="preserve">Aaron Taylor-Johnson, CJ Adams, Ken Watanabe, Bryan Cranston</t>
  </si>
  <si>
    <t xml:space="preserve">Gareth Edwards</t>
  </si>
  <si>
    <t xml:space="preserve">6 wins &amp; 30 nominations.</t>
  </si>
  <si>
    <t xml:space="preserve">godzilla|disaster|nuclear-power-plant|kaiju|japan|u.s.-navy|monstrous-creature|tsunami|hawaii|engineer|radiation|nevada|ocean|atomic-breath|flying-monster|halo-parachute-jump|m1-abrams-tank|devastation|cvn-88-uss-saratoga|medivac|operation-monarch|commuter-train|archival-footage|creature-attack|railroad-bridge|destruction-of-city|sea-monster|professor|humanity-in-peril|combat|final-battle|japanese-scientist|quarantine-zone|zip-disk|zip-drive|pocket-watch|nest|conspiracy-theorist|monster-versus-monster|crater|floppy-disk|bus-driver|school-bus|disaster-film|destruction|death-of-father|creature|reference-to-hiroshima|sea-creature|giant|creature-feature|nuclear|quarantine|monster|winged-monster|human-versus-monster|humvee|lockheed-martin-boeing-f-22-raptor|pilot-bails-out|oakland-california|ch-47-chinook-helicopter|traffic-jam|m35-two-and-a-half-ton-cargo-truck|c-17-globemaster|uh-1-huey-helicopter|f-18-hornet|chameleon|sikorsky-sh-60-seahawk|cockroach|flash-forward|building-collapse|centipede|running-for-your-life|some-scenes-in-black-and-white|boxer-dog|railway-station|firefighter|cell-phone|fireball|cave|loss-of-mother|walkie-talkie|commando|mercenary|broken-jaw|paranoia|epic|battle|product-placement|presumed-dead|nosebleed|survival|broken-leg|sniper|quarry|race-against-time|chinatown|bridge-collapse|rocket-launcher|bazooka|missile|parachute|jumping-from-an-airplane|giant-wave|fishing-boat|desert|stopwatch|abandoned-house|blockbuster|ambulance|rescue|axe|fire-truck|underwater-scene|pistol|machine-gun|dog|geiger-counter|flood|heavy-rain|japanese|flashlight|jungle|ghost-town|aircraft-carrier|collapsing-building|stadium|military|commando-unit|bridge|electromagnetic-pulse|chaos|helicopter|exploding-helicopter|mushroom-cloud|nuclear-bomb|bomb-disposal|giant-creature|rampage|power-station|newspaper-clipping|tidal-wave|submarine|tank|scientist|skyscraper|golden-gate-bridge|honolulu-hawaii|echolocation|san-francisco-california|birthday|hazmat-suit|winged-creature|fossil|diskette|nuclear-leak|bomb-defusal|nuclear-reactor|pulse|mating|warhead|chopper|battleship|radioactive|soldier|giant-monster|death-of-mother|view-through-binoculars|subaru-forester|ak-47|2010s|one-word-title|subjective-camera|parasite|1990s|year-2014|character-says-i-love-you|character-repeating-someone-else's-dialogue|year-1999|remake-of-japanese-film|title-spoken-by-character|character-name-in-title|surprise-ending|san-francisco|las-vegas|warship|ship|weapon|automatic-weapon|united-states-of-america|power-plant|death|woman|apex-predator|california|arrest|tracking-device|fight-to-the-death|stabbed-in-the-chest|stabbed-in-the-back|decapitation|severed-head|media-coverage|blockade|commando-mission|special-forces|flare|earthquake|fire|gas-explosion|power-outage|fictional-war|el-train|helicopter-crash|fighter-jet|plane-crash|exploding-building|exploding-boat|exploding-plane|timebomb|dinosaur|mother-son-relationship|skeleton|cover-up|newspaper-headline|police-station|bitten-in-the-neck|corpse|sergeant|head-ripped-off|fire-breathing|news-report|rain|nurse|hospital|egg|nuclear-weapon|assault-rifle|las-vegas-nevada|drowning|airport|train|falling-from-height|eaten-alive|exploding-airplane|explosion|crushed-to-death|night-vision|admiral|lieutenant|child-in-peril|evacuation|young-version-of-character|gas-mask|american-abroad|tokyo-japan|death-of-wife|father-son-relationship|husband-wife-relationship|philippines|scene-during-opening-credits|nuclear-explosion|monorail|bomb|skydiving|railway|golden-gate|crash-landing|transamerica-pyramid|3-dimensional</t>
  </si>
  <si>
    <t xml:space="preserve">tt1877832</t>
  </si>
  <si>
    <t xml:space="preserve">X-Men: Days of Future Past</t>
  </si>
  <si>
    <t xml:space="preserve">The X-Men send Wolverine to the past in a desperate effort to change history and prevent an event that results in doom for both humans and mutants.</t>
  </si>
  <si>
    <t xml:space="preserve">Hugh Jackman, James McAvoy, Michael Fassbender, Jennifer Lawrence</t>
  </si>
  <si>
    <t xml:space="preserve">Nominated for 1 Oscar. Another 15 wins &amp; 46 nominations.</t>
  </si>
  <si>
    <t xml:space="preserve">time-travel|supernatural-power|super-strength|time-paradox|dystopia|mutant-woman|sentinel|x-men|storm|magneto|china|retcon|transformation|super-speed|dark-future|sequel|mutant|robot|professor|monastery|battle|fight|survival|shape-shifting-robot|weather-manipulation|action-heroine|strong-female-character|based-on-graphic-novel|colossus-the-character|shape-shifter|hand-gun|futuristic-aircraft|jet-aircraft|shot-in-the-neck|mutant-versus-robot|wolverine-the-character|storm-the-character|cyclops-the-character|sequel-to-prequel|asian-with-coloured-hair|claw-fight|shipping-container|gulfstream-iii-business-jet|slow-motion-action-scene|plastic-gun|duct-taped-to-a-wall|impersonation|robert-oppenheimer-quotation|close-up-of-eye|alenia-c-27j-spartan|3-dimensional|hologram|gun|plane|experiment|video|speech|prison-break|prison|shapeshifting|massacre|assassination|president|secret-door|hidden-door|temple|comic-relief|hallucination|voice-over-narration|surprise-after-end-credits|scene-after-end-credits|redemption|science-runs-amok|hope|sabotage|train|newspaper-headline|young-version-of-character|meeting-future-self|underwater-scene|drowning|attempted-murder|chess|summit|peace-treaty|hotel|subtitled-scene|double-cross|deception|discotheque|nightclub|glitterball|private-jet|metal-detector|airport|subway|american-flag|bunker|secret-service-agent|secret-service|kitchen|punched-in-the-face|kicked-in-the-stomach|kicked-in-the-face|woman-hits-a-man|woman-kills-a-man|knife|assassination-plot|wrongful-imprisonment|false-accusation|jailbreak|elevator|disguise|security-guard|chandelier|injection|media-coverage|news-report|vietnamese|military|impostor|soldier|army-base|u.s.-president|lava-lamp|richard-nixon|senator|laboratory|mansion|time-freeze|bare-chested-male|deoxyribonucleic-acid|held-at-gunpoint|jumping-through-a-window|rescue|blood-splatter|blood|microscope|colonel|captain|general|major|vietnam-war|eiffel-tower-paris|saigon-vietnam|paris-france|pentagon|washington-monument|white-house|washington-d.c.|bare-butt|bullet-time|slow-motion-scene|falling-from-height|flying|mountain|snow|moscow-russia|new-york-city|blockbuster|suspense|no-opening-credits|foot-chase|chase|ice|stadium|product-placement|flashback|artificial-intelligence|transforming-robot|giant-robot|killer-robot|robot-as-menace|gatling-gun|machine-gun|pistol|revolver|exploding-airplane|bomb|exploding-body|explosion|exploding-car|combat|brawl|fistfight|hand-to-hand-combat|mixed-martial-arts|martial-arts|subjective-camera|character's-point-of-view-camera-shot|surrealism|drug-addict|inside-the-mind|hypodermic-needle|cure|self-healing|airplane|burned-to-death|teleportation|burned-alive|wheelchair|cape|laser-gun|telekinesis|telepathy|mind-reading|mind-control|helmet|lightning|shape-shifting|spear|tattoo|person-on-fire|portal|levitation|claw|skeleton|skull|corpse|violence|death|murder|severed-arm|decapitation|severed-head|strangulation|neck-breaking|impalement|stabbed-to-death|stabbed-in-the-back|stabbed-in-the-chest|shot-in-the-leg|shot-in-the-throat|experimentation|revenge|tough-girl|femme-fatale|villainess|superhero-team|tough-guy|anti-hero|action-hero|social-commentary|midget|inventor|scientist|megacorporation|mission|race-against-time|cyberpunk|near-future|fictional-war|future-war|altering-history|immortal|superheroine|male-rear-nudity|reference-to-buffalo-springfield|reference-to-pink-floyd|post-apocalypse|year-2023|year-1973|superhero|prequel-and-sequel|prequel|marvel-comics|based-on-comic-book|surprise-ending</t>
  </si>
  <si>
    <t xml:space="preserve">tt1086772</t>
  </si>
  <si>
    <t xml:space="preserve">Blended</t>
  </si>
  <si>
    <t xml:space="preserve">After a bad blind date, a man and woman find themselves stuck together at a resort for families, where their attraction grows as their respective kids benefit from the burgeoning relationship.</t>
  </si>
  <si>
    <t xml:space="preserve">Adam Sandler, Drew Barrymore, Kevin Nealon, Terry Crews</t>
  </si>
  <si>
    <t xml:space="preserve">children|date|blind-date|daughter|son|boy|friend|widower|africa|babysitter|massaging|obscene-hand-gesture|haircut|magazine|ostrich|motherless|ex-husband-ex-wife-relationship|rhino|cartoon-on-tv|singing|dance|singer|dress|father|mother|car-driving|car|dancing|tour|travel|hotel|father-figure|mother-figure|cleavage|restaurant|adolescent-girl|adolescent-boy|teenage-boy|teenage-girl|basketball|baseball-game|baseball-bat|baseball|divorced-woman|divorced-mother|widowed-father|father-daughter-relationship|mother-son-relationship|south-africa|giraffe|woman|parachute|hawaiian-shirt|scene-during-end-credits|buxom|girl|tomboy|girl-with-glasses|friendship|dysfunctional-couple|sexual-humor|black-humor|boy-with-glasses|cricket|massage|kiss|lion-cub|elephant|lion|title-spoken-by-character</t>
  </si>
  <si>
    <t xml:space="preserve">tt2319580</t>
  </si>
  <si>
    <t xml:space="preserve">The Grand Seduction</t>
  </si>
  <si>
    <t xml:space="preserve">To survive, a dying Newfoundland fishing village must convince a young doctor to take up residence by any means necessary.</t>
  </si>
  <si>
    <t xml:space="preserve">Entertainment One</t>
  </si>
  <si>
    <t xml:space="preserve">Percy Hynes White, Sean Panting, Crystal Dawn Parsons, Brendan Gleeson</t>
  </si>
  <si>
    <t xml:space="preserve">Don McKellar</t>
  </si>
  <si>
    <t xml:space="preserve">doctor|newfoundland|deception|town-meeting|cricket-the-game|dying-community|disillusionment|welfare-payment|con-game|manipulation|eavesdropping|harbor|boat|jazz|violin|atm-machine|helicopter|scuba-gear|pink|seasickness|computer|customs|airport|accordion|cat|cricketer|civic-duty|phone-tap|shanty|church|bar|big-oil|toxic-waste-recycling-plant|orgasm|dying-town|victimization|hoax|self-centeredness|cold-woman|phone-sex|infidelity|bank-robber|con-man|liar|naif|isolated-community|remake-of-canadian-film|remake|latex-gloves|bare-chested-male</t>
  </si>
  <si>
    <t xml:space="preserve">tt2582846</t>
  </si>
  <si>
    <t xml:space="preserve">The Fault in Our Stars</t>
  </si>
  <si>
    <t xml:space="preserve">Two teenage cancer patients begin a life-affirming journey to visit a reclusive author in Amsterdam.</t>
  </si>
  <si>
    <t xml:space="preserve">Shailene Woodley, Ansel Elgort, Nat Wolff, Laura Dern</t>
  </si>
  <si>
    <t xml:space="preserve">Josh Boone</t>
  </si>
  <si>
    <t xml:space="preserve">21 wins &amp; 13 nominations.</t>
  </si>
  <si>
    <t xml:space="preserve">cancer|falling-in-love|teenager|friendship|novel|amsterdam-netherlands|terminal-illness|support-group|oxygen-tank|based-on-young-adult-novel|funeral|blind|kissing-in-public|kiss|hospital|reference-to-muhammad-ali|f-word|champagne|reclusive-writer|e-mail-read-aloud|text-messaging|teenage-boy|teenage-girl|death|doctor|studio-logo-segues-into-film|altered-version-of-studio-logo|based-on-novel|prosthetic-leg|teen-movie|reference-to-rene-magritte|loss-of-virginity|no-opening-credits|indianapolis-indiana|letter|church|throwing-eggs|anne-frank-museum|reference-to-anne-frank|restaurant|recluse|first-airplane-trip|e-mail|texting|mobile-phone|cell-phone|writer|novelist|book|one-legged|blind-man|cigarette-smoking|airplane</t>
  </si>
  <si>
    <t xml:space="preserve">tt1631867</t>
  </si>
  <si>
    <t xml:space="preserve">Edge of Tomorrow</t>
  </si>
  <si>
    <t xml:space="preserve">A soldier fighting aliens gets to relive the same day over and over again, the day restarting every time he dies.</t>
  </si>
  <si>
    <t xml:space="preserve">Tom Cruise, Emily Blunt, Brendan Gleeson, Bill Paxton</t>
  </si>
  <si>
    <t xml:space="preserve">11 wins &amp; 36 nominations.</t>
  </si>
  <si>
    <t xml:space="preserve">time-loop|alien|alien-invasion|dying-repeatedly|combat|end-of-the-world|battle|near-future|female-warrior|action-heroine|unlikely-hero|human-versus-alien|time-reversal|time-manipulation|time-paradox|back-in-time|trapped-in-a-time-loop|time-travel|alternate-timeline|violence|robot-suit|beach|courage|female-soldier|super-soldier|exploding-building|fictional-war|alien-contact|based-on-light-novel|based-on-novel|subjective-camera|mecha|driving-a-car-without-a-door|blood|soldier|alien-race|sergeant|general|army|destruction|squad|france|death|scientist|warrior|military|special-forces|male-soldier|united-kingdom|handcuffed|jaguar-xf|jaguar-the-car|renault-espace|renault|driving|driving-a-car|automobile|car|kiss|weapon|chaos|cult-film|playing-card|eating-non-food|based-on-graphic-novel|futuristic-aircraft|shot-in-the-back|drop-from-helicopter|grenade|military-police|claymore-land-mine|hit-by-a-truck|military-truck|sleeping-man|bridge|press-conference|suv|mini-van|amusement-park-ride|helicopter-gunship|hand-gun|four-star-general|bar|exoframe|army-major|tentacled-alien|master-sergeant|repetition|repeated-line|repeated-scene|dune|close-up-of-eyes|woman-kills-man|finishing-someone's-sentence|slow-motion-scene|trailer|beach-landing|hallucination|alien-creature|military-training|underwater-explosion|woman-with-gun|motorcycle|sword|time-warp|shot-to-death|repeated-event|aircraft|exo-suit|power-suit|meteor|caravan|barracks|push-ups|three-word-title|cybernetic|3-dimensional|reliving-same-event|war-violence|electromagnetic-pulse|helmet|broken-leg|high-tech|american-abroad|knife|rescue|escape|knocked-out|map|safe|dam|germany|snow|axe|farmhouse|radio|abandoned-house|stealing-a-car|trailer-park|corpse|vision|seeing-the-future|armored-car|armory|shooting-range|target-practice|fear|flood|blood-splatter|underwater-scene|blue-blood|falling-from-height|flare|self-sacrifice|hand-grenade|fire|helicopter-crash|crash-landing|shotgun|grenade-launcher|rocket-launcher|desert-eagle|pistol|machine-gun|heavy-rain|card-game|parking-garage|arrest|handcuffs|ambush|montage|deception|body-landing-on-a-car|dog-tag|power-outage|pub|car-chase|chase|foot-chase|taser|apocalypse|hologram|training|southern-accent|australian|news-report|media-coverage|irish|army-base|helicopter|subterranean|big-ben-london|trafalgar-square-london|meteor-shower|eiffel-tower-paris|airport|louvre-museum|paris-france|london-england|tough-guy|tough-girl|british-army|mercenary|male-rear-nudity|bare-butt|crushed-to-death|exploding-truck|exploding-trailer|exploding-airplane|exploding-helicopter|shot-in-the-head|stabbed-in-the-back|stabbed-in-the-chest|explosion|person-on-fire|exploding-body|creature|battlefield|no-opening-credits|no-title-at-beginning|surrealism|major|tied-to-a-bed|black-comedy|surprise-ending</t>
  </si>
  <si>
    <t xml:space="preserve">tt2239832</t>
  </si>
  <si>
    <t xml:space="preserve">Think Like a Man Too</t>
  </si>
  <si>
    <t xml:space="preserve">All the couples are back for a wedding in Las Vegas, but plans for a romantic weekend go awry when their various misadventures get them into some compromising situations that threaten to derail the big event.</t>
  </si>
  <si>
    <t xml:space="preserve">Adam Brody, Michael Ealy, Jerry Ferrara, Meagan Good</t>
  </si>
  <si>
    <t xml:space="preserve">african-american|wedding|imperative-in-title|nevada|las-vegas-nevada</t>
  </si>
  <si>
    <t xml:space="preserve">tt2109248</t>
  </si>
  <si>
    <t xml:space="preserve">Transformers: Age of Extinction</t>
  </si>
  <si>
    <t xml:space="preserve">Autobots must escape sight from a bounty hunter who has taken control of the human serendipity: Unexpectedly, Optimus Prime and his remaining gang turn to a mechanic, his daughter, and her back street racing boyfriend for help.</t>
  </si>
  <si>
    <t xml:space="preserve">Mark Wahlberg, Stanley Tucci, Kelsey Grammer, Nicola Peltz</t>
  </si>
  <si>
    <t xml:space="preserve">5 wins &amp; 23 nominations.</t>
  </si>
  <si>
    <t xml:space="preserve">blockbuster|truck|texas|bumblebee-the-character|semi-truck-and-trailer|based-on-cartoon|semi-truck|car-truck-chase|yelling|gas-station|abandoned-theater|tow-truck|pickup-truck|based-on-toy|autobot|cia|alien|bounty-hunter|alien-robot|battle|robot|ambush|cia-agent|drift-the-character|transformer-robot|extraterrestrial-robot|semi-truck-driving-itself|human-versus-autobot|human-versus-transformer|abandoned-gasoline-station|talking-robot|big-rig-tow-truck|semi-tow-truck|sentient-robot|disembodied-head|robot-versus-robot|robot-triceratops|breathing-fire|fire-breathing|robot-dinosaur|galvatron-the-character|autobot-triple-changer|human-ally|autobot-symbol|autobot-insignia|man-wearing-a-lab-coat|number-300|binoculars|reference-to-speed-racer|hound-the-character|company-headquarters|emergency-vehicle|ambulance|targeting-laser|leg-blown-off|medical-officer|old-pickup-truck|scanning-a-vehicle|man-versus-machine|man-versus-robot|injured-leader|injured-autobot|injured-transformer|super-car|shapeshifting|alien-technology|evil-robot|alien-space-craft|muscle-car|extraterrestrial|turned-to-metal|ratchet-the-character|optimus-prime-the-character|camaro|chevrolet-camaro|combat|gunfight|wolf|thrown-through-a-windshield|parkour|epic|jumping-from-a-car|great-wall-of-china|sunglasses|armored-car|abandoned-factory|exploding-trailer|hand-through-chest|honor|sports-car|fast-car|shield|creature|corpse|sawed-off-shotgun|uzi|green-blood|long-tongue|tentacle|martial-arts|bullet-time|mexico-city|knife|product-placement|electrocution|laser-gun|car-motorcycle-chase|chinese-restaurant|nuclear-bomb|nuclear-weapon|nuclear-threat|hit-by-a-car|body-landing-on-a-car|crashing-through-a-window|car-crashing-through-a-window|teenager|race-car-driver|car-stunt|kidnapping|security-guard|surveillance|airplane|stabbed-through-the-back|torso-cut-in-half|severed-arm|severed-leg|mute|cockney-accent|desert|disguise|waterfall|rescue|fugitive|on-the-run|secretary|corporation|billionaire|nanotechnology|artificial-intelligence|hologram|entrepreneur|cannon|car-accident|car-rollover|laser|booby-trap|snow|arctic|lasersight|prologue|end-of-the-world|spacecraft|sword|axe|conspiracy|exploding-bus|exploding-truck|exploding-train|chaos|explosive|hand-grenade|exploding-bridge|exploding-body|exploding-head|exploding-ship|abandoned-ship|gatling-gun|shotgun|machine-gun|government-agent|secret-agent|assassin|rogue-agent|secret-government-organization|mercenary|special-forces|revenge|warehouse|factory|abandoned-building|abandoned-train|engineer|barn|irish|single-parent|single-father|american-abroad|small-town|ex-cop|kicked-in-the-stomach|beating|punched-in-the-chest|brawl|fight|fistfight|battlefield|fictional-war|head-cut-in-half|stabbed-to-death|impalement|stabbed-in-the-chest|spaceship|bomb|shoplifting|falling-to-death|thrown-through-a-window|shootout|motorcycle|foot-chase|woman-punching-a-man|punched-in-the-face|hong-kong|beijing-china|irish-american|falling-from-height|black-ops|severed-head|flashback|bleeped-dialogue|car-crash|assault-rifle|transformation|helicopter|car-chase|drone|missile|subtitled-scene|football|movie-theater|shot-to-death|shot-in-the-head|shot-in-the-chest|shot-in-the-back|pistol|exploding-car|inventor|chicago-illinois|paris-texas|boyfriend-girlfriend-relationship|explosion|dinosaur|father-daughter-relationship|slow-motion-scene|lens-flare|no-opening-credits|violence|limousine|betrayal|grenade|loss-of-friend|death-by-falling|fight-to-the-death|woman-held-captive|raid|running|held-at-gunpoint|good-versus-evil|exploding-building|exploding-house|baseball-bat|race-against-time|friendship|elevator|fire|geologist|espionage|laboratory|supernatural-power|outer-space|evil|suspense|murder|chinese-girl|teenage-girl|cornfield|paranoia|one-against-many|sword-fight|villain|china|mass-destruction|virgin-mary-statue|theater|church|supernatural|heroic-bloodshed|epic-battle|death|apocalypse|annihilation|shape-shifting|transforming-robot|shape-shifting-alien|giant-robot|fourth-part|sequel|mechanical-lifeform|death-of-friend|3-dimensional|character-says-i-love-you|character-repeating-someone-else's-dialogue|17-year-old|returning-character-killed-off</t>
  </si>
  <si>
    <t xml:space="preserve">tt2785390</t>
  </si>
  <si>
    <t xml:space="preserve">America: Imagine the World Without Her</t>
  </si>
  <si>
    <t xml:space="preserve">A story that questions the shaming of the US through revisionist history, lies and omissions by educational institutions, political organizations, Alinsky, Barack Obama, Hillary Clinton and other progressives to destroy America.</t>
  </si>
  <si>
    <t xml:space="preserve">Dinesh D'Souza, Barack Obama, Josh Bonzie, Rich Bentz</t>
  </si>
  <si>
    <t xml:space="preserve">revisionist-history|propaganda|country-name-in-title|reenactment</t>
  </si>
  <si>
    <t xml:space="preserve">tt2910814</t>
  </si>
  <si>
    <t xml:space="preserve">The Signal</t>
  </si>
  <si>
    <t xml:space="preserve">On a road trip, Nic and two friends are drawn to an isolated area by a computer genius. When everything suddenly goes dark, Nic regains consciousness - only to find himself in a waking nightmare.</t>
  </si>
  <si>
    <t xml:space="preserve">Patrick Davidson, Brenton Thwaites, Olivia Cooke, Beau Knapp</t>
  </si>
  <si>
    <t xml:space="preserve">William Eubank</t>
  </si>
  <si>
    <t xml:space="preserve">road-trip|girlfriend-in-a-coma|computer-hacker|prosthetic-leg|nosebleed|area-51|hazmat-suit|alien-disguised-as-human|alien-contact|alien|abdication|man-using-crutches|boyfriend-girlfriend-relationship|slow-motion-scene|cow|broken-chair|character-mouths-i-love-you|spike-strip|jogging-in-the-woods|public-aquarium|shot-in-the-back|claw-arcade-game|alien-species|alien-space-craft|alien-ship|abducted-man|pendant|medivac|uh-1-huey-helicopter|grenade|goldfish|dead-end-road|ladybug|hitchhiking|interrogation|semi-tractor|one-way-window|woman-on-a-gurney|man-in-a-wheelchair|numeric-tattoo|driving-at-night|home-aquarium|abandoned-building|secret-laboratory|double-amputee|cable-car|name-written-backward|cattle|close-up-of-hands|singing-in-a-car</t>
  </si>
  <si>
    <t xml:space="preserve">tt2103281</t>
  </si>
  <si>
    <t xml:space="preserve">Dawn of the Planet of the Apes</t>
  </si>
  <si>
    <t xml:space="preserve">A growing nation of genetically evolved apes led by Caesar is threatened by a band of human survivors of the devastating virus unleashed a decade earlier.</t>
  </si>
  <si>
    <t xml:space="preserve">Andy Serkis, Jason Clarke, Gary Oldman, Keri Russell</t>
  </si>
  <si>
    <t xml:space="preserve">Nominated for 1 Oscar. Another 16 wins &amp; 47 nominations.</t>
  </si>
  <si>
    <t xml:space="preserve">post-apocalypse|sequel|ape|leader|dam|hydroelectric-dam|battle|colony|rescue|paranoia|deception|survival|monkey|betrayal|forgiveness|distrust|planet-of-the-apes|blue-eyes|woods|power|hydroelectric|forest|animal-revolution|expectant-father|expectant-mother|pregnancy|pregnant|pregnant-animal|pregnant-wife|family-relationships|exploding-car|combat|open-ended|reactionary|sewer|tunnel|campfire|beach|held-at-gunpoint|city-hall|thrown-from-height|knife|animal-killing|animal-attack|2020s|amateur-radio|opening-action-scene|suspense|engineer|subway|deer|stepmother-stepson-relationship|sketchbook|mother-son-relationship|childbirth|revenge|disfigurement|long-take|compassion|slow-motion-scene|dual-wield|battlefield|gunfight|fictional-war|target-practice|sniper|revolver|hidden-gun|torch|frame-up|fight-to-the-death|showdown|brawl|fight|epic|blockbuster|violence|death|golden-gate-bridge|dystopia|simian-fiction|giving-birth|3-dimensional|fistfight|suicide|c4-explosives|tower|machine-gun|crushed-to-death|video-camera|abandoned-house|character-repeating-someone-else's-dialogue|character-says-i-love-you|coup-d'etat|leadership|trust|horse-riding|exploding-body|shootout|explosion|fire|falling-from-height|assassination-attempt|shot-in-the-back|gas-station|beaten-to-death|beating|punched-in-the-face|murder|shot-to-death|shot-in-the-chest|rocket-launcher|tank|armory|drawing|talking-animal|loyalty|shot-in-the-shoulder|shotgun|assault-rifle|rifle|pistol|returning-character-killed-off|orangutan|chimpanzee|sign-language|subtitled-scene|village|facial-scar|scar|stabbed-to-death|stabbed-in-the-back|impalement|spear|bear|close-up-of-eyes|hunting|husband-wife-relationship|san-francisco-california|no-opening-credits|father-son-relationship|tent|abandoned-building|extreme-close-up|handgun|gunshot|gorilla|crying|baby|birth|hydroelectric-power-station|hydroelectric-power|hydroelectric-plant|radio|electricity|treehouse|california|explosive|building-collapse|blood|prison-bus|prison|cage|horse|gun|gunfire|mercy|sequel-to-a-reboot|part-of-series|second-part|death-of-friend|elevator|returning-character-with-different-actor|broken-glass</t>
  </si>
  <si>
    <t xml:space="preserve">tt1761005</t>
  </si>
  <si>
    <t xml:space="preserve">Persecuted</t>
  </si>
  <si>
    <t xml:space="preserve">An evangelist finds himself framed for murder and on the run after he refuses to back a senator's proposition calling for sweeping religious reform.</t>
  </si>
  <si>
    <t xml:space="preserve">Millennium Entertainment</t>
  </si>
  <si>
    <t xml:space="preserve">James Remar, Raoul Max Trujillo, Dean Stockwell, Bruce Davison</t>
  </si>
  <si>
    <t xml:space="preserve">Daniel Lusko</t>
  </si>
  <si>
    <t xml:space="preserve">murder|evangelist|persecution|senator|religious|framed-for-murder|on-the-run|framed|fugitive|money-falling-through-the-air|politics|undercover|foot-chase|husband-wife-relationship|race-against-time|suspicion|injection|shootout|picture-of-suspect|cabin|ballroom|disguise|drugged|rain|suspense|cover-up|double-cross|emergency-brake|manhunt|small-town|arrest|beating|fistfight|priest|rape|attempted-murder|handcuffs|conference-room|abduction|reckless-driving|helicopter|fbi|home-invasion|blood|faith|chase|forest|political-thriller|two-word-title|slow-motion|freedom|compassion|surprise-ending</t>
  </si>
  <si>
    <t xml:space="preserve">tt2465146</t>
  </si>
  <si>
    <t xml:space="preserve">And So It Goes</t>
  </si>
  <si>
    <t xml:space="preserve">A self-absorbed realtor enlists the help of his neighbor when he's suddenly left in charge of the granddaughter he never knew existed until his estranged son drops her off at his home.</t>
  </si>
  <si>
    <t xml:space="preserve">Michael Douglas, Diane Keaton, Sterling Jerins, Annie Parisse</t>
  </si>
  <si>
    <t xml:space="preserve">neighbor|realtor|next-door-neighbor|overalls|terrarium|aerial-shot|time-lapse-photography|laptop|paintball-gun|father-daughter-reunion|release-from-prison|classic-car|mercedes-benz|box-of-doughnuts|doughnut|restaurant|buying-a-house|man-girl-relationship|landlord|child's-bedroom|letter|bedroom|hispanic|new-job|baby|woman-in-labor|childbirth|pregnant-wife|slip-'n'-slide|child-custody|woman-with-glasses|piano-playing|audition|parking-space|toupee|cellphone-video|cell-phone|crying-woman|cemetery|pianist|visiting-a-grave|mother-daughter-estrangement|convict|lounge-act|butterfly|caterpillar|actor-director|guardian|father-son-reunion|father-son-estrangement|drug-addict|funfair|teddy-bear|widower|single-woman|kiss|house-for-sale|lounge-singer|little-girl|african-american|police-detective|curmudgeon|real-estate-agent|father-daughter-relationship|prison|female-singer|little-boy|mature-romance|porch|rottweiler|dog|family-home|mansion|convertible|grandfather-granddaughter-relationship|singer|reference-to-the-internet|reference-to-facebook|four-word-title|grandparent-grandchild-relationship</t>
  </si>
  <si>
    <t xml:space="preserve">tt1267297</t>
  </si>
  <si>
    <t xml:space="preserve">Hercules</t>
  </si>
  <si>
    <t xml:space="preserve">Having endured his legendary twelve labors, Hercules, the Greek demigod, has his life as a sword-for-hire tested when the King of Thrace and his daughter seek his aid in defeating a tyrannical warlord.</t>
  </si>
  <si>
    <t xml:space="preserve">Dwayne Johnson, Ian McShane, John Hurt, Rufus Sewell</t>
  </si>
  <si>
    <t xml:space="preserve">hercules|greek-mythology|civil-war|ancient-greece|female-warrior|king|army|mercenary|battle|female-archer|chained|evil-king|club|legend|animal-killing|giant-animal|strongman|murder-of-family|warrior|amazon-warrior|sword-fight|battlefield|combat|deception|death-of-son|warlord|death|blood|3-dimensional|nonlinear-timeline|monster|creature|giant-monster|broken-jaw|massacre|destiny|fate|faith|aerial-shot|full-moon|redemption|self-sacrifice|closing-eyes-of-dead-person|falling-from-height|punched-in-the-face|escape|ambiguity|death-of-wife|female-rear-nudity|treating-wound|tent|righteous-rage|double-entendre|target-practice|map|hit-on-the-head|heir-to-throne|ambush|torch|pirate|revenge|dungeon|tooth-ripped-out|horse|animal-attack|lightning|snow|forest|mountain|swamp|attack|giant-creature|lion|hydra|wolf|cerberus|tragic-hero|orphan|snake|horse-drawn-carriage|chariot|opening-action-scene|impalement|slow-motion-scene|storytelling|athens-greece|tyranny|mute|montage|training|farmer|head-on-a-stake|corpse|crow|village|palace|walled-city|showdown|whip|statue|person-on-fire|fire|tavern|drunkenness|uncle-nephew-relationship|mother-son-relationship|father-daughter-relationship|prince|princess|child-in-peril|woman-hits-a-man|knocked-out|capture|jail-cell|prisoner|traitor|kingdom|general|soldier|teamwork|precognition|soothsayer|hallucination|tragic-past|haunted-by-the-past|frame-up|nightmare|flashback|drugged-drink|death-of-family|rescue|hostage|kidnapping|gold|female-mercenary|shield|helmet|tunic|archer|flaming-arrow|spear-throwing|axe|spear|scythe|dagger|sword|bow-and-arrow|knife-throwing|knife|threatened-with-a-knife|good-versus-evil|violence|murder|head-butt|knife-fight|axe-fight|stylized-violence|dual-wield|throat-slitting|neck-breaking|gore|blood-splatter|crushed-to-death|exploding-head|severed-arm|decapitation|severed-head|stabbed-to-death|stabbed-in-the-leg|stabbed-in-the-back|stabbed-in-the-chest|stabbed-in-the-arm|stabbed-in-the-shoulder|stabbed-in-the-throat|stabbed-in-the-face|stabbed-in-the-eye|stabbed-in-the-head|shot-in-the-leg|shot-to-death|shot-in-the-back|shot-in-the-chest|shot-in-the-arm|ex-soldier|shot-in-the-face|shot-in-the-throat|shot-in-the-shoulder|shot-in-the-head|megalomaniac|double-cross|betrayal|sword-and-sandal|based-on-comic-book|dreadlocks|kicked-in-the-face|dark-hero|tough-girl|action-heroine|tough-guy|action-hero|no-opening-credits|one-word-title|based-on-graphic-novel|bare-chested-male-bondage|based-on-comic|fictional-war|title-spoken-by-character|character-name-in-title|black-comedy|bare-chested-male|sword-and-sorcery|greece|adventure-hero|one-man-army|long-brown-hair|brunette|strong-man|sword-and-fantasy|adventurer|epic-battle|hand-to-hand-combat|martial-arts|heracles</t>
  </si>
  <si>
    <t xml:space="preserve">tt2015381</t>
  </si>
  <si>
    <t xml:space="preserve">Guardians of the Galaxy</t>
  </si>
  <si>
    <t xml:space="preserve">A group of intergalactic criminals are forced to work together to stop a fanatical warrior from taking control of the universe.</t>
  </si>
  <si>
    <t xml:space="preserve">Chris Pratt, Zoe Saldana, Dave Bautista, Vin Diesel</t>
  </si>
  <si>
    <t xml:space="preserve">James Gunn</t>
  </si>
  <si>
    <t xml:space="preserve">Nominated for 2 Oscars. Another 50 wins &amp; 96 nominations.</t>
  </si>
  <si>
    <t xml:space="preserve">bounty-hunter|outer-space|tree|heroes|talking-animal|raccoon|space-travel|female-warrior|escape-from-prison|friendship|self-sacrifice|based-on-comic-book|sony-walkman|cassette-tape|blue-skinned-alien|good-versus-evil|female-assassin|super-villain|space-battle|anthropomorphic-animal|marvel-cinematic-universe|space-opera|marvel-comics|1980s|marvel-entertainment|anti-hero|reference-to-kevin-bacon|surprise-after-end-credits|tough-girl|female-hero|troll-doll|starship|female-green-skinned-humanoid-alien|face-paint|outrunning-explosion|prison-riot|blockbuster|stylized-violence|green-skin|deception|hostage|thief|sister-sister-relationship|spaceship|female-fighter|superhero-team|villain-not-really-dead-cliche|surrealism|anti-heroine|action-heroine|action-hero|tough-guy|surprise-ending|orb|money|space|escape|fight|planet|spacecraft|plan|prison|alien|first-part|listening-to-music-on-headphones|singing-along-to-a-song|four-word-title|human-in-outer-space|ensemble-cast|death|heroine|strong-female-lead|strong-female-character|interspecies-sex|experiment|human-alien-hybrid|force-field|based-on-graphic-novel|dance-off|smuggler|aerial-bombardment|aerial-combat|stun-weapon|kicked-in-the-belly|stuffed-in-a-sack|slow-motion-action-scene|female-humanoid-alien|alien-creature|holographic-projection|exploding-starship|humanoid-alien|severed-arm|adopted-daughter|strangulation|neck-breaking|futuristic|laser|cameo|terrorism|terrorist|arrow|crash-landing|decoy|montage|hallucination|helmet|supernatural-power|prison-fight|zero-gravity|peace-treaty|foot-chase|x-rayed-skeleton|held-at-gunpoint|gadgetry|gadget|heavy-rain|lightning|catfight|dual-wield|combat|battlefield|electrocution|interrogation|torture|threatened-with-a-knife|flashback|fugitive|crushed-to-death|cyborg|android|blue-skin|eccentric|surveillance|megalomaniac|warlord|pilot|hit-with-a-hammer|hammer|soldier|army|human-alien|near-death-experience|rescue|alien-race|missouri|macguffin|exploding-building|genetic-engineering|ex-convict|knife-fight|escape-pod|giant|creature|anthropomorphism|end-tease-for-sequel|escape-plan|violence|sister|pirate|crying-man|man-crying|prison-guard|cancer|loss-of-mother|interspecies-relationship|interspecies-romance|male-underwear|title-at-the-end|mercenary|dog|letter|present|severed-hand|on-the-run|chase|rocket-launcher|broken-jaw|broken-arm|exploding-ship|battle|betrayal|super-strength|stabbed-to-death|stabbed-in-the-back|stabbed-in-the-chest|double-impalement|lifted-by-the-throat|hologram|suicide|machine-gun|exploding-body|explosion|head-spin|prosthetic-limb|knife|impalement|prison-escape|prisoner|raised-middle-finger|falling-to-death|falling-from-height|punched-in-the-face|woman-punching-a-man|kicked-in-the-face|collector|arrest|dancing|masked-man|murder|assassin|alien-planet|shot-to-death|shot-in-the-back|shot-in-the-chest|shootout|lens-flare|alien-abduction|child-abduction|hospital|fistfight|brawl|fictional-planet|superheroine|final-showdown|kidnapping|outlaw|fictional-war|space-pirate|showdown|gunfight|laser-gun|sword-fight|sword|orphan|superhero|prison-planet|walkman|written-by-director|death-of-mother|title-spoken-by-character|warrior|reference-to-pulp-fiction|2010s|underwater-scene|bridge|handcuffs|gambling|gun-fu|mixed-martial-arts|cave|sequel-mentioned-during-end-credits|reference-to-howard-the-duck|wet-underwear|boxer-briefs|drunkenness|bar|returning-character-killed-off|revenge|bare-chested-male|slow-motion-scene|character-repeating-someone-else's-dialogue|scene-during-opening-credits|year-2014|young-version-of-character|year-1988|wisecrack-humor|surprise-during-end-credits|scene-during-end-credits|hand-to-hand-combat|martial-arts|scene-after-end-credits|3-dimensional</t>
  </si>
  <si>
    <t xml:space="preserve">tt2473602</t>
  </si>
  <si>
    <t xml:space="preserve">Get on Up</t>
  </si>
  <si>
    <t xml:space="preserve">A chronicle of James Brown's rise from extreme poverty to become one of the most influential musicians in history.</t>
  </si>
  <si>
    <t xml:space="preserve">Chadwick Boseman, Nelsan Ellis, Dan Aykroyd, Viola Davis</t>
  </si>
  <si>
    <t xml:space="preserve">african-american|in-medias-res|breaking-the-fourth-wall|1970s|1980s|mother-son-relationship|1950s|1960s|gospel-music|troubled-childhood|brothel|popular-music|concert|rhythm-and-blues|music-promotion|performer|funky-music|black-man|black-musician|soul-music</t>
  </si>
  <si>
    <t xml:space="preserve">tt1291150</t>
  </si>
  <si>
    <t xml:space="preserve">Teenage Mutant Ninja Turtles</t>
  </si>
  <si>
    <t xml:space="preserve">When a kingpin threatens New York City, a group of mutated turtle warriors must emerge from the shadows to protect their home.</t>
  </si>
  <si>
    <t xml:space="preserve">Megan Fox, Will Arnett, William Fichtner, Alan Ritchson</t>
  </si>
  <si>
    <t xml:space="preserve">turtle|ninja|sewer|mutant|18-wheeler|news-reporter|sai|nunchaku|teenage-mutant-ninja-turtles|rescue|cameraman|new-york-city-new-york|evil-businessman|father-figure|avalanche|tail|van|elevator|tower|bandanna|tracking-device|bag-over-head|training|cliffhanging|helicopter|fainting|rooftop|product-placement|young-version-of-character|camcorder|scar|blood|rocket|subway|hostage|electrocution|gadgetry|chase|car-truck-chase|snow|camera-phone|cell-phone|fired-from-the-job|newsroom|investigative-journalist|journalist|flatulence|manor-house|super-strength|exploding-car|overturning-car|flipping-car|thrown-from-a-car|body-landing-on-a-car|gadget|skateboard|animated-sequence|dojo|mentor|female-mercenary|urban-setting|robot-suit|dual-wield|sword-fight|pizza|rat|mutagen|cure|toxin|terrorist-plot|terrorist-group|terrorism|terrorist|rocket-launcher|bo-staff|corrupt-businessman|conspiracy|collapsing-building|chemical-weapon|genetic-engineering|animal-testing|mutation|loss-of-job|singing-in-an-elevator|singing-in-a-car|talking-animal|ninjitsu|martial-arts|based-on-comic-book|mutant-animal|police|scene-during-end-credits|2010s|reference-to-superman|reference-to-batman|vigilantism|vigilante-group|vigilante|mecha|samurai|nunchucks|based-on-tv-series|warrior|first-part|year-1999|idw-comics|mirage-comics|furry|anthropomorphic-animal|teenager|adrenaline|electromagnet|fu-manchu|final-showdown|xbox-360-wireless-controller|xbox-360-controller|xbox-360|leather-pants|megalomaniac|secret-tunnel|warehouse|3-dimensional|3d|part-computer-animation|spear|impalement|lens-flare|orphan|knocked-out|comic-relief|night-vision-goggles|attack|power-outage|race-against-time|hologram|knocked-out-with-a-gun-butt|deception|character's-point-of-view-camera-shot|subjective-camera|beating|jumping-through-a-window|mountain|falling-from-height|heavy-rain|laptop|google|press-conference|media-coverage|1990s|microscope|fundraiser|swat-team|kidnapping|newspaper-clipping|held-at-gunpoint|shipping-container|news-report|internet|transformation|slapstick-comedy|giant|timebomb|explosion|armored-car|car-accident|car-crash|hit-by-a-car|docks|long-take|night-vision-binoculars|surveillance|computer-hacker|computer-cracker|parkour|times-square-manhattan-new-york-city|chrysler-building-manhattan-new-york-city|statue-of-liberty-new-york-city|brooklyn-new-york-city|flashback|teacher-student-relationship|flashlight|face-paint|militia|mercenary|army|slow-motion-scene|subtitled-scene|showdown|violence|punched-in-the-face|punched-in-the-chest|kicked-in-the-face|battle|brawl|fight|fistfight|hand-to-hand-combat|anthropomorphism|antidote|fire|fear|machine-gun|pistol|dagger|sword|stabbed-in-the-chest|stabbed-in-the-back|biological-weapon|ceo|scientist|laboratory|blockbuster|reboot-of-series|female-reporter|rapping-in-a-car|remake|ninja-turtle|friend|animal-that-acts-human|surprise-ending|blood-transfusion|virus|surprise-during-end-credits|tough-guy|action-hero|reference-to-x-men|vigilante-justice|wisecrack-humor|superhero-team|good-versus-evil|no-opening-credits|mixed-martial-arts|stylized-violence|based-on-cartoon|hero|based-on-comic|superhero|re-boot|animal-in-title</t>
  </si>
  <si>
    <t xml:space="preserve">tt2106361</t>
  </si>
  <si>
    <t xml:space="preserve">Into the Storm</t>
  </si>
  <si>
    <t xml:space="preserve">Storm trackers, thrill-seekers, and everyday townspeople document an unprecedented onslaught of tornadoes touching down in the town of Silverton.</t>
  </si>
  <si>
    <t xml:space="preserve">Richard Armitage, Sarah Wayne Callies, Matt Walsh, Max Deacon</t>
  </si>
  <si>
    <t xml:space="preserve">Steven Quale</t>
  </si>
  <si>
    <t xml:space="preserve">storm|teenage-boy|tornado|danger|graduation|vortex|silverton-oklahoma|storm-chaser|graduation-ceremony|meteorologist|cameraman|documentary-crew|oklahoma|small-town|van|vice-principal|firenado|seeking-shelter|ef5-tornado|culvert|boeing-747|airport-hit-by-a-tornado|american-flag|school-bus-convoy|tornados-converging|thunderstorm|hit-by-flying-debris|downed-electrical-power-line|truck-rollover|multiple-vortices|artificial-respiration|devastation|barn-hit-by-a-tornado|school-hit-by-a-tornado|lightning-strike|last-chance|promotional-video|all-terrain-vehicle-jump|flaming-swimming-pool|drowned|trapped-underwater|armored-vehicle|killed-by-a-tornado|car-in-a-tornado|knife|panic|widower|weather|dog|amateur-filmmaker|camcorder|burned-to-death|race-against-time|mother-son-relationship|hanging-upside-down|collapsing-house|tree|redemption|pickup-truck|umbrella|bicycle|employer-employee-relationship|employee-employee-relationship|helicopter|long-take|airplane-crash|airplane|airfield|gas-station|burned-alive|flying-car|time-capsule|self-sacrifice|firefighter|natural-disaster|disaster|rescue|child-in-peril|search|falling-from-height|freak-weather|chaos|fear|flood|abandoned-factory|library|basketball|jock|construction-worker|construction-site|montage|high-school-teacher|high-school-principal|armored-car|film-producer|no-cell-phone-signal|camera-phone|laptop|security-camera|rookie|stupid-victim|daredevil|southern-accent|motel|hailstorm|rainstorm|media-coverage|news-report|prologue|no-opening-credits|single-father|single-parent|death|survival|one-day|car-accident|revolving-door|bank|american-midwest|storm-drain|storm-shelter|character's-point-of-view-camera-shot|subjective-camera|character-says-i-love-you|disaster-film|soaked-clothes|wet-jeans|helmet-camera|four-wheeler|boss|family-relationships|falling-to-death|tornado-damage|siren|documentary-filmmaker|filmmaker|mockumentary|fake-documentary|car-dealership|near-death-experience|argument|loss-of-friend|rain|hail|heavy-rain|lightning|school-bus|bus|hallway|building-collapse|mother-daughter-relationship|redneck|stunt|swimming-pool|explosion|church|fire|destruction|mouth-to-mouth|drowning|cell-phone|video-camera|handheld-camera|found-footage|brother-brother-relationship|father-son-relationship|disaster-movie|student|high-school|high-school-student|two-word-title|death-of-friend|surprise-ending|teenage-girl|teenager|shouting|crying-boy|boy-crying|actress-shares-first-name-with-character</t>
  </si>
  <si>
    <t xml:space="preserve">tt2626350</t>
  </si>
  <si>
    <t xml:space="preserve">Step Up All In</t>
  </si>
  <si>
    <t xml:space="preserve">All-stars from the previous Step Up installments come together in glittering Las Vegas, battling for a victory that could define their dreams and their careers.</t>
  </si>
  <si>
    <t xml:space="preserve">Ryan Guzman, Briana Evigan, Adam G. Sevani, Misha Gabriel Hamilton</t>
  </si>
  <si>
    <t xml:space="preserve">Trish Sie</t>
  </si>
  <si>
    <t xml:space="preserve">dance|bare-chested-male|3-dimensional|sequel|hip-hop|fire-dance|dance-battle</t>
  </si>
  <si>
    <t xml:space="preserve">tt2333784</t>
  </si>
  <si>
    <t xml:space="preserve">The Expendables 3</t>
  </si>
  <si>
    <t xml:space="preserve">Barney augments his team with new blood for a personal battle: to take down Conrad Stonebanks, the Expendables co-founder and notorious arms trader who is hell bent on wiping out Barney and every single one of his associates.</t>
  </si>
  <si>
    <t xml:space="preserve">Lionsgate Pictures</t>
  </si>
  <si>
    <t xml:space="preserve">Sylvester Stallone, Jason Statham, Harrison Ford, Arnold Schwarzenegger</t>
  </si>
  <si>
    <t xml:space="preserve">Patrick Hughes</t>
  </si>
  <si>
    <t xml:space="preserve">pg-13-sequel-to-r-rated-franchise|mission|rescue|battle|fight|bucharest|has-been|hospital|arms-dealer|cia|bomb|death|train|art-museum|mogadishu|romania|building-demolition|hanging-from-a-rope|uh-1-huey-helicopter|m-48-patton-tank|duct-tape-gag|smoking-a-pipe|juarez-mexico|woman-wearing-a-miniskirt|female-bouncer|apache-junction-arizona|gulfstream-150-business-jet|grand-teton-wyoming|mk.-82-snake-eye-500-pound-bomb|car-rollover|woman-wearing-a-red-dress|rocket-propelled-grenade|eurocopter-dauphin|new-york-night-cityscape|gantry-crane|zodiac-boat|minigun|shaving-with-a-knife|jumping-on-a-moving-vehicle|antonov-an-30|helicopter-explosion|anti-aircraft-gun|train-crash|finger-ring|bo-105-bolkow-helicopter|terrorism|terrorist|bulletproof-vest|bombardment|ghost-town|shot-through-a-window|forest|woods|commando-raid|woman-punches-a-man|body-count|silencer|flashlight|sewer|van|parachute|jumping-from-an-airplane|undercover|timebomb|race-against-time|surveillance|collapsing-building|elevator-shaft|painting|waterfall|one-against-many|construction-site|one-liner|computer-cracker|product-placement|power-outage|ambush|hidden-camera|shooting-range|target-practice|montage|karaoke|cell-phone|martial-artist|bare-knuckle-fighting|underwater-scene|scar|shipping-container|parkour|warehouse|docks|ship|pirate|rubber-boat|betrayal|deception|friendship|war-veteran|ex-soldier|ex-marine|air-force-base|mexico|moscow-russia|bucharest-romania|new-york-city|wyoming|helicopter-crash|dog-tag|mogadishu-somalia|gadget|bound-and-gagged|breaking-bottle-over-head|slow-motion-scene|crashing-through-a-window|cigar-smoking|cigarette-smoking|falling-from-height|beret|prison-break|jail-cell|prisoner|prison-guard|russian|subtitled-scene|helicopter-chase|car-chase|bodyguard|albanian-mafia|gangster|mafia-boss|crime-boss|tracking-device|showdown|swimming-pool|quick-draw|abandoned-hotel|armored-car|car-accident|car-crash|motorcycle-stunt|motorcycle|tank|helicopter|pilot|airplane|war-criminal|photograph|airfield|nightclub|bar|mansion|hotel|art-gallery|redemption|revenge|cia-agent|knife-fight|knife-throwing|threatened-with-a-knife|knife|honor|opening-action-scene|black-comedy|held-at-gunpoint|hostage|kidnapping|rescue-mission|presumed-dead|c4-explosives|hand-grenade|cannon|rocket-launcher|grenade-launcher|tattoo|bare-chested-male|gatling-gun|sniper-rifle|shotgun|uzi|camera|night-vision-binoculars|ak-47|assault-rifle|machine-gun|revolver|pistol|commando-mission|commando-unit|commando|special-forces|army|soldier|mercenary|exploding-tank|exploding-train|exploding-building|exploding-helicopter|exploding-truck|exploding-car|explosion|violence|beating|head-butt|murder|tough-girl|warrior|tough-guy|action-hero|knife-in-chest|throat-slitting|neck-breaking|stabbed-in-the-back|stabbed-in-the-chest|shot-to-death|shot-in-the-leg|shot-in-the-back|shot-in-the-chest|shot-in-the-head|combat|battlefield|gunfight|shootout|woman-kills-a-man|woman-fights-a-man|man-fights-a-woman|kicked-in-the-crotch|punched-in-the-face|punched-in-the-chest|stylized-violence|brawl|fistfight|martial-arts|view-through-camera-viewfinder|die-hard-scenario|year-2014|21st-century|2010s|playing-against-type|final-showdown|fictional-war|returning-character-killed-off|sociopath|anti-hero|wisecrack-humor|comic-relief|gun-fu|dual-wield|culture-clash|no-opening-credits|hand-to-hand-combat|mixed-martial-arts|third-part|sequel|number-in-title</t>
  </si>
  <si>
    <t xml:space="preserve">tt1486834</t>
  </si>
  <si>
    <t xml:space="preserve">What If</t>
  </si>
  <si>
    <t xml:space="preserve">Wallace, who is burned out from a string of failed relationships, forms an instant bond with Chantry, who lives with her longtime boyfriend. Together, they puzzle out what it means if your best friend is also the love of your life.</t>
  </si>
  <si>
    <t xml:space="preserve">Daniel Radcliffe, Zoe Kazan, Megan Park, Adam Driver</t>
  </si>
  <si>
    <t xml:space="preserve">Michael Dowse</t>
  </si>
  <si>
    <t xml:space="preserve">friendship|love|friend|animator|refrigerator-magnet|falling-out-a-window|pantyhose|fitting-room|long-distance-relationship|red-dress|red-bra-and-panties|red-bra|defenestration|caught-having-sex|agoraphobia|reference-to-elvis-presley|tattoo|animated-tattoo|animated-credits|rear-nudity|nudity|male-rear-nudity|female-rear-nudity|reference-to-the-zombie-apocalypse|singing-in-an-ambulance|humming-in-a-car|singing-in-a-car|skinny-dipping|punctuation-in-title|hyphen-in-title</t>
  </si>
  <si>
    <t xml:space="preserve">tt2355495</t>
  </si>
  <si>
    <t xml:space="preserve">Barefoot</t>
  </si>
  <si>
    <t xml:space="preserve">The "black sheep" son of a wealthy family meets a young psychiatric patient who's been raised in isolation her entire life. He then takes the naive young woman home for his brother's wedding.</t>
  </si>
  <si>
    <t xml:space="preserve">Evan Rachel Wood, Scott Speedman, Treat Williams, Kate Burton</t>
  </si>
  <si>
    <t xml:space="preserve">Andrew Fleming</t>
  </si>
  <si>
    <t xml:space="preserve">barefoot|naivety|psychiatric-hospital|boyfriend-girlfriend-relationship|virgin|motor-home|stolen-vehicle|police-chase|rich-parents|janitor|probation|airplane|kiss|innocence|schizophrenia|father-son-relationship|bus-station|hospital-director|borrowed-dress|probation-officer|social-values|southern-u.s.|one-night-stand|aggravated-assault</t>
  </si>
  <si>
    <t xml:space="preserve">tt2011159</t>
  </si>
  <si>
    <t xml:space="preserve">No Good Deed</t>
  </si>
  <si>
    <t xml:space="preserve">An unstable escaped convict terrorizes a woman who is alone with her two children.</t>
  </si>
  <si>
    <t xml:space="preserve">Sony/Screen Gems</t>
  </si>
  <si>
    <t xml:space="preserve">Idris Elba, Taraji P. Henson, Leslie Bibb, Kate del Castillo</t>
  </si>
  <si>
    <t xml:space="preserve">Sam Miller</t>
  </si>
  <si>
    <t xml:space="preserve">Crime, Thriller</t>
  </si>
  <si>
    <t xml:space="preserve">psychopath|home-invasion|three-word-title|police-officer-shot-in-the-chest|police-officer-shot|police-officer-killed|police-officer|tied-feet|homicidal-maniac|mass-murder|psycho-killer|psycho-film|killer|hostage|sadistic|body-count|blood|madman|sociopath|escaped-criminal|escaped-killer|serial-murder|murderer|psychopathic-killer|terror|bad-guy|villain|maniac|psycho|human-monster|slasher|serial-killer|grim|deadly|house|deranged|mother-daughter-relationship|villain-played-by-lead-actor</t>
  </si>
  <si>
    <t xml:space="preserve">tt2800038</t>
  </si>
  <si>
    <t xml:space="preserve">Atlas Shrugged: Who Is John Galt?</t>
  </si>
  <si>
    <t xml:space="preserve">Approaching collapse, the nation's economy is quickly eroding. As crime and fear take over the countryside, the government continues to exert its brutal force against the nation's most ...</t>
  </si>
  <si>
    <t xml:space="preserve">Kristoffer Polaha, Laura Regan, Peter Mackenzie, Greg Germann</t>
  </si>
  <si>
    <t xml:space="preserve">James Manera</t>
  </si>
  <si>
    <t xml:space="preserve">individual-versus-society|economy|rescue|power-outage|statue-of-liberty|eurocopter-as350-squirrel|electric-spark|sunset|bare-chested-male|bridge-collapse|laughing|communism-vs-capitalism|blindfolded|copper-mine|cabernet-sauvignon|canoe|oath|copper-shortage|forest|gold-coin|cabin-in-the-woods|pirate|scenic-beauty|government-micromanagement|medical-scanner|cocktail-party|man-carrying-a-woman|society|morality|ethics|egoism|philosophy|individualism|electrocution|scientist|invention|torture|politician|dystopia|speech|train|nationalization|collectivism|objectivism|capitalist|capitalism|self-interest|railroad-business|coercion|businesswoman|railroad-tycoon|businessman|altruism|business|railroad-company|railroad|politics|strike|industrialist|libertarian|based-on-novel|freedom|individual-rights|female-protagonist|third-part</t>
  </si>
  <si>
    <t xml:space="preserve">tt1790864</t>
  </si>
  <si>
    <t xml:space="preserve">The Maze Runner</t>
  </si>
  <si>
    <t xml:space="preserve">Thomas is deposited in a community of boys after his memory is erased, soon learning they're all trapped in a maze that will require him to join forces with fellow "runners" for a shot at escape.</t>
  </si>
  <si>
    <t xml:space="preserve">Dylan O'Brien, Aml Ameen, Ki Hong Lee, Blake Cooper</t>
  </si>
  <si>
    <t xml:space="preserve">Wes Ball</t>
  </si>
  <si>
    <t xml:space="preserve">Action, Mystery, Sci-Fi</t>
  </si>
  <si>
    <t xml:space="preserve">teenage-boy|based-on-novel|maze|open-ended|concrete-wall|dystopia|escape|community|elevator|monster|hope|death|creature|note|human-experiment|map|nightmare|leader|friendship|self-sacrifice|eaten-alive|near-death-experience|teenager|violence|cyborg|teen-movie|human-versus-cyborg|cyborg-creature|killer-cyborg|murder-of-a-child|child-murders-a-child|first-part|uh-1-huey-helicopter|faked-suicide|virus|faked-death|title-at-the-end|masked-man|shot-to-death|shot-in-the-chest|shot-in-the-head|falling-to-death|kicked-in-the-crotch|stabbed-in-the-leg|spear-throwing|syringe|bare-chested-male|crushed-to-death|vine|falling-down-a-hill|hammock|character-repeating-someone-else's-dialogue|pistol|memory-loss|bonfire|dream-sequence|killing-an-animal|interracial-friendship|slow-motion-scene|initiation-rite|punched-in-the-face|brawl|fistfight|subterranean|english-accent|field|banishment|knife|machete|rain|impalement|spear|directorial-debut|stabbed-in-the-chest|jumping-from-height|stabbed-to-death|torch|animal-attack|foot-chase|subjective-camera|character's-point-of-view-camera-shot|flashback|injection|serum|solar-flare|courage|child-in-peril|test|laboratory|revelation|blood|corpse|suicide|scientist|held-at-gunpoint|no-opening-credits|amnesia|fear|code|teenage-girl|unconsciousness|tunnel|helicopter|running|hut|forest|infection|desert|murder|survival|battle|male-bonding|based-on-young-adult-novel|post-apocalypse|future|death-of-friend|death-of-child|surprise-ending|close-up-of-eyes|greenhouse|curiosity|cornfield|treehouse|three-word-title|suspense|fort|meadow|high-tech|disease</t>
  </si>
  <si>
    <t xml:space="preserve">tt2467046</t>
  </si>
  <si>
    <t xml:space="preserve">Left Behind</t>
  </si>
  <si>
    <t xml:space="preserve">A small group of survivors are left behind after millions of people suddenly vanish and the world is plunged into chaos and destruction.</t>
  </si>
  <si>
    <t xml:space="preserve">Nicolas Cage, Chad Michael Murray, Cassi Thomson, Nicky Whelan</t>
  </si>
  <si>
    <t xml:space="preserve">Vic Armstrong</t>
  </si>
  <si>
    <t xml:space="preserve">chaos|bible-quote|shrine|faith|riot|apocalypse|prophecy|bible|unfaithfulness|infidelity|adultery|suburb|airplane-explosion|conspiracy-theorist|abandoned-house|wallet|southern-accent|drug-addict|englishwoman|alzheimer's-disease|midget|church|preacher|baseball-bat|purse-snatcher|hospital|ambulance|stealing-a-car|motorcycle|no-cell-phone-signal|car-accident|car-crashing-through-a-window|slow-motion-scene|jewelry-store|suicide-attempt|held-at-gunpoint|shotgun|pistol|one-day|product-placement|birthday|airplane-accident|explosion|new-york-city|news-report|wedding-ring|extramarital-affair|family-relationships|college-student|paranoia|fear|end-of-the-world|dystopia|camera|cell-phone|investigative-journalist|father-son-relationship|mother-son-relationship|husband-wife-relationship|christianity|cockpit|emergency-landing|disaster|rapture-aftermath|bible-prophecy|panic|disappearance|airplane-passenger|mother-daughter-relationship|christian|flight-attendant|journalist|father-daughter-relationship|stewardess|pilot|religion|airplane|airport|suspense|rapture|remake|based-on-novel|melodrama|film-ends-with-text|long-island-new-york|police-officer|tanker-truck|pickup-truck|running|aviation|mid-air-collision|obese-man|concert-ticket|breakdancing|school-bus|car-crash|looting|passenger|shower|lipstick|answering-machine|bookstore|necklace|dog|bridge|wristwatch|department-store|jewelry-theft|construction-site|gasoline|cigarette-lighter|fire|brother-sister-relationship</t>
  </si>
  <si>
    <t xml:space="preserve">tt0829150</t>
  </si>
  <si>
    <t xml:space="preserve">Dracula Untold</t>
  </si>
  <si>
    <t xml:space="preserve">As his kingdom is being threatened by the Turks, young prince Vlad Tepes must become a monster feared by his own people in order to obtain the power needed to protect his own family, and the families of his kingdom.</t>
  </si>
  <si>
    <t xml:space="preserve">Luke Evans, Sarah Gadon, Dominic Cooper, Art Parkinson</t>
  </si>
  <si>
    <t xml:space="preserve">Gary Shore</t>
  </si>
  <si>
    <t xml:space="preserve">dracula|death-of-wife|vampire|turk|tarantula|spider|burned-to-death|burned-alive|impalement|silver|character-name-in-title|turkish|soldier|kingdom|army|cave|prince|sultan|blood|river|mountain|warlord|helmet|transylvania|castle|supervillian-origin|thunderstorm|blood-lust|fangs|fall-to-death|building-fire|army-on-the-march|evacuation|outnumbered|turning-on-savior|swarm-of-bats|crucifix-pendant|begins-with-narration|starts-with-stop-action|universal-monsters-cinematic-universe|hand-to-hand-combat|demon|subtitled-scene|flash-forward|street-market|righteous-rage|burial|falling-to-death|legend|suit-of-armor|coming-out-of-retirement|brutality|hatred|throat-slitting|near-death-experience|betrayal|person-on-fire|messenger|animal-attack|forest|tragedy|running|heat-vision|x-rayed-skeleton|x-ray-vision|armory|crown|tower|suicide|chase|pigeon|corpse|showdown|beating|combat|battlefield|battle|stylized-violence|child-in-peril|rescue|hostage|kidnapping|evil-man|wolf|medieval-times|siege|directorial-debut|slow-motion-scene|hearing-voices|regeneration|self-healing|bare-chested-male-bondage|explosion|cannon|revenge|glowing-eyes|shapeshifting|super-speed|super-strength|mother-son-relationship|water-wheel|bare-chested-male|scar|lightning|rainstorm|heavy-rain|immortal|immortality|easter|resurrection|back-from-the-dead|self-sacrifice|wooden-stake|knife-throwing|threatened-with-a-knife|self-mutilation|armor|one-against-many|massacre|deception|ambush|refugee|on-the-run|candle|map|scroll|flashback|hope|fear|love|husband-wife-relationship|falling-from-height|mountain-climbing|cape|horse-drawn-carriage|horse|attempted-murder|fire|torch|bitten-in-the-neck|subjective-camera|character's-point-of-view-camera-shot|transformation|fang|sunlight|decomposing-body|army-base|tent|vampirism|skeleton|skull|surrealism|gothic|screaming|yelling|reincarnation|london-england|15th-century|faustian|deal-with-the-devil|curse|black-magic|christ-allegory|animated-sequence|destiny|punched-in-the-face|head-butt|severed-arm|flaming-arrow|bow-and-arrow|shot-in-the-shoulder|stabbed-to-death|stabbed-in-the-foot|stabbed-in-the-throat|stabbed-in-the-leg|stabbed-in-the-back|stabbed-in-the-chest|drinking-blood|blood-splatter|deer|murder|shield|spear|knife|sword-fight|axe|tunic|throne|church|monk|haunted-by-the-past|tragic-hero|dark-hero|woods|good-versus-evil|world-domination|ex-soldier|child-soldier|no-opening-credits|general|turkish-empire|voice-over-narration|warrior|tough-guy|one-man-army|action-hero|freeze-frame|maniac|anti-hero|invasion|mythology|romania|sword|death|supernatural-power|loss-of-wife|fall-from-height|father-son-relationship|silver-coin|monastery|violence|cross|crucifix|bat|prequel|death-of-mother|surprise-ending</t>
  </si>
  <si>
    <t xml:space="preserve">tt1972779</t>
  </si>
  <si>
    <t xml:space="preserve">The Best of Me</t>
  </si>
  <si>
    <t xml:space="preserve">A pair of former high school sweethearts reunite after many years when they return to visit their small hometown.</t>
  </si>
  <si>
    <t xml:space="preserve">Michelle Monaghan, James Marsden, Luke Bracey, Liana Liberato</t>
  </si>
  <si>
    <t xml:space="preserve">heart-transplant|protective-male|based-on-novel|infidelity|adultery|death-by-shotgun|unhappy-marriage|ex-lover|spreading-ashes|loss-of-father-figure|accidental-shooting|classic-cars|abusive-father|teenage-love|cheating-wife</t>
  </si>
  <si>
    <t xml:space="preserve">tt1204977</t>
  </si>
  <si>
    <t xml:space="preserve">Ouija</t>
  </si>
  <si>
    <t xml:space="preserve">A group of friends must confront their most terrifying fears when they awaken the dark powers of an ancient spirit board.</t>
  </si>
  <si>
    <t xml:space="preserve">Olivia Cooke, Ana Coto, Daren Kagasoff, Bianca A. Santos</t>
  </si>
  <si>
    <t xml:space="preserve">Stiles White</t>
  </si>
  <si>
    <t xml:space="preserve">ghost|sister-sister-relationship|attic|characters-killed-one-by-one|spirit|friend|ouija|ouija-board|funeral|death-of-girlfriend|supernatural|paranormal-activity|haunted-house|basement|high-school|board-game|death-of-friend|sister|evil|seance|evil-spirit|fear|best-friends|suicide|murder|diner|mental-institution|evil-child|primal-scream|killed-by-a-ghost|woman-in-a-wheelchair|flossing|startled|black-and-white-photograph|runaway-shopping-cart|hitting-head-on-sink|hanged-with-christmas-lights|close-up-of-eye|burning-a-ouija-board|based-on-toy|mirror|stairs|2010s|fireplace|investigation|closet|shadow|phone-call|jump-scare|deception|electronic-music-score|cell-phone|christmas-lights|dead-teenager|slasher|title-at-the-end|photograph|close-up-of-eyes|mouth-sewn-shut|hiding-in-a-closet|waitress|breaking-a-mirror|flickering-light|boyfriend-girlfriend-relationship|no-opening-credits|hanged-girl|young-version-of-character|flashback|character's-point-of-view-camera-shot|written-by-director|character-repeating-someone-else's-dialogue|title-appears-in-writing|ghost-child|swimming-pool|drowning|ghost-girl|medium|bathroom|bathtub|levitation|death-by-hanging|communicating-with-the-dead|power-outage|flashlight|furnace|blood|high-school-student|wheelchair|one-word-title|title-spoken-by-character|surprise-ending</t>
  </si>
  <si>
    <t xml:space="preserve">tt2170593</t>
  </si>
  <si>
    <t xml:space="preserve">St. Vincent</t>
  </si>
  <si>
    <t xml:space="preserve">A young boy whose parents have just divorced finds an unlikely friend and mentor in the misanthropic, bawdy, hedonistic war veteran who lives next door.</t>
  </si>
  <si>
    <t xml:space="preserve">Bill Murray, Melissa McCarthy, Naomi Watts, Chris O'Dowd</t>
  </si>
  <si>
    <t xml:space="preserve">Theodore Melfi</t>
  </si>
  <si>
    <t xml:space="preserve">Nominated for 2 Golden Globes. Another 6 wins &amp; 19 nominations.</t>
  </si>
  <si>
    <t xml:space="preserve">stroke-recovery|grumpy-old-man|school-presentation|bullying|stroke|gambling-debt|next-door-neighbor|divorced-parents|new-york-city|old-man-young-boy-relationship|money|school|bar|neighbor|horse-race|fight|friend|stripper|boy|lawyer|babysitter|loan|new-school|new-job|catholic|jewish|class|friendship|drink|russian|cat|custody-hearing|nursing-home|saint|hospital|race-track|old-man|crossing-oneself|school-bullies|voyeurism|voyeur|mini-dress|mini-skirt|coitus|copulation|sex-in-bed|girl-in-panties|pink-panties|blonde|scantily-clad-female|cleavage|reflection-in-a-desk-top|bourbon|reference-to-new-delhi|eating|food|breakfast|car-crashes-through-a-fence|wheelchair-race|reverse-mortgage|reference-to-j.-c.-penneys|jukebox|bus|sheepshead-bay-brooklyn-new-york-city|locked-out-of-the-house|google-map|teacher|stealing-an-apple|chin-ups|sit-ups|school-bus|climbing-over-a-gate|suitcase|hospital-gown|candy-drops|marbles|watering-a-plant|memento|stethoscope|laundromat|laundry|running|abandoned-by-father|raised-middle-finger|doorbell|school-report|reference-to-saint-wiliam-of-rochester|necktie|irish-immigrant|bank-teller|reference-to-la-drang-valley-vietnam|water-hose|impaired-speech|belmont-stakes-the-horse-race|tape-over-nose|hand-kissing|taxi|nurse|emergency-room|eyeglasses|vacuum-cleaner|unhappiness|reference-to-lyndon-johnson|bronze-star|breast-feeding|looking-out-a-window|garbage-bag|facebook|homework|gymnasium|dodgeball|health-insurance|sunglasses|ex-u.s.-soldier|beating|gym-class|skateboard|reference-to-adolf-hitler|school-principal|reference-to-abbott-and-costello|cigarette-lighter|reading-a-book|book|mailman|mailbox|bank-clerk|bank|russian-immigrant|sex|cutting-one's-hand|blood|drug-deal|drug-use|broken-nose|hit-in-the-face-with-a-ball|hit-in-the-face|cleaning-a-toilet-bowl|parking-lot|rearview-mirror|catholic-school|sushi|binoculars|head-bandage|street-life|overhead-shot|montage|scene-during-opening-credits|apology|pay-phone|new-york-city-skyline|name-calling|listening-to-music|bloody-nose|theft|joke-telling|cigarette-smoking|reference-to-mother-theresa|reference-to-saint-jude|telephone-call|telephone|cellphone|religion|baptist|agnostic|prayer|face-slap|classroom|dancing|dancer|watching-tv|reference-to-god|drunk-driving|retirement|drunkenness|drinking|single-mother|pregnancy|mother-son-relationship|childbirth|reference-to-the-vietnam-war|convertible|toy-dinosaur|physical-rehabilitation|newspaper-headline|newspaper|answering-machine|reference-to-las-vegas-nevada|lawn-mower|cynicism|tears|crying|pills|newborn-baby|husband-wife-relationship|father-son-relationship|urination|baby-crib|baby-furniture|dying|sadness|photograph|bicycle-helmet|bicycle|speech-therapy|courtroom|child-custody|death-of-wife|year-1965|year-1946|adoption|russian-american|remote-control|cane|hand-wound|knocking-on-a-door|hard-of-hearing|sleeping|penis-slur|reference-to-jane-fonda|overdrawn-bank-account|fence|reading-aloud|locker-room|reference-to-saint-patrick|man-boy-relationship|f-word|upskirt|red-panties|panties|sex-with-a-pregnant-woman|pregnant-prostitute|abbreviation-in-title|two-word-title|retiree|sainthood|strip-club|prostitute|private-school|physiotherapy|cat-scan|gambling|horse-racing|12-year-old|hedonist|gambler|lawn-chair|walkman|blue-collar|coming-of-age|sheepshead-bay-brooklyn|marine-park-brooklyn|vietnam-war-veteran|brooklyn-new-york-city|title-spoken-by-character|character-name-in-title|divorce|misanthrope</t>
  </si>
  <si>
    <t xml:space="preserve">tt2304459</t>
  </si>
  <si>
    <t xml:space="preserve">23 Blast</t>
  </si>
  <si>
    <t xml:space="preserve">When a high school football star is suddenly stricken with irreversible total blindness, he must decide whether to live a safe handicapped life or bravely return to the life he once knew and the sport he still loves.</t>
  </si>
  <si>
    <t xml:space="preserve">Ocean Avenue Entertainment</t>
  </si>
  <si>
    <t xml:space="preserve">Stephen Lang, Alexa PenaVega, Mark Hapka, Max Adler</t>
  </si>
  <si>
    <t xml:space="preserve">Dylan Baker</t>
  </si>
  <si>
    <t xml:space="preserve">high-school-football|based-on-true-story|blindness|infection|best-friend|coach|what-happened-to-epilogue|male-camaraderie|small-town|student-athlete|american-football|football-coach|naming-one's-successor|self-pity|cane|friendship|fireworks|heavy-breathing|training|beer|church|blind-driver|singing|elevator|wheelchair|crucifix|balloon|dream|doctor|hospital|party|reference-to-davy-crockett|cannon|cheerleader|athletic-director|retirement|high-five|female-football-player|pee-wee-football</t>
  </si>
  <si>
    <t xml:space="preserve">tt1657510</t>
  </si>
  <si>
    <t xml:space="preserve">Gimme Shelter</t>
  </si>
  <si>
    <t xml:space="preserve">A pregnant teenager flees her abusive mother in search of her father, only to be rejected by her stepmother and forced to survive on the streets until a compassionate stranger offers a hopeful alternative.</t>
  </si>
  <si>
    <t xml:space="preserve">Brendan Fraser, Vanessa Hudgens, Rosario Dawson, Ann Dowd</t>
  </si>
  <si>
    <t xml:space="preserve">Ron Krauss</t>
  </si>
  <si>
    <t xml:space="preserve">giving-birth|latex-gloves|solidarity|compassion|imperative-in-title|adolescent-girl|teenage-girl|man-with-glasses</t>
  </si>
  <si>
    <t xml:space="preserve">tt2290739</t>
  </si>
  <si>
    <t xml:space="preserve">The Devil's Hand</t>
  </si>
  <si>
    <t xml:space="preserve">When young girls start to go missing within a religious cult, older followers fear a long-told prophecy while the younger members suspect abusive elders are killing them off.</t>
  </si>
  <si>
    <t xml:space="preserve">Alycia Debnam-Carey, Rufus Sewell, Thomas McDonell, Adelaide Kane</t>
  </si>
  <si>
    <t xml:space="preserve">villainess|corruption|possession|female-rear-nudity|murder|amish|tied-feet</t>
  </si>
  <si>
    <t xml:space="preserve">tt0816692</t>
  </si>
  <si>
    <t xml:space="preserve">Interstellar</t>
  </si>
  <si>
    <t xml:space="preserve">A team of explorers travel through a wormhole in space in an attempt to ensure humanity's survival.</t>
  </si>
  <si>
    <t xml:space="preserve">Ellen Burstyn, Matthew McConaughey, Mackenzie Foy, John Lithgow</t>
  </si>
  <si>
    <t xml:space="preserve">Won 1 Oscar. Another 41 wins &amp; 142 nominations.</t>
  </si>
  <si>
    <t xml:space="preserve">space-travel|father-daughter-relationship|wormhole|black-hole|saving-the-world|astronaut|relativity|nasa|gravity|time-paradox|cornfield|outer-space|space-exploration|space-time|event-horizon|robot|famine|bookshelf|single-parent|race-against-time|time-dilation|dust-storm|spaceship|giant-wave|scientist|reference-to-moon-landing-conspiracy|self-sacrifice|crop-failure|deathbed-confession|space-station|binary-code|morse-code|time-travel|farmer|ice-planet|love|physicist|dust|dystopia|betrayal|family-relationships|space-shuttle|science|alternate-dimension|tidal-wave|reference-to-murphy's-law|bookcase|space|mission|farming|time-dilatation|suspense|widower|single-father|water-planet|epic|video-message|zero-gravity|earth-viewed-from-space|rescue|surrealism|top-secret|artificial-intelligence|pickup-truck|young-version-of-character|no-opening-credits|dust-cloud|reference-to-dylan-thomas|wristwatch|baseball-game|lung-disease|spacecraft|grandfather|title-spoken-by-character|corn|farm|one-word-title|alien-world|ambiguous-ending|70mm-film|planet|pilot|interstellar-travel|hope|engineer|american-midwest|time|reference-to-apollo-mission|expedition|tesseract|bootstrap-paradox|love-connection|genetic-ark|courage|birthday|helmet|sabotage|subterranean|glacier|ice|asthma|near-death-experience|flashback|gas-mask|grandfather-granddaughter-relationship|floating-in-space|brother-sister-relationship|father-son-relationship|astrophysics|coughing|drone|baseball|gravitational-pull|book|loss-of-father|saturn|rocket|professor|altered-version-of-studio-logo|farmhouse|surprise-ending|future|sandstorm|food-shortage|near-future|grief|attempted-murder|strong-female-character|strong-female-lead|female-scientist|death|pick-up-truck|pick-up|rocket-launch|woman|snowy-planet|in-medias-res|reference-to-isaac-newton|electronic-music-score|music-score-features-piano|orchestral-music-score|future-shock|booby-trap|sphere|american-flag|wrench|embryo|lens-flare|drawing|asphyxiation|laboratory|fighter-jet|desert|drowning|corpse|flood|water|fight|fistfight|brawl|biologist|flare|snow|beating|head-butt|babe-scientist|gasoline|chase|school-bus|school-principal|popcorn|teacher|double-cross|deception|wheelchair|doctor|grandfather-grandson-relationship|exploding-body|bomb|exploding-ship|ex-pilot|cryogenics|spacesuit|southern-accent|alien-planet|imax|truck|fire|hospital|nightmare|man-crying|crying-man|explosion|written-by-director|death-of-father</t>
  </si>
  <si>
    <t xml:space="preserve">tt2096672</t>
  </si>
  <si>
    <t xml:space="preserve">Dumb and Dumber To</t>
  </si>
  <si>
    <t xml:space="preserve">Twenty years since their first adventure, Lloyd and Harry go on a road trip to find Harry's newly discovered daughter, who was given up for adoption.</t>
  </si>
  <si>
    <t xml:space="preserve">Jim Carrey, Jeff Daniels, Rob Riggle, Laurie Holden</t>
  </si>
  <si>
    <t xml:space="preserve">Bobby Farrelly, Peter Farrelly</t>
  </si>
  <si>
    <t xml:space="preserve">friendship|sequel|adoption|road-trip|stupidity|highway-travel|road-movie|on-the-road|twin|flatulence|older-woman-younger-man-sex|rape-by-deception|non-statutory-female-on-male-rape|second-part|toe-sucking|written-by-director|sequel-mentioned-during-end-credits|scene-after-end-credits|scene-during-end-credits|kidney-transplant|punched-in-the-face|shot-in-the-shoulder|fake-accent|undercover-agent|lottery-ticket|cancer-cure|seminar|tooth-ripped-out|hit-with-a-door|slow-motion-scene|car-crash|fingering|hearing-aid|nursing-home|camouflage|attempted-murder|pistol|hit-by-a-train|person-on-fire|castration|impalement|stabbed-to-death|stabbed-in-the-chest|knife-throwing|ninja|male-rear-nudity|death-of-brother|poison|twin-brother|scheming-wife|doctor|package|el-paso-texas|fireworks|gas-station|revenge|bare-chested-male|motel|hearse|photograph|embalming-fluid|tattoo-on-back|casket|funeral-home|bicycle|bus|postcard|crystal-meth|cat|dead-bird|killing-an-animal|blind-man|fantasy-sequence|character-says-i-love-you|character-repeating-someone-else's-dialogue|punched-in-the-crotch|hit-in-the-crotch|no-opening-credits|ignorance|young-version-of-character|rhode-island|flashback|catheter|prank|mental-hospital|third-part|surprise-ending|oral-rape</t>
  </si>
  <si>
    <t xml:space="preserve">tt3125324</t>
  </si>
  <si>
    <t xml:space="preserve">Beyond the Lights</t>
  </si>
  <si>
    <t xml:space="preserve">The pressures of fame have superstar singer Noni on the edge, until she meets Kaz, a young cop who works to help her find the courage to develop her own voice and break free to become the artist she was meant to be.</t>
  </si>
  <si>
    <t xml:space="preserve">Gugu Mbatha-Raw, Nate Parker, Minnie Driver, Machine Gun Kelly</t>
  </si>
  <si>
    <t xml:space="preserve">singer|sex-symbol|domestic-abuse|suicide-attempt|public-humiliation|interracial-relationship|price-of-fame|f-rated|bechdel-test-passed|photo-shoot|gun|performance|sexualization|face-slap|police-officer|pop-star|interracial-family|biracial|title-directed-by-female|hair-extensions|music-video|image|british|pastor|poverty|rapper|entertainer|united-kingdom|talent-contest|singing|balcony|mexico|record-label|media</t>
  </si>
  <si>
    <t xml:space="preserve">tt2652092</t>
  </si>
  <si>
    <t xml:space="preserve">The Good Lie</t>
  </si>
  <si>
    <t xml:space="preserve">A group of Sudanese refugees given the chance to resettle in America arrive in Kansas City, Missouri, where their encounter with an employment agency counselor forever changes all of their lives.</t>
  </si>
  <si>
    <t xml:space="preserve">Reese Witherspoon, Arnold Oceng, Ger Duany, Emmanuel Jal</t>
  </si>
  <si>
    <t xml:space="preserve">Philippe Falardeau</t>
  </si>
  <si>
    <t xml:space="preserve">refugee|refugee-camp|kansas-city|kenya|resettlement|sudan|three-word-title|self-sacrifice|culture-shock|africa|based-on-true-story|title-spoken-by-character|bechdel-test-passed</t>
  </si>
  <si>
    <t xml:space="preserve">tt1951265</t>
  </si>
  <si>
    <t xml:space="preserve">The Hunger Games: Mockingjay - Part 1</t>
  </si>
  <si>
    <t xml:space="preserve">Katniss Everdeen is in District 13 after she shatters the games forever. Under the leadership of President Coin and the advice of her trusted friends, Katniss spreads her wings as she fights to save Peeta and a nation moved by her courage.</t>
  </si>
  <si>
    <t xml:space="preserve">Jennifer Lawrence, Josh Hutcherson, Liam Hemsworth, Woody Harrelson</t>
  </si>
  <si>
    <t xml:space="preserve">Nominated for 1 Golden Globe. Another 17 wins &amp; 27 nominations.</t>
  </si>
  <si>
    <t xml:space="preserve">uprising|based-on-young-adult-novel|rebellion|symbol|manipulation|oppression|deception|open-ended|psychological-warfare|torture|resistance-fighter|resistance|propaganda|female-warrior|action-heroine|emaciation|dystopia|president|courage|rescue|nickname-in-title|screenplay-adapted-by-author|f-rated|female-archer|strong-female-lead|strong-female-character|female-hero|female-protagonist|archery|civil-war|flower|knocked-out|poison|sabotage|love-triangle|corpse|teenage-heroine|execution|airship|mercenary|military|fascism|blockbuster|warrior|poverty|palace|logging|ambush|singing|hydroelectric-power|pilot|fire|plane-crash|whistling|love|dream|sister-sister-relationship|film-studio|filmmaking|film-director|fear|friendship|photograph|genius|secret-mission|mute|camera|cameraman|helmet-camera|class-differences|mansion|abandoned-house|flooding|power-outage|race-against-time|falling-down-stairs|star-died-before-release|repression|hypodermic-needle|shooting-range|deer|pager|river|dam|forest|explosive|bomb|woods|air-strike|laboratory|gas-grenade|flashlight|missile|rescue-mission|commando-mission|commando-raid|aircraft|hovercraft|raid|female-fighter|soldier|hospital|water-tower|abandoned-factory|no-opening-credits|suspense|pirate-broadcast|computer-hacker|computer-cracker|subterranean|war-room|scientist|wheelchair|teenage-hero|teenage-girl|teenager|attempted-murder|black-eye|psychological-torture|refugee|stylist|brainwashing|hologram|armory|bunker|exploding-building|exploding-airplane|exploding-body|explosion|crossbow|bow-and-arrow|rifle|pistol|machine-gun|anti-aircraft-gun|combat|fictional-war|good-versus-evil|tv-interview|tv-personality|news-report|media-coverage|hope|violence|death|dictator|devastated-landscape|politics|fight-the-system|social-commentary|colonel|commander|attack|shot-to-death|shot-in-the-head|shot-in-the-chest|totalitarianism|alternate-reality|fictional-country|futuristic|tough-girl|cat|post-apocalypse|sequel|based-on-novel|title-spoken-by-character|surprise-ending|tied-to-a-bed|skeleton|skull|sign-language|drowning|tree|inventor|spiral-staircase|dog|climbing-a-tree|bulldozer|construction-site|pick-axe|axe|dam-burst|bag-over-head|mother-daughter-relationship|tattoo|elevator|heavy-rain|mission|army|strangulation|mind-control|murder|cyberpunk|third-part</t>
  </si>
  <si>
    <t xml:space="preserve">tt2908856</t>
  </si>
  <si>
    <t xml:space="preserve">My Old Lady</t>
  </si>
  <si>
    <t xml:space="preserve">An American inherits an apartment in Paris that comes with an unexpected resident.</t>
  </si>
  <si>
    <t xml:space="preserve">Kevin Kline, Michael Burstin, Elie Wajeman, Maggie Smith</t>
  </si>
  <si>
    <t xml:space="preserve">Israel Horovitz</t>
  </si>
  <si>
    <t xml:space="preserve">apartment|dysfunctional-family|cheating-husband|cheating-wife|selling-an-apartment|tea|apology|liar|lie|teacher|self-esteem|gunshot|reference-to-god|seine-river|headache|urination|bathroom|money|spoken-inner-thoughts|overhearing-a-conversation|rifle|unhappiness|photograph|kiss|husband-wife-relationship|92-year-old|90-year-old|57-year-old|reference-to-sigmund-freud|reference-to-django-reinhardt|wine|reference-to-captain-hook|reference-to-saint-john-the-divine|reference-to-casanova|fainting|suicide-of-mother|suicide-attempt|viager|father-daughter-relationship|infidelity|unfaithfulness|adultery|extramarital-affair|mother-son-relationship|drunkenness|drinking|drink|father-son-relationship|mother-daughter-relationship|paris-france|death-of-mother|brother-sister-relationship</t>
  </si>
  <si>
    <t xml:space="preserve">tt2980516</t>
  </si>
  <si>
    <t xml:space="preserve">The Theory of Everything</t>
  </si>
  <si>
    <t xml:space="preserve">A look at the relationship between the famous physicist Stephen Hawking and his wife.</t>
  </si>
  <si>
    <t xml:space="preserve">Eddie Redmayne, Felicity Jones, Tom Prior, Sophie Perry</t>
  </si>
  <si>
    <t xml:space="preserve">James Marsh</t>
  </si>
  <si>
    <t xml:space="preserve">Won 1 Oscar. Another 24 wins &amp; 120 nominations.</t>
  </si>
  <si>
    <t xml:space="preserve">cambridge-university|husband-wife-relationship|lou-gehrig's-disease|physicist|based-on-memoir|reference-to-stephen-hawking|cosmology|physical-disability|mute|professor|amyotrophic-lateral-sclerosis|church-choir|wheelchair|based-on-book|love|weight-loss|singing-in-a-car|1960s|science|marriage|woman|no-opening-credits|multiple-time-frames|synthetic-voice|briliant-mind|homecare-nurse|nurse-patient-relationship|marriage-crisis|failing-marriage|scientist|religion-versus-science|atheist|science-vs-religion|science-laboratory|oxford-university|university-student|origins-of-the-universe|time-reversal|wheelchair-bound|history-of-the-universe|tracheotomy|expanding-universe|end-of-love|aviophobia|1990s|1980s|1970s|locked-in-syndrome|record-player|fame|climbing-stairs|falling-down|walking-cane|hospital|reverse-footage|fantasy-sequence|thesis|divorce|neuromuscular-disease|author|voice-synthesis|despair|degenerative-disease|title-spoken-by-character|camping|reference-to-albert-einstein</t>
  </si>
  <si>
    <t xml:space="preserve">tt1528100</t>
  </si>
  <si>
    <t xml:space="preserve">Exodus: Gods and Kings</t>
  </si>
  <si>
    <t xml:space="preserve">The defiant leader Moses rises up against the Egyptian Pharaoh Ramses, setting 600,000 slaves on a monumental journey of escape from Egypt and its terrifying cycle of deadly plagues.</t>
  </si>
  <si>
    <t xml:space="preserve">Christian Bale, Joel Edgerton, John Turturro, Aaron Paul</t>
  </si>
  <si>
    <t xml:space="preserve">moses|pharaoh|plague|egypt|exodus|sibling-rivalry|well|battle|act-of-god|jewish|epic|general|destruction|tidal-wave|tornado|shepherd|sheep|lamb|marriage-ceremony|husband-wife-relationship|prophecy|priestess|boil|locust|frog|crocodile-attack|crocodile|religion|palace|passover|wedding|sword|army|chariot|judaism|ancient-egypt|emancipation|based-on-the-bible|biblical-plagues|loss-of-son|old-testament|belief-in-god|talking-to-god|bible|escape-from-slavery|biblical|slavery|desert|beard|death-of-son|egyptian|slave|escape|empire|courage|faith|adopted-son|hebrew|new-kingdom-of-egypt|reunited-family|running-for-your-life|fish-kill|catfish|mountain-road|arson|sabotage|loom|god-personified-as-a-boy|face-painting|swarm-of-insects|drawing-a-map|cooking-over-a-campfire|hunting|yoke|walking-in-the-rain|cobra-venom|parade|camp-site|cavalry-charge|volley-of-arrows|ox-cart|construction-site|sandstorm|two-man-chariot|death-of-pharaoh|aerial-shot-of-a-city|chicken|animal-sacrifice|flogging|horse-drawn-wagon|horseback-riding|father-son-reunion|husband-wife-reunion|tribe|running|falling-off-a-cliff|trampled-to-death|cliff|wading-in-water|seagull|overhead-shot|throwing-a-sword-into-the-sea|doubt|cradle|dead-baby|old-man|covered-wagon|ten-commandments|crying|darkness|killing-a-lamb|sunset|survival|messenger|brutality|pain|suffering|inhumanity|cruelty|mass-murder|riot|grainery|starvation|mercy|dead-animal|death-of-an-ox|illness|disease|facial-sore|catastrophe|body-sore|panic|gnat|baby-boy|dead-fish|boat|subjective-camera|man-on-fire|archer|freedom|military-training|slave-army|gallows|hanging-a-child|hanging|hiding|search|pursuit|burning-a-dead-body|sword-held-to-throat|little-boy|prince-of-egypt|uncle-nephew-relationship|bolt-upright-after-nightmare|carrying-a-dead-body|milk|facial-tattoo|stacking-stones|honesty|arrest|monument|zebra-skin|leopard-skin|throne|mummy|irony|dying|grand-vizier|bondage|quarry|prayer-house|reference-to-abraham|canaan|elder|guard|egyptian-guard|israelite|kiss-on-the-forehead|delusion|shivering|hit-on-the-head|surrealism|candle|buried-in-mud|broken-leg|waking-up|hearing-voices|landslide|thunder|boy|bedouin|tomb|chanting|flash-forward|kiss|wedding-vows|clapping|embroidery|weaving|spinning-wheel|burning-bush|father-daughter-relationship|sister-sister-relationship|interrogation|fear|barking-dog|straits-of-tiran|death-of-a-horse|campfire|apology|horse-and-wagon|sphinx|treason|spy|eating|food|advisor|sedition|sense-of-smell|camel|oxen|imitating-a-snake's-hissing|venom|milking-venom-from-a-cobra|snake|cobra|viceroy|pithom-egypt|trust|saving-a-life|liar|lie|tent-on-fire|encampment|lance|fight|hand-to-hand-combat|chariot-collision|promise|sekhmet|omen|duck-entrails|dead-duck|kadesh-egypt|hittite|memphis-egypt|reference-to-god|storm|year-1300-b.c.|nile-river|rain|ship-explosion|building-explosion|killing-an-animal|looting|villain-not-really-dead-cliche|village|eavesdropping|brother-sister-relationship|divine-intervention|christianity|interracial-relationship|farm|rescue|impalement|guerilla-warfare|torch|flaming-arrow|attack|person-on-fire|mudslide|crushed-to-death|grape|lightning|heavy-rain|falling-from-height|fisherman|maggot|fish|eaten-alive|blood|animal-attack|race-against-time|underwater-scene|chase|giant-wave|politics|sword-and-sandal|hope|pyramid|soldier|family-relationships|mother-son-relationship|hallucination|cave|knocked-out|paranoia|corpse|explosion|ship|fire|battlefield|assassination-attempt|assassin|axe|shot-to-death|shot-in-the-chest|shot-in-the-back|shot-in-the-leg|stabbed-in-the-arm|shot-in-the-throat|stabbed-in-the-throat|stabbed-in-the-face|shot-in-the-face|stabbed-to-death|stabbed-in-the-chest|stabbed-in-the-shoulder|helmet|shield|dagger|spear|bow-and-arrow|statue|thief|tent|violence|public-hanging|montage|christ-allegory|destiny|death|mountain|beach|murder|film-starts-with-text|funeral|black-comedy|adopted-brother|prince|showdown|no-opening-credits|knife|threatened-with-a-knife|cow|horse|dog|combat|swarm|fly|revenge|rage|grief|drowning|threat|goat|shouting|father-son-relationship|brother-brother-relationship|sword-fight|caravan|armor|13th-century-b.c.|dead-boy|whipping|exile|red-sea|bare-chested-male|death-of-child|death-of-father|surprise-ending|king|hail|interrupted-whipping</t>
  </si>
  <si>
    <t xml:space="preserve">tt2310332</t>
  </si>
  <si>
    <t xml:space="preserve">The Hobbit: The Battle of the Five Armies</t>
  </si>
  <si>
    <t xml:space="preserve">Bilbo and Company are forced to engage in a war against an array of combatants and keep the Lonely Mountain from falling into the hands of a rising darkness.</t>
  </si>
  <si>
    <t xml:space="preserve">Nominated for 1 Oscar. Another 7 wins &amp; 47 nominations.</t>
  </si>
  <si>
    <t xml:space="preserve">middle-earth|orc|hobbit|elf|army|ruins|epic|epic-battle|love|honor|battle|ring|gold|dragon|hand-to-hand-combat|rope|female-warrior|bridge|snow|mayor|sword-and-sorcery|dwarf|pig|wizard|tough-girl|mountain|lake-town|king|sword|destruction|goblin|eagle|fire|aerial-attack|drowning|cracked-ice|bridge-collapse|stone-bridge|frozen-waterfall|black-blood|tear-on-cheek|gold-ring|signal-horn|engraved-stone|army-on-the-march|peace-negotiation|raven|dragon-sickness|signal-flag|smoking-a-pipe|acorn|bare-foot-woman|breached-wall|repeated-scene-from-a-previous-episode|pile-of-gold|arkenstone|killing-a-dragon|infantry|hog|arsenal|jail-break|boat-load-of-gold|city-fire|speaking-elvish|elvish|multiple-cameos|sexy-woman|friends-who-live-together|singer-offscreen|minstrel|balladeer|live-action-remake|3-dimensional|opening-action-scene|martial-arts|banishment|moral-dilemma|destiny|survival|map|evacuation|pipe-smoking|escape|falling-through-ice|forest|burial|sorceress|statue|white-magic|bear|anti-war|subtitled-scene|jumping-from-height|knocked-out|rock-throwing|poetic-justice|man-dressed-as-a-woman|ambush|father-son-relationship|rescue|castle|woman-kills-a-man|woman-fights-a-man|warrior|corpse|blockbuster|shot-to-death|shot-in-the-back|shot-in-the-chest|shot-in-the-head|throat-slitting|secret-passageway|armory|hidden-door|boat|walled-city|cave|good-versus-evil|fictional-war|collapsing-bridge|presumed-dead|falling-from-height|faked-death|tent|deception|betrayal|obsession|hallucination|fantasy-sequence|gold-coin|gemstone|necklace|treasure|destroyed-town|person-on-fire|bell-tower|child-in-peril|refugee|crushed-to-death|female-archer|scottish-accent|slow-motion-scene|severed-head|decapitation|revenge|self-sacrifice|sword-and-fantasy|animal-killing|animal-attack|dual-wield|sword-fight|hammer|crown|shield|helmet|suit-of-armor|tunic|spear|bow-and-arrow|knife|mercenary|violence|death|murder|chaos|stabbed-to-death|stabbed-in-the-foot|stabbed-in-the-leg|stabbed-in-the-chest|stabbed-in-the-back|stabbed-in-the-throat|stabbed-in-the-shoulder|stabbed-in-the-arm|stabbed-in-the-face|stabbed-in-the-head|scepter|rabbit|knight|soldier|brother-brother-relationship|loss-of-loved-one|death-of-loved-one|giant-bird|giant-bat|bat|goat|punched-in-the-face|dog|elk|battlefield|giant-creature|head-butt|showdown|creature|combat|coward|catapult|greed|insanity|loss-of-brother|death-of-brother|cage|invisibility|auction|loss-of-friend|forbidden-love|woman-crying|crying-woman|horse|giant-worm|fight|apparition|ghost|falling-to-death|tower|thin-ice|ice|archery|archer|jewel|flashback|axe|giant|final-battle|literary-adaptation|adaptation|high-fantasy|death-of-friend|based-on-novel|amputee|barefoot|stylized-violence|corrupt-official|shapeshifting|shape-shifter|city-hall|brother-sister-relationship|father-daughter-relationship|returning-character-killed-off|female-fighter|action-heroine|anti-villain|tough-guy|action-hero|no-opening-credits|civil-war|desert|exploding-house|explosion|cockney-accent|severed-arm|hit-with-a-hammer|demon|cousin|dead-body|franchise|part-of-trilogy|third-part|prequel-and-sequel|prequel|sequel|surprise-ending</t>
  </si>
  <si>
    <t xml:space="preserve">tt2084970</t>
  </si>
  <si>
    <t xml:space="preserve">The Imitation Game</t>
  </si>
  <si>
    <t xml:space="preserve">During World War II, mathematician Alan Turing tries to crack the enigma code with help from fellow mathematicians.</t>
  </si>
  <si>
    <t xml:space="preserve">Benedict Cumberbatch, Keira Knightley, Matthew Goode, Rory Kinnear</t>
  </si>
  <si>
    <t xml:space="preserve">Morten Tyldum</t>
  </si>
  <si>
    <t xml:space="preserve">Won 1 Oscar. Another 44 wins &amp; 150 nominations.</t>
  </si>
  <si>
    <t xml:space="preserve">cryptography|world-war-two|enigma-code|crossword-puzzle|gay-lead-character|mathematician|code|computer|chemical-castration|encryption|computing-machine|russian-spy|top-secret|code-breaker|closeted-gay-man|royal-pardon|london-england|gay-slur|bullying|gay-interest|logician|homosexual|autism|homophobia|enigma|genius|1950s|1940s|teenage-crush|coming-out|gay-crush|discovery|reference-to-adolf-hitler|suicide|unsung-hero|based-on-biography|death-of-friend|nerd|arrogance|boy-crying|homosexuality|professor|posthumous-pardon|gross-indecency|flashback|reference-to-winston-churchill|job-interview|title-spoken-by-character|nazi|awkwardness|england|confrontation|bully|secret-agent|commanding-officer|hormone-treatment|loss-of-friend|u-boat|detective|emotional-breakdown|male-tears|sexism|police-interrogation|apple|cyanide|king-george-vi|newsreel-footage|jogging|panic-attack|male-hustler|confidentiality|pioneer|evacuation|blackmail|bar|engagement-ring|marriage-proposal|private-school|fired-from-the-job|soviet-spy|spy|robbery|police-officer|police-detective|man-crying|gay-teenager|reference-to-queen-elizabeth-ii|bomb-shelter|reference-to-josef-stalin|bible|machine|secrets|puzzle|bletchley-park|thought|mathematics|enigma-machine|ends-with-biographical-notes|what-happened-to-epilogue|woman|reference-to-donald-maclean|reference-to-guy-burgess|reference-to-isaac-newton|reference-to-albert-einstein|peas|carrot|accordion|torpedo|voice-over-narration|year-1928|year-1939|year-1951|in-medias-res|sodomy-crime|reference-to-christopher-morcom|despair|cryptoanalyst|cracker|cracking|cryptographer|visionary|invention|death|tragedy|social-engineering|persecution|prejudice|information-leak|subterfuge|secrecy|intelligence-agent|suspected-homosexual|cryptanalysis|analysis|statistics|thinking|archive-footage|joke|mechanical-computer|analog-computer|digital-computer|computation|classified-information|security-clearance|cipher|mass-damage|bombing-of-london|air-raid-siren|code-breaking|teen-love|first-love|schoolboy|1920s|1930s|difference|concentrating|signals-intelligence|decryption|game|decoder|encoding|decoding|inventor|post-world-war-two|united-kingdom|great-britain|mi6|reference-to-alan-turing|nonlinear-timeline|multiple-time-frames|railway-station|turing-test|headmaster|argument|based-on-true-story|three-word-title|burning|fire|engagement|crying-boy|college-professor|envelope|bonfire|crying-man</t>
  </si>
  <si>
    <t xml:space="preserve">tt1809398</t>
  </si>
  <si>
    <t xml:space="preserve">Unbroken</t>
  </si>
  <si>
    <t xml:space="preserve">After a near-fatal plane crash in WWII, Olympian Louis Zamperini spends a harrowing 47 days in a raft with two fellow crewmen before he's caught by the Japanese navy and sent to a prisoner-of-war camp.</t>
  </si>
  <si>
    <t xml:space="preserve">Jack O'Connell, Domhnall Gleeson, Garrett Hedlund, Miyavi</t>
  </si>
  <si>
    <t xml:space="preserve">Angelina Jolie</t>
  </si>
  <si>
    <t xml:space="preserve">Nominated for 3 Oscars. Another 13 wins &amp; 26 nominations.</t>
  </si>
  <si>
    <t xml:space="preserve">plane-crash|torture|prisoner-of-war|emaciation|prison-camp|survival|olympian|vomiting|loss-of-friend|male-nudity|male-pubic-hair|plane|olympics|soldier|japan|ends-with-biographical-notes|what-happened-to-epilogue|title-at-the-end|ends-with-real-life-photos|title-directed-by-female|f-rated|in-medias-res|one-word-title|lost-at-sea|sea|starving|raw-meat|great-white-shark|starvation|weight-loss|sunburn|pacific-ocean|island|crash-landing|brother-brother-relationship|training|police-officer|racial-slur|flashback|man-crying|crying-man|gun|gunshot|gunfire|blood|shark-attack|shark|lifeboat|world-war-two|1936-olympics|runner|man-forced-to-strip|forced-to-strip|death-of-friend|based-on-novel|based-on-true-story|flash-camera|photographer|film-camera|large-format-camera|seagull|fishing|fish|beach|running|coal|hairy-chest|male-rear-nudity|bare-chested-male</t>
  </si>
  <si>
    <t xml:space="preserve">tt1126590</t>
  </si>
  <si>
    <t xml:space="preserve">Big Eyes</t>
  </si>
  <si>
    <t xml:space="preserve">A drama about the awakening of painter Margaret Keane, her phenomenal success in the 1950s, and the subsequent legal difficulties she had with her husband, who claimed credit for her works in the 1960s.</t>
  </si>
  <si>
    <t xml:space="preserve">Amy Adams, Christoph Waltz, Danny Huston, Krysten Ritter</t>
  </si>
  <si>
    <t xml:space="preserve">Won 1 Golden Globe. Another 2 wins &amp; 17 nominations.</t>
  </si>
  <si>
    <t xml:space="preserve">painting|habitual-liar|abusive-husband|secret|ex-husband-ex-wife-relationship|artist|1950s|defending-oneself-in-court|plagiarism|slander|trial|drunkenness|scam|art-fraud|eyes|success|painter|1960s|ends-with-biographical-notes|man-wearing-a-tuxedo|signing-an-autograph|new-york-world's-fair|imposter|reference-to-chiang-kai-sheck|impersonation|close-up-of-eye|throwing-lit-matches|archival-photograph|new-york-times|reference-to-georgia-o'keefe|poodle|obscene-finger-gesture|some-scenes-in-black-and-white|posting-a-flyer|twenty-dollar-bill|picture-on-front-page-of-newspaper|hit-over-head-with-a-painting|jazz-club|perry-mason-television-show|private-art-gallery|grand-opening|woman-wearing-a-one-piece-swimsuit|marriage-of-convience|sketching-a-portrait|life-of-celebrity-before-becoming-famous|starts-with-andy-warhol-quotation|california|chocolate-ice-cream-cone|leaving-husband|outdoor-art-show|printing-press|tear-on-cheek|new-york-world's-fair-1964-1965|penniless|bitterness|what-happened-to-epilogue|year-2000|defamation|muse|procrastination|wall-clock|easel|reference-to-jerry-lewis|reference-to-wayne-newton|reference-to-marilyn-monroe|orphan|delusion|reference-to-jekyll-and-hyde|plagiarist|scheme|witness|mental-illness|libel|lawyer|court|tv-reporter|lawsuit|reference-to-jehovah|religious-zealot|year-1949|mother-daughter-embrace|teletype-machine|radio-show|radio-station|art-factory|reading-the-bible|biblical-quotation|reference-to-the-bible|reference-to-the-book-of-timothy-in-the-bible|listening-to-a-radio|listening-to-music-on-a-radio|surf-music|flash-forward|insanity|arson|house-on-fire|pursuit|looking-through-a-keyhole|vase|banging-on-a-door|locked-door|running|throwing-a-lighted-match-at-someone|betrayal|hitting-one's-head-on-a-fireplace|gay-slur|breaking-a-glass-coffee-table|wooden-crate|stabbed-with-a-fork|fork|kitsch|art-review|reading-a-newspaper|book|attempted-stabbing|expose|scandal|life-magazine|hidden-key|key|new-york-city|war-orphan|sarcasm|art-school|art-portfolio|cover-up|archive-footage|reference-to-michelangelo|reference-to-pierre-auguste-renoir|reference-to-mona-lisa-the-painting|reference-to-leonardo-da-vinci|tears|crying|art-thief|stolen-art|talking-to-a-dog|french-poodle|dog|f-word|wet-bar|reference-to-the-beach-boys|doorbell|year-1963|woodside-california|reference-to-kim-novak|reference-to-merv-griffin|reference-to-harpo-marx|reference-to-david-rose|reference-to-red-skelton|reference-to-natalie-wood|waif|reference-to-bob-hope|reflection-in-a-store-window|postcard|initials|numerology|reference-to-paul-gauguin|father-daughter-relationship|reference-to-the-tooth-fairy|family-relationships|gossip-columnist|reference-to-amedeo-modigliani|chauvinist|chauvinism|pride|footsteps|hallucination|magazine|supermarket|grocery-store|greed|telephone-call|telephone|art-reproduction|raised-middle-finger|montage|wiping-a-tear-away|innocence|post-world-war-two|lack-of-confidence|attic|fear|bribe|knocking-on-a-door|watching-tv|acrylic-painting|oil-painting|sketching|champagne|keane-gallery-san-francisco|art-gallery-opening|year-1960|moral-dilemma|ethics|priest|methodist|looking-at-oneself-in-a-mirror|confession|confessional|church|stepfather-lies-to-his-stepdaughter|mother-lies-to-her-daughter|adult-lies-to-a-child|mirror|liar|lie|murder-threat|year-1964|printing-machine|nickname|reference-to-madame-chiang-kai-shek|knocking-on-a-glass-wall|con-man|scraping-paint-off-a-painting|signing-a-painting|suspicion|stepfather-stepdaughter-relationship|staple-gun|poster|pay-phone|reference-to-joan-crawford|soviet-ambassador|ambassador|mayor|industrialist|bank-check|sunglasses|typewriter|olivetti-typewriter|italian|deceit|deception|rock-music|listening-to-music|journalist|tickling-someone's-nose|sleeping-on-a-couch|test-pattern-on-tv-screen|eyeglasses|celebrity|newspaper-columnist|newspaper-headline|fight|hit-over-the-head-with-a-painting|hit-with-a-painting|hit-in-the-face|reference-to-pablo-picasso|child|women's-bathroom|men's-bathroom|camera|drinking|drink|wine|art-exhibition|microphone|cigarette-smoking|reference-to-joseph-mccarthy|art-gallery-owner|jazz-music|expressionism|jellybean|reference-to-mark-rothko|reference-to-wassily-kandinsky|reference-to-jesus-christ|reference-to-tab-hunter|chinatown-san-francisco|fortune-cookie|naivety|womanizer|friendship|friend|polaroid-photograph|reference-to-god|swimsuit|wedding|marriage|proposing-marriage-on-bended-knee|single-mother|child-custody|mail|kiss|realtor|real-estate|difficulty-hearing|staring|deafness|surgery|posing|holding-hands|abandoned-by-husband|abandoned-by-wife|quitting-a-job|eating|food|restaurant|cafe|streetcar|apology|chinese-boy|flirting|reference-to-camille-pissarro|reference-to-claude-monet|9-year-old|girl|boy|job-interview|street-artist|baby-bed|furniture-company|portrait-painting|looking-for-a-job|marital-separation|applying-lipstick|marijuana|modern-art|espresso|north-beach-san-francisco|golden-gate-bridge-san-francisco|suburb|scene-during-opening-credits|wedding-photograph|photograph|suitcase|northern-california|year-1958|begins-with-quotation|reference-to-andy-warhol|copying-machine|fraud|fame|flash-camera|photographer|film-camera|large-format-camera|bechdel-test-passed|marriage-proposal|honeymoon|beach|signature|publicity|street-fair|salesman|money|mother-daughter-relationship|turpentine|fire|ego|world's-fair|unicef|argument|swimming-pool|art-studio|studio|newspaper|art-critic|critic|art-gallery|gallery|bar|reporter|voice-over-narration|shouting|jury|courtroom|judge|crying-woman|jehovah's-witness|san-francisco-california|honolulu-hawaii|hawaii|divorcee|divorce|husband-wife-relationship|art|based-on-true-story|title-spoken-by-character</t>
  </si>
  <si>
    <t xml:space="preserve">tt2339741</t>
  </si>
  <si>
    <t xml:space="preserve">The Woman in Black 2: Angel of Death</t>
  </si>
  <si>
    <t xml:space="preserve">40 years after the first haunting at Eel Marsh House, a group of children evacuated from WWII London arrive, awakening the house's darkest inhabitant.</t>
  </si>
  <si>
    <t xml:space="preserve">Phoebe Fox, Merryn Pearse, Mary Roscoe, Helen McCrory</t>
  </si>
  <si>
    <t xml:space="preserve">Tom Harper</t>
  </si>
  <si>
    <t xml:space="preserve">haunting|ghost|death-by-drowning|london-air-raid|little-girl|sequel-to-remake|ghost-story|haunted-house|death-of-child|black|care|orphan|soldier|supernatural|hiding-under-the-covers|crucifix|self-sacrifice|pulled-underwater|startled|zippo-lighter|locked-in|child-found-dead|looking-under-a-bed|doll|wind-up-toy|cradle|lantern|nightmare|bedtime-prayer|driving-in-fog-at-night|blow-out|riding-a-bus|passenger-train|barrage-balloon|london-england|teddy-bear|bomb-shelter|year-1941|child's-drawing|traumatized-child|retired-doctor|love-at-first-sight|phonograph|key|bird-flying-into-window|bird-flying-into-a-window|hole-in-floor|evacuation|not-speaking|blind-man|marshland|car-trouble|flat-tire|decoy|air-force-pilot|royal-air-force|bus-ride|dead-child|dummy-airplane|dummy-airfield|little-boy|air-raid|air-raid-shelter|headmistress|female-teacher|self-strangulation|hide-and-seek|hazing|year-1940|orphan-boy|loss-of-parents|loss-of-son|post-traumatic-stress-disorder|airfield|child-in-peril|loss-of-child|london-blitz|cemetery|haunted-building|abandoned-building|dead|victim|demon|patient|death|angel|military|nurse|mental|hospital|darkness|disturbed|arrival|military-hospital|government|night|dark|1940s|world-war-two|gothic-horror|gothic|second-part|sequel|twist-ending</t>
  </si>
  <si>
    <t xml:space="preserve">tt1020072</t>
  </si>
  <si>
    <t xml:space="preserve">Selma</t>
  </si>
  <si>
    <t xml:space="preserve">A chronicle of Martin Luther King's campaign to secure equal voting rights via an epic march from Selma to Montgomery, Alabama in 1965.</t>
  </si>
  <si>
    <t xml:space="preserve">David Oyelowo, Carmen Ejogo, Jim France, Trinity Simone</t>
  </si>
  <si>
    <t xml:space="preserve">Won 1 Oscar. Another 57 wins &amp; 88 nominations.</t>
  </si>
  <si>
    <t xml:space="preserve">civil-rights|protest|selma-alabama|courage|u.s.-politics|voting-rights-act|montgomery-alabama|u.s.-history|black-american|bechdel-test-passed|historical-revisionism|revisionist-history|peaceful-protest|voting|racist|civil-rights-movement|president|lbj|f-rated|tragedy|boston-massachusetts|1960s|dead-children|black-history|title-directed-by-female|racism|racial-prejudice|racial-tension|race-relations|racial-discrimination|racial-segregation|lyndon-baines-johnson|george-wallace|malcolm-x|martin-luther-king-junior|jukebox|craftsman-bungalow|american-president|student|bravery|deceit|teenage-girl|teenage-boy|student-nonviolent-coordinating-committee|southern-christian-leadership-conference|glass-shard|u.s.-congress|risking-one's-life|governor-of-alabama|governor|telephone-call|telephone|patent-leather-shoe|birmingham-alabama|murder-of-a-minister|death-of-a-minister|minister|horse|policeman-on-horseback|edmund-pettus-bridge|billy-club|blockade|oval-office-white-house-washington-d.c.|white-house-washington-d.c.|policeman|police|shot-to-death|shooting|beaten-to-death|beating|stairway|politics|activist|civil-rights-act|song|singing|singer|friendship|friend|church|fbi|white-supremacist|bombing|violence|explosion|nobel-peace-prize|ascot-necktie|nobel-prize|human-rights|u.s.-president|girl|death-of-girl|murder-of-girl|death|murder|voter-registration|demonstration|husband-wife-relationship|african-american|based-on-true-story|nonlinear-timeline|no-title-at-beginning|no-opening-credits|one-word-title|city-name-in-title|place-name-in-title|wood-splinter|title-spoken-by-character</t>
  </si>
  <si>
    <t xml:space="preserve">tt2446042</t>
  </si>
  <si>
    <t xml:space="preserve">Taken 3</t>
  </si>
  <si>
    <t xml:space="preserve">Ex-government operative Bryan Mills is accused of a ruthless murder he never committed or witnessed. As he is tracked and pursued, Mills brings out his particular set of skills to find the true killer and clear his name.</t>
  </si>
  <si>
    <t xml:space="preserve">Liam Neeson, Forest Whitaker, Famke Janssen, Maggie Grace</t>
  </si>
  <si>
    <t xml:space="preserve">murder|death|on-the-run|final-showdown|betrayal|spetsnaz|death-of-wife|police-investigation|rescue|kidnapping|deception|double-cross|framed-for-murder|police-inspector|car-chase|hand-to-hand-combat|tough-guy|one-man-army|debt|russian-villain|ex-husband-ex-wife-relationship|father-daughter-relationship|fugitive|arrest|russian|husband-murders-wife|police-officer-knocked-unconscious|police-officer-bitten|shot-in-the-neck|airport|santa-monica-california|manipulation|shot-in-the-back|electrocution|afghanistan-veteran|tied-to-a-chair|malibu-california|shot-through-the-mouth|suicide|head-butt|drugged-drink|university|cemetery|stolen-police-car|car-crash|thrown-from-a-car|tattoo-on-hand|punched-in-the-face|lens-flare|lapd|character-says-i-love-you|death-of-loved-one|jumping-through-a-window|pistol-whip|throat-slitting|returning-character-with-different-actor|shot-to-death|shot-in-the-chest|car-falling-off-a-cliff|impersonating-a-police-officer|college-student|pregnancy|boyfriend-girlfriend-relationship|pier|diner|stuffed-animal|birthday|waterboarding|escape|held-at-gunpoint|hostage|body-in-a-trunk|interrogation|beating|torture|one-against-many|violence|news-report|handcuffs|slow-motion-scene|crime-scene|corpse|morgue|funeral|hidden-camera|arms-dealer|tracking-device|security-camera|gas-station|prologue|convenience-store|product-placement|los-angeles-storm-drain|police-station|police-detective|private-jet|helicopter|mansion|bodyguard|security-guard|henchman|assassination-attempt|assassin|subtitled-scene|stealing-a-car|loan-shark|cell-phone|text-messaging|flashback|shotgun|pistol|machine-gun|ex-special-forces|exploding-car|explosion|grenade|police-chase|foot-chase|shootout|brawl|fistfight|anti-hero|action-hero|revenge|los-angeles-california|returning-character-killed-off|third-part|sequel|death-of-mother|surprise-ending|apartment|reference-to-facebook|safe|golf-course|cigar-smoking|parking-garage|elevator|sewer</t>
  </si>
  <si>
    <t xml:space="preserve">tt2182972</t>
  </si>
  <si>
    <t xml:space="preserve">Song One</t>
  </si>
  <si>
    <t xml:space="preserve">A young woman strikes up a relationship with her ailing brother's favorite musician.</t>
  </si>
  <si>
    <t xml:space="preserve">Film Arcade</t>
  </si>
  <si>
    <t xml:space="preserve">Anne Hathaway, Johnny Flynn, Mary Steenburgen, Lola Kirke</t>
  </si>
  <si>
    <t xml:space="preserve">Kate Barker-Froyland</t>
  </si>
  <si>
    <t xml:space="preserve">musician|recording|sibling|number-in-title</t>
  </si>
  <si>
    <t xml:space="preserve">tt2883434</t>
  </si>
  <si>
    <t xml:space="preserve">Black or White</t>
  </si>
  <si>
    <t xml:space="preserve">A grieving widower is drawn into a custody battle over his granddaughter, whom he helped raise her entire life.</t>
  </si>
  <si>
    <t xml:space="preserve">Kevin Costner, Octavia Spencer, Jillian Estell, Bill Burr</t>
  </si>
  <si>
    <t xml:space="preserve">Mike Binder</t>
  </si>
  <si>
    <t xml:space="preserve">granddaughter|custody-battle|grandfather|grandparent|three-word-title|vision-of-dead-person|falling-into-a-swimming-pool|saved-from-drowning|whiskey|written-by-director|race-relations|testifying-in-court|personal-tutor|grandfather-granddaughter-relationship|7-year-old|family-relationships|black-female-judge|courtroom|lawyer|off-screen-death|death-of-wife|deadbeat-dad|drug-addict|drunkard|color-in-title</t>
  </si>
  <si>
    <t xml:space="preserve">tt2436386</t>
  </si>
  <si>
    <t xml:space="preserve">Project Almanac</t>
  </si>
  <si>
    <t xml:space="preserve">A group of teens discover secret plans of a time machine, and construct one. However, things start to get out of control.</t>
  </si>
  <si>
    <t xml:space="preserve">Jonny Weston, Sofia Black-D'Elia, Sam Lerner, Allen Evangelista</t>
  </si>
  <si>
    <t xml:space="preserve">Dean Israelite</t>
  </si>
  <si>
    <t xml:space="preserve">time-travel|video-footage|found-footage|time-machine|teenager|race-against-time|mother-son-relationship|brother-sister-relationship|alternate-timeline|year-2014|2010s|deception|camera|attic|laboratory|changing-the-future|battery|woman-wearing-a-towel|backstage-pass|butterfly-effect|woodstock|bucket-list|bolt-cutter|reference-to-ryan-seacrest|vortex|static-hair|broadcast-electricity|secret-compartment|reference-to-darpa|engineering-diagram|changing-the-past|refection-in-a-mirror|home-video|aerial-drone-crash|audio-begins-before-video|gym|two-word-title|year-2004|near-death-experience|running|wristwatch|stopwatch|dog|robbery|letter|key|hospital|birthday-party|levitation|top-secret|friendship|fear|bare-chested-male|betrayal|premarital-sex|changing-history|party|forest|helicopter|time-loop|foot-chase|police-chase|police|camcorder|cheerleader|stadium|breaking-and-entering|car-showroom|lottery|love-interest|high-school|high-school-teacher|high-school-student|atlanta-georgia|revenge|bully-comeuppance|bully|teen-movie|plane-crash|news-report|power-outage|electromagnetic-pulse|secret-laboratory|single-mother|single-parent|widow|no-title-at-beginning|no-opening-credits|teleportation|altering-history|time-paradox|subjective-camera|title-spoken-by-character|reference-to-twitter|reference-to-doctor-who|reference-to-star-wars|reference-to-facebook|reference-to-barack-obama|fireworks|kissing|pizza|2000s|rescue|teen-angst|fire|montage|concert|water-slide|interracial-friendship|paranoia|love|boyfriend-girlfriend-relationship|woods|cell-phone|remote-controlled-car|convenience-store|basketball|redemption|product-placement|laptop|youtube|google|newspaper-clipping|newspaper-headline|mother-daughter-relationship|surrealism|disappearance|hydrogen|surprise-ending</t>
  </si>
  <si>
    <t xml:space="preserve">tt1617661</t>
  </si>
  <si>
    <t xml:space="preserve">Jupiter Ascending</t>
  </si>
  <si>
    <t xml:space="preserve">A young woman discovers her destiny as an heiress of intergalactic nobility and must fight to protect the inhabitants of Earth from an ancient and destructive industry.</t>
  </si>
  <si>
    <t xml:space="preserve">Mila Kunis, Channing Tatum, Sean Bean, Eddie Redmayne</t>
  </si>
  <si>
    <t xml:space="preserve">4 wins &amp; 16 nominations.</t>
  </si>
  <si>
    <t xml:space="preserve">space-opera|bees|planet-earth|human-as-resource|female-starship-captain|starship|space-battle|ancient-astronaut|female-warrior|3-dimensional|face-slap|planet|dynasty|royalty|woman-in-bra-and-panties|bare-butt|female-rear-nudity|genetics|heir|assassin|destiny|harvesting|heiress|fight|death|outer-space|human-in-outer-space|f-rated|ambush|final-battle|final-showdown|interrogation|honor|torture|talking-animal|monster|friendship|army|gun-fu|destruction|fireball|damsel-in-distress|looking-at-oneself-in-a-mirror|mercenary|mission|tragic-past|dark-past|haunted-by-the-past|battlefield|rescue-attempt|mercilessness|redemption|cathedral|chosen-one|reluctant-hero|marriage|evil-man|captain|ship-captain|revenge|fictional-war|cult-film|opening-action-scene|eavesdropping|attempted-murder|chaos|force-field|love-interest|swarm-of-bees|drone|arrest|black-bra-and-panties|money-problems|cousin-cousin-relationship|uncle-niece-relationship|aunt-niece-relationship|mother-daughter-relationship|family-relationships|self-healing|regeneration|camera-phone|hiding-in-a-closet|alarm-clock|double-cross|falling-from-height|disguise|supernatural-power|google|product-placement|church|assassination-attempt|chicago-illinois|el-train|rooftop|shield|single-mother|single-parent|on-the-run|fingerprint|fertility-clinic|prologue|pregnancy|saturn-the-planet|childbirth|race-against-time|screaming|christ-allegory|bare-chested-male|courage|bravery|subtitled-scene|maid|death-of-husband|levitation|hitman|shot-in-the-head|shot-in-the-chest|voice-over-narration|st.-petersburg-russia|russian-american|immigrant|presumed-dead|bridge|exploding-bridge|death-threat|cornfield|farmhouse|tattoo|branding|knife|dinner|crash-landing|mistaken-identity|reincarnation|guard|alien-civilization|shuttle-craft|elephant-man|alien-abduction|tail|spaceport|earth-viewed-from-space|manipulation|playboy|sibling-rivalry|wedding|marriage-proposal|capitalism|imperialism|industrialism|consumerism|deoxyribonucleic-acid|genetic-engineering|gadgetry|invisibility|knocked-out|cyborg|android|robot|montage|electrocution|lightning|flying|fighting-in-the-air|creature|space-navy|wormhole|portal|good-versus-evil|spacesuit|floating-in-space|anti-gravity|anti-gravity-boots|bounty-hunter|immortality|statue|surrealism|hologram|beam-of-light|dragon|castle|alien-contact|alien-race|human-alien|no-opening-credits|pulp-fiction|science-fantasy|home-invasion|world-domination|collapsing-building|exploding-ship|exploding-building|exploding-car|explosion|near-death-experience|woman-fights-a-man|showdown|chase|dogfight|gatling-gun|gun|laser-gun|combat|battle|gunfight|shootout|unlikely-hero|ex-soldier|pit|slow-motion-scene|dual-wield|stylized-violence|hand-to-hand-combat|mixed-martial-arts|martial-arts|brawl|fistfight|one-against-many|warrior|tough-guy|one-man-army|anti-hero|action-hero|betrayal|deception|escape|rescue|held-at-gunpoint|hostage|kidnapping|violence|murder|space-travel|spacecraft|willis-tower|lust-for-eternal-life|telescope|jupiter-the-planet|spaceship|epic|written-by-director|character-name-in-title|surprise-ending|earth|alien|household-cleaning-gloves|fire|jumping-through-a-window|mexican-standoff|cell-phone|ebay|toilet-cleaner|australian|russian|gadget|cameo|tragic-hero|dark-hero|wings|cleaning-a-toilet|cleaning-toilet|toilet-cleaning|kiss|two-word-title|planet-in-title</t>
  </si>
  <si>
    <t xml:space="preserve">tt1121096</t>
  </si>
  <si>
    <t xml:space="preserve">Seventh Son</t>
  </si>
  <si>
    <t xml:space="preserve">When Mother Malkin, the queen of evil witches, escapes the pit she was imprisoned in by professional monster hunter Spook decades ago and kills his apprentice, he recruits young Tom, the seventh son of the seventh son, to help him.</t>
  </si>
  <si>
    <t xml:space="preserve">Jeff Bridges, Ben Barnes, Julianne Moore, Alicia Vikander</t>
  </si>
  <si>
    <t xml:space="preserve">Sergei Bodrov</t>
  </si>
  <si>
    <t xml:space="preserve">witch|sword-and-fantasy|sword-and-sorcery|apprentice|magic|master-apprentice-relationship|exorcism|demon|dark-fantasy|pit|farmer|escape|queen|good-witch|castle|village|mountain|hope|training|monster|creature|love|tough-woman|female-fighter|strong-female-character|strong-female-lead|action-heroine|pitchfork|oil|campfire|claw|blade|redemption|rolling-down-a-hill|talisman|chase|gravestone|tragic-hero|assistant|warlock|swordsman|disfigurement|silver|darkness|cauldron|gemstone|skinny-dipping|crisis-of-conscience|hired-killer|gold-coin|axe-throwing|rescue|female-thief|farmboy|farm|two-man-army|kidnapping|regeneration|crossbow|net|bow-and-arrow|cliffhanging|horse-drawn-carriage|horse|troll|showdown|fighting-in-the-air|armory|ambush|demonic-possession|bell-tower|church|bar-fight|tavern|caught-in-a-net|lightning|henchman|rainstorm|heavy-rain|cloak|branding|waterfall|walled-city|bridge|hallucination|full-moon|blood-moon|snow|robbery|female-killer|leopard|bear|dog|deer|caged-human|mentor-protege-relationship|teacher-student-relationship|tapestry|falling-from-height|child-in-peril|betrayal|deception|self-sacrifice|dark-forest|woods|forest|irish|eaten-alive|attack|revenge|target-practice|knife-throwing|bookshelf|montage|skeleton|skull|tail|turned-to-stone|transformation|world-domination|race-against-time|coming-of-age|bravery|courage|fear|female-spy|teleportation|premonition|pendant|scepter|burned-to-death|burned-alive|torch|spear|axe|knife|sword|giant-monster|giant-creature|giant|impalement|shape-shifting|threatened-with-a-knife|knife-fight|hand-to-hand-combat|mixed-martial-arts|martial-arts|battlefield|brawl|fight|fistfight|retirement|destiny|unrequited-love|axe-fight|sword-fight|combat|battle|sororicide|villain-turns-good|mother-son-relationship|mother-daughter-relationship|femme-fatale|villainess|eccentric|warrior|tough-guy|knight|assassination-attempt|assassin|army|soldier|exploding-body|explosion|black-magic|woman-kills-a-woman|woman-kills-a-man|man-kills-a-woman|throat-slitting|strangulation|stabbed-to-death|stabbed-in-the-back|stabbed-in-the-chest|stabbed-in-the-leg|stabbed-in-the-shoulder|stabbed-in-the-head|stabbed-in-the-face|violence|murder|good-versus-evil|jumping-into-water|jumping-from-height|son-of-a-witch|daughter-of-a-witch|sister-sister-relationship|death|fire|cage|dragon|witch-hunter|witch-burning|possession|vision|supernatural-power|lancashire|ghost|death-of-mother|3-dimensional|urination|sole-black-character-dies-cliche|underwater-scene|aerial-shot|slow-motion-scene|death-of-student|alcoholic|prologue|time-lapse-photography|pig|stylized-violence|dual-wield|troubled-production|no-opening-credits|black-comedy|wisecrack-humor|tragic-villain|dark-hero|anti-hero|action-hero|surrealism|fictional-war|catfight|based-on-novel|title-spoken-by-character|surprise-ending</t>
  </si>
  <si>
    <t xml:space="preserve">tt2909116</t>
  </si>
  <si>
    <t xml:space="preserve">Wolf Totem</t>
  </si>
  <si>
    <t xml:space="preserve">During China's Cultural Revolution, a young urban student is sent to live with Mongolian herders, where he adopts a wolf cub.</t>
  </si>
  <si>
    <t xml:space="preserve">Shaofeng Feng, Shawn Dou, Ankhnyam Ragchaa, Zhusheng Yin</t>
  </si>
  <si>
    <t xml:space="preserve">Jean-Jacques Annaud</t>
  </si>
  <si>
    <t xml:space="preserve">11 wins &amp; 12 nominations.</t>
  </si>
  <si>
    <t xml:space="preserve">inner-mongolia|wolf|tradition-versus-modernity|china|wolf-cub|wolf-hunt|hungry-wolf|bitten-by-an-animal|frozen-lake|death-of-husband|animal-trap|trap|dog|horse|sheep|wolf-pack|1960s|wolf-attack|animal-attack|nature|mongol|chinese|based-on-novel|gazelle|animal-killing|explosion|wolf-bite|loss-of-husband|year-1969|children|little-boy</t>
  </si>
  <si>
    <t xml:space="preserve">tt1666801</t>
  </si>
  <si>
    <t xml:space="preserve">The DUFF</t>
  </si>
  <si>
    <t xml:space="preserve">A high school senior instigates a social pecking order revolution after finding out that she has been labeled the DUFF - Designated Ugly Fat Friend - by her prettier, more popular counterparts.</t>
  </si>
  <si>
    <t xml:space="preserve">Mae Whitman, Robbie Amell, Bella Thorne, Bianca A. Santos</t>
  </si>
  <si>
    <t xml:space="preserve">Ari Sandel</t>
  </si>
  <si>
    <t xml:space="preserve">high-school|smartphone|strong-female-lead|strong-female-character|generation-y|overalls|cartoon-on-tv|reference-to-facebook|mother-daughter-relationship|f-word|reference-to-batman|no-opening-credits|high-school-student|female-protagonist|acronym-in-title|title-spoken-by-character</t>
  </si>
  <si>
    <t xml:space="preserve">tt3316960</t>
  </si>
  <si>
    <t xml:space="preserve">Still Alice</t>
  </si>
  <si>
    <t xml:space="preserve">A linguistics professor and her family find their bonds tested when she is diagnosed with Alzheimer's Disease.</t>
  </si>
  <si>
    <t xml:space="preserve">Julianne Moore, Kate Bosworth, Shane McRae, Hunter Parrish</t>
  </si>
  <si>
    <t xml:space="preserve">Richard Glatzer, Wash Westmoreland</t>
  </si>
  <si>
    <t xml:space="preserve">Won 1 Oscar. Another 30 wins &amp; 32 nominations.</t>
  </si>
  <si>
    <t xml:space="preserve">alzheimer's-disease|mother-daughter-relationship|linguistics-professor|columbia-university|bechdel-test-passed|reference-to-angels-in-america-the-play|new-york-city|memory-loss|academia|genetic-disease|giving-a-speech|aspiring-actress|wetting-one's-pants|suicide-contemplation|loss-of-memory|christmas|professor|woman|50-year-old|memory|reference-to-charles-darwin|no-title-at-beginning|no-opening-credits|title-same-as-book|erased-memory|degenerative-disease|video-message-to-self|jigsaw-puzzle|insomnia|reading-someone-else's-diary|diary|medically-assisted-reproduction|planning-a-pregnancy|reference-to-anton-chekhov|end-of-life-planning|forgetting-someone-is-dead|forgetting-dinner-appointment|mispronounced-word|memory-lapse|reference-to-ucla|2010s|title-at-the-end|two-word-title|teacher|reference-to-the-mayo-clinic|cooking|dignity|car-accident|neurologist|neurology|sadness|theatre-performance|pills|illness|manhattan-new-york-city|51-year-old|brother-sister-relationship|sister-sister-relationship|family-relationships|father-son-relationship|father-daughter-relationship|mother-son-relationship|husband-wife-relationship|death-of-father|based-on-novel|character-name-in-title</t>
  </si>
  <si>
    <t xml:space="preserve">tt2918436</t>
  </si>
  <si>
    <t xml:space="preserve">The Lazarus Effect</t>
  </si>
  <si>
    <t xml:space="preserve">A group of medical researchers discover a way to bring dead patients back to life.</t>
  </si>
  <si>
    <t xml:space="preserve">Mark Duplass, Olivia Wilde, Sarah Bolger, Evan Peters</t>
  </si>
  <si>
    <t xml:space="preserve">David Gelb</t>
  </si>
  <si>
    <t xml:space="preserve">Horror, Mystery, Sci-Fi</t>
  </si>
  <si>
    <t xml:space="preserve">experiment|serum|university|electrocuted|catholic|dog|secure-elevator|hell|laboratory|younger-version-of-character|vomiting|facial-cut|apartment-fire|book-of-matches|strobe-light|phonograph|power-outage|flashlight|winking|choking|black-eyes|version-of-hell|crucifix-pendant|brain-scan|man-carrying-a-woman|tear-on-cheek|extreme-closeup|adrenalin|cardiopulmonary-resuscitation|woman-wearing-black-lingerie|injection-in-heart|defibrillation|diamond-ring|close-up-of-eye|caged-animal|dog-on-bed|hound-dog|reference-to-kelly-ripa|teen-horror|pyrokinesis|characters-killed-one-by-one|dead-teenager|teenage-boy|teenage-girl|college|slasher|title-at-the-end|neck-breaking|stabbed-in-the-neck|stabbed-in-the-chest|crushed-head|telekinesis|telepathy|levitation|choked-to-death|blackout|murder|crushed-to-death|interracial-kiss|supernatural-power|supernatural|looking-at-self-in-mirror|flickering-light|slow-motion-scene|crucifix|security-guard|adrenaline|electrocution|character-repeating-someone-else's-dialogue|college-dean|mri|resurrection|back-from-the-dead|pharmaceutical-company|security-camera|video-camera|fire|burned-to-death|nightmare|flashback|dream-sequence|pig-mask|vinyl|doctor|berkeley-california|pig|surprise-ending</t>
  </si>
  <si>
    <t xml:space="preserve">tt2908446</t>
  </si>
  <si>
    <t xml:space="preserve">Insurgent</t>
  </si>
  <si>
    <t xml:space="preserve">Beatrice Prior must confront her inner demons and continue her fight against a powerful alliance which threatens to tear her society apart with the help from others on her side.</t>
  </si>
  <si>
    <t xml:space="preserve">Kate Winslet, Jai Courtney, Mekhi Phifer, Shailene Woodley</t>
  </si>
  <si>
    <t xml:space="preserve">truth-serum|falling-from-height|trainhopping|mind-control|hand-to-hand-combat|female-warrior|threatened-suicide|simulation|shot-in-the-head|injection|jumping-from-a-train|fight-the-system|caste-system|dystopia|action-heroine|leader|love|on-the-run|fight|secret|running|divergent|race-against-time|guilt|fugitive|fear|wall|government-sponsored-murder|fall-to-death|forced-suicide|exceeding-authority|lie-detector|jumping-a-train|double-track-freight-train|hit-with-a-gun-butt|summary-execution|corrupt-dictator|stable|facial-scar|knife-held-to-throat|tortured-to-death|bandaged-hand|flock-of-birds|swing|armored-personnel-carrier|running-through-the-woods|city-in-ruins|future-chicago-cityscape|martial-law|starts-with-narration|villainess|dome|idealism|mexican-standoff|character-says-i-love-you|hearing-voices|moral-dilemma|mother-son-estrangement|skyscraper|shipwreck|heroism|knocked-out|knocked-out-with-gun-butt|circular-saw|axe|guard|self-sacrifice|falling-to-death|scientist|murder-suicide|near-death-experience|execution|capture|shot-point-blank|attack|regret|wrongful-arrest|cover-up|false-accusation|brutality|interrogation|torture|zip-line|rooftop|blood|hands-tied|mother-son-reunion|gash-in-the-face|arrest|trial|judge|propaganda|friendship|jail-cell|jumping-from-height|dream|jumping-through-a-window|spiral-staircase|aerial-shot|cutting-hair|coming-of-age|flashback|hallucination|redemption|revenge|courage|bravery|chicago-illinois|shower|bare-chested-male|tattoo|boyfriend-girlfriend-relationship|mother-son-relationship|brother-sister-relationship|falling-down-stairs|presumed-dead|faked-death|corpse|massacre|woman-kills-a-woman|horse|garden|stables|forest|woods|horse-drawn-carriage|greenhouse|commune|mission|attempted-murder|child-in-peril|shot-to-death|shot-in-the-back|shot-in-the-chest|off-screen-sex|implant|slow-motion-scene|knife-fight|threatened-with-a-knife|armory|armored-car|foot-chase|chase|beating|kicked-in-the-stomach|punched-in-the-chest|punched-in-the-face|head-butt|catfight|brawl|macguffin|fistfight|martial-arts|mixed-martial-arts|combat|gunfight|shootout|assault-rifle|machine-gun|revolver|pistol|character-repeating-someone-else's-dialogue|returning-character-killed-off|good-versus-evil|corrupt-official|corruption|laboratory|ambush|self-doubt|fight-with-self|collapsing-building|virtuality|inside-the-mind|brain-scan|explosion|hologram|disarming-someone|nosebleed|pistol-whip|sabotage|climbing-out-a-window|post-traumatic-stress-disorder|coup-d'etat|hostile-takeover|nightmare|traitor|betrayal|deception|human-testing|human-experiment|escape|rescue|held-at-gunpoint|hostage|kidnapping|reluctant-hero|teenage-hero|teenager|female-fighter|double-cross|tough-girl|anti-heroine|warrior|tough-guy|action-hero|destiny|screaming|anger|hope|security-guard|surveillance|survival|suspense|revelation|no-opening-credits|altered-version-of-studio-logo|second-part|hypodermic-needle|raid|military|soldier|army|resistance|resistance-fighter|fascism|totalitarianism|social-commentary|post-apocalypse|death|simulated-reality|experiment|message|box|fire|true-identity-revealed|attacked-with-a-knife|knife-attack|knife|suicide|walled-city|test|murder|syringe|serum|jumping-from-a-moving-train|train|violence|fictional-war|one-word-title|sequel|based-on-young-adult-novel|based-on-novel|surprise-ending|strong-female-character|strong-female-lead|cyberpunk|number-in-character's-name</t>
  </si>
  <si>
    <t xml:space="preserve">tt2820852</t>
  </si>
  <si>
    <t xml:space="preserve">Furious 7</t>
  </si>
  <si>
    <t xml:space="preserve">Deckard Shaw seeks revenge against Dominic Toretto and his family for his comatose brother.</t>
  </si>
  <si>
    <t xml:space="preserve">Vin Diesel, Paul Walker, Jason Statham, Michelle Rodriguez</t>
  </si>
  <si>
    <t xml:space="preserve">Nominated for 1 Golden Globe. Another 23 wins &amp; 27 nominations.</t>
  </si>
  <si>
    <t xml:space="preserve">car-falling-off-a-cliff|star-died-before-release|terrorist|revenge|high-rise|car-stunt|jumping-from-a-car|hand-grenade|hospital|bulletproof-vest|catfight|falling-down-stairs|death|englishman-abroad|skydiving|brother-brother-relationship|super-car|martial-arts|sequel|terrorism|mercenary|woman-wearing-a-sting-bikini|woman-wearing-a-bikini-and-high-heels|woman-wearing-a-micro-mini-skirt|kicked-in-the-crotch|bromance|surveillance|coma|assault-rifle|foot-chase|tunnel|heist|manhunt|convoy|helicopter-pilot|friendship|necklace|jumping-through-a-window|head-butt|beating|punched-in-the-chest|beer|stealing-a-car|car-through-a-window|rescue-mission|ambush|abandoned-factory|desert|amnesia|funeral|attempted-murder|maximum-security-prison|handcuffs|arrest|walkie-talkie|wedding|cemetery|forest|parachute|collapsing-building|parking-garage|bag-over-head|laptop|hostage|product-placement|near-death-experience|dominican-republic|azerbaijan|exploding-car|car-race|car-chase|police-chase|race-against-time|troubled-production|mountain|tough-girl|camera-focus-on-female-butt|los-angeles-california|tokyo-japan|held-at-gunpoint|mixed-martial-arts|2010s|futuristic-aircraft|handheld-gatling-gun|scenes-from-a-previous-film|solitary-confinement|locked-in-a-cell|shackled|building-collapse|air-to-surface-missile|breaking-out-of-a-plaster-cast|lhx-helicopter|abu-dhabi-cityscape|aerial-drone|jack-knifed-truck|sawed-off-double-barreled-shotgun|bullet-proof-vest|firefight|grenade|slow-motion|fight-between-two-women|go-go-dancer|woman-painted-gold|woman-wearing-a-red-dress|wrench|arm-cast|mascara-running|driving-off-a-cliff|belgian-ale|c-17-globemaster|air-drop|corona-beer|rappelling|humvee|head-on-collision|crucifix-pendant|upskirt|talking-to-a-grave|tokyo-night-cityscape|thumb-drive|sledge-hammer|tombstone|drag-race|motorcycle-jump|woman-wearing-a-one-piece-swimsuit|woman-in-a-bikini|terrorist-plot|helicopter-gunship|ends-with-narration|stabbed-in-the-leg|red-dress|reference-to-osama-bin-laden|sledgehammer|bare-chested-male|brother-sister-relationship|thrown-through-a-window|mini-van|close-up-of-eyes|woman-punching-a-man|murder-of-a-police-officer|blockbuster|pregnant-woman|falling-down-an-elevator-shaft|abu-dhabi|espionage|tracking-device|aerial-shot|bridge|masked-man|london-england|southern-accent|punched-in-the-face|flashback|armored-car|beach|cell-phone|husband-wife-relationship|showdown|exploding-house|ambulance|helicopter-crash|exploding-helicopter|exploding-building|exploding-truck|exploding-body|explosion|missile|drone|bus|airplane|helicopter|bomb|gadget|commando|commando-unit|military-base|computer-virus|computer-hacker|billionaire|penthouse|party|bodyguard|ex-cop|falling-from-height|hit-by-a-car|body-landing-on-a-car|car-crashing-through-a-window|mission|flying-car|government-agent|special-forces|lasersight|black-ops|gatling-gun|shootout|race-car|race-track|car-crash|police-officer-killed|stick-fight|brawl|fistfight|murder|grenade-launcher|rocket-launcher|sniper-rifle|sawed-off-shotgun|shot-to-death|shot-in-the-back|shot-in-the-chest|shotgun|machine-gun|ak-47|uzi|revolver|silencer|pistol|toy-car|terrorist-group|happy-birthday-to-you|duel|character-says-i-love-you|coming-out-of-retirement|american-abroad|kidnapping|chop-shop|cameo|subtitled-scene|macguffin|bald-man|father-daughter-relationship|parkour|microchip|flash-drive|mansion|mother-son-relationship|father-son-relationship|reverse-footage|character-repeating-someone-else's-dialogue|news-report|tough-guy|anti-hero|action-hero|dual-wield|high-tech|sunglasses|female-soldier|comic-relief|falling-through-the-floor|hand-to-hand-combat|fast-motion-scene|one-liner|violence|scene-during-opening-credits|slow-motion-scene|seventh-part|death-of-friend|number-in-title</t>
  </si>
  <si>
    <t xml:space="preserve">tt2726560</t>
  </si>
  <si>
    <t xml:space="preserve">The Longest Ride</t>
  </si>
  <si>
    <t xml:space="preserve">The lives of a young couple intertwine with a much older man, as he reflects back on a past love.</t>
  </si>
  <si>
    <t xml:space="preserve">Britt Robertson, Scott Eastwood, Alan Alda, Jack Huston</t>
  </si>
  <si>
    <t xml:space="preserve">George Tillman Jr.</t>
  </si>
  <si>
    <t xml:space="preserve">bull-riding|austrian-in-usa|bull|college-student|college|student|champion|scar|portrait-painting|portrait|role-model|lake|swimming-in-underwear|woman-in-underwear|male-in-underwear|heritage|inheritance|reference-to-pablo-picasso|reference-to-jackson-pollock|collector|collection|reference-to-andy-warhol|auction|biblical-reference|reference-to-david-and-goliath|championship|told-in-flashback|head-injury|34-year-old|parallel|opportunism|ultimatum|draw|parallel-narrative|lawyer|art-collection|crying|crying-male|crying-man|cemetery|loss-of-wife|death-of-wife|widower|melodrama|careerist|character-says-i-love-you|bossy-woman|bossy-girlfriend|martyress-syndrome|breakup|manipulative-woman|manipulative-behavior|psychological-manipulation|emotional-blackmail|passive-aggressive-behavior|passive-aggressive-woman|wheelchair|doctor|childless-couple|teacher-pupil-relationship|little-boy|boy|female-protagonist|selfish-woman|egocentric-woman|egocentric|egoist|career-woman|art-exhibition|art-gallery|gallery|taking-a-pill|male-rear-nudity|male-nudity|bare-butt|man-wrapped-in-a-towel|wrapped-in-a-towel|widow|family-album|family-relationships|painting-as-a-gift|painting|reference-to-wassily-kandinsky|painter|female-in-shower|male-in-shower|sex-scene|taking-a-shower|bare-chested-male|undressing-someone|undressing|taking-off-clothes|cmnf-scene|cmnf|woman-in-bra|taking-off-shirt|taking-off-bra|horse-riding|horse|taking-a-photograph|taking-a-picture|photo-booth|photograph|boyfriend-girlfriend-relationship|end-of-war|world-war-two|traumatic-experience|trauma|return|diner|war-veteran|soldier|loss-of-friend|year-1941|school-teacher|barefoot-female|barefoot-male|beach|party|visitor|nurse|visit|hospital-room|teacher|rival|austrian-abroad|eavesdropping|rabbi|jew|church|mother-son-relationship|shop|moving-in|black-and-white-scene|flashback|letter|box|hospital|flashlight|wet-clothes|saving-a-life|car-on-fire|blood-on-face|traffic-accident|car-accident|art-student|telephone-call|cowboy|drunk-girl|drunken-girl|drunken-woman|drunkenness|best-friend|dance-scene|country-dance|hat-as-a-gift|hat|chased-by-a-bull|competition|hand-injury|rancher|masculinity|animal-cruelty|animal-abuse|ranch|falling-off-a-bull|freeze-frame|slow-motion-scene|ambitious-man|ambition|contest|cowboy-hat|sex-in-shower|north-carolina|1940s|art-collector|death-of-friend|double-standard|clothed-female-naked-male|cfnm-scene|cfnm|clothed-male-naked-female</t>
  </si>
  <si>
    <t xml:space="preserve">tt1655441</t>
  </si>
  <si>
    <t xml:space="preserve">The Age of Adaline</t>
  </si>
  <si>
    <t xml:space="preserve">A young woman, born at the turn of the 20th century, is rendered ageless after an accident. After many solitary years, she meets a man who complicates the eternal life she has settled into.</t>
  </si>
  <si>
    <t xml:space="preserve">Blake Lively, Michiel Huisman, Harrison Ford, Ellen Burstyn</t>
  </si>
  <si>
    <t xml:space="preserve">Lee Toland Krieger</t>
  </si>
  <si>
    <t xml:space="preserve">resuscitation|san-francisco-california|immortality|hit-by-a-pickup-truck|paramedic|cut-hand|suturing|reference-to-albert-einstein|nonlinear-timeline|no-opening-credits|multiple-time-frames|california|bare-chested-male|female-protagonist|new-identity|change-of-identity|voice-over-narration|woman-dog-relationship|loss-of-pet|hit-and-run|saved-from-a-hit-and-run-accident|hit-by-a-truck|car-hit-by-a-truck|hit|woman-driver|man-cooking|man-cooking-for-woman|jazz-music|reference-to-jimmy-carter|brother-sister-relationship|trivial-pursuit|reference-to-ted-williams-the-baseball-player|son-dates-father's-ex-girlfriend|ex-boyfriend-ex-boyfriend-relationship|40th-wedding-anniversary|wedding-anniversary|love-triangle|father-son-relationship|slow-motion-sequence|defibrillator|portable-defibrillator|snowfall|sexy-librarian|librarian|library|public-library|car-trouble|loss-of-father|golden-gate-bridge|golden-gate-bridge-san-francisco|hospital|boyfriend-girlfriend-relationship|mother-daughter-relationship|mortality|immortal-mortal-relationship|immortal-becomes-mortal|immortal|car-crash|photographer|large-format-camera|man-wearing-towel|death-of-father</t>
  </si>
  <si>
    <t xml:space="preserve">tt1810683</t>
  </si>
  <si>
    <t xml:space="preserve">Little Boy</t>
  </si>
  <si>
    <t xml:space="preserve">An eight-year-old boy is willing to do whatever it takes to end World War II so he can bring his father home. The story reveals the indescribable love a father has for his little boy and the love a son has for his father.</t>
  </si>
  <si>
    <t xml:space="preserve">Ted Levine, Michael Rapaport, Emily Watson, Kevin James</t>
  </si>
  <si>
    <t xml:space="preserve">Alejandro Monteverde</t>
  </si>
  <si>
    <t xml:space="preserve">spirituality|faith|racial-discrimination|japanese|world-war-two|young-boy|reunion|father-son-relationship|japan|unlikely-friendship|little-boy|prisoner-of-war|prisoner|loss-of-father|funeral|atomic-bomb|hiroshima-japan|hiroshima|samurai|anti-japanese|japanese-immigrant|to-do-list|list|jail|throwing-a-stone-at-a-window|throwing-a-stone|reference-to-pearl-harbor|priest|magic|theater|boots|doctor|garage|flashback|class-photograph|photograph|village|voice-over|death-of-father|surprise-ending</t>
  </si>
  <si>
    <t xml:space="preserve">tt2395427</t>
  </si>
  <si>
    <t xml:space="preserve">Avengers: Age of Ultron</t>
  </si>
  <si>
    <t xml:space="preserve">When Tony Stark and Bruce Banner try to jump-start a dormant peacekeeping program called Ultron, things go horribly wrong and it's up to Earth's mightiest heroes to stop the villainous Ultron from enacting his terrible plan.</t>
  </si>
  <si>
    <t xml:space="preserve">Robert Downey Jr., Chris Hemsworth, Mark Ruffalo, Chris Evans</t>
  </si>
  <si>
    <t xml:space="preserve">5 wins &amp; 43 nominations.</t>
  </si>
  <si>
    <t xml:space="preserve">superhero|marvel-cinematic-universe|based-on-comic-book|artificial-intelligence|final-battle|hallucination|end-of-the-world|megalomaniac|science-runs-amok|bow-and-arrow|the-incredible-hulk|female-warrior|superhero-team|based-on-comic|tough-girl|action-heroine|army|robot|final-showdown|flying-fortress|floating-city|death-of-twin|self-sacrifice|motorcycle|slow-motion-scene|opening-action-scene|race-against-time|twin-brother-and-sister|evil-robot|singing-on-airplane|blockbuster|inventor|norse-god|robot-suit|sequel|surprise-ending|returning-character-killed-off|wisecrack-humor|scepter|vision|orphan|destruction|super-speed|strong-female-character|strong-female-lead|gauntlet|extraterrestrial-man|extraterrestrial-human|supervillain|flying-supervillain|electromagnetic-pulse|self-driving-car|shot-multiple-times|hover-aircraft-carrier|friendly-fire|tanker-truck-explosion|commuter-train|man-wearing-an-eyepatch|front-wheelie|semi-truck-and-trailer|spitting-out-a-tooth|punched-in-the-face-multiple-times|sonic-shock-wave|throwing-darts|cage|space-ship|dance-club|vertical-take-off|secret-passage|war-hammer|bunker|motorcycle-riding|jeep|sentient-android|sentient-robot|superhero-versus-superhero|humanoid-robot|hawkeye-the-character|war-machine-the-character|red-cape|caped-superhero|alien-superhero|black-widow-the-character|helicarrier|muscle-growth|character-turns-green|radical-transformation|flying-man|flying-superhero|falcon-the-character|vision-the-character|force-field|man-versus-machine|hit-with-a-hammer|jumping-through-a-window|bridge-collapse|talking-computer|die-hard-scenario|reference-to-odin|building-collapse|mayhem|vibranium|jumping-on-a-moving-vehicle|chopping-wood|verticle-take-off-and-landing-aircraft|epic-battle|aerial-combat|futuristic-aircraft|talking-robot|expectant-mother|pregnant-woman|expectant-father|pregnant-wife|motorcycle-chase|woman-riding-a-motorcycle|sexual-innuendo|beach|ship|train-derailment|runaway-train|aircraft|jet|large-format-camera|cocktail-drinking|cocktail-party|countryside|headphones|city|ensemble-cast|archery|hidden-door|drone|colonel|jail-cell|internet|held-at-gunpoint|branding|tattoo|teamwork|infertility|professor|ballerina|interracial-friendship|underwater-scene|humanity-in-peril|heart-ripped-out|technology|axe|heroism|gadget-car|timebomb|rampage|american-flag|barn|tractor|aircraft-carrier|evacuation|apocalypse|female-doctor|high-tech|super-computer|telekinesis|mind-control|invulnerability|montage|drunkenness|death-of-brother|regeneration|party-game|telling-a-joke|bar|party|scene-during-end-credits|chrysler-building-manhattan-new-york-city|new-york-city|africa|south-african|shipwreck|magic|orphanage|swat-team|tragic-past|armored-car|armory|church|seoul-south-korea|oslo-norway|london-england|cape|flying|lightning|missile|rocket|glowing-eyes|eye-patch|tracking-device|ambush|deception|resurrection|darwinism|back-from-the-dead|genetic-engineering|villain-turns-good|bullet-time|falling-from-height|falling-down-stairs|hostage|mission|rescue|stan-lee-cameo|cameo|bare-chested-male|training|target-practice|eastern-europe|fictional-city|shot-to-death|shot-in-the-back|shot-in-the-arm|train-accident|police-station|crushed-to-death|cut-into-pieces|torso-cut-in-half|safe-house|decapitation|severed-head|severed-arm|satellite|exploding-building|bus|exploding-truck|exploding-tank|exploding-car|exploding-body|explosion|bridge|sociopath|murder|death|violence|body-landing-on-a-car|electrocution|elevator|hit-by-a-truck|laboratory|hologram|corpse|ballroom|haunted-by-the-past|snow|forest|woods|gadgetry|gadget|revenge|human-experiment|castle|gemstone|tank|hand-to-hand-combat|brawl|fistfight|stylized-violence|shot-in-the-chest|soldier|laser-gun|laser|airplane|fighter-jet|gatling-gun|ak-47|assault-rifle|machine-gun|revolver|pistol|combat|battlefield|battle|slow-motion-action-scene|no-opening-credits|father-daughter-relationship|mother-daughter-relationship|father-son-relationship|mother-son-relationship|android|husband-wife-relationship|mercenary|spy|secret-agent|fear|flashback|fantasy-sequence|terrorist-plot|terrorist|terrorism|world-domination|german-scientist|killer-robot|robot-army|good-versus-evil|engineer|3-dimensional|costumed-hero|ceo|shield|archer|human-alien|world-war-two-veteran|ex-soldier|war-hero|robot-as-menace|arms-dealer|billionaire|female-agent|female-assassin|female-spy|warrior|tough-guy|action-hero|transformation|scientist|brother-sister-relationship|supernatural-power|super-strength|superheroine|marvel-entertainment|second-part|marvel-comics|character-name-in-title|dismemberment|space-station|techne|robot-as-pathos|character-repeating-someone-else's-dialogue|flying-car|open-ended|child-in-peril|neo-nazi|mixed-martial-arts|martial-arts|giant</t>
  </si>
  <si>
    <t xml:space="preserve">tt2933544</t>
  </si>
  <si>
    <t xml:space="preserve">5 Flights Up</t>
  </si>
  <si>
    <t xml:space="preserve">A long-time married couple who've spent their lives together in the same New York apartment become overwhelmed by personal and real estate-related issues when they plan to move away.</t>
  </si>
  <si>
    <t xml:space="preserve">Diane Keaton, Morgan Freeman, Cynthia Nixon, Carrie Preston</t>
  </si>
  <si>
    <t xml:space="preserve">Richard Loncraine</t>
  </si>
  <si>
    <t xml:space="preserve">real-estate|new-york|ford-crown-victoria|ford|taxi|flat|united-states-of-america|husband-wife-relationship|woman|character-name-in-title</t>
  </si>
  <si>
    <t xml:space="preserve">tt1881002</t>
  </si>
  <si>
    <t xml:space="preserve">Maggie</t>
  </si>
  <si>
    <t xml:space="preserve">A teenage girl in the Midwest becomes infected by an outbreak of a disease that slowly turns the infected into cannibalistic zombies. During her transformation, her loving father stays by her side.</t>
  </si>
  <si>
    <t xml:space="preserve">Arnold Schwarzenegger, Abigail Breslin, Joely Richardson, Douglas M. Griffin</t>
  </si>
  <si>
    <t xml:space="preserve">Henry Hobson</t>
  </si>
  <si>
    <t xml:space="preserve">father-daughter-relationship|zombie-apocalypse|playing-against-type|post-apocalypse|protective-father|zombie-child|zombie|teenager|death-of-loved-one|independent-film|outbreak|forename-as-title|latex-gloves|violence|truck|kiss|power-outage|generator|family-dinner|killing-a-zombie|bitten-by-a-zombie|flesh-eating-zombie|stepmother-stepdaughter-relationship|blood-on-face|fear|telephone-call|fade-to-white|suicide|suicide-by-jumping|cut-finger|severed-finger|self-mutilation|fox|axe|shotgun|contagion|year-2015|field-on-fire|rifle|protective-male|end-of-the-world|doctor|eaten-alive|one-word-title|survival-horror|pandemic|virus|epidemic|cannibalism|death|home-invasion|family-relationships|infection|farmer|cornfield|small-town|blood|crying-man|rural-setting|police-officer|news-report|farmhouse|farm|bitten-on-the-arm|gash-in-the-face|corpse|undead|character-name-in-title|title-spoken-by-character</t>
  </si>
  <si>
    <t xml:space="preserve">tt2848292</t>
  </si>
  <si>
    <t xml:space="preserve">Pitch Perfect 2</t>
  </si>
  <si>
    <t xml:space="preserve">After a humiliating command performance at The Kennedy Center, the Barden Bellas enter an international competition that no American group has ever won in order to regain their status and right to perform.</t>
  </si>
  <si>
    <t xml:space="preserve">Anna Kendrick, Rebel Wilson, Hailee Steinfeld, Brittany Snow</t>
  </si>
  <si>
    <t xml:space="preserve">Elizabeth Banks</t>
  </si>
  <si>
    <t xml:space="preserve">Comedy, Music, Musical</t>
  </si>
  <si>
    <t xml:space="preserve">9 wins &amp; 16 nominations.</t>
  </si>
  <si>
    <t xml:space="preserve">f-rated|reference-to-manila|reference-to-philippines|sequel|a-cappella|title-directed-by-female|triple-f-rated|second-part|2010s|girl-band|no-panties|number-in-title</t>
  </si>
  <si>
    <t xml:space="preserve">tt1029360</t>
  </si>
  <si>
    <t xml:space="preserve">Poltergeist</t>
  </si>
  <si>
    <t xml:space="preserve">A family whose suburban home is haunted by evil forces must come together to rescue their youngest daughter after the apparitions take her captive.</t>
  </si>
  <si>
    <t xml:space="preserve">Sam Rockwell, Rosemarie DeWitt, Saxon Sharbino, Kyle Catlett</t>
  </si>
  <si>
    <t xml:space="preserve">father-daughter-relationship|mother-daughter-relationship|brother-sister-relationship|ghost|cemetery|university|dinner-party|suburb|moving|paranormal|spirit|car-rollover|lifeline|abandoned-cemetery|stuck|hole-in-a-wall|cordless-power-drill|extreme-closeup|earthworm|talking-too-fast-to-be-understood|abduction|attacked-by-a-tree|attacked-by-a-doll|scared-child|caged-animal|pinwheel|cracked-floor-tile|black-goop|cellphone|earbuds|talking-with-mouth-full|sunset|baseball|big-screen-television|squirrel-in-a-house|unicorn-stuffed-animal|clown-doll|video-conferencing|handprint|running-over-a-mailbox|weeping-willow-tree|house-in-a-suburb|electrical-transmission-tower|tv-host|scene-during-end-credits|overturning-car|scar|ex-husband-ex-wife-relationship|portal|stuffed-animal|squirrel|attic|security-alarm|no-opening-credits|realtor|skeleton|father-son-relationship|mother-son-relationship|character-repeating-someone-else's-dialogue|altered-version-of-studio-logo|3-dimensional|reality-show|cell-phone|power-drill|thunderstorm|heat-sensor|clown|corpse|static-electricity|animate-tree|paranormal-investigation|debt|credit-card-declined|toy-clown|psychic-investigator|tree|teenage-girl|drone|hallucination|paranormal-phenomenon|parapsychologist|paranormal-investigator|supernatural|paranormal-activity|television|ghost-hunter|new-house|family-relationships|husband-wife-relationship|man-undressing|haunting|man-crying|woman-crying|unemployment|reference-to-john-deere|child-in-peril|evil-clown|closet|poltergeist|haunted-house|one-word-title|remake|horror-movie-remake|title-spoken-by-character|financial-crisis|surprise-ending</t>
  </si>
  <si>
    <t xml:space="preserve">tt2126355</t>
  </si>
  <si>
    <t xml:space="preserve">San Andreas</t>
  </si>
  <si>
    <t xml:space="preserve">In the aftermath of a massive earthquake in California, a rescue-chopper pilot makes a dangerous journey with his ex-wife across the state in order to rescue his daughter.</t>
  </si>
  <si>
    <t xml:space="preserve">Dwayne Johnson, Carla Gugino, Alexandra Daddario, Ioan Gruffudd</t>
  </si>
  <si>
    <t xml:space="preserve">natural-disaster|earthquake|disaster-movie|san-andreas-fault|california|journey|mass-casuality|disaster-film|rescue|daughter|helicopter|help|hoover-dam|explosion|crushed-to-death|hollywood-sign|parachute|san-francisco-california|bridge-collapse|drowning-rescue|disaster|mother|danger|fear|mouth-to-mouth-resuscitation|laser-pointer|dam|fire|seismologist|escape|scientist|limousine|cell-phone|architect|nevada|chaos|building-collapse|collapse|woman|bikini|trust|two-word-title|capsizing-ship|shipping-container|reluctant-hero|unlikely-hero|mission|rescue-mission|tent|bakersfield-california|airplane-crash|chinatown|job-interview|stupid-victim|aerial-shot|harbor|jumping-from-an-airplane|skydiving|damsel-in-distress|burning-building|walkie-talkie|abandoned-car|falling-through-the-floor|electrocution|cruise-ship|rich-man|knife|gas-station|old-couple|baseball-cap|statue|suspense|poetic-justice|jumping-from-height|airfield|sunglasses|mansion|smoke|national-guard|media-coverage|news-report|cnn-reporter|female-reporter|cameraman|interview|child-in-peril|falling-from-height|afghanistan-veteran|car-falling-off-cliff|rockslide|text-messaging|bicycle|tattoo|long-take|restaurant|cowardice|private-jet|airport|airplane|looting|pickup-truck|hotwiring|department-store|product-placement|photograph|redemption|haunted-by-the-past|white-water-rafting|flashback|swimming-pool|swimming|underwater-scene|race-against-time|college-student|one-day|map|los-angeles-california|car-accident|car-crash|flood|water|englishwoman-abroad|englishman-abroad|brother-brother-relationship|speedboat|ex-husband-ex-wife-relationship|shipwreck|mother-daughter-relationship|evacuation|panic|destruction|high-rise|ambulance|skyscraper|blockbuster|firefighter|fire-truck|police-officer-killed|policewoman|police-officer|security-guard|hope|flashlight|search-for-daughter|search|humor|professor|russian|flat-tire|collapsing-building|exploding-building|electronics-store|shockwave|tidal-wave|death|mass-death|mass-casualty|near-death-experience|american-flag|disarming-someone|held-at-gunpoint|pistol|lasersight|warrior|tough-guy|action-hero|no-opening-credits|bravery|machismo|post-traumatic-stress-disorder|one-thing-after-another|mindless-action|separated-couple|running|falling-debris|cpr|rekindled-romance|car-over-cliff|catastrophe|cargo-ship|baseball-field|baseball-stadium|mother's-boyfriend|survival|heroism|impalement|falling-to-death|reporter|hot-wiring-a-car|thigh-wound|parking-garage|broken-glass|search-and-rescue-mission|search-and-rescue|kiss|love|husband-wife-relationship|father-daughter-relationship|dead-daughter|dead-sister|necklace|nearly-drowned|drowning|golden-gate-bridge-san-francisco|golden-gate-bridge|bridge|giant-wave|tsunami|motorboat|boat|stadium|stealing-a-car|helicopter-crash|parking|laptop|considering-divorce|divorce-papers|courage|title-spoken-by-character|surprise-ending</t>
  </si>
  <si>
    <t xml:space="preserve">tt1243974</t>
  </si>
  <si>
    <t xml:space="preserve">Aloha</t>
  </si>
  <si>
    <t xml:space="preserve">A celebrated military contractor returns to the site of his greatest career triumphs and reconnects with a long-ago love while unexpectedly falling for the hard-charging Air Force watch-dog assigned to him.</t>
  </si>
  <si>
    <t xml:space="preserve">Bradley Cooper, Emma Stone, Rachel McAdams, Bill Murray</t>
  </si>
  <si>
    <t xml:space="preserve">written-by-director|hawaii|one-word-title|military|air-force|love-interest|air-force-pilot|pilot|hawaiian-sovereignty|wilhelm-scream|cartoon-on-tv|altered-version-of-studio-logo</t>
  </si>
  <si>
    <t xml:space="preserve">tt2893490</t>
  </si>
  <si>
    <t xml:space="preserve">Manglehorn</t>
  </si>
  <si>
    <t xml:space="preserve">Left heartbroken by the woman he loved and lost many years ago, Manglehorn, an eccentric small-town locksmith, tries to start his life over again with the help of a new friend.</t>
  </si>
  <si>
    <t xml:space="preserve">Al Pacino, Holly Hunter, Harmony Korine, Chris Messina</t>
  </si>
  <si>
    <t xml:space="preserve">David Gordon Green</t>
  </si>
  <si>
    <t xml:space="preserve">cat|small-town|locksmith|texas|locked-out-of-a-car|locked-out-of-car|keys-locked-in-a-vehicle|child-locked-in-car|locked-in-a-car|locked-in|mime|safe|hidden-in-the-closet|changing-lightbulb|surname-as-title|austin-texas|man-with-glasses|one-word-title|character-name-in-title</t>
  </si>
  <si>
    <t xml:space="preserve">tt3195644</t>
  </si>
  <si>
    <t xml:space="preserve">Insidious: Chapter 3</t>
  </si>
  <si>
    <t xml:space="preserve">A prequel set before the haunting of the Lambert family that reveals how gifted psychic Elise Rainier reluctantly agrees to use her ability to contact the dead in order to help a teenage girl who has been targeted by a dangerous supernatural entity.</t>
  </si>
  <si>
    <t xml:space="preserve">Dermot Mulroney, Stefanie Scott, Angus Sampson, Leigh Whannell</t>
  </si>
  <si>
    <t xml:space="preserve">Leigh Whannell</t>
  </si>
  <si>
    <t xml:space="preserve">teenager|demon|psychic|supernatural|possession|medium|blog|prequel|leg-in-cast|spiritual-abduction|face-with-no-eyes|box-cutter|breaking-out-of-a-plaster-cast|hit-with-a-pipe-wrench|lantern|hanging-out-a-window|searching-a-closet|flashlight|thrown-out-of-bed|upside-down|pet-dog|malevolent-entity|vacant-apartment|knocking-on-a-wall|man-lifting-a-woman|signed-cast|helium-balloon|emergency-surgery|woman-in-a-wheelchair|bloody-nose|compound-leg-fracture|awakened-by-a-loud-noise|oxygen-mask|character-repeating-someone-else's-dialogue|falling-through-the-floor|head-butt|suicide-attempt|hit-with-a-wrench|night-vision|mohawk|demonic-possession|strangulation|ghost|seance|photograph|death-of-loved-one|grief|wheelchair|death-of-wife|neck-brace|dog|footprint|diary|bell|vegetarian|neighbor-neighbor-relationship|leg-cast|flashback|fracture|near-death-experience|no-opening-credits|hospital|hit-by-a-car|audition|theatre|brother-sister-relationship|father-son-relationship|father-daughter-relationship|apartment-building|apartment|ghost-hunter|directorial-debut|actor-director-writer|written-by-director|third-part|surprise-ending</t>
  </si>
  <si>
    <t xml:space="preserve">tt0369610</t>
  </si>
  <si>
    <t xml:space="preserve">Jurassic World</t>
  </si>
  <si>
    <t xml:space="preserve">A new theme park, built on the original site of Jurassic Park, creates a genetically modified hybrid dinosaur, which escapes containment and goes on a killing spree.</t>
  </si>
  <si>
    <t xml:space="preserve">Chris Pratt, Bryce Dallas Howard, Irrfan Khan, Vincent D'Onofrio</t>
  </si>
  <si>
    <t xml:space="preserve">Colin Trevorrow</t>
  </si>
  <si>
    <t xml:space="preserve">6 wins &amp; 54 nominations.</t>
  </si>
  <si>
    <t xml:space="preserve">dinosaur|jurassic-park|velociraptor|experiment-gone-wrong|theme-park|disaster-film|animal-attack|island|dinosaur-theme-park|killer-dinosaur|human-versus-dinosaur|tyrannosaurus-rex|multi-monster-finale|sea-creature|pterodactyl|teenage-love|husband-wife-relationship|monster-movie|high-tech|amusement-park|englishwoman-abroad|aquarium|hot-dog-stand|gasoline|tranquilizer-dart|hotwiring|jumping-into-river|rampage|deoxyribonucleic-acid|night-vision-goggles|monorail|monster-versus-monster|animal-killing|rifle|cattle-prod|ex-navy|billionaire|helicopter|bazooka|tooth|jeep|cell-phone|forest|chase|camouflage|close-up-of-eyes|dinosaur-egg|hologram|helicopter-crash|tracking-device|pig|brother-brother-relationship|genetic-engineering|sequel|science-runs-amok|famous-score|child-in-peril|cloning|escape|scientist|manager|corporation|security-guard|chaos|geneticist|genetics|training|tourist|evacuation|woman|raptor-dinosaur|crying|child-in-danger|road-flare|kiss|fall-from-height|music-score-features-choir|score-employs-electronic-instruments|orchestral-music-score|air-raid-siren|hatching-egg|vibrating-cell-phone|dinosaur-fight|dinosaur-footprint|giant-dinosaur|suv|dinosaur-skull|winged-dinosaur|flying-dinosaur|dinosaur-attack|human-dinosaur-relationship|dinosaur-feature|verizon|hybrid-animal|fight-to-the-death|final-battle|blood-splatter|beach|action-hero|construction-site|mouse|product-placement|deus-ex-machina|moral-dilemma|pager|heart-rate-monitor|social-commentary|trainer|elevator|map|lizard|old-flame|skeleton|ambulance|river|lifting-person-in-air|boyfriend-girlfriend-relationship|search|search-and-rescue|slow-motion-scene|commander|paranoia|trailer-home|hotel|jumping-from-height|self-referential|filmed-killing|bravery|courage|unlikely-hero|tough-guy|warrior|heroism|flare|destruction|fear|survival|stabbed-in-the-chest|employee-employee-relationship|employer-employee-relationship|surveillance|laboratory|flashlight|collapsing-building|exploding-building|underwater-scene|night-vision-binoculars|night-vision|character's-point-of-view-camera-shot|museum|el-train|lasersight|death|violence|goat|creature-feature|hunting|corpse|blood-on-camera-lens|blood|hit-by-a-car|forest-fire|fire|rocket-launcher|shotgun|revolver|pistol|showdown|battle|combat|rescue-mission|mission|commando-mission|commando-unit|commando|caught-in-a-net|armory|special-forces|mercenary|soldier|near-death-experience|ferry|airplane|long-take|aerial-shot|snow|2010s|ceo|corporate-executive|reboot-of-series|explosion|exploding-body|falling-to-death|impalement|cameo|jungle|deception|betrayal|evil-scientist|knife|motorcycle|waterfall|electrocution|taser|subjective-camera|written-by-director|title-appears-in-writing|jumping-off-a-cliff|machine-gun|assault-rifle|gatling-gun|exploding-helicopter|helicopter-pilot|dripping-blood|mauling|crushed-to-death|falling-from-height|eaten-alive|teenager|costa-rica|american-abroad|nanny|sister-sister-relationship|aunt-nephew-relationship|no-opening-credits|blockbuster|final-showdown|airport|rescue|arena|shark|two-word-title|fourth-part|science|part-computer-animation|paleontology|title-spoken-by-character|surprise-ending|man-wearing-glasses|technically-a-movie|chimera|satire|swamp|african|christmas|mother-son-relationship</t>
  </si>
  <si>
    <t xml:space="preserve">tt0903657</t>
  </si>
  <si>
    <t xml:space="preserve">Love &amp; Mercy</t>
  </si>
  <si>
    <t xml:space="preserve">In the 1960s, Beach Boys leader Brian Wilson struggles with emerging psychosis as he attempts to craft his avant-garde pop masterpiece. In the 1980s, he is a broken, confused man under the 24-hour watch of shady therapist Dr. Eugene Landy.</t>
  </si>
  <si>
    <t xml:space="preserve">Paul Dano, John Cusack, Elizabeth Banks, Paul Giamatti</t>
  </si>
  <si>
    <t xml:space="preserve">Bill Pohlad</t>
  </si>
  <si>
    <t xml:space="preserve">Nominated for 2 Golden Globes. Another 20 wins &amp; 55 nominations.</t>
  </si>
  <si>
    <t xml:space="preserve">the-beach-boys|california|psychotherapist|hearing-voices|voices-inside-the-head|songwriting|nonlinear-timeline|mental-illness|medical-malpractice|1980s|1960s|abusive-father|therapist|multiple-actors-for-one-character|ends-with-real-life-footage|character-says-i-love-you|love-interest|car-showroom|pop-band|strong-female-lead|jumping-into-water|pushed-into-a-swimming-pool|overhearing-a-conversation|mental-breakdown|distrust|trust|self-worth|suicidal-thoughts|self-medicating|paranoia|medication|barbecue|marriage|exploitation|reference-to-god-only-knows-the-song|looking-at-oneself-in-a-mirror|falling-in-love|interrupted-kiss|abusive-doctor|compassion|wrapped-in-a-bedsheet|jumping-into-a-pool-with-clothes-on|what-happened-to-epilogue|dead-end-street|manipulative-personality|underwater-scene|hypersensitivity|recording-studio|drug-abuse|lsd|hit-song|panic-attack|car-saleswoman|los-angeles-california|malibu-california|rock-music|rock-band|over-medicating|beach-house|car-dealership|recording-session|child-abuse|father-son-relationship|musician|husband-wife-relationship|nervous-breakdown|pop-music|brother-brother-relationship|songwriter|ampersand-in-title|three-word-title|title-based-on-song|1970s|beach|boy|legal-guardian|cadillac|woman|title-at-the-end|title-mentioned-in-song|childhood-flashback|playing-piano|control-freak|pop-song|60s-music|session-musician|strong-female-character|black-and-white-scene|confidence|year-1963|dead-end|almost-hit-by-a-car|bed|bedroom|white-bedroom|face-slap|metronome|genius|last-will-and-testament|threat-to-call-immigration|undocumented-worker|asking-for-help|voice-over-inner-thoughts|court-order|sailing-ship|falling-into-a-swimming-pool|rubber-raft|fast-motion-sequence|man-crying|tears|crying|boxer-shorts|pounding-on-a-glass-window|knocking-on-a-door|reference-to-dan-rather|publishing-rights|a-&amp;-m-records|hawaiian|chanting|hawaiian-singing|anger|14-year-old|liar|lie|writing-an-autobiography|reference-to-arnold-palmer-the-drink|reference-to-arnold-palmer|reference-to-ludwig-van-beethoven|reference-to-kurt-weill|reference-to-irving-berlin|reference-to-hank-williams|reference-to-george-gershwin|reference-to-aaron-copland|wine|record-company|implied-fenale-nudity|doorbell|shower|swimming|capitol-records|symphony|giving-a-toast|propeller|pianist|bare-feet|reference-to-paul-mccartney|cocaine|reference-to-penicillin|reference-to-geometry|reference-to-coca-cola|reference-to-pet-sounds-the-album|distorted-voice|film-camera|fireman's-hat|voice-over-telephone-call|friendship|friend|applause|scene-during-end-credits|year-2004|year-1995|ucla|psychology|psychologist|song-plays-over-a-conversation|year-1992|bare-chested-male|year-1939|audio-montage|hearing-noises|uncle-nephew-relationship|reference-to-wolfgang-amadeus-mozart|pot-smoking|marijuana|lyricist|ego|microphone|listening-to-music|gaining-weight|cousin-cousin-relationship|hand-fan|reference-to-tokyo-japan|montage|lying-on-the-floor|suspicion|therapy|eating|food|schizophrenia|male-male-kiss|hamburger|hunger|drowsiness|allergy|subculture|publisher|year-1971|reference-to-the-underground-dictionary|pills|reference-to-canter's-deli-los-angeles|16-year-old|jewish|ex-husband-ex-wife-relationship|maatzo-ball-soup|inner-voice|extortion|reference-to-sam-cooke|reference-to-phil-spector|reference-to-elvis-presley|reference-to-dean-martin|reference-to-frank-sinatra|lying-on-a-car-hood|hearing-music-inside-one's-head|french-horn|flutist|flute|dog|bobby-pin|f-word|reference-to-encino-california|drug-use|family-relationships|father-daughter-relationship|mother-son-relationship|unhappiness|deafness|reflection-in-a-mirror|rock-'n'-roll|tympani-drums|studio-musician|pipe-smoking|reference-to-the-capris|marital-separation|spanking|beating|reference-to-the-four-freshmen|restaurant|cafe|griffith-park-observatory-los-angeles|reference-to-the-north-star|sunglasses|eyeglasses|drinking|drink|pajamas|reference-to-god|piano|kiss|kiss-on-the-cheek|concert|chauffeur|limousine|yelling-for-someone|awkwardness|balcony|mirror|reference-to-jesus-christ|telephone-call|telephone|jumping-into-a-swimming-pool|reference-to-japan|promise|breast-slur|reference-to-john-lennon|nervousness|reference-to-cocoa-puffs|reference-to-the-beatles|darkness|party|covering-one's-face-with-a-pillow|anxiety|sleeping|flash-forward|flashback|airplane|fear|loneliness|reference-to-maserati|doctor|sadness|drowning|death-of-brother|death|reference-to-candid-camera|bodyguard|the-color-blue|cadillac-fleetwood|buying-a-car|sand|jogging|apology|sneakers|musical-group|tv-camera|bikini|bikini-girl|scene-during-opening-credits|behind-the-scenes|backstage|earphones|drummer|guitarist|drums|guitar|convertible|surfboard|hawthorne-california|surfing|archive-footage|prologue|cigarette-smoking|composer|song|singing|singer|piano-player|eccentric-artist|swimming-pool|abusive-childhood|housekeeper|estranged-father|cello|yacht|three-brothers</t>
  </si>
  <si>
    <t xml:space="preserve">tt2582496</t>
  </si>
  <si>
    <t xml:space="preserve">Me and Earl and the Dying Girl</t>
  </si>
  <si>
    <t xml:space="preserve">High schooler Greg, who spends most of his time making parodies of classic movies with his co-worker Earl, finds his outlook forever altered after befriending a classmate who has just been diagnosed with cancer.</t>
  </si>
  <si>
    <t xml:space="preserve">Thomas Mann, RJ Cyler, Olivia Cooke, Nick Offerman</t>
  </si>
  <si>
    <t xml:space="preserve">Alfonso Gomez-Rejon</t>
  </si>
  <si>
    <t xml:space="preserve">16 wins &amp; 26 nominations.</t>
  </si>
  <si>
    <t xml:space="preserve">terminal-illness|leukemia|death|teenage-boy|aspiring-filmmaker|high-school|friendship|based-on-novel|cancer|friend|dying|high-school-senior|reference-to-gandhi|film-fan|chemotherapy|epilogue|teenage-girl|interracial-friendship|unreliable-narrator|college-application|history-teacher|mother-son-relationship|father-son-relationship|husband-wife-relationship|narrated-by-character|black-comedy|pillow|film-parody|hebrew|co-worker|teen-movie|reference-to-salvador-dali|school-cafeteria|scissors|promise|toy|interview|motherly-love|single-mother|hornet|reference-to-elaine-bass|reference-to-saul-bass|reference-to-walter-ruttmann|reference-to-the-maysles-brothers|reference-to-jean-marie-straub|reference-to-d-a-pennebaker|reference-to-luis-bunuel|reference-to-chris-marker|reference-to-charles-eames|reference-to-jack-arnold|reference-to-stan-brakhage|spider|tarantula|reference-to-oskar-fischinger|reference-to-andy-warhol|headphones|reference-to-the-amazon|talking-to-the-camera|popcorn|montage|doom|wig|german-accent|reference-to-pittsburg-state-university|name-calling|humiliation|reference-to-a-droog|reference-to-google|hospital|artificial-tulip|tulip|reference-to-a-std|reference-to-mononucleosis|bald-teenage-girl|baldness|losing-one's-hair|stocking-cap|crying|hallucination|hologram|reference-to-god|test|flash-forward|flashback|nickname|reference-to-princeton-university|reference-to-pomona-college|reference-to-pepperdine-university|reference-to-pennsylvania-state-university|cat|reference-to-jesus-christ|black-american|african-american|cartoon-chipmunk|cartoon-moose|number-309|reference-to-the-indian-ocean|reference-to-the-gaza-strip|reference-to-kashmir|reference-to-crimea|cafeteria|reference-to-a-berserker|reference-to-afghanistan|smoking-in-the-school-bathroom|theatre-student|pot-smoking|stoner|boys'-bathroom|looking-at-oneself-in-a-mirror|mirror|fist-bump|overhead-shot|school-bus|prologue|harp|apple-computer|computer|cartoon-crocodile|torture|eating|food|reference-to-pussy-riot-the-band|animated-sequence|voice-over-narration|high-school-student|reference-to-a-groundhog|awkwardness|jewish|squirrel|family-relationships|father-daughter-relationship|reference-to-daniel-craig|apology|hearing-voices|reference-to-wolverine|photograph|reference-to-hugh-jackman|pretending-to-be-dead|reference-to-india|passive-resistance|tattoo|classroom|class|reference-to-the-battle-of-antietam|acute-myelogenous-leukemia|masturbation|reference-to-a-squid|cuttlefish|chased-by-a-dog|sociology-professor|reference-to-texas|dog|boy|cellphone|erection-slur|reference-to-black-power|reference-to-lebron-james|pity|stairway|joke-telling|reference-to-modest-mouse-the-band|kiss-on-the-cheek|mother-daughter-relationship|inner-titles|crawling-on-the-floor|walking-on-a-coffee-table|telephone-call|telephone|watching-tv|reference-to-a-tampon|pittsburgh-pennsylvania|sarcasm|group-hug|lying-on-a-hospital-bed-next-to-a-patient|oxygen-tube|coming-of-age|boyfriend-girlfriend-relationship|ambulance|limousine-driver|hip-hop-music|limousine|corsage|nerd|dating|tuxedo|school-expulsion|rap-music|rapping|grief|e-mail|classical-music|reference-to-emeric-pressburger|reference-to-michael-powell|andouille-rabbit-sausage|bus|dutch-song|singing|song|17-year-old|15-year-old|reference-to-richard-nixon|hit-in-the-stomach|fight|reference-to-julian-assange|secret|crying-teenage-boy|crying-teenage-girl|self-hate|surprise|bedroom|polar-bear|braying|regret|unhappiness|teenage-drinking|drinking|drink|destroying-a-book|anger|geek|flowers|walking-down-the-middle-of-a-street|threat-to-kill|drug-dealer|pig's-foot-as-food|watching-a-movie-on-a-computer|panda-bear-costume|pig-costume|trust|birthmark|memory|kindergarten|ice-cream|elevator|marijuana|lie|storytelling|reference-to-a-rastafarian|reference-to-a-jamaican-embassy|drug-use|soup|reference-to-hello-kitty|doorbell|stoned|hoodie|surrealism|vomiting|stuffed-panda-bear-toy|get-well-card|penis-slur|lawrenceville-pittsburgh|vietnamese-cafe|reference-to-pho-the-food|vietnamese-food|scholar-horisons-biology|reference-to-tonk-the-game|cookie|goggles|reference-to-a-tyrannosaurus|panic-attack|honesty|reference-to-kandahar|college|survival|illness|coma|cremated-ashes|humility|tree-wallpaper|letter|climbing-through-a-window|looking-out-a-window|looking-in-a-window|college-handbook|wake|slow-motion-scene|yamulke|cremation|prayer|reference-to-francois-truffaut|reference-to-cat-stevens|reference-to-akira-kurosawa|reference-to-werner-herzog|reference-to-klaus-kinski|self-depreciation|despair|high-school-clique|senior-prom|self-referential|reference-to-orson-welles|death-of-father|independent-film|leopard-wasp|breasts-slur|bare-butt|mouse|tattoo-on-neck|man-wearing-a-skirt</t>
  </si>
  <si>
    <t xml:space="preserve">tt1340138</t>
  </si>
  <si>
    <t xml:space="preserve">Terminator Genisys</t>
  </si>
  <si>
    <t xml:space="preserve">When John Connor, leader of the human resistance, sends Sgt. Kyle Reese back to 1984 to protect Sarah Connor and safeguard the future, an unexpected turn of events creates a fractured timeline.</t>
  </si>
  <si>
    <t xml:space="preserve">Arnold Schwarzenegger, Jason Clarke, Emilia Clarke, Jai Courtney</t>
  </si>
  <si>
    <t xml:space="preserve">cyborg|future|robot|time-machine|alternate-timeline|time-travel|the-terminator|guardian|human-versus-cyborg|human-versus-robot|human-versus-machine|dark-future|action-heroine|scene-during-end-credits|killer-robot|time-paradox|reboot-of-series|school-bus|mission|soldier|memory|cyborg-versus-cyborg|temporal-paradox|killer-cyborg|tenacity|hope|human-android-relationship|pg-13-sequel-to-r-rated-franchise|humanoid-cyborg|human-versus-computer|cyborg-guardian|returning-character-killed-off|lifted-by-the-throat|reference-to-elton-john|year-1973|head-blown-off|jumping-through-a-window|shot-in-the-face|year-1997|griffith-park-los-angeles|thrown-through-a-windshield|shapeshifting|facial-scar|murder-of-a-police-officer|knocked-out-with-a-gun-butt|hero-gone-bad|bridge-collapse|bus-crash|3-dimensional|same-actor-playing-two-characters-simultaneously-on-screen|actor-playing-dual-role|scientist|lens-flare|laboratory|knife|homage|product-placement|drone|flying-robot|giant-robot|alley|year-2029|year-2017|year-1984|government-agent|self-sacrifice|helicopter-crash|security-camera|doctor|interview|car-truck-chase|car-chase|hand-through-chest|thrown-through-a-wall|disfigurement|gas-mask|public-nudity|mugshot|outrunning-explosion|news-report|father-son-relationship|regeneration|disarming-someone|car-crashing-through-a-window|taser|body-landing-on-a-car|hit-by-a-truck|hit-by-a-car|young-version-of-character|homeless-man|levitation|super-computer|good-versus-evil|kicked-in-the-stomach|british-actor-playing-american-character|invulnerability|female-warrior|tough-girl|one-woman-army|tough-guy|one-man-army|action-hero|scene-during-opening-credits|disguise|infiltration|ex-marine|mri|electromagnetism|electronic-music-score|electrocution|person-on-fire|resistance-fighter|orphan|father-figure|exploding-helicopter|exploding-car|exploding-building|exploding-bridge|exploding-body|explosion|car-crash|microchip|child-in-peril|irish-american|flashback|wisecrack-humor|detonator|bomb|armory|laser-gun|rocket-launcher|grenade-launcher|voice-over-narration|booby-trap|ambush|sniper-rifle|shotgun|machine-gun|revolver|desert-eagle|pistol|bare-chested-male|male-rear-nudity|battlefield|battle|shootout|hand-to-hand-combat|brawl|fistfight|nanotechnology|transformation|super-strength|beaten-to-death|beating|punched-in-the-face|punched-in-the-chest|shot-to-death|shot-in-the-hand|shot-in-the-foot|shot-in-the-leg|shot-in-the-back|shot-in-the-chest|shot-in-the-shoulder|shot-in-the-arm|shot-in-the-eye|shot-in-the-head|impalement|stabbed-to-death|stabbed-in-the-shoulder|stabbed-in-the-chest|stabbed-in-the-back|held-at-gunpoint|rescue|manipulation|deception|betrayal|decapitation|severed-head|severed-arm|parking-garage|survival|two-way-mirror|arrest|handcuffs|bunker|subterranean|interrogation|factory|laser|hologram|artificial-intelligence|impostor|thrown-through-a-window|stealing-a-car|motorcycle|character's-point-of-view-camera-shot|subjective-camera|character-repeating-someone-else's-dialogue|famous-line|fugitive|on-the-run|foot-chase|police-detective|dual-wield|abandoned-building|death|murder|corpse|assassination-attempt|assassin|female-cop|cell-phone|slow-motion-scene|los-angeles-california|meeting-future-self|android|mushroom-cloud|nuclear-holocaust|nuclear-missile|nuclear-explosion|robot-versus-robot|end-of-the-world|post-apocalypse|fictional-war|future-war|police-station|changing-the-future|race-against-time|blockbuster|punk|cyberpunk|fight-the-system|megacorporation|social-commentary|destiny|fate|fifth-part|helicopter-chase|medical-scrubs|security-guard-killed|security-guard|police-officer-shot|impersonating-a-police-officer|police-officer-stabbed|police-officer|two-word-title|san-francisco-california|year-2015|21st-century|sequel|surprise-ending|police-lieutenant|acid|shot-in-the-forehead|gash-in-the-face|picking-a-lock|reference-to-optimus-prime|head-butt|billboard|famous-score|lake|revelation|photograph|cassette-player|teddy-bear|birthday-cake|department-store|press-conference|golden-gate-bridge|hospital|character-name-in-title</t>
  </si>
  <si>
    <t xml:space="preserve">tt2140379</t>
  </si>
  <si>
    <t xml:space="preserve">Self/less</t>
  </si>
  <si>
    <t xml:space="preserve">A dying real estate mogul transfers his consciousness into a healthy young body, but soon finds that neither the procedure nor the company that performed it are quite what they seem.</t>
  </si>
  <si>
    <t xml:space="preserve">Ryan Reynolds, Natalie Martinez, Matthew Goode, Ben Kingsley</t>
  </si>
  <si>
    <t xml:space="preserve">cancer|elderly-man|medical|video-played-after-death|private-island|caribbean-island|bulletproof-window|car-rollover|locked-bumpers|pendant|forced-off-the-road|self-sacrifice|slot-car-racing|neck-breaking|reference-to-steve-jobs|reference-to-albert-einstein|metastasized-cancer|terminally-ill-daughter|immolation|misrepresentation|house-fire|flame-thrower|shot-through-a-door|car-fire|st.-louis-missouri|picture-in-a-newspaper|trash-talk|peanut-butter|woman-wearing-a-thong|woman-undressing-for-a-man|jazz-band|new-identity|playing-basketball|physical-therapy|lap-pool|peanut-allergy|taking-a-pill|chauffeured-limousine|gulfstream-550-business-jet|dying-of-cancer|filthy-rich|chicory|trippy|slash-in-title|foreplay|kissing|transhumanism|funeral|cemetery|safe-deposit-box|shot-in-the-ear|lasersight|slow-motion-scene|letter|disarming-someone|chase|shot-in-the-leg|truck|stealing-a-car|biologist|school-bus|school|revelation|hiding-in-a-bathroom|toilet|investigation|repressed-memory|inside-the-mind|one-night-stand|concert|widower|showdown|streetcar|secret-laboratory|interracial-relationship|scar|tattoo|spitting-blood|stolen-identity|british-actor-playing-american-character|englishman-abroad|central-park-manhattan-new-york-city|identity|wristwatch|seizure|abandoned-warehouse|black-comedy|airport|retirement|bridge|aerial-shot|surrealism|corpse|moral-dilemma|looking-at-oneself-in-a-mirror|training|wheelchair|resurrection|back-from-the-dead|faked-death|two-way-mirror|water-tower|reverse-footage|knocked-out|pistol-whip|electrocution|taser|mansion|friendship|motel|basketball|paranoia|fear|latin-american|interracial-marriage|interracial-friendship|money|private-jet|train-set|kidnapping|forest|woods|flashlight|home-invasion|apartment|character's-point-of-view-camera-shot|survival|subjective-camera|video-recording|character-repeating-someone-else's-dialogue|hostage|rescue|escape|presumed-dead|fainting|gas-station|cyberpunk|science-runs-amok|experimental-technology|truck-stop|one-against-many|2010s|high-tech|fight-the-system|brain-scan|cell-phone|top-secret|cover-up|near-death-experience|ambulance|fire-truck|redemption|alzheimer's-disease|ex-soldier|near-future|social-commentary|corporate-executive|photograph|premarital-sex|diner|nightclub|bar|restaurant|heavy-rain|palm-tree|ambush|double-cross|betrayal|deception|poetic-justice|revenge|virtuality|hallucination|flashback|blood-splatter|limousine|tycoon|billionaire|class-differences|father-daughter-estrangement|husband-wife-relationship|mother-son-relationship|father-son-relationship|mother-daughter-relationship|camera-phone|single-parent|walkie-talkie|laptop|italian-american|new-orleans-louisiana|new-york-city|old-age|title-at-the-end|newspaper-headline|mad-scientist|scientist|professor|fugitive|product-placement|on-the-run|explosion|arson|car-set-on-fire|exploding-car|no-opening-credits|person-on-fire|burned-to-death|burned-alive|flamethrower|revolver|shotgun|pistol|gunfight|shootout|shot-to-death|shot-in-the-chest|shot-in-the-head|murder|violence|assassination-attempt|assassin|security-guard|mercenary|no-title-at-beginning|hand-to-hand-combat|mixed-martial-arts|brawl|fight|fistfight|overturning-car|flipping-car|car-accident|car-crash|warrior|unlikely-hero|anti-hero|beating|kicked-in-the-stomach|kicked-in-the-face|punched-in-the-chest|punched-in-the-face|bullet|laboratory|father-daughter-relationship|island|beach|car-chase|swimming-pool|fire|lie|held-at-gunpoint|google-search|googling-for-information|reference-to-google|little-girl|daughter|widow|single-mother|pills|false-memory|host-body|coffee|airplane|reference-to-wikipedia|immortality|soul-transference|body-swap|doctor|death|terminal-illness|rich-man|rich|body-snatching|mind-transfer|bare-chested-male|independent-film|surprise-ending|martial-arts|necklace-yanked-off</t>
  </si>
  <si>
    <t xml:space="preserve">tt0478970</t>
  </si>
  <si>
    <t xml:space="preserve">Ant-Man</t>
  </si>
  <si>
    <t xml:space="preserve">Armed with a super-suit with the astonishing ability to shrink in scale but increase in strength, cat burglar Scott Lang must embrace his inner hero and help his mentor, Dr. Hank Pym, plan and pull off a heist that will save the world.</t>
  </si>
  <si>
    <t xml:space="preserve">Disney/Marvel</t>
  </si>
  <si>
    <t xml:space="preserve">Paul Rudd, Michael Douglas, Evangeline Lilly, Corey Stoll</t>
  </si>
  <si>
    <t xml:space="preserve">Nominated for 1 BAFTA Film Award. Another 3 wins &amp; 29 nominations.</t>
  </si>
  <si>
    <t xml:space="preserve">heist|sabotage|shrinking|vault|ant|miniaturized-man|chinatown-san-francisco|year-1989|improvised-weapon|bug-zapper|hit-by-a-train|super-strength|dual-wield|regret|ex-convict|miniaturization|ant-man|hope|technology|prison|criminal|scheme|jail|released-from-prison|planning|millionaire|van|scientist|safe|superhero|ford-crown-victoria|ford-econoline|ford|united-states-of-america|woman|miniaturized-supervillain|supervillain|miniaturized-human|miniaturized-superhero|3-dimensional|cartwheel|thomas-the-tank-engine|agustawestland-aw139-helicopter|model-train|tasered|playing-ping-pong|building-implosion|swarm-of-insects|t-34-tank|army-of-ants|carpenter-ant|sparring|pack-of-hundred-dollar-bills|boeing-747|caught-in-the-rain|spinning-a-coin|lincoln-head-cent|icbm|lego-brick|phonograph|safe-cracking|looking-at-oneself-in-a-mirror|motorized-teddy-bear|fire-ant|experiment|bullet-ant|lab-animal|banging-someone's-head-into-a-table|crazy-ant|punch-in-face|traveling-through-water-pipes|knock-out|canal-system|canal|fast-food|teddy-bear|birthday-gift|policeman|girl|little-girl|reference-to-iron-man|scientific-research|bechdel-test-failed|female-scientist|criminal-as-protagonist|flushed-away|gramophone|mouse-trap|rat|invention|thief-as-protagonist|revenge|rival|death-of-wife|loss-of-wife|loss-of-mother|flying-man|fight|shooting|younger-version-of-character|rivalry|killing-a-lamb|manipulation|sugar-cube|trap|arrogant-woman|superhero-costume|costume|friendship-between-men|fired-from-a-job|male-friendship|group-of-friends|male-female-fight|reference-to-captain-america|animal-in-title|reference-to-leonardo-dicaprio|melodrama|crying-female|crying-woman|crying|reference-to-david-copperfield|family-relationships|traumatic-experience|trauma|passive-aggressive-behavior|passive-aggressive-woman|camera-shot-of-bare-feet|barefoot-male|male-in-bathtub|suburb|falcon-the-character|nosebleed|man-punching-a-woman|woman-punching-a-man|police-detective|bald-man|killing-an-animal|open-ended|character-repeating-someone-else's-dialogue|villain-not-really-dead-cliche|decoy|thrown-through-a-wall|gadget|walkie-talkie|super-speed|supernatural-power|one-word-title|crash-landing|animal-attack|ambush|capture|gala|bravery|painting|blueprint|key-ring|keyhole|photograph|map|paranoia|car-crash|coin|ear-piece|mind-control|escape|double-cross|urination|teacher-student-relationship|friendship|power-outage|tour|scene-during-end-credits|sequel-mentioned-during-end-credits|black-comedy|fired-from-the-job|career-criminal|eavesdropping|showdown|hiding-in-a-closet|timebomb|pistol-whip|bomb|race-against-time|psychedelic-image|swarm|electronics-expert|parkour|dog|heist-gone-wrong|animal-testing|lamb|birthday-party|birthday|workshop|magnifying-glass|ex-husband-ex-wife-relationship|ambulance|evacuation|electrocution|suitcase|self-sacrifice|mother-daughter-relationship|falling-from-height|falling-down-stairs|vacuum-cleaner|uzi|pistol|machine-gun|cable-car|rain|underdog|underwater-scene|sewer|chase|mouse|mousetrap|bullet-time|slow-motion-scene|hidden-camera|mexican-standoff|stylized-violence|disarming-someone|police-officer|police-chase|swimming-pool|rescue|held-at-gunpoint|hostage|child-in-peril|government-agent|surveillance|security-camera|security-guard|knocked-out|laser|bare-chested-male|newspaper-headline|cell-phone|knife|apartment|hotel|party|deception|taser|body-landing-on-a-car|airplane|flying|plastic-explosive|police-station|jailbreak|handcuffs|arrest|jail-cell|release-from-prison|prisoner|prison-fight|product-placement|golden-gate-bridge|nightclub|bar|maid|art-gallery|restaurant|death|home-invasion|fingerprint|laptop|chop-shop|comic-relief|barbecue|stan-lee-cameo|cameo|surrealism|nuclear-missile|flashback|costumed-hero|helmet|training|montage|high-tech|mad-scientist|entrepreneur|laboratory|sociopath|eccentric|origin-of-hero|one-last-job|breaking-and-entering|ceo|inventor|good-versus-evil|evil-businessman|disguise|russian|interracial-friendship|computer-hacker|redemption|thief|vaporization|toy-train|exploding-train|exploding-building|explosion|exploding-body|no-title-at-beginning|no-opening-credits|blockbuster|2010s|caper|tragic-hero|haunted-by-the-past|young-version-of-character|prologue|unlikely-hero|reluctant-hero|tough-girl|one-man-army|anti-hero|action-hero|father-daughter-estrangement|beating|kicked-in-the-face|punched-in-the-chest|punched-in-the-face|hand-to-hand-combat|martial-arts|brawl|hyphen-in-title|violence|fistfight|scene-after-end-credits|giant-ant|helicopter|tank|murder|father-daughter-relationship|sudden-change-in-size|changing-size|growing-in-size|water|bathtub|reference-to-the-titanic|burglary|train-set|insect|san-francisco-california|marvel-cinematic-universe|based-on-comic|marvel-comics|marvel-entertainment|biochemistry|based-on-comic-book|death-of-mother|title-spoken-by-character|character-name-in-title|surprise-ending|stolen-police-car|boyfriend-girlfriend-relationship</t>
  </si>
  <si>
    <t xml:space="preserve">tt3622592</t>
  </si>
  <si>
    <t xml:space="preserve">Paper Towns</t>
  </si>
  <si>
    <t xml:space="preserve">After an all night adventure, Quentin's life-long crush, Margo, disappears, leaving behind clues that Quentin and his friends follow on the journey of a lifetime.</t>
  </si>
  <si>
    <t xml:space="preserve">Nat Wolff, Cara Delevingne, Austin Abrams, Justice Smith</t>
  </si>
  <si>
    <t xml:space="preserve">based-on-novel|friendship|female-neighbor|travel|trip|highway|car-driving|teenage-girl|teenage-boy|male-nudity|falling-in-love|voice-over-narration|girl|disappearance|high-school|car|high-school-girl|high-school-boy|boy|friendship-between-boys|beach|unrequited-love|cow-in-the-road|vomiting|mysterious-disappearance|fish|breaking-and-entering|new-neighbor|practical-joke|urination|convenience-store|orlando-florida|motel|clue|night|school|missing|vengeance|revenge|neighbor|tween-girl|drunkenness|ipod-costume|cellphone|smart-phone|telephone|reading-a-book|dance|abandoned-house|kiss|missing-girl|insecurity|immaturity|corridor|female-nudity|female-classmate|classmate|hallway|talking-while-driving|female-student|student|high-school-student|boy-with-glasses|bet|cow|t-shirt|gas-station|can|map|bathtub|party|message|playing-hooky|deciphering-clues|classroom|dancing|tagging|sleeping|telephone-call|halloween|neighbor-neighbor-relationship|title-appears-in-writing|title-spoken-by-character|two-word-title</t>
  </si>
  <si>
    <t xml:space="preserve">tt2120120</t>
  </si>
  <si>
    <t xml:space="preserve">Pixels</t>
  </si>
  <si>
    <t xml:space="preserve">When aliens misinterpret video feeds of classic arcade games as a declaration of war, they attack the Earth in the form of the video games.</t>
  </si>
  <si>
    <t xml:space="preserve">Adam Sandler, Kevin James, Michelle Monaghan, Peter Dinklage</t>
  </si>
  <si>
    <t xml:space="preserve">arcade-game|alien|product-placement|donkey-kong|pac-man|video-gamer|patting-a-man's-butt|driving-in-reverse|chase|firefighter|fire-truck|laboratory|scientist|tv-installer|nerd|geek|humanity-in-peril|inanimate-object-comes-to-life|alien-contact|alien-attack|q*bert|tetris|playing-a-video-game|reference-to-jfk-assassination|based-on-short-film|tournament|challenge|fire|military|time-capsule|attack|centipede|battle|white-house|nasa|bad-movie|woman|hero|kicked-in-the-head|sword-held-to-neck|woman-wearing-a-green-dress|woman-wearing-a-red-dress|katana|smurf|kiss-on-both-cheeks|washington-dc|man-wearing-a-tuxedo|falling-off-a-trampoline|running-for-your-life|male-virgin|reference-to-geppetto|reference-to-pinocchio|new-york-city-night-cityscape|reference-to-martha-stewart|reference-to-serena-williams|men-hugging|centipede-video-game|light-cannon|flip-book|baseball-bat|ejected-from-a-moving-vehicle|walk-in-closet|woman-crying-in-a-closet|anderson-air-force-base|big-screen-television|lockheed-martin-boeing-f-22-raptor|school-visit|yigo-guam|reading-aloud|trophy|driving-a-car-into-the-ocean|riding-a-bicycle|lemonade-stand|money-jar|smart-car-automobile|dodge-the-car|year-2015|nintendo|u.s.-secret-service|american-in-the-uk|rivalry|disaster|sergeant|showdown|exploding-body|crane|kiss|danger|evacuation|revelation|pervert|dancing|man-with-glasses|escape|jumping-from-a-car|thrown-from-a-car|parking-garage|disobeying-orders|deception|ambush|survival|regeneration|car-stunt|helicopter-accident|ex-convict|handcuffs|transformation|pub|marriage-proposal|jumping-from-height|farce|prime-minister|apartment|rampage|american-abroad|text-messaging|slow-motion-scene|close-up-of-eyes|flashback|hit-with-a-hammer|ambulance|police-officer|police|nypd|hiding-in-a-closet|single-parent|single-mother|mother-son-relationship|stalking|chloroform|camera-phone|happy-madison|target-practice|pistol|hostage|kidnapping|rescue|child-in-peril|robot|android|babe-scientist|female-soldier|press-conference|media-coverage|news-report|satellite|bravery|courage|loser|subliminal-message|cube|destruction|chaos|london-england|india|party|chrysler-building-manhattan-new-york-city|new-york-city-skyline|ballroom|satire|training|mission|good-versus-evil|apocalypse|end-of-the-world|race-against-time|release-from-prison|prison-guard|prisoner|prison|reluctant-hero|dual-wield|sword|drunkenness|air-force-base|special-forces|soldier|british-army|navy-sea-air-and-land-force|u.s.-navy|u.s.-air-force|u.s.-army|admiral|general|military-base|lieutenant-colonel|colonel|videotape|sunglasses|beer|computer-cracker|computer-hacker|protest|disaster-in-new-york|washington-monument|spaceship|spacecraft|first-lady|ufo|bar|husband-wife-relationship|friendship|montage|flash-forward|redemption|contest|part-computer-animation|surrealism|cameo|japanese|inventor|unlikely-hero|reflection-in-eye|small-town|fighter-jet|car|car-accident|car-crash|school-bus|motorcycle|helicopter|bicycle|misunderstanding|2010s|alien-race|young-version-of-character|prologue|scene-during-opening-credits|fictional-war|title-at-the-end|combat|battlefield|disintegration|exploding-helicopter|exploding-car|explosion|ray-gun|earth-in-peril|alien-abduction|alien-invasion|cheater|female-army-officer|challenged-to-a-fight|dwarf|dwarfism|short-man|conspiracy-theorist|hyde-park-london|washington-d.c.|taj-mahal|president-ronald-reagan|u.s.-president|chewbacca-mask|video-arcade|video-game-culture|new-york-city|one-word-title|title-spoken-by-character|surprise-ending|high-definition-television|hdtv|midget|cell-phone|celebrity-cameo|reference-to-madonna|divorced-woman|reference-to-star-wars|year-1982|1980s</t>
  </si>
  <si>
    <t xml:space="preserve">tt2381249</t>
  </si>
  <si>
    <t xml:space="preserve">Mission: Impossible - Rogue Nation</t>
  </si>
  <si>
    <t xml:space="preserve">Ethan and team take on their most impossible mission yet, eradicating the Syndicate - an International rogue organization as highly skilled as they are, committed to destroying the IMF.</t>
  </si>
  <si>
    <t xml:space="preserve">Tom Cruise, Jeremy Renner, Simon Pegg, Rebecca Ferguson</t>
  </si>
  <si>
    <t xml:space="preserve">4 wins &amp; 19 nominations.</t>
  </si>
  <si>
    <t xml:space="preserve">spy|rogue-agent|computer-hacker|mission|capture|fugitive|female-warrior|body-suit|jumping-through-a-window|jumping-from-a-car|impostor|strapped-to-a-bomb|tranquilizer-dart|exploding-motorcycle|motorcycle-chase|hit-by-a-car|car-crash|underwater-scene|character's-point-of-view-camera-shot|character-repeating-someone-else's-dialogue|subtitled-scene|london-england|man-punching-a-woman|scene-during-opening-credits|written-by-director|bare-chested-male|secret-agent|bare-chested-male-bondage|stabbed-to-death|auction|arms-tied-overhead|cia|chancellor|escape|sniper|opera|bomb|assassin|key|strong-female-character|mixed-martial-arts|martial-arts|terrorist-attack|motorcycle-crash|car-flip|presumed-dead|faked-death|one-woman-army|tough-girl|anti-heroine|action-heroine|tough-guy|one-man-army|action-hero|based-on-tv-series|revelation|reverse-footage|judge|court|bag-over-head|hotel|rain|politician|cell-phone|stealing-a-car|slow-motion-scene|sewer|near-death-experience|blockbuster|suspense|body-scan|fantasy-sequence|taser|electrocution|defibrillator|motorcycle|famous-score|restaurant|parking-garage|henchman|showdown|mistaken-identity|long-take|jumping-into-water|x-rayed-skeleton|hummer|swimming-pool|macguffin|flash-drive|lipstick|truth-serum|bodyguard|car-chase|face-mask|security-guard|surveillance|evacuation|jail-cell|handcuffs|laptop|sociopath|man-with-glasses|sabotage|moral-dilemma|lasersight|female-spy|double-agent|limousine|hidden-gun|chewing-gum|british-secret-service|corrupt-politician|corruption|cover-up|conspiracy|cemetery|money-transfer|revenge|terrorist-plot|terrorist-group|terrorism|terrorist|former-spy|russian|interrogation|torture|subjective-camera|subterranean|power-plant|tracking-device|commando-raid|newspaper-clipping|map|drawing|photograph|black-and-white-scene|flash-forward|suspicion|gadget|sunglasses|record-store|vinyl|innocent-person-killed|phone-booth|opening-action-scene|parachute|wisecrack-humor|race-against-time|espionage|train-station|subway|englishman-abroad|held-at-gunpoint|double-cross|paris-france|piccadilly-circus-london|eiffel-tower-paris|motorcycle-stunt|machine-gun|car-motorcycle-chase|ambush|hand-to-hand-combat|brawl|fistfight|beaten-to-death|beating|kicked-in-the-stomach|woman-kills-a-man|man-fights-a-woman|woman-fights-a-man|violence|death|stabbed-in-the-head|stabbed-in-the-back|kicked-in-the-face|lie-detector|shootout|stabbed-in-the-chest|stabbed-in-the-leg|stabbed-in-the-arm|foot-chase|prime-minister|rescue|drowning|disguise|subway-station|exploding-car|assassination|sniper-rifle|impersonating-a-police-officer|knife|on-the-run|briton-abroad|american-abroad|sketch|flashback|cia-agent|manipulation|deception|betrayal|undercover-agent|female-agent|femme-fatale|neck-breaking|vienna-austria|casablanca-morocco|punched-in-the-stomach|punched-in-the-face|knife-fight|woman-punching-a-man|kidnapping|hostage|knocked-out|shot-to-death|shot-in-the-back|shot-in-the-arm|shot-in-the-chest|shot-in-the-head|silencer|falling-to-death|falling-from-height|cargo-plane|murder|assault-rifle|pistol|fifth-part|sequel|title-spoken-by-character|surprise-ending|ak-47|helicopter|langley-virginia</t>
  </si>
  <si>
    <t xml:space="preserve">tt3623726</t>
  </si>
  <si>
    <t xml:space="preserve">Ricki and the Flash</t>
  </si>
  <si>
    <t xml:space="preserve">A musician who gave up everything for her dream of rock-and-roll stardom returns home, looking to make things right with her family.</t>
  </si>
  <si>
    <t xml:space="preserve">Meryl Streep, Rick Springfield, Rick Rosas, Joe Vitale</t>
  </si>
  <si>
    <t xml:space="preserve">Jonathan Demme</t>
  </si>
  <si>
    <t xml:space="preserve">real-life-mother-and-daughter-playing-mother-and-daughter|female-protagonist|motherhood|self-pity|homophobia|father-daughter-relationship|divorce|song|singer|female-guitarist|female-musician|rock-band|ex-wife-new-wife-relationship|mother-daughter-relationship|ex-husband-ex-wife-relationship|reference-to-tom-petty|f-rated|microphone|tarzana-california|abandoned-by-wife|abandoned-by-mother|singing|family-relationships|interracial-marriage|mother-daughter-hug|reference-to-journey|gated-community|dysfunctional-family|female-singer|rock-singer|rock-concert|wedding-party|wedding-ceremony|gay-son|mother-son-relationship|on-off-relationship|boyfriend-girlfriend-relationship|reference-to-bruce-springsteen|reference-to-pink|reference-to-courtney-love|reference-to-hole|reference-to-mick-jagger|reference-to-the-rolling-stones|reference-to-fleetwood-mac|reference-to-george-w.-bush|racist</t>
  </si>
  <si>
    <t xml:space="preserve">tt1502712</t>
  </si>
  <si>
    <t xml:space="preserve">Fantastic Four</t>
  </si>
  <si>
    <t xml:space="preserve">Four young outsiders teleport to an alternate and dangerous universe which alters their physical form in shocking ways. The four must learn to harness their new abilities and work together to save Earth from a former friend turned enemy.</t>
  </si>
  <si>
    <t xml:space="preserve">Miles Teller, Michael B. Jordan, Kate Mara, Jamie Bell</t>
  </si>
  <si>
    <t xml:space="preserve">troubled-production|teleportation|portal|telekinesis|transformation|teleporter|invisibility|marvel-comics|superheroine|super-villain|superhero|superhero-team|title-at-the-end|raised-middle-finger|reboot-of-series|young-version-of-character|based-on-comic-book|based-on-comic|monkey|teenager|high-school|scientist|science-fair|destruction|surrealism|strong-female-lead|strong-female-character|force-field|american-flag|supervillian-origin|breaking-a-basketball-backboard|c-130-hercules|uh-60-blackhawk-helicopter|guard-dog|baseball-bat|superhero-origin|scrap-yard|area-57|hand-to-hand-combat|martial-arts|action-violence|violence|reference-to-instagram|shot-in-the-forehead|shot-in-the-chest|glowing-eyes|close-up-of-eyes|air-vent|area-51|bare-chested-male|reference-to-buzz-aldrin|reference-to-neil-armstrong|reference-to-adolf-hitler|street-race|interracial-relationship|father-daughter-relationship|reference-to-albert-einstein|abusive-brother|brother-brother-relationship|oyster-bay-new-york|invisibility-cloak|tied-to-a-bed|shapeshifting|alien-planet|computer-hacker|car-crash|research-facility|subjective-camera|character's-point-of-view-camera-shot|burned-alive|two-way-mirror|missile|origin-of-hero|gurney|commando|capture|hazmat-suit|knocked-out|animal-testing|rescue|near-death-experience|escape|think-tank|research-and-development|high-tech|british-actor-playing-american-character|engineer|car-race|montage|shipping-container|beam-of-light|pentagon|general|government-agent|helicopter|drone|library|black-hole|wormhole|toy-car|power-outage|electromagnetic-pulse|cell-phone|body-suit|teenage-hero|high-school-student|high-school-teacher|spacesuit|face-slap|junkyard|drawing|drunkenness|fugitive|on-the-run|forest|cabin-in-the-woods|subtitled-scene|disarming-someone|brawl|fistfight|commando-raid|head-butt|crater|race-against-time|beating|punched-in-the-face|showdown|battle|good-versus-evil|megalomaniac|end-of-the-world|presumed-dead|cape|laboratory|security-guard|surveillance|black-ops|top-secret|military-base|soldier|u.s.-army|electrocution|new-york-city|machine-gun|father-son-relationship|orphan|adopted-daughter|professor|inventor|invention|child-prodigy|child-genius|supernatural-power|mutation|giant|stretching|death|blood-splatter|blood|exploding-airplane|exploding-body|explosion|person-on-fire|fire|no-title-at-beginning|no-opening-credits|panama|marvel-entertainment|military|energy|foundation|experiment|prototype|classroom|year-2007|written-by-director|exploding-head|two-word-title|childhood-friend|flash-forward|friendship|fireball|death-of-father|character-repeating-someone-else's-dialogue|year-2015|year-2014|revenge|teenage-heroine|experiment-gone-wrong|anti-hero|reluctant-hero|murder|teenage-girl|teenage-boy|remake|re-boot|group-name-in-title|digit-in-title|number-in-title|surprise-ending</t>
  </si>
  <si>
    <t xml:space="preserve">tt1638355</t>
  </si>
  <si>
    <t xml:space="preserve">The Man from U.N.C.L.E.</t>
  </si>
  <si>
    <t xml:space="preserve">In the early 1960s, CIA agent Napoleon Solo and KGB operative Illya Kuryakin participate in a joint mission against a mysterious criminal organization, which is working to proliferate nuclear weapons.</t>
  </si>
  <si>
    <t xml:space="preserve">Henry Cavill, Armie Hammer, Alicia Vikander, Elizabeth Debicki</t>
  </si>
  <si>
    <t xml:space="preserve">cia-agent|kgb-agent|criminal-organization|nuclear-bomb|race-against-time|spy|death-of-father|kgb|cia|mission|cold-war|1960s|electric-torture|character-repeating-someone-else's-dialogue|reference-to-john-f.-kennedy|picking-a-lock|whiskey|playboy|german-scientist|culture-clash|terrorist-plot|uranium|betrayal|deception|espionage|year-1963|female-villain|re-boot|bomb|escape|mechanic|colosseum|chased-by-a-dog|animated-closing-credits|murder-by-stabbing|death-by-stabbing|riding-a-motorcycle|jeep|discovering-a-dead-body|finding-a-dead-body|murder-by-shooting|murder-by-gunshot|death-by-shooting|death-by-gunshot|daughter-slaps-father|woman-slaps-man|estranged-daughter|van|woods|bechdel-test-failed|fort|conspiracy|fainting-man|fainting|scheme|bullying-victim|bullying|evil-woman|manipulative-woman|manipulative-behavior|tied-up|bossy-woman|injection|dog|metrosexual|state-border|rudeness|countess|boat|count|alarm|antihero|safe-breaker|laser|breaking-in|secret-mission|female-antagonist|knock-out|darkroom|bare-feet-on-table|barefoot-female|egocentrism|narcissist|narcissism|overhearing-sex|car-race|racer|repeated-scene|aristocrat|noblewoman|nobleman|fake-girlfriend|fake-boyfriend|boat-on-fire|pretending-to-be-an-architect|architect|fake-architect|taking-a-photograph|taking-a-picture|drinking-champagne|man-slaps-man|listening-device|hotel-room|woman-in-underwear|barefoot-male|female-hysteria|hysterical-woman|passive-aggressive-woman|passive-aggressive-behavior|playing-game-with-self|seductive-behavior|listening-to-music|champagne|feet-on-table|theft|thief|spitting-on-someone|fake-name|ring|switchblade|fake-identity|russian-chauvinist|russian-chauvinism|playing-chess-with-oneself|chauvinism|nationalism|drunken-woman|reference-to-josef-stalin|rivalry|scientist|escape-plan|pointing-a-gun-at-someone|emigration|infiltration|missing-person|antiquity|reference-to-benito-mussolini|chase|shooting|following-someone|being-followed|car|atomic-bomb|american-russian-relations|public-toilet|repairing-a-car|fight|car-mechanic|car-repair|urinating|suitcase|animated-opening-credits|animated-credits|urination|watching-tv|male-female-fight|motorcycle-crash|shot-in-the-leg|shot-in-the-forehead|woman-slaps-a-man|person-on-fire|death-by-electrocution|tied-to-a-chair|jumping-through-a-window|stabbed-to-death|close-up-of-eyes|scene-during-opening-credits|slow-motion-scene|womanizer|safecracking|loud-sex|art-thief|climbing-through-a-window|russian-spy|abbreviation-in-title|stealing-a-car|russian-stereotype|distrust|historical-fiction|revenge|safe|anger|karate-chop|englishman-abroad|radar|handcuffs|thrown-from-a-boat|archive-footage|foot-chase|docks|mistaken-identity|knocked-out|shipping-magnate|department-store|sadist|woman-kills-a-man|jumping-from-a-boat|decoy|long-take|good-versus-evil|lens-flare|chess|drugged-drink|terrorist|terrorism|cover-up|world-domination|bridge|tunnel|falling-from-height|badge|walkie-talkie|zip-line|submarine|power-outage|warehouse|henchman|laser-cutter|magic-trick|engagement-ring|wristwatch|microfilm|machismo|search-for-father|fight-in-the-restroom|underwater-scene|boat-chase|ethnic-slur|electric-chair|electrocution|interrogation|torture|husband-wife-relationship|uncle-niece-relationship|factory|laboratory|death-of-husband|mugshot|car-crash|attempted-murder|commando-raid|commando-unit|commando|castle|italian|sniper-rifle|sniper|assault-rifle|machine-gun|silencer|held-at-gunpoint|pistol|face-slap|robbery|hidden-room|security-guard|wiretapping|black-comedy|british-navy|pickpocket|sexual-innuendo|double-entendre|nuclear-threat|missile|exploding-boat|explosion|car-motorcycle-chase|gadgetry|gadget|geiger-counter|tracking-device|hostage|kidnapping|rescue|stabbed-in-the-chest|knife|island|motorcycle-stunt|car-stunt|shot-to-death|shot-in-the-chest|shot-in-the-head|murder|arms-dealer|ex-nazi|beating|kicked-in-the-face|punched-in-the-chest|punched-in-the-face|martial-arts|brawl|fistfight|battle|shootout|motorcycle|dune-buggy|aircraft-carrier|fishing-boat|yacht|helicopter|double-cross|mad-scientist|engineer|professor|nuclear-physicist|post-world-war-two|slideshow|photograph|heiress|millionaire|villainess|undercover-agent|female-agent|female-spy|character's-point-of-view-camera-shot|subjective-camera|bilingualism|subtitled-scene|buddy-comedy|unsubtitled-foreign-language|world-war-two-veteran|ex-special-forces|ex-convict|newspaper-headline|altered-version-of-studio-logo|flashback|freeze-frame|chop-shop|two-man-army|tough-guy|anti-hero|seduction|drunkenness|wrestling|reference-to-jean-patou|reference-to-paco-rabanne|flirting|patriotism|russian-accent|jewel-thief|party|wipe-editing-technique|split-screen|speedboat|dancing|rocket-scientist|father-daughter-estrangement|father-daughter-relationship|reference-to-adolf-hitler|truck|iron-curtain|hotel|racetrack|palazzo|motorboat|car-chase|rome-italy|caper|russian-abroad|femme-fatale|berlin-wall|berlin-germany|acronym-in-title|russian|british-actor-playing-american-character|american-abroad|written-by-director|secret-agent|based-on-tv-series|remake|flat-tire|nosebleed|fountain|locker-room|milk-van|wire-cutter|map|binoculars|heavy-rain|forest|surprise-ending</t>
  </si>
  <si>
    <t xml:space="preserve">tt2938956</t>
  </si>
  <si>
    <t xml:space="preserve">The Transporter Refueled</t>
  </si>
  <si>
    <t xml:space="preserve">In the south of France, former special-ops mercenary Frank Martin enters into a game of chess with a femme-fatale and her three sidekicks who are looking for revenge against a sinister Russian kingpin.</t>
  </si>
  <si>
    <t xml:space="preserve">Relativity Europacorp Distribution</t>
  </si>
  <si>
    <t xml:space="preserve">Ed Skrein, Ray Stevenson, Loan Chabanol, Gabriella Wright</t>
  </si>
  <si>
    <t xml:space="preserve">car|driver|car-stunt|private-jet|airfield|tough-girl|robber|female-robber|gas-attack|fourth-part|sequel|russian|bank|france|femme-fatale|revenge|getaway-driver|heist|hostage|shot-multiple-times|scuba-diver|ledger|shot-in-the-belly|security-code|wall-safe|drugged|crashing-through-a-gate|facial-cut|removing-a-bullet|key|car-jump|electronic-money-transfer|four-against-one|mobile-app|cylinder-of-neroflurax|woman-in-a-wheelchair|woman-wearing-black-lingerie|reference-to-alexandre-dumas|woman-changing-clothes|woman-wearing-a-miniskirt|car-flip|slow-motion-action-scene|precision-driving|t-boned|getaway-car|woman-wearing-a-blonde-wig|car-rollover|abduction|gun-held-to-head|burning-a-dead-body|hotel-fire|late-for-an-appointment|woman-wearing-a-little-black-dress|six-against-one|tasered|stuffed-in-a-car-trunk|burnt-corpse|woman-wearing-black-lace-panties|police-car-crash|lesbian-kiss|police-detective|detective|redemption|photograph|thrown-from-a-boat|damsel-in-distress|man-kills-a-woman|nunchucks|massacre|looking-at-oneself-in-a-mirror|toy-car|ambiguous-ending|one-day|car-through-a-window|security-camera|airport-security|jumping-from-an-airplane|falling-from-height|safe|pilot|airport|airplane|computer-cracker|computer-hacker|high-tech|gas-mask|hit-by-a-car|sabotage|wheelchair|doctor|hospital|ambulance|drugged-drink|dancing|black-bra-and-panties|suspicion|woman-in-bra-and-panties|sisterhood|reference-to-the-three-musketeers|reference-to-john-wayne|fake-passport|stealing-a-car|police|police-station|morgue|police-inspector|chop-shop|seduction|watching-tv|body-in-a-trunk|taser|disguise|wig|gash-in-the-face|heroism|underwater-scene|diver|beach|speedboat|manipulation|tunnel|europe|caper|wisecrack-humor|hanging-upside-down|nightclub|restaurant|off-screen-sex|bare-chested-male|bar|henchman|bodyguard|false-accusation|bank-robbery|safe-deposit-box|robbery|money|decoy|drug-overdose|surveillance-footage|surveillance|security-guard|knocked-out|pistol-whip|accountant|hotel|mexican-standoff|swimming-pool|cockney-accent|father-son-relationship|paranoia|abandoned-building|bullet-wound|vodka|wine|embassy|race-against-time|tracking-device|text-messaging|cell-phone|wristwatch|sunglasses|burnt-body|fire|cigarette-lighter|conspiracy|cover-up|friendship|aerial-shot|fingerprint|attempted-robbery|parking-garage|woman-kills-a-man|woman-shot|corpse|blood-on-shirt|silencer|shot-to-death|shot-in-the-back|shot-in-the-chest|shot-in-the-arm|shot-in-the-forehead|shot-in-the-head|ambush|necklace|french-riviera|card-game|thug|jumping-through-a-window|limousine|honor|tragic-past|dark-past|one-against-many|warrior|tough-guy|one-man-army|anti-hero|action-hero|catfight|strangulation|englishman-abroad|american-abroad|ex-soldier|former-spy|blackmail|black-and-white-scene|tattoo|flashback|product-placement|flash-forward|returning-character-with-different-actor|year-2010|year-1995|2010s|1990s|organized-crime|mafia-boss|mob-boss|crime-boss|gangster|mobster|russian-mafia|pimp|prostitute|prostitution|prologue|gadgetry|gadget|hit-with-a-car-door|boat-chase|yacht|jet-ski|rubber-boat|dinghy|showdown|death|violence|murder|betrayal|deception|double-cross|escape|rescue|held-at-gunpoint|kidnapping|disarming-someone|exploding-car|motorcycle-stunt|motorcycle-cop|motorcycle|car-crash|car-accident|overturning-car|police-chase|car-chase|chase|foot-chase|ak-47|machine-gun|pistol|shootout|gunfight|threatened-with-a-knife|knife|axe|improvised-weapon|head-butt|knife-fight|axe-fight|stick-fight|hit-in-the-face|beaten-to-death|beating|kicked-in-the-face|kicked-in-the-stomach|punched-in-the-face|punched-in-the-chest|slow-motion-scene|stylized-violence|hand-to-hand-combat|mixed-martial-arts|martial-arts|brawl|fight|fistfight|death-of-friend|independent-film|surprise-ending</t>
  </si>
  <si>
    <t xml:space="preserve">tt3567288</t>
  </si>
  <si>
    <t xml:space="preserve">The Visit</t>
  </si>
  <si>
    <t xml:space="preserve">Two siblings become increasingly frightened by their grandparents' disturbing behavior while visiting them on vacation.</t>
  </si>
  <si>
    <t xml:space="preserve">Olivia DeJonge, Ed Oxenbould, Deanna Dunagan, Peter McRobbie</t>
  </si>
  <si>
    <t xml:space="preserve">handheld-camera|farm|mockumentary|impostor|rap|rock-paper-scissors|basement|diaper|skype|laptop|swing|child-protagonist|oven|barn|farmhouse|documentary-filmmaker|documentary-filmmaking|knife|breaking-the-fourth-wall|snow|rural-setting|hide-and-seek|video-camera|character's-point-of-view-camera-shot|child-in-peril|grandmother-granddaughter-relationship|grandfather-granddaughter-relationship|brother-sister-relationship|train|dark-secret|teenager|riding-a-train|speaking-to-audience|female-cinematographer|partial-female-nudity|victim-fights-back|murder|estranged-family-member|escaped-mental-patient|birthday-cake|birthday|hammer|two-word-title|self-referential|reference-to-hansel-and-gretel|paranoia|gothic|farm-life|philadelphia-pennsylvania|family-relationships|disturbed-individual|fake-documentary|female-rear-nudity|fairy-tale|isolation|no-background-score|subjective-camera|written-by-director|independent-film|corpse|found-footage|grandmother-grandson-relationship|grandfather-grandson-relationship|black-comedy|twist-ending|surprise-ending</t>
  </si>
  <si>
    <t xml:space="preserve">tt3862750</t>
  </si>
  <si>
    <t xml:space="preserve">The Perfect Guy</t>
  </si>
  <si>
    <t xml:space="preserve">After breaking up with her boyfriend, a professional woman gets involved with a man who seems almost too good to be true.</t>
  </si>
  <si>
    <t xml:space="preserve">Sanaa Lathan, Michael Ealy, Morris Chestnut, L. Scott Caldwell</t>
  </si>
  <si>
    <t xml:space="preserve">David M. Rosenthal</t>
  </si>
  <si>
    <t xml:space="preserve">breaking-up|hit-on-the-head-with-a-pot|beanbag-shell|hiding-under-a-bed-while-couple-has-sex|neighbor-murdered|ginger-tabby-cat|key-in-fake-rock|sex-on-the-first-date|pump-action-shotgun|pushed-down-stairs|psychopath|man-wearing-a-towel|meeting-the-parents|african-american-protagonist|fatal-attraction|female-protagonist|lobbyist|drinks|beer|beating-victim|afraid|scared|begging-for-someone's-life|beaten-to-a-pulp|fistfight|punched-in-the-face|jealousy|tickets|san-francisco-giants|meeting-girlfriend's-mother|meeting-girlfriend's-father|dancing-couple|sex-in-public-restroom|sex-in-public-bathroom|sex-in-a-bathroom|corporate-espionage|dancing|computer-tech|computer-technician|baseball|business-card|kissing|baseball-game|telephone-call|phone-call|traffic|dinner|san-francisco|san-francisco-california|architect|los-angeles-california|slow-motion-scene|nightclub|hit-on-the-head|gunfire|gun-shot|gun|female-in-shower|damsel-in-distress|bare-feet|boyfriend-killed|bare-chested|african-american-woman|african-american-man|african-american-lead-character|african-american-interest|harassment|harrassment|car-accident|struggle|lack-of-evidence|false-identity|e-mail|showering|shower-scene|shower-together|shower-curtain|showering-together|couple-talking-in-bed|couple-sharing-a-bed|sex-in-bed|concealed-nudity|couple-making-out|couple-in-peril|couple|filming-sex|videotaping-sex|videotaped-sex|watching-someone-having-sex|videotape|spying-on-couple-having-sex|spying-on-someone|threaten|confrontation|warning|red-rose|attack|car|passionate-kissing|passionate-kiss|lack-of-commitment|unhappy-couple|parking-garage|stalked|stalked-by-ex-lover|violent-man|violent-outburst|violent-streak|violent-behavior|violent|violence|provocation|backhand-slap|gunshot|vandalism|suicide-text|police-brutality|pseudonym|suspended-from-job|boyfriend-murdered|suffocation|car-rollover|sabotage|birthday-present|lost-cat-flyer|female-in-a-shower|camera-shot-of-bare-feet|dodge-charger|stolen-cat|bare-chested-male|engraved-wristwatch|serving-a-subpoena|push-up|public-humiliation|camera-shot-of-feet|coyote|adopted|tear-on-cheek|firing-a-gun-into-the-air|beaten-up|saying-grace|no-hitter|whispering|san-francisco-giants-tickets|kissing-in-public|slow-motion-dance-scene|night-club|office-worker|report|anniversary-party|wedding-anniversary|party|boyfriend-girlfriend-relationship|woman-getting-dressed|getting-dressed|woman-fights-a-man|shot-in-the-chest|killing-in-self-defense|shot-to-death|glass-table|home-invasion|stalker|stalking|stalking-victim|information-technology|shotgun|writing-on-a-wall|graffiti|coffee-shop|coffee|intimidation|business-meeting|envelope|spray-can|threat|missing-pet|missing-cat|computer|ransacked-apartment|ransacking|flyer|breaking-and-entering|obsession|apartment|house|sex-in-a-nightclub|sex-scene|office|following-someone|ginger-cat|pet-cat|cat|beating|gas-station|inscription|muscle-car|restraining-order|murder-of-boyfriend|hiding-in-a-closet|closet|woman-with-gun|gun-store|black-woman|inscription-on-back-of-wristwatch|hidden-camera|surveillance-camera|parking-lot|rose|woman-killed|father-daughter-relationship|mother-daughter-relationship|murder-disguised-as-accident|falling-down-stairs|police-interrogation|computer-hacker|cell-phone|text-message|police-station|police-detective|police|intruder|spare-key|break-up|two-in-a-shower|woman-in-a-towel|murder|neighbor|death-of-boyfriend|computer-expert|car-crash|sex-in-shower|wristwatch|restaurant|woman-in-jeopardy|african-american|three-word-title|perfect-guy|perfection|car-roll-over|reference-to-the-new-york-giants|steam|steam-from-shower|fire-detector|shower|knife|latex-gloves</t>
  </si>
  <si>
    <t xml:space="preserve">tt4337690</t>
  </si>
  <si>
    <t xml:space="preserve">90 Minutes in Heaven</t>
  </si>
  <si>
    <t xml:space="preserve">A man involved in a horrific car crash is pronounced dead, only to come back to life an hour and a half later, claiming to have seen Heaven.</t>
  </si>
  <si>
    <t xml:space="preserve">Hayden Christensen, Kate Bosworth, Hudson Meek, Bobby Batson</t>
  </si>
  <si>
    <t xml:space="preserve">Michael Polish</t>
  </si>
  <si>
    <t xml:space="preserve">heaven|pronounced-dead|recovery|hospital|praying|mistaken-for-dead|emergency-surgery|pronounced-dead-at-the-scene-of-an-accident|year-1989|driving-in-the-rain|car-hit-by-a-truck|x-ray|ambulance|rain|near-death-experience|prayer|husband-wife-relationship|hospital-room|hospital-bed|time-in-title|car-truck-crash|truck|church|bridge|18-wheeler|car-accident|christian-film|four-word-title|based-on-novel|number-in-title</t>
  </si>
  <si>
    <t xml:space="preserve">tt4046784</t>
  </si>
  <si>
    <t xml:space="preserve">Maze Runner: The Scorch Trials</t>
  </si>
  <si>
    <t xml:space="preserve">After having escaped the Maze, the Gladers now face a new set of challenges on the open roads of a desolate landscape filled with unimaginable obstacles.</t>
  </si>
  <si>
    <t xml:space="preserve">Dylan O'Brien, Ki Hong Lee, Kaya Scodelario, Thomas Brodie-Sangster</t>
  </si>
  <si>
    <t xml:space="preserve">escape|desert|cure|zombie|evil-corporation|disease|resistance|virus|suspense|megacorporation|running|infection|epidemic|on-the-run|survival|moral-dilemma|creature|rescue|city-in-ruins|fight-the-system|dystopia|sequel|post-apocalypse|based-on-novel|rat|teenager|death|blood|mountain|resistance-fighter|vertical-take-off|bolt-action-rifle|stun-grenade|camp-site|whistling|telescopic-rifle|sliding-down-a-rope|building-demolition|sniper|blocked-tunnel|sleeping-in-the-open|thunderstorm|uh-1-huey-helicopter|sand-dune|crawling-through-an-air-shaft|hiding|running-for-your-life|electric-generator|suspension-bridge|eye-swollen-shut|obscene-finger-gesture|stun-gun|security-badge|syringe|shot-in-the-shoulder|falling-to-death|hit-with-a-metal-pipe|raised-middle-finger|evil-doctor|human-experiment|air-vent|cafeteria|dream-sequence|young-version-of-character|sniper-rifle|male-in-shower|shot-in-the-forehead|all-terrain-vehicle|lightning-storm|falling-down-an-elevator-shaft|destroyed-bridge|returning-character-killed-off|hallucination|flask|bare-chested-male|immunity|unrequited-love|power-outage|cyberpunk|revelation|party|memory|blood-on-shirt|exploding-body|massacre|capture|head-butt|jumping-through-a-window|falling-through-window|fire|scar|walkie-talkie|race-against-time|distrust|commando|commando-raid|based-on-young-adult-novel|struck-by-lightning|sandstorm|pickpocket|eavesdropping|slow-motion-scene|hologram|injection|hypodermic-needle|surveillance|lasersight|shopping-mall|airship|helicopter|flashlight|tunnel|crow|collapsing-building|zip-line|vinyl|bomb|detonator|near-death-experience|falling-from-height|foot-chase|fugitive|laboratory|scientist|mercenary|soldier|open-ended|battle|shootout|tent|rave|abandoned-building|abandoned-car|drugged-drink|prostitute|beating|punched-in-the-face|smuggler|tied-to-a-chair|hanging-upside-down|interrogation|torture|paranoia|hope|fear|held-at-gunpoint|hostage|kidnapping|teenage-boy|dark-future|subjective-camera|character's-point-of-view-camera-shot|assault-rifle|disarming-someone|ambush|explosion|missile|gatling-gun|machete|ak-47|rifle|shotgun|sawed-off-shotgun|revolver|pistol|electrocution|friendship|suicide|knocked-out|flashback|no-opening-credits|corpse|tough-girl|tough-guy|reluctant-hero|teenage-hero|double-cross|betrayal|deception|social-commentary|violence|murder|shot-to-death|shot-in-the-back|shot-in-the-chest|second-part|death-of-friend|surprise-ending|good-versus-evil</t>
  </si>
  <si>
    <t xml:space="preserve">tt3268668</t>
  </si>
  <si>
    <t xml:space="preserve">Captive</t>
  </si>
  <si>
    <t xml:space="preserve">A single mother struggling with drug addiction is taken hostage in her own apartment by a man on the run who has broken out of jail and murdered the judge assigned to his case.</t>
  </si>
  <si>
    <t xml:space="preserve">Elle Graham, Kate Mara, Claudia Church, Gina Stewart</t>
  </si>
  <si>
    <t xml:space="preserve">Jerry Jameson</t>
  </si>
  <si>
    <t xml:space="preserve">desperation|hope|strong-female-lead|strong-female-character|kidnapping|violence|drug-addict|auto-theft|based-on-true-story|independent-film</t>
  </si>
  <si>
    <t xml:space="preserve">tt2361509</t>
  </si>
  <si>
    <t xml:space="preserve">The Intern</t>
  </si>
  <si>
    <t xml:space="preserve">70-year-old widower Ben Whittaker has discovered that retirement isn't all it's cracked up to be. Seizing an opportunity to get back in the game, he becomes a senior intern at an online fashion site, founded and run by Jules Ostin.</t>
  </si>
  <si>
    <t xml:space="preserve">Robert De Niro, Anne Hathaway, Rene Russo, Anders Holm</t>
  </si>
  <si>
    <t xml:space="preserve">website|f-rated|reference-to-jack-nicholson|reference-to-george-clooney|reference-to-ben-affleck|reference-to-brad-pitt|reference-to-billie-holiday|reference-to-youtube|reference-to-harry-potter|reference-to-google|mother-daughter-relationship|woman|office|san-francisco-california|hotel|reference-to-harrison-ford|police-siren|bar|reference-to-jay-z|reference-to-beyonce|brooklyn-new-york|reference-to-facebook|rapping-in-a-car|singing-in-a-car</t>
  </si>
  <si>
    <t xml:space="preserve">tt1596345</t>
  </si>
  <si>
    <t xml:space="preserve">Pawn Sacrifice</t>
  </si>
  <si>
    <t xml:space="preserve">Set during the Cold War, American chess prodigy Bobby Fischer finds himself caught between two superpowers and his own struggles as he challenges the Soviet Empire.</t>
  </si>
  <si>
    <t xml:space="preserve">Bleecker Street</t>
  </si>
  <si>
    <t xml:space="preserve">Tobey Maguire, Liev Schreiber, Michael Stuhlbarg, Peter Sarsgaard</t>
  </si>
  <si>
    <t xml:space="preserve">Edward Zwick</t>
  </si>
  <si>
    <t xml:space="preserve">chess|cold-war|american|paranoia|what-happened-to-epilogue|flashback|archive-footage|paparazzi|woman-in-a-bikini|swearing-priest|catholic-priest|woman-smoker|cigarette-smoking|russian-jew|rec-room|reference-to-leonid-brezhnev|russian-abroad|motel|beach|brother-sister-relationship|mother-son-relationship|1960s|singing-in-a-car|reference-to-mike-wallace|reference-to-the-beatles|reference-to-jimi-hendrix|reference-to-the-rolling-stones|reference-to-henry-kissinger|reference-to-richard-nixon|american-abroad|in-medias-res|two-word-title|audience|chair|1970s|politics|opening-scene-repeated-later-in-film|iceland|russian|camera|chess-prodigy|madness|chess-tournament|chess-player|chess-master|based-on-true-story</t>
  </si>
  <si>
    <t xml:space="preserve">tt3659388</t>
  </si>
  <si>
    <t xml:space="preserve">The Martian</t>
  </si>
  <si>
    <t xml:space="preserve">An astronaut becomes stranded on Mars after his team assume him dead, and must rely on his ingenuity to find a way to signal to Earth that he is alive.</t>
  </si>
  <si>
    <t xml:space="preserve">Matt Damon, Jessica Chastain, Kristen Wiig, Jeff Daniels</t>
  </si>
  <si>
    <t xml:space="preserve">Nominated for 7 Oscars. Another 34 wins &amp; 180 nominations.</t>
  </si>
  <si>
    <t xml:space="preserve">left-for-dead|space-habitat|astronaut|nasa|presumed-dead|stranded|alone|international-cooperation|potato|disco-music|mars|greenhouse|food-shortage|storm|space-suit|botany|mars-the-planet|planting|rover|self-surgery|trapped-in-space|scientist|communication|space-exploration-vehicle|sandstorm|spaceship-crew|solar-power|airlock|china|video-diary|fertilizer|explosion|rationing|peril|rescue|press-conference|johnson-space-center-houston-texas|spaceship|mars-rover|artificial-gravity|crucifix|surgical-staple|mutiny|human-excrement|duct-tape|habitat|outer-space|based-on-novel|strong-female-lead|moral-dilemma|saving-a-life|spacewalk|space|shaving|strong-female-character|alone-on-a-planet|science|loneliness|survival|jet-propulsion-laboratory|united-states-china-relationship|computer|ascii|eating|emaciation|starvation|friend|left-behind|botanist|rescue-mission|mars-viewed-from-space|scene-during-end-credits|pathfinder|solar-panel|stabbed-in-the-belly|sand-storm|condensation|loss-of-oxygen|escape|earth-viewed-from-space|video-recording|hope|helmet-camera|near-death-experience|race-against-time|mission-director|map|surveillance|laptop|excrement|duststorm|media-coverage|homemade-explosive|spacesuit|oxygen|mars-base|flight-to-mars|space-expedition|no-opening-credits|watching-tv|surprise-ending|starving|food|friendship|family-relationships|houston-texas|spacecraft|martian|intelligence|reference-to-iron-man|reference-to-neil-armstrong|zero-gravity|space-shuttle|bomb|revenant|bare-chested-male|bare-butt|male-rear-nudity|f-word|mission|ingenuity|evacuation|satellite|bio-dome|biosphere|planet-viewed-from-outer-space|gym|aires-v-mission|cheering-crowd|building-a-bomb|electric-razor|prepositioning|piracy|steely-eye-missile-man|set-back|rocket-explosion|resupply|vicodin|live-broadcast|hermes-spacecraft|broken-rib|nuclear-reactor|12-gs|johnson-space-center|catalyst|firecracker|weightless|sprout|nose-plug|human-feces|garden|local-anesthesia|sweet-and-sour-chicken|stabbed-through-space-suit|rocket-launching|suturing-own-wound|improvised-explosive-device|hydrogen|boyfriend-girlfriend-relationship|lightning|pilot|chemist|birthday|power-drill|flashlight|high-tech|videoconferencing|humor|laboratory|hypothermia|snow|public-relations|photograph|reference-to-the-fonz|camera|crater|chinese|chinese-american|treadmill|space-exploration|mission-control|compass|plutonium|hammer|mathematics|defecation|disobeying-orders|fired-from-the-job|explosive-decompression|computer-cracker|farming|commander|engineer|babe-scientist|ex-soldier|aerial-shot|survivalism|water|desert|space-travel|survivalist|space-probe|mid-air-transfer|space-station|female-astronaut|nuclear-power|male-nudity|ketchup|colonization|font-imitation|grapefruit-juice|self-injection|nudity|electronic-music-score|camaraderie|employee-dismissal|englishman-abroad|news-report|cnn-reporter|subtitled-scene|impalement|fire|trafalgar-square-london|latin-american|e-mail|helmet|german|reference-to-abba|boxer-briefs|male-underwear|montage|times-square-manhattan-new-york-city|london-england|beijing-china|pasadena-california|two-word-title</t>
  </si>
  <si>
    <t xml:space="preserve">tt3077214</t>
  </si>
  <si>
    <t xml:space="preserve">Suffragette</t>
  </si>
  <si>
    <t xml:space="preserve">The foot soldiers of the early feminist movement, women who were forced underground to pursue a dangerous game of cat and mouse with an increasingly brutal State.</t>
  </si>
  <si>
    <t xml:space="preserve">Anne-Marie Duff, Grace Stottor, Geoff Bell, Carey Mulligan</t>
  </si>
  <si>
    <t xml:space="preserve">Sarah Gavron</t>
  </si>
  <si>
    <t xml:space="preserve">14 wins &amp; 15 nominations.</t>
  </si>
  <si>
    <t xml:space="preserve">f-rated|anarchy|terrorism|suffragette|women's-equality|equal-rights|police-brutality|protest|rape|sexist-slur|sexual-discrimination|misogyny|gender-violence|abused-woman|vandalism|activism|political-oppression|workplace-harassment|sexual-harassment|horse-race|upper-class|sexism|discrimination|human-rights|mother-son-relationship|government|pride|adoption|spying|covert|hunger-strike|shame|british-culture|prison|voting|year-1912|male-chauvinism|foot-soilder|force-feeding|rebellion|working-class|civil-rights|women's-rights|triple-f-rated|woman|strong-female-lead|strong-female-character|self-sacrifice|loss-of-child|beating|female-nudity|dynamite|sexual-abuse|rain|flower|explosion|bomb|women's-suffrage|suffering|shunning|loss-of-friend|battered-woman|one-word-title|laundry|united-kingdom|political-violence|martyr|middle-class|title-spoken-by-character</t>
  </si>
  <si>
    <t xml:space="preserve">tt3682448</t>
  </si>
  <si>
    <t xml:space="preserve">Bridge of Spies</t>
  </si>
  <si>
    <t xml:space="preserve">During the Cold War, an American lawyer is recruited to defend an arrested Soviet spy in court, and then help the CIA facilitate an exchange of the spy for the Soviet captured American U2 spy plane pilot, Francis Gary Powers.</t>
  </si>
  <si>
    <t xml:space="preserve">Mark Rylance, Domenick Lombardozzi, Victor Verhaeghe, Mark Fichera</t>
  </si>
  <si>
    <t xml:space="preserve">Won 1 Oscar. Another 30 wins &amp; 97 nominations.</t>
  </si>
  <si>
    <t xml:space="preserve">lawyer|negotiation|cold-war|spy|berlin-wall|berlin-germany|cia|pilot|court|russian|trial|law|kgb|1960s|border|east-berlin-east-germany|secret-mission|embassy|passport|american-abroad|west-germany|border-crossing|anti-communism|black-comedy|secret-agent|prisoner|spy-plane|mission|student|judge|letter|bar|law-firm|negotiator|espionage|fbi|east-germany|wall|insurance|prison|supreme-court|glienicke-bridge|hardball-negotiation|riding-a-bicycle-indoors|soviet-flag|snow-storm|soviet-embassy|burning-a-message|zippo-lighter|building-the-berlin-wall|t-62-tank|guilty-verdict|pilot-ejects|douglas-dc-6|ends-with-biographical-notes|preflight-check|united-states-supreme-court|flashbulb|mob-of-reporters|man-wearing-a-tuxedo|archival-footage|nuclear-explosion|shot-trying-to-escape|walking-in-the-rain|4500-mm-camera-lens|peshawar-air-station|court-appointed-lawyer|saying-grace|reference-to-ethel-rosenberg|reference-to-julius-rosenberg|distraction|double-edged-razor-blade|matchbook|dead-drop|tailing-a-spy|riding-a-subway|self-portrait|dentures|begins-with-historical-notes|coded-message|motorcycle|counsellor|waitress|translator|irish-american|pipe-smoking|washington-d.c.|u.s.-supreme-court|card-game|sister-sister-relationship|brother-sister-relationship|mother-son-relationship|mother-daughter-relationship|father-son-relationship|family-relationships|justice|prejudice|suspicion|bare-chested-male|looking-at-oneself-in-a-mirror|photograph|robbery|gang|race-against-time|suspense|bureaucracy|politics|prison-guard|drawing|attempted-murder|shot-to-death|shot-in-the-back|typewriter|secretary|assistant|bilingualism|watching-tv|news-report|radio-news|radio|newspaper-headline|drive-by-shooting|escape|evacuation|water-torture|show-trial|west-berlin-west-germany|brooklyn-bridge|brooklyn-new-york-city|new-york-city|secret-message|wristwatch|subway|el-train|airport|taxi|torture|binoculars|snow|college-graduate|college-student|jail-cell|police-chase|car-chase|foot-chase|chase|umbrella|following-someone|restaurant|graduate-student|hotel|telephone|motel|self-destruct-mechanism|missile|plane-shot-down|airplane|u.s.-air-force|xenophobia|german-soldier|lieutenant|soldier|scottish-accent|fish-out-of-water|american-flag|russophobia|pledge-of-allegiance|sniper|tommy-gun|revolver|paranoia|arrest|handcuffs|police|world-war-two-veteran|surveillance|fear|cigarette-smoking|fbi-agent|cia-agent|undercover-agent|undercover|top-secret|year-1957|phone-booth|multiple-time-frames|1950s|coin|coat|telephone-call|painting|judicial-misconduct|surface-to-air-missile|aerial-reconnaissance|courtroom|prison-sentence|judgment|newspaper|sleep-deprivation|interrogation|law-office|explosion|plane-crash|nuclear-bomb|rain|heavy-rain|train|husband-wife-relationship|reference-to-spartacus|year-1960|bridge|prisoner-exchange|parachute|fighter-pilot|white-briefs|briefs|spying|based-on-true-story|based-on-book|german|russian-spy|russia|soviet-union|armenian-brandy|marmalade|riding-a-bicycle|reference-to-dmitri-shostakovich|scotch-and-water|lighting-a-cigarette-for-someone|reciting-a-pledge-of-allegiance|lockheed-u-2-dragon-lady|searching-an-apartment|jefferson-nickel|razor-blade|father-daughter-relationship|man-wearing-glasses|usa|hangar|what-happened-to-epilogue|film-starts-with-text|no-opening-credits|three-word-title|stolen-coat|red-scare|russian-embassy|glasses|gunshot|bathtub|girl-crying|crying-girl|man-in-underwear|undershirt|male-underwear</t>
  </si>
  <si>
    <t xml:space="preserve">tt1658801</t>
  </si>
  <si>
    <t xml:space="preserve">Freeheld</t>
  </si>
  <si>
    <t xml:space="preserve">New Jersey police lieutenant, Laurel Hester, and her registered domestic partner, Stacie Andree, both battle to secure Hester's pension benefits when she is diagnosed with terminal cancer.</t>
  </si>
  <si>
    <t xml:space="preserve">Julianne Moore, Ellen Page, Michael Shannon, Steve Carell</t>
  </si>
  <si>
    <t xml:space="preserve">lesbian-kiss|gay-bar|partner|cancer|public-hearing|hair-loss|kiss|politics|death|dying|domestic-partnership|protest|gay-marriage|lesbian-relationship|lesbian|new-jersey|lesbian-lead-character|gay-man|ends-with-real-life-photos|ends-with-historical-notes|strong-female-character|strong-female-lead|solidarity|courage|subjective-camera|woman-in-a-wheelchair|wheelchair|beach|one-word-title|equal-rights|shyness|mother-daughter-relationship|jew|sister-sister-relationship|hospital|demonstration|civil-rights|policeman|motorcycle|dog|volleyball|female-auto-mechanic|auto-mechanic|female-detective|detective|older-woman-younger-woman-relationship|gay|based-on-true-story</t>
  </si>
  <si>
    <t xml:space="preserve">tt2279339</t>
  </si>
  <si>
    <t xml:space="preserve">Love the Coopers</t>
  </si>
  <si>
    <t xml:space="preserve">The intertwined stories of four generations of Coopers unfold right before the annual family reunion on Christmas Eve.</t>
  </si>
  <si>
    <t xml:space="preserve">Groundswell</t>
  </si>
  <si>
    <t xml:space="preserve">Steve Martin, Diane Keaton, John Goodman, Ed Helms</t>
  </si>
  <si>
    <t xml:space="preserve">Jessie Nelson</t>
  </si>
  <si>
    <t xml:space="preserve">christmas|large-family|family-dinner|husband-wife-conflict|husband-wife-kiss|husband-wife-relationship|mother-daughter-relationship|sister-sister-relationship|father-daughter-relationship|singing-in-a-car</t>
  </si>
  <si>
    <t xml:space="preserve">tt2006295</t>
  </si>
  <si>
    <t xml:space="preserve">The 33</t>
  </si>
  <si>
    <t xml:space="preserve">Based on the real-life event, when a gold and copper mine collapses, it traps 33 miners underground for 69 days.</t>
  </si>
  <si>
    <t xml:space="preserve">Antonio Banderas, Rodrigo Santoro, Juliette Binoche, James Brolin</t>
  </si>
  <si>
    <t xml:space="preserve">7 wins &amp; 5 nominations.</t>
  </si>
  <si>
    <t xml:space="preserve">mine|race-against-time|survival|survival-film|docudrama|biopic|disaster-movie|trapped-in-a-mine|minister|president|trapped-underground|mining|number-33|rescue|underground-shaft|based-on-real-events|chilean|year-2010|2010|trapped-in-mine|chile|mine-shaft|chile-northern|chilean-miner|based-on-true-story|number-in-title</t>
  </si>
  <si>
    <t xml:space="preserve">tt1951266</t>
  </si>
  <si>
    <t xml:space="preserve">The Hunger Games: Mockingjay - Part 2</t>
  </si>
  <si>
    <t xml:space="preserve">As the war of Panem escalates to the destruction of other districts, Katniss Everdeen, the reluctant leader of the rebellion, must bring together an army against President Snow, while all she holds dear hangs in the balance.</t>
  </si>
  <si>
    <t xml:space="preserve">15 wins &amp; 28 nominations.</t>
  </si>
  <si>
    <t xml:space="preserve">dystopia|rebellion|revolution|brainwashing|execution|death-of-sister|president|army|bomb|destruction|bow-and-arrow|medic|aid-worker|war-zone|war-crime|coughing|shaky-cam|surveillance|kiss|collapsing-building|mountain|disobeying-orders|assassination-plot|dancing|wedding|soldier|military|shaved-head|disguise|flash-forward|femme-fatale|wanted-poster|cat|white-rose|forest|woods|greenhouse|parachute|child-murder|nurse|two-way-mirror|mind-control|memory-loss|armored-car|behind-enemy-lines|airfield|aircraft|bombardment|future-war|class-differences|pirate-broadcasting|news-report|media-coverage|propaganda|cameraman|film-crew|commando-mission|commando-unit|shot-with-an-arrow|abandoned-city|hologram|map|suspense|flood|subway|subterranean|surveillance-footage|futuristic-train|tunnel|suicide-pill|strapped-to-a-bed|sign-language|mute|disintegrating-body|animal-killing|booby-trap|flamethrower|self-destruct-mechanism|spear|impalement|stabbed-in-the-back|stabbed-in-the-chest|oil|rocket-launcher|crossbow|archer|anti-war|uprising|female-soldier|reluctant-hero|female-warrior|anti-heroine|action-heroine|based-on-young-adult-novel|last-of-series|suicide-attempt|snow|death|symbol|revenge|future|battle|rebel|fight|mission|fire|love|hope|warrior|screenplay-adapted-by-author|dystopian-future|female-protagonist|f-rated|female-archer|strong-female-lead|strong-female-character|manipulation|guerilla-warfare|mass-death|filmmaker|moral-dilemma|tension|man-fights-a-woman|sewer|caught-in-a-net|brawl|public-execution|fistfight|blockade|mansion|anarchy|post-traumatic-stress-disorder|tattoo|long-take|social-decay|cargo-plane|minefield|poisoned-drink|sobbing|emaciation|epic|destiny|chosen-one|revelation|bookshelf|female-doctor|doctor|panic|danger|dark-future|capture|fugitive|death-of-loved-one|loss-of-loved-one|tragic-heroine|anti-villain|wheelchair|scientist|engineer|mercy-killing|on-the-run|museum|abandoned-building|insubordination|slow-motion-scene|photograph|tank|freedom-fighter|christ-allegory|flashlight|title-at-the-end|rocket|bullet-wound|falling-from-height|politics|letter|guard|showdown|star-died-before-release|drugged-drink|mercenary|fade-to-black|knocked-out|arena|refugee|aerial-shot|presumed-dead|false-accusation|mutant|abandoned-house|heavy-rain|palace|evacuation|innocent-person-killed|corpse|casualty-of-war|genocide|child-in-peril|hospital|repressed-memory|mother-daughter-relationship|sister-sister-relationship|military-base|warehouse|armory|bunker|airplane|cyberpunk|totalitarianism|oppression|social-commentary|fight-the-system|commander|lieutenant|corporal|dictator|filmed-killing|camcorder|commando|sole-black-character-dies-cliche|tracking-device|water|offscreen-killing|riot|rifle|train|near-death-experience|distrust|animal-attack|creature|ambush|person-on-fire|chaos|self-sacrifice|mexican-standoff|escape|rescue|held-at-gunpoint|hostage|foot-chase|chase|attack|knife|stabbed-to-death|strangulation|eye-gouging|stabbed-in-the-head|shot-in-the-arm|shot-to-death|shot-in-the-chest|shot-in-the-head|exploding-car|exploding-building|exploding-body|explosive|pistol|assault-rifle|machine-gun|double-cross|betrayal|deception|epilogue|no-opening-credits|returning-character-killed-off|teenager|coming-of-age|bravery|courage|survival|paranoia|fear|brutality|violence|murder|war-violence|gunfight|shootout|combat|battlefield|good-versus-evil|fictional-country|civil-war|coup-d'etat|fictional-war|alliance|resistance-fighter|rebel-leader|resistance|female-fighter|tough-girl|anti-hero|tough-guy|action-hero|explosion|post-apocalypse|fourth-part|sequel|death-of-child|based-on-novel|teenage-heroine|one-woman-army|death-of-cast-member</t>
  </si>
  <si>
    <t xml:space="preserve">tt1741273</t>
  </si>
  <si>
    <t xml:space="preserve">Secret in Their Eyes</t>
  </si>
  <si>
    <t xml:space="preserve">A tight-knit team of rising investigators, along with their supervisor, is suddenly torn apart when they discover that one of their own teenage daughters has been brutally murdered.</t>
  </si>
  <si>
    <t xml:space="preserve">STX Entertainment</t>
  </si>
  <si>
    <t xml:space="preserve">Chiwetel Ejiofor, Nicole Kidman, Julia Roberts, Dean Norris</t>
  </si>
  <si>
    <t xml:space="preserve">Billy Ray</t>
  </si>
  <si>
    <t xml:space="preserve">investigator|secret|police|death|grave-digging|digging-a-grave|gun|vengeance|self-justice|kidnapping|dark-secret|surprise|secluded-house|obsession|death-penalty|district-attorney|punched-in-the-face|interrogation|confession|forced-confession|false-confession|coerced-confession|hierarchy|justice|passion|christmas-tree|garage|stealing-a-car|foot-chase|chase|escape|stadium|horse|kicking-a-dog|dog|comics|climbing-a-fence|partner|photograph|rape-and-murder|unsolved-crime|garbage|crime-scene|loss-of-daughter|death-of-daughter|murder-of-daughter|murdered-daughter|girl-murdered|murder|mosque|terrorism|reference-to-september-11-2001|post-september-11-2001|year-2002|flashback|nonlinear-timeline|non-linear|body-part-in-title|remake|surprise-ending</t>
  </si>
  <si>
    <t xml:space="preserve">tt2381111</t>
  </si>
  <si>
    <t xml:space="preserve">Brooklyn</t>
  </si>
  <si>
    <t xml:space="preserve">An Irish immigrant lands in 1950s Brooklyn, where she quickly falls into a romance with a local. When her past catches up with her, however, she must choose between two countries and the lives that exist within.</t>
  </si>
  <si>
    <t xml:space="preserve">Saoirse Ronan, Hugh Gormley, Brid Brennan, Maeve McGrath</t>
  </si>
  <si>
    <t xml:space="preserve">John Crowley</t>
  </si>
  <si>
    <t xml:space="preserve">Nominated for 3 Oscars. Another 35 wins &amp; 150 nominations.</t>
  </si>
  <si>
    <t xml:space="preserve">irish-immigrant|immigrant|1950s|irish-accent|torn-between-two-worlds|irish|italian-american|death-of-sister|coney-island-brooklyn-new-york-city|boarding-house|brooklyn-new-york-city|winter|summer|new-york-skyline|torn-between-two-men|ireland|woman|bookkeeper|brooklyn-college|bookkeeping|seasickness|plumber|priest|homesickness|crossing-oneself|reference-to-the-dodgers|emigrant|reference-to-singing-in-the-rain|packing-a-suitcase|mother-daughter-embrace|cork-ireland|enniscorthy-ireland|grocery-store|mirror-ball|gossip|wedding-vows|bride-and-groom|tea|pipe-smoking|trophy|golf-club|golf|money|sunglasses|reading-a-newspaper|blazer-the-jacket|marriage-engagement|talking-to-dead-sister|gravestone|flowers|grave|cemetery|graveyard|rugby|bar|engagement-ring|white-garter-belt|loss-of-virginity|undressing|promise|letter-of-condolence|marriage-proposal|returning-home|dead-husband|dead-father|death-of-daughter|telephone-call|telephone|ambulance|illness|bare-chested-male|swimming|wolf-whistle|cotton-candy|subjective-camera|nylons|divorcee|husband-wife-relationship|bathroom|kiss|reference-to-the-new-york-yankees|brooklyn-dodgers|flatbush-brooklyn-new-york-city|ebbets-field-brooklyn-new-york-city|baseball|apology|pulled-by-one's-ear|four-brothers|prejudice|little-brother|8-year-old|river|bench|lamp-post|watching-a-movie|falling-in-love|trolley|giddiness|over-talkativeness|taxi|accountant|dating|brother-brother-relationship|mother-son-relationship|father-son-relationship|italian|clinton-street-brooklyn|looking-at-oneself-in-a-mirror|mirror|cross|band|parish-hall|jealousy|teasing|manhattan-new-york-city|listening-to-music|giving-a-toast|drink|drinking|snowing|snow|old-man|irish-music|song|singing|singer|applause|whistling|nativity-scene|christmas-dinner|christmas-tree|christmas|classroom|teacher|class|eyeglasses|student|crying-woman|tears|crying|reading-a-letter|shyness|night-class|reference-to-god|sleeplessness|bed|photograph|restaurant|salesclerk|year-1952|make-up|clothing|name-calling|f-word|diarrhea|mutton-stew|waiter|bunk-bed|waving-goodbye|blowing-a-kiss|reference-to-jesus-christ|suitcase|cigarette-smoking|dance|reference-to-gary-cooper|friendship|friend|eating|food|american-flag|prayer|prologue|long-island-new-york|catholic-church|freeze-frame|immigration|dear-john-letter|train|advice|pneumatic-tube|landlord-tenant-relationship|employer-employee-relationship|wedding-ceremony|civil-wedding|family-dinner|apartment|female-sitting-on-a-toilet|church-service|death|emigration|boyfriend-girlfriend-relationship|irish-american|irishwoman-abroad|premarital-sex|woman-in-lingerie|sex-in-bed|sex-scene|female-protagonist|secret-marriage|europe|travel|usa|female-in-swimsuit|beach|wedding|marriage|loss-of-sister|spaghetti|voice-over-letter|voice-over|vomiting|location-in-title|one-word-title|best-friend|tragic-event|family-tragedy|twenty-something|letter|bigger-dreams|self-deception|anguish|heartbreak|sadness|swimsuit|dancing|dancer|ellis-island|catholic|department-store|melodrama|sister-sister-relationship|mother-daughter-relationship|new-york-city|dual-lives|filial-duty|love-triangle|ship|journey|working-class|community|based-on-novel|title-spoken-by-character|female-flatulence|reference-to-the-zombie-apocalypse</t>
  </si>
  <si>
    <t xml:space="preserve">tt3076658</t>
  </si>
  <si>
    <t xml:space="preserve">Creed</t>
  </si>
  <si>
    <t xml:space="preserve">The former World Heavyweight Champion Rocky Balboa serves as a trainer and mentor to Adonis Johnson, the son of his late friend and former rival Apollo Creed.</t>
  </si>
  <si>
    <t xml:space="preserve">Michael B. Jordan, Sylvester Stallone, Tessa Thompson, Phylicia Rashad</t>
  </si>
  <si>
    <t xml:space="preserve">Ryan Coogler</t>
  </si>
  <si>
    <t xml:space="preserve">Nominated for 1 Oscar. Another 45 wins &amp; 60 nominations.</t>
  </si>
  <si>
    <t xml:space="preserve">fight|boxing|boxing-match|montage|gym|training|cancer|long-take|rocky|mentor|trainer|boxer|mexico|woman|office|fighting-movie|ford-mustang|ford|dodge-ram-van|dodge|automobile|car|england|liverpool|united-kingdom|united-states-of-america|female-cinematographer|product-placement|hip-hop-music|male-camaraderie|bravery|courage|stadium|italian-american|apartment|media-coverage|cooking|kiss|ipad|ipod|dreadlocks|underdog|boyfriend-girlfriend-relationship|freeze-frame|knocked-out|legacy|statue|bruise|orphan|cell-phone|manager|cockney-accent|fish-tank|bar|bare-chested-male|shawarma|hotel|quad-bike|motorcycle|slow-motion-scene|fire-breathing|tattoo|youtube|father-figure|newspaper-headline|female-doctor|watching-tv|quitting-job|office-worker|mansion|widower|prologue|american-in-the-uk|american-abroad|liverpool-england|punched-in-the-chest|punched-in-the-face|widow|fistfight|brawl|n-word|beating|security-guard|concert|love-interest|singer|snow|van|looking-at-oneself-in-a-mirror|punching-bag|jogging|chicken|locker-room|social-worker|walkie-talkie|boxing-ring|ex-boxer|detention-center|juvenile-delinquent|sequel|no-opening-credits|coming-of-age|african-american|flash-forward|flashback|2010s|premarital-sex|1990s|philadelphia-pennsylvania|character's-point-of-view-camera-shot|subjective-camera|press-conference|arrest|character-repeating-someone-else's-dialogue|jail-cell|tijuana-mexico|los-angeles-california|hospital|vomiting|secret|photograph|cloud-storage|smartphone|reference-to-youtube|year-2015|youth-detention-centre|year-1998|restaurant|blood|musician|cemetery|one-word-title|mother-son-relationship|cancer-treatment|mentor-student-relationship|full-circle|spin-off|seventh-part|title-spoken-by-character|character-name-in-title|surprise-ending</t>
  </si>
  <si>
    <t xml:space="preserve">tt1976009</t>
  </si>
  <si>
    <t xml:space="preserve">Victor Frankenstein</t>
  </si>
  <si>
    <t xml:space="preserve">Told from Igor's perspective, we see the troubled young assistant's dark origins, his redemptive friendship with the young medical student Viktor Von Frankenstein, and become eyewitnesses to the emergence of how Frankenstein became the man - and the legend - we know today.</t>
  </si>
  <si>
    <t xml:space="preserve">Daniel Radcliffe, Jessica Brown Findlay, Bronson Webb, James McAvoy</t>
  </si>
  <si>
    <t xml:space="preserve">Drama, Horror, Sci-Fi</t>
  </si>
  <si>
    <t xml:space="preserve">frankenstein|assistant|medical-student|scientist|experiment|london-england|victorian-era|human-anatomy|doctor-frankenstein|frankenstein's-monster|gothic-horror|based-on-novel|obsession|friendship|scotch-whisky|roulette|pickaxe|shower|title-at-the-end|no-title-at-beginning|kidnapping|social-commentary|fight-the-system|brawl|fight|fistfight|face-slap|spit-take|punched-in-the-face|revenge|engineer|fear|blood|high-society|baron|chimpanzee|dead-animal|christian|screaming|father-son-relationship|party|ballroom|moral-dilemma|corpse|beaten-to-death|spiral-staircase|straight-razor|fireplace|playing-god|photograph|redemption|invulnerability|police-raid|drunkenness|casino|gambling|card-game|magic-trick|apartment|magnet|circus-freak|circus-tent|pocket-watch|jailbreak|caged-human|rescue|coming-of-age|top-hat|nurse|on-the-run|fugitive|knife-throwing|knife|cannon|strongman|hospital|bare-chested-male|bag-over-head|attempted-murder|forest|woods|wanted-poster|ambush|deception|rock-climbing|broken-hand|horse-drawn-carriage|horse|police-captain|police-officer|police-officer-killed|suspicion|showdown|castle|man-with-no-name|frozen-body|falling-from-height|stabbed-to-death|stabbed-in-the-heart|stabbed-in-the-back|stabbed-in-the-chest|fake-identity|stabbed-in-the-shoulder|stabbed-in-the-side|shot-multiple-times|shot-to-death|shot-in-the-arm|shot-in-the-back|shot-in-the-shoulder|shot-in-the-chest|rifle|revolver|held-at-gunpoint|big-ben-london|bridge|eye-patch|investigation|assumed-identity|police-inspector|suspended-cop|police-station|police|detective|police-detective|letter|visionary|19th-century|maid|manor-house|ball|restaurant|benefactor|lightning|rainstorm|heavy-rain|hot-air-balloon|drawing|cockney-accent|eyes|mutilation|severed-foot|lion|trapeze-artist|rampage|science-runs-amok|experiment-gone-wrong|near-death-experience|back-from-the-dead|resurrection|animal-killing|animal-attack|giant|love-interest|creature|told-in-flashback|nonlinear-timeline|fire-breathing|electrocution|exploding-body|explosion|mad-scientist|eccentric|god-complex|necklace|crucifix|science-vs-religion|science|organ-harvesting|lungs|heart|biology|doctor|book-burning|library|clown-makeup|deformity|scotland|gothic|steampunk|foot-chase|chase|montage|slow-motion-action-scene|slow-motion-scene|freeze-frame|no-opening-credits|monster|electricity|flashback|scotland-yard-agent|scotland-yard|underwater-scene|underwater|thrown-into-water|dancing|nightmare|dream-sequence|college|laboratory|mirror|fire|escape|fireworks|accident|aerial-acrobatics|acrobatics|female-acrobat|acrobat|anatomy|hunchback|physician|clown|circus|voice-over-narration|voice-over|title-spoken-by-character|character-name-in-title|surprise-ending</t>
  </si>
  <si>
    <t xml:space="preserve">tt4137324</t>
  </si>
  <si>
    <t xml:space="preserve">Magician: The Astonishing Life and Work of Orson Welles</t>
  </si>
  <si>
    <t xml:space="preserve">A look at the life and work of the great theatre, radio and film artist.</t>
  </si>
  <si>
    <t xml:space="preserve">Orson Welles, Simon Callow, Christopher Welles, Joanne Hill Styles</t>
  </si>
  <si>
    <t xml:space="preserve">Chuck Workman</t>
  </si>
  <si>
    <t xml:space="preserve">magician|radio|filmmaker|genius|money|commercial|18-year-old|painter|theatre|musical-prodigy|prodigy|reference-to-d.w.-griffith|reference-to-the-virgin-mary|half-sister-half-sister-estrangement|motel-room|funeral|reference-to-frank-sinatra|reference-to-john-gielgud|70-year-old|hope|death|birthday|reference-to-the-beverly-hills-hotel|academy-award|reference-to-the-shah-of-iran|year-1970|improvisation|beef-burger-commercial|wine-commercial|tv-commercial|distrust|trust|friendship|friend|1960s|los-angeles-california|reference-to-duke-ellington|reference-to-pablo-picasso|magic|film-editing|fraud|reference-to-pandors's-box|reference-to-francois-truffaut|reference-to-sergei-eisenstein|drinking|drink|luck|italy|munich-germany|film-museum|museum|munich-film-museum|legal-dispute|reference-to-the-university-of-chicago|year-1985|reference-to-a-sachertorte|reference-to-a-cafe-creme-torte|german|reference-to-a-kugel|reference-to-a-schwartzwalder-torte|croatia|eating|food|obesity|reference-to-a-buick|self-knowledge|reference-to-mike-nichols|king|crying-woman|crying-man|reflection-in-a-mirror|crying|cigar-smoking|illegitimate-son|reference-to-michael-lindsay-hogg|reference-to-roman-polanski|72-year-old|primosten-croatia|adriatic-sea|dalmation-coast-croatia|corset|reference-to-god|reference-to-roger-ebert|film-review|film-critic|reference-to-ibm|guilt|metaphor|railway-station|reference-to-the-seine-river-paris|clock-face|reference-to-the-gare-d'orsay-paris|moon|reference-to-tuileries-paris|reference-to-franz-kafka|la-conematheque-francaise|reference-to-plato|french|montage|reference-to-universal-international|memo|dinner-party|year-1966|year-1958|mistake|television-production|reference-to-shakespeare's-king-lear|1950s|taxes|reference-to-duke-of-york's-theatre-london|reference-to-john-huston|reference-to-moby-dick-rehearsed-the-play|year-1955|reference-ro-new-jersey|reference-to-africa|turkish-bath|bankruptcy|reference-to-mogador-morocco|reference-to-shakespeare's-othello|civil-rights|reference-to-the-scottsboro-boys|reference-to-peter-jackson|broke|reference-to-carol-reed|europe|reference-to-joseph-mccarthy|politics|reference-to-j.-edgar-hoover|fbi|exile|airplane|year-1957|reference-to-rita-hayworth|courtship|reference-to-dick-cavett|sex|reference-to-vera-zorina|reference-to-gloria-vanderbilt|reference-to-gina-lollobrigida|reference-to-katherine-dunham|reference-to-eartha-kitt|reference-to-corinne-calvet|reference-to-geraldine-fitzgerald|reference-to-sylvana-pampanini|reference-to-lena-horne|reference-to-marlene-dietrich|reference-to-cecil-b.-demille|interview|italian|reference-to-the-lady-from-shanghai-the-book|reference-to-the-man-i-killed-the-book|paperback-book|courage|reference-to-harry-cohn|financial-failure|reference-to-boston-massachusetts|reference-to-around-the-world-in-80-days-the-musical|reference-to-franklin-d.-roosevelt|movie-poster|reference-to-shakespeare's-hamlet|reference-to-gregory-ratoff|obsession|reference-to-norman-foster|reference-to-robert-stevenson|fired-from-the-job|reference-to-i-did-it-my-way-the-song|carnival|patriortism|rio-de-janeiro-brazil|reference-to-jock-whitney|reference-to-nelson-rockefeller|south-america|reference-to-agnes-moorehead|reference-to-the-magnificent-ambersons-the-novel|acting|year-1949|year-1942|reference-to-peanuts-the-comic-strip|arrogance|confidence|reference-to-gregg-toland|reference-to-herman-mankiewicz|reference-to-variety-the-newspaper|film-script|makeup|film-studio-executive|reference-to-heart-of-darkness-the-novel|screen-test|magazine-cover|celebrity|radio-broadcast|reference-to-mars-the-planet|fear|reference-to-dracula-the-radio-play|reference-to-jack-benny|reference-to-the-war-of-the-worlds-the-radio-play|reference-to-the-shadow-the-radio-show|radio-station|new-york-city|ambulance|rehearsal|radio-actor|microphone|radio-play|columbia-broadcasting-system|reference-to-the-george-eastman-house|reference-to-danton's-death-the-play|reference-to-too-much-johnson-the-play|reference-to-shakespeare's-five-kings|reference-to-the-new-yorker-the-magazine|reference-to-robert-benchley|broadway-manhattan-new-york-city|reference-to-time-magazine|reference-to-native-son-the-play|reference-to-shakespeare's-julius-caesar|mercury-theatre|reference-to-the-cradle-will-rock-the-musical|theatre-critic|reference-to-percy-hammond|curtain-call|audience|reference-to-shakespeare's-macbeth|negre-theatre-unit-of-the-federal-thratre-project|reference-to-christopher-marlowe|reference-to-doctor-faustus-the-play|federal-theatre-project|expressionism|movie-camera|sketch-book|drawing|cake|lack-of-empathy|precociousness|musician|newspaper-article|newspaper-headline|reference-to-leslie-megahey|reference-to-katharine-cornell|italian-countess|countess|reference-to-rebecca-welles|reference-to-paola-mori|half-sister-half-sister-relationship|divorce|husband-wife-relationship|marriage|reference-to-maurice-bernstein|reference-to-virginia-nicholson|surrealism|amateur-filmmaking|reference-to-jean-cocteau|reference-to-luis-bunuel|reference-to-jew-suss-the-play|newspaper-theatre-review|theatre-actor|reference-to-london-england|liar|lie|19-year-old|gate-theatre-dublin|dublin-ireland|reference-to-ireland|home-movie|archive-footage|giving-a-toast|theatre-dedication|opera-house-woodstock-illinois|reference-to-shakespeare's-twelfth-night|snow|idiosyncrasy|reference-to-wolfgang-amadeus-mozart|mentor-protege-relationship|teacher-student-relationship|11-year-old|reference-to-the-bible|reference-to-china|reference-to-jesus-christ|overweight-man|overweight-boy|13-year-old|classmate|todd-school-woodstock-illinois|reference-to-roger-skipper-hill|woodstock-illinois|9-year-old|nursery|legal-guardian|playboy|doctor|hungarian|womanizer|gambler|alcoholic|father-daughter-relationship|businessman|reference-to-peking-china|father-son-relationship|mother-son-relationship|chicago-illinois|7-year-old|birth-certificate|reference-to-kenosha-wisconsin|year-1941|year-1915|photograph|television-history|actress|20-year-old|16-year-old|filmmaking|theatre-director|reference-to-william-shakespeare|14-year-old|10-year-old|25-year-old|hollywood-california|drama-filmmaking|film-history|independent-filmmaking|rko-radio-pictures|actor|film-director|death-of-mother</t>
  </si>
  <si>
    <t xml:space="preserve">tt3850590</t>
  </si>
  <si>
    <t xml:space="preserve">Krampus</t>
  </si>
  <si>
    <t xml:space="preserve">A boy who has a bad Christmas ends up accidentally summoning a festive demon to his family home.</t>
  </si>
  <si>
    <t xml:space="preserve">Emjay Anthony, Adam Scott, Toni Collette, Stefania LaVie Owen</t>
  </si>
  <si>
    <t xml:space="preserve">Michael Dougherty</t>
  </si>
  <si>
    <t xml:space="preserve">4 wins &amp; 14 nominations.</t>
  </si>
  <si>
    <t xml:space="preserve">krampus|holiday|christmas|german|santa-claus|mythology|folklore|supernatural|surprise-ending|letter|family-gathering|child-in-peril|snowglobe|grandmother|jack-in-the-box|blizzard|bell|elf|shotgun|teddy-bear|mother-son-relationship|christmas-card|one-word-title|beast|creature|blood|death|based-on-legend|title-spoken-by-character|character-name-in-title|demon</t>
  </si>
  <si>
    <t xml:space="preserve">tt1390411</t>
  </si>
  <si>
    <t xml:space="preserve">In the Heart of the Sea</t>
  </si>
  <si>
    <t xml:space="preserve">A recounting of a New England whaling ship's sinking by a giant whale in 1820, an experience that later inspired the great novel Moby-Dick.</t>
  </si>
  <si>
    <t xml:space="preserve">Chris Hemsworth, Benjamin Walker, Cillian Murphy, Brendan Gleeson</t>
  </si>
  <si>
    <t xml:space="preserve">ship|starvation|disaster-at-sea|whaling|emaciation|vomiting|paranoia|whale|1820s|new-england|sea|essex|disaster|south-america|survival|massachusetts|nantucket-massachusetts|boat|first-mate|captain|sail|storm|giant-whale|sailing-ship|whale-attack|essex-whaleship|year-1821|schooner|flintlock-pistol|drawing-straws|human-skeleton|marooned|ship-fire|whale-fluke|butchering-a-whale|row-boat|breaching-whale|pod-of-whales|whale-pin|cutting-a-rope|lance|scrimshaw|setting-sail|weighing-anchor|brig|repairing-a-roof|nathaniel-hawthorne-quotation|sole-survivor|five-dollar-bill|starts-with-narration|year-1850|reference-to-moby-dick|nantucket-island|inexperienced-captain|little-girl|necklace|retirement|courage|bravery|leadership|moral-dilemma|inquiry|cousin-cousin-relationship|rationing|water|castaway|abandoned-ship|attack|chase|expedition|pig|knife|revenge|tavern|subtitled-scene|tension|spaniard|sailboat|giant-animal|near-death-experience|social-commentary|industry|horse|british-actor-playing-american-character|tough-guy|survivor|spyglass|fear|hallucination|axe|falling-from-height|american-flag|evacuation|skull|underwater-scene|closing-eyes-of-dead-person|aerial-shot|bird|character's-point-of-view-camera-shot|subjective-camera|escape|exploding-ship|capsizing-ship|underwater-explosion|tragedy|photograph|slow-motion-scene|impalement|blood|cabin-boy|whaler|cockney-accent|beach|hope|white-whale|farm|nepotism|haunted-by-the-past|letter|voyage|pacific-ocean|ecuador|sailor|inn|lightning|rainstorm|heavy-rain|hurricane|storm-at-sea|tidal-wave|giant-wave|father-son-relationship|pregnancy|man-versus-nature|self-sacrifice|compass|attempted-murder|held-at-gunpoint|mexican-standoff|rifle|pistol|rookie|child-in-peril|young-version-of-character|boy|coming-of-age|1850s|flood|sinking-ship|no-opening-credits|what-happened-to-epilogue|map|nonlinear-timeline|told-in-flashback|animal-attack|animal-killing|chicken|death|corpse|horse-drawn-carriage|necklace-yanked-off|hunger|loss-of-friend|daughter|blond-man|legend|cover-up|testimony|inquest|thirst|sinking-boat|novelist|author|writer|19th-century|will-to-live|confession|whiskey|dolphin|ocean|rowboat|shipwreck|male-rivalry|rivalry|suicide|shot-in-the-head|gun|skeleton|cave|dehydration|cannibalism|cannibal|explosion|fire|creature-feature|husband-wife-relationship|island|desert-island|bare-chested-male|anchor|harpoon|ship-captain|whale-oil|sperm-whale|disaster-movie|lost-at-sea|death-of-friend|based-on-true-story|based-on-book|independent-film|surprise-ending|malnutrition</t>
  </si>
  <si>
    <t xml:space="preserve">tt2488496</t>
  </si>
  <si>
    <t xml:space="preserve">Star Wars: The Force Awakens</t>
  </si>
  <si>
    <t xml:space="preserve">Three decades after the Empire's defeat, a new threat arises in the militant First Order. Stormtrooper defector Finn and spare parts scavenger Rey are caught up in the Resistance's search for the missing Luke Skywalker.</t>
  </si>
  <si>
    <t xml:space="preserve">Harrison Ford, Mark Hamill, Carrie Fisher, Adam Driver</t>
  </si>
  <si>
    <t xml:space="preserve">Nominated for 5 Oscars. Another 51 wins &amp; 115 nominations.</t>
  </si>
  <si>
    <t xml:space="preserve">reboot|actor-reprises-previous-role|obesity|cloning|crash-landing|remake|character-says-i-have-a-bad-feeling-about-this|sabotage|sanitation-employee|hatred|sewer-cleaner|sewage-cleaner|death|written-by-director|angry-man|lens-flare|fear|scavenger|massacre|family-drama|female-protagonist|desert-planet|patricide|outer-space|world-destruction|scrap-merchant|desert|father-son-relationship|forest|snow|number-in-character's-name|mass-murder|talking-robot|blockbuster|hyperspace|violent-outburst|hologram|thirst|telepathy|village|exploding-planet|scrap-dealer|spaceship-crash|escape|mother-daughter-relationship|helmet|destruction-of-planet|droid|the-force|duel|super-weapon|battle|gunfight|fictional-planet|soldier|rage|star-wars|spaceship-wreckage|sword-fight|abandoned-ship|masked-man|pilot|spaceship|space-opera|resistance|map|hope|tentacled-creature|destiny|megalomaniac|crisis-of-conscience|goggles|orphan|shooting|produced-by-director|creature|violence|wilhelm-scream|returning-character-killed-off|chase|magical-power|anger|death-of-friend|death-of-father|lightsaber|robot|weapon-of-mass-destruction|science-fantasy|space-battle|female-warrior|sequel|telekinesis|jedi|seventh-part|knocked-out|jailbreak|no-opening-credits|anti-heroine|humanoid-robot|alien-creature|humanoid-alien|alien|wookie|starship-wreckage|r2-d2|shot-to-death|gun|fictional-war|hand-to-hand-combat|coercive-persuasion|flame-thrower|plasma|millennium-falcon|general|angry|male-soldier|bar-scene|mon-calamari|spacecraft-cockpit|human-in-outer-space|advanced-technology|deserter|child-murders-parent|outnumbered|male-female-hug|son-murders-father|rationing|tentacled-alien|character-repeating-someone-else's-dialogue|spit-take|arrest|world-domination|prisoner|danger|outpost|strangulation|admiral|major|midget|gang|commander|epic|space-western|key|junkyard|lifting-person-in-air|destruction|space-station|space-fleet|nurse|prosthetic-limb|aerial-shot|robotic-arm|unlikely-hero|rescue-mission|cellar|bartender|blizzard|eaten-alive|near-death-experience|henchman|shipwreck|asteroid-belt|ambiguous-ending|skull|air-strike|hearing-voices|electrocution|spear|mission|quicksand|power-outage|scottish-accent|binoculars|adventure-hero|quest|female-pilot|water|man-with-no-name|mind-reading|fugitive|walkie-talkie|detonator|explosive|survival|race-against-time|sun|co-pilot|good-versus-evil|dogfight|vision|woods|ambush|prisoner-of-war|heavy-rain|island|turncoat|blood|subtitled-scene|tentacle|bilingualism|elevator|murder|giant|monster|female-spy|female-soldier|brutality|mercilessness|fire|cape|tent|interrogation|flamethrower|spacecraft|torture|double-cross|betrayal|macguffin|missing-person|assassin|bounty-hunter|rescue|held-at-gunpoint|army|genetic-engineering|hostage|humor|wisecrack-humor|lieutenant|captain|kidnapping|redemption|revenge|falling-from-height|long-take|deception|bombardment|resistance-fighter|film-starts-with-text|famous-score|space-travel|coming-of-age|crossbow|laser|cannon|laser-cannon|reluctant-hero|exploding-ship|explosion|slow-motion-scene|brawl|fistfight|woman-punches-a-man|punched-in-the-face|one-against-many|woman-hits-a-man|woman-fights-a-man|chaos|one-woman-army|warp-speed|action-heroine|warrior|tough-guy|one-man-army|sword-duel|anti-hero|foot-chase|action-hero|combat|battlefield|stylized-violence|mixed-martial-arts|stabbed-through-the-chest|stabbed-in-the-chest|stabbed-in-the-shoulder|female-fighter|shot-in-the-back|shot-in-the-chest|shot-in-the-arm|shot-in-the-head|starship-bridge|father-and-son|desert-landscape|snowy-landscape|epic-battle|showdown|martial-arts|shootout|wookiee|death-of-hero|damsel-in-distress|bar|supernatural-power|female-general|starship|mind-control|imax-version|roman-numeral-in-title|roman-numbered-sequel|stormtrooper|planet|on-the-run|smuggler|clone-soldier|2010s|british-african|caucasian|blue-blade-lightsaber|crossguard-lightsaber|starfighter-pilot-helmet|x-wing-starfighter|flight-helmet|blaster-pistol|crashed-starship|protocol-droid|starfighter-cockpit|red-blade-lightsaber|female-starfighter-pilot|starfighter-pilot|scavenging-for-parts|battlecruiser-starship|battlecruiser|bipedal-alien|woman|f-rated|open-ended|strong-female-lead|female-hero|masked-villain|remote-detonator|lightsaber-battle|character-says-may-the-force-be-with-you|seven-word-title|planetary-destruction|strong-female-character|strong-woman|food-shortage|handheld-detonator|face-slap|attack|fighter-pilot|woman-kills-a-man|courage|bravery|saga|presumed-dead|laser-gun|exploding-building|fight|opening-action-scene|tough-girl|shot-in-the-shoulder|astromech-droid|starfighter|star-destroyer|tie-fighter|jedi-knight|five-word-title|winter|surprise-ending</t>
  </si>
  <si>
    <t xml:space="preserve">tt2888046</t>
  </si>
  <si>
    <t xml:space="preserve">Ip Man 3</t>
  </si>
  <si>
    <t xml:space="preserve">When a band of brutal gangsters led by a crooked property developer make a play to take over a local school, Master Ip is forced to take a stand.</t>
  </si>
  <si>
    <t xml:space="preserve">Donnie Yen, Lynn Hung, Jin Zhang, Mike Tyson</t>
  </si>
  <si>
    <t xml:space="preserve">Wilson Yip</t>
  </si>
  <si>
    <t xml:space="preserve">cancer|martial-arts-school|wing-chun|hong-kong|1950s</t>
  </si>
  <si>
    <t xml:space="preserve">tt1528854</t>
  </si>
  <si>
    <t xml:space="preserve">Brad Whitaker is a radio host trying to get his stepchildren to love him and call him Dad. But his plans turn upside down when their biological father, Dusty Mayron, returns.</t>
  </si>
  <si>
    <t xml:space="preserve">Will Ferrell, Mark Wahlberg, Linda Cardellini, Thomas Haden Church</t>
  </si>
  <si>
    <t xml:space="preserve">Sean Anders</t>
  </si>
  <si>
    <t xml:space="preserve">step-dad|dad|biological-father|stepfather|voice-over-narration|beer-drinking|beer|basketball-game|basketball-player|christmas-in-april|christmas-present|christmas|sex-discussion|sex-talk|embarrassing-nudity|embarrassing-male-nudity|testicles|fertility-doctor|fight-training|bullying|bully|father-son-relationship|father-daughter-relationship|rollerblading|roller-blading|cpr|roller-blade|stepfather-stepson-relationship|stepfather-stepdaughter-relationship|ex-husband-ex-wife-relationship|ex-husband-new-husband-relationship|ex-husband|husband-wife-relationship|bedtime-story|examination|sterility|sterile|x-ray|infertility|jazz-music|radio-station|veteran|military-veteran|military|family-dog|bare-chested-male|racism|product-placement|wilhelm-scream|drinking|drunk|basketball-hitting-special-needs-child-in-the-face|basketball-hitting-cheerleader-in-the-face|basketball-court|step-child|daughter|step-son|step-daughter|step-children|step-father|children|wife|son|airport|biological-dad|uncoool-dad|not-cool-dad|cool-dad|stuck-in-wall|leather-jacket|job|doctor|latex-gloves|basketball|dentist|divorce|dog|rival|motorcycle|house|punch|jealousy|dance|father-daughter-dance|baby</t>
  </si>
  <si>
    <t xml:space="preserve">tt3322364</t>
  </si>
  <si>
    <t xml:space="preserve">Concussion</t>
  </si>
  <si>
    <t xml:space="preserve">In Pittsburgh, accomplished pathologist Dr. Bennet Omalu uncovers the truth about brain damage in football players who suffer repeated concussions in the course of normal play.</t>
  </si>
  <si>
    <t xml:space="preserve">Will Smith, Alec Baldwin, Albert Brooks, Gugu Mbatha-Raw</t>
  </si>
  <si>
    <t xml:space="preserve">Nominated for 1 Golden Globe. Another 4 wins &amp; 15 nominations.</t>
  </si>
  <si>
    <t xml:space="preserve">concussion|football|chronic-traumatic-encephalopathy|pathologist|football-player|professional-sports|sports-doctor|medical-examination|brain-scan|medical-examiner|medical-doctor|corporate-malfeasance|head-injury|research|autopsy|subconcussive-blow|head-trauma|traumatic-brain-injury|national-football-league|american-football|sports-injury|cover-up|doctor|based-on-true-story|neuropathologist|pittsburgh|immigrant|brain-damage|football-movie|ends-with-historical-notes|ends-with-biographical-notes|speech|class-action-lawsuit|lodi-california|talking-to-one's-unborn-child|pregnant|close-up-of-eyes|concussion-summit|building-a-house|press-conference|medical-journal-article|bottle-of-champagne|car-fire|self-mutilation|suicide|hearing-voices|smashing-a-guitar|microscope-slide|binocular-microscope|face-mask|homeless-man|football-center|saying-grace|injection-in-arm|newton's-cradle|dancing|expert-witness|forensic-autopsy|death|neurological-illness|post-mortem|coroner|athlete-suicide|profit-motive|conflict-of-interest|tauopathy|testimony|congressional-hearing|indictment|pittsburgh-steelers|football-helmet|football-fan|pennsylvania|pittsburgh-pennsylvania|morgue|athlete|coach|football-coach|football-game|threat|drug-addict|dead-man|dead-body|investigation|neurologist|montage|nigerian|nigerian-immigrant|nfl|denial|brain-injury|pregnancy|pregnant-woman|husband-wife-relationship|boyfriend-girlfriend-relationship|one-word-title|title-spoken-by-character</t>
  </si>
  <si>
    <t xml:space="preserve">tt3387542</t>
  </si>
  <si>
    <t xml:space="preserve">The Forest</t>
  </si>
  <si>
    <t xml:space="preserve">A woman goes into Japan's Suicide Forest to find her twin sister, and confronts supernatural terror.</t>
  </si>
  <si>
    <t xml:space="preserve">Gramercy Pictures</t>
  </si>
  <si>
    <t xml:space="preserve">Natalie Dormer, Eoin Macken, Stephanie Vogt, Osamu Tanpopo</t>
  </si>
  <si>
    <t xml:space="preserve">Jason Zada</t>
  </si>
  <si>
    <t xml:space="preserve">suicide-forest|japan|forest|supernatural|suicide|death-of-sister|pulled-underground|wrist-cut|knife-held-to-throat|hunting-knife|maggot|hallucination|climbing-out-of-a-hole|cellphone-light|spool-of-string|falling-into-a-hole|lost-in-the-woods|dead-body-floating-in-a-river|hand-cut|specter|trail-marker|discovering-a-corpse-hanging-by-its-neck|search-party|sarah-teasdale-quotation|magnetic-compass|flickering-light|stereo-viewer|basement|riding-a-train|mount-fuji|maternal-twin-girls|awakened-by-an-alarm-clock|tent|startled|ikizukuri|nightmare|running-for-your-life|running-through-the-woods|no-opening-credits|classroom|ghost|violence|british-actress-playing-american-character|plagiarism|two-word-title|missing-sister|worried-sister|one-actress-for-twin-sisters|identical-twin-sisters|american-abroad|twin-sister-twin-sister-relationship|title-spoken-by-character|australian-abroad</t>
  </si>
  <si>
    <t xml:space="preserve">tt2869728</t>
  </si>
  <si>
    <t xml:space="preserve">Ride Along 2</t>
  </si>
  <si>
    <t xml:space="preserve">As his wedding day approaches, Ben heads to Miami with his soon-to-be brother-in-law James to bring down a drug dealer who's supplying the dealers of Atlanta with product.</t>
  </si>
  <si>
    <t xml:space="preserve">Ice Cube, Kevin Hart, Tika Sumpter, Benjamin Bratt</t>
  </si>
  <si>
    <t xml:space="preserve">drugs|wedding|crime-boss|computer-hacker|detective|drug-dealer|sequel|stealing-a-car|car-stunt|thrown-from-a-car|marriage|black-comedy|character-repeating-someone-else's-dialogue|2010s|pistol-whip|stolen-money|betrayal|safe|sunglasses|money-laundering|organized-crime|gangster|text-messaging|rescue|florida-keys|motion-sensor|fake-drunkenness|villain-not-really-dead-cliche|impostor|forklift-truck|shipping-container|mexican-standoff|drunkenness|badge|bag-of-money|love-interest|partner|surveillance|reference-to-star-wars|tattoo|buddy-comedy|buddy-cop|escape-attempt|jumping-from-a-car|bulletproof-vest|flash-drive|docks|corruption|corrupt-official|commissioner|face-slap|knocked-out|mansion|double-cross|deception|wedding-planner|hospital|dancing|cover-up|escape|arrest|handcuffs|bar|nightclub|beach|climbing-out-a-window|walking-on-a-ledge|falling-from-height|alligator|embezzlement|wiretapping|eavesdropping|computer-cracker|asian-american|african-american|product-placement|lowrider|parking-garage|montage|ringtone|camera-phone|cell-phone|binoculars|party|sports-car|muscle-car|american-muscle|violence|death|murder|ends-with-wedding|police-station|police-captain|police-lieutenant|investigation|hydrangea|police|rookie-cop|police-uniform|punched-in-the-face|police-officer|cameo|tough-cop|loudmouth|black-cop|female-cop|tough-girl|tough-guy|two-man-army|anti-hero|action-hero|newspaper-clipping|race-against-time|palm-tree|speedboat|yacht|knife|drug-smuggling|arms-smuggling|drug-lord|crime-lord|opening-action-scene|brother-sister-relationship|hallucination|animated-sequence|fantasy-sequence|loud-shirt|bomb|disguise|bodyguard|henchman|assassin|hitman|assassination-attempt|silencer|car-bomb|exploding-car|explosion|truck|fire|showdown|disarming-someone|held-at-gunpoint|chicken|dog|trampoline|helicopter|car-accident|car-crash|flipping-car|car-rollover|overturning-car|motorcycle|car-truck-chase|foot-chase|chase|police-chase|car-chase|machine-gun|pistol|undercover|police-shootout|gunfight|shootout|shot-through-a-window|shot-to-death|shot-in-the-leg|shot-in-the-arm|accidental-shooting|shot-in-the-shoulder|shot-in-the-chest|shot-in-the-back|freeze-frame|scene-during-opening-credits|slow-motion-scene|digit-in-title|second-part|police-investigation|miami-florida|atlanta-georgia|police-detective|undercover-cop|number-in-title|surprise-ending</t>
  </si>
  <si>
    <t xml:space="preserve">tt3882082</t>
  </si>
  <si>
    <t xml:space="preserve">The Boy</t>
  </si>
  <si>
    <t xml:space="preserve">An American nanny is shocked that her new English family's boy is actually a life-sized doll. After she violates a list of strict rules, disturbing events make her believe that the doll is really alive.</t>
  </si>
  <si>
    <t xml:space="preserve">Lauren Cohan, Rupert Evans, James Russell, Jim Norton</t>
  </si>
  <si>
    <t xml:space="preserve">doll|nanny|suicide-by-drowning|escape|on-the-run|woods|forest|screwdriver|stabbing|attic|cemetery|grave|old-dark-house|reference-to-johannes-brahms|governess|creepy-child|broken-mirror|killing-an-animal|mouse-trap|rat-trap|stuffed-animal|photograph|painting|ex-boyfriend-ex-girlfriend-relationship|murder|belief-in-ghosts|gramophone|hidden-room|secret-room|face-mask|mask|learning-the-truth|husband-wife-relationship|american-in-united-kingdom|american-in-europe|american-abroad|family-secret|family-tragedy|family-relationships|goodbye-letter|death-by-drowning|portrait|knocked-unconscious|shower|sex-doll|homemade-sex-doll|voyeurism|haunted-house|animate-doll</t>
  </si>
  <si>
    <t xml:space="preserve">tt3103166</t>
  </si>
  <si>
    <t xml:space="preserve">The Masked Saint</t>
  </si>
  <si>
    <t xml:space="preserve">A pastor and professional wrestler accepts a position at a struggling church where he helps the community both in his official capacity and as his alter ego The Saint.</t>
  </si>
  <si>
    <t xml:space="preserve">Brett Granstaff, Lara Jean Chorostecki, T.J. McGibbon, Diahann Carroll</t>
  </si>
  <si>
    <t xml:space="preserve">Warren P. Sonoda</t>
  </si>
  <si>
    <t xml:space="preserve">tt3864024</t>
  </si>
  <si>
    <t xml:space="preserve">Lazer Team</t>
  </si>
  <si>
    <t xml:space="preserve">Four losers are thrust into the position of saving the world when they stumble upon a UFO crash site and become genetically equipped to the battle suit on board.</t>
  </si>
  <si>
    <t xml:space="preserve">Rooster Teeth Productions</t>
  </si>
  <si>
    <t xml:space="preserve">Burnie Burns, Gavin Free, Michael Jones, Colton Dunn</t>
  </si>
  <si>
    <t xml:space="preserve">Matt Hullum</t>
  </si>
  <si>
    <t xml:space="preserve">tt2025690</t>
  </si>
  <si>
    <t xml:space="preserve">The Finest Hours</t>
  </si>
  <si>
    <t xml:space="preserve">The Coast Guard makes a daring rescue attempt off the coast of Cape Cod after a pair of oil tankers are destroyed during a blizzard in 1952.</t>
  </si>
  <si>
    <t xml:space="preserve">Chris Pine, Casey Affleck, Ben Foster, Eric Bana</t>
  </si>
  <si>
    <t xml:space="preserve">1950s|oil-tanker|coast-guard|sinking-ship|survival|storm-at-sea|based-on-true-story|lifeboat|disaster|coast-guardsmen|ship-split-in-two|freighter|coast-guard-station|1950s-america|small-town-america|assertive-woman|young-widow|woman-proposes-marriage|fiance-fiancee-relationship|rejecting-a-marriage-proposal|marriage-proposal|worried-fiance|boyfriend-girlfriend-relationship|hero|what-happened-to-epilogue|ship-run-aground|dancing|diner|first-date|heroism|underwater-scene|singing-on-a-boat|search-and-rescue|ship-captain|north-atlantic|seaman|rescue|storm|new-england|massachusetts|blizzard|u.s.-coast-guard|sailor|boat|engineer|praying|card-game|employee-employee-relationship|world-war-two-veteran|church|police-car|3d|3-dimensional|against-all-odds|party|search|rainstorm|heavy-rain|destruction|flash-forward|haunted-by-the-past|dark-past|tragic-past|tragedy|car-accident|man-versus-nature|near-death-experience|power-outage|radio-operator|winter|coastal-town|small-town|italian-american|flashlight|rescue-mission|mission|searchlight|aerial-shot|hitchhiker|hitchhiking|brother-sister-relationship|mother-daughter-relationship|mother-son-relationship|widow|single-mother|single-parent|photograph|friendship|singing|long-take|cook|obesity|corpse|death|jumping-from-height|southern-accent|radio|port|lighthouse|pier|snowstorm|automobile|love-at-first-sight|slow-motion-scene|character-repeating-someone-else's-dialogue|snow|british-actor-playing-american-character|love|nightclub|commanding-officer|compass|radar|map|race-against-time|tension|binoculars|fisherman|fishing-boat|ship|weather|shipwreck|capsizing-ship|axe|distrust|boiler-room|water|ocean|sea|flood|tidal-wave|giant-wave|disaster-film|hope|paranoia|danger|panic|fear|tough-guy|bravery|courage|title-at-the-end|altered-version-of-studio-logo|pay-phone|phone-booth|bar|gas-explosion|explosion|no-title-at-beginning|no-opening-credits|redheaded-woman|year-1952|year-1951|surprise-ending|coast-of-maine|based-on-book</t>
  </si>
  <si>
    <t xml:space="preserve">tt0475290</t>
  </si>
  <si>
    <t xml:space="preserve">Hail, Caesar!</t>
  </si>
  <si>
    <t xml:space="preserve">A Hollywood fixer in the 1950s works to keep the studio's stars in line.</t>
  </si>
  <si>
    <t xml:space="preserve">Josh Brolin, George Clooney, Alden Ehrenreich, Ralph Fiennes</t>
  </si>
  <si>
    <t xml:space="preserve">Comedy, Mystery</t>
  </si>
  <si>
    <t xml:space="preserve">film-within-a-film|hollywood|screenwriter|studio-system|film-industry|illegitimate-pregnancy|communist-conspiracy|studio-executive|actor-cast-against-type|dance-number|stunt-riding|water-ballet|confessional|job-offer|communist|twins|ransom|western-star|western-movie|twin-sisters|satire|50s|actor|gossip-columnist|crucifix|spaghetti|rope-trick|beach-house|dancing-on-table|chinese-restaurant|priest|reference-to-bikini-atoll-test|quitting-smoking|briefcase|lasso|film-premiere|film-editor|malibu|secretary|based-on-real-person|movie-star|movie-studio|sailor|ancient-rome|fixer|pregnant|lockheed|goblet|briefcase-of-money|drugged|vacuuming|lyre|trick-riding|synchronized-swimming|western-spoof|reference-to-jesus-christ|confession|submarine|gay-reference|rabbi|nightclub|clergy|gay-subtext|miscast-actor|journalist|kidnapping|title-spoken-by-character|singing-cowboy|character-name-in-title|1950s|no-opening-credits|dog|russian-submarine|rope|woman|musical-sequence-in-non-musical-work|reference-to-danny-kaye|reference-to-clark-gable|reference-to-wallace-beery|man-wearing-a-toga|chariot|photo-shoot|back-hand-slap|face-slap|rain-shower|man-wearing-a-tuxedo|woman-wearing-a-one-piece-swimsuit|film-studio|swimming-underwater|theological-discussion|laughing|rosary|two-word-title|exclamation-point-in-title|reference-to-golgotha|full-moon|head-hunting|headhunter|propaganda|underwater-scene|bible|studio-lot|movie-set|hollywood-star|punctuation-in-title|reference-to-roman-emperor-tiberius|movie-extra|lawn-chair|caesar|roman-centurion|comma-in-title|peplum|theology|cartoon-on-tv</t>
  </si>
  <si>
    <t xml:space="preserve">tt1374989</t>
  </si>
  <si>
    <t xml:space="preserve">Pride and Prejudice and Zombies</t>
  </si>
  <si>
    <t xml:space="preserve">Five sisters in 19th century England must cope with the pressures to marry while protecting themselves from a growing population of zombies.</t>
  </si>
  <si>
    <t xml:space="preserve">Lily James, Sam Riley, Bella Heathcote, Ellie Bamber</t>
  </si>
  <si>
    <t xml:space="preserve">Action, Horror, Romance</t>
  </si>
  <si>
    <t xml:space="preserve">zombie|england|based-on-novel|19th-century|damsel-in-distress|deception|martial-arts|parson|golddigger|sister-sister-relationship|pride|regency-period|suitor|battle|marriage-proposal|marriage|story-continued-during-end-credits|strong-female-lead|strong-female-character|blood-on-mouth|race-war|alternate-history|woman-wearing-an-eye-patch|aristocratic-family|four-horsemen-of-the-apocalypse|total-war|peace-proposal|house-fly|ominous-ending|cliffhanger-ending|cavalry-charge|zombie-plague|man-murders-a-woman|lightning|rainstorm|heavy-rain|love-at-first-sight|servant|cannibal|moral-dilemma|danger|pocket-watch|escape|collapsing-bridge|royalty|aristocracy|throne|lady|written-by-director|bridge|rich-woman|disarming-someone|knife-throwing|scar|black-comedy|quick-draw|chase|kiss|aerial-shot|british-soldier|peace-treaty|fight-the-system|impalement|redemption|revenge|crushed-to-death|near-death-experience|fade-to-black|walled-city|explosive|melodrama|ends-with-wedding|wedding|library|card-game|prologue|voice-over-narration|unrequited-love|forbidden-love|love-triangle|paranoia|fear|hatred|cellar|corset|burned-alive|burning-body|woods|forest|drunkenness|knocked-out|eavesdropping|superstition|reference-to-the-four-horsemen-of-the-apocalypse|bilingualism|subtitled-scene|rooftop|letter|secret-passageway|dog|pig|violin|horse-drawn-carriage|physician|illness|hallucination|heir|eye-patch|cemetery|abandoned-church|village|cannon|arm-cut-off|head-blown-off|fire|mansion|journey-shown-on-map|looking-at-oneself-in-a-mirror|painting|priest|disfigurement|character's-point-of-view-camera-shot|subjective-camera|dark-hero|tragic-past|tragic-hero|dark-past|fly|corpse|martial-arts-master|rich-man|manor-house|country-estate|cannibalism|party|mercilessness|high-society|class-differences|lord|wealth|surprise-during-end-credits|scene-during-end-credits|open-ended|brutality|jail-cell|bodyguard|guard|aunt-nephew-relationship|incest|aunt-niece-relationship|cousin-cousin-relationship|face-mask|sisterhood|friendship|brother-sister-relationship|training|rain|race-against-time|mother-daughter-relationship|death|family-relationships|survival|hope|courage|bravery|blood-on-camera-lens|gore|murder|blood-splatter|double-cross|betrayal|rescue|held-at-gunpoint|hostage|kidnapping|exploding-bridge|exploding-body|explosion|exploding-head|grenade|falling-from-height|epidemic|disease|outbreak|infection|plague|rogue-soldier|showdown|traitor|revelation|ambush|transformation|mutation|horde|london-england|english-countryside|british|britain|dystopia|apocalypse|zombie-apocalypse|fictional-war|captain|lieutenant|colonel|military|soldier|british-army|tent|army-base|good-versus-evil|female-fighter|female-warrior|tough-girl|anti-heroine|action-heroine|warrior|tough-guy|one-man-army|anti-hero|action-hero|swordswoman|swordsman|spear|fire-poker|axe-in-the-head|axe|knife|threatened-with-a-knife|rifle|massacre|attack|sword-duel|sword-fight|battlefield|combat|flashback|long-take|slow-motion-action-scene|slow-motion-scene|dual-wield|stylized-violence|beating|rebel|brawl|gun|fistfight|hand-to-hand-combat|mixed-martial-arts|pistol|man-fights-a-woman|woman-punches-a-man|woman-hits-a-man|woman-kills-a-man|woman-fights-a-man|kung-fu|roundhouse-kick|punched-in-the-chest|hit-in-the-crotch|punched-in-the-face|decapitation|severed-head|severed-hand|severed-arm|dismemberment|stabbed-to-death|stabbed-in-the-chest|stabbed-in-the-back|stabbed-in-the-shoulder|stabbed-in-the-neck|stabbed-in-the-throat|throat-slitting|sword|female-protagonist|dance|friend|horse|dancing|fight|elopement|ball|courtship|travel|militia|father-daughter-relationship|blood|violence|prejudice|shaolin|mashup|independent-film|surprise-ending</t>
  </si>
  <si>
    <t xml:space="preserve">tt3231054</t>
  </si>
  <si>
    <t xml:space="preserve">Risen</t>
  </si>
  <si>
    <t xml:space="preserve">In 33 AD, a Roman Tribune in Judea is tasked to find the missing body of an executed Jew rumored to have risen from the dead.</t>
  </si>
  <si>
    <t xml:space="preserve">Joseph Fiennes, Tom Felton, Peter Firth, Cliff Curtis</t>
  </si>
  <si>
    <t xml:space="preserve">Kevin Reynolds</t>
  </si>
  <si>
    <t xml:space="preserve">roman-soldier|tomb|judea|resurrection|biblical|ascension-day|bare-chested-male-bondage|bare-chested-male|empty-tomb|stigmata|manhunt|interrogation|exhumation|fugitive|apostle|disciple|investigation|desertion|reference-to-jesus-christ|easter|jerusalem|uprising|jew|messiah|army|signet|wax-seal|crucifixion-of-jesus|gust-of-wind|sunrise|sleeping-in-the-open|flock-of-birds|miraculous-healing|man-with-leprosy|evasion|leg-wound|playing-a-lyre|rotting-corpse|swarm-of-flies|tailing-a-suspect|hourglass|nightmare|washing-hands-and-face|reference-to-roman-emperor-tiberius|fishing-boat|summons|sword-held-to-throat|dust-devil|placing-a-silver-coin-in-a-dead-friend's-mouth|roman-tortoise-formation|crown-of-thorns|human-skull|human-bones|sabbath|open-grave|leg-breaking|angry-mob|roman-bath|reference-to-the-sanhedrin|passover|hand-to-hand-combat|evade-capture|roman-judea|sling|summary-execution|tribune's-ring|wind-chime|skirmish|year-83|some-scenes-in-muted-color|anti-hero|jerusalem-israel|scar|earthquake|betrayal|letter|zealot|revolution|roman-legion|escape|spirituality|belief|back-from-the-dead|crucifix|mercy-killing|disappearance|fish|ship|boat|beach|miracle|interview|montage|decomposing-body|grave-digging|corpse|funeral-pyre|funeral|horse|fire|christianity|raid|witness|cover-up|priest|church|dream|hebrew|scroll|totem|sword-and-sandal|1st-century|aerial-shot|guard|drunkenness|desert|tavern|inn|massacre|change-of-heart|faith|civil-unrest|blindness|race-against-time|mission|bath|torch|pontius-pilate|mary-magdalene|galilee|helmet|soldier|roman-empire|one-word-title|no-opening-credits|on-the-run|told-in-flashback|nonlinear-timeline|written-by-director|rock-throwing|threatened-with-a-knife|knife|opening-action-scene|foot-chase|chase|murder|combat|battlefield|battle|archer|bow-and-arrow|impalement|spear-throwing|spear|tunic|shield|sword|mace|stabbed-to-death|stabbed-in-the-leg|stabbed-in-the-side|shot-in-the-chest|stabbed-in-the-chest|stabbed-in-the-shoulder|stabbed-in-the-head|title-spoken-by-character|surprise-ending</t>
  </si>
  <si>
    <t xml:space="preserve">tt3499096</t>
  </si>
  <si>
    <t xml:space="preserve">Race</t>
  </si>
  <si>
    <t xml:space="preserve">Jesse Owens' quest to become the greatest track and field athlete in history thrusts him onto the world stage of the 1936 Olympics, where he faces off against Adolf Hitler's vision of Aryan supremacy.</t>
  </si>
  <si>
    <t xml:space="preserve">Stephan James, Jason Sudeikis, Eli Goree, Shanice Banton</t>
  </si>
  <si>
    <t xml:space="preserve">Stephen Hopkins</t>
  </si>
  <si>
    <t xml:space="preserve">track-and-field|1930s|olympics|1936-olympics|athlete|nazi-germany|nazi|racism|african-american|racial-prejudice|berlin-germany|running|racial-tension|collusion|relay-race|olympic-medal|anti-semitism|long-jump|racial-segregation|ohio-state-university|american-abroad|race-relations|olympic-stadium|locker-room|bare-chested-male|dormitory|parade|american-football|one-word-title|man-wearing-towel|nazis|long-take</t>
  </si>
  <si>
    <t xml:space="preserve">tt3722070</t>
  </si>
  <si>
    <t xml:space="preserve">The Lady in the Van</t>
  </si>
  <si>
    <t xml:space="preserve">A man forms an unexpected bond with a transient woman living in her van that's parked in his driveway.</t>
  </si>
  <si>
    <t xml:space="preserve">Maggie Smith, Jim Broadbent, Clare Hammond, George Fenton</t>
  </si>
  <si>
    <t xml:space="preserve">Nicholas Hytner</t>
  </si>
  <si>
    <t xml:space="preserve">nun|motorcycle-accident|guilty-conscience|corrupt-police|mental-institution|catholic|london-england|middle-class|middle-england|poverty|van|woman|f-rated|camper-van|blue-plaque|memorial-service|social-worker|nursing-home|biker|cemetery|double-role|playwright|ascension|gay-interest|painting-van|painting|paint|playing-piano|piano-playing|piano|flashback|playing-music|toilet|neighbor|living-in-a-van|old-woman|blood|based-on-play|based-on-novel|based-on-true-story</t>
  </si>
  <si>
    <t xml:space="preserve">tt1083452</t>
  </si>
  <si>
    <t xml:space="preserve">Eddie the Eagle</t>
  </si>
  <si>
    <t xml:space="preserve">The story of Eddie Edwards, the notoriously tenacious British underdog ski jumper who charmed the world at the 1988 Winter Olympics.</t>
  </si>
  <si>
    <t xml:space="preserve">Tom Costello, Jo Hartley, Keith Allen, Dickon Tolson</t>
  </si>
  <si>
    <t xml:space="preserve">Dexter Fletcher</t>
  </si>
  <si>
    <t xml:space="preserve">winter|ski-jumper|coach|1988-winter-olympics|winter-olympics|sports-coach|voice-over|watching-tv|talking-about-sex|achievement|unlikely-hero|airport-reception|airport|drinking-milk|travel|flight|elevator|crowd|spitting-out-a-drink|sports-commentator|mob-of-photographers|press-conference|german-flag|american-flag|finnish-flag|white-lie|british-olympic-committee|waking-up|sleeping|snow|hip-flask|liquor-flask|whiskey|unsubtitled-foreign-language|telephone-call|reference-to-bo-derek|athletic-training|amateur-athlete|washed-up-athlete|x-ray-image|reading-a-book|sports-injury|hospital-bed|drunkenness|cigarette-smoking|alcohol|architectural-model|finn-abroad|norwegian-abroad|american-abroad|englishman-abroad|male-nudity|naivety|slow-motion-scene|training-camp|garmisch-partenkirchen-bavaria-germany|watching-sports-on-tv|younger-version-of-character|angry-father|broken-eyeglasses|aspiration|doctor's-office|leg-brace|1970s|ski-jumping-hill|sauna|determination|tenacity|partial-nudity|bare-chested-male|calgary-alberta|1980s|england|sports-trainer|mother-son-relationship|father-son-relationship|winter-sports|athlete|ski-jumping|based-on-true-story|independent-film|title-spoken-by-character|character-name-in-title</t>
  </si>
  <si>
    <t xml:space="preserve">tt2404233</t>
  </si>
  <si>
    <t xml:space="preserve">Gods of Egypt</t>
  </si>
  <si>
    <t xml:space="preserve">Mortal hero Bek teams with the god Horus in an alliance against Set, the merciless god of darkness, who has usurped Egypt's throne, plunging the once peaceful and prosperous empire into chaos and conflict.</t>
  </si>
  <si>
    <t xml:space="preserve">Brenton Thwaites, John Samaha, Courtney Eaton, Nikolaj Coster-Waldau</t>
  </si>
  <si>
    <t xml:space="preserve">egypt|ancient-egypt|egyptian-god|eye|throne|giant-cobra|egyptian-goddess|egyptian|egyptian-mythology|darkness|love|chaos|desert|thief|coronation|architect|slave|quest|exile|pyramid|australian-space-travel|australian-monsters|australian-creatures|australian-supernatural|australian-science-fiction|australian-horror|australian-fantasy|husband-murders-wife|walking-across-desert|riddle-of-the-sphinx|red-leaf-lettuce|immolation|king-of-egypt|back-hand-slap|hanging-by-one-arm|pile-of-gold|bridge|trap|eyes-gouged-out|land-of-the-dead|blinded|sedan-chair|fall-to-death|hieroglyph|cheering-crowd|offering|gold-blood|pulled-into-water-with-clothes-on|falling-into-a-pool|woman-changing-clothes|megalomania|narrated-by-character|starts-with-narration|duplicate|giant-snake|snake|tracker|necklace|elephant|treasure|righteous-rage|one-eyed-man|genius|young-love|immortality|telescope|fate|ancient-god|decadence|servant|impalement|ex-husband-ex-wife-relationship|sabotage|wings|vision|flashback|underwater-scene|exploding-building|class-differences|love-interest|kiss|mountain|rock-climbing|breaking-and-entering|burglar|torch|animal-attack|survival|threatened-with-a-knife|slave-girl|bedroom|sole-black-character-dies-cliche|library|science-fantasy|black-comedy|wisecrack-humor|eavesdropping|glowing-eyes|sword-and-sandal|final-showdown|final-battle|flaming-sword|one-against-many|henchwoman|henchman|tunic|shot-in-the-chest|shot-with-an-arrow|bow-and-arrow|rescue|kidnapping|hostage|cave|escape|swamp|sibling-rivalry|cape|attack|mission|dictator|assassination-attempt|assassin|waterfall|jungle|crash-landing|crown|river-nile|philosopher|seductress|seduction|orgy|bracelet|double-cross|betrayal|guard|deception|double-entendre|bed|obelisk|burglary|scroll|vault|crushed-to-death|riddle|end-of-the-world|demon|apocalypse|beetle|scorpion|horse-drawn-carriage|horse|chariot|fighting-in-the-air|flying|burned-to-death|burned-alive|man-kills-a-woman|female-killer|female-assassin|falling-from-height|elevator|slavery|sex-slave|outrunning-explosion|chase|dragon|fire-breathing-dragon|giant-creature|giant-monster|transformation|monster|creature|giant|explosion|portal|sandstorm|fire|lightning|self-sacrifice|old-man|skeleton|corpse|eye-patch|blindness|character-repeating-someone-else's-dialogue|danger|fear|destruction|world-domination|megalomaniac|good-versus-evil|poetic-justice|showdown|super-strength|supernatural-power|telepathy|mind-control|teleportation|race-against-time|back-from-the-dead|resurrection|afterlife|out-of-body-experience|near-death-experience|faith|praying|massacre|army|soldier|aerial-shot|surrealism|reverse-footage|tomb|temple|palace|statue|booby-trap|ambush|sphinx|floating-in-space|sun|outer-space|collapsing-building|ship|spear|helmet|face-mask|axe|dagger|knife|sword|shield|eye-gouging|brain|heart|womanizer|heir-to-throne|heir|fictional-war|warlord|destiny|christ-allegory|hope|bravery|courage|redemption|revenge|prologue|voice-over-narration|no-opening-credits|bare-chested-male|fratricide|patricide|opening-action-scene|reluctant-hero|unlikely-hero|warrior|tough-guy|two-man-army|one-man-army|action-hero|anti-hero|tragic-past|dark-past|tragic-hero|haunted-by-the-past|dark-hero|tragedy|loss-of-husband|loss-of-brother|loss-of-loved-one|loss-of-father|loss-of-girlfriend|death-of-husband|death-of-girlfriend|mother-son-relationship|brother-brother-relationship|father-son-relationship|boyfriend-girlfriend-relationship|husband-wife-relationship|blood|queen|king|parkour|slow-motion-action-scene|slow-motion-scene|beating|stylized-violence|kicked-in-the-stomach|punched-in-the-chest|punched-in-the-face|hand-to-hand-combat|mixed-martial-arts|martial-arts|brawl|fight|fistfight|sword-fight|stick-fight|knife-fight|combat|battlefield|evil-man|brutality|mercilessness|violence|death|murder|gold-coin|gold|kingdom|torso-cut-in-half|severed-leg|coup-d'etat|civil-war|decapitation|severed-head|arm-cut-off|severed-arm|stabbed-in-the-leg|stabbed-to-death|stabbed-through-the-chest|stabbed-in-the-neck|stabbed-in-the-throat|stabbed-in-the-chest|stabbed-in-the-back|humor|director-cameo|sword-and-fantasy|mythology|battle|epic|death-of-father|surprise-ending|animal-killing</t>
  </si>
  <si>
    <t xml:space="preserve">tt1179933</t>
  </si>
  <si>
    <t xml:space="preserve">10 Cloverfield Lane</t>
  </si>
  <si>
    <t xml:space="preserve">After getting in a car accident, a woman is held in a shelter with two men, who claim the outside world is affected by a widespread chemical attack.</t>
  </si>
  <si>
    <t xml:space="preserve">Bad Robot Productions</t>
  </si>
  <si>
    <t xml:space="preserve">John Goodman, Mary Elizabeth Winstead, John Gallagher Jr., Douglas M. Griffin</t>
  </si>
  <si>
    <t xml:space="preserve">Dan Trachtenberg</t>
  </si>
  <si>
    <t xml:space="preserve">7 wins &amp; 41 nominations.</t>
  </si>
  <si>
    <t xml:space="preserve">bunker|kidnapping|alien|minimal-cast|held-captive|car-crash|alien-invasion|farmhouse|air-vent|disposing-of-a-dead-body|puzzle|gas-mask|keys|jukebox|car-accident|crutches|misogynist|hazmat-suit|panic|paranoia|containment|mind-game|hidden-truth|female-warrior|tough-girl|short-term-memory|female-hero|cat-and-mouse|psychological-manipulation|secret-room|psycho-thriller|strong-female-lead|strong-female-character|suspense|improvised-weapon|broken-leg|injured-woman|chained-to-a-pipe|smart-phone|break-up|night-driving|fashion-design|air-filtration|poison-gas|shed|molotov-cocktail|explosion|ufo|car-alarm|stitches|locked-door|burnt-face|magazine|acid|shot-to-death|shot-in-the-head|murder|regret|dinner-table|earring|photograph|truck|airlock|dead-pig|breaking-a-bottle-over-someone's-head|fire|arm-sling|conspiracy-theorist|pistol|gas-station|louisiana|shower-curtain|surprise-ending|hitchcockian|single-set-production|die-hard-scenario|feature-film-directorial-debut|address-as-title|flashback|manipulation|reference-to-santa-claus|deception|number-in-title|barefoot|ex-navy|character-repeating-someone-else's-dialogue|sequel|car|leg-injury|escape|home-made-haz-mat-suit|flock-of-geese|perchloric-acid|word-game|camera-shot-of-bare-feet|game-of-life-board-game|home-made-vodka|monopoly-game|overhead-camera-shot|55-gallon-drum|woman-using-crutches|matchbook|making-a-weapon|intravenous|no-cell-phone-service|leg-restraint|glenvagulin-whisky|cantilever-bridge|gun|playing-charades|reference-to-paris-france|book|ventilation-tunnel|playing-a-game|playing-a-board-game|video-cassette|vhs-tape|vhs|watching-a-video-on-tv|watching-a-video|watching-a-movie-on-tv|watching-a-movie|bonding-in-crisis|forehead-wound|forehead-cut|ex-military|neighbor|man-shouting|dinner|beer-drinking|beer-bottle|beer|animal-carcass|fallout-shelter|fallout|pain-medication|makeshift-weapon|whittle|iv-drip|iv-line|scene-before-opening-credits|acid-burn|dead-body|threaten-to-kill|unconscious|injured-leg|argument-between-couple|driving-at-night|argument|underground-bunker|damsel-in-distress|single-setting|reference-to-houston-texas|rural|running-from-danger|running-for-your-life|acid-burned-face|reading-magazine|reading-a-magazine|missing-piece|puzzle-piece|self-sacrifice|gunshot|gunfire|egg-timer|matchbox|matches|matchstick|brawl|blood|female-protagonist|anti-villain|darkness|night|alarm|alien-abduction|stalking|electrical-fire|vacuum-cleaner|locked-room|burned-alive|burned-to-death|chase|toolbox|biohazard|secret|wallet|flashlight|2010s|vinyl|conspiracy|reading|paranoid-schizophrenic|schizophrenic|schizophrenia|missing-person|water-bottle|water|captive|baseball-cap|stabbed-in-the-chest|map|self-sufficiency|death|near-death-experience|cynicism|dread|drawing-book|baton-rouge-louisiana|new-orleans-louisiana|rural-setting|bird|amateur-radio|ham-radio|radio|emergency-broadcast-system|usa|board-game|padlock|driving|interrogation|lie|human-monster|metaphor|psychological-thriller|anger|deeply-disturbed-person|eccentric|monopoly|answering-machine|gas|white-light|moral-dilemma|sole-survivor|pickup-truck|tentacle|claustrophobic|ladder|contamination|courage|bravery|subterranean|watching-tv|videotape|dvd|fish-tank|kitchen|jigsaw-puzzle|bare-chested-male|scar|ambiguity|drawing|bus-ticket|snorricam|handcuffed-to-a-pipe|food|bed|handcuffs|toilet|shower|betrayal|double-cross|ambush|creature|car-radio|radio-news|lightning|farm|cornfield|pig|bomb-shelter|head-injury|stitching-a-wound|arson|scissors|duct-tape|disfigurement|face-burn|leg-brace|car-keys|apartment|cell-phone|bridge|vodka|liquid-nitrogen|key|whiskey|cigarette-lighter|torch|barn|abandoned-car|threatened-with-a-knife|knife|disarming-someone|revolver|hostage|escape-attempt|woman-in-jeopardy|survivalist|survival|fear|danger|distrust|suspicion|doomsday|end-of-the-world|apocalypse|alien-contact|spacecraft|spaceship|gas-attack|chemical-weapons|green-smoke|exploding-car|sociopath|yelling-for-help|screaming|smoke|aerial-shot|exploding-ship|post-apocalypse|reference-to-al-qaeda|blackout|telephone-call|woman|down-blouse|27-year-old-scotch-whisky|confrontation|redneck|one-liner|offscreen-killing|social-commentary|slow-motion-scene|monster|ambiguous-ending|title-appears-in-writing|digit-in-title|orchestral-music-score|camera-shot-of-feet|directorial-debut|black-comedy|pedophile|child-molester|second-part|street-in-title|three-word-title|whiskey-bottle|goldfish|francophile|box-cutter|close-up-of-eyes|spear|news-report|corpse|broken-arm|revelation|threat|charades|montage|no-opening-credits</t>
  </si>
  <si>
    <t xml:space="preserve">tt1002563</t>
  </si>
  <si>
    <t xml:space="preserve">The Young Messiah</t>
  </si>
  <si>
    <t xml:space="preserve">Tells the story of Jesus Christ at age seven as he and his family depart Egypt to return home to Nazareth. Told from his childhood perspective, it follows young Jesus as he grows into his religious identity.</t>
  </si>
  <si>
    <t xml:space="preserve">Adam Greaves-Neal, Sara Lazzaro, Vincent Walsh, Finn Ireland</t>
  </si>
  <si>
    <t xml:space="preserve">Cyrus Nowrasteh</t>
  </si>
  <si>
    <t xml:space="preserve">jesus-christ|palestine|messiah|based-on-novel</t>
  </si>
  <si>
    <t xml:space="preserve">tt3410834</t>
  </si>
  <si>
    <t xml:space="preserve">Allegiant</t>
  </si>
  <si>
    <t xml:space="preserve">After the earth-shattering revelations of Insurgent, Tris must escape with Four beyond the wall that encircles Chicago, to finally discover the shocking truth of the world around them.</t>
  </si>
  <si>
    <t xml:space="preserve">Shailene Woodley, Theo James, Naomi Watts, Octavia Spencer</t>
  </si>
  <si>
    <t xml:space="preserve">dystopia|based-on-young-adult-novel|genetic-experimentation|strong-female-lead|social-differences|against-the-system|sequel|future|surveillance|divergent|strong-female-character|individuality|revelation|wall|escape|allegiance|love|courage|battle|cliche|cynicism|subterranean|reverse-footage|exploitation|deus-ex-machina|destiny|bulletproof-vest|disfigurement|laser-gun|security-camera|explosive-decompression|impalement|glass-elevator|headset|tunnel|shot-through-a-window|shot-through-a-wall|radioactivity|shield|sphere|nerve-gas|lawlessness|anarchy|genetic-manipulation|scientist|rooftop|vault|jailbreak|escalation|village|rescue-mission|commando-mission|mission|commando-raid|commando|volunteer|post-apocalypse|experiment-gone-wrong|futuristic-city|cover-up|airship|city-state|urban-warfare|lawyer|tyranny|computer-cracker|final-showdown|showdown|cafeteria|moral-dilemma|dictator|cave|security-guard|invisibility|mass-surveillance|camouflage|invisible-cloak|abseiling|airport|blockade|mock-execution|prisoner|bag-over-head|prison-guard|jail-cell|prison|prison-escape|truth-serum|offscreen-killing|execution|politics|leadership|escape-attempt|henchman|power-struggle|revenge|conspiracy|cityscape|orphan|loss-of-father|tent|attack|falling-down-stairs|child-in-peril|brainwashing|manipulation|totalitarianism|show-trial|trial|handcuffs|arrest|gash-in-the-face|scar|suspense|electric-fence|wire-cutters|electrocution|power-generator|mexican-standoff|decontamination|bubble|bureaucracy|training|ambush|spiral-staircase|character's-point-of-view-camera-shot|subjective-camera|character-repeating-someone-else's-dialogue|elevator|providence|council|lasersight|drone|orb|force-field|hologram|female-rear-nudity|female-nudity|bare-chested-male|barcode|barcode-tattoo|key-card|broken-leg|pilot|science-experiment|nuclear-war|nuclear-holocaust|genetic-modification|deoxyribonucleic-acid|genetics|chosen-one|fish-out-of-water|futuristic|climbing-up-a-wall|cyberpunk|high-tech|near-future|social-commentary|fight-the-system|desert|body-suit|terrorism|biological-weapon|chemical-weapons|gas-mask|fantasy-sequence|hallucination|near-death-experience|slow-motion-scene|forest|woods|grappling-hook|falling-from-height|returning-character-killed-off|dreadlocks|rain|blood-rain|river-of-blood|airplane|plane-crash|crash-landing|dogfight|shuttle-craft|hovercraft|aircraft|explosive|armory|female-soldier|army|soldier|military|eavesdropping|train|memory-loss|erased-memory|amnesia|loss-of-memory|heavy-rain|virtual-reality|corpse|evil-man|attempted-murder|genocide|race-against-time|toxin|serum|gas-attack|gas|poison-gas|walled-city|chicago-illinois|aerial-shot|blood|open-ended|one-word-title|pulp-fiction|science-fantasy|cgi|surrealism|part-computer-animation|on-the-run|survival|electronic-music-score|third-part|altered-version-of-studio-logo|no-opening-credits|abandoned-building|destroyed-building|wasteland|devastated-landscape|comic-relief|teenage-hero|teenage-heroine|teenage-girl|teenager|bravery|hope|suspicion|paranoia|fear|danger|panic|chaos|future-war|civil-war|fictional-war|good-versus-evil|eugenics|video-message|hostage|kidnapping|double-cross|betrayal|fugitive|violence|death|murder|one-against-many|female-fighter|female-warrior|tough-girl|one-woman-army|anti-heroine|warrior|tough-guy|one-man-army|anti-hero|action-hero|armored-car|car-accident|overturning-car|electromagnetic-pulse|laser|knocked-out-with-a-gun-butt|knocked-out|disarming-someone|knife|assault-rifle|revolver|pistol|machine-gun|airplane-chase|missile|detonator|bomb|social-decay|exploding-car|foot-chase|sabotage|combat|battlefield|shootout|gunfight|hand-to-hand-combat|mixed-martial-arts|martial-arts|brawl|fight|fistfight|head-butt|beaten-to-death|beating|woman-kills-a-man|man-kills-a-woman|kicked-in-the-stomach|kicked-in-the-face|punched-in-the-chest|punched-in-the-face|stabbed-to-death|stabbed-in-the-neck|throat-slitting|stabbed-in-the-throat|stabbed-in-the-shoulder|stabbed-in-the-chest|shot-to-death|shot-in-the-chest|shot-in-the-forehead|knocked-unconscious|target-practice|female-removes-her-clothes|shot-in-the-back|tattoo|corruption|rescue|shot-in-the-head|injection|experiment|roof|traitor|undressing|part-of-series|boyfriend-girlfriend-relationship|memory|family-relationships|mother-son-relationship|video-surveillance|strong-woman|war-planning|brother-sister-relationship|held-at-gunpoint|leaving-home|deception|lovers-reunited|shower|political-unrest|chase|action-heroine|female-protagonist|character-says-i-love-you|calling-parent-by-first-name|fighting|explosion|death-of-father|based-on-novel|title-spoken-by-character|surprise-ending|utopia|bad-guy|technology|target|brother|blood-on-face</t>
  </si>
  <si>
    <t xml:space="preserve">tt3760922</t>
  </si>
  <si>
    <t xml:space="preserve">My Big Fat Greek Wedding 2</t>
  </si>
  <si>
    <t xml:space="preserve">A Portokalos family secret brings the beloved characters back together for an even bigger and Greeker wedding.</t>
  </si>
  <si>
    <t xml:space="preserve">Gold Circle Films</t>
  </si>
  <si>
    <t xml:space="preserve">Nia Vardalos, John Corbett, Michael Constantine, Lainie Kazan</t>
  </si>
  <si>
    <t xml:space="preserve">wedding|greek|family-restaurant|roommate|kiss|suburb|remarriage|wedding-planner|pink-limousine|new-york-city|usa|chicago-illinois|asked-to-the-prom|prom-dress|prom|dancing|husband-wife-relationship|neighbor-neighbor-relationship|broken-glasses|wedding-reception|wedding-ceremony|church|drunkenness|alcohol|nosy-neighbor|implied-sex|cleavage|product-placement|iphone|tablet-computer|ipad|voice-over|sequel|father-daughter-relationship|mother-daughter-relationship</t>
  </si>
  <si>
    <t xml:space="preserve">tt2975590</t>
  </si>
  <si>
    <t xml:space="preserve">Batman v Superman: Dawn of Justice</t>
  </si>
  <si>
    <t xml:space="preserve">Fearing that the actions of Superman are left unchecked, Batman takes on the Man of Steel, while the world wrestles with what kind of a hero it really needs.</t>
  </si>
  <si>
    <t xml:space="preserve">Ben Affleck, Henry Cavill, Amy Adams, Jesse Eisenberg</t>
  </si>
  <si>
    <t xml:space="preserve">12 wins &amp; 29 nominations.</t>
  </si>
  <si>
    <t xml:space="preserve">based-on-comic-book|superhero|sequel-to-a-reboot|sequel|gotham|wonder-woman|dc-extended-universe|dc-comics|metropolis|journalist|superhero-versus-superhero|origin-of-hero|rivalry|employer-employee-relationship|revenge|vigilantism|vigilante|masked-vigilante|anti-hero|second-part|alien|premarital-sex|british-actor-playing-american-character|politics|danger|senate-hearing|destruction|general|fear|billionaire|parent-killed-in-front-of-child|multiple-versions|alternate-version|extraterrestrial-man|extraterrestrial-human|magical-weapon|crate|strong-female-lead|strong-female-character|dock|super-vision|female-senator|basketball|tragic-past|computer-cracker|press-conference|scientist|masked-man|female-politician|gotham-city|frame-up|face-paint|broken-leg|bat-plane|gadgetry|gadget|explosive|watching-tv|gadget-car|fireplace|panic|ambiguous-ending|bathtub|female-journalist|chaos|escape|doubt|scantily-clad-female|bare-knuckle-fighting|giant-creature|epic-battle|airplane|fictional-war|epic|death-threat|police-raid|thug|rifle|army|vision|blockbuster|dream|rocket-launcher|school-bus|state-funeral|flame-thrower|body-armor|funeral-procession|eurocopter-as355-twin-squirrel|rappelling|sentry-gun|trap|helipad|egg-timer|burned-in-effigy|nude-corpse|year-1918|walking-out|space-ship|anti-tank-missile|tanker-truck-crash|freighter|death-of-a-superhero|framed-for-mass-murder|reference-to-charles-darwin|newspaper-headline|rocket-explosion|reference-to-zeus|cocktail-party|printing-press|reference-to-martin-luther-king-jr.|reference-to-john-f.-kennedy|reference-to-robert-f.-kennedy|flyover|candlelight-vigil|human-branding|in-bathtub-with-clothes-on|knuckle-tattoo|meteorite|skin-diving|woman-in-a-bath|building-collapse|devastation|bell-430-helicopter|swarm-of-bats|pearl-necklace|superhero-origin|ensemble-cast|final-showdown|final-battle|tank|combat|gunfight|burnt-body|village|interview|sunglasses|satellite|opening-action-scene|motorcycle|ambulance|raised-middle-finger|fire-truck|firefighter|horse|camel|exploding-airplane|commando-unit|commando|undercover|photographer|special-forces|military|woman-in-peril|adoptive-mother-adoptive-son-relationship|bombing|returning-character-killed-off|jet-aircraft|aircraft|futuristic-aircraft|batwing|humanoid-monster|alice-in-wonderland-reference|female-superhero|super-heroine|aquatic-humanoid|super-powers|hyper-speed|man-wearing-glasses|newspaper-reporter|flying-man|flying-superhero|female-newspaper-reporter|red-cape|caped-superhero|statue-of-superman|metropolis-the-city|mother-son-relationship|fantasy-sequence|stabbed-in-the-back|shot-in-the-face|drowning|shaving-head|flashback-within-a-flashback|knocked-out-with-a-gun-butt|falling-through-a-rooftop-window|dream-sequence|dragging-a-body|bare-knuckle-boxing|woman-in-bathtub|batcave|double-amputee|voice-changer|floating-in-space|mausoleum|super-computer|employee-employee-relationship|newspaper|heat-vision|open-ended|character-says-i-love-you|lens-flare|wilhelm-scream|social-decay|bravery|camera|super-hearing|reference-to-prometheus|reference-to-copernicus|cyborg|the-flash|time-traveler|trident|cameo|demon|terrorism|terrorist|evacuation|strangulation|conflicted-hero|bodyguard|el-train|body-landing-on-a-car|hit-by-a-car|henchman|presumed-dead|insanity|evil-businessman|entrepreneur|ceo|engagement-ring|jumping-from-height|rescue-mission|blackmail|skyscraper|genetic-engineering|self-mutilation|blood|power-suit|experiment|rampage|biological-weapon|fundraiser|secret-identity|antiques-dealer|2010s|false-accusation|bulletproof-vest|framed-for-murder|knocked-out|reverse-footage|u.s.-president|military-funeral|cannon|tortured-to-death|torture|caged-human|human-trafficking|good-versus-evil|museum|following-someone|bar|redemption|manipulation|aquaman|newspaper-clipping|hanging-upside-down|grappling-hook|attempted-robbery|convenience-store-robbery|vandalism|love-interest|fingerprint|farmhouse|farm|widow|car-truck-chase|fade-to-black|basement|subterranean|major|disaster|bomb|race-against-time|crashing-through-a-window|levitation|aerial-shot|anger|long-take|politician|near-death-experience|collapsing-building|memorial|crushed-to-death|death-of-boyfriend|death-of-protagonist|batmobile|investigation|training|bullet|cover-up|criminal-mastermind|revelation|conspiracy|flying|macguffin|newscaster|cargo-ship|bare-chested-male|undercover-agent|cia-agent|apartment|cia|female-reporter|reporter|impalement|warlord|bag-over-head|disguise|newspaper-editor|bilingualism|subtitled-scene|flash-forward|close-up-of-eyes|boyfriend-girlfriend-relationship|cornfield|diner|heroism|double-cross|betrayal|deception|wheelchair|vigil|bagpipes|amazing-grace-hymn|american-flag|forest|woods|necklace|year-1981|young-version-of-character|filmed-killing|cnn-reporter|media-coverage|news-report|dream-within-a-dream|nightmare|spray-paint|christ-allegory|montage|self-sacrifice|electrocution|lightning|electromagnetic-pulse|power-outage|invulnerability|crash-site|artificial-intelligence|ufo|spaceship|laptop|mysterious-woman|underwater-scene|flash-drive|party|painting|mansion|southern-accent|senator|indian-ocean|laboratory|deoxyribonucleic-acid|tracking-device|silencer|sniper-rifle|sniper|desert|mountain|hallucination|funeral|coffin|cemetery|death-of-family|scene-during-opening-credits|surveillance-footage|surveillance|e-mail|russian|port|car-rollover|car-crash|car-chase|armored-car|nuclear-explosion|nuclear-missile|outer-space|helicopter-crash|helicopter|statue|suit-of-armor|bullet-catching|mineral|gas-grenade|spear|rooftop|heavy-rain|corpse|transformation|moral-dilemma|giant-monster|monster|creature|ambush|booby-trap|eavesdropping|glowing-eyes|laser|super-speed|super-strength|supernatural-power|product-placement|prologue|cell-phone|prison|arrest|handcuffs|photograph|bound-and-gagged|tied-to-a-chair|damsel-in-distress|held-at-gunpoint|hostage|kidnapping|rescue|day-of-the-dead|flood|fire|space-shuttle|tijuana-mexico|africa|washington-d.c.|u.s.-capitol-building|massacre|shootout|battlefield|battle|abandoned-warehouse|abandoned-building|bat|lake-house|manor-house|abandoned-house|falling-from-height|thrown-through-a-wall|jumping-through-a-window|knife|threatened-with-a-knife|one-against-many|head-butt|kicked-in-the-stomach|punched-in-the-chest|punched-in-the-face|kicked-in-the-face|falling-through-the-floor|arms-dealer|smuggler|mercenary|soldier|u.s.-air-force|u.s.-army|urban-decay|drone|police-officer|branding|scar|burned-to-death|burned-alive|flamethrower|grenade-launcher|hand-grenade|bazooka|missile|gatling-gun|shotgun|assault-rifle|machine-gun|ak-47|flashback|movie-theater|snow|pistol|exploding-helicopter|fictional-city|protest|batarang|symbol|hope|kryptonite|cynicism|paranoia|hatred|jealousy|computer-hacker|crash-landing|airplane-crash|bat-signal|orphan|haunted-by-the-past|dark-hero|dark-past|showdown|fight-to-the-death|beaten-to-death|beating|slow-motion-action-scene|slow-motion-scene|stylized-violence|hand-to-hand-combat|martial-arts|brawl|fistfight|suspense|brutality|violence|death|murder|disarming-someone|shot-to-death|shot-in-the-chest|shot-in-the-head|lasso|stabbed-to-death|severed-arm|stabbed-in-the-chest|stabbed-in-the-shoulder|sociopath|eccentric|engineer|butler|philanthropist|vigilante-justice|shield|sword|cape|anti-villain|masked-hero|costumed-hero|crime-fighter|female-warrior|tough-girl|one-woman-army|action-heroine|warrior|tough-guy|one-man-army|action-hero|superheroine|smallville|exploding-building|exploding-ship|exploding-truck|exploding-car|exploding-body|explosion|journalism|death-of-friend|death-of-father|death-of-mother|character-name-in-title|surprise-ending|x-ray-vision|human-versus-alien|alien-superhero|famous-line|father-son-relationship|immortality|child-in-peril|mad-scientist|human-alien</t>
  </si>
  <si>
    <t xml:space="preserve">tt3628584</t>
  </si>
  <si>
    <t xml:space="preserve">Barbershop: The Next Cut</t>
  </si>
  <si>
    <t xml:space="preserve">As their surrounding community has taken a turn for the worse, the crew at Calvin's Barbershop come together to bring some much needed change to their neighborhood.</t>
  </si>
  <si>
    <t xml:space="preserve">Ice Cube, Cedric the Entertainer, Regina Hall, Sean Patrick Thomas</t>
  </si>
  <si>
    <t xml:space="preserve">tt2649554</t>
  </si>
  <si>
    <t xml:space="preserve">Midnight Special</t>
  </si>
  <si>
    <t xml:space="preserve">A father and son go on the run, pursued by the government and a cult drawn to the child's special powers.</t>
  </si>
  <si>
    <t xml:space="preserve">Michael Shannon, Joel Edgerton, Kirsten Dunst, Adam Driver</t>
  </si>
  <si>
    <t xml:space="preserve">on-the-run|father-son-relationship|cult|gas-station|underweight|goggles|kidnapping|motel|government|destiny|national-security-agency|pursuit|boy|u.s.-government|parallel-universe|driving-on-wheel-rim|driving-on-a-flat-tire|razor-wire|crashing-through-a-road-block|uh-60-blackhawk-helicopter|ford-pickup|humvee|pump-action-shotgun|cable-tie-handcuffs|geo-coordinates|man-hunt|eurocopter-as350-squirrel|bleeding-from-one's-ear|satellite-falling-from-orbit|stopping-for-gas|convoy|driving-at-night|reading-with-a-flashlight|police-scanner|boy-wearing-earphones|duct-tape-over-peephole|boy-wearing-goggles|flashlight-under-bed-covers|police-officer-killed-at-traffic-stop|police-officer-shot-in-the-chest|police-officer-shot|suicide-attempt|electronic-music-score|communications|code-breaking|earth-viewed-from-space|swamp|police|dome|alternate-world|prisoner|ambiguous-ending|alien-child|human-alien|cover-up|watching-tv|impersonating-a-police-officer|police-officer|firefighter|ambulance|fire-truck|fire|injury|homage|child-in-peril|little-boy|meteor|arrest|pastor|diner|preacher|hanging-upside-down|rain|cell-phone|walkie-talkie|special-forces|commando-raid|commando-unit|commando|swat-team|stealing-a-car|cornfield|farm|meteor-shower|glowing-eyes|machine-gun|shower|hands-tied|desperation|decoy|deception|friendship|suburbia|escape|rescue|held-at-gunpoint|hostage|shotgun|armored-car|pistol|high-school|faith|hope|character's-point-of-view-camera-shot|knocked-out|church|nsa-agent|beam-of-light|photograph|earthquake|man-with-glasses|photosensitivity|code|suspense|race-against-time|cult-leader|soldier|blockade|police-officer-killed|car-crash|overturning-car|vomit|lens-flare|surrealism|alternate-dimension|force-field|orb|mushroom-cloud|electromagnetic-pulse|panic|paranoia|moral-dilemma|cave|forest|threatened-with-a-knife|bridge|aerial-shot|american-midwest|military|media-coverage|analyst|news-report|written-by-director|no-opening-credits|exploding-car|christ-allegory|gifted-child|radio-news|interview|technology|u.s.-army|corpse|death|shot-to-death|ambush|shot-in-the-head|shootout|gunfight|punched-in-the-face|brawl|crash-site|fistfight|reading-by-flashlight|light|blood|shot-in-the-chest|belief|reference-to-jesus-christ|father-carries-son|hiding-in-a-shower|duct-tape|reference-to-washington-d.c.|reference-to-cleburne-texas|reference-to-austin-texas|reference-to-oklahoma-city-oklahoma|reference-to-saint-paul-minnesota|dying|woods|atlanta-georgia|difficulty-breathing|isuzu-rodeo|being-watched|watching-someone|suburb|weather-satellite|mobile-alabama|drone|mother-daughter-relationship|vomiting|doorbell|electrician|illness|sleeping|nosebleed|fine|explosion|apology|telephone-call|telephone|spanish|reference-to-kryptonite|present|pay-phone|overhead-shot|van|pickup-truck|video-camera|day-of-judgment|computer|birth-mother|tape-recorder|shushing|pajamas|decoding|map|louisiana|scripture|fit|adoptive-father|birth-father|adopted-son|satellite|treason|encryption|sermon|fbi-agent|texas-state-trooper|murder-of-a-policeman|murder|shooting|policeman|police-car|knocking-on-a-door|car-accident|san-angelo-texas|school-bus|rifle|eyeglasses|search|reference-to-god|911|subjective-camera|prologue|chevrolet-chevelle|car-radio|comic-book|cutting-a-fence-lock|man-carries-a-boy|hiding-under-a-bed-sheet|earphones|peep-hole|eldorado-texas|motel-desk-clerk|fort-worth-texas|tv-commercial|mother-son-relationship|religious-fanatic|fanatic|religion|truck|supernatural-power|shooting-a-policeman|head-bandage|head-wound|prison|looking-at-oneself-in-a-mirror|mirror|cutting-one's-hair|scissors|surveillance|car-rollover|armored-vehicle|mother-love|father-love|busting-through-a-roadblock|barbed-wire|bulletproof-vest|worrying|fear|hiding-under-a-bridge|u.s.-soldier|cellphone|blood-stain|savior|intercom|homeland-security|cia|traffic-jam|roadblock|car-chase|fight|knife|shot-in-the-stomach|interrogation|parallel-world|alien-boy|passage-way-to-another-world|other-world|title-appears-in-song|coordinates|helicopter|marshland|handcuffs|air-gun|beam-of-energy|light-sensitivity|psychokinetic-energy|psychokinesis|telekinesis|mother-son-reunion|father-son-reunion|satellite-crash|radio-communications|speaking-in-tongues|reading-a-comic-book|reference-to-superman|paranormal-phenomena|8-year-old|cryptic-message|police-raid|night-vision-goggles|state-trooper|swimming-goggles|religious-sect|sect|ranch|driving-with-the-headlights-turned-off|amber-alert|child-abduction|abduction|time-in-title|texas|2010s|tv-news|fbi|sunrise|sunlight|flashlight|gun|two-word-title|downed-satellite|chase|fugitive|nsa|midnight|alien|cartoon-on-tv|surprise-ending</t>
  </si>
  <si>
    <t xml:space="preserve">tt2381991</t>
  </si>
  <si>
    <t xml:space="preserve">The Huntsman: Winter's War</t>
  </si>
  <si>
    <t xml:space="preserve">Eric and fellow warrior Sara, raised as members of ice Queen Freya's army, try to conceal their forbidden love as they fight to survive the wicked intentions of both Freya and her sister Ravenna.</t>
  </si>
  <si>
    <t xml:space="preserve">Chris Hemsworth, Charlize Theron, Jessica Chastain, Emily Blunt</t>
  </si>
  <si>
    <t xml:space="preserve">Cedric Nicolas-Troyan</t>
  </si>
  <si>
    <t xml:space="preserve">fairy-tale|based-on-fairy-tale|dark-fantasy|second-part|sequel|forbidden-love|love|ice|ice-queen|queen|fight|army|warrior|magical-mirror|looking-at-oneself-in-a-mirror|sword-fight|immortality|narcissism|narcissist|brothers-grimm|death-of-family|murder-of-family|mercilessness|profanity|duke|greed|evil-woman|evil|super-villain|love-interest|scene-during-end-credits|surprise-during-end-credits|happy-ending|golden-bird|bird|melting|catfight|passionate-kiss|kiss|impaled-through-the-chest|sentenced-to-death|arrow-in-the-chest|hero|heroism|origin-of-hero|spin-off|magical-creature|vision|net|imprisonment|improvised-weapon|reluctant-hero|half-brother|magic|mission|banishment|secret-love|child-abduction|tragic-love|evil-sorceress|marriage|prologue|reverse-footage|monkey|throne|ice-statue|turned-to-ice|power-struggle|regret|guilt|grief|rope-bridge|near-death-experience|animal-killing|animal-attack|attack|time-lapse-photography|bare-chested-male|skinny-dipping|faked-death|necklace|obsession|insanity|power|chains|execution|fireplace|supernatural|chase|coronation|engagement|flash-forward|campfire|eavesdropping|bleeding-to-death|king|black-magic|baby|horse-drawn-carriage|little-boy|little-girl|orphan|midget|aerial-shot|sororicide|sister-sister-relationship|surrealism|resurrection|back-from-the-dead|corpse|massacre|booby-trap|ambush|caught-in-a-net|tracker|telekinesis|telepathy|mind-reading|mind-control|supernatural-power|young-version-of-character|good-versus-evil|fictional-war|hearing-voices|courage|bravery|coup-d'etat|chess|horse|village|child-in-peril|wall-of-ice|freeze-to-death|bridge|woods|forest|rowboat|disarming-someone|fight-to-the-death|assassination-attempt|fugitive|on-the-run|traitor|flashback|revelation|manipulation|glowing-eyes|directorial-debut|suspense|no-opening-credits|prequel-and-sequel|prequel|reference-to-snow-white|transformation|guard|training|target-practice|montage|final-showdown|showdown|rock-climbing|jumping-from-height|river|thrown-from-height|redemption|revenge|false-accusation|fantasy-sequence|hallucination|unrequited-love|dark-humor|black-comedy|hope|danger|panic|fear|evil-laughter|anger|screaming|torch|church|castle|fortress|palace|ice-palace|mountain|snow|snow-queen|gold|femme-fatale|villainess|female-warlord|warlord|world-domination|megalomaniac|candle|crown|cloak|sorceress|evil-queen|kingdom|sword-and-fantasy|sword-and-sorcery|waterfall|heavy-rain|bar-fight|tavern|diamond|female-thief|thief|macguffin|mirror|studio-logo-segues-into-film|altered-version-of-studio-logo|voice-over-narration|character-repeating-someone-else's-dialogue|subjective-camera|woman-slaps-a-man|face-slap|explosion|burned-to-death|burned-alive|flaming-arrow|crossbow|shield|tunic|suit-of-armor|helmet|spear|axe-throwing|axe|bo-staff|quest|stylized-violence|backflip|slow-motion-scene|dual-wield|threatened-with-a-knife|knife|archery|archer|bow-and-arrow|sword|flower|snake|frog|elk|fairy|wolf|owl|deer|monster|creature|tail|dwarf|goblin|mohawk-haircut|comic-relief|scottish-accent|irish|one-against-many|man-fights-a-woman|woman-fights-a-man|woman-kills-a-man|man-kills-a-woman|head-butt|beaten-to-death|beating|kicked-in-the-stomach|kicked-in-the-face|punched-in-the-chest|punched-in-the-face|hand-to-hand-combat|mixed-martial-arts|martial-arts|brawl|fistfight|stick-fight|knife-fight|axe-fight|combat|battlefield|battle|presumed-dead|rescue|escape|hostage|kidnapping|tentacle|black-blood|blood|double-cross|betrayal|deception|violence|death|murder|female-soldier|child-soldier|soldier|tough-girl|one-woman-army|anti-heroine|tough-guy|one-man-army|anti-hero|impalement|stabbed-in-the-shoulder|stabbed-in-the-chest|stabbed-in-the-back|shot-with-an-arrow|shot-in-the-head|shot-in-the-chest|female-warrior|action-hero|action-heroine|death-of-child|character-name-in-title|surprise-ending</t>
  </si>
  <si>
    <t xml:space="preserve">tt2403393</t>
  </si>
  <si>
    <t xml:space="preserve">Desert Dancer</t>
  </si>
  <si>
    <t xml:space="preserve">Afshin Ghaffarian risks everything to start a dance company amidst his home country of Iran's politically volatile climate and the nation's ban on dancing.</t>
  </si>
  <si>
    <t xml:space="preserve">Freida Pinto, Nazanin Boniadi, Tom Cullen, Marama Corlett</t>
  </si>
  <si>
    <t xml:space="preserve">Richard Raymond</t>
  </si>
  <si>
    <t xml:space="preserve">dance|desert|iran|dancer|dancing|youtube|ends-with-biographical-notes|what-happened-to-epilogue|friendship|freestyle-performance|university-students|student-protests|reference-to-dirty-dancing|brother-brother-relationship|violence|dance-band|paris-france|theater|ballet|college|kiss|emigration|green-movement|heroin|protest|election|islam|based-on-true-story</t>
  </si>
  <si>
    <t xml:space="preserve">tt4824302</t>
  </si>
  <si>
    <t xml:space="preserve">Mother's Day</t>
  </si>
  <si>
    <t xml:space="preserve">Three generations come together in the week leading up to Mother's Day.</t>
  </si>
  <si>
    <t xml:space="preserve">Jennifer Aniston, Timothy Olyphant, Shay Mitchell, Caleb Brown</t>
  </si>
  <si>
    <t xml:space="preserve">single-father|mother-daughter-relationship|holiday-in-title|woman</t>
  </si>
  <si>
    <t xml:space="preserve">tt3498820</t>
  </si>
  <si>
    <t xml:space="preserve">Captain America: Civil War</t>
  </si>
  <si>
    <t xml:space="preserve">Political interference in the Avengers' activities causes a rift between former allies Captain America and Iron Man.</t>
  </si>
  <si>
    <t xml:space="preserve">Chris Evans, Robert Downey Jr., Scarlett Johansson, Sebastian Stan</t>
  </si>
  <si>
    <t xml:space="preserve">147 min</t>
  </si>
  <si>
    <t xml:space="preserve">6 wins &amp; 61 nominations.</t>
  </si>
  <si>
    <t xml:space="preserve">marvel-cinematic-universe|based-on-comic-book|superhero|siberia|bucharest|friendship-between-men|character-name-in-title|romania|based-on-comic|accountability|new-york-city|terrorist-bombing|frozen-body|black-widow-the-character|disagreement|tragic-past|eastern-europe|scene-after-end-credits|surprise-during-end-credits|arm-cut-off|severed-arm|prisoner|lack-of-trust|knife|returning-character-killed-off|1990s|year-1991|death-squad|torture|water-torture|assassin|mercenary|cryogenics|mind-control|brainwashing|media-coverage|fugitive|on-the-run|framed-for-murder|frame-up|rescue|escape|politics|stan-lee-cameo|ex-soldier|world-war-two-veteran|super-soldier|africa|london-england|vienna|leipzig|berlin|super-powers|marvel-comics|germany|russia|third-part|sequel|captain|widow|king|leader|ant-man|black-panther|soldier|explosion|mission|murder|witch|widower|recruitment|super-power|grudge|kiss|death-of-parents|lens-flare|guilt|miniaturized-man|miniaturized-superhero|teenage-superhero|tunnel-chase-scene|death-of-loved-one|death-of-aunt|voice-over-letter|sentient-android|villain-arrested|origin-of-hero|hawkeye-the-character|english-subtitles-in-original|open-ended|bombing|superhero-versus-superhero|flying-man|teenage-boy|war-machine-the-character|vision-the-character|black-panther-the-character|falcon-the-character|reference-to-mark-fuhrman|epic-battle|female-gunfighter|force-field|waterfall|forest|rainforest|fictional-country|ensemble-cast|prince|high-tech-suit|flashlight|reference-to-youtube|crossover|notebook|solitary-confinement|statue|elevator-shaft|chess|infighting|robbery|biohazard|biological-weapon|paranoia|fear|dark-past|dark-hero|surprise-after-end-credits|dismemberment|aid-worker|stabbed-in-the-chest|social-commentary|naval-officer|scene-during-end-credits|condominium|interracial-friendship|abandoned-factory|killing-spree|jungle|shot-through-a-door|kicking-in-a-door|cooking|storm-at-sea|crushed-by-a-car|black-ops|scientist|anger|loss-of-father|loss-of-mother|orphan|murder-of-family|death-of-family|race-against-time|kitchen|invisibility|falling-through-the-floor|house-arrest|reference-to-star-wars|abandoned-building|van|shipping-container|psychologist|friendship|pizza|disfigurement|power-outage|electromagnetic-pulse|bare-chested-male|watching-tv|subterfuge|evacuation|hangar|letter|prison-break|prison|submarine|u-boat|u.s.-navy|handcuffs|arrest|maximum-security-prison|underwater-scene|drowning|hanging-upside-down|parking-garage|bodyguard|spy|home-invasion|church|funeral|hologram|massachusetts-institute-of-technology|tracking-device|fire|machete|threatened-with-a-knife|henchman|hit-by-a-truck|garbage-truck|binoculars|rooftop|suicide-attempt|suicide|suicide-bomber|hand-grenade|car-bomb|explosive|character's-point-of-view-camera-shot|subjective-camera|leg-brace|crash-landing|fighting-in-the-air|drone|laser|lasersight|electrocution|gadgetry|gadget|knocked-out|2010s|flash-forward|crashing-through-a-window|jumping-through-a-window|hostile-takeover|interrogation|mountain|african|rampage|security-guard|surveillance-footage|surveillance|security-camera|female-agent|female-spy|cia-agent|cia|sleeper-agent|booby-trap|subterranean|post-cold-war|armory|assassination|laboratory|secret-laboratory|jail-cell|prison-riot|prison-fight|text-messaging|cell-phone|regret|abandoned-prison|training|blizzard|snow|helicopter-accident|airport|helicopter|airplane|maid|prologue|bilingualism|subtitled-scene|exploding-helicopter|exploding-airplane|exploding-truck|exploding-building|exploding-car|exploding-body|news-report|photograph|armored-car|tank|foot-chase|chase|car-motorcycle-chase|police-car|fire-truck|ambulance|police-raid|police-chase|car-chase|car-rollover|car-accident|car-crash|bathtub|master-of-disguise|disguise|impostor|mistaken-identity|assumed-identity|terrorist-attack|terrorist-plot|terrorist|terrorism|ambush|wisecrack-humor|teamwork|leadership|opening-action-scene|moral-dilemma|righteous-rage|diplomat|united-nations|secretary|double-cross|kidnapping|blood|neck-breaking|strangulation|levitation|honor|falling-down-stairs|commando-unit|commando-raid|special-forces|swat-team|motorcycle|stealing-a-car|bombardment|hit-by-a-car|body-landing-on-a-car|piano|haunted-by-the-past|father-son-relationship|american-abroad|restaurant|bar|hotel|spiral-staircase|falling-from-height|jumping-from-height|thrown-from-a-car|wristwatch|sunglasses|pistol-whip|disarming-someone|apartment|aunt-nephew-relationship|giant|sabotage|ex-convict|undercover|espionage|near-death-experience|colonel|lieutenant|accidental-killing|man-punches-a-woman|man-fights-a-woman|woman-kills-a-man|woman-punches-a-man|woman-fights-a-man|nosebleed|fighting|final-showdown|final-battle|showdown|fight-to-the-death|black-eye|hit-in-the-crotch|mexican-standoff|hostage|escape-attempt|held-at-gunpoint|violence|death|hatred|brutality|corpse|shot-in-the-forehead|shot-in-the-head|kicked-in-the-stomach|kicked-in-the-face|punched-in-the-face|punched-in-the-chest|one-man-army|two-against-one|head-butt|beating|slow-motion-scene|stylized-violence|hand-to-hand-combat|martial-arts|mixed-martial-arts|brawl|fight|fistfight|shot-to-death|shot-in-the-chest|missile|rocket|gas-grenade|grenade-launcher|rocket-launcher|shotgun|gatling-gun|ak-47|machine-gun|uzi|pistol|combat|battlefield|battle|shootout|gunfight|blockbuster|anti-villain|flashback|redemption|revenge|geopolitics|sinister|intrigue|suspense|revelation|female-fighter|female-warrior|tough-girl|action-heroine|warrior|tough-guy|friend-turned-foe|billionaire|playboy|action-hero|superhero-team|coming-out-of-retirement|bow-and-arrow|archery|archer|british-actor-playing-american-character|teenage-hero|crime-fighter|teenager|inventor|engineer|hypnosis|android|title-at-the-end|no-title-at-beginning|no-opening-credits|cameo|wings|costumed-hero|masked-hero|gas-mask|face-mask|masked-man|shield|fireball|magic|former-spy|war-hero|transformation|irish|robot|artificial-intelligence|manipulation|miniaturization|flying|bionic-arm|metal-arm|prosthetic-limb|robot-suit|telekinesis|superheroine|super-strength|superhuman-strength|supernatural-power|russian|vienna-austria|cleveland-ohio|berlin-germany|leipzig-germany|bucharest-romania|moscow-russia|queens-new-york-city|lagos-nigeria|marvel-entertainment|death-of-mother|death-of-father|surprise-ending|bomb|unintended-consequences|bus|tragic-villain|coming-of-age|betrayal|deception|beaten-to-death</t>
  </si>
  <si>
    <t xml:space="preserve">tt1878841</t>
  </si>
  <si>
    <t xml:space="preserve">The Darkness</t>
  </si>
  <si>
    <t xml:space="preserve">A family returns from a Grand Canyon vacation, haunted by an ancient supernatural entity they unknowingly awakened and engages them in a fight for their survival.</t>
  </si>
  <si>
    <t xml:space="preserve">Kevin Bacon, Radha Mitchell, David Mazouz, Lucy Fry</t>
  </si>
  <si>
    <t xml:space="preserve">Greg McLean</t>
  </si>
  <si>
    <t xml:space="preserve">native-american-folklore|autistic-child|demon|cursed-object|grand-canyon|picnic|dimensional-portal|camera-shot-of-hand|malevolent-spirit|divining-rod|animal-bite|muzzled-dog|coyote|action-figure|vodka|anasazi-civilization|woman-wearing-a-string-bikini|swimming|mylar-helium-balloon|woman-in-bath|balinese-cat|box-of-matches|bulemia|crow|flickering-light|camera-shot-of-a-woman's-bare-feet|female-in-a-shower|tree-house|startled|bad-smell|hiding-under-a-blanket|running-water|grocery-shopping|ipad|carved-stone|playing-cards|falling-into-a-cave|wrist-watch|grilling-a-hamburger|camping|petroglyph|handprint|faucet|stone|portal|cave-painting|cave|spirit|imaginary-friend|glasses|evil-child|folklore|cat|grandmother|snake|rattlesnake|house-fire|fire|matches|arson|shadow|attic|treehouse|barking-dog|neighbor|hospital|blood|bite|animal-attack|dog-attack|wolf|marital-strife|husband-wife-relationship|argument|shouting|girl-crying|crying-girl|teenage-girl|teenage-daughter|mother-daughter-relationship|vomiting|bulimia|eating-disorder|dowsing-rod|evil-spirit|autistic|autism|son|boxer-shorts|male-underwear|bare-chested-male|haunted-house|portal-to-hell|happy-ending|self-sacrifice|haunting|father-son-relationship|nuclear-family</t>
  </si>
  <si>
    <t xml:space="preserve">tt3289728</t>
  </si>
  <si>
    <t xml:space="preserve">Equals</t>
  </si>
  <si>
    <t xml:space="preserve">In an emotionless utopia, two people fall in love when they regain their feelings from a mysterious disease, causing tensions between them and their society.</t>
  </si>
  <si>
    <t xml:space="preserve">Scott Free Films</t>
  </si>
  <si>
    <t xml:space="preserve">Nicholas Hoult, Vernetta Lopez, Scott Lawrence, Kate Lyn Sheil</t>
  </si>
  <si>
    <t xml:space="preserve">sex-scene|illustrator|utopia|disease|collective|suicide|escalator|waking-up|promise|lovers-reunited|sleeping|jumping-from-height|contemplating-suicide|stairway|presumption-of-death|crying-man|running|assuming-someone's-identity|garbage-bag|suicide-by-asphyxiation|waiting|trust|isolation|wheelchair|pregnancy|clinic|train|air-patrol|plot|death|peninsula|holding-hands|injection|apocalypse|freckles|montage|flash-forward|flashback|implied-nudity|philosophy|undressing-someone|loneliness|hope|hiding|electro-shock|medication|friendship|friend|self-diagnosis|blood-donation|bug|nickname|reference-to-leonardo-da-vinci|gardening|garden|diagnosis|summons|insemination|conception|crying-woman|office|paranoia|bathroom-stall|slow-motion-scene|death-sentence|doctor|self-control|fear|hand-over-mouth|being-watched|watching-someone|being-followed|following-someone|mug|apology|subjective-camera|artist|totalitarianism|emotional-suppression|pain|depression|switched-on-syndrome|watching-a-movie|loudspeaker|bumblebee|tai-chi|lie|forehead-bruise|blood-sample|sleeplessness|bathroom|amphitheater|space-exploration|outer-space|stretcher|suicide-by-jumping|throat-slitting|dead-body|epidemic|emotional-suppression-treatment|id|puzzle-solving|no-opening-credits|cafeteria|eating|food|watching-a-video|fictional-war|photograph|the-future|bare-chested-male|male-in-shower|shower|sense-of-touch|infection|roof|crying|genetic-manipulation|support-group|kiss|female-in-shower|cure|falling-in-love|pills|nightmare|locked-in-a-room|one-word-title</t>
  </si>
  <si>
    <t xml:space="preserve">tt3385516</t>
  </si>
  <si>
    <t xml:space="preserve">X-Men: Apocalypse</t>
  </si>
  <si>
    <t xml:space="preserve">After the re-emergence of the world's first mutant, world-destroyer Apocalypse, the X-Men must unite to defeat his extinction level plan.</t>
  </si>
  <si>
    <t xml:space="preserve">James McAvoy, Michael Fassbender, Jennifer Lawrence, Nicholas Hoult</t>
  </si>
  <si>
    <t xml:space="preserve">mutant|x-men|superhero-team|superhero|based-on-comic-book|marvel-comics|comic-book|good-versus-evil|year-1983|1980s|third-part|sequel-to-prequel|period-film|prequel-and-sequel|sequel|megalomaniac|reference-to-star-wars|reference-to-icarus|sydney-opera-house|world-trade-center-manhattan-new-york-city|collapsing-bridge|brooklyn-bridge|hostage|kidnapping|threatened-with-a-knife|held-at-gunpoint|pistol|revolver|ak-47|machine-gun|battle|slow-motion-action-scene|slow-motion-scene|stylized-violence|character-name-in-title|scene-after-end-credits|returning-character-killed-off|apocalypse|professor|destruction|magneto|god|fight|egypt|storm|immortal|reference-to-amun-ra|supervillain|glowing-eye|force-field|mutant-superheroine|mutant-superhero|female-mutant|winged-humanoid|strong-female-lead|strong-female-character|suspense|epic|ensemble-cast|secret-laboratory|laboratory|man-with-glasses|sabotage|outrunning-explosion|pizza|dog|bully-comeuppance|bully|survival|murder-spree|killing-spree|outcast|fictional-war|mansion|bald-man|mentor|darwinism|skeleton|bubble-gum|head-butt|single-mother|single-parent|stabbed-in-the-throat|falling-from-height|mercilessness|humanity-in-peril|lawn-sprinkler|taxi|robot|poster|invulnerability|shot-in-the-back|tree|blindfold|headset|giant|inside-the-mind|reverse-footage|walking-on-air|bedtime-story|weapon-x|dam|mountain|surveillance|human-experiment|snow|gun|stun-gun|knocked-out|impalement|obesity|drunkenness|bar|cage-fighter|cage-fighting|evacuation|street-urchin|foot-chase|chase|pickpocket|factory-worker|factory|cabin-in-the-woods|forest|woods|premonition|nightmare|vision|screaming|money|police-officer-killed|police|accidental-killing|anger|ambush|memory|revenge|righteous-rage|death-of-family|loss-of-family|loss-of-daughter|loss-of-wife|loss-of-brother|loss-of-loved-one|death-of-daughter|death-of-wife|death-of-brother|impostor|fake-identity|passport|earthquake|chaos|doomsday|end-of-the-world|world-domination|immortality|wings|henchwoman|henchman|female-assassin|female-killer|swordswoman|sword|shipwreck|disguise|female-spy|female-agent|undercover-agent|undercover|cia-agent|cia|escape-attempt|electrocution|captive|military-base|helicopter|basketball|manor-house|bald|wheelchair|teacher|jumping-through-a-window|race-against-time|bullet-time|snorricam|time-freeze|target-practice|bow-and-arrow|underwater-scene|barefoot|camera-shot-of-feet|jock|high-school-teacher|high-school-student|high-school|sydney-australia|new-york-city|cape|helmet|abandoned-warehouse|cairo-egypt|poland|auschwitz|east-berlin-east-germany|west-berlin-west-germany|colonel|soldier|military|subtitled-scene|bilingualism|berlin-germany|flashback|flash-forward|ohio|mohawk-haircut|female-thief|thief|cigarette-smoking|young-version-of-character|british-actor-playing-american-character|asian-american|american-abroad|german|twinkie|reference-to-ronald-reagan|photograph|cave-in|supernatural-power|corpse|super-speed|super-strength|engineer|scientist|inventor|blue-skin|shape-shifter|shape-shifting|transformation|hieroglyphics|mutation|broken-arm|broken-leg|bracelet|laser|weather-control|lightning|levitation|self-sacrifice|buried-alive|crushed-to-death|teleportation|portal|mind-control|mind-reading|telepathy|telekinesis|bare-chested-male|regeneration|self-healing|psychic|body-landing-on-a-car|ambulance|motorcycle|resurrection|back-from-the-dead|worshipper|cult|god-complex|product-placement|double-cross|deception|betrayal|ritual|human-sacrifice|soul-transference|ceremony|ancient-egypt|pyramid|desert|aerial-shot|map|collapsing-building|disaster-in-new-york|bridge-collapse|fishing-boat|shipping-container|cargo-ship|airplane|plane-crash|deer|fugitive|on-the-run|basement|arcade-game|watching-tv|newspaper-clipping|cnn-reporter|news-report|television|pentagon|u.s.-air-force|soviet-navy|near-death-experience|outer-space|nuclear-threat|nuclear-missile|missile|submarine|burned-to-death|burned-alive|fire|exploding-airplane|exploding-building|exploding-house|explosion|no-opening-credits|sunglasses|stealing-a-car|danger|panic|violence|death|murder|flashlight|cave|disarming-someone|subterranean|tomb|spear|torch|prologue|famous-score|teenage-superhero|teen-angst|teenage-boy|teenage-girl|teenage-hero|teenager|fear|hope|coming-of-age|superheroine|offscreen-killing|one-against-many|massacre|rampage|tail|claw|invisibility|stabbed-to-death|stabbed-in-the-chest|orphan|decapitation|severed-head|stan-lee-cameo|cameo|blood-splatter|blood|throat-slitting|neck-breaking|strangulation|female-bodyguard|bodyguard|female-mercenary|mercenary|tragedy|holocaust-survivor|tragic-villain|dark-past|tragic-past|villainess|courage|bravery|dark-heroine|female-warrior|tough-girl|one-woman-army|anti-heroine|action-heroine|warrior|tough-guy|action-hero|escape|rescue|knife|combat|showdown|battlefield|final-showdown|final-battle|opening-action-scene|man-fights-a-woman|woman-kills-a-man|woman-punches-a-man|woman-fights-a-man|beaten-to-death|beating|kicked-in-the-face|kicked-in-the-stomach|punched-in-the-face|punched-in-the-chest|hand-to-hand-combat|mixed-martial-arts|martial-arts|brawl|fistfight|prequel|death-of-child|surprise-ending|u-boat|shaman|origin-of-hero|fish-out-of-water|surprise-after-end-credits|subliminal-message|role-model|teacher-student-relationship|father-son-relationship|subjective-camera|character's-point-of-view-camera-shot|surrealism|blockbuster|filmed-killing|husband-wife-relationship|mother-daughter-relationship|father-daughter-relationship|mother-son-relationship|brother-brother-relationship|power-outage|electromagnetism|electromagnetic-pulse|dual-wield|alternate-history|wolverine|marvel-entertainment</t>
  </si>
  <si>
    <t xml:space="preserve">tt2674426</t>
  </si>
  <si>
    <t xml:space="preserve">Me Before You</t>
  </si>
  <si>
    <t xml:space="preserve">A girl in a small town forms an unlikely bond with a recently-paralyzed man she's taking care of.</t>
  </si>
  <si>
    <t xml:space="preserve">Sam Claflin, Vanessa Kirby, Emilia Clarke, Eileen Dunwoodie</t>
  </si>
  <si>
    <t xml:space="preserve">Thea Sharrock</t>
  </si>
  <si>
    <t xml:space="preserve">accident|wheelchair|quadriplegic|scatty-female|unskilled-worker|working-class-family|red-dress|change-of-attitude|extreme-wealth|funky-clothes|euthanasia|assisted-suicide|f-rated|caretaker|tights|suicidal|dancing-in-wheelchair|parent-son-relationship|making-a-will|castle|birthday-party|being-fed|full-time-care|unemployment|fitness-fanatic|male-nurse|pain|steady-boyfriend|companion|luxury-lifestyle|running|caregiver-patient-relationship|pneumonia|disability|catholic-family|job-search|classical-concert|suicide-watch|klutzy-female|vacation|economic-hardship|pantyhose|small-town|dress|smiling|swearing|profanity|death|broken-glass|glass|raining|rain|umbrella|photograph|picture-frame|photo|picture|flowers|purple-hat|orange-shirt|wristwatch|watch|pigtails|caucasian|skirt|reference-to-james-bond|spinal-cord-injury|life-changing-injury|sister-sister-relationship|foreign-film|sarcasm|depression|prejudice|dignity|transformation|caregiver|family-support|class-difference|millionaire|horse-racing|dream-holiday|loss-of-job|bucket-list|wedding|title-directed-by-female|employment-agency|road-accident|high-society|banker|based-on-novel|hairy-chest|bare-chested-male|overalls</t>
  </si>
  <si>
    <t xml:space="preserve">tt4501454</t>
  </si>
  <si>
    <t xml:space="preserve">The Meddler</t>
  </si>
  <si>
    <t xml:space="preserve">An aging widow from New York City follows her daughter to Los Angeles in hopes of starting a new life after her husband passes away.</t>
  </si>
  <si>
    <t xml:space="preserve">Susan Sarandon, Rose Byrne, J.K. Simmons, Jerrod Carmichael</t>
  </si>
  <si>
    <t xml:space="preserve">Lorene Scafaria</t>
  </si>
  <si>
    <t xml:space="preserve">apple-store|retired-cop|overbearing-mother|lesbian-wedding|mother-daughter-relationship|singing-in-a-car|title-directed-by-female|prominent-product-placement|bare-chested-male|reference-to-jason-statham|film-set|movie-extra|car-crash|stolen-car|ash-scattering|holding-cell|convertible|italian-accent|italian-american|dancing|wedding-band|reference-o-blues-traveler-the-band|woman-in-uniform|wedding-ceremony|flower-girl|little-girl|red-dress|woman-wearing-a-red-dress|baby-shower|female-director|writer-director|hit-in-the-crotch|babysitting|babysitter|restaurant|screenwriter|interracial-friendship|reference-to-dolly-parton|los-angeles-california|boyfriend-girlfriend-relationship|ex-boyfriend-ex-girlfriend-relationship|female-psychiatrist|psychiatrist-patient-relationship|cop-moustache|young-man-older-woman-friendship|frying-an-egg|chicken|lesbian-couple|dead-husband|dead-father|loss-of-husband|loss-of-father|reference-to-beyonce</t>
  </si>
  <si>
    <t xml:space="preserve">tt3949660</t>
  </si>
  <si>
    <t xml:space="preserve">Teenage Mutant Ninja Turtles: Out of the Shadows</t>
  </si>
  <si>
    <t xml:space="preserve">After facing Shredder, who has joined forces with mad scientist Baxter Stockman and henchmen Bebop and Rocksteady to take over the world, the Turtles must confront an even greater nemesis: the notorious Krang.</t>
  </si>
  <si>
    <t xml:space="preserve">Megan Fox, Will Arnett, Laura Linney, Stephen Amell</t>
  </si>
  <si>
    <t xml:space="preserve">sequel|based-on-comic-book|turtle|based-on-cartoon|rat|brother-brother-relationship|anthropomorphic-animal|talking-animal|based-on-comic|mutagen|scientist|warlord|police|criminal|teleportation|transformation|mad-scientist|mutant|police-station-attack|police-officer-knocked-unconscious|police-officer-kicked|police-officer-bombed|police-escort|police-car-bombing|halloween-parade|super-villain|evil-corporation|corporate-crime|corporate-conspiracy|severed-arm|drone|2010s|title-at-the-end|thrown-from-a-car|crime-scene|character-repeating-someone-else's-dialogue|near-death-experience|fear-of-heights|skydiving|on-the-run|fugitive|mugshot|sabotage|one-against-many|skyscraper|rooftop|elevator|elevator-shaft|cover-up|fear|flashlight|breaking-and-entering|in-fighting|hockey-fan|hockey-stick|jumping-through-a-window|army|assassin|face-mask|grappling-hook|vinyl|electromagnetic-pulse|machine|eavesdropping|hit-by-a-car|car-hit-by-a-truck|hit-by-a-truck|destruction|alien-invasion|invasion|key|teenage-superhero|kung-fu|henchwoman|crystal|body-landing-on-a-car|character's-point-of-view-camera-shot|subjective-camera|montage|hidden-camera|police-officer-killed|disarming-someone|beating|night-vision-goggles|bartender|interrogation|jukebox|shrill-voice|saving-the-world|wormhole|ufo|alien-contact|alien-spacecraft|american-flag|criminal-mastermind|dumb-criminal|ejector-seat|pilot|river|frozen-alive|mission|monster|giant|creature|spaceship|spacecraft|alien|shipping-container|warehouse|map|rhinoceros|warthog|flipping-car|overturning-car|car-rollover|car-accident|car-crash|super-strength|black-comedy|one-liner|wisecrack-humor|magnet|helicopter|motorcycle|opening-action-scene|stupidity|redemption|undercover|wristwatch|bandanna|teamwork|courage|bravery|heroism|net|apocalypse|end-of-the-world|disaster-in-new-york|race-against-time|impersonating-a-police-officer|metal-detector|walkie-talkie|locker-room|air-duct|subway|wrongful-arrest|false-accusation|deoxyribonucleic-acid|tracking-device|crash-landing|airplane-crash|nanotechnology|beacon|animated-credits|female-journalist|female-reporter|journalist|reporter|news-report|tough-girl|female-warrior|catfight|two-against-one|woman-punches-a-man|wig|disguise|tail|pickpocket|shoplifting|bar|alley|dutch-angle|shield|taser|prison-guard|jail-break|prisoner|arrest|handcuffs|prisoner-transport|van|newspaper-headline|ambush|japanese|based-on-animation|sequel-to-a-reboot|second-part|times-square-manhattan-new-york-city|ferry|taxi|swat-team|policewoman|female-cop|police-chief|police-officer|police-car|police-station|nypd|escape|held-at-gunpoint|rescue|double-cross|betrayal|deception|reference-to-vin-diesel|hockey-mask|improvised-weapon|reference-to-isaac-newton|reference-to-steve-jobs|alley-fight|fart-joke|impalement|dual-wield|vigilante-group|superhero-team|warrior|action-hero|coming-of-age|teenage-hero|teen-angst|mentor|martial-arts-master|anti-hero|falling-from-height|jumping-from-height|basketball|cameo|pizza|party|security-guard|bodyguard|surveillance-footage|security-camera|flash-drive|hologram|grand-central-station-manhattan-new-york-city|camera-phone|cell-phone|computer|surveillance|knocked-out|museum|planetarium|artifact|weapon|alternate-dimension|portal|robot|robot-suit|blade|revenge|scar|female-ninja|masked-man|ninja-clan|attack|flash-grenade|motorcycle-chase|car-chase|car-truck-chase|car-motorcycle-chase|foot-chase|chase|evil-man|escaped-convict|world-domination|megalomaniac|based-on-tv-series|italian-american|statue-of-liberty-new-york-city|brooklyn-bridge|chrysler-building-manhattan-new-york-city|new-york-city-skyline|aerial-shot|festival|parade|comic-relief|leader|computer-cracker|computer-hacker|sunglasses|mohawk-haircut|african-american|irish|convict|henchman|electrocution|exploding-car|bomb|explosive|hand-grenade|laser|explosion|garbage-truck|gadget-car|fast-car|gadgetry|gadget|conspiracy|laboratory|corporation|mutation|manhole-cover|tank|rainforest|deforestation|macguffin|forest|underwater-scene|parachute|jumping-from-an-airplane|airplane|cargo-plane|rapids|waterfall|brazil|urban-setting|combat|battle|showdown|good-versus-evil|surrealism|part-computer-animation|anthropomorphism|machine-gun|pistol|shotgun|violence|head-butt|fast-motion-scene|slow-motion-scene|stylized-violence|kicked-in-the-face|kicked-in-the-stomach|punched-in-the-chest|punched-in-the-face|hand-to-hand-combat|mixed-martial-arts|sky-diving|brawl|fight|fistfight|shuriken|throwing-star|free-fall|blockbuster|no-opening-credits|altered-version-of-studio-logo|no-title-at-beginning|subterranean|training|baseball-bat|punching-bag|weightlifting|skateboard|knife|sword|bo-staff|nunchucks|human-becoming-an-animal|mirage-comics|escape-attempt|doublecross|halloween|final-showdown|final-battle|furry|teenager|vigilante|friendship|animal-in-title|hero|ninjitsu|nunchaku|superhero|martial-arts|sai|sewer|ninja|ninja-turtle|teenage-mutant-ninja-turtles|new-york-city</t>
  </si>
  <si>
    <t xml:space="preserve">tt3110958</t>
  </si>
  <si>
    <t xml:space="preserve">Now You See Me 2</t>
  </si>
  <si>
    <t xml:space="preserve">The Four Horsemen resurface and are forcibly recruited by a tech genius to pull off their most impossible heist yet.</t>
  </si>
  <si>
    <t xml:space="preserve">Jesse Eisenberg, Mark Ruffalo, Woody Harrelson, Dave Franco</t>
  </si>
  <si>
    <t xml:space="preserve">expose|macau|prison|heist|comeback|fbi|prodigy|magic|escape|magician|disappearing-act|strobe-light|dove|three-card-monty|walking-in-the-rain|toasting-with-a-drink|tarot-card|submerged|man-wearing-a-white-suit|removing-bra-from-under-blouse|locked-in-a-safe|bounce-pass|black-lace-bra|alliteration|motorcycle-riding|card-sailing|impersonating-an-fbi-agent|identical-twin-brother|man-wearing-a-tuxedo|electric-knife|switch|impersonation|quick-change|sushi|guillotine|hypnosis|severed-hand|street-fight|falling-down-stairs|chewing-gum|banana|sprinkler-system|gong|suspense|southern-accent|reference-to-robin-hood|attempted-murder|sociopath|media-coverage|criminal-mastermind|technology|disappearance|ship|thief|pickpocket|wallet|impostor|penthouse|microscope|montage|telephone-call|telephone|teamwork|anger|hatred|fish-tank|champagne|trapdoor|black-comedy|fireworks|new-year's-eve|tower-bridge-london|big-ben-london|london-bus|london-eye|female-agent|black-eye|fbi-agent|secret-society|news-report|newspaper-clipping|map|investigation|pork-pie-hat|police-car|pigeon|knocked-out|knife|kitchen|chef|corruption|cheering-crowd|camcorder|englishman|corrupt-businessman|fugitive|on-the-run|street-market|laboratory|bra|punched-in-the-chest|punched-in-the-face|hand-to-hand-combat|mixed-martial-arts|martial-arts|brawl|fight|fistfight|person-on-fire|explosion|fire|fire-breathing|improvised-weapon|nunchucks|meat-cleaver|conspiracy|henchman|bodyguard|elevator|sunglasses|chinese|subtitled-scene|bilingualism|magic-shop|bar|restaurant|chinese-restaurant|casino|joker-card|playing-card|hit-with-a-car-door|card-throwing|mole|power-outage|sabotage|fight-the-system|social-commentary|apartment|ambush|trip-wire|decapitation|villain-arrested|arrest|handcuffs|escape-artist|shotgun|desert-eagle|pistol|private-jet|airplane|disguise|fake-blood|double-cross|betrayal|deception|limousine|cargo-ship|englishman-abroad|south-african|caper|walkie-talkie|metal-detector|security-guard|surveillance|prison-guard|prisoner|prison-escape|jailbreak|photograph|truck|van|race-against-time|cell-phone|tunnel|subway|young-version-of-character|mission|macguffin|microchip|invasion-of-privacy|ceo|high-tech|reverse-footage|ambiguous-ending|open-ended|hidden-door|observatory|mansion|library|spiral-staircase|2010s|flash-forward|prologue|slow-motion-scene|flashback|stopwatch|wristwatch|escape-attempt|held-at-gunpoint|hostage|kidnapping|rescue|motorcycle-stunt|motorcycle|motorcycle-accident|motorcycle-crash|exploding-motorcycle|near-death-experience|flood|heavy-rain|umbrella|reporter|bridge|drowning|underwater-scene|safe|beard|mind-control|manipulation|loss-of-father|tragic-past|haunted-by-the-past|faked-death|presumed-dead|revenge|character's-point-of-view-camera-shot|subjective-camera|aerial-shot|new-jersey|1980s|year-1984|twin-brother|revelation|secret-identity|actor-playing-multiple-roles|hypnotism|hypnotist|illusionist|street-magician|digit-in-title|second-part|reference-to-the-wizard-of-oz|reference-to-the-rolling-stones|reference-to-the-beatles|no-opening-credits|new-york-city|rooftop|card-trick|rain-machine|london-england|macau-china|father-son-relationship|illegitimate-son|magic-trick|american-abroad|singing-in-a-car|sequel|death-of-father|number-in-title|surprise-ending</t>
  </si>
  <si>
    <t xml:space="preserve">tt0803096</t>
  </si>
  <si>
    <t xml:space="preserve">Warcraft: The Beginning</t>
  </si>
  <si>
    <t xml:space="preserve">As an Orc horde invades the planet Azeroth using a magic portal, a few human heroes and dissenting Orcs must attempt to stop the true evil behind this war.</t>
  </si>
  <si>
    <t xml:space="preserve">Travis Fimmel, Paula Patton, Ben Foster, Dominic Cooper</t>
  </si>
  <si>
    <t xml:space="preserve">based-on-video-game|orc|fictional-language|sword-and-sorcery|wizard|part-computer-animation|fictional-war|magician|one-word-title|kingdom|prisoner|warlock|based-on-cult-video-game|told-in-flashback|body-armor|scroll|offscreen-killing|stabbed-to-death|chase|legion|ritual|muscles|bitten-in-the-neck|subtitled-scene|loss-of-son|revenge|mutation|green-blood|baby|neck-breaking|fade-to-black|burnt-hand|jail-cell|tough-girl|warrior|treason|invasion|evil-sorcerer|decapitation|translation|slave-girl-costume|wilhelm-scream|blood-on-camera-lens|interracial-marriage|good-versus-evil|blockbuster|king|portal|magic|capture|clan|horde|slave|book|planet|guardian|traitor|life-force-sucked-out|pregnant|narrated-by-character|begins-with-narration|voice-over-narration|force-field|3d|magical-ring|swamp|shaman|mystic|female-soldier|henchman|tree|investigation|inventor|single-father|single-parent|statue|widower|exploding-body|exploding-building|volcano|final-showdown|final-battle|showdown|deer|child-in-peril|mother-son-relationship|elf|church|disembowelment|reluctant-hero|outcast|manipulation|exorcism|jailbreak|evil-wizard|duel|crib|throat-slitting|shot-to-death|imprisonment|retreat|secret-meeting|loyalty|power-struggle|survival|suspicion|eavesdropping|rescue|slavery|engineer|hatred|anger|disfigurement|rookie|raid|distrust|doubt|hostage|captive|war-room|skeleton|rebel|leadership|leader|crisis-of-conscience|ghost|mace|impalement|scar|corruption|curse|evil-man|green-skin|barracks|council|midget|dwarf|floating-in-space|disobeying-orders|collapsing-building|scepter|guard|head-butt|spiral-staircase|falling-from-height|monster|creature|giant|giant-monster|giant-creature|dreadlocks|full-moon|beard|book-burning|evacuation|escape|honor|stabbed-in-the-neck|hope|loss-of-husband|death-of-husband|friendship|burial|tooth-ripped-out|tusk|demonic-possession|demon|surrealism|race-against-time|inanimate-object-comes-to-life|golem|cube|recluse|shape-shifter|shape-shifting|pyrokinesis|castle|telepathy|telekinesis|interrogation|symbol|tattoo|library|map|father-son-relationship|blizzard|snow|mountain|mind-control|mind-reading|electrocution|lightning|teleportation|supernatural-power|fight-to-the-death|surrounded|animal-attack|animal-killing|floating-city|glowing-eyes|transformation|childbirth|pregnancy|pool|revelation|covered-in-blood|blood-splatter|blood|crown|forest|woods|ambush|attack|aerial-shot|kicked-in-the-stomach|kicked-in-the-face|punched-in-the-chest|punched-in-the-face|strangulation|crushed-head|river|head-bashed-in|crushed-to-death|bird|giant-bird|horse-drawn-carriage|horse-chase|horse|warrior-race|wolf|sheep|palace|corpse|violence|death|murder|immolation|mercilessness|massacre|self-sacrifice|funeral|prince|queen|husband-wife-relationship|slow-motion-scene|world-domination|caged-human|drunkenness|mage|arrest|dungeon|human-sacrifice|stealing-someone's-soul|mercy-killing|knight|tribe|chieftain|double-cross|deception|betrayal|knocked-out|skull|close-up-of-eyes|decomposing-body|fear|tent|torch|explosion|fire|destruction|regret|warlord|black-magic|sorcerer|chaos|epic|combat|battlefield|battle|stylized-violence|brawl|fight|fistfight|beaten-to-death|beating|armory|shield|tunic|helmet|sword|threatened-with-a-knife|knife|dagger|sword-duel|severed-head|woman-fights-a-man|woman-kills-a-man|hit-with-a-hammer|hammer|axe|sword-fight|severed-arm|severed-hand|shot-in-the-chest|shot-in-the-face|shot-in-the-head|stabbed-in-the-head|stabbed-in-the-shoulder|stabbed-through-the-back|stabbed-in-the-back|stabbed-in-the-chest|death-of-son|death-of-friend|apprentice|soldier|colonialism|underwater-scene|exploitation|cavalry|army-base|conscientous-objector|dark-fantasy|anti-war|bare-chested-male|title-at-the-end|no-opening-credits|reverse-footage|sword-and-fantasy|camouflage|village|colonization|brutality|sadist|sadism|brother-sister-relationship|megalomaniac|barefoot|one-against-many|army|female-fighter|female-warrior|anti-hero|anti-heroine|action-heroine|tough-guy|action-hero|character-repeating-someone-else's-dialogue|subjective-camera|prologue|based-on-novel|surprise-ending</t>
  </si>
  <si>
    <t xml:space="preserve">tt1489889</t>
  </si>
  <si>
    <t xml:space="preserve">Central Intelligence</t>
  </si>
  <si>
    <t xml:space="preserve">After he reconnects with an awkward pal from high school through Facebook, a mild-mannered accountant is lured into the world of international espionage.</t>
  </si>
  <si>
    <t xml:space="preserve">Dwayne Johnson, Kevin Hart, Amy Ryan, Danielle Nicolet</t>
  </si>
  <si>
    <t xml:space="preserve">Rawson Marshall Thurber</t>
  </si>
  <si>
    <t xml:space="preserve">high-school|rogue-agent|accountant|prank|cia|facebook|high-school-reunion|espionage|reflection-shows-character's-self-image|reflection-in-window|chevrolet-pickup-truck|twentieth-high-school-reunion|bell-206-jet-ranger-helicopter|pregnant|loading-a-gun|t-bone-car-crash|cross-eyed-woman|flexing-pectoral-muscles|tickling|stealing-a-plane|binoculars|dislocated-finger|satellite-encryption-code|duct-taped-to-a-door|role-play|couples-therapy|suck-in-an-elevator|motorcycle-flip|front-wheelie|uber|flash-bang|male-stripper|toner-cartridge|out-takes-during-end-credits|mail-cart|tasered|bug-out-bag|nickname|bulletproof-window|star-athlete|letterman-jacket|reference-to-molly-ringwald|four-against-one|transformation|kawasaki-800-motorcycle|reference-to-doogie-howser|unicorn-t-shirt|student-assembly|scalded-with-coffee|boys-locker-room|male-in-a-shower|gym|raised-middle-finger|assassination-attempt|reference-to-taylor-swift|flash-grenade|explosive|revelation|macguffin|waitress|coming-of-age|pregnancy|undressing|kiss|sunglasses|distraction|shot-through-a-window|looking-at-oneself-in-a-mirror|mysterious-person|sabotage|bravery|courage|danger|paranoia|fear|knife-throwing|knife|body-landing-on-a-car|hit-by-a-car|fake-identity|treason|wire-transfer|partner|marriage|varsity-jacket|high-school-senior|code|disappearance|racial-slur|computer-cracker|flash-drive|electrocution|taser|montage|face-slap|panic|one-against-many|laptop|photograph|walkie-talkie|cigarette-lighter|sprinkler-system|necktie|presumed-dead|interracial-friendship|friendship|written-by-director|kitchen|strangulation|ambush|hit-with-a-chair|improvised-weapon|banana|coffee|employee-employee-relationship|duct-tape-over-mouth|bound-and-gagged|helicopter|pickup-truck|final-showdown|showdown|car-accident|car-crash|crashing-through-a-window|car-rental|falling-from-height|jumping-through-a-window|snake|airplane|airfield|money|traitor|bunker|manipulation|van|backflip|bridge|boston-massachusetts|baltimore-maryland|maryland|high-school-sweetheart|humiliation|obesity|male-nudity|public-nudity|tattoo|male-rear-nudity|bare-chested-male|bare-butt|freeze-frame|redemption|revenge|bully-comeuppance|slow-motion-scene|shower|locker-room|high-school-principal|high-school-student|office|female-lawyer|lawyer|beer|bar|product-placement|race-against-time|two-way-mirror|bloopers-during-credits|self-mutilation|armory|broken-finger|interrogation|torture|arrest|handcuffs|bulletproof-vest|mexican-standoff|swat-team|parking-garage|underground-parking-garage|elevator|blood-pack|blood-splatter|blood|escape-attempt|tracking-device|rescue|held-at-gunpoint|hostage|kidnapping|cell-phone|betrayal|deception|violence|death|murder|disarming-someone|young-version-of-character|knocked-out|pistol-whip|punched-in-the-chest|punched-in-the-face|kicked-in-the-stomach|kicked-in-the-face|head-butt|nightstick|beaten-to-death|beating|repeated-line|black-comedy|motorcycle|strongman|naivety|eccentric|hand-to-hand-combat|brawl|fight|fistfight|chase|mixed-martial-arts|gunfight|silencer|hitman|assassin|hired-killer|contract-killer|henchman|mercenary|bodyguard|security-guard|humvee|armored-car|exploding-car|hand-grenade|ak-47|machine-gun|desert-eagle|revolver|pistol|impostor|fugitive|no-opening-credits|prologue|flashback|flash-forward|year-1996|2010s|1990s|buddy-comedy|tough-guy|one-man-army|anti-hero|action-hero|shot-to-death|shot-in-the-chest|secret-agent|spy|female-agent|martial-arts|reference-to-patrick-swayze|reference-to-vin-diesel|reference-to-mark-zuckerberg|reference-to-jason-bourne|reference-to-denzel-washington|blooper|bar-fight|explosion|on-the-run|false-accusation|happy-ending|overcompensation|superiority-complex|scientologist|inferiority-complex|balloon-mascot|banana-as-a-weapon|threat|dead-partner|one-liner|movie-quote|overweight-boy|throat-ripping|shot-in-the-neck|double-cross|terrorist|bully|airplane-malfunction|best-friends|escape|hit-by-a-motorcycle|car-chase|shootout|naked-in-public|marriage-counseling|fake-therapist|husband-wife-relationship|female-cia-agent|midlife-crisis|nostalgia|family-man|faked-death|muscleman|cgi|body-shaming|cruel-prank|childhood-trauma|body-image-disorder|body-image|high-school-friend|secret-code|cia-agent|buddy-movie|surprise-ending</t>
  </si>
  <si>
    <t xml:space="preserve">tt1628841</t>
  </si>
  <si>
    <t xml:space="preserve">Independence Day: Resurgence</t>
  </si>
  <si>
    <t xml:space="preserve">Two decades after the first Independence Day invasion, Earth is faced with a new extra-Solar threat. But will mankind's new space defenses be enough?</t>
  </si>
  <si>
    <t xml:space="preserve">Liam Hemsworth, Jeff Goldblum, Jessie T. Usher, Bill Pullman</t>
  </si>
  <si>
    <t xml:space="preserve">2 wins &amp; 14 nominations.</t>
  </si>
  <si>
    <t xml:space="preserve">alien|mothership|alien-invasion|earth|battle|independence-day|defense|technology|army|human-versus-alien|fighter-craft|force-field|videoconferencing|video-footage|open-ended|psychic|world-domination|moon|president|ship|area-51|planet|attack|distress-signal|symbol|core|coma|africa|moon-base|ensemble-cast|death-of-wife|death-of-stepfather|alien-fighter-craft|american-president|pilot-ejects|whispering|planet-core|body-armor|hiding-underwater|reference-to-ludwig-van-beethoven|oath-of-office|furball-dogfight|circular-saw|drunken-man|plasma-drill|alien-prisoner|uh-60-blackhawk-helicopter|humble|devastation|flyover|reactivated|convoy|fusion-engine|plane-shot-down|parade|bombardment|gearing-up|family-relationships|post-traumatic-stress-disorder|ex-president|spaceport|binoculars|paris-france|eiffel-tower-paris|colonialism|orb|magnetism|alien-civilization|suicide-mission|mission|nuclear-weapons|cheyenne-mountain|artificial-intelligence|megalomaniac|rampage|harvesting|behind-enemy-lines|reverse-footage|near-death-experience|burj-khalifa|widower|revenge|paranoia|danger|panic|fear|gravitational-pull|container|kiss|salvage-crew|crying|teenager|little-girl|little-boy|teenage-girl|vision|space-tug|ex-pilot|disobeying-orders|aerial-battle|shipping-container|cargo-ship|capsizing-ship|hope|beret|lens-flare|wormhole|dog|tracking-device|laser-cannon|ufo|warrior|female-warrior|heroism|bravery|courage|earth-viewed-from-space|alien-contact|fire|drone|chase|author|book|baby|rescue-attempt|helmet|cafeteria|anger|hatred|surveillance|subterranean|prisoner|prison|showdown|armored-car|diplomat|computer|tattoo|disaster-film|ship-captain|skull|swamp|underwater-scene|translator|warehouse|milk|tentacle|exoskeleton|villain-not-really-dead-cliche|cliche|space-debris|aerial-shot|rescue|parachute|ejection-seat|science-fantasy|deception|violence|death|murder|bilingualism|space-travel|outer-space|cannon|evacuation|escape|urination|exploding-body|green-blood|raised-middle-finger|wristwatch|race-against-time|outrunning-explosion|aerial-combat|space-battle|dogfight|rivalry|punched-in-the-face|combat|battlefield|shootout|gunfight|plant|dog-tag|spacesuit|collapsing-bridge|giant-wave|chaos|destruction|good-versus-evil|fictional-war|apocalypse|end-of-the-world|humanity-in-peril|survival|giant|suspense|taxi-driver|taxi|radar|map|irish|hive|captain|lieutenant|grounded|walking-stick|retirement-home|book-signing|jewish-american|abandoned-ship|flashlight|blockbuster|satellite|fourth-of-july|decoy|ambush|decapitation|severed-head|stabbed-in-the-back|shot-in-the-head|shot-in-the-chest|shot-to-death|shot-through-a-window|plane-crash|exploding-car|electromagnetic-pulse|crater|crash-landing|hologram|self-sacrifice|bomb|exploding-building|exploding-plane|exploding-ship|exploding-planet|presumed-dead|desert|general|child-driving-a-car|disaster|flood|boat|abandoned-boat|shipwreck|giant-monster|giant-creature|monster|written-by-director|strangulation|mind-reading|telepathy|flying-saucer|laboratory|spacecraft|falling-from-height|flare|fighter-jet|air-force-one|disarming-someone|hospital|doctor|pistol|laser-gun|waking-up-from-a-coma|nightmare|screaming|beard|humor|locker-room|armory|salvage|buddhist-monk|monk|tent|bodyguard|cell-phone|walkie-talkie|ham-radio|amateur-radio|radio|fishing-boat|father-son-relationship|englishwoman-abroad|american-abroad|female-psychiatrist|secret-service-agent|returning-character-killed-off|female-pilot|photograph|fighter-pilot|military-base|soldier|no-opening-credits|wyoming|bridge-collapse|collapsing-building|tower-bridge-london|london-england|china|unsubtitled-foreign-language|loss-of-loved-one|death-of-loved-one|loss-of-father|loss-of-mother|widow|press-conference|mother-son-relationship|father-daughter-relationship|boyfriend-girlfriend-relationship|friendship|uncle-niece-relationship|subtitled-scene|chinese|machete|warlord|character-says-i-love-you|character-repeating-someone-else's-dialogue|comic-relief|alien-intelligence|alien-technology|subjective-camera|character's-point-of-view-camera-shot|saturn-the-planet|united-nations|atlantic-ocean|minnesota|nevada|las-vegas-nevada|washington-d.c.|u.s.-president|futuristic|high-tech|2010s|alternate-history|alien-race|council|news-report|second-part|final-battle|plane|helicopter|dead-mother|young-couple|fighter|phone-conversation|ear-piece|alien-queen|shield|laser|pilot|uniform|new-president|physics|nuclear-bomb|military|oath|white-house|orphan|car|driving|school-bus|american-flag|psychiatrist|glasses|weapon|japanese|foreign-language|circle|sphere|extermination|bunker|watching-tv|creature|flying-to-space|magnetic-field|explosion|flying|spaceship|scientist|female-president|anti-gravity|sequel|death-of-father|death-of-mother|actor-shares-first-name-with-character|surprise-ending|three-word-title</t>
  </si>
  <si>
    <t xml:space="preserve">tt1289401</t>
  </si>
  <si>
    <t xml:space="preserve">Ghostbusters</t>
  </si>
  <si>
    <t xml:space="preserve">Following a ghost invasion of Manhattan, paranormal enthusiasts Erin Gilbert and Abby Yates, nuclear engineer Jillian Holtzmann, and subway worker Patty Tolan band together to stop the otherworldly threat.</t>
  </si>
  <si>
    <t xml:space="preserve">Zach Woods, Kristen Wiig, Ed Begley Jr., Charles Dance</t>
  </si>
  <si>
    <t xml:space="preserve">Paul Feig</t>
  </si>
  <si>
    <t xml:space="preserve">2 wins &amp; 27 nominations.</t>
  </si>
  <si>
    <t xml:space="preserve">vomiting|remake|reboot|feminism|ghost|ghostbusters|flatulence|farting|fart-joke|reference-to-amazon.com|ghostbuster|selfie-stick|slime|teamwork|female-protagonist|female-scientist|paranormal-phenomena|title-spoken-by-character|female-inventor|hit-in-the-groin|scene-after-end-credits|ghost-hunting-equipment|obscene-finger-gesture|belief-in-ghosts|new-york-city|improvisation|projectile-vomiting|product-placement|reference-to-google|woman-slaps-a-woman|face-slap|bare-chested-male|rescue|poltergeist|female-business-owner|hearse|cameo-appearance|stay-puft-marshmallow-man|paranormal-investigation-team|explosion|black-woman|friendship-between-women|concert|uniform|friendship|tv-news|possession|cameo|scene-during-end-credits|haunting|paranormal-investigation|proton-pack|new-york|subway|one-word-title|misunderstanding|woman-with-glasses|mayor|subway-tunnel|subway-station|ghost-investigator|exorcism|fire-station|invasion|subway-worker|engineer|paranormal|reference-to-the-titanic|newscast|hair-turned-white|window-blows-out|pulling-a-chair-out-from-under-someone|back-hand-slap|female-vomiting|faraday-cage|man-wearing-a-tuxedo|trap|logo|grafitti|gong|electric-spark|art-deco-building|mannequin-comes-to-life|hood-ornament|hanging-by-one-hand|stairway-collapse|covered-with-ectoplasm|door-knob-turning-by-itself|portrait-painting|year-1894|guided-tour|thrown-through-the-air|grandfather-clock|reference-to-p.t.-barnum|f-rated|blowtorch|controversy|uncle|college-dean|research-facility|rooftop|wristwatch|near-death-experience|assault-rifle|machine-gun|battlefield|combat|world-domination|army|alternate-dimension|ethnic-slur|racial-slur|electrical-device|occult|occultism|flashlight|camcorder|one-against-many|slow-motion-action-scene|slow-motion-scene|race-against-time|flashback|telekinesis|ley-line|company-headquarters|security-guard|photograph|montage|alley|raised-middle-finger|character-repeating-someone-else's-dialogue|double-cross|deception|reference-to-the-exorcist|escape|cliche|spit-take|aerial-shot|paranormal-phenomenon|cheering-crowd|library|experimental-technology|taxi-driver|taxi|revolving-door|evil-spirit|power-outage|reboot-of-series|van|australian|flying|reference-to-peter-pan|chase|dressing-room|electrocution|collapsing-building|giant-monster|monster|giant-creature|creature|opening-action-scene|glowing-eyes|transformation|manhattan-new-york-city|times-square-manhattan-new-york-city|danger|good-versus-evil|falling-down-stairs|haunted-house|inanimate-object-comes-to-life|falling-from-height|mind-control|supernatural-power|walkie-talkie|cell-phone|audio-recording|megalomaniac|disaster-in-new-york|end-of-the-world|apocalypse|armored-car|national-guard|government-agent|knocked-out|nypd|police|police-officer|fire-truck|final-showdown|final-battle|showdown|battle|investigation|paranormal-investigator|punched-in-the-face|brawl|fight|fistfight|janitor|hotel|diner|bar|restaurant|cover-up|press-conference|reporter|mob-of-reporters|media-coverage|african-american|debunker|body-landing-on-a-car|thrown-through-a-window|wisecrack-humor|slapstick-comedy|realtor|rock-music|crowd-surfing|sociopath|delivery-man|chinese-restaurant|hot-dog-stand|stealing-a-car|car-accident|grenade-launcher|grenade|timebomb|bomb|energy-beam|laser|pistol|gadgetry|gadget|weaponry|motorcycle|exploding-motorcycle|exploding-building|exploding-car|exploding-body|chinese-takeout|reference-to-patrick-swayze|youtube|reference-to-batman|reference-to-scarface|answering-machine|telephone-call|telephone|fish-tank|surprise-after-end-credits|surprise-during-end-credits|tunnel|employee-dismissal|secret-laboratory|laboratory|college|college-professor|professor|author|vomit|secretary|eccentric|inventor|target-practice|no-opening-credits|reference-to-clark-kent|cgi|authoress|swiss-army-knife|popping-a-balloon|2010s|killed-by-ghost|interracial-friendship|career-change|full-bodied-apparition|internet-video|news-report|bad-publicity|character-appears-on-front-page-of-a-newspaper|character-appears-on-tv|four-friends|company-logo|himbo|job-interview|stage-diving|making-coffee|coffee|man-with-glasses|hydrochloric-acid|line-dance|disco-dancing|smashing-a-guitar|mentor|mad-scientist|map|evacuation|police-car|physicist|balloon|knife|crowbar|fire|fire-extinguisher|improvised-weapon|suicide|drawing|vortex|portal|rampage|giant|tour-guide|dancing|pizza|paranoia|panic|screaming|fear|basement|haunted-mansion|mansion|surrealism|dragon|firefighter|surveillance|group-of-friends|action-heroine|unlikely-hero|hit-by-a-train|science-institute|male-secretary|scientist|female-engineer|spray-paint|team-of-scientists|eccentric-scientist|giant-balloon|rock-concert|running-gag|based-on-film|appeared-on-tv-news|dance-scene|aquarium|ringing-phone|phone-ringing|book|fired-from-the-job|3-dimensional|disbelieving-adult|graffiti|white-hair|skeptic|supernatural|receptionist|paranormal-expert|surprise-ending</t>
  </si>
  <si>
    <t xml:space="preserve">tt4786282</t>
  </si>
  <si>
    <t xml:space="preserve">Lights Out</t>
  </si>
  <si>
    <t xml:space="preserve">Rebecca must unlock the terror behind her little brother's experiences that once tested her sanity, bringing her face to face with an entity attached to their mother.</t>
  </si>
  <si>
    <t xml:space="preserve">RatPac-Dune Entertainment</t>
  </si>
  <si>
    <t xml:space="preserve">Teresa Palmer, Gabriel Bateman, Alexander DiPersia, Billy Burke</t>
  </si>
  <si>
    <t xml:space="preserve">David F. Sandberg</t>
  </si>
  <si>
    <t xml:space="preserve">switching-lights-on-and-off|brother-sister-relationship|reference-to-avenged-sevenfold|half-brother-half-sister-relationship|light-switch|light-bulb|trapped-in-a-basement|shot-in-the-head|suicide-by-shooting-self|grabbed-from-behind|mysterious-figure|mentally-ill-mother|mother-son-relationship|black-light|based-on-short-film|malevolent-entity|ignoring-advice|prescription-medication|trap|hidden-house-key|lighting-a-candle|bare-chested-male|female-in-a-shower|bead-curtain|woman-wearing-a-towel|specter|baseball-bat|motion-sensitive-light-switch|two-word-title|reference-to-slayer|reference-to-metallica|reference-to-ghost-the-band|dead-father|redheaded-woman|boyfriend-girlfriend-relationship|female-ghost|dead-body|photograph|police-officer-killed|fuse-box|ghost|suicide|grabbed-by-ankle|basement|flashback|jump-scare|closet|younger-version-of-character|depression|tape-recorder|death-of-stepfather|social-worker|headlights|lifted-into-the-air|bottle-of-pills|child-in-peril|scream|mental-illness|mentally-ill|flickering-light|fear-of-the-dark|mother-daughter-relationship|warehouse|factory|textile-factory|mannequin|flashlight|candle|darkness|death-of-father|title-spoken-by-character</t>
  </si>
  <si>
    <t xml:space="preserve">tt5646136</t>
  </si>
  <si>
    <t xml:space="preserve">Hillary's America: The Secret History of the Democratic Party</t>
  </si>
  <si>
    <t xml:space="preserve">Documentarian Dinesh D'Souza analyzes the history of the Democratic Party and what he thinks are Hillary Clinton's true motivations.</t>
  </si>
  <si>
    <t xml:space="preserve">D'Sousa Media Corporation</t>
  </si>
  <si>
    <t xml:space="preserve">Dinesh D'Souza, Jonah Goldberg, Andrea Cohen, Peter Schweizer</t>
  </si>
  <si>
    <t xml:space="preserve">Dinesh D'Souza, Bruce Schooley</t>
  </si>
  <si>
    <t xml:space="preserve">revisionist-history|historical|hillary-clinton|reference-to-hillary-clinton|democratic-party|american-politics|politics|historic|united-states|american-history|us-history|reenactment|wilhelm-scream|right-wing-politics|fear-mongering|social-conditioning|class-war|dishonesty|indifference|power-hungry|xenophobia|corruption|corporate-greed|native-american|american-civil-war|strange-fruit|whipping|slavery|institutional-racism|racism|ku-klux-klan|hypocrisy</t>
  </si>
  <si>
    <t xml:space="preserve">tt2660888</t>
  </si>
  <si>
    <t xml:space="preserve">Star Trek Beyond</t>
  </si>
  <si>
    <t xml:space="preserve">The USS Enterprise crew explores the furthest reaches of uncharted space, where they encounter a new ruthless enemy who puts them and everything the Federation stands for to the test.</t>
  </si>
  <si>
    <t xml:space="preserve">Chris Pine, Zachary Quinto, Karl Urban, Zoe Saldana</t>
  </si>
  <si>
    <t xml:space="preserve">Nominated for 1 Oscar. Another 1 win &amp; 24 nominations.</t>
  </si>
  <si>
    <t xml:space="preserve">star-trek|third-part|stranded|survivor|alien-language|sequel|alien|hatred|human-disguised-as-an-alien|wilhelm-scream|brandy|promotion|ancient-astronaut|space-navy|macguffin|artifact|tough-girl|space-battle|escape-pod|alien-planet|tracking-device|spaceship|based-on-tv-series|thirteenth-part|space-opera|mission|planet|warrior|admiral|danger|rescue|fight|attack|humanoid-alien|outnumbered|surprise-attack|wounded|rap-song|three-word-title|spaceship-captain|scotsman|african-american-commander's-revenge|african-american-commander|african-american|african-american-man|revenge-plot|ex-commander|commander's-revenge|revenge-motive|attempted-revenge|space-captain|shape-shifting|shape-shifter|shapeshifter|revenge-beating|vow-of-revenge|revenge-seeker|vengeance|false-name|disguise|secret-revealed|true-identity-revealed|ends-with-a-dedication|black-eye|cynicism|futuristic-city|walkie-talkie|tricorder|armory|coffee|whisky|floating-in-space|portal|corpse|search|swarm|alien-civilization|immortality|scavenger|alien-race|communications|fragments-of-glass|destruction|commander|lieutenant|vulcan|warp-speed|nebula|courage|bravery|paranoia|panic|hope|fear|shakespearean-quote|strangulation|one-against-many|villain-not-really-dead-cliche|underwater-scene|montage|bo-staff|threatened-with-a-knife|knife|shot-in-the-head|laser-gun|disarming-someone|knocked-out|phaser|photon-torpedoes|elevator|near-death-experience|survival|midget|creature|famous-score|foot-chase|chase|long-take|electrocution|bridge|city|final-showdown|showdown|good-versus-evil|megalomaniac|anger|tragic-villain|dark-past|tragic-past|tragic-heroine|orphan|war-veteran|ex-soldier|satellite|explosive-decompression|zero-gravity|artificial-gravity|spaceport|invisibility|henchman|video-message|video-recording|distress-signal|prisoner|capture|captive|escape-attempt|rescue-mission|race-against-time|motorcycle-stunt|outrunning-explosion|gas-explosion|exploding-ship|disintegrating-body|subterranean|cave|forest|woods|mercilessness|brutality|violence|death|escape|held-at-gunpoint|hostage|dutch-angle|aerial-shot|green-skin|bar|wisecrack-humor|directed-by-co-star|birthday-party|party|fast-motion-scene|blockbuster|title-at-the-end|female-warrior|one-woman-army|anti-heroine|action-heroine|interracial-friendship|tough-guy|action-hero|double-cross|betrayal|crash-landing|alien-technology|disfigurement|woman-kills-a-man|man-fights-a-woman|woman-fights-a-man|evacuation|stylized-violence|hand-to-hand-combat|mixed-martial-arts|no-title-at-beginning|brawl|inventor|engineer|23rd-century|scottish-accent|abandoned-ship|humor|punched-in-the-chest|kicked-in-the-stomach|spacecraft|space-travel|combat|battlefield|battle|gunfight|bare-chested-male|russian|invisibility-cloak|lens-flare|slow-motion-scene|shot-to-death|shot-in-the-back|shot-in-the-chest|shootout|jumping-through-a-window|3-dimensional|photograph|revenge|explosion|loud-music|drone|falling-from-height|falling-to-death|disintegration|alien-weapon|life-force-sucked-out|teleportation|booby-trap|impalement|kicked-in-the-face|crushed-to-death|spaceship-crash|alien-artifact|lifted-by-the-throat|punched-in-the-face|fistfight|ambush|translator|motorcycle|hologram|futuristic|subtitled-scene|deception|self-sacrifice|kidnapping|returning-character-killed-off|friendship|murder|birthday|space-station|human-alien|alien-creature|alien-abduction|alien-ship|gay-character|transformation|mutation|half-alien|doctor|necklace|interracial-relationship|outer-space|deep-space|written-by-star|no-opening-credits|voice-over-narration|martial-arts|female-martial-artist|star-died-before-release|based-on-cult-favorite|death-of-friend|asteroid-belt|warlord|vodka|biological-weapon|search-and-rescue|space-western|famous-line|dictator|female-fighter|rock-music|sequel-to-a-reboot|human-vulcan-man|starship-captain|alien-shape-shifter|heroine|strong-female-character|enterprise-the-starship|starship-bridge|human-in-outer-space|mini-skirt|bipedal-alien|force-field|u.s.s.-enterprise-ncc-1701-a|starship|u.s.s.-enterprise-ncc-1701|female-humanoid-alien</t>
  </si>
  <si>
    <t xml:space="preserve">tt3531824</t>
  </si>
  <si>
    <t xml:space="preserve">Nerve</t>
  </si>
  <si>
    <t xml:space="preserve">A high school senior finds herself immersed in an online game of truth or dare, where her every move starts to become manipulated by an anonymous community of "watchers."</t>
  </si>
  <si>
    <t xml:space="preserve">Keep Your Head</t>
  </si>
  <si>
    <t xml:space="preserve">Emma Roberts, Dave Franco, Emily Meade, Miles Heizer</t>
  </si>
  <si>
    <t xml:space="preserve">Henry Joost, Ariel Schulman</t>
  </si>
  <si>
    <t xml:space="preserve">Adventure, Crime, Mystery</t>
  </si>
  <si>
    <t xml:space="preserve">dare|game|online-game|new-york-city|tattoo|unexpected-kiss|kiss|single-parent|falling-from-height|female-hacker|hoodie|man-punches-a-woman|near-death-experience|rivalry|social-commentary|no-opening-credits|person-under-train|internet|dark-web|motorcycle|knocked-out|boat|danger|time-limit|argument|cellphone-video|green-dress|dress|ladder|cellphone|dangerous-driving|party|cash-prize|one-word-title|based-on-young-adult-novel|based-on-novel|title-spoken-by-character|high-school-senior|money|year-2017|falling-in-love|heroine|strong-female-lead|strong-female-character|older-person-playing-teen|nipples-visible-through-clothing|shot-in-the-back|surveillance|chanting|moral-dilemma|abandoned-building|code|parking-garage|loss-of-friend|jealousy|blindfold|dressing-room|robbery|theft|deception|held-at-gunpoint|kidnapping|escape|reading-a-book|lighthouse|hipster|table-tennis|humiliation|hot-dog-stand|looking-at-oneself-in-a-mirror|bare-chested-male|department-store|times-square-manhattan-new-york-city|product-placement|taxi|face-mask|eavesdropping|escalation|invasion-of-privacy|voyeurism|voyeur|technology|computer-cracker|computer-hacker|tunnel|tattoo-parlor|tattoo-artist|wheelchair|rap-music|jock|faked-death|presumed-dead|pistol|revolver|stadium|american-football|high-school-football|hospital|nurse|mysterious-man|loss-of-son|loss-of-brother|laptop|tragic-past|camera-phone|mother-daughter-relationship|restaurant|diner|pizza-parlor|shipping-container|exploitation|manipulation|punched-in-the-face|single-mother|police-officer|police-car|suspense|race-against-time|obscene-finger-gesture|raised-middle-finger|drone|crane|redemption|seattle-washington|revelation|neon|montage|subway-station|subway|ferry|one-day|aerial-shot|brooklyn-bridge|mooning|high-school-student|female-rear-nudity|chrysler-building-manhattan-new-york-city|social-media|revenge|peer-pressure|rival|paranoia|e-mail|panic|fear|unrequited-love|coming-of-age|bravery|courage|2010s|electronic-music-score|interracial-friendship|friendship|teenager|teenage-boy|teenage-girl|teen-angst|teen-movie|fast-motion-scene|slow-motion-scene|character's-point-of-view-camera-shot|subjective-camera|title-at-the-end|no-title-at-beginning|suspicion|dancing|facebook|beer-pong|reference-to-mad-max|construction-crane|girl-undressing|hacker|statue-of-liberty-new-york-city|statue-of-liberty|telephone-conversation|telephone-call|ferry-boat|train|merry-go-round|tattoo-on-back|tattooing|elevator|male-in-underwear|teenage-girl-in-underwear|girl-in-underwear|undressing|fart|singing|cell-phone|texting|text-messaging|bicycling|nudity|cheerleader|taking-a-photograph|photograph|title-appears-in-writing|video-call|reference-to-facebook|reference-to-google|clothing-store|panties|computer|latex-gloves|bra|hacking|underwear|fall-from-height|audience|gun|bare-butt|reference-to-wikipedia|reference-to-charles-manson|surprise-ending</t>
  </si>
  <si>
    <t xml:space="preserve">tt5481184</t>
  </si>
  <si>
    <t xml:space="preserve">League of Gods</t>
  </si>
  <si>
    <t xml:space="preserve">Based on the 16th-century Chinese novel Feng Shen Yan Yi (The Investiture of the Gods), the story tells of how King Zhou of Shang becomes a tyrant due to the wiles of Daji, a vixen spirit who is disguised as one of his concubines.</t>
  </si>
  <si>
    <t xml:space="preserve">Jet Li, Bingbing Fan, Zhang Wen, Xiaoming Huang</t>
  </si>
  <si>
    <t xml:space="preserve">Koan Hui</t>
  </si>
  <si>
    <t xml:space="preserve">tt4196776</t>
  </si>
  <si>
    <t xml:space="preserve">Jason Bourne</t>
  </si>
  <si>
    <t xml:space="preserve">The CIA's most dangerous former operative is drawn out of hiding to uncover more explosive truths about his past.</t>
  </si>
  <si>
    <t xml:space="preserve">Matt Damon, Tommy Lee Jones, Alicia Vikander, Vincent Cassel</t>
  </si>
  <si>
    <t xml:space="preserve">greece|athens-greece|cia|black-ops|ceo|cia-agent|assassin|repeated-scene|hacking|aria-hotel-las-vegas|armored-vehicle|swat|reference-to-david-copperfield|langley-virginia|american-abroad|silicon-valley|u.s.-department-of-justice|train|rogue-agent|blockbuster|woman-kills-a-man|water-cannon|safe-deposit-box|watching-tv|satellite|torture|coming-out-of-retirement|2010s|computer-cracker|man-kills-a-woman|character's-point-of-view-camera-shot|press-conference|casino|car-crashing-through-a-window|las-vegas-nevada|washington-d.c.|london-england|berlin-germany|rome-italy|reykjavik-iceland|swat-team|one-against-many|machine-gun|chase|strangulation|mixed-martial-arts|fistfight|woman-punches-a-man|flashback|haunted-by-the-past|dark-past|tragic-past|warrior|one-man-army|action-hero|returning-character-killed-off|sequel|death-of-father|title-spoken-by-character|surprise-ending|locker|cellphone|corporation|computer|investigation|technology|convention|escape|fight|final-battle|roma|female-hacker|strong-female-character|chaos|telephone-conversation|telephone-call|video-surveillance|googling-for-information|google-search|reference-to-google|riding-a-motorcycle-up-stairs|stairs|watching-soccer-on-tv|policeman|pursuit|demonstration|central-intelligence-agency|spiral-staircase|loss-of-loved-one|death-of-loved-one|loss-of-father|analyst|fake-passport|beirut|cover-up|ex-special-forces|helicopter|shaky-cam|airbag|arson|kidnapping|subtitled-scene|bulletproof-vest|flashlight|stealing-a-car|body-landing-on-a-car|notebook|race-against-time|kitchen|kicking-in-a-door|taxi|binoculars|flag|airport|airplane|survival|fear|danger|aerial-shot|manipulation|blockade|assassination|assassination-attempt|disguise|2000s|1990s|photograph|interrogation|fugitive|on-the-run|train-station|bus|flash-drive|map|parking-garage|social-commentary|fight-the-system|computer-hacker|camera-phone|armored-car|rooftop|disarming-someone|knocked-out|fire-alarm|police-car|ambulance|hospital|home-invasion|laptop|google|newspaper-headline|subjective-camera|looking-at-oneself-in-a-mirror|bare-knuckle-fighting|power-outage|jumping-from-height|falling-from-height|hotel|elevator|limousine|restaurant|billionaire|slot-machine|suspense|no-opening-credits|righteous-rage|offscreen-killing|bathtub|security-camera|surveillance|tracking-device|eavesdropping|bodyguard|security-guard|text-messaging|psychologist|revelation|government-agent|secret-agent|hired-killer|apartment|female-agent|female-spy|espionage|spy-hero|spy|flare-gun|following-someone|riot|protest|riot-police|impersonating-a-police-officer|motorcycle-cop|motorcycle|police-brutality|police|police-officer-killed|innocent-person-killed|van|stabbed-in-the-neck|shot-to-death|shot-in-the-chest|shot-in-the-head|shot-in-the-back|evacuation|rescue|hostage|held-at-gunpoint|betrayal|deception|ambush|sabotage|silencer|sniper-rifle|sniper|pistol|assault-rifle|product-placement|car-stunt|motorcycle-accident|motorcycle-stunt|flipping-car|car-rollover|overturning-car|car-accident|car-crash|molotov-cocktail|car-fire|fire|car-set-on-fire|car-bomb|exploding-car|explosion|gunfight|shootout|police-chase|motorcycle-chase|car-motorcycle-chase|car-chase|foot-chase|tattoo|improvised-weapon|head-butt|scar|black-eye|final-showdown|showdown|fight-to-the-death|knife-fight|threatened-with-a-knife|knife|neck-breaking|hand-to-hand-combat|martial-arts|brawl|beaten-to-death|beating|punched-in-the-chest|punched-in-the-face|mercilessness|brutality|violence|death|revenge|redemption|regret|post-traumatic-stress-disorder|tragic-hero|dark-hero|tough-guy|anti-hero|murder|character-name-in-title|bare-chested-male|fifth-part</t>
  </si>
  <si>
    <t xml:space="preserve">tt1386697</t>
  </si>
  <si>
    <t xml:space="preserve">Suicide Squad</t>
  </si>
  <si>
    <t xml:space="preserve">A secret government agency recruits some of the most dangerous incarcerated super-villains to form a defensive task force. Their first mission: save the world from the apocalypse.</t>
  </si>
  <si>
    <t xml:space="preserve">Will Smith, Jaime FitzSimons, Ike Barinholtz, Margot Robbie</t>
  </si>
  <si>
    <t xml:space="preserve">David Ayer</t>
  </si>
  <si>
    <t xml:space="preserve">Won 1 Oscar. Another 13 wins &amp; 32 nominations.</t>
  </si>
  <si>
    <t xml:space="preserve">based-on-comic-book|suicide-squad|father-daughter-relationship|reference-to-superman|mission|insanity|sociopath|female-warrior|super-villain|prisoner|dc-extended-universe|villain-turns-good|ensemble-cast|based-on-comic|female-samurai|dark-hero|tracking-device|nanotechnology|sorceress|commando-unit|redemption|held-at-gunpoint|machine-pistol|tough-guy|tattoo|mutation|neck-breaking|scene-during-end-credits|violence|secret-mission|superhero|dc-comics|black-ops|chaos|cannibal|anti-villain|black-comedy|anti-hero|joker|bomb|weapon|love|army|mutant|escape|rescue|death|captain|colonel|criminal|boomerang|monster|thief|psychiatrist|witch|meta-human|woman|unrated-version-available|multiple-versions|alternate-version|director-cameo|fbi|elevator|samurai|cameo|female-agent|eccentric|female-archeologist|stripper|jungle|evil-laughter|sabotage|jailbreak|shooting-range|escaped-mental-patient|van|rescue-attempt|tragic-hero|latino-american|latino|usa|cigarette-lighter|beard|top-secret|sunglasses|wheelchair|pigtails|distrust|unlikely-hero|showdown|explosive|u.s.-army|military|photograph|sadism|sadist|teamwork|final-battle|jail-cell|booby-trap|female-prisoner|female-convict|brutality|bravery|courage|panic|danger|fear|fight|gunfight|fictional-war|combat|battlefield|battle|scantily-clad-female|hot-pants|diver|behind-enemy-lines|machete|interrogation|navy-sea-air-and-land-force|lieutenant|department-store|rampage|abandoned-building|cover-up|grappling-hook|cuckolding|diving|tranquilizer-dart|street-fight|female-gunfighter|street-shootout|freeze-frame|scar|cynicism|insane-asylum|evil-clown|prison-escape|armory|washington-d.c.|sergeant|near-death-experience|regeneration|necklace|female-bodyguard|newspaper-headline|map|torso-cut-in-half|immortality|heist|destruction|walkie-talkie|bulletproof-vest|hearing-voices|sword-fight|swordswoman|helicopter-shot-down|missile|hanging-upside-down|chemical-vat|fictional-city|hostile-takeover|armored-car|strangulation|catfight|domino-mask|thug|gold-tooth|security-camera|skull|taser|electromagnetic-pulse|power-outage|aerial-shot|head-butt|burned-to-death|hallucination|flare|gambling-debt|hit-by-a-train|torture|knocked-out|injection|spiral-staircase|scientist|gang|commando-mission|commando|magic|kicked-in-the-stomach|kicked-in-the-face|punched-in-the-chest|split-personality|letter|corpse|subterranean|surveillance|security-guard|laboratory|giant-monster|creature|telepathy|telekinesis|mind-control|mind-reading|teleportation|glowing-eyes|supernatural-power|surrealism|tentacle|hand-through-chest|cave|archeologist|massacre|ambush|survival|severed-hand|handcuffs|tragic-past|dark-past|haunted-by-the-past|masked-man|night-vision|dynamite|thrown-through-a-windshield|car-crash|car-chase|final-showdown|hand-to-hand-combat|mixed-martial-arts|martial-arts|brawl|severed-head|dual-wield|knife-fight|flood|sewer|super-strength|deformity|mugshot|government-agent|green-hair|subway|rescue-mission|escape-attempt|hostage|kidnapping|one-against-many|double-cross|secret-government-organization|special-forces|soldier|swat-team|impersonating-a-police-officer|alley|femme-fatale|villainess|death-of-family|megalomaniac|end-of-the-world|rooftop|man-punching-a-woman|race-against-time|filmed-killing|exploding-ship|aircraft-carrier|satellite|evacuation|abandoned-city|airplane-crash|airplane|tank|beam-of-light|lightning|heavy-rain|japanese|batmobile|jumping-from-height|jumping-through-a-window|diamond-heist|diamond|australian|contract-killer|subjective-camera|female-psychopath|female-criminal|target-practice|hypodermic-needle|montage|implant|psychological-manipulation|maximum-security-prison|caged-human|gotham-city|christmas|body-landing-on-a-car|exploding-car|bazooka|rocket-launcher|sniper|shotgun|ak-47|henchman|bodyguard|uzi|silencer|revolver|mallet|ethnic-slur|racial-slur|latin-american|organized-crime|crime-boss|tough-girl|stabbed-in-the-back|stabbed-in-the-head|stabbed-in-the-face|subtitled-scene|tied-to-a-chair|airport|decapitation|head-cut-in-half|facial-tattoo|psychopath|stabbed-in-the-heart|heart-in-hand|heart-ripped-out|fantasy-sequence|murder-of-family|revenge|convict|character's-point-of-view-camera-shot|burned-alive|person-on-fire|exploding-body|explosion|falling-from-height|prison-guard|transformation|possession|boyfriend-girlfriend-relationship|gangster|mercenary|no-opening-credits|throat-slitting|stabbed-in-the-neck|stabbed-to-death|stabbed-in-the-chest|impalement|shootout|exploding-head|head-blown-off|head-bashed-in|beaten-to-death|shot-to-death|shot-in-the-chest|shot-in-the-back|shot-in-the-forehead|shot-in-the-head|assassin|hitman|beating|hit-in-the-stomach|punched-in-the-face|electrocution|betrayal|deception|manipulation|arkham-asylum|crocodile|pentagon|louisiana|murder|knife|arrest|nightclub|pyrokinesis|nonlinear-timeline|exploding-helicopter|sniper-rifle|assault-rifle|gatling-gun|machine-gun|pistol|underwater-scene|robbery|fistfight|killed-in-an-elevator|hit-with-a-baseball-bat|target-shooting|prison|two-word-title|sword|fire|super-power|flashback|car-in-water|helicopter-crash|helicopter|subway-station|reference-to-nelson-mandela|title-spoken-by-character|surprise-ending|government|alliterative-title|british-actor-playing-american-character|african-american|katana-sword|lasersight|admiral|southern-accent|casino|hotel|restaurant|accidental-killing|2010s|wisecrack-humor|snow|anti-heroine|action-heroine|warrior|action-hero|3-dimensional|blockbuster|slow-motion-scene|self-sacrifice|brother-sister-relationship|bare-chested-male|written-by-director|altered-version-of-studio-logo|bar|geometry-homework|prison-break|heart-cut-out|caught-in-the-rain|uh-60-blackhawk-helicopter|tasered|man-hits-woman|diving-into-a-river|house-fire|ch-47-chinook-helicopter|ricochet|stuffed-animal-unicorn|costumed-criminal|flyover|flag-draped-coffin|f-18-hornet|injection-in-neck|locked-in-a-cage|stylized-violence|shoplifting|breaking-a-store-window|zippo-lighter|bead-curtain</t>
  </si>
  <si>
    <t xml:space="preserve">tt4136084</t>
  </si>
  <si>
    <t xml:space="preserve">Florence Foster Jenkins</t>
  </si>
  <si>
    <t xml:space="preserve">The story of Florence Foster Jenkins, a New York heiress who dreamed of becoming an opera singer, despite having a terrible singing voice.</t>
  </si>
  <si>
    <t xml:space="preserve">BBC Films</t>
  </si>
  <si>
    <t xml:space="preserve">Meryl Streep, Hugh Grant, Simon Helberg, Rebecca Ferguson</t>
  </si>
  <si>
    <t xml:space="preserve">Nominated for 2 Oscars. Another 6 wins &amp; 37 nominations.</t>
  </si>
  <si>
    <t xml:space="preserve">carnegie-hall|bad-singing|singing-out-of-tune|concert|heiress|singer|opera-singer|pianist|singing|platonic-marriage|manhattan-new-york-city|1940s|gay|syphilis|recording-studio|marriage|audition|vocal-coach|new-york-city|newspaper-reporter|recital|character-name-in-title|weight-lifting|body-building|socialite|united-states-of-america|based-on-real-person|woman|subservience|indulgence|patron-of-the-arts|review|happiness|critic|war-veteran|briefcase|delusional|accompanist|cheating-husband|extramarital-affair|bad-actor|loyalty|devotion|year-1944|reference-to-ludwig-van-beethoven|wearing-clothes-in-bed|venereal-disease|what-happened-to-epilogue|wild-party|dream|bare-chested-male|sleeping-on-a-sofa|doctor|kiss|restaurant|cafe|death|golf|song|party|u.s.-sailor|u.s.-soldier|buying-a-newspaper|newspaper-headline|newspaper|infidelity|piano</t>
  </si>
  <si>
    <t xml:space="preserve">tt2638144</t>
  </si>
  <si>
    <t xml:space="preserve">Ben-Hur</t>
  </si>
  <si>
    <t xml:space="preserve">Judah Ben-Hur, a prince falsely accused of treason by his adopted brother, an officer in the Roman army, returns to his homeland after years at sea to seek revenge, but finds redemption.</t>
  </si>
  <si>
    <t xml:space="preserve">Jack Huston, Toby Kebbell, Rodrigo Santoro, Nazanin Boniadi</t>
  </si>
  <si>
    <t xml:space="preserve">Timur Bekmambetov</t>
  </si>
  <si>
    <t xml:space="preserve">sea-battle|jew|roman-army|roman|sea|prince|army|redemption|revenge|adopted-brother|remake-of-remake|caught-in-the-rain|crucifixion-of-jesus|carried-by-cheering-crowd|trampled|stoning-a-man|roman-galley|roman-circus|adrift|capsize|husband-and-wife-reunited|whipping-scars|ramming-a-ship|naval-battle|fast-forward|compassion|shackled|roman-legion|reference-to-julius-caesar|combat-in-snow|first-aid|debate|given-a-drink|carpenter|combat-in-rain|head-injury|man-carrying-another-man|injured-falling-off-a-horse|horse-trips-and-falls|narrated-by-character|dancing|horse-racing|drumbeat|celebration|year-33|deus-ex-machina|blood|lightning|rainstorm|severed-leg|final-showdown|showdown|bribery|sheik|amnesia|resistance-fighter|resistance|cave|disciple|long-take|severed-arm|amputee|presumed-dead|enslavement|spiral-staircase|governor|dinner-table|oppression|dog|corpse|cemetery|zealot|flash-forward|father-daughter-relationship|heavy-rain|rebel-fighter|rebellion|jealousy|teacher-student-relationship|near-death-experience|village|self-sacrifice|marriage|arrest|chained|water|ocean|bare-chested-male-bondage|whipping|whip|slow-motion-scene|execution|cheering-crowd|sinking-ship|campfire|tent|banquet|party|disarming-someone|death-threat|beard|drum|balcony|torch|politics|freedom-fighter|rebel|moral-dilemma|oil|person-on-fire|underwater-scene|nomad|betting|palm-tree|reverse-footage|beach|montage|training|faith|love|blindness|threatened-with-a-knife|mother-daughter-relationship|brother-sister-relationship|mother-son-relationship|family-relationships|stable|horse|bow|greece|horse-race|explosion|fire|flaming-arrow|cannonball|racial-slur|dreadlocks|orphan|archery|archer|letter|axe|totalitarianism|sword-fight|arena|coliseum|helmet|crucifix|loss-of-memory|lobotomy|queen|kingdom|combat|battlefield|battle|mountain|snow|desert|shield|tunic|escape|hostage|betrayal|deception|assassination|murder|death|brutality|mercilessness|violence|war-veteran|tough-guy|warrior|social-commentary|fight-the-system|hope|christ-allegory|home-invasion|jerusalem-israel|class-differences|slave-girl|slavery|roman-soldier|hatred|anger|palace|sibling-rivalry|miracle|emperor|flashback|julius-caesar|nonlinear-timeline|no-opening-credits|shot-with-an-arrow|stabbed-in-the-side|stabbed-in-the-chest|shot-in-the-head|shot-in-the-chest|carrying-someone-over-shoulder|yoke-on-shoulders|forgiveness|prisoner|reference-to-god|man-crying|crying-man|knife|dagger|soldier|centurion|stadium|circus|bet|religion|riding-accident|paraplegic|sword-and-sandal|vengeance|husband-wife-relationship|christianity|raft|leper-colony|assassination-attempt|rooftop|separation-from-family|leper|leprosy|gift|wager|oar|jesus-christ|bow-and-arrow|crucifixion|cross|pontius-pilate|voice-over-narration|oars|reunion|ship|chariot|roman-salute|childhood-friend|sword|male-friendship|friendship-between-men|loincloth|bare-chested-male|remake|epic|false-accusation|chariot-race|slave|jerusalem|1st-century|ancient-rome|roman-empire|based-on-novel|character-name-in-title|title-spoken-by-character|surprise-ending|rowing</t>
  </si>
  <si>
    <t xml:space="preserve">tt1135989</t>
  </si>
  <si>
    <t xml:space="preserve">A Tale of Love and Darkness</t>
  </si>
  <si>
    <t xml:space="preserve">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</si>
  <si>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 xml:space="preserve">Focus World</t>
  </si>
  <si>
    <t xml:space="preserve">Natalie Portman, Gilad Kahana, Amir Tessler, Moni Moshonov</t>
  </si>
  <si>
    <t xml:space="preserve">Natalie Portman</t>
  </si>
  <si>
    <t xml:space="preserve">writer|israel|grief|mother-daughter-relationship|sister-sister-relationship|overdose|childhood|israeli-independence|arab-israeli-conflict|war-rationing|civil-war|depression|self-punishment|mother-son-relationship|biographical|f-rated|death-of-friend</t>
  </si>
  <si>
    <t xml:space="preserve">tt4258698</t>
  </si>
  <si>
    <t xml:space="preserve">Southside with You</t>
  </si>
  <si>
    <t xml:space="preserve">The film chronicles the summer 1989 afternoon when the future President of the United States, Barack Obama, wooed his future First Lady, Michelle Obama, on a first date across Chicago's South Side.</t>
  </si>
  <si>
    <t xml:space="preserve">Miramax and Roadside Attractions</t>
  </si>
  <si>
    <t xml:space="preserve">Tika Sumpter, Parker Sawyers, Vanessa Bell Calloway, Phillip Edward Van Lear</t>
  </si>
  <si>
    <t xml:space="preserve">Richard Tanne</t>
  </si>
  <si>
    <t xml:space="preserve">future-president|united-states|summer|afternoon|south|date|first-date|president|imagination|cigarette-smoking|black-american|black-u.s.-president|career|law-career|legal-career|growing-up|hawaiian|historical|american-history|dinner|college|supervisor|sailor|navy|inter-racial|barry|race-relations|birthplace|place-of-birth|parents|grandparents|grandfather|multiple-sclerosis|frustration|black-vote|background|black-culture|cultural|culture|african-american-culture|smoking|grandmother|dialogue|speak|speaking|intern|law-school|harvard-law-school|harvard-university|financing|funding|african|kenyan|pizzeria|community-meeting|corporate-firm|ice-cream|youth|summer-internship|internship|southside-with-you|right-thing|do-the-right-thing|flicks|at-the-flicks|day-out|potus|flotus|african-american-woman|african-american-man|hard-to-get|reluctance|patsy-cline|nat-king-cole|audience|churchgoer|church-congregation|robinson|year-1961|indonesia|social-consciousness|social-issues|political-history|american-political-history|oval-office|camp-david|white-house|intimacy|embrace|young-love|notary|solicitor|legal-practicioner|law-practice|evening|excursion|day|wooing|year-1989|american|associate|dreams-of-my-father|law-student|family-love|selma|film-festival|sundance-film-festival|exhibition|exhibit|art-exhibition|screening|art-exhibit|beginnings|couple|law-associate|animated|talking|talk|lunch|outing|non-date|meeting|halcyon-days|back-story|chicagoan|movie-screen|partner|theater|cinema|film-screening|movie-night|film-night|middle-america|spike-lee|african-american-mayor|black-mayor|mayor|harold-washington|washington-dc|father|mother|yes-we-can|illinois|washington|friendship|friend|professor|legal-recognition|legal-abritration|lawyer|legal-profession|old-car|car|work|office|personal-history|orator|good-times|great-man|lower-class|poor-community|poor-district|poor|africa|organiser|local-community|artwork|painting|legal-studies|tertiary-education|education|higher-education|university|campus|harvard|academic|hawaii|kenya|art|rise-to-power|presidency|presidential|early-days|with-you|usa|america|civil-rights-movement|civil-rights|racism|racial-issues|politics|u.s.-politics|american-politics|community-center|chapel|attorney|corporate|corporate-law|corporation|slums|public-speaking|speech|black-president|reverend|vicar|community-organiser|pastor|democrat-president|democrat-leader|congregation|church|u.s.-senate|american-senate|u.s.-senator|american-senator|american-president|u.s.-president|first-family|first-couple|first-lady|first-kiss|legal-eagle|legal|law|law-firm|community|michelle-obama|obama|reference-to-barack-obama|barack-obama|southside|african-american-president|african-american|chicago-illinois|1980s</t>
  </si>
  <si>
    <t xml:space="preserve">tt3714720</t>
  </si>
  <si>
    <t xml:space="preserve">The Hollars</t>
  </si>
  <si>
    <t xml:space="preserve">A man returns to his small hometown after learning that his mother has fallen ill and is about to undergo surgery.</t>
  </si>
  <si>
    <t xml:space="preserve">Margo Martindale, Sharlto Copley, Richard Jenkins, John Krasinski</t>
  </si>
  <si>
    <t xml:space="preserve">John Krasinski</t>
  </si>
  <si>
    <t xml:space="preserve">surgery|reference-to-the-indigo-girls|singing-in-a-hospital|reference-to-alice-cooper|bare-chested-male|eating|food|cafe|bathrobe|boxer-shorts|son-slaps-father|father-slaps-son|face-slap|singing|song|binoculars|hearse|cemetery|church|arrest|handcuffs|divorce|swimming-hole|applying-for-a-bank-loan|bank-loan|bank|credit-card|bankruptcy|grown-son-lives-with-parents|fired-from-the-job|dog-clothing|dog|confession|kiss|apology|reference-to-rod-steiger|seizure|bathroom|urination|family-business|brother-sister-relationship|boyhood-bedroom|drawing-pretend-wedding-ring-onto-finger|wedding-ring|death-of-wife|voice-over-letter|wedding|reverend|death|brain-surgery|produced-by-actor|directed-by-star|taxi|twin|marriage-proposal|marriage|beer|liquor-store|tire-swing|climbing-through-a-window|graphic-novelist|new-york-city|ohio|returning-home|falling-into-water|crying-man|shaving-someone's-head|nurse|ex-boyfriend-ex-girlfriend-relationship|ex-husband-ex-wife-relationship|grandmother-granddaughter-relationship|girl|pregnancy|boyfriend-girlfriend-relationship|coffin|orchid|ice-cream|pretzel|mother-daughter-relationship|father-daughter-relationship|brain-tumor|brother-brother-relationship|husband-wife-relationship|father-son-relationship|mother-son-relationship|family-relationships|medical|doctor|wheelchair|hospital|death-of-mother|reference-to-jemny-craig</t>
  </si>
  <si>
    <t xml:space="preserve">tt3450900</t>
  </si>
  <si>
    <t xml:space="preserve">The Sea of Trees</t>
  </si>
  <si>
    <t xml:space="preserve">A suicidal American befriends a Japanese man lost in a forest near Mt. Fuji and the two search for a way out.</t>
  </si>
  <si>
    <t xml:space="preserve">Waypoint Entertainment</t>
  </si>
  <si>
    <t xml:space="preserve">Matthew McConaughey, Ryoko Seta, Sienna Tow, Naoko Marshall</t>
  </si>
  <si>
    <t xml:space="preserve">forest|suicide|japanese|lost|survival|search|mount-fuji|suicide-forest|japan|tearing-shirt-to-make-a-bandage|compass|death|campfire|promise|dying|fear|cell-phone|flashlight|cigarette-lighter|flash-flood|saving-a-life|mouth-to-mouth-resuscitation|rain|reference-to-gene-kelly|cold-the-temperature|thunder|grocery-store|college-student|flood|brain-surgery|mir|german|passport|cave|parking-lot|song|singing|singer|referebce-to-the-discovery-channel|drinking-from-a-stream|water|brain-tumor|unhappy-marriage|breaking-a-wine-glass|infidelity|unfaithfulness|adultery|extramarital-affair|drunkenness|marital-argument|marital-problem|apology|jacket|hissing-tea-kettle|taking-off-someone's-eyeglasses|taking-off-someone's-shoes|falling-asleep-on-a-couch|apple-computer|computer|wound|stabbed-with-a-tree-branch|blood|falling-over-a-cliff|fall-from-height|scientist|reference-to-god|purgatory|tamashii|lost-in-the-woods|dizziness|loss-of-job|wanting-to-die|hand-wound|facial-wound|real-estate-agent|adjunct-professor|husband-wife-relationship|writer|drinking|drink|wine|baking-powder|flash-forward|hand-wipe|restaurant|coat|trail|crying|falling-to-the-ground|crying-man|bottled-water|pills|insect|scene-of-the-crime|abandoned-car|hiking-trail|lipstick|train|airline-stewardess|airplane|prologue|car-keys|tokyo-japan|eyeglasses|scene-during-opening-credits|suicidal-thought|watching-a-gameshow-on-tv|medical-exam|watching-tv|coffin|cross|regret|subjective-camera|gurney|overhead-shot|rescue|head-wound|fence|yelling-for-help|air-horn|stairway|bald-woman|kiss|head-bandage|hat|anger|hand-kissing|orchid|lake|memory|photograph|subtitled-scene|forest-ranger|forest-ranger-tower|telephone-call|telephone|pain|walkie-talkie|ackigahara-forest-japan|mail|mailman|spirituality|guilt|grief|shirt|tea|distrust|broken-eyeglasses|alcoholic|wedding-ring|wristwatch|darkness|reference-to-hansel-amd-gretel|bread-crumbs|ribbon|teacher-student-relationship|yellow-the-color|winter|reference-to-okinawa|coulomb's-law|spoken-inner-thoughts|voice-over-narration|video-camera|trust|nosebleed|car-crash|funeral|loss-of-wife|death-of-wife|ambulance-hit-by-a-truck|hit-by-a-truck|ambulance|hospital|googling-for-information|google-search|reference-to-google|tent|flooding|classroom|professor|cancer|doctor|medical-scanner|full-moon|dead-body|hanging-body|hanging|flower|night|falling-from-height|gas-station|nonlinear-timeline|flashback|lost-in-the-forest|taxi|airport|loss</t>
  </si>
  <si>
    <t xml:space="preserve">tt2547584</t>
  </si>
  <si>
    <t xml:space="preserve">The Light Between Oceans</t>
  </si>
  <si>
    <t xml:space="preserve">A lighthouse keeper and his wife living off the coast of Western Australia raise a baby they rescue from a drifting rowing boat.</t>
  </si>
  <si>
    <t xml:space="preserve">Michael Fassbender, Alicia Vikander, Rachel Weisz, Florence Clery</t>
  </si>
  <si>
    <t xml:space="preserve">Derek Cianfrance</t>
  </si>
  <si>
    <t xml:space="preserve">lighthouse|husband-wife-relationship|baby|lighthouse-keeper|loss-of-husband|island|isolation|remote-location|adopted-child|based-on-novel|coast|adrift|rowboat|australia|widow|washed-ashore|four-word-title|investigation|mother-daughter-relationship|prison|reward|cat|giving-a-speech|speech|swinging|swing|german|flashback|graveyard|cemetery|church|baby-rattle|baby-girl|finding-a-dead-body|dead-body|boat|barque|binoculars|grave|tuning-a-piano|tuning-piano|piano-tuning|pregnant|pregnant-woman|kiss|beach|piano|wedding|marriage|marriage-proposal|reading-letter|reading-a-letter|writing-a-letter|voice-over-letter|voice-over|letter|sea|ocean|1920s|year-1918|miscarriage|corpse|storm|rattle|kidnapping|mailbox</t>
  </si>
  <si>
    <t xml:space="preserve">tt1389139</t>
  </si>
  <si>
    <t xml:space="preserve">When the Bough Breaks</t>
  </si>
  <si>
    <t xml:space="preserve">A surrogate mom for a couple becomes dangerously obsessed with the soon-to-be father.</t>
  </si>
  <si>
    <t xml:space="preserve">Morris Chestnut, Regina Hall, Romany Malco, Michael Kenneth Williams</t>
  </si>
  <si>
    <t xml:space="preserve">Jon Cassar</t>
  </si>
  <si>
    <t xml:space="preserve">Crime, Drama, Horror</t>
  </si>
  <si>
    <t xml:space="preserve">sex-scene|woman-in-bathtub|surrogate-mother|baby|pregnancy|woman-shaving-her-legs|dilemma|woman-kills-man|sensuality|partial-female-nudity|pregnant-woman's-water-breaks|broken-glass|yoga|crib|aquarium|hit-by-a-car|seduction|passionate-kiss|lawyer|ultrasound|fertility-clinic|infertility|charity-benefit|charity-event|hospital|nursery|expectant-couple|cat|dead-animal|attacked-from-behind|hit-on-the-head|flirting|jealousy|seducing-a-married-man|red-dress|guest-house|dead-body|betrayal|deception|threat|knocked-out|knocked-unconscious|pregnant-girl|black-eye|abusive-boyfriend|husband-wife-relationship|stabbed-to-death|surrogacy|baby-maker|secret|teddy-bear|one-word-title</t>
  </si>
  <si>
    <t xml:space="preserve">tt3263904</t>
  </si>
  <si>
    <t xml:space="preserve">Sully</t>
  </si>
  <si>
    <t xml:space="preserve">The story of Chesley Sullenberger, an American pilot who became a hero after landing his damaged plane on the Hudson River in order to save the flight's passengers and crew.</t>
  </si>
  <si>
    <t xml:space="preserve">Tom Hanks, Aaron Eckhart, Valerie Mahaffey, Delphi Harrington</t>
  </si>
  <si>
    <t xml:space="preserve">Nominated for 1 Oscar. Another 9 wins &amp; 28 nominations.</t>
  </si>
  <si>
    <t xml:space="preserve">aviation|investigation|pilot|accident|hudson-river|bird-sucked-into-jet-engine|biographical|airplane-accident|brace-position|interview|husband-wife-relationship|water-landing|airplane|flight-simulator|diver|public-hearing|flight-simulation|national-transportation-safety-board|teterboro-new-jersey|plane-crashes-into-the-water|life-changing-decision|nonlinear-timeline|hotel-room|hotel|nightmare|dream-sequence|co-pilot|birds|cockpit|rescue|airliner|crash-landing|board-of-inquiry|accident-investigation|new-york-city|based-on-true-story|plane|bird-strike|bird|laguardia-airport-queens-new-york-city|reference-to-9-11|airplane-in-water|flight-deck|forced-decision|decision-making|stress-relief|year-2009|nickname-as-title|title-appears-in-writing|no-opening-credits|based-on-true-events|telling-a-joke|bathroom|reference-to-michael-bloomberg|raft|swimming|helicopter|near-death-experience|crying-woman|woman-crying|blood|news-reporter|explosion|looking-at-self-in-mirror|cell-phone|vodka|bartender|bar|man-crying|crying-man|character-says-i-love-you|test-pilot|simulation|hearing|mustache|bare-chested-male|one-word-title|2000s|character-name-in-title|title-spoken-by-character</t>
  </si>
  <si>
    <t xml:space="preserve">tt4196848</t>
  </si>
  <si>
    <t xml:space="preserve">Mr. Church</t>
  </si>
  <si>
    <t xml:space="preserve">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</si>
  <si>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 xml:space="preserve">Envision Media Arts</t>
  </si>
  <si>
    <t xml:space="preserve">Eddie Murphy, Britt Robertson, Natascha McElhone, Xavier Samuel</t>
  </si>
  <si>
    <t xml:space="preserve">Bruce Beresford</t>
  </si>
  <si>
    <t xml:space="preserve">cook|driving|book|fatherless-child|inspired-by-true-events|pregnant-girl|prom|jazz|breast-cancer|cancer|faithful-servant|character-name-in-title</t>
  </si>
  <si>
    <t xml:space="preserve">tt1655461</t>
  </si>
  <si>
    <t xml:space="preserve">Wild Oats</t>
  </si>
  <si>
    <t xml:space="preserve">Everything changes for Eva when she receives a life insurance check accidentally made out for $5,000,000 instead of the expected $50.000. She and her best friend take the money and head out for the adventure of a lifetime.</t>
  </si>
  <si>
    <t xml:space="preserve">Shirley MacLaine, Jessica Lange, Demi Moore, Ptolemy Slocum</t>
  </si>
  <si>
    <t xml:space="preserve">life-insurance|retired-teacher|spain|widow|wine|con-man|bribe|loneliness|may-december-romance|toy-boy|flirt|forgetfulness|old-age-romance|casino|insurance-investigator|female-buddies|cheque|terminal-illness|mother-daughter-relationship|senior-citizen|bff|canary-islands|unfaithful-husband|luxury-hotel|holiday|elderly-woman|funeral</t>
  </si>
  <si>
    <t xml:space="preserve">tt2404435</t>
  </si>
  <si>
    <t xml:space="preserve">The Magnificent Seven</t>
  </si>
  <si>
    <t xml:space="preserve">Seven gunmen in the old west gradually come together to help a poor village against savage thieves.</t>
  </si>
  <si>
    <t xml:space="preserve">Denzel Washington, Chris Pratt, Ethan Hawke, Vincent D'Onofrio</t>
  </si>
  <si>
    <t xml:space="preserve">Antoine Fuqua</t>
  </si>
  <si>
    <t xml:space="preserve">remake|industrialist|showdown|die-hard-scenario|church|army|mercenary|gambler|small-town|bounty-hunter|outlaw|evil-man|on-the-run|christ-allegory|honor|poetic-justice|righteous-rage|revelation|guerilla-warfare|haunted-by-the-past|asian-american|assassin|teamwork|gunfighter|mining-town|spyglass|betrayal|deception|fugitive|bartender|interrogation|prostitute|dark-past|near-death-experience|tent|kicking-in-a-door|disarming-someone|husband-wife-relationship|cowboy-hat|forest|cabin-in-the-woods|black-hero|cemetery|horse-drawn-carriage|mansion|tough-guy|action-hero|training|bravery|good-versus-evil|shot-multiple-times|evacuation|rescue|falling-down-stairs|archery|arson|miner|farmer|criminal|magic-trick|horse-chase|reference-to-john-d.-rockefeller|self-sacrifice|murder|death-of-husband|number-in-title|long-range-rifle|final-showdown|final-battle|apache|comanche|burial-ground|19th-century|abandoned-mine|chaos|sawed-off-shotgun|knife-in-the-chest|killing-an-animal|tattoo|thug|alcoholic|last-stand|enforcer|ensemble-cast|gunslinger|friendship|sniper|ethnic-slur|racial-slur|face-paint|prologue|dark-hero|african-american|cellar|standoff|pistol-whip|knocked-out-with-a-gun-butt|badge|death-of-loved-one|aerial-shot|one-against-many|woods|coffin|hostile-takeover|sociopath|warrior|cowardice|courage|southern-accent|eye-patch|bell-tower|cigar-smoking|cigarette-smoking|interracial-friendship|barbershop|escape|held-at-gunpoint|blood|axe-fight|knife-fight|fight-to-the-death|wisecrack-humor|black-comedy|jumping-from-height|threatened-with-a-knife|knife-throwing|knife|axe-throwing|axe|shot-with-an-arrow|flaming-arrow|archer|abandoned-church|person-on-fire|torch|fire|gold|farm|goat|hired-killer|henchman|card-game|wanted-poster|trip-wire|booby-trap|ambush|combat|battlefield|baron|evil-businessman|tycoon|corruption|police-officer-killed|innocent-person-killed|shot-through-a-wall|dual-wield|slow-motion-scene|six-shooter|revolver|shotgun|irish|western-town|remake-of-remake|mercilessness|brutality|violence|death|canyon|shot-in-the-leg|bilingualism|shot-in-the-throat|reference-to-abraham-lincoln|battle|close-up-of-eyes|heroism|title-at-the-end|voice-over-narration|grave|scar|strangulation|scarf|revenge|church-bell|gatling-gun|exploding-body|explosion|shot-in-the-eye|dynamite|trench|mine|target-practice|montage|sacramento-california|police-officer-shot|murder-of-a-police-officer|camaraderie|bow-and-arrow|falling-from-height|thrown-through-a-window|shot-through-a-window|drunkenness|campfire|comanche-indian|cowboy|post-traumatic-stress-disorder|sharpshooter|shot-in-the-hand|impalement|tracker|civil-war-veteran|ex-soldier|stabbed-to-death|stabbed-in-the-leg|stabbed-in-the-back|stabbed-in-the-chest|duel|quick-draw|corpse|mexican|horse-riding|horse|hidden-gun|sheriff|corrupt-cop|anti-hero|card-trick|gambling|shootout|one-eyed-man|bar|saloon|scene-during-opening-credits|lens-flare|desert|subtitled-scene|native-american|tomahawk|character-repeating-someone-else's-dialogue|massacre|shot-to-death|shot-in-the-arm|shot-in-the-shoulder|shot-in-the-ear|shot-in-the-forehead|shot-in-the-head|shot-in-the-foot|shot-in-the-back|shot-in-the-chest|rifle|pistol|child-in-peril|california|preacher|year-1879|death-of-friend|blood-splatter</t>
  </si>
  <si>
    <t xml:space="preserve">tt4158624</t>
  </si>
  <si>
    <t xml:space="preserve">3 Generations</t>
  </si>
  <si>
    <t xml:space="preserve">After Ray decides to transition from female to male, Ray's mother, Maggie, must come to terms with the decision while tracking down Ray's biological father to get his legal consent.</t>
  </si>
  <si>
    <t xml:space="preserve">Elle Fanning, Linda Emond, Susan Sarandon, Naomi Watts</t>
  </si>
  <si>
    <t xml:space="preserve">Gaby Dellal</t>
  </si>
  <si>
    <t xml:space="preserve">female-to-male-transition|gender-transition|transgender|lesbian-grandmother|single-mother|transgender-teen|grandmother-grandson-relationship|mother-son-relationship|biological-father|teenager|lesbian|title-directed-by-female|japanese-restaurant|restaurant|crying-boy|reflection-in-a-mirror|happiness|melodrama|dancing|dancer|signature|name-calling|listening-to-music|fear|subway-station|support-brace|fertility-statue|friend|friendship|eavesdropping|hate|ex-boyfriend-ex-girlfriend-relationship|stuyvesant-street-manhattan-new-york-city|new-school|writing-on-a-wall|f-word|brushing-teeth|anger|shaving|manhattan-new-york-city|sarcasm|repeated-dialogue|uncle-niece-relationship|rain|hysteria|screaming|crying-woman|brother-sister-relationship|whistling|neurotic|filling-station|gas-station|half-brother|safety-helmet|pleasantville-new-york|apology|skipping-school|marriage|father-daughter-relationship|little-girl|little-boy|train|haircut|giving-oneself-a-haircut|emancipation|regret|commercial-artist|brother-brother-relationship|car-accident|jumping-on-a-bed|starting-over|undressing|exercise|reference-to-chazz-bono|deli|adult-child-lives-with-mother|public-school|private-school|lying-on-the-floor|reference-to-the-united-nations|water-hose|climbing-on-hands-and-knees|overhead-shot|reference-to-simba|birth-certificate|reference-to-jesus-christ|therapy|husband-wife-relationship|baby|doorbell|backpack|car-rental|mother-and-daughter-share-a-bed|doll|binding-one's-breasts|reference-to-cinderella|penis-slur|gay-slur|watching-a-video|bullying|fight|stealing-someone's-shoes|fire-escape|shoes|flashlight|cornish-hen-as-food|black-eye|photo-album|photograph|second-thoughts|earphones|computer|cellphone-video|ace-bandage|circular-staircase|vanilla-almond-ice-cream|rooftop|sit-ups|bed|vagina|penis|interracial-relationship|boyfriend-girlfriend-relationship|african-american|black-american|ex-husband-ex-wife-relationship|department-of-social-service|cellphone|telephone-call|telephone|bathroom|slow-motion-scene|kiss|mother-kisses-daughter|pride|watching-tv|looking-at-oneself-in-a-mirror|mirror|eyeglasses|school|hormone|female-genital-mutilation|piano|drinking|drink|eating|food|dead-dog|tea|reference-to-god|dead-mouse|anxiety-attack|cigarette-smoking|doorman|bubble-gum|taxi|parental-consent-form|hormone-therapy|testosterone|doctor|breast-removal|surgery|menstruation|subjective-camera|prologue|skateboarding|skateboarder|lesbian-relationship|girlfriend-girlfriend-relationship|narration-during-opening-credits|scene-during-opening-credits|voice-over-narration|skateboard|sex-change|new-york-city|family-relationships|teenage-girl|teenage-boy|mother-daughter-relationship|grandmother-granddaughter-relationship|lgbtq|lgbt|f-rated|weight-lifting|strong-female-lead|strong-female-character</t>
  </si>
  <si>
    <t xml:space="preserve">tt1935859</t>
  </si>
  <si>
    <t xml:space="preserve">Miss Peregrine's Home for Peculiar Children</t>
  </si>
  <si>
    <t xml:space="preserve">When Jacob discovers clues to a mystery that stretches across time, he finds Miss Peregrine's Home for Peculiar Children. But the danger deepens after he gets to know the residents and learns about their special powers.</t>
  </si>
  <si>
    <t xml:space="preserve">Eva Green, Asa Butterfield, Samuel L. Jackson, Judi Dench</t>
  </si>
  <si>
    <t xml:space="preserve">time-loop|backwards-time-travel|time-travel|butterfly-effect|year-1943|children|journey|father-son-estrangement|death-of-grandfather|title-same-as-book|invisible-monster|multiple-identities|superhuman-strength|eating-eye|eye|six-word-title|psychologist|mutation|monster|stopwatch|gothic|based-on-young-adult-novel|based-on-novel|character-name-in-title|underweight|grandfather|white-eyes|family-relationships|gas-mask|bomb|cameo|invisibility|circus|invisible-man|ghost-train|amusement-park|supernatural-child|metamorphosis|bird-watching|harbor-town|woman-smoking-a-pipe|shipwreck|identity-theft|fake-identity|identity|fire|floating-in-the-air|super-power|snowball|snow|tree|underwater-scene|smoking-a-pipe|pipe-smoking|bird-cage|cage|bird|experiment|shoes|ship|bad-parents|wales|florida|year-2016|transformation|pipe|dark-fantasy</t>
  </si>
  <si>
    <t xml:space="preserve">tt2461150</t>
  </si>
  <si>
    <t xml:space="preserve">Masterminds</t>
  </si>
  <si>
    <t xml:space="preserve">A guard at an armored car company in the Southern U.S. organizes one of the biggest bank heists in American history. Based on the October 1997 Loomis Fargo robbery.</t>
  </si>
  <si>
    <t xml:space="preserve">Zach Galifianakis, Kristen Wiig, Owen Wilson, Ross Kimball</t>
  </si>
  <si>
    <t xml:space="preserve">Jared Hess</t>
  </si>
  <si>
    <t xml:space="preserve">heist|armored-car|reference-to-elvis-presley|singing-in-a-car|based-on-true-story|money|bank|thief|vault|robbery|van|security-camera|escape|pager|corn-dog|fish-out-of-water|scuba-diving|walkie-talkie|what-happened-to-epilogue|desert|2000s|year-2004|release-from-prison|flash-forward|stolen-money|crisis-of-conscience|interpol-agent|anger|knocked-out-with-a-gun-butt|knocked-out|knife|conspiracy|forger|fake-identity|fake-passport|airbag|bar|videotape|manipulation|training|handcuffs|arrest|prisoner|prison|interpol|police-chase|police|sunglasses|federale|panic|danger|paranoia|fear|disguise|airplane|airport|trailer-park|trailer-home|target-practice|shooting-range|car-accident|car-crash|flashlight|race-against-time|watching-tv|news-report|surveillance-footage|surveillance|improvised-weapon|axe|shopping-mall|department-store|house-party|barbecue|party|tied-to-a-chair|duct-tape-over-mouth|duct-tape|bound-and-gagged|investigation|female-agent|fbi-agent|fbi|eavesdropping|diner|redemption|revenge|wearing-a-sound-wire|mansion|wedding-photographer|photograph|photographer|defecation|fart-joke|flatulence|palm-tree|beach|gas-station|pay-phone|swimming-pool|underwater-scene|bicycle|boat|speedboat|body-landing-on-a-car|falling-from-height|assassination-attempt|psychopath|sociopath|eccentric|assassin|employee-employee-relationship|contract-killer|hired-killer|interrogation|bathtub|metal-detector|security-guard|pinata|taxi|stealing-a-car|sniper-rifle|sniper|rifle|antique-gun|machine-gun|shotgun|sawed-off-shotgun|uzi|revolver|pistol|hotel|mexico|arms-dealer|brother-brother-relationship|father-son-relationship|mother-son-relationship|husband-wife-relationship|mother-daughter-relationship|montage|monster-truck|car-set-on-fire|molotov-cocktail|exploding-truck|exploding-car|explosion|brawl|fight|fistfight|punched-in-the-face|catfight|foot-chase|chase|farce|escape-attempt|rescue|held-at-gunpoint|hostage|kidnapping|attempted-murder|double-cross|betrayal|deception|fugitive|on-the-run|wanted-poster|slow-motion-scene|painting|fired-from-the-job|armored-guard|armored-truck|1990s|year-1997|voice-over-narration|fiance-fiancee-relationship|beard|caper|absurdism|stupidity|redneck|southern-accent|north-carolina|inspired-by-true-events|bag-of-money|title-at-the-end|no-title-at-beginning|no-opening-credits|one-word-title|surveillance-camera|cancun-mexico|american-abroad|hitman|surprise-ending</t>
  </si>
  <si>
    <t xml:space="preserve">tt1860357</t>
  </si>
  <si>
    <t xml:space="preserve">Deepwater Horizon</t>
  </si>
  <si>
    <t xml:space="preserve">A dramatization of the April 2010 disaster, when the offshore drilling rig Deepwater Horizon exploded and created the worst oil spill in U.S. history.</t>
  </si>
  <si>
    <t xml:space="preserve">Mark Wahlberg, Kurt Russell, Douglas M. Griffin, James DuMont</t>
  </si>
  <si>
    <t xml:space="preserve">Nominated for 2 Oscars. Another 3 wins &amp; 9 nominations.</t>
  </si>
  <si>
    <t xml:space="preserve">disaster-movie|oil-rig|deepwater-horizon-oil-spill|oil|system-test|rescue|environmental-disaster|explosion|oil-spill|bp-oil-spill|post-traumatic-stress-disorder|flames|jumping-ship|jumping-from-height|dead-bird|husband-wife-relationship|oil-platform|helicopter|lifeboat|industrial-accident|fire|fight-for-survival|based-on-true-story|deepwater-horizon|bp|disaster|drilling-rig|gulf-of-mexico|2010s|engineer|manager|water|malfunction|pressure-test|louisiana|oil-drilling|technician|fear|british-petroleum|gulf-oil-spill|drilling-for-oil|manmade-environmental-disaster|oil-industry|petroleum|big-oil|jumping-into-water|moral-dilemma|panic-attack|flood|flashlight|self-sacrifice|ship-captain|navigator|heroism|unlikely-hero|anger|betrayal|baseball-cap|gas-explosion|crushed-to-death|evacuation|radar|telephone|walkie-talkie|aerial-shot|satellite|ocean|map|self-mutilation|impalement|male-camaraderie|binoculars|trial|year-2010|near-death-experience|what-happened-to-epilogue|mud|car-trouble|distrust|broken-leg|escape|pelican|chaos|destruction|underwater-scene|submersible|captain|boyfriend-girlfriend-relationship|paranoia|father-daughter-relationship|mother-daughter-relationship|one-day|coffee|safety-inspection|blow-out|suspicion|falling-from-height|crane|race-against-time|blindness|gas-station|product-placement|black-comedy|sunglasses|airfield|ship|airplane|webcam|laptop|corporate-executive|southern-accent|oil-exploration|u.s.-coast-guard|hotel|fossil|employer-employee-relationship|co-worker|employee-employee-relationship|director-cameo|bravery|courage|working-class|slow-motion-scene|fireball|survival|hope|disaster-film|inspired-by-true-events|panic|no-opening-credits|two-word-title|coast-guard|criminal-negligence|daughter|cell-phone|motorcycle|man-crying|crying-man|bird|video-call|skype|raft|power-outage|trapped|bone|blood-on-face|blood|shower|male-in-shower|boxer-shorts|man-in-underwear|bare-chested-male|mustache|goatee|smoke|sea|danger|death|death-of-friend|title-spoken-by-character|surprise-ending</t>
  </si>
  <si>
    <t xml:space="preserve">tt1472584</t>
  </si>
  <si>
    <t xml:space="preserve">Max Steel</t>
  </si>
  <si>
    <t xml:space="preserve">The adventures of teenager Max McGrath and his alien companion, Steel, who must harness and combine their tremendous new powers to evolve into the turbo-charged superhero Max Steel.</t>
  </si>
  <si>
    <t xml:space="preserve">Ben Winchell, Josh Brener, Maria Bello, Andy Garcia</t>
  </si>
  <si>
    <t xml:space="preserve">Stewart Hendler</t>
  </si>
  <si>
    <t xml:space="preserve">alien|superhero|extraterrestrial|secret|power|energy|teenager|side-kick|bubble-tea|lip-reading|superhero-origin|masked-superhero|ambush|doctor|visionary|alien-technology|hybrid|tachyon|research-facility|revelation|symbiote|car-chase|pocket-watch|wristwatch|flashlight|courage|bravery|sociopath|necklace|rampage|computer|cell-phone|power-outage|diner|skateboard|vending-machine|stalking|following-someone|love-interest|bridge|small-town|stylized-violence|violence|rescue|escape|held-at-gunpoint|double-cross|betrayal|deception|manipulation|invisibility|slow-motion-scene|experiment-gone-wrong|cover-up|science-runs-amok|laboratory|business-card|mother-son-relationship|widow|single-parent|single-mother|chase|attempted-murder|assassination-attempt|pistol|shotgun|assault-rifle|machine-gun|special-forces|mercenary|abandoned-building|high-school-teacher|high-school-student|high-school|mechanic|female-mechanic|pickup-truck|bicycle|car-accident|car-crash|aerial-shot|flying|farmhouse|farm|buddy-comedy|photograph|teen-movie|teen-angst|character's-point-of-view-camera-shot|subjective-camera|danger|panic|paranoia|fear|security-guard|surveillance-footage|security-camera|surveillance|table-tennis|no-opening-credits|giant-monster|giant-creature|creature|monster|giant|race-against-time|near-death-experience|flashback|training-montage|training|montage|forest|woods|telekinesis|mind-reading|memory-loss|loss-of-memory|amnesia|telescope|hit-with-a-baseball-bat|baseball-bat|comic-relief|stadium|teenage-hero|reluctant-hero|unlikely-hero|warrior|tough-guy|one-man-army|anti-hero|action-hero|good-versus-evil|weather-manipulation|tornado|surrealism|b-movie|hand-to-hand-combat|mixed-martial-arts|martial-arts|brawl|fight|fistfight|kung-fu|beating|punched-in-the-chest|punched-in-the-face|kicked-in-the-stomach|kicked-in-the-face|head-butt|fight-to-the-death|final-showdown|showdown|evil-man|mad-scientist|inventor|scientist|claw|transformation|megalomaniac|world-domination|alien-invasion|alien-race|alien-robot|talking-robot|based-on-tv-series|robot-suit|high-tech|high-tech-suit|power-suit|masked-hero|costumed-hero|based-on-animation|based-on-cartoon|teenage-superhero|coming-of-age|falling-from-height|jumping-from-height|super-speed|super-strength|supernatural-power|water|exploding-body|explosion|origin-of-hero|teenage-boy|robot|based-on-toy|independent-film|character-name-in-title|surprise-ending</t>
  </si>
  <si>
    <t xml:space="preserve">tt4361050</t>
  </si>
  <si>
    <t xml:space="preserve">Ouija: Origin of Evil</t>
  </si>
  <si>
    <t xml:space="preserve">In 1967 Los Angeles, a widowed mother and her 2 daughters add a new stunt to bolster their seance scam business, inviting an evil presence into their home.</t>
  </si>
  <si>
    <t xml:space="preserve">Annalise Basso, Elizabeth Reaser, Lulu Wilson, Henry Thomas</t>
  </si>
  <si>
    <t xml:space="preserve">Mike Flanagan</t>
  </si>
  <si>
    <t xml:space="preserve">paranormal|seance|ghost|possession|occult|prequel|based-on-toy|ouija-board|supernatural|sequel|sorcery</t>
  </si>
  <si>
    <t xml:space="preserve">tt5325452</t>
  </si>
  <si>
    <t xml:space="preserve">Boo! A Madea Halloween</t>
  </si>
  <si>
    <t xml:space="preserve">Madea winds up in the middle of mayhem when she spends a haunted Halloween fending off killers, paranormal poltergeists, ghosts, ghouls and zombies while keeping a watchful eye on a group of misbehaving teens.</t>
  </si>
  <si>
    <t xml:space="preserve">Tyler Perry Studios</t>
  </si>
  <si>
    <t xml:space="preserve">Tyler Perry, Cassi Davis, Patrice Lovely, Bella Thorne</t>
  </si>
  <si>
    <t xml:space="preserve">halloween|madea-series|halloween-prank|ghost-story|fraternity|clown-costume|trick-or-treat|cow-costume|soldier-costume|halloween-costume|halloween-party|fake-ghost|group-of-teenagers|directed-by-star|sequel|cross-dressing</t>
  </si>
  <si>
    <t xml:space="preserve">tt4950110</t>
  </si>
  <si>
    <t xml:space="preserve">I'm Not Ashamed</t>
  </si>
  <si>
    <t xml:space="preserve">Based on the inspiring and powerful true story and journal entries of Rachel Joy Scott - the first student killed in the Columbine high school shooting on April 20,1999.</t>
  </si>
  <si>
    <t xml:space="preserve">Visible Pictures</t>
  </si>
  <si>
    <t xml:space="preserve">Masey McLain, Ben Davies, Cameron McKendry, Terri Minton</t>
  </si>
  <si>
    <t xml:space="preserve">christian-film|columbine-high-school-killings|christian-teen|church|christian|based-on-true-story|christian-propaganda|school|journal|plan|shooting|good-deed|threat|shorts|sweater|orange-sweater|pencil|christmas|christmas-tree|red-car|dog-tag|blue-jeans|notebook|flowers|pen|beer-bottle|vacuum|vacuum-cleaner|empty-bottle|funeral|brunette|dancing|auditorium|striped-shirt|tattoo|theatre|classmate|gift|tie|dock|hug|blue-shirt|smile|purple-hair|woman-wearing-a-hat|backwards-hat|hat|praying-in-church|praying-hands|prayer-group|dyed-hair|praying|pray|diary|aunt|reading-a-book|youth-group|youth|prayer|grocery-store|convenience-store|little-girl|divorced-parents|play-acting|sucker|white-shirt|jumping-off-a-dock|sister-sister-talk|caucasian|asian|playing-a-video-game|african-american|caught-by-mom|female-lead|glasses|sneaking-in|caught-sneaking-into-the-house|siblings|bullet-wound|mocking|down's-syndrome|down-syndrome|special-needs-teen|christian-women|christian-drama|christian-family|christian-values|christian-movie|backpack|blood-on-clothes|christian-theme|christian-religion|christian-music|car|black-hat|christian-woman|coffin|trench-coat|christian-cross|wristwatch|watch|adolescence|cry|attack|crying|crying-girl|crying-woman|christian-message|christianity|best-friend|outside|group-of-girls|eating-lunch|christian-belief|lunch|group-of-teenagers|group-of-friends|love|compassion|adolescent|high-school-class|high-school-teacher|death-of-main-character|group|cross|necklace|friend|teenager|homicide|blood|high-school-student|high-school|massacre|kindness|beer|machine-gun|drinking|smoking|littleton-colorado|year-1999|teenage-girl|teenage-boy|murderer-duo|17-year-old|school-shooting|mass-shooting|colorado|murder|cigarette|columbine-school-shooting|adolescent-girl|death|prom|adolescent-boy|tragedy|female-protagonist|religious-teen|gunshot|cross-necklace|bullet|violence|gun|bully</t>
  </si>
  <si>
    <t xml:space="preserve">tt3393786</t>
  </si>
  <si>
    <t xml:space="preserve">Jack Reacher: Never Go Back</t>
  </si>
  <si>
    <t xml:space="preserve">Jack Reacher must uncover the truth behind a major government conspiracy in order to clear his name. On the run as a fugitive from the law, Reacher uncovers a potential secret from his past that could change his life forever.</t>
  </si>
  <si>
    <t xml:space="preserve">Tom Cruise, Cobie Smulders, Aldis Hodge, Danika Yarosh</t>
  </si>
  <si>
    <t xml:space="preserve">literary-adaptation|second-part|sequel|major|conspiracy|colonel|assassin|military|rescue|afghanistan|prison|lawyer|law|soldier|human-trafficking|fugitive|on-the-run|danger|murder|drifter|falling-off-a-roof|running-across-a-roof|strangled-with-a-garden-hose|c-130-hercules|at-4-rocket-launcher|blinded-by-a-light|fire-fight|military-contractor|humvee-explosion|night-airliner-takeoff|mardi-gras|smuggling|hiding-in-a-cabinet|time-lapse-photography|riding-a-bus|meat-hammer|some-scenes-in-black-and-white|tailing-a-suspect|black-sedan|prison-break|legal-maneuver|police-officer-arrested|thumb-drive|halloween-parade|airplane-toilet|toilet|stealing|shoplifting|telephone-conversation|telephone-call|ringing-phone|phone-ringing|handcuffed|machine-pistol|vigilantism|vigilante|military-investigation|telephone|fingerprint|corruption|fear-of-flying|bulletproof-vest|villain-arrested|wheelchair|alley|flashback|screaming|climbing-up-a-wall|car-stunt|desperation|taxi-driver|taxi|library|strangulation|prostitute|redemption|internet|death-threat|mexican-standoff|attempted-murder|escape-attempt|ex-soldier|docks|shower|looking-at-oneself-in-a-mirror|flashlight|military-base|desert|poppy-field|woman-in-jeopardy|innocent-person-killed|freeze-frame|car-accident|car-crash|following-someone|fireworks|watching-tv|army-base|undercover|alabama|beret|heroism|hero|survival|cowboy-hat|neck-breaking|prison-escape|suspicion|jail-cell|prisoner|maximum-security-prison|prison-guard|electrocution|taser|female-lawyer|military-law|sergeant|lieutenant|general|captain|female-soldier|apartment|corpse|framed-for-murder|frame-up|rogue-soldier|revenge|disguise|assassination|assassination-attempt|henchman|thug|mercilessness|shot-in-the-neck|silencer|hired-killer|mercenary|u.s.-army|decoy|ambush|police|race-against-time|cargo-plane|sunglasses|umbrella|bare-chested-male|scar|southern-accent|airfield|military-lawyer|military-police|police-car|police-officer|police-officer-killed|stealing-a-car|stolen-police-car|food-truck|security-guard|security-camera|surveillance|tracking-device|martial-arts-training|training|gay-slur|cameo|author-cameo|driving-licence|aerial-shot|montage|corrupt-cop|arrest|handcuffs|sheriff|deputy|running|bus|kitchen|thief|female-thief|pickpocket|airport|airplane|school-principal|prep-school|school|rain|heavy-rain|crutches|broken-leg|broken-arm|internet-cafe|e-mail|flash-drive|englishman-abroad|cockney-accent|product-placement|laptop|cover-up|husband-wife-estrangement|abandoned-warehouse|abandoned-building|rooftop-chase|2010s|bazooka|rocket-launcher|child-in-peril|15-year-old|neo-noir|intrigue|suspense|obscene-finger-gesture|raised-middle-finger|tied-to-a-chair|slow-motion-scene|reverse-footage|text-messaging|cell-phone|mother-daughter-estrangement|convenience-store|juvenile-delinquent|teenage-girl|teenager|paranoia|fear|investigation|drug-smuggling|opium|drugs|revelation|drug-addict|junkie|photograph|church|halloween|parade|washington-monument|washington-d.c.|new-orleans-louisiana|hotel|motel|truck|pickup-truck|pay-phone|waitress|restaurant|diner|homeless-person|homeless-man|homelessness|hitchhiking|written-by-director|home-invasion|stalking|wiretapping|eavesdropping|brutality|violence|death|blood|double-cross|betrayal|deception|escape|held-at-gunpoint|hostage|kidnapping|one-against-many|wrongful-arrest|false-accusation|bruise|falling-from-height|thrown-from-height|jumping-from-height|fight-to-the-death|final-showdown|showdown|rooftop|black-comedy|character-repeating-someone-else's-dialogue|loner|female-warrior|tough-girl|one-woman-army|anti-heroine|action-heroine|warrior|tough-guy|one-man-army|anti-hero|action-hero|knocked-out-with-a-gun-butt|knocked-out|disarming-someone|head-bashed-in|man-fights-a-woman|stick-fight|knife-fight|scene-during-opening-credits|scene-before-opening-credits|tortured-to-death|interrogation|torture|threatened-with-a-knife|knife|baton|improvised-weapon|assault-rifle|machine-gun|pistol|gash-in-the-face|shot-in-the-back|shot-to-death|shot-through-a-window|shot-in-the-leg|shot-in-the-chest|shot-in-the-head|car-chase|foot-chase|chase|beaten-to-death|beating|woman-kills-a-man|woman-fights-a-man|woman-punches-a-man|head-butt|kicked-in-the-stomach|kicked-in-the-face|punched-in-the-chest|punched-in-the-face|hand-to-hand-combat|mixed-martial-arts|martial-arts|brawl|fight|fistfight|combat|gun-battle|shootout|gunfight|fire|burned-to-death|burned-alive|exploding-body|explosion|exploding-car|based-on-novel|character-name-in-title|surprise-ending|hitchhiker</t>
  </si>
  <si>
    <t xml:space="preserve">tt4645330</t>
  </si>
  <si>
    <t xml:space="preserve">Denial</t>
  </si>
  <si>
    <t xml:space="preserve">Acclaimed writer and historian Deborah E. Lipstadt must battle for historical truth to prove the Holocaust actually occurred when David Irving, a renowned denier, sues her for libel.</t>
  </si>
  <si>
    <t xml:space="preserve">Rachel Weisz, Tom Wilkinson, Timothy Spall, Andrew Scott</t>
  </si>
  <si>
    <t xml:space="preserve">Mick Jackson</t>
  </si>
  <si>
    <t xml:space="preserve">Nominated for 1 BAFTA Film Award. Another 2 nominations.</t>
  </si>
  <si>
    <t xml:space="preserve">anti-semitism|holocaust-denial|holocaust|historian|holocaust-survivor|auschwitz|courtroom|calling-someone-a-racist|american-abroad|new-yorker|reference-to-heinrich-himmler|london-england|year-2000|reference-to-the-holocaust|reference-to-the-third-reich|reference-to-rudolf-hess|reference-to-adolf-hitler|shoah|expert-witness|neo-nazi|scholar|professor|barrister|solicitor|libel-suit|death-camp|based-on-true-story|reference-to-trevor-mcdonald|concentration-camp-number-tattoo|woman-with-tattoo|judge|barbed-wire|reference-to-david-and-goliath|reference-to-winston-churchill|common-law|diary|discovery-phase|cross-examination|feeding-a-dog|f-word|english-breakfast|black-pudding|fried-egg|reference-to-mcdonald's-restaurant|female-jogger|calling-someone-a-liar|reference-to-steven-spielberg|year-1999|year-1996|q-&amp;-a|atlanta-georgia|concentration-camp|profanity|reference-to-hilaire-belloc|reference-to-edward-lear|archive-footage|reference-to-best-western-hotel|reference-to-reinhard-heydrich|reference-to-johann-wolfgang-von-goethe|reference-to-gareth-southgate|reference-to-edward-gibbon|reference-to-cato|reference-to-thucydides|englishman-abroad|title-spoken-by-character</t>
  </si>
  <si>
    <t xml:space="preserve">tt2387499</t>
  </si>
  <si>
    <t xml:space="preserve">Keeping Up with the Joneses</t>
  </si>
  <si>
    <t xml:space="preserve">A suburban couple becomes embroiled in an international espionage plot when they discover that their seemingly perfect new neighbors are government spies.</t>
  </si>
  <si>
    <t xml:space="preserve">Zach Galifianakis, Isla Fisher, Jon Hamm, Gal Gadot</t>
  </si>
  <si>
    <t xml:space="preserve">Greg Mottola</t>
  </si>
  <si>
    <t xml:space="preserve">neighbor|spy|self-driving-car|jumping-out-a-window|jumping-into-a-pool|computer-chip|tied-feet|espionage|woman|upskirt|lesbian-kiss|wilhelm-scream|crossword-puzzle|binoculars|sunglasses|taxi|fire-extinguisher|revolver|revenge|slow-motion-scene|limousine|flashlight|shot-through-a-window|snake|coffee-shop|cafe|restaurant|drunkenness|culture-clash|interior-decorator|knocked-out|race-against-time|interrogation|tranquilizer-dart|gadget|home-invasion|paranoia|danger|panic|fear|sniper-rifle|sniper|jealousy|lasersight|homelessness|homeless-man|van|abandoned-warehouse|flash-forward|flashback|marrakech-morocco|gun-fu|dual-wield|female-agent|secret-agent|female-spy|undercover-agent|undercover|metal-detector|waitress|diner|security-guard|presumed-dead|reference-to-bruce-springsteen|henchman|mexican-standoff|mission|escape|rescue|held-at-gunpoint|violence|death|murder|double-cross|betrayal|deception|black-bra-and-panties|woman-in-bra-and-panties|jumping-through-a-window|caper|shopping-mall|dressing-room|department-store|bilingualism|product-placement|shot-to-death|shot-in-the-head|shot-in-the-chest|knife-throwing|knife|dartboard|party|neighborhood|suburbia|wearing-a-sound-wire|tracking-device|surveillance|eavesdropping|suspicion|rooftop|text-messaging|cell-phone|swimming-pool|hotel|suitcase-full-of-money|money|traitor|arms-dealer|bomb|suitcase-bomb|assassination-attempt|assassin|car-motorcycle-chase|hit-with-a-car-door|motorcycle|following-someone|stalker|stalking|husband-wife-relationship|fantasy-sequence|fire|school-bus|montage|human-resources|manager|employee-employee-relationship|uzi|machine-gun|sawed-off-shotgun|pistol|ambush|gas-explosion|exploding-house|exploding-motorcycle|exploding-body|explosion|gunfight|shootout|no-opening-credits|nonlinear-timeline|surprise-ending|bound-and-gagged|tied-to-a-chair</t>
  </si>
  <si>
    <t xml:space="preserve">tt3062096</t>
  </si>
  <si>
    <t xml:space="preserve">Inferno</t>
  </si>
  <si>
    <t xml:space="preserve">When Robert Langdon wakes up in an Italian hospital with amnesia, he teams up with Dr. Sienna Brooks, and together they must race across Europe against the clock to foil a deadly global plot.</t>
  </si>
  <si>
    <t xml:space="preserve">Tom Hanks, Felicity Jones, Omar Sy, Irrfan Khan</t>
  </si>
  <si>
    <t xml:space="preserve">police|virus|professor|europe|amnesia|world-health-organization|hunt|mural|famous-painting|moral-dilemma|basilica-cistern|hagia-sophia|art|baptistry|head-injury|plague|reference-to-dante's-inferno|church|mask-of-death|college-professor|short-term-memory-loss|loss-of-memory|danger|concert|museum|female-partner|vision|map|italian|billionaire|italy|faraday-pointer|conspiracy|on-the-run|code|tourist-sites|reference-to-palazzo-vecchio|mural-painting|reference-to-famous-painting|end-of-mankind|hell-on-earth|bicycle|visionary|traitor|nightmare|sociopath|explosive|one-day|violinist|translator|riddle|interrogation|infection|hidden-message|improvised-weapon|claustrophobic|secret-message|false-accusation|car-accident|blockade|commando-raid|no-cell-phone-signal|police-car|falling-to-death|coffee|slow-motion-scene|bazaar|statue|bribery|flashback|e-mail|indian|subtitled-scene|jumping-from-height|restaurant|scar|tracking-device|taxi-driver|looking-at-oneself-in-a-mirror|painting|rain|umbrella|hypodermic-needle|american-abroad|reference-to-google|cover-up|subjective-camera|police-dog|pregnant-woman|knocked-out|airplane|train|retrograde-amnesia|memory-loss|female-doctor|firefighter|fire-truck|panic|fear|violin|secret-passageway|motorcycle-cop|impersonating-a-police-officer|swat-team|soldier|mercenary|commando-unit|commando|van|walkie-talkie|scene-during-opening-credits|electronic-music-score|suspense|overpopulation|disease|race-against-time|bioterrorism|terrorism|terrorist|terrorist-plot|video-message|beard|biologist|bio-engineer|scientist|mad-scientist|adriatic-sea|ship|boat|secret-organization|female-agent|government-agent|actress|actor|surveillance-footage|security-camera|security-guard|surveillance|drone|corpse|opening-action-scene|foot-chase|love|blood|wet-t-shirt|attempted-murder|punched-in-the-face|drowning|assassination-attempt|female-killer|female-assassin|tube|photograph|biohazard|fugitive|chase|axe|istanbul-turkey|florence-italy|venice-italy|battlefield|held-at-gunpoint|hostage|kidnapping|double-cross|betrayal|deception|battle|death|cell-phone|bomb|cell-phone-detonator|underwater-fight|underwater-scene|water|one-against-many|woman-kills-a-man|woman-fights-a-man|final-showdown|fight-to-the-death|showdown|brawl|fight|fistfight|knife-fight|threatened-with-a-knife|knife|machine-gun|pistol|faked-death|blood-pack|shot-to-death|shot-in-the-chest|stabbed-to-death|stabbed-in-the-chest|stabbed-in-the-neck|explosion|underwater-explosion|hallucination|man-fights-a-woman|2010s|third-part|venice|reference-to-dantes-inferno|religion|expert|female-detective|symbology|historical-fiction|based-on-bestseller|sequel|murder|one-word-title|based-on-novel|based-on-book|title-spoken-by-character|surprise-ending|doctor|hospital|apartment|geneticist|suicide|escape|tourist-guide|manhunt|reference-to-botticelli|ghostly-vision|genocide|protest|poetic-justice|megalomaniac|suicide-by-cop|private-jet|ex-lover|treasure-hunt|hit-on-the-head|wristwatch|fear-of-heights|old-flame|aerial-shot|car-crash|hidden-door|police-raid|cell-phone-trace|bombmaker|falling-from-height|sole-black-character-dies-cliche|disguise|revelation|laptop|frenchman|bilingualism|necklace|falling-through-the-floor|taxi|bare-chested-male|heavy-rain|injection|englishwoman-abroad|youtube|hotel|character's-point-of-view-camera-shot|dog|pregnancy|golf-club|helicopter|airport|femme-fatale|nurse|ambulance|paranoia|evacuation|motorcycle</t>
  </si>
  <si>
    <t xml:space="preserve">tt1211837</t>
  </si>
  <si>
    <t xml:space="preserve">Doctor Strange</t>
  </si>
  <si>
    <t xml:space="preserve">While on a journey of physical and spiritual healing, a brilliant neurosurgeon is drawn into the world of the mystic arts.</t>
  </si>
  <si>
    <t xml:space="preserve">Benedict Cumberbatch, Chiwetel Ejiofor, Rachel McAdams, Benedict Wong</t>
  </si>
  <si>
    <t xml:space="preserve">Nominated for 1 Oscar. Another 12 wins &amp; 54 nominations.</t>
  </si>
  <si>
    <t xml:space="preserve">magic|wizard|magician|neurosurgeon|doctor|sorcerer|alternate-dimension|inanimate-object-comes-to-life|teleportation|time-loop|time-reversal|kathmandu-nepal|scene-during-end-credits|mysticism|marvel-cinematic-universe|based-on-comic-book|marvel-comics|superhero|marvel-entertainment|doctor-strange|new-york-city|x-rayed-skeleton|british-actor-playing-american-character|blockbuster|stan-lee-cameo|attempted-robbery|race-against-time|mansion|parallel-dimension|scene-after-end-credits|title-at-the-end|no-opening-credits|healing|time|self-sacrifice|fight-to-the-death|nurse|action-heroine|female-warrior|two-man-army|tough-guy|anti-hero|one-against-many|opening-action-scene|alley-fight|levitation|mirror|broken-hand|interracial-friendship|defibrillator|hospital|falling-from-height|decapitation|wristwatch|impalement|energy-beam|supernatural-power|megalomaniac|dying-repeatedly|master-apprentice-relationship|teacher-student-relationship|out-of-body-experience|ghost|fighting-in-the-air|stylized-violence|hand-to-hand-combat|mixed-martial-arts|martial-arts|fistfight|parallel-world|alternate-world|psychedelic-image|space-travel|evil-god|darkness|good-versus-evil|evil-sorcerer|spirituality|sequel-mentioned-during-end-credits|bare-chested-male|death-of-friend|surprise-ending|latex-gloves|car-accident|mystic|surgeon|nepal|artifact|spell|hong-kong|god|demon|broken-wristwatch|laughing|dimensional-portal|agustawestland-aw139-helicopter|philosophy|upside-down|sideways|new-york-cityscape|mirror-dimension|apple-core|relic|superhero-origin|folding-hand-fan|multiverse|wifi-password|thrown-out|suturing-a-wound|butterfly|tea-with-honey|prayer-wheel|nerve-damage|defibrillation|man-wearing-a-tuxedo|wristwatch-collection|alligator-forceps|removing-a-bullet|medical-mistake|scrubbing-for-surgery|ripping-page-from-a-book|marvel-character|strong-female-character|brain-surgery|supervillain|book-of-magic|reference-to-adele|reference-to-bono|magical-ring|miracle-cure|severed-spine|disembodiment|hand-wound|reckless-driving|secret-organization|arrogant-man|arrogance|occupation-in-title|final-showdown|2010s|surgery|paranormal-phenomena|abuse-of-power|shield|earth-viewed-from-space|mentor|back-from-the-dead|resurrection|fighting|zealot|attack|transformation|power|disobeying-orders|temple|experimental-surgery|old-flame|evil-man|foot-chase|traitor|astral-projection|sword|knife|librarian|flashback|death|murder|montage|near-death-experience|corpse|e-mail|written-by-director|revelation|deception|betrayal|black-magic|bo-staff|bullet-wound|bullet|cameo|bus|product-placement|vending-machine|bravery|courage|beard|rain|heavy-rain|operation|female-doctor|female-fighter|tough-girl|warrior|one-man-army|action-hero|alley|escape|rescue|ambush|cloak|falling-down-stairs|basketball|electrocution|love-interest|helicopter|lightning|desert|brass-knuckles|magical-object|ritual|portal|reference-to-eminem|reference-to-beyonce|guardian|disintegrating-body|apartment|wisecrack-humor|henchwoman|henchman|chase|collapsing-building|skyscraper|severed-head|stabbed-in-the-chest|energy|origin-of-hero|black-eye|immortality|immortal|slow-motion-scene|car-falling-off-cliff|cell-phone|car-crash|world-domination|library|church|fire-truck|ambulance|police-car|fire|exploding-building|exploding-body|explosion|destruction|head-butt|beating|kicked-in-the-stomach|kicked-in-the-face|punched-in-the-chest|punched-in-the-face|brooklyn-bridge|london-england|eccentric|mentor-protege-relationship|brawl|fight|dual-wield|training|combat|cosmos|outer-space|anti-villain|battlefield|battle|new-age|surprise-after-end-credits|surprise-during-end-credits|no-title-at-beginning|surrealism|amulet|violence|mentoring|bald|ipod|laptop|apocalypse|end-of-the-world|snow|mount-everest|title-spoken-by-character|character-name-in-title</t>
  </si>
  <si>
    <t xml:space="preserve">tt4669986</t>
  </si>
  <si>
    <t xml:space="preserve">Loving</t>
  </si>
  <si>
    <t xml:space="preserve">The story of Richard and Mildred Loving, a couple whose arrest for interracial marriage in 1960s Virginia began a legal battle that would end with the Supreme Court's historic 1967 decision.</t>
  </si>
  <si>
    <t xml:space="preserve">Big Beach Films</t>
  </si>
  <si>
    <t xml:space="preserve">Ruth Negga, Joel Edgerton, Will Dalton, Dean Mumford</t>
  </si>
  <si>
    <t xml:space="preserve">Nominated for 1 Oscar. Another 22 wins &amp; 84 nominations.</t>
  </si>
  <si>
    <t xml:space="preserve">racial-segregation|based-on-true-events|interracial-couple|1960s|marriage|virginia|supreme-court|court|interracial-marriage|united-states-of-america|20th-century|woman|bricklaying|ends-with-real-life-photos|character-appears-in-a-magazine|reference-to-bobby-kennedy|march-on-washington|house-building|local-policeman|washington-d.c.|exile|prison|jail|fight-for-rights|human-rights|planning-for-the-future|title-appears-in-writing|marriage-proposal|year-1958|supreme-court-ruling|u.s.-supreme-court|photograph|taking-a-photograph|photographer|life-magazine-photographer|life-magazine|telephone-call|ringing-phone|phone-ringing|construction-site|hit-by-a-car|segregation|richmond-virginia|husband-wife-relationship|one-word-title|interracial-love|civil-rights|injustice|intimidation|courtroom|construction-worker|miscegenation|racism|aclu|what-happened-to-epilogue|pregnant-bride|city-country-contrast|drag-race|lawyer|judge|family-relationships|home-birth|midwife|giving-birth|childbirth|birth|expectant-father|expectant-mother|pregnant-wife|pregnant-woman|pregnant|pregnancy|wedding|based-on-true-story|title-spoken-by-character|character-name-in-title</t>
  </si>
  <si>
    <t xml:space="preserve">tt4649416</t>
  </si>
  <si>
    <t xml:space="preserve">Almost Christmas</t>
  </si>
  <si>
    <t xml:space="preserve">A dysfunctional family gathers together for their first Christmas since their mom died.</t>
  </si>
  <si>
    <t xml:space="preserve">Will Packer Productions</t>
  </si>
  <si>
    <t xml:space="preserve">Danny Glover, Gabrielle Union, Mo'Nique, Kimberly Elise</t>
  </si>
  <si>
    <t xml:space="preserve">David E. Talbert</t>
  </si>
  <si>
    <t xml:space="preserve">tt2543164</t>
  </si>
  <si>
    <t xml:space="preserve">Arrival</t>
  </si>
  <si>
    <t xml:space="preserve">When twelve mysterious spacecraft appear around the world, linguistics professor Louise Banks is tasked with interpreting the language of the apparent alien visitors.</t>
  </si>
  <si>
    <t xml:space="preserve">21 Laps Entertainment</t>
  </si>
  <si>
    <t xml:space="preserve">Amy Adams, Jeremy Renner, Forest Whitaker, Michael Stuhlbarg</t>
  </si>
  <si>
    <t xml:space="preserve">Denis Villeneuve</t>
  </si>
  <si>
    <t xml:space="preserve">Won 1 Oscar. Another 48 wins &amp; 236 nominations.</t>
  </si>
  <si>
    <t xml:space="preserve">alien-contact|linguistics|female-scientist|linguist|nonlinear-timeline|mother-daughter-relationship|based-on-short-story|alien|spacecraft|extraterrestrial|first-contact|seeing-the-future|reference-to-abbott-and-costello|memory|death-of-daughter|military-officer|montana|fate|loss-of-daughter|sanskrit|militarism|foresight|ufo|language-barrier|u.s.-soldier|kid-art|flash-forward|helicopter|bird-in-a-cage|palindrome|colonel|china|computer|baby-girl|girl|disease|death|hazmat-suit|father-daughter-relationship|husband-wife-relationship|physicist|theoretical-physicist|one-word-title|cowgirl-costume|time|race-against-time|professor|communications|military|alien-language|spaceship|symbol|u.s.-army|threat|clay-figure|departure|brink-of-war|leaning-a-language|man-wearing-a-tuxedo|precognition|mi-24-hind-helicopter|one-twelfth|time-bomb|impatience|protest|flip-chart|caged-bird|weightless|precaution|scissor-lift-jack|ch-47-chinook-helicopter|sleeping-with-a-body-pillow|alien-spaceship|insight|change-of-mind|newscast|portuguese-class|philosophical-conversation|strong-female-lead|strong-female-character|canary|birdcage|tank|2010s|parking-garage|logogram|female-doctor|social-commentary|college-campus|captain|cia|childbirth|army-base|little-girl|shuttle-craft|politics|sudan|pakistan|russia|press-conference|interpretation|audio-message|translator|interpreter|knocked-out|bomb|message|moral-dilemma|misunderstanding|satellite|vomit|vision|flashlight|restaurant|baby|drawing|young-version-of-character|college-professor|united-nations|slow-motion-scene|rain|massachusetts|soldier|tent|zero-gravity|pakistani|camera|ink|teleportation|disappearance|aerial-shot|escape|cia-agent|evacuation|pickup-truck|alien-abduction|bilingualism|subtitled-scene|surrealism|hypodermic-needle|injection|dream|australian|hallucination|supernatural-power|hospital|terminal-illness|cancer|englishman|character-says-i-love-you|female-u.s.-president|u.s.-president|map|time-travel|single-mother|general|pistol|machine-gun|explosion|timebomb|scientist|time-paradox|bootstrap-paradox|media-manipulation|news-report|media-coverage|single-parent|laptop|shock-jock|creature|alien-creature|alien-life-form|alien-spacecraft|heptapod|squid|tentacle|circle|sphere|alien-invasion|doctor|fighter-jet|alien-race|library|reference-to-sheena-easton|reference-to-abbot-and-costello|warship|venezuela|riot|looting|paranoia|hope|panic|fear|suspense|aircraft-carrier|held-at-gunpoint|cell-phone|woman|no-title-at-beginning|chinese|escalation|chinese-army-officer|international-relations|military-aggression|low-gravity|reminiscence|reference-to-the-united-nations|first-person-narration|begins-with-narration|no-opening-credits|space|montage|voice-over-narration|independent-film|surprise-ending|f-word|reference-to-the-university-of-california-at-berkeley|breaking-news|news-channel|title-at-the-end|wine|flashback|decontamination|contamination|absent-father</t>
  </si>
  <si>
    <t xml:space="preserve">tt2582500</t>
  </si>
  <si>
    <t xml:space="preserve">Shut In</t>
  </si>
  <si>
    <t xml:space="preserve">A heart-pounding thriller about a widowed child psychologist who lives in an isolated existence in rural New England. Caught in a deadly winter storm, she must find a way to rescue a young boy before he disappears forever.</t>
  </si>
  <si>
    <t xml:space="preserve">Naomi Watts, Oliver Platt, Charlie Heaton, Jacob Tremblay</t>
  </si>
  <si>
    <t xml:space="preserve">Farren Blackburn</t>
  </si>
  <si>
    <t xml:space="preserve">nightmare|boy|child-psychologist|psychologist|catatonia|hush-little-baby|isolation|delusion|house|child-in-peril|little-boy|deaf-boy|obsession|single-parent|madness|disappearance-of-a-child|deaf-child|deaf-mute|snow|mother-son-relationship|female-in-peril|alarm|winter|winter-storm|storm|car-crash|nude-girl|voyeurism|voyeur|blonde|female-rear-nudity|nude|woman-in-bathtub|scantily-clad-female|cleavage|jealousy|immobility|sitting-in-a-window|catatonic-stupor|catatonic-state|seeing-breath|violence|forest|red-herring|home-office|rural-setting|teenager|angry-kid|creepy-child|crying|house-on-lake|seclusion|knife|teenage-boy|guilt|shotgun|raft|moonlight|adoption|oar|lake|dock|breaking-window|broken-glass|weather|crawlspace|screaming|scream|anger|frying-pan|candlelight|footsteps|corpse|snowed-in|murderer|killer|hiding-in-closet|hiding|stabbed-to-death|murder|patient|doctor|advice|lullaby|singing-a-lullaby|dream|lantern|single-father|single-mother|oedipus-complex|patricide|suicide-attempt|power-failure|insanity|snow-storm|ice-storm|sleet|step-mother|caregiver|step-son|skype|car-accident|mother-kills-son|falling-into-water|escape|hit-with-a-hammer|hammer|axe|candle|basement|vomiting|female-nudity|nudity|pills|disappearance|taking-blood-pressure|raccoon|night|dream-sequence|taking-a-bath|bath|bathtub|laptop|video-call|deaf|watching-tv|widow|boy-in-wheelchair|wheelchair|handicapped|therapist|6-months-later|father-son-conflict|tied-up-in-a-bathtub|female-tied-up|tied-up-woman|tied-up-naked|tied-up|one-word-title</t>
  </si>
  <si>
    <t xml:space="preserve">tt3183660</t>
  </si>
  <si>
    <t xml:space="preserve">Fantastic Beasts and Where to Find Them</t>
  </si>
  <si>
    <t xml:space="preserve">The adventures of writer Newt Scamander in New York's secret community of witches and wizards seventy years before Harry Potter reads his book in school.</t>
  </si>
  <si>
    <t xml:space="preserve">Eddie Redmayne, Sam Redford, Scott Goldman, Tim Bentinck</t>
  </si>
  <si>
    <t xml:space="preserve">Won 1 Oscar. Another 12 wins &amp; 45 nominations.</t>
  </si>
  <si>
    <t xml:space="preserve">suitcase|magic|wizard|new-york-city|spin-off|based-on-novel|magical-creature|year-1926|unlikely-hero|englishman-abroad|good-versus-evil|secret-society|prequel|title-spoken-by-character|cryptozoologist|cryptozoology|long-title|creature|escape|spell|writer|protest|panic|baker|arrest|false-identity|secret-revealed|true-identity-revealed|fraud|f-rated|hanging-upside-down|character's-point-of-view-camera-shot|subjective-camera|period-film|misadventure|comic-relief|photographer|witness|photograph|vision|rally|nightclub|british-actor-playing-american-character|extremist-group|secret-identity|love|black-magic|megalomaniac|witchcraft|witch|kiss|train|disguise|adopted-daughter|adopted-sister|interrogation|lobotomy|collector|race-against-time|wrongful-arrest|false-accusation|bridge|rhinoceros|poison|anger|abusive-parent|abusive-mother|adopted-son|urban-fantasy|urban-setting|landlady|revolving-door|alley|montage|reporter|robbery|christmas-tree|christmas|revelation|evil-man|anti-villain|tragic-villain|bar-fight|fight|brawl|punched-in-the-face|singer|jewelry-store|department-store|black-and-white-scene|breaking-and-entering|gold-coin|gold|fragments-of-glass|friendship|corpse|death|bank-vault|bank-manager|bank|destroyed-building|skyscraper|paranoia|danger|fear|betrayal|deception|double-cross|gangster|prohibition|speakeasy|statue-of-liberty-new-york-city|trial|righteous-rage|death-of-brother|umbrella|senator|time-reversal|newsstand|newspaper-editor|levitation|power-outage|rotary-club|press-conference|council|dungeon|typewriter|wanted-poster|steampunk|fugitive|on-the-run|sorcery|female-magician|brother-brother-relationship|sister-sister-relationship|father-son-relationship|world-war-one-veteran|factory-worker|bakery|erased-memory|criminal-mastermind|fake-identity|impostor|cover-up|trenchcoat|police-raid|police|car-accident|flipping-car|overturning-car|car-fire|fire|subway-station|subway|final-showdown|showdown|battle|final-battle|curse|gifted-child|little-girl|corrupt-official|mission|orphanage|orphan|unrequited-love|eccentric|hands-tied|handcuffs|execution-chamber|execution|prison-escape|jailbreak|held-at-gunpoint|kleptomaniac|slow-motion-scene|ice-skating|pentagram|magic-spell|derelict-house|abandoned-house|goblin|revenge|shape-shifter|shape-shifting|exploding-building|exploding-body|explosion|ferry|aerial-shot|customs|mutation|golden-eagle|evil-spirit|bubble|love-at-first-sight|mind-reading|mind-control|glowing-eyes|telepathy|force-field|orb|teleportation|magic-wand|wand|supernatural-power|premonition|ministry|1920s|bureaucracy|female-investigator|investigator|domestic-abuse|abuse-victim|manipulation|media-coverage|newspaper-headline|president|heavy-rain|rain|snow|rainforest|jungle|desert|animal|culture-clash|fish-out-of-water|famous-score|blockbuster|altered-version-of-studio-logo|no-opening-credits|dark-fantasy|surrealism|whimsical|evil-sorcerer|magician|sorcerer|magical-object|portal|rescue|chase|slapstick-comedy|destruction|chaos|rampage|invisibility|camouflage|brooklyn-new-york-city|manhattan-new-york-city|italian-american|brooklyn-bridge|rockefeller-center|central-park-manhattan-new-york-city|animal-attack|potion|insect|sea-lion|zoo|sanctuary|lion|giant-bird|birdcage|bird|eagle|monkey|hippopotamus|platypus|giant-animal|giant-creature|death-of-son|based-on-book|surprise-ending|chandelier|baseball-bat|3-dimensional|3d|egg|author|shower|gas-lamp|apartment|grand-canyon|teapot|bartender|drunkenness|necklace|bar|clock|wristwatch|strudel|factory|raid|shotgun|revolver|police-car|automobile|rat|home-repair|helmet|ice|whale|neck-bite</t>
  </si>
  <si>
    <t xml:space="preserve">tt1974420</t>
  </si>
  <si>
    <t xml:space="preserve">Rules Don't Apply</t>
  </si>
  <si>
    <t xml:space="preserve">The unconventional love story of an aspiring actress, her determined driver, and their boss, eccentric billionaire Howard Hughes.</t>
  </si>
  <si>
    <t xml:space="preserve">Steve Tom, Paul Sorvino, Peter Mackenzie, Ivar Brogger</t>
  </si>
  <si>
    <t xml:space="preserve">Warren Beatty</t>
  </si>
  <si>
    <t xml:space="preserve">Nominated for 1 Golden Globe. Another 3 wins &amp; 9 nominations.</t>
  </si>
  <si>
    <t xml:space="preserve">christian-woman|actress|driver|billionaire|eccentric|virgin|songwriter|aspiring-actress|hollywood|baptist|dance-class|movie-studio|rko-pictures|undershirt|guilt|paycheck|son|body-double|mustache|kiss|sermon|preacher|church|overprotective-mother|mother-daughter-relationship|quitting|confrontation|shouting|reference-to-twa|fired-from-the-job|paranoia|fresno-california|breaking-up-with-girlfriend|breaking-up|engagement-ring|ring|jealousy|broken-vase|premature-ejaculation|ejaculation|bungalow|hollywood-california|year-1964|driving|beverly-hills-hotel|beverly-hills|reference-to-marilyn-monroe|singing|title-song|title-as-song|woman-crying|crying-woman|telephone|older-man-younger-woman|screen-test|period-film|1950s|three-word-title|love-interest|movie-actress|title-spoken-by-character</t>
  </si>
  <si>
    <t xml:space="preserve">tt3216348</t>
  </si>
  <si>
    <t xml:space="preserve">Incarnate</t>
  </si>
  <si>
    <t xml:space="preserve">A scientist with the ability to enter the subconscious minds of the possessed must save a young boy from the grips of a demon with powers never seen before, while facing the horrors of his past.</t>
  </si>
  <si>
    <t xml:space="preserve">Aaron Eckhart, Carice van Houten, Catalina Sandino Moreno, David Mazouz</t>
  </si>
  <si>
    <t xml:space="preserve">exorcism|exorcist|wheelchair-bound|wheelchair|one-word-title</t>
  </si>
  <si>
    <t xml:space="preserve">tt3253232</t>
  </si>
  <si>
    <t xml:space="preserve">The Bounce Back</t>
  </si>
  <si>
    <t xml:space="preserve">A relationship guru and best-selling author finds himself falling for the licensed therapist who questions his methods.</t>
  </si>
  <si>
    <t xml:space="preserve">Ankle Sock &amp; Baseball Pants</t>
  </si>
  <si>
    <t xml:space="preserve">Shemar Moore, Nadine Velazquez, Matthew Willig, Michael Beach</t>
  </si>
  <si>
    <t xml:space="preserve">Youssef Delara</t>
  </si>
  <si>
    <t xml:space="preserve">tt3748528</t>
  </si>
  <si>
    <t xml:space="preserve">Rogue One</t>
  </si>
  <si>
    <t xml:space="preserve">The Rebel Alliance makes a risky move to steal the plans for the Death Star, setting up the epic saga to follow.</t>
  </si>
  <si>
    <t xml:space="preserve">Felicity Jones, Diego Luna, Alan Tudyk, Donnie Yen</t>
  </si>
  <si>
    <t xml:space="preserve">Nominated for 2 Oscars. Another 11 wins &amp; 72 nominations.</t>
  </si>
  <si>
    <t xml:space="preserve">star-wars|space-opera|space|battle|spaceship|spin-off|rebel|death-star|space-battle|good-versus-evil|one-against-many|haunted-by-the-past|redemption|female-protagonist|father-daughter-relationship|hope|self-sacrifice|prequel-and-sequel|title-spoken-by-character|suicide-mission|super-weapon|rebellion|weapon-of-mass-destruction|planet|space-western|destroyed-city|robot-as-pathos|rebel-base|secret-base|fight-the-system|female-criminal|behind-enemy-lines|warp-speed|female-prisoner|comic-relief|extremist-group|mexican-standoff|loss-of-loved-one|hatred|anger|loss-of-mother|loss-of-father|loss-of-wife|hologram|alien-creature|on-the-run|supernatural-power|moon|temple|fighter-pilot|darth-vader|stormtrooper|famous-score|blindness|inbetwequel|spacecraft|force-field|dogfight|crash-landing|gunfight|shootout|tragic-ending|dark-past|warrior|fictional-war|female-fighter|tough-girl|action-heroine|rebel-leader|strong-female-lead|strong-female-protagonist|beach|blockbuster|anti-hero|death-of-protagonist|mass-destruction|telekinesis|spaceship-crash|grenade|blind-man|no-opening-credits|subtitled-scene|alien-language|alien|escaped-prisoner|robot|child-in-peril|flashback|young-version-of-character|jedi|space-pilot|fictional-planet|data-transmission|energy-shield|senator|resistance-fighter|secret-weapon|secret-plan|space-war|space-travel|hyperspace|spaceship-name-in-title|prequel|death-of-mother|death-of-father|empire|tower|bag-over-head|cave|crystal|scientist|tough-guy|female-warrior|rebel-soldier|moral-dilemma|resistance|information-leak|death|mission|shuttle|epic|destruction|saga|stolen-shuttle|strong-female-character|asian|african-american|caucasian|gunship|imperial-death-trooper|alien-admiral|frigate-starship|nebulon-b-frigate|fighter-bomber|transport-starship|gr-75-medium-transport|transport|milky-eyes|ghost-the-starship|tie-fighter-pilot|human-male|hyperspace-jump|the-force|tie-bomber|communications-tower|human-female|targeting-scope|tie-fighter|planet-viewed-from-outer-space|sith-lord|human|mon-calamari|shuttlecraft|x-wing-starfighter|blockade-runner|imperial-stormtrooper|rebel-fleet|galactic-empire|starship-fleet|starship|planet-enclosed-within-shield|cruiser-starship|aqualish|hammerhead-corvette|corvette-starship|zeta-class-shuttle|imperial-shuttle|data-vault|impersonating-an-imperial-officer|handheld-communicator|comlink|u-wing-starfighter|y-wing-starfighter|epic-battle|starfighter-pilot|starfighter-cockpit|starfighter|imperial-starship|at-at-walker|rebel-starship|imperial-star-destroyer|blaster|red-blade-lightsaber|protocol-droid|blaster-pistol|warrior-monk|wmd|ultimate-weapon|stolen-spaceship|stolen-plans|stealing-secrets|storm-trooper|stardust|star-destroyer|space-shuttle|shield-generator|schematic|rogue-one|robot-human-relationship|galactic-war|evil-empire|droid-human-relationship|design-plan|design-flaw|civil-war|cargo-ship|blueprint|battle-station|archive|film-starts-with-text|returning-character-killed-off|death-of-parent|death-scene|against-the-odds|sentient-robot|heroine-dies|spaceship-collision|collision|two-word-title|friendship|veteran|war-veteran|assassination-attempt|offscreen-killing|female-spy|governor|sergeant|little-girl|bureaucracy|megalomaniac|world-domination|totalitarianism|sword|suit-of-armor|evacuation|firing-squad|innocent-person-killed|execution|ronin|lock-pick|captive|capture|bravery|courage|dam|attack|map|collapsing-building|bazaar|escape-pod|council|insubordination|disobeying-orders|sociopath|female-convict|fake-identity|wilhelm-scream|mushroom-cloud|broken-leg|control-tower|communications|power-outage|jumping-from-height|social-commentary|criminal|ex-convict|sabotage|captain|lightning|heavy-rain|aerial-battle|body-count|shot-through-a-window|politics|distrust|arrest|prison-escape|prisoner|prison|escape-attempt|jailbreak|jail-cell|admiral|gas-mask|presumed-dead|falling-from-height|helmet|disguise|man-kills-a-woman|general|flash-forward|prologue|attempted-murder|message|secret-message|messenger|desert|death-of-wife|husband-wife-relationship|mother-daughter-relationship|traitor|mind-reading|interrogation|creature|bunker|farm|death-of-friend|lightsaber|power|disembodied-head|computer-cracker|corpse|elevator|cap|mercenary|lifting-person-in-air|strangulation|outpost|director|panic|paranoia|danger|fear|survival|suspense|tension|undercover-agent|undercover|fire|race-against-time|female-senator|soldier|female-pilot|army|secret-agent|intelligence-officer|spy|space-station|farmer|alarm|prosthetic-limb|mercilessness|brutality|violence|broken-arm|extreme-close-up|guardian|swordsman|double-cross|betrayal|deception|escape|rescue|held-at-gunpoint|hostage|kidnapping|sniper|night-vision-binoculars|binoculars|goggles|man-with-a-ponytail|character-repeating-someone-else's-dialogue|character's-point-of-view-camera-shot|aerial-shot|extremist|exploding-ship|exploding-planet|exploding-building|exploding-tank|pilot|exploding-body|bomb|electrocution|laser|crossbow|defector|laser-blaster|air-strike|plane-crash|evil-man|outer-space|combat|battlefield|street-shootout|fight|brawl|stylized-violence|hit-on-the-head|knocked-out-with-a-gun-butt|knocked-out|bo-staff|chase|shot-in-the-arm|stabbed-in-the-foot|scottish-accent|cockney-accent|droid|open-ended|tragedy|dark-heroine|tragic-heroine|revenge|tragic-past|action-hero|anti-heroine|female-lead|heroism|massacre|machine-gun|pistol|impalement|stabbed-to-death|stabbed-in-the-back|stabbed-in-the-chest|falling-to-death|subjective-camera|sniper-rifle|torture|tied-to-a-chair|ambush|explosion|cameo|cape|shot-in-the-head|shot-in-the-back|shot-to-death|shot-in-the-chest|shot-in-the-shoulder|murder|switchboard|blind-soldier|mining-town|mining|defect|engineer|alien-intelligence|destroyed-planet|artificial-intelligence|laser-gun|number-in-title</t>
  </si>
  <si>
    <t xml:space="preserve">tt1355644</t>
  </si>
  <si>
    <t xml:space="preserve">Passengers</t>
  </si>
  <si>
    <t xml:space="preserve">A spacecraft traveling to a distant colony planet and transporting thousands of people has a malfunction in its sleep chambers. As a result, two passengers are awakened 90 years early.</t>
  </si>
  <si>
    <t xml:space="preserve">Jennifer Lawrence, Chris Pratt, Michael Sheen, Laurence Fishburne</t>
  </si>
  <si>
    <t xml:space="preserve">Nominated for 2 Oscars. Another 1 win &amp; 7 nominations.</t>
  </si>
  <si>
    <t xml:space="preserve">spaceship-setting|spacecraft|trapped-in-space|malfunction|space-flight|hibernation|spaceship|isolation|automation|asteroid|android|robot|outer-space|spacewalk|computer-malfunction|woman-wearing-a-spacesuit|swimming-pool|cryonics|stasis-pod|loneliness|jogging|writer|space-station|tether|suite|basketball-court|basketball|crying-woman|crying-man|argument|birthday-cake|birthday|bartender|gravity|containment|computer|blood|shouting|sex-scene|cutting-off-one's-beard|male-rear-nudity|bare-chested-male|male-nudity|one-word-title|sleep-chamber|pod|planet|crew|starship|hibernation-pod|120-year-voyage|biosphere|dragging-someone|saving-a-life|overhead-shot|arm-injury|heat-the-temperature|jammed-door|heat-shield|computer-module|reactor-control-computer|oxygen|engineering|systems-failure|warning-sign|dying|sedative|progressive-organ-failure|prognosis|medical-scan|power-surge|nosebleed|underwater-scene|sleeplessness|illness|murder|flight-deck|deck-chief|trapped-in-an-elevator|hangover|best-friend|broken-heart|stairway|reference-to-god|red-rose|rose|fate|happiness|crawling-on-a-table|deception|trust|wine|loss-of-father|heart-attack|17-year-old|reference-to-antarctica|robot-waiter|french|manhattan-the-drink|shoplifting|popcorn|migration|midwife|gardener|falling-in-love|immigrant|dating|swimming|nightmare|reference-to-the-pulitzer-prize|falling-to-the-ground|lost-in-space|welding|sledgehammer|coffee|drinking|reference-to-new-york-city|drink|spanish|observatory|drunkenness|elevator|apology|dancer|mirror|id|friend|colonization|interstellar-starliner|reference-to-denver-colorado|whiskey|punching-bag|the-future|scene-during-end-credits|swimming-underwater|champagne|marriage-proposal|ring|repairing-a-robot|sleeping|lie|resuscitation|woman-wearing-a-red-dress|gravity-assist|trapped-in-a-water-bubble|artificial-gravity|oak-tree|invitation|secret|red-giant-star|arcturus|cleaning-robot|diving-into-a-pool|drowning|breakfast|coughing-blood|walking-in-space|tear-on-cheek|shooting-baskets|android-bartender|weightless|male-in-a-shower|asteroid-impact|interstellar-voyage|self-sacrifice|aurora-borealis|star|vending-machine|kiss|redemption|loss-of-oxygen|rescue|aerial-shot|laser|infirmary|sabotage|meteor-shower|meteor|space-colonization|electronic-music-score|disfigurement|engagement-ring|security-camera|surveillance|woman-hits-a-man|hologram|video-message|zero-gravity|power-outage|explosive-decompression|dancing|moral-dilemma|near-death-experience|resurrection|back-from-the-dead|floating-in-space|space-travel|force-field|space-shuttle|contemplating-suicide|flashback|love-at-first-sight|suspended-animation|blowtorch|female-journalist|journalist|jackhammer|engineer|mechanic|class-differences|high-tech|no-opening-credits|human-in-outer-space|race-against-time|despair|death-of-father|passenger|hairy-chest|sex-on-a-table|black-panties|bare-breasts|undressing|watching-a-movie|bolt-upright-after-nightmare|running|360-degree-well-shot|face-slap|reference-to-a-desert-island|reference-to-central-park-new-york-city|father-daughter-relationship|barefoot|growing-a-beard|looking-at-oneself-in-a-mirror|traveling-at-half-of-light-speed|interview|singing-happy-birthday|woman-undressing|woman-wearing-a-little-black-dress|dinner-date|chrysler-building-scale-model|one-on-one-basketball|dance-contest|woman-wearing-a-mesh-swimsuit|sole-black-character-dies-cliche|bare-butt|punched-in-the-face|flash-forward|hatred|movie-theater|explosion|fear|panic|danger|anger|character-repeating-someone-else's-dialogue|black-comedy|montage|film-with-ambiguous-title|punctured-spacesuit|man-wearing-a-spacesuit|spacesuit|coughing-up-blood|cafeteria|tree|bar|fire|title-spoken-by-character|surprise-ending</t>
  </si>
  <si>
    <t xml:space="preserve">tt2094766</t>
  </si>
  <si>
    <t xml:space="preserve">Assassin's Creed</t>
  </si>
  <si>
    <t xml:space="preserve">When Callum Lynch explores the memories of his ancestor Aguilar and gains the skills of a Master Assassin, he discovers he is a descendant of the secret Assassins society.</t>
  </si>
  <si>
    <t xml:space="preserve">Michael Fassbender, Marion Cotillard, Jeremy Irons, Brendan Gleeson</t>
  </si>
  <si>
    <t xml:space="preserve">based-on-video-game|assassin|bare-chested-male|secret-society|time-travel|punctuation-in-title|apostrophe-in-title|apple|memory|genetics|descendant|free-will|genetic-memory|death|ancestor|spain|relic|apple-of-eden|ceo|injection|lethal-injection|texas|madrid-spain|15th-century|caucasian|latex-gloves|husband-murders-wife|elevator|ambush|bomb|cutlass|knife-in-shoe|weapon|rope|dart|rope-dart|tranquilizer-gun|tranquilizer-dart|haunted-by-the-past|tragic-past|dark-past|dark-hero|fate|destiny|fight-with-self|chess|torch|secret-organization|totalitarianism|power|cyberpunk|megacorporation|social-commentary|fight-the-system|metal-detector|disobedience|nightstick|anger|paranoia|electrocution|jumping-from-a-rooftop|reference-to-adam-and-eve|doctor|laboratory|computer|x-rayed-skeleton|palm-tree|wristblade|hypodermic-needle|escape-attempt|strapped-to-a-chair|redemption|regret|guilt|sinister|american-abroad|bicycle|revelation|panic|bravery|courage|fear|danger|man-kills-a-woman|rescue-mission|attack|massacre|eavesdropping|self-mutilation|security-camera|race-against-time|reference-to-marie-curie|visionary|reference-to-the-bible|bible-quote|crypt|cathedral|church|machine-gun|revenge|execution|grenade|repeated-line|character-repeating-someone-else's-dialogue|initiation-rite|ritual|loss-of-father|loss-of-mother|riot|corpse|mother-son-relationship|father-son-relationship|father-daughter-relationship|art-gallery|faked-death|exploitation|father-son-reunited|trailer-park|trailer-home|training|surveillance|evil-corporation|corporation|cover-up|conspiracy|babe-scientist|scientist|manipulation|world-domination|helicopter|stylized-violence|basketball|young-version-of-character|flash-forward|2010s|1980s|year-1986|1490s|year-1492|historical-fiction|subtitled-scene|prologue|mission|child-in-peril|crashing-through-a-window|rooftop|rooftop-chase|chase|foot-chase|knocked-out|horse-chase|horse-drawn-carriage|horse|desert|jumping-from-height|free-fall|free-running|chariot|singing|drawing|painting|hallucination|flashback|photograph|science-fantasy|pseudo-science|ship|christopher-columbus|deoxyribonucleic-acid|newspaper-clipping|macguffin|mystical-artefact|artifact|armory|research-facility|sultan|village|tied-up|subjective-camera|character's-point-of-view-camera-shot|slow-motion-scene|aerial-shot|no-opening-credits|suspense|death-row-inmate|southern-accent|death-row|jail-cell|prisoner|prison-warden|prison-guard|prison|high-tech|virtuality|virtual-reality|surrealism|convict|criminal|blood|violence|murder|double-cross|deception|escape|rescue|hostage|kidnapping|female-fighter|female-warrior|tough-girl|tattoo|scar|action-heroine|warrior|tough-guy|anti-hero|action-hero|one-against-many|combat|battlefield|battle|betrayal|axe-fight|knife-fight|hand-to-hand-combat|mixed-martial-arts|martial-arts|brawl|fight|fistfight|colonialism|spanish-inquisition|london-england|baja-california|good-versus-evil|fictional-war|knights-templar|warlord|emperor|priest|prince|assassination|knight|baton|security-guard|henchman|mercenary|enforcer|army|soldier|female-killer|female-assassin|woman-punches-a-man|woman-kills-a-man|woman-fights-a-man|kicked-in-the-stomach|kicked-in-the-face|punched-in-the-chest|punched-in-the-face|strangulation|neck-breaking|throat-slitting|hidden-weapon|blade|spear-throwing|spear|archery|archer|hooded-figure|tunic|explosion|fire|oil|impalement|dagger|shield|helmet|flaming-arrow|crossbow|threatened-with-a-knife|knife-throwing|knife|axe|sword|bow-and-arrow|shot-with-an-arrow|stabbed-to-death|stabbed-in-the-arm|stabbed-in-the-stomach|stabbed-in-the-leg|stabbed-in-the-back|stabbed-in-the-chest|stabbed-in-the-neck|stabbed-in-the-throat|shot-in-the-leg|shot-to-death|shot-in-the-back|shot-in-the-chest|shot-in-the-arm|shot-in-the-head|eagle|parkour|sword-fight|public-execution|death-of-father|death-of-mother|title-spoken-by-character|surprise-ending</t>
  </si>
  <si>
    <t xml:space="preserve">tt2671706</t>
  </si>
  <si>
    <t xml:space="preserve">Fences</t>
  </si>
  <si>
    <t xml:space="preserve">A working-class African-American father tries to raise his family in the 1950s, while coming to terms with the events of his life.</t>
  </si>
  <si>
    <t xml:space="preserve">Denzel Washington, Viola Davis, Stephen Henderson, Jovan Adepo</t>
  </si>
  <si>
    <t xml:space="preserve">Denzel Washington</t>
  </si>
  <si>
    <t xml:space="preserve">Won 1 Oscar. Another 49 wins &amp; 104 nominations.</t>
  </si>
  <si>
    <t xml:space="preserve">frustrated-man|pittsburgh|garbage-collector|african-american|reference-to-jackie-robinson|reference-to-babe-ruth|no-opening-credits|garbage-truck-driver|trumpet|singing|daughter|father-son-conflict|baby|grave|cemetery|snow|infidelity|garbage-truck|one-word-title|adopted-child|disabled-character|wooden-fence|adultery|husband-wife-relationship|domineering-father|father-son-relationship|based-on-play</t>
  </si>
  <si>
    <t xml:space="preserve">tt3741834</t>
  </si>
  <si>
    <t xml:space="preserve">Lion</t>
  </si>
  <si>
    <t xml:space="preserve">A five-year-old Indian boy gets lost on the streets of Calcutta, thousands of kilometers from home. He survives many challenges before being adopted by a couple in Australia. 25 years later, he sets out to find his lost family.</t>
  </si>
  <si>
    <t xml:space="preserve">See-Saw Films</t>
  </si>
  <si>
    <t xml:space="preserve">Sunny Pawar, Abhishek Bharate, Priyanka Bose, Khushi Solanki</t>
  </si>
  <si>
    <t xml:space="preserve">Garth Davis</t>
  </si>
  <si>
    <t xml:space="preserve">Nominated for 6 Oscars. Another 32 wins &amp; 70 nominations.</t>
  </si>
  <si>
    <t xml:space="preserve">adoption|train|india|australian|tasmania|orphanage|5-year-old|passenger-train|street-child|australia|adopted-brother|adoptive-mother-adoptive-son-relationship|ends-with-real-life-photos|ends-with-biographical-notes|woman|what-happened-to-epilogue|title-at-the-end|butterfly|mother-son-reunion|watermelon|reference-to-google|laptop|boyfriend-girlfriend-relationship|flashback|past|2010s|adopted-son|adopted-child|calcutta-india|brother-brother-relationship|little-boy|year-1986|one-word-title|bare-chested-male|google-earth|mispronounce-name|melbourne|kolkata|mispronounciation|language-barrier|mother-son-relationship|foreign-adoption|missing-person|lost-child|based-on-book|based-on-true-story</t>
  </si>
  <si>
    <t xml:space="preserve">tt3416532</t>
  </si>
  <si>
    <t xml:space="preserve">A Monster Calls</t>
  </si>
  <si>
    <t xml:space="preserve">A boy seeks the help of a tree monster to cope with his single mother's terminal illness.</t>
  </si>
  <si>
    <t xml:space="preserve">Lewis MacDougall, Sigourney Weaver, Felicity Jones, Toby Kebbell</t>
  </si>
  <si>
    <t xml:space="preserve">29 wins &amp; 41 nominations.</t>
  </si>
  <si>
    <t xml:space="preserve">monster|boy|terminal-illness|nightmare|single-mother|telling-a-story|mother-son-relationship|dream-sequence|truth|school|grandmother|bully|screenplay-adapted-by-author|death|cemetery|hospital|destruction-of-furniture|locked-door|grandfather-clock|part-animation|grandmother-grandson-relationship|moving-object|son-sleeping-in-mother's-bed|son-sleeping-with-mother|drawing|reference-to-king-kong|king-kong|film-projection|film-projector|bullying|mathematics-class|classroom|voice-over</t>
  </si>
  <si>
    <t xml:space="preserve">tt4030600</t>
  </si>
  <si>
    <t xml:space="preserve">The Bye Bye Man</t>
  </si>
  <si>
    <t xml:space="preserve">Three friends stumble upon the horrific origins of a mysterious figure they discover is the root cause of the evil behind unspeakable acts.</t>
  </si>
  <si>
    <t xml:space="preserve">Douglas Smith, Lucien Laviscount, Cressida Bonas, Doug Jones</t>
  </si>
  <si>
    <t xml:space="preserve">Stacy Title</t>
  </si>
  <si>
    <t xml:space="preserve">supernatural|house-fire|falling-body|blood-from-ear|taking-eyes-off-the-road|car-rollover|hit-by-a-car|immolation|deception|writing-on-a-wall|kitchen-knife|driving-at-night|hit-with-a-baseball-bat|bare-chested-male|philosophy|german-shepherd|female-vomiting|car-accident|hit-by-a-train|claw-hammer|bloody-hand|breaking-a-window|seance|erasing-history|gun-in-mouth|peace-dollar|attempted-suicide|maggot|writing-in-a-circle|dancing-at-a-party|word-cut-out-message|running-for-your-life|shooting-a-hole-in-a-door|pump-action-shotgun|train-tracks|sole-survivor|murder|hooded-figure|violence|party|boyfriend-girlfriend-relationship|stabbed-with-scissors|blood|suicide|hit-by-train|car-crash|teen-sex|hallucination|underage-drinking|male-rear-nudity|female-rear-nudity|sex-scene|character-name-in-title|title-spoken-by-character</t>
  </si>
  <si>
    <t xml:space="preserve">tt4972582</t>
  </si>
  <si>
    <t xml:space="preserve">Split</t>
  </si>
  <si>
    <t xml:space="preserve">Three girls are kidnapped by a man with a diagnosed 23 distinct personalities. They must try to escape before the apparent emergence of a frightful new 24th.</t>
  </si>
  <si>
    <t xml:space="preserve">James McAvoy, Anya Taylor-Joy, Betty Buckley, Haley Lu Richardson</t>
  </si>
  <si>
    <t xml:space="preserve">super-villain|villain-played-by-lead-actor|written-by-director|teenage-girl|multiple-personality-disorder|kidnapper|female-victims|human-monster|violence|one-word-title|kidnapping|death-of-father|disturbed-individual|child-rapist|child-rape|child-molestation|molestation|escape|kidnapped|beast|sinister|basement|survival|party|birthday-party|birthday|teenager|psychiatrist|therapist|dissociative-identity-disorder|self-harm|sociopath|dread|macabre|chloroform|gas-mask|survival-horror|world-domination|pump-action-shotgun|spiral-staircase|rape|rapist|rifle|training|river|high-school-student|security-guard|human-sacrifice|young-version-of-character|missing-person|revelation|journal|neo-noir|haunted-by-the-past|tragedy|tragic-event|tragic-past|ambulance|virtuality|locked-in-a-cage|cage|caged-human|eaten-alive|looking-at-oneself-in-a-mirror|wrist-cutting|megalomaniac|surrealism|philadelphia-pennsylvania|cameo|superhuman-strength|crawlspace|crawling|man-dressed-as-a-woman|bookshelf|injection|climbing-up-a-wall|evil-man|eccentric|necklace|pearl-necklace|mental-patient|hypodermic-needle|female-doctor|fade-to-black|captive|capture|hit-with-a-baseball-bat|baseball-bat|coat-hanger|bedroom|cell-phone|danger|paranoia|panic|fear|kitchen|superhuman-speed|suspicion|power-outage|chase|rampage|obsessive-compulsive-disorder|heavy-rain|stalker|voyeurism|voyeur|laptop|e-mail|apartment|surveillance|guardian|psychological-thriller|shot-to-death|shot-in-the-chest|double-cross|betrayal|deception|flowers|transformation|mercilessness|brutality|flower-shop|death|murder|held-at-gunpoint|lisp|nonlinear-timeline|dancing|knife|orphan|disarming-someone|power-drill|walkie-talkie|locker|tunnel|zookeeper|hit-with-a-chair|suspense|character's-point-of-view-camera-shot|subjective-camera|near-death-experience|attempted-murder|forest|woods|deer|hunter|man-with-glasses|loner|damsel-in-distress|woman-in-jeopardy|knocked-out|shopping-mall|camping|tent|funeral|loss-of-father|uncle-niece-relationship|crushed-to-death|pepper-spray|stealing-a-car|interracial-friendship|father-daughter-relationship|sole-black-character-dies-cliche|black-comedy|police-officer|police-dog|dog|tiger|video-diary|computer|scar|flashlight|taxi-driver|taxi|skype|watching-tv|schizophrenic|schizophrenia|air-vent|british-actor-playing-american-character|locked-in-a-room|escape-attempt|rescue|hostage|bare-chested-male|news-report|diner|2010s|corpse|torso-cut-in-half|scene-before-opening-credits|loss-of-friend|friendship|police-car|caucasian|drawing|drawings|bloody-leg|gauze|stereo|boom-box|blood-on-mouth|african-american|white-bra|forced-to-strip|panties|under-the-bed|villain-escapes|mental-breakdown|train-station|abusive-mother|open-ended|zoo|shotgun|security-camera|director-cameo|painting|art-museum|museum|neighbor|teleconferencing|videoconferencing|video-conferencing|conference|reference-to-skype|doctor|old-woman|hunting|flashback|super-powers|superbeing|part-of-trilogy|superhero|sole-survivor|violent|blood|mental-illness|stalking|sadistic-psychopath|maniac|psychopathic-killer|gore|east-coast|bad-guy|villain|disturbed-childhood|sexual-predator|pedophilia|pedophile|victim|child-molester|dark-past|killing|killing-spree|rage|serial-murderer|serial-murder|serial-killer|murderer|psycho-terror|psycho-thriller|psychopath|weirdo|insanity|eating-human-flesh|anthropophagus|flesh-eating|cannibal|cannibalism|bloody-violence|terror|female-victim|child-abuse|monster|psycho-killer|disturbing|split-personality|killer|homicidal-maniac|creep|american-horror|death-of-friend|title-spoken-by-character|twist-ending|surprise-ending|train|sequel|second-part|psycho</t>
  </si>
  <si>
    <t xml:space="preserve">tt1293847</t>
  </si>
  <si>
    <t xml:space="preserve">xXx: Return of Xander Cage</t>
  </si>
  <si>
    <t xml:space="preserve">Xander Cage is left for dead after an incident, though he secretly returns to action for a new, tough assignment with his handler Augustus Gibbons.</t>
  </si>
  <si>
    <t xml:space="preserve">Vin Diesel, Donnie Yen, Deepika Padukone, Kris Wu</t>
  </si>
  <si>
    <t xml:space="preserve">parachute|free-fall|airplane|tattoo|swimming-pool|breaking-through-window|jumping-through-a-window|satellite|soccer-on-tv|television-broadcast|skateboarding|pandora's-box|extreme-athlete|conspiracy|warrior|athlete|weapon|attending-one's-own-funeral|pulled-from-an-airplane-by-a-parachute|armored-personnel-carrier|inertia|weightless|betrayed|firefight|pulling-a-gun|thermal-imaging|out-of-ammunition|jumping-over-a-moving-car|jumping-on-a-moving-vehicle|jamming-device|comparing-tattoos|lion-tattoo|close-up-of-a-woman's-bare-thigh|newscast|woman-wearing-a-string-bikini|rappelling-from-a-helicopter|playing-hot-potato|camera-shot-of-a-woman's-crotch|knife-held-to-throat|gun-held-to-head|woman-wearing-a-red-bikini|woman-wearing-an-animal-print-bikini|woman-wearing-a-one-piece-swimsuit|breaking-a-rifle-over-knee|woman-wearing-a-micro-mini-skirt|exo-glove|man-wearing-a-sleeveless-jacket|parachute-drop|bow-hunting|female-sniper|male-african-lion|ghillie-suit|medal-winner|c-17-globemaster|cutting-torch|woman-in-lingerie|man-having-sex-with-six-women|climbing-a-tree|woman-wearing-a-black-bikini|swimming-laps|framed|time-bomb|map-of-the-world|rule-number-one|woman-riding-on-a-man's-back|soccer-game|downhill-skateboarding|ski-jump|jumping-off-an-antenna|peeling-out-on-a-motorcycle|front-wheelie|hit-with-a-book|sliding-on-the-floor|crashing-through-a-skylight|infiltration|hit-by-a-falling-satellite|sawed-off-shotgun|introducing-a-character-with-a-biography|satallite-burning-up-on-reentry|hunter|hit-with-a-chair|reference-to-abraham-lincoln|raised-middle-finger|obscene-finger-gesture|conspiracy-theorist|daredevil|bar|restaurant|chopsticks|sexual-innuendo|double-entendre|bridge|woman-in-bikini|redemption|revenge|falling-to-death|zero-gravity|fighting-in-the-air|government-agent|warehouse|abandoned-warehouse|framed-for-murder|frame-up|arrest|fighting|satellite-crash|electrocution|bald-man|ex-soldier|getaway-driver|sharpshooter|green-hair|montage|manipulation|prototype|sabotage|title-at-the-end|destruction|backflip|ambush|beard|pork-pie-hat|russian|stadium|moscow-russia|macguffin|massacre|robbery|limousine|apartment|map|bullet-time|shot-through-a-window|spiral-staircase|thrown-from-height|race-against-time|traffic-jam|junkyard|carjacking|stealing-a-car|prologue|showdown|final-showdown|premarital-sex|orgy|caper|attempted-robbery|convenience-store|sunglasses|camouflage|loud-shirt|bulletproof-vest|motorcycle|coming-out-of-retirement|subtitled-scene|falling-from-height|jumping-from-a-rooftop|jumping-from-height|opening-action-scene|one-against-many|detroit-michigan|london-england|new-york-city|timebomb|bomb|dominican-republic|brazil|reference-to-taylor-swift|reference-to-lady-gaga|asian-man|surveillance|security-camera|teamwork|defector|big-ben-london|london-eye|american-in-the-uk|american-abroad|rubber-boat|van|scottish-accent|australian|englishman-abroad|cockney-accent|englishwoman|indian|palm-tree|eavesdropping|suspicion|underwater-scene|tidal-wave|arms-dealer|philippines|party|island|beach|jungle|forest|woods|skateboard|rooftop|aerial-shot|bare-chested-male|free-running|parkour|salt-mine|bus|motorcycle-stunt|hit-by-a-motorcycle|body-landing-on-a-car|hit-by-a-car|car-stunt|overturning-car|car-rollover|car-accident|car-crash|product-placement|sports-car|evacuation|money-falling-through-the-air|eccentric|freeze-frame|scar|funeral|church|one-liner|terrorism|death-threat|news-report|hired-killer|security-guard|henchman|bodyguard|pickup-truck|special-forces|soldier|mercenary|mission|helicopter|commando-raid|commando-unit|commando|lion|bow-and-arrow|lasersight|impersonating-a-police-officer|swat-team|abandoned-building|armored-car|silencer|sniper-rifle|sniper|rave|ak-47|shotgun|machine-gun|uzi|disarming-someone|pistol|laptop|threatened-with-a-knife|knife-throwing|knife|mexican-standoff|nightclub|wristwatch|reference-to-youtube|camera-phone|cell-phone|tracking-device|walkie-talkie|surveillance-footage|reference-to-the-terminator|reference-to-rocky-balboa|reference-to-gi-joe|character-repeating-someone-else's-dialogue|computer-cracker|woman-with-glasses|skiing|air-force-base|cargo-plane|hand-grenade|armory|armorer|2010s|fight-the-system|government-corruption|corruption|cover-up|wisecrack-humor|earth-viewed-from-space|attempted-murder|female-killer|female-assassin|assassination-attempt|assassin|female-agent|female-spy|rogue-agent|nsa-agent|nsa|cia-agent|cia|spy|secret-agent|undercover-agent|undercover|female-warrior|tough-girl|anti-heroine|action-heroine|tough-guy|one-man-army|anti-hero|action-hero|extreme-sports|gadgetry|gadget|high-tech|spy-hero|espionage|seduction|villainess|femme-fatale|double-cross|betrayal|deception|escape|rescue|held-at-gunpoint|hostage|mercilessness|brutality|violence|death|murder|shootout|gunfight|exploding-airplane|exploding-building|exploding-car|explosion|improvised-weapon|man-fights-a-woman|man-kills-a-woman|woman-kills-a-man|woman-fights-a-man|knocked-out|beaten-to-death|motorcycle-chase|car-chase|foot-chase|chase|beating|head-butt|kicked-in-the-stomach|kicked-in-the-face|punched-in-the-chest|punched-in-the-face|gun-fu|dual-wield|slow-motion-scene|stylized-violence|martial-artist|kung-fu|hand-to-hand-combat|mixed-martial-arts|martial-arts|brawl|fight|fistfight|stabbed-in-the-chest|shot-in-the-leg|shot-in-the-arm|shot-to-death|shot-in-the-back|shot-in-the-chest|shot-in-the-head|shot-in-the-forehead|faked-death|presumed-dead|cameo|revelation|battle|gun-battle|dj|hawaiian-shirt|grenade|grenade-launcher|girl-in-bikini|weapon-of-mass-destruction|elevator|soccer-match|television|tv-broadcast|third-part|sequel|character-name-in-title|surprise-ending</t>
  </si>
  <si>
    <t xml:space="preserve">tt4276820</t>
  </si>
  <si>
    <t xml:space="preserve">The Founder</t>
  </si>
  <si>
    <t xml:space="preserve">The story of Ray Kroc, a salesman who turned two brothers' innovative fast food eatery, McDonald's, into one of the biggest restaurant businesses in the world with a combination of ambition, persistence, and ruthlessness.</t>
  </si>
  <si>
    <t xml:space="preserve">Michael Keaton, Nick Offerman, John Carroll Lynch, Linda Cardellini</t>
  </si>
  <si>
    <t xml:space="preserve">franchising|ambition|fast-food|mcdonald's-restaurant|1950s|business-executive|based-on-true-story|salesman|money|contract|business|hamburger|bad-guys-win|founder|based-on-real-person|woman|america|singing|husband-wife-relationship|hanging-up-without-saying-goodbye|no-opening-credits|golf|blank-check|divorce|telephone-call|businessman</t>
  </si>
  <si>
    <t xml:space="preserve">tt3922818</t>
  </si>
  <si>
    <t xml:space="preserve">The Space Between Us</t>
  </si>
  <si>
    <t xml:space="preserve">The first human born on Mars travels to Earth for the first time, experiencing the wonders of the planet through fresh eyes. He embarks on an adventure with a street smart girl to discover how he came to be.</t>
  </si>
  <si>
    <t xml:space="preserve">Gary Oldman, Janet Montgomery, Trey Tucker, Scott Takeda</t>
  </si>
  <si>
    <t xml:space="preserve">mars|space|alien|tulsa|scientist|astronaut|nosebleed|hydrocephalus|futuristic|manned-mission|space-mission|nasa|maternal-mortality|horse-rider|high-school-student|love-interest|blonde|california|las-vegas|running-away|unknown-father|stratosphere|airplane-crash|road-trip|playing-keyboard|stealing-car|dead-mother|foster-care|boulder|four-word-title|hero|latex-gloves</t>
  </si>
  <si>
    <t xml:space="preserve">tt5273624</t>
  </si>
  <si>
    <t xml:space="preserve">Journey to the West: The Demons Strike Back</t>
  </si>
  <si>
    <t xml:space="preserve">A monk and his three disciples continue on their journey to battle demons.</t>
  </si>
  <si>
    <t xml:space="preserve">Star Overseas</t>
  </si>
  <si>
    <t xml:space="preserve">Kris Wu, Kenny Lin, Chen Yao, Yun Lin</t>
  </si>
  <si>
    <t xml:space="preserve">Adventure, Comedy, Fantasy</t>
  </si>
  <si>
    <t xml:space="preserve">tt1105355</t>
  </si>
  <si>
    <t xml:space="preserve">Growing Up Smith</t>
  </si>
  <si>
    <t xml:space="preserve">In 1979, an Indian family moves to America with hopes of living the American Dream. While their 10-year-old boy Smith falls head-over-heels for the girl next door, his desire to become a "good old boy" propels him further away from his family's ideals than ever before.</t>
  </si>
  <si>
    <t xml:space="preserve">Good Deed Entertainment</t>
  </si>
  <si>
    <t xml:space="preserve">Jason Lee, Anjul Nigam, Brighton Sharbino, Hilarie Burton</t>
  </si>
  <si>
    <t xml:space="preserve">Frank Lotito</t>
  </si>
  <si>
    <t xml:space="preserve">girl-next-door|adolescence|sent-away|high-standards|growing-vegetables|father-daughter-relationship|banana-bike|family-duty|assimilation|grammar-school|home-shrine|penance|tubesocks|local-hero|arranged-marriage|vegetarian|ganesha|mentor-protege-relationship|south-asian|boy-meets-girl|nostalgia|father-son-relationship|indian-american|hindu|1970s|first-love|cross-cultural|coming-of-age|childhood|indian|india|indian-family|hunting|halloween|small-town|jack-o'lantern|studying|curiosity|bicycle|indian-food|husband-wife-relationship|mother-son-relationship|second-chance-at-love|culture-clash|hunting-accident|neighborhood-picnic|best-friend|kentucky-fried-chicken|deer-hunting|squirrel|cemetery|bullying|squash|tragic-death|self-inflicted-gunshot-wound|neurosurgeon|neighbor|backyard-barbecue|halloween-costume|pizza|family-relationships|square-dancing|based-on-true-story</t>
  </si>
  <si>
    <t xml:space="preserve">tt3387266</t>
  </si>
  <si>
    <t xml:space="preserve">A United Kingdom</t>
  </si>
  <si>
    <t xml:space="preserve">The story of King Seretse Khama of Botswana and how his loving but controversial marriage to a British white woman, Ruth Williams, put his kingdom into political and diplomatic turmoil.</t>
  </si>
  <si>
    <t xml:space="preserve">Harbinger Pictures</t>
  </si>
  <si>
    <t xml:space="preserve">David Oyelowo, Rosamund Pike, Tom Felton, Jack Davenport</t>
  </si>
  <si>
    <t xml:space="preserve">interracial-marriage|king|botswana|prince|africa|queen|ascension-to-the-throne|protectorate|1940s|dancing|interracial-kiss|interracial-relationship|racism|banishment|exile|1950s|childbirth|british-commonwealth|riot|protest|betrayal|succession-crisis|mineral-exploration|colonialism|british-parliament|abdication|crown-prince|f-rated|forbidden-love|marriage-proposal|london-england</t>
  </si>
  <si>
    <t xml:space="preserve">tt2034800</t>
  </si>
  <si>
    <t xml:space="preserve">The Great Wall</t>
  </si>
  <si>
    <t xml:space="preserve">European mercenaries searching for black powder become embroiled in the defense of the Great Wall of China against a horde of monstrous creatures.</t>
  </si>
  <si>
    <t xml:space="preserve">Matt Damon, Tian Jing, Willem Dafoe, Andy Lau</t>
  </si>
  <si>
    <t xml:space="preserve">great-wall-of-china|monster|female-general|mercenary|gunpowder|dark-hero|captive|anti-hero|trust|greed|archer|explosion|female-soldier|three-word-title|wall|attack|queen|horde|commander|army|strategist|invasion|bandit|warrior|general|china|heroism|cave|escape|soldier|creature|medallion|nunchucks|3-dimensional|3d|imprisonment|film-starts-with-text|thief|drum|alternate-history|backflip|statue|man-with-a-ponytail|dining-room|secret-military-operation|council|cavalry|tower|crash-landing|chase|sleeping-potion|bound-and-gagged|gurney|envoy|dark-fantasy|rocket|disarming-someone|dual-wield|shield|store-room|harpoon|heist|redemption|cannonball|engine-room|impalement|spear-gun|acrobatics|acrobat|character-repeating-someone-else's-dialogue|siege|tragic-hero|tragic-past|dark-past|orphan|teacher|alien-monster|bomb|grenade|prison|prisoner|capture|crashing-through-a-window|stampede|surrealism|rampage|guard|escape-attempt|potion|final-battle|final-showdown|showdown|zip-line|fictional-war|good-versus-evil|fish-out-of-water|culture-clash|massacre|chaos|kaiju|giant-monster|giant-creature|destruction|stone|macguffin|mountain|desert|poetic-justice|tribe|nomad|middle-ages|medieval-times|sword-and-fantasy|map|scroll|banquet|target-practice|near-death-experience|courage|bravery|tough-guy|action-hero|two-man-army|friendship|partner|paranoia|panic|danger|fear|honor|shaving|beard|ambush|robbery|knocked-out|caught-in-a-net|tunnel|wall-of-fire|funeral|self-sacrifice|sewer|palace|throne|threatened-with-a-knife|knife|armory|opening-action-scene|horse-chase|severed-head|shot-in-the-chest|shot-in-the-leg|shot-with-an-arrow|hive|stabbed-to-death|stabbed-in-the-eye|stabbed-through-the-mouth|stylized-violence|spear-throwing|axe-throwing|archery|offscreen-killing|burned-alive|burned-to-death|burning-body|fireball|cannon|catapult|crossbow|decapitation|sword|axe|spear|suit-of-armor|falling-from-height|jumping-from-height|bullet-time|aerial-shot|exploding-body|fire|campfire|explosive|swarm|combat|battlefield|dynamite|subtitled-scene|spaniard|irish|hands-tied|jail-cell|dungeon|arrest|suspicion|distrust|blood-on-camera-lens|green-blood|corpse|blood-splatter|double-cross|betrayal|deception|period-piece|evacuation|rescue|violence|death|murder|chinese-army|translator|torso-cut-in-half|eaten-alive|bungee-jump|church|temple|emperor|kingdom|chinese|creature-feature|monster-movie|animated-sequence|meteor|alien-creature|no-opening-credits|11th-century|historical-fiction|studio-logo-segues-into-film|interracial-relationship|hot-air-balloon|cage|magnet|chinese-lantern|battle|bow-and-arrow|horse|surprise-ending|rooftop|torch|slow-motion-scene|severed-arm|flag|helmet|tunic|bowl|severed-hand</t>
  </si>
  <si>
    <t xml:space="preserve">tt2126235</t>
  </si>
  <si>
    <t xml:space="preserve">Collide</t>
  </si>
  <si>
    <t xml:space="preserve">An American backpacker gets involved with a ring of drug smugglers as their driver, though he winds up on the run from his employers across Cologne high-speed Autobahn.</t>
  </si>
  <si>
    <t xml:space="preserve">Nicholas Hoult, Felicity Jones, Anthony Hopkins, Ben Kingsley</t>
  </si>
  <si>
    <t xml:space="preserve">Eran Creevy</t>
  </si>
  <si>
    <t xml:space="preserve">drugs|on-the-run|race-against-time|gangster|eccentric|chase|heist|drug-smuggler|hallucination|caper|cat-and-mouse|criminal|blonde|hijacking|heist-gone-wrong|newspaper-headline|handcuffs|smoke-grenade|informant|subway-station|subway|fugitive|character-repeating-someone-else's-dialogue|shot-in-the-chest|shot-in-the-head|bulletproof-vest|jumping-from-height|truck-accident|baseball-cap|improvised-weapon|construction-site|drug-addict|near-death-experience|body-landing-on-a-car|hit-by-a-car|college-student|dark-past|gas-station|hunter|rifle|freeway|police-officer-killed|long-take|threatened-with-a-knife|motorcycle|dog|home-invasion|seizure|bartender|undressing|bare-chested-male|flashback|tunnel|interracial-friendship|reference-to-john-travolta|rave|mexican-standoff|robbery|text-messaging|recreational-vehicle|double-cross|betrayal|deception|rescue|escape|torture|hostage|kidnapping|held-at-gunpoint|hitman|attempted-murder|silencer|uzi|shotgun|stable|horse|racetrack|grenade-launcher|assault-rifle|machine-gun|pistol|pickup-truck|cell-phone|thug|henchman|mercenary|flashlight|ambush|decoy|tracking-device|beard|security-guard|surveillance|security-camera|disguise|nosebleed|nonlinear-timeline|foot-chase|police-shootout|gunfight|shootout|reference-to-burt-reynolds|reference-to-mozart|reference-to-sylvester-stallone|friendship|dancing|female-bartender|anger|nightclub|prostitute|pimp|revenge|redemption|money|one-last-job|quitting-job|drug-lord|organized-crime|crime-boss|taser|neo-noir|comic-relief|disarming-someone|knocked-out|pistol-whip|truck-driver|truck|golf-ball|drug-smuggling|drug-dealer|warrior|anti-hero|danger|panic|paranoia|fear|woman-in-jeopardy|hospital|female-doctor|warehouse|englishman-abroad|boyfriend-girlfriend-relationship|love-at-first-sight|love|apartment|junkyard|christmas|snow|montage|electronic-music-score|kidney-transplant|slow-motion-scene|written-by-director|desperation|british-actor-playing-american-character|american-abroad|stealing-a-car|shot-through-a-window|police-raid|van|ski-mask|swat-team|police-car|police|knife|interrogation|interview|arrest|character's-point-of-view-camera-shot|subjective-camera|bar|restaurant|sunglasses|turkish|black-comedy|exploding-car|car-fire|no-opening-credits|aerial-shot|car-wreck|car-rollover|flipping-car|overturning-car|car-accident|subtitled-scene|corrupt-businessman|cologne-germany|germany|explosion|car-chase|being-shot-at|gunshot|bullet|kidnap|kiss|gun|caucasian|cars|violence|car-crash|train|independent-film|surprise-ending|one-word-title</t>
  </si>
  <si>
    <t xml:space="preserve">tt2872518</t>
  </si>
  <si>
    <t xml:space="preserve">The Shack</t>
  </si>
  <si>
    <t xml:space="preserve">A grieving man receives a mysterious, personal invitation to meet with God at a place called "The Shack."</t>
  </si>
  <si>
    <t xml:space="preserve">Sam Worthington, Octavia Spencer, Tim McGraw, Radha Mitchell</t>
  </si>
  <si>
    <t xml:space="preserve">Stuart Hazeldine</t>
  </si>
  <si>
    <t xml:space="preserve">guilt|loss-of-daughter|death-of-child|grieving-father|family-trip|holy-trinity|death-of-daughter|based-on-novel|nightmare|father-hates-son|rude|abuse|father-son-abuse|flashback|hate|child-in-peril|abusive-husband|abusive-father|female-god|reference-to-santa-claus|judgment|title-appears-in-writing|missing-child|offscreen-killing|illusion|vision|church-service|christianity|christian|christian-god|jesus-christ|loss-of-sister|death-of-sister|loss-of-loved-one|mother-son-relationship|mother-daughter-relationship|husband-wife-relationship|father-daughter-relationship|father-son-relationship|based-on-book|title-spoken-by-character|rowboat|carpenter|asian-woman|red-dress|coffin|garden|camper-van|lake|fishing-pole|sitting-on-a-porch|neighbor|apple-pie|reference-to-neil-young|waterfall|semi-truck|serial-killer</t>
  </si>
  <si>
    <t xml:space="preserve">tt1691916</t>
  </si>
  <si>
    <t xml:space="preserve">Before I Fall</t>
  </si>
  <si>
    <t xml:space="preserve">February 12 is just another day in Sam's charmed life, until it turns out to be her last. Stuck reliving her last day over one inexplicable week, Sam untangles the mystery around her death and discovers everything she's losing.</t>
  </si>
  <si>
    <t xml:space="preserve">Zoey Deutch, Halston Sage, Logan Miller, Kian Lawley</t>
  </si>
  <si>
    <t xml:space="preserve">Ry Russo-Young</t>
  </si>
  <si>
    <t xml:space="preserve">female-protagonist|death|car-crash|friendship|high-school|time-loop|teenager|based-on-novel|bullying|f-rated|public-humiliation|reliving-same-event|teen-party|school-girl|female-friendship|dying-repeatedly|mother-daughter-relationship|bitchiness|sisyphus|red-rose|valentine|title-directed-by-female|origami|rose|suicide|teen-drinking|underage-drinking|sleepover|sex-scene|condom|female-bully|mean-girl|narration-from-the-grave|teenage-girl|rapping-in-a-car|singing-in-a-car|outsider|party</t>
  </si>
  <si>
    <t xml:space="preserve">tt1412528</t>
  </si>
  <si>
    <t xml:space="preserve">Table 19</t>
  </si>
  <si>
    <t xml:space="preserve">Eloise, having been relieved of maid of honor duties after being unceremoniously dumped by the best man via text, decides to attend the wedding anyway, only to find herself seated with five fellow unwanted guests at the dreaded Table 19.</t>
  </si>
  <si>
    <t xml:space="preserve">Anna Kendrick, Rya Meyers, Charles Green, Lisa Kudrow</t>
  </si>
  <si>
    <t xml:space="preserve">Jeffrey Blitz</t>
  </si>
  <si>
    <t xml:space="preserve">wedding|dumped-by-boyfriend|rebound|wedding-guest|bonding|misfit|digit-in-title|number-in-title</t>
  </si>
  <si>
    <t xml:space="preserve">tt3731562</t>
  </si>
  <si>
    <t xml:space="preserve">Kong: Skull Island</t>
  </si>
  <si>
    <t xml:space="preserve">A team of scientists explore an uncharted island in the Pacific, venturing into the domain of the mighty Kong, and must fight to escape a primal Eden.</t>
  </si>
  <si>
    <t xml:space="preserve">Warner Bros. Pictures/Legendary Pictures</t>
  </si>
  <si>
    <t xml:space="preserve">Tom Hiddleston, Samuel L. Jackson, Brie Larson, John C. Reilly</t>
  </si>
  <si>
    <t xml:space="preserve">Jordan Vogt-Roberts</t>
  </si>
  <si>
    <t xml:space="preserve">70s|island|soldier|monster|vietnam|vietnam-war|thailand|jungle|1970s|death|photographic-camera|monster-versus-monster|monster-movie|ensemble-cast|giant-monster|king-kong|scientist|creature|south-pacific|helicopter|survival|photographer|warrior|1940s|military-officer|boat|deception|stranded|stranded-on-an-island|katana-sword|scene-after-end-credits|fire|giant-spider|explosion|dog-tags|eaten-alive|flare-gun|crushed-to-death|impalement|blood-splatter|military|helicopter-crash|violence|prequel|creature-feature|skull|skull-island|colonel|uncharted-island|expedition|mission|escape|fight|tribe|senator|map|captain|bomb|revenge|ship|battle|gorilla|helicopter-explosion|pointless-self-sacrifice|cgi|falling-from-height|knocked-out|hollow-earth|mass-grave|platoon|burned-to-death|burned-alive|person-on-fire|stupid-victim|poetic-justice|booby-trap|reference-to-the-bermuda-triangle|man-versus-monster|man-versus-nature|fish-out-of-water|product-placement|bar-fight|tracker|face-paint|cave|lost-world|typewriter|white-house|taxi|slideshow|docks|heavy-rain|tough-guy|prologue|radio|shipwreck|compass|wristwatch|tracking-device|machete|sword|stabbed-through-the-mouth|bamboo|hurricane|lightning|storm-at-sea|near-death-experience|underwater-scene|camcorder|camera|british-actor-playing-american-character|southern-accent|ambush|shot-in-the-shoulder|blood|grenade-launcher|water-bottle|anger|hatred|destruction|chaos|detonator|corpse|footprint|smoke-grenade|gas-grenade|severed-leg|telephone|photo-lab|dog-tag|burial|palm-tree|vinyl|stripper|subtitled-scene|pool-cue|pool-table|bar|strip-club|american-flag|african-american|american-abroad|englishman-abroad|assault-rifle|fight-to-the-death|spear|camouflage|full-moon|blockbuster|black-comedy|card-game|air-base|helicopter-pilot|gas-explosion|cigarette-lighter|cigarette-smoking|throat-ripped-out|swamp|beard|vietnam-veteran|washington-d.c.|bangkok-thailand|saigon-vietnam|protest|cold-war|secret-government-organization|news-report|peace-treaty|reference-to-richard-nixon|ex-special-forces|archival-footage|female-scientist|botanist|geologist|secretary|photograph|satellite|rainforest|sunglasses|plane-crash|tail|hand-grenade|explosive|campfire|walkie-talkie|binoculars|double-cross|betrayal|murder|moral-dilemma|power-struggle|mexican-standoff|commando-unit|commando|special-forces|mercenary|u.s.-army|commando-mission|race-against-time|danger|paranoia|panic|suspicion|fear|gatling-gun|50.-caliber-machine-gun|gasoline|napalm|flamethrower|rifle|sniper-rifle|sniper|shotgun|ak-47|pistol|luger|self-sacrifice|obsession|close-up-of-eyes|reflection-in-eye|fireball|long-take|aerial-shot|slow-motion-scene|cave-drawing|rescue|held-at-gunpoint|beach|parachute|pilot|japanese|world-war-two-veteran|aircraft-carrier|skeleton|surprise-after-end-credits|surprise-during-end-credits|scene-during-end-credits|scene-during-opening-credits|scene-before-opening-credits|exploding-body|exploding-helicopter|exploding-airplane|punched-in-the-chest|punched-in-the-face|opening-action-scene|threatened-with-a-knife|knife|brawl|fistfight|foot-chase|chase|combat|final-showdown|showdown|giant-lizard|altered-version-of-studio-logo|ape|simian-fiction|giant-ape|giant-animal|squid|giant-squid|torso-cut-in-half|pterodactyl|giant-creature|monster-fight|year-1973|year-1944|camera-flash|reference-to-godzilla|young-version-of-character|military-escort|gas-mask|poison-gas|machine-gun|graveyard|giant-octopus|severed-arm|severed-head|native-tribe|prehistoric-creature|seismologist|pacifist|river|sacrifice|grenade|biologist|katana|weapon|character-name-in-title|surprise-ending|kaiju|guide|phone|phone-booth|cab|taxi-cab|mauser-c96-pistol|mauser-pistol|cartoon-on-tv|wall|bomb-explosion|taking-a-photograph|war-photographer|billiards|lost-soldier|backstory|last-of-its-kind|gargantuan-size|cave-painting|bombing-run|massive-explosion|world-war-two|soldier-killed|war-monger|sequel-baiting|government-conspiracy|secret-government-organisation|ambiguous-ending|massacre|war-addict|blind-rage|cynicism|suicide-mission|mad-commander|rescue-mission|marine</t>
  </si>
  <si>
    <t xml:space="preserve">tt3717490</t>
  </si>
  <si>
    <t xml:space="preserve">Power Rangers</t>
  </si>
  <si>
    <t xml:space="preserve">A group of high-school students, who are infused with unique superpowers, harness their abilities in order to save the world.</t>
  </si>
  <si>
    <t xml:space="preserve">Dacre Montgomery, Naomi Scott, RJ Cyler, Ludi Lin</t>
  </si>
  <si>
    <t xml:space="preserve">superpower|good-versus-evil|teenager|cutting-own-hair|training-montage|villainess|interracial-friendship|superhero|fight|reboot|based-on-tv-series|alien|power-rangers|high-school|kiss|origin-story|standoff|prank-gone-wrong|product-placement|high-school-student|jettisoned-into-space|superhuman-strength|super-strength|autistic-boy|autism|autism-spectrum-disorder|coastal-town|evil-woman|evil-alien|evil-laugh|destiny|prologue|alien-language|humanoid-alien|female-alien|alien-supervillain|teenage-superhero-team|morphing|golden-power-staff|staff-weapon|coin|crystal|jumping-from-height|bully|power-ranger|hit-by-a-train|krispy-kreme|giant-monster|scene-during-end-credits|dutch-angle|gold|reference-to-spiderman|father-son-conflict|teenage-girl|back-from-the-dead|city-in-ruins|montage-with-pop-song|spaceship|gold-mine|calling-someone-a-freak|car-chase|car-crash|bully-comeuppance|school-bully|detention|talking-robot|singing-nun|f-rated|power|small-town|outcast|hero|hatred|hate|angry-father|angry-mother|anger-anonymous|anger-issues|angry|abusive-mother|abusive-mom|abuse|aggressive|anger|punished|punishment|fix|repair|obsession|forced-to-fix-the-room-as-a-punishment|open-ended|secret-identity|humor|truck|crime-scene|quarry|water|black-comedy|outer-space|greed|regeneration|cannon|reboot-of-series|power-armor|relic|car-fire|freeze-to-death|fictional-war|saving-the-world|fate|misfit|fragments-of-glass|rock|mine|knocked-out|based-on-cult-tv-series|ambush|nun|bo-staff|evil|beaten-to-death|army|evacuation|green-hair|revenge|garage|tow-truck|security-guard|remake|robbery|trespassing|lifting-person-in-air|football-field|rope|chains|improvised-weapon|axe|pickaxe|skinny-dipping|forest|woods|body-slam|laptop|geode|clique|penis-joke|coffee-shop|wilhelm-scream|glowing-eyes|home-invasion|super-villain|donut|warrior|tough-guy|anti-hero|end-of-the-world|surrealism|suit-of-armor|british-actor-playing-american-character|bare-chested-male|power-outage|electromagnetic-pulse|sword|rampage|fireball|destruction|fire|kaiju|mecha|reluctant-hero|photograph|van|cave-in|cave|female-fighter|alien-robot|female-warrior|giant-creature|giant|monster|creature|hologram|wall|tentacle|tough-girl|anti-heroine|forcefield|apocalypse|crushed-to-death|world-domination|megalomaniac|insanity|mass-murderer|mass-murder|sadism|sadist|psychopath|female-psychopath|news-report|cemetery|funeral|tooth-knocked-out|tooth-ripped-out|scar|boat-yard|tied-up|tied-to-a-chair|bound-and-gagged|evil-laughter|homeless-person|offscreen-killing|fish|scepter|evil-smile|police-car|flashlight|bulldozer|construction-worker|construction-site|killing-spree|bicycle|fantasy-sequence|vision|sabotage|mission|race-against-time|house-arrest|map|one-against-many|beer|abandoned-mine|detonator|explosive|storm-at-sea|lightning|training|redemption|leadership|leader|manipulation|eavesdropping|falling-from-height|rainstorm|underwater-scene|heavy-rain|car-hit-by-a-train|train|aerial-shot|cameo|car-rollover|high-school-dropout|canteen|overturning-car|high-school-teacher|car-accident|near-death-experience|long-take|pickup-truck|locker-room|flipping-car|trailer-home|terminal-illness|sick-mother|family-relationships|looking-at-oneself-in-a-mirror|brother-sister-relationship|husband-wife-relationship|father-daughter-relationship|mother-daughter-relationship|brother-brother-relationship|teenage-life|single-parent|single-mother|mother-son-relationship|workshop|text-messaging|friendship|african-american|latin-american|asian-american|loner|cheerleader|jock|nerd|geek|autistic-spectrum-disorder|cell-phone|comic-relief|high-school-football|stadium|mutation|transformation|hope|panic|danger|fear|teen-movie|teenage-rebellion|teen-angst|teenage-superhero|origin-of-hero|coming-of-age|teen-rebel|superheroine|teamwork|superhero-team|juvenile-delinquent|masked-man|masked-hero|costumed-hero|costume|robot-suit|power-suit|power-coin|spacecraft|heroism|self-sacrifice|meteor|extraterrestrial|human-alien|alien-technology|subtitled-scene|bilingualism|corpse|swamp|dinosaur|volcano|prehistoric-times|bravery|femme-fatale|double-cross|betrayal|deception|escape|rescue|held-at-gunpoint|hostage|kidnapping|mercilessness|courage|death|murder|teenage-hero|2010s|levitation|zero-gravity|bullet-time|slow-motion-scene|earth-viewed-from-space|floating-in-space|frozen-alive|cryogenics|suspended-animation|resurrection|invulnerability|magic|black-magic|no-opening-credits|surprise-during-end-credits|supernatural-power|final-battle|showdown|final-showdown|epic-battle|combat|battlefield|battle|police-officer-killed|police-officer|shot-in-the-chest|pistol|shotgun|exploding-building|exploding-car|exploding-body|flash-forward|aircraft|foot-chase|chase|police-chase|opening-action-scene|beating|electronic-music-score|kicked-in-the-stomach|punched-in-the-chest|punched-in-the-face|hand-to-hand-combat|mixed-martial-arts|martial-arts|brawl|fistfight|terrorism|mean-girl|action-hero|school-teacher|lesbian-lead-character|super-power|megazord|teenage-angst|action-heroine|homeless-man|gold-teeth|gold-tooth|head-butt|cow|prank|high-school-girl|shot-into-outer-space|fisherman|campfire|reference-to-the-breakfast-club|reference-to-transformers|fishing-boat|dock|group-of-friends|black-ranger|pink-ranger|yellow-ranger|red-ranger|blue-ranger|alpha-5|zord|green-ranger|interdimensional-being|staff|jewelry-store|homosexuality|lesbian-main-character|lesbian|violence|giant-robot|robot|montage|reference-to-iron-man|father-son-relationship|overturned-truck|teenage-boy|explosion|golem|singing-in-a-car|title-spoken-by-character|surprise-ending</t>
  </si>
  <si>
    <t xml:space="preserve">tt2568862</t>
  </si>
  <si>
    <t xml:space="preserve">Going in Style</t>
  </si>
  <si>
    <t xml:space="preserve">Desperate to pay the bills and come through for their loved ones, three lifelong pals risk it all by embarking on a daring bid to knock off the very bank that absconded with their money.</t>
  </si>
  <si>
    <t xml:space="preserve">Morgan Freeman, Joey King, Ann-Margret, Peter Serafinowicz</t>
  </si>
  <si>
    <t xml:space="preserve">Zach Braff</t>
  </si>
  <si>
    <t xml:space="preserve">senior|money|bank|dog|plan|gun|flashback|arranging-an-alibi|false-alibi|alibi|ghost-train|candyfloss|cotton-candy|toilet|eggplant|split-screen|telephone-conversation|birthday-cake|birthday-present|wristwatch|watch|playing-saxophone|saxophone|skype|skyping|video-chat|video-call|offshoring|factory-closing|petanque|wetting-pants|tattoo|mask|shopping-cart|car|driving-a-car|laptop|pc|computer|hug|stealing|theft|surgical-gown|latex-gloves|nasogastric-intubation|medical-mask|surgical-mask|dental-mask|surgery|profanity|swearing|f-word|handgun|caucasian|bullet|violence|african-american|masked-robber|store-cashier|grandfather-granddaughter-relationship|watching-tv|fbi-agent|puppy|hospital|chase|grocery-store|granddaughter|friendship|marijuana|kidney-transplant|mortgage|foreclosure|police|robbery|retirement|pension|bank-robbery|heist|retiree|friendship-between-men|robbing-a-bank|remake</t>
  </si>
  <si>
    <t xml:space="preserve">tt4481414</t>
  </si>
  <si>
    <t xml:space="preserve">Gifted</t>
  </si>
  <si>
    <t xml:space="preserve">Frank, a single man raising his child prodigy niece Mary, is drawn into a custody battle with his mother.</t>
  </si>
  <si>
    <t xml:space="preserve">Chris Evans, Mckenna Grace, Lindsay Duncan, Jenny Slate</t>
  </si>
  <si>
    <t xml:space="preserve">child-prodigy|teacher|one-word-title|grandmother-granddaughter-relationship|mother-son-relationship|prize|uncle-niece-relationship|cat|mathematics|math|gifted-child|gifted|father-daughter-relationship|custody-hearing|child-custody|title-spoken-by-character</t>
  </si>
  <si>
    <t xml:space="preserve">tt4630562</t>
  </si>
  <si>
    <t xml:space="preserve">The Fate of the Furious</t>
  </si>
  <si>
    <t xml:space="preserve">When a mysterious woman seduces Dom into the world of terrorism and a betrayal of those closest to him, the crew face trials that will test them as never before.</t>
  </si>
  <si>
    <t xml:space="preserve">Vin Diesel, Jason Statham, Dwayne Johnson, Michelle Rodriguez</t>
  </si>
  <si>
    <t xml:space="preserve">F. Gary Gray</t>
  </si>
  <si>
    <t xml:space="preserve">betrayal|bulletproof-vest|killed-by-a-propeller|father-daughter-relationship|taking-a-selfie|brooklyn-bridge|manhattan-new-york-city|wrecking-ball|submarine|car-chase|3d|eighth-part|mysterious-woman|new-york-city|escape|terrorism|reference-to-hercules|rubber-bullet|one-liner|hostile-takeover|criminal-mastermind|flash-drive|eavesdropping|wristwatch|shiv|redemption|revenge|strongman|death-threat|flare|restaurant|car-crashing-through-a-window|computer-chip|black-comedy|swat-team|secret-headquarters|espionage|hand-grenade|disarming-someone|offscreen-killing|corpse|50.-caliber-machine-gun|suitcase|bodyguard|barbecue|snowplow|flood|hidden-camera|rescue-mission|security-guard|electromagnetic-pulse|soldier|spy|technology|mass-surveillance|double-entendre|cheering-crowd|hotel|map|ambush|aerial-shot|jumping-from-a-car|electrocution|taser|child-in-peril|baby|armory|yelling|anger|hatred|bald-man|scar|cockney-accent|bar|flashback|fast-car|harpoon|nitrous-oxide|panic|danger|fear|jumping-from-an-airplane|pilot|falling-down-stairs|snowmobile|moral-dilemma|psychological-manipulation|super-computer|satellite|pistol-whip|knocked-out-with-a-gun-butt|knocked-out|wingsuit|ex-soldier|ex-special-forces|ex-convict|cell-phone|walkie-talkie|soccer-match|tattoo|destruction|warehouse|fish-market|parking-garage|car-showroom|security-camera|surveillance|alley|fart-joke|wisecrack-humor|ice|snow|naval-base|underwater-scene|tank|van|humvee|hummer|handcuffs|arrest|sunglasses|federal-agent|secret-agent|rookie|high-tech|necklace|tracking-device|cyber-terrorist|cyberterrorism|countdown|parachute|airplane|manipulation|computer-hacker|mysterious-man|female-terrorist|evil-woman|kiss|seduction|femme-fatale|villainess|female-sociopath|sociopath|beard|thug|assassination-attempt|assassin|binoculars|politician|motorcade|motorcycle-cop|limousine|taxi|police-car|motorcycle|subtitled-scene|slow-motion-scene|statue-of-liberty-new-york-city|times-square-manhattan-new-york-city|russian|russia|rooftop|berlin-germany|disguise|havana-cuba|cuban|tied-to-a-chair|duct-tape-over-mouth|bound-and-gagged|old-flame|friendship|mission|top-secret|government-agent|black-ops|henchman|mercenary|helicopter-crash|helicopter|truck|woman-slaps-a-man|face-slap|grenade|brother-brother-relationship|father-son-relationship|mother-son-relationship|husband-wife-relationship|cousin-cousin-relationship|tow-truck|product-placement|lamborghini|near-death-experience|car-into-water|car-set-on-fire|car-fire|car-race|opening-action-scene|one-against-many|prison-escape|sabotage|jail-cell|hit-with-a-car-door|prison-riot|prison-fight|jailbreak|prison-guard|prisoner|prison|prison-bus|falling-from-height|thrown-from-height|threatened-with-a-knife|stabbed-in-the-chest|stabbed-in-the-back|knife|strangulation|broken-back|hit-in-the-crotch|woman-punches-a-man|pushed-from-height|woman-kills-a-man|woman-fights-a-man|fight-to-the-death|blockbuster|final-battle|final-showdown|showdown|jumping-from-height|thrown-through-a-window|crashing-through-a-window|teamwork|tough-guy|explosive|bomb|nuclear-submarine|torpedo|nuclear-threat|nuclear-missile|missile|missile-launcher|rocket-launcher|armored-car|sniper-rifle|sniper|ak-47|shotgun|machine-gun|silencer|pistol|hit-by-a-car|body-landing-on-a-car|car-stunt|flipping-car|car-rollover|fire|exploding-building|overturning-car|car-accident|car-crash|exploding-helicopter|exploding-truck|exploding-car|explosion|battlefield|battle|police-chase|chase|foot-chase|beaten-to-death|beating|head-butt|kicked-in-the-stomach|punched-in-the-chest|kicked-in-the-face|punched-in-the-face|hand-to-hand-combat|mixed-martial-arts|martial-arts|brawl|fight|fistfight|blood-splatter|blood|double-cross|deception|returning-character-killed-off|woman-in-jeopardy|damsel-in-distress|rescue|held-at-gunpoint|hostage|kidnapping|mercilessness|brutality|violence|death|murder|shot-to-death|shot-in-the-chest|shot-in-the-head|shot-in-the-back|gunfight|shootout|soccer-team|saying-grace|female-villain|mother-slaps-son|orange-prison-jumpsuit|terrorist-plot|terrorist-group|terrorist|bare-chested-male|chainsaw|character-repeating-someone-else's-dialogue|reference-to-scarface|race-against-time|character's-point-of-view-camera-shot|subjective-camera|american-flag|woman-with-no-name|2010s|mexican-standoff|attempted-murder|comic-relief|reference-to-batman|reference-to-robin-hood|reference-to-taylor-swift|reference-to-alvin-and-the-chipmunks|american-abroad|englishman-abroad|englishwoman-abroad|computer-cracker|man-with-no-name|scene-during-opening-credits|irish-american|female-warrior|tough-girl|one-woman-army|anti-heroine|action-heroine|warrior|one-man-army|anti-hero|action-hero|u-boat|gatling-gun|desert-eagle|sequel|surprise-ending</t>
  </si>
  <si>
    <t xml:space="preserve">tt6574272</t>
  </si>
  <si>
    <t xml:space="preserve">Phoenix Forgotten</t>
  </si>
  <si>
    <t xml:space="preserve">20 years after three teenagers disappeared in the wake of mysterious lights appearing above Phoenix, Arizona, unseen footage from that night has been discovered, chronicling the final hours of their fateful expedition.</t>
  </si>
  <si>
    <t xml:space="preserve">Cinelou Films</t>
  </si>
  <si>
    <t xml:space="preserve">Florence Hartigan, Luke Spencer Roberts, Chelsea Lopez, Justin Matthews</t>
  </si>
  <si>
    <t xml:space="preserve">Justin Barber</t>
  </si>
  <si>
    <t xml:space="preserve">found-footage|talking-to-the-camera|looking-at-the-camera|mockumentary|video-camera|expedition|night|mysterious-light|light|desert|arizona|disappearance|phoenix-arizona|sister|brother|anguish|desperation|sadness|bitterness|hill|tragedy|loss-of-control|out-of-control|delirium|high-school-student|doubt|uncertainty|disorientation|journey|symbol|petroglyph|petroglyphs|jeep|dark-secret|military-secret|salt-river-arizona|broken-marriage|gas-station|tape|laptop-computer|laptop|watching-tv|press-conference|helicopter|high-school|sunglasses|airplane|plane|airport|watching-a-video|ufo-sighting|travel|trip|abandoned-vehicle|air-force-base|lost-person|map|book|friendship|woman-with-glasses|man-with-glasses|astronomer|lost-girl|lost-boy|missing-girl|missing-boy|military-base|military-officer|air-force-plane|air-force|lost-brother|tv-news|television-news|brother-sister-relationship|divorced-parents|lost|missing-brother|flashback|birthday-party|birthday|girl-with-glasses|lights-in-the-sky|beer|room|bedroom|bed|living-room|house|memories|interference|1990s|abandoned-car|evil-being|mysterious-force|jeopardy|peril|risk|danger|mysterious-sound|mysterious-noise|police-car|police-officer|police-investigation|police|friend|photography|photograph|photo|running|walking|interview|dead-animal|dead-coyote|surprise|screaming|scream|evil|violence|blood|bloody-nose|nosebleed|night-vision|revelation|panic|fright|scare|fear|flashlight|lights|obscurity|darkness|dark|mountain|sky|adolescent-girl|adolescent-boy|teenage-girl|teenage-boy|girl|boy|arizona-desert|secret|video-cassette|video-tape|videotape|group-of-friends|road|highway|missing|mysterious-events|investigation|fake-documentary|talking-while-driving|car-driving|car|handheld-camera|camera|missing-person|ufo|abduction</t>
  </si>
  <si>
    <t xml:space="preserve">tt1212428</t>
  </si>
  <si>
    <t xml:space="preserve">The Lost City of Z</t>
  </si>
  <si>
    <t xml:space="preserve">A true-life drama, centering on British explorer Col. Percival Fawcett, who disappeared while searching for a mysterious city in the Amazon in the 1920s.</t>
  </si>
  <si>
    <t xml:space="preserve">Amazon Studios/Bleecker Street Media</t>
  </si>
  <si>
    <t xml:space="preserve">Charlie Hunnam, Robert Pattinson, Sienna Miller, Tom Holland</t>
  </si>
  <si>
    <t xml:space="preserve">James Gray</t>
  </si>
  <si>
    <t xml:space="preserve">based-on-book|jungle|explorer|travel|englishman-abroad|singing-on-a-raft|singing-on-a-boat|aide-de-camp|lost|lost-city|mission|starvation|dream|journey|map|major|20th-century|amazonia|brazil|british-army|army|indian-tribe|royal-geographical-society|1920s|vomiting|crying-man|fish-net|murder|underwater-scene|dart|reference-to-hamburg-germany|german|gold|fish|raft|letter|el-dorado|slave|rubber-company|baron|telegram|lance-corporal|orchestra|subtitled-scene|inca-mining-company|opera-house|opera|bird|insect|stranger-in-a-strange-land|portuguese|mountain|voice-over-poem|reading-a-poem-aloud|reading-aloud|reference-to-the-esplorer-the-poem|poem|fazenda-jacobina-brazil|verde-river-bolivia|barking-dog|cable|newspaper-headline|newspaper|train|land-surveying|drinking|drink|grabbed-from-behind|eyeglasses|later-of-commendation|pistol|scientific-equipment|backpack|year-1912|vomiting-blood|maggot|women's-rights|equality|whispering|bed|year-1753|discovery|reference-to-trinity-college-dublin|bigotry|reference-to-bedford-england|lost-civilization|lecture|applause|archaeology|reference-to-antarctica|biologist|reference-to-the-london-times-the-newspaper|horse-and-carriage|hugging|boy|baby-boy|map-making|reference-to-jesus-christ|pottery|killing-a-boar|shot-in-the-ear|threat-to-kill|bolo-knife|burning-a-letter|trimming-a-beard|pan-flute|throwing-a-dead-body-into-a-river|dead-body|regret|reading-a-letter-aloud|reference-to-devon-england|conquistador|maize|whipping-scar-on-back|back-scar|murder-of-husband|murder-of-father|year-1954|fireplace|church-bell|sacrifice|crying-woman|grief|zed|memory|heaven|lifted-into-the-air|torch|montage|loincloth|christian|bravery|tribal-warfare|surrounded|pursuit|chase|body-paint|chanting|photograph-montage|cave|speaking-a-foreign-language|voice-over-letter|looking-out-a-train-window|waving-goodbye|running-after-a-truck|subjective-camera|brother-brother-relationship|kiss-on-the-forehead|father-daughter-relationship|war-subplot|reference-to-france|referebce-to-the-assassination-of-archduke-franz-ferdinand-of-austria|reference-to-archduke-franz-ferdinand-of-austria|typewriter|despair|thunder|rain|infection|reference-to-judas|food|river-rapids|swimming|falling-into-a-river|gift|fever|photograph|saving-a-life|cigarette-smoking|leg-wound|canoe|field|war-paint|facial-makeup|bare-breasts|village|mother-daughter-relationship|knighthood|skull|bare-butt|bow-and-arrow|christening|church|flash-forward|flashback|spear|reference-to-soldiers-of-the-queen-the-song|concertina|newspaper-clipping|reference-to-hamilton-rice|reference-to-the-andes-mountains|reference-to-machu-picchu|reference-to-hiram-bingham|reference-to-peru|reference-to-san-carlos-brazil|mail|reference-to-the-south-pole|reference-to-adam|reference-to-portugal|truck|news-conference|reference-to-john-d-rockefeller-jr|year-1924|brandy|notebook|teenage-boy|fear|brother-sister-relationship|name-calling|guarani-tribe|dead-rabbit|killing-a-rabbit|rabbit|colonel|news-reporter|drawing|stoke-canon-england|doctor|lieutenant-colonel|chlorine-gas|eye-bandage|year-1923|barbed-wire|dying|slow-motion-scene|crying-boy|poison-gas|flame-thrower|battle|whistle|bayonet|speech-to-the-troops|fortune-teller|reference-to-the-russians|gunfire|reference-to-the-canadians|mutiny|year-1916|battlefield|explosion|quest-for-glory|destiny|family-relationships|candelabra|resignation|reconciliation|apology|paraffin|gun|song|singing|singer|reading-a-book|book|ship|suitcase|nickname|pregnancy|throwing-a-ball|ball|rubber-plantation|rubber|bolivia-brazil-border|reference-to-hong-kong|handshake|knocking-on-a-door|london-england|candle|tolling-bell|hand-kissing|dancing|dancer|portrait-painting|kiss|medal|imitating-someone|military-uniform|waltz|giving-a-toast|flask|dead-deer|rifle|falling-off-a-horse|dog|falling-horse|bugle|bagpipes|deer|little-boy|mother-son-relationship|horse|horse-riding|campfire|cork-ireland|year-1905|violence|murder-of-son|lie|racism|human-rights|feminism|panther|royal-society|skepticism|giving-a-speech|death-of-protagonist|hostile-tribe|anticlimactic|ear-shot-off|killed-with-an-arrow|indigenous-tribe|theory|fixation|husband-wife-relationship|jungle-expedition|public-fight|doomed-expedition|19th-century|whitewashing|progressivism|ambiguous-ending|implied-unhappy-ending|no-opening-credits|cannibal-tribe|gas-attack|separation-from-family|cowardice|battle-of-the-somme|blood-poisoning|river-barge|border-dispute|border-region|reference-to-rudyard-kipling|exploration|reference-to-ernest-shackleton|amazon-jungle|amazon-tribe|bolivia|killing-a-deer|deer-head|deer-hunting|british-officer|ireland|hospital|soldier|trench|world-war-one|father-son-relationship|cannibalism|indian-chief|south-american-indian|waterfall|piranha-attack|hunger|snake|river|boat|expedition|south-america|1910s|year-1906|death-of-father|death-of-son|based-on-true-story|tribe|reference-to-god|what-happened-to-epilogue|gas-mask|corn-field|geography|compass|father-slaps-son|face-slap|piranha</t>
  </si>
  <si>
    <t xml:space="preserve">tt4287320</t>
  </si>
  <si>
    <t xml:space="preserve">The Circle</t>
  </si>
  <si>
    <t xml:space="preserve">A woman lands a dream job at a powerful tech company called the Circle, only to uncover an agenda that will affect the lives of all of humanity.</t>
  </si>
  <si>
    <t xml:space="preserve">EuropaCorp / STXfilms</t>
  </si>
  <si>
    <t xml:space="preserve">Emma Watson, Ellar Coltrane, Glenne Headly, Bill Paxton</t>
  </si>
  <si>
    <t xml:space="preserve">James Ponsoldt</t>
  </si>
  <si>
    <t xml:space="preserve">privacy|video-surveillance|technology|screenplay-adapted-by-author|kayaking|father-daughter-relationship|new-job|based-on-novel|company|woman|social-media|corporation|falling-from-a-bridge|criminal|chandelier|smartphone|miniature-camera|f-rated|female-protagonist|surveillance|drone|husband-wife-relationship|customer-service-representative|smart-phone|unlawful-entry|car-accident|fitness-tracker|multiple-sclerosis|golden-gate-bridge|camera|kayak</t>
  </si>
  <si>
    <t xml:space="preserve">tt3896198</t>
  </si>
  <si>
    <t xml:space="preserve">Guardians of the Galaxy Vol. 2</t>
  </si>
  <si>
    <t xml:space="preserve">The Guardians must fight to keep their newfound family together as they unravel the mystery of Peter Quill's true parentage.</t>
  </si>
  <si>
    <t xml:space="preserve">raccoon|demi-god|mixtape|alien-creature|marvel-cinematic-universe|sarcasm|crash-landing|blue-skin|green-skin|good-versus-evil|reference-to-david-hasselhoff|patricide|superhero-team|anti-hero|estranged-sister|final-showdown|megalomaniac|immortal|evil-god|mechanical-hand|space-fleet|stealing|tree-like-humanoid|fictional-planet|alien-spaceship|pac-man|walkman|sister-sister-relationship|father-son-reunion|father-son-fight|based-on-comic-book|superhero|bare-chested-male|galaxy|part-computer-animation|pregnancy|father-figure|core|terraforming|seed|skull|destruction|slapstick-comedy|funeral-pyre|freeze-to-death|anti-heroine|floating-in-space|teamwork|warrior|tough-guy|spacesuit|space-battle|estranged-father|surprise-after-end-credits|surprise-during-end-credits|impalement|giant-monster|1980s|self-sacrifice|theft|gold-skin|gun-fu|stylized-violence|warp-speed|audio-cassette|reference-to-pac-man|immortality|foster-father|countdown|space-pirate|daddy-issues|love|muscular-man|sensitive-nipple|sister-sister-hug|cavern|mascot|celestial|battery|sister-against-sister|end-tease-for-sequel|female-green-skinned-humanoid-alien|superheroine|young-version-of-character|returning-character-killed-off|sister-sister-conflict|sister-sister-fight|talking-tree|celestial-being|bomb-timer-counting-down|reference-to-heather-locklear|father-son-conflict|father-son-relationship|talking-animal|human-alien-relationship|singing-in-a-spaceship|super-powers|misfits|based-on-comic|marvel-comics|space-opera|sequel|eyeball|strip-club|fight|betrayal|sovereign|ectogenesis|ectogen|artificial-womb|hybrid|ends-with-funeral|interspecies-friendship|interspecies-romance|reference-to-mary-poppins|long-take|face-mask|levitation|anti-gravity-boots|hired-killer|wilhelm-scream|tracking-device|drunkeness|orphan|astronaut|moon|clone|telepathy|flying|fighting-in-the-air|gadgetry|statue|hypnotism|moral-dilemma|manipulation|training|filmed-killing|escape-pod|guard|security-camera|hatred|anger|assassination-attempt|female-killer|female-assassin|assassin|attempted-murder|zero-gravity|science-fantasy|disfigurement|orb|palace|near-death-experience|female-warrior|tough-girl|adventure-hero|crushed-to-death|female-bounty-hunter|bounty-hunter|female-mercenary|mercenary|jumping-from-height|falling-from-height|scene-before-opening-credits|aerial-shot|scene-during-opening-credits|opening-action-scene|warrior-race|genetic-engineering|fugitive|on-the-run|exile|asteroid-belt|asteroid|bubble|tragic-past|dark-past|telekinesis|mind-control|mind-reading|brain|x-rayed-skeleton|final-battle|showdown|race-against-time|giant-squid|squid|giant-creature|interrogation|creature|tied-to-a-chair|montage|redemption|jet-pack|kiss|hologram|empath|subterranean|meteor|geode|forest|revenge|world-domination|cyborg|2010s|robot|swashbuckler|flash-forward|tragic-hero|prologue|rampage|haunted-by-the-past|small-town|timebomb|mexican-standoff|booby-trap|pirate|southern-accent|ambush|jailbreak|wisecrack-humor|black-comedy|comic-relief|hand-to-hand-combat|mixed-martial-arts|martial-arts|laser|exploding-planet|exploding-ship|exploding-body|knocked-out|shootout|gunfight|combat|battlefield|battle|electrocution|explosive|punched-in-the-chest|punched-in-the-face|fight-to-the-death|brawl|fistfight|catfight|cave|torso-cut-in-half|scar|surveillance|tattoo|slow-motion-action-scene|slow-motion-scene|sword|surrealism|force-field|transformation|explosive-decompression|wormhole|portal|shot-through-a-window|cassette-player|shot-through-a-door|spacecraft|severed-arm|space-travel|outer-space|shot-in-the-arm|planet|shot-to-death|regeneration|invulnerability|shot-in-the-face|shot-in-the-chest|god|character-repeating-someone-else's-dialogue|double-cross|deception|repeated-line|rescue|held-at-gunpoint|hostage|anthropomorphism|violence|death|gatling-gun|knife|stan-lee-cameo|marvel-entertainment|dual-wield|shape-shifter|digit-in-title|shape-shifting|blockbuster|tears|desintegration|vintage|atomic-bomb|photo|murder|tunnel|machine-gun|light|eternity|beard|slow-dance|dance|crazy-laugh|distortion|insignia|gun|falling|riot|gang|psychopath|bad-teeth|complaint|cage|energy|mockery|pregnant-woman|bubbles|whistling|electric-discharge|blast|slow-motion|tracker|cape|jacket|laughing|hire|confession|squad|captain|snowing|crash|high-priestess|anti-gravity|gadgets|genius|alien-monster|alien|battle-suit|time-lapse|couple|singing|telekinetic|arrow|funeral|suicide|sacrifice|terraform|seedling|skeleton|imprisonment|drone|monster|heroine|hero|mutiny|written-by-director|giant|thief|alien-race|human-alien|pilot|android|flashback|shackle|handcuffs|supernatural-power|human-in-outer-space|steal|escape|action-heroine|anthropomorphic-animal|starship|troll-doll|kidnapping|masked-man|rocket-launcher|missouri|super-strength|chase|spaceship|bomb-explosion|explosion|bomb|dancing|fictional-war|laser-gun|action-hero|cameo|scene-after-end-credits|sequel-mentioned-during-end-credits|scene-during-end-credits|father-son-talk|year-2014|year-1980|singing-in-a-car|ensemble-cast|cosmic|second-part|number-in-title|surprise-ending|brothel|helmet|beer|castle|throne|safe|stripper|snow|urination|campfire|blob|diner|pistol|dreadlocks|scottish-accent|jail-cell|flashlight|gadget|ipod|severed-toe|pulp-fiction|firework|sideburns|speaker|penis-joke|spider|tramp|club|joke|dinner|car|sunglasses|hypnotize|woods|duck</t>
  </si>
  <si>
    <t xml:space="preserve">tt5001718</t>
  </si>
  <si>
    <t xml:space="preserve">Everything, Everything</t>
  </si>
  <si>
    <t xml:space="preserve">A teenager who's spent her whole life confined to her home falls for the boy next door.</t>
  </si>
  <si>
    <t xml:space="preserve">Amandla Stenberg, Nick Robinson, Anika Noni Rose, Ana de la Reguera</t>
  </si>
  <si>
    <t xml:space="preserve">Stella Meghie</t>
  </si>
  <si>
    <t xml:space="preserve">disease|new-neighbor|nurse|bundt-cake|flirting|hospital|vacation|hawaii|ocean|beach|sickness|sex-scene|singing-in-a-car|based-on-novel</t>
  </si>
  <si>
    <t xml:space="preserve">tt0451279</t>
  </si>
  <si>
    <t xml:space="preserve">Wonder Woman</t>
  </si>
  <si>
    <t xml:space="preserve">Before she was Wonder Woman she was Diana, princess of the Amazons, trained warrior. When a pilot crashes and tells of conflict in the outside world, she leaves home to fight a war to end all wars, discovering her full powers and true destiny.</t>
  </si>
  <si>
    <t xml:space="preserve">Gal Gadot, Chris Pine, Connie Nielsen, Robin Wright</t>
  </si>
  <si>
    <t xml:space="preserve">Patty Jenkins</t>
  </si>
  <si>
    <t xml:space="preserve">god|ares|greek-god|evil-woman|pilot|island|destiny|fight|wonder-woman|island-paradise|paradise|fighting|army|immortal|mission|rescue|statue|mad-doctor|evil-scientist|year-1918|2010s|sadism|sadist|gas-grenade|church|tough-guy|epic|anecdote|german|historical-fiction|human-experiment|smoke-signal|fake-identity|bullet|prequel-and-sequel|animated-sequence|sister-sister-relationship|1910s|sword-fight|teleportation|super-speed|paris-france|the-louvre-paris|bare-chested-male|sword-and-fantasy|surprise-ending|woman-fights-a-man|dc-extended-universe|greek-myth|title-directed-by-female|warrior|princess|amazon|female-archer|violence|villainess|world-war-one|super-power|superhero|dc-comics|based-on-comic-book|superheroine|super-strength|amazon-tribe|flash-forward|insanity|saving-the-world|intelligence-officer|anti-hero|action-hero|chemical-weapons|love|train|bayonet|watchtower|tower|crown|chaos|darkness|dark-fantasy|invulnerability|hijacking|newspaper-headline|corruption|secret|chosen-one|bomber|casualty-of-war|mass-death|attempted-murder|honor|party|escalation|impostor|beaten-to-death|factory|warehouse|machine-gun-nest|gurney|gunpowder|gasoline|dynamite|ottoman-empire|airplane-chase|kingdom|family-relationships|half-brother|justice|man-fights-a-woman|fantasy-sequence|sexual-innuendo|double-entendre|smuggler|wartime|end-of-war|comic-relief|massacre|smoke|secret-identity|assumed-identity|following-someone|flaming-arrow|suspicion|distrust|sharpshooter|close-up-of-eyes|sequel|prequel|origin-of-hero|matriarchy|desperation|flashback-within-a-flashback|flashback|race-against-time|sabotage|open-ended|kicked-in-the-face|jumping-through-a-window|anti-war|moroccan|campfire|native-american|immortality|idealism|chase|british-intelligence|map|translator|notebook|military-jeep|character-repeating-someone-else's-dialogue|earth-viewed-from-space|armistice|gas-mask|revenge|screaming|corpse|tank|horse-drawn-carriage|politician|photographer|laptop|vault|underwater-scene|loss-of-sister|fratricide|death-of-aunt|student-teacher-relationship|aunt-niece-relationship|disobeying-orders|post-traumatic-stress-disorder|costumed-hero|bravery|psychopath|machine-gun|sniper-rifle|sniper|rifle|shotgun|revolver|pistol|superhuman-speed|superhuman-strength|world-domination|supernatural-power|tower-bridge-london|eiffel-tower-paris|reference-to-zeus|warrior-race|behind-enemy-lines|shot-in-the-back|shot-in-the-arm|shot-to-death|shot-in-the-leg|shot-in-the-head|caucasian|ancient-god|evil-god|female-scientist|mad-scientist|hidden-island|bracelet|chemical-weapon|f-rated|action-heroine|female-lead-role|female-hero|strong-female-lead|two-word-title|amazon-warrior|character-name-in-title|girl-power|nudity|sultan|demi-goddess|poison-gas|super-villain|female-fighter|one-woman-army|warrior-woman|tough-woman|amazon-queen|mother-daughter-relationship|secretary|female-warrior|origin-of-heroine|female-protagonist|payphone|fate|cynicism|epic-battle|warrior-princess|part-of-series|magic-sword|poison|surrealism|alliteration-in-title|male-objectification|drinking|drink|dancer|singing|singer|scotsman|turk|fez|male-nudity|american-indian|overhead-shot|talking-about-sex|female-talking-about-sex|cyanide-pill|single-mother|eavesdropping|steampunk|cigarette-smoking|walking-stick|motorcycle|revolving-door|army-base|photograph|e-mail|invasion|knocked-out|loss-of-aunt|death-of-sister|death-of-mentor|mentor|loss-of-brother|pay-phone|phone-booth|humor|beating|bar-fight|pub|piano|binoculars|scottish-accent|alcoholic|drunkenness|love-interest|snow|dancing|beer|bell-tower|village|death-of-brother|military|bowler-hat|german-spy|german-army|soldier|captain|destruction|costume|heroism|courage|electrocution|lightning-bolt|lightning|bilingualism|subtitled-scene|american-in-the-uk|american-abroad|hatred|anger|undercover-agent|undercover|spy|secret-agent|biplane|airplane|crash-landing|horse|forest|woods|sociopath|fireplace|disfigurement|scar|face-mask|self-sacrifice|bomb|hand-grenade|wristwatch|pool|torture|interrogation|trench|cave|scantily-clad-female|obsession|hope|paranoia|panic|danger|fear|coming-of-age|culture-clash|fish-out-of-water|department-store|beach|waterfall|painting|young-version-of-character|training|backflip|rope|lasso-of-truth|hand-to-hand-combat|mixed-martial-arts|martial-arts|brawl|fistfight|montage|threatened-with-a-knife|alley-fight|alley|pipe-smoking|fake-accent|disguise|gala|cannon|hydrogen|mustard-gas|gas-attack|knife|chemist|scientist|laboratory|castle|boat|ship|sailboat|force-field|helmet|suit-of-armor|archery|archer|bow-and-arrow|spear-throwing|spear|axe-throwing|axe|stabbed-to-death|stabbed-in-the-chest|woman-kills-a-man|woman-punches-a-man|disarming-someone|gatling-gun|exploding-airplane|exploding-building|exploding-truck|exploding-body|explosion|bullet-time|dual-wield|stylized-violence|slow-motion-scene|one-against-many|thrown-from-height|falling-from-height|jumping-from-height|revelation|false-accusation|fight-to-the-death|megalomaniac|good-versus-evil|evil-man|final-battle|final-showdown|showdown|levitation|telekinesis|big-ben-london|aerial-shot|van|antique-dealer|told-in-flashback|nonlinear-timeline|voice-over-narration|title-at-the-end|shot-with-an-arrow|combat|battlefield|battle|shootout|gunfight|escape|held-at-gunpoint|double-cross|betrayal|deception|mercilessness|brutality|belgium|death|murder|kicked-in-the-stomach|punched-in-the-chest|punched-in-the-face|shot-in-the-chest|no-title-at-beginning|no-opening-credits|mythology|shield|sword|based-on-comic|armor|tough-girl|flames|fire|flame|general|assassination-attempt|western-front|trench-warfare|london-england|greek-mythology|war-god|woman-kills-man|train-station|returning-actress-with-different-character|female-superhero|amazon-woman|blockbuster|female-soldier|female-general|queen|female-director</t>
  </si>
  <si>
    <t xml:space="preserve">tt2345759</t>
  </si>
  <si>
    <t xml:space="preserve">An ancient princess is awakened from her crypt beneath the desert, bringing with her malevolence grown over millennia, and terrors that defy human comprehension.</t>
  </si>
  <si>
    <t xml:space="preserve">Tom Cruise, Russell Crowe, Annabelle Wallis, Sofia Boutella</t>
  </si>
  <si>
    <t xml:space="preserve">princess|crypt|destiny|desert|zero-gravity|bravery|disarming-someone|assassination-attempt|threatened-with-a-knife|black-magic|media-coverage|knife|pharaoh|king|monster-hunter|priest|fantasy-sequence|stupid-victim|immortal|open-ended|soldier-of-fortune|hallucination|knight|immortality|special-forces|u.s.-army|englishwoman-abroad|american-abroad|subtitled-scene|femme-fatale|electrocution|split-personality|blood|attempted-murder|strangulation|throat-slitting|anger|woman-kills-a-man|offscreen-killing|egyptian-mythology|iraq|combat|gun-battle|shootout|gunfight|rooftop|hand-grenade|character's-point-of-view-camera-shot|subjective-camera|character-repeating-someone-else's-dialogue|wisecrack-humor|black-comedy|security-camera|surveillance|hypodermic-needle|injection|serum|yin-and-yang|jekyll-and-hyde|mad-scientist|mad-doctor|doctor|scientist|babe-scientist|female-archeologist|archeologist|professor|hieroglyphics|morgue|skeleton|skull|corpse|coffin|ancient-egypt|catacomb|subterranean|archeological-dig|excavation|train|tunnel|axe|power-outage|redemption|revenge|power|heir|heir-to-throne|human-monster|cockney-accent|monster-movie|product-placement|laptop|news-report|harpoon|shotgun|ak-47|machine-gun|pistol|one-man-army|unlikely-hero|warrior|tough-guy|anti-hero|action-hero|comic-relief|sidekick|opening-action-scene|contemporary-setting|2010s|1190s|crusader|flash-forward|flashback|prologue|gemstone|jewel|big-ben-london|stabbed-in-the-leg|stabbed-to-death|stabbed-in-the-chest|shot-in-the-leg|shot-in-the-back|shot-to-death|shot-in-the-chest|film-starts-with-text|no-opening-credits|london-eye|reboot-of-series|london-underground|sarcophagus|sandstorm|infanticide|tomb|dagger|ritual|mercury|camel-spider|egypt|ambulance|bare-chested-male|grenade|dark-universe|curse|literary-character|buried-alive|assassination|magic|military-operation|reboot|london-england|middle-east|archaeologist|horror-movie-remake|mummy|death-of-friend|surprise-ending|courage|pistol-whip|alter-ego|tragic-villain|pool|jackhammer|subway|army|secret-lair|the-mummy|remake|relic|hit-with-a-car-door|escape-attempt|dark-fantasy|darkness|regeneration|ghost|massacre|demonic-possession|stabbed-in-the-neck|bitten-in-the-neck|old-flame|air-strike|partner|self-mutilation|self-sacrifice|murder-of-family|pharoah|throne|lovecraftian|faustian|construction-site|construction-worker|ruby|dream|beer|police-officer|crime-scene|chosen-one|fate|knocked-out|paranormal-phenomena|scar|race-against-time|pilot|cover-up|friendship|decomposing-body|bulletproof-vest|treasure-hunter|treasure|buried-treasure|rogue-soldier|thief|target-practice|panic|danger|rampage|attack|ambush|altered-version-of-studio-logo|near-death-experience|torch|security-guard|guard|paranoia|burial-site|burial|lightning|fear|police-officer-killed|police|police-car|bus|london-bus|car-accident|car-crash|car-rollover|flipping-car|cemetery|church|forest|woods|horse|women's-bathroom|vision|pub|mercenary|military|soldier|colonel|sergeant|corporal|army-base|pickup-truck|armored-car|crow|parachute|airplane-crash|cargo-plane|airplane-pilot|airplane|helicopter|statue|flashlight|slow-motion-scene|man-with-glasses|close-up-of-eyes|aerial-shot|stick-fight|reverse-footage|fratricide|matricide|patricide|walkie-talkie|explosive-decompression|fire|missile|drone|binoculars|battlefield|battle|insurgent|moral-dilemma|underwater-scene|drowning|foot-chase|chase|alley|explosion|tape-recorder|woman-slaps-a-man|face-slap|sunglasses|american-in-the-uk|bilingualism|villainess|manipulation|taser|capture|chained|secret-laboratory|laboratory|museum|collapsing-building|fragments-of-glass|man-kills-a-woman|man-fights-a-woman|final-showdown|showdown|fight-to-the-death|beaten-to-death|beating|monster|god|evil|multiple-personality-disorder|transformation|tattoo|secret-society|secret-organization|bookshelf|improvised-weapon|woman-fights-a-man|hand-to-hand-combat|mixed-martial-arts|martial-arts|brawl|fight|fistfight|kicked-in-the-stomach|punched-in-the-chest|punched-in-the-face|world-domination|megalomaniac|good-versus-evil|surrealism|supernatural|supernatural-power|telekinesis|telepathy|mind-reading|mind-control|spider|rat|dog|undead|living-dead|zombie|resurrection|back-from-the-dead|gothic|reanimated-corpse|macguffin|human-sacrifice|secret-chamber|deal-with-the-devil|egyptian-god|ancient-god|artifact|evil-god|female-rear-nudity|bare-butt|secret-room|double-cross|betrayal|deception|kidnapping|destruction|mercilessness|violence|death|murder|evacuation|escape|rescue|held-at-gunpoint|hostage|screaming|seduction|blood-splatter</t>
  </si>
  <si>
    <t xml:space="preserve">tt2932536</t>
  </si>
  <si>
    <t xml:space="preserve">47 Meters Down</t>
  </si>
  <si>
    <t xml:space="preserve">Two sisters vacationing in Mexico are trapped in a shark cage at the bottom of the ocean. With less than an hour of oxygen left and great white sharks circling nearby, they must fight to survive.</t>
  </si>
  <si>
    <t xml:space="preserve">Entertainment Studios Motion Pictures</t>
  </si>
  <si>
    <t xml:space="preserve">Mandy Moore, Claire Holt, Matthew Modine, Yani Gellman</t>
  </si>
  <si>
    <t xml:space="preserve">Johannes Roberts</t>
  </si>
  <si>
    <t xml:space="preserve">shark|mexico|oxygen|ocean|shark-cage|great-white-shark|rescue|ocean-floor|decompression-sickness|vacation|blood|shark-bite|coast-guard|hallucination|sister|captain|wetsuit|boyfriend|nitrogen-narcosis|flare|chum|water|spear-gun|flashlight|boat|break-up|scuba-diving|underwater|shark-feature|number-in-title|sole-survivor|shark-fin-above-water|underwater-scene</t>
  </si>
  <si>
    <t xml:space="preserve">tt4572792</t>
  </si>
  <si>
    <t xml:space="preserve">The Book of Henry</t>
  </si>
  <si>
    <t xml:space="preserve">Sometimes things are not always what they seem, especially in the small suburban town where the Carpenter family lives. Single suburban mother Susan Carpenter works as a waitress at a diner...</t>
  </si>
  <si>
    <t xml:space="preserve">Lee Pace, Naomi Watts, Jacob Tremblay, Dean Norris</t>
  </si>
  <si>
    <t xml:space="preserve">single-mother|book|stepfather|abusive-stepfather|boy-genius|attempted-murder|hospital|talent-show|seizure|death-of-brother|brother-brother-relationship|sniper-rifle|playing-a-video-game|murder-plot|suicide|precocious-child|gun-store|child-abuse|mother-son-relationship|school|death-of-child|death-of-son|character-name-in-title</t>
  </si>
  <si>
    <t xml:space="preserve">tt3371366</t>
  </si>
  <si>
    <t xml:space="preserve">Transformers: The Last Knight</t>
  </si>
  <si>
    <t xml:space="preserve">Humans and Transformers are at war, Optimus Prime is gone. The key to saving our future lies buried in the secrets of the past, in the hidden history of Transformers on Earth.</t>
  </si>
  <si>
    <t xml:space="preserve">Mark Wahlberg, Anthony Hopkins, Josh Duhamel, Laura Haddock</t>
  </si>
  <si>
    <t xml:space="preserve">based-on-toy|fifth-part|sequel|order|bumblebee|planet|english|reference-to-albert-einstein|reference-to-arthur-c.-clarke|arthur-c.-clarke-quotation|star-wars-reference|reference-to-star-wars|altered-version-of-studio-logo|stonehenge|robot|tank|ship|aircraft-carrier|abs|slain|flood|sinking|submarine|che-guevara|book|black-dress|high-heels|round-table|traffic-light|swastika|nazi-flag|nazi|singing|bowling|fallout|elevator|castle|mansion|walking-stick|smoking|butler|fleeing|car-collision|chopper|running|laser|machine-gun|wheel|treadmill|noria|explosion|presentation|shouting|transformation|chosen-one|talisman|dancing|sheriff|slow-motion|motorcycle|bicycle|pterodactyl|triceratops|tyrannosaurus-rex|heels|paint|pentagon|gas-station|desert|museum|interrogation|female-jockey|horse-riding|polo|wealthy|strong-female-character|finger-pointing|jet|nemesis|missile|glasses|truck|jeep|red-car|moving-crew|yellow-car|shooting|kid|capsule|spaceship|crash|phone-call|stadium|monitor|streets|radar|dock|city|map|platoon|army|research|china|junkyard|car|space|android|three-heads|dragon|cave|voice-over|valley|drinking|fire|arrow|bow|sword|shield|axe|wood|horse|knight|flag|battle|african-american|teenager|caucasian|profanity|swearing|violence</t>
  </si>
  <si>
    <t xml:space="preserve">tt5322012</t>
  </si>
  <si>
    <t xml:space="preserve">Wish Upon</t>
  </si>
  <si>
    <t xml:space="preserve">A teenage girl discovers a box that carries magic powers and a deadly price for using them.</t>
  </si>
  <si>
    <t xml:space="preserve">Broad Green Pictures</t>
  </si>
  <si>
    <t xml:space="preserve">Joey King, Ryan Phillippe, Ki Hong Lee, Mitchell Slaggert</t>
  </si>
  <si>
    <t xml:space="preserve">John R. Leonetti</t>
  </si>
  <si>
    <t xml:space="preserve">Fantasy, Horror, Thriller</t>
  </si>
  <si>
    <t xml:space="preserve">box|wishes|death|seven-wishes|teenage-girl|magical-box|magic|hit-by-a-car|taking-a-selfie|changing-a-flat-tire|flat-tire|inheritance|garbage|riding-a-bicycle|bicycling|nightmare|dream-sequence|loss-of-mother|female-protagonist|teenage-protagonist|falling-down-stairs|killed-falling-down-stairs|fall-down-stairs|tattoo|death-of-a-friend|crying-woman|decapitation|blood-splatter|crying|blood-on-face|blood-on-shirt|pet-dog|blood-spatter|death-of-dog|death-of-a-dog|cry|be-careful-what-you-wish-for|wishes-come-true|make-a-wish|wish-maker|group|2010s|students|hammer|two-word-title|chinese-writing|jacket|blue-jeans|death-of-cousin|dead-cousin|loss-of-cousin|laptop|computer|cousin|texting|text-message|text|cell-phone|phone|school-locker|locker|purse|chain|lock|backpack|falling-elevator|killed-in-an-elevator|elevator-accident|elevator-malfunction|elevator-crash|elevator|credit-card|student|store|high-school-student|teacher|high-school-teacher|friend|best-friend|music-box|crush-on-boy|apartment|making-a-wish|car|driving-a-car|boyfriend-girlfriend-relationship|girlfriend-boyfriend-relationship|consequence|single-parent|elderly-man|old-man|bath-tub|bathtub|tub|mansion|bed|kissing|suicide|blood|chainsaw|asian|chinese|african-american|cat-fight|fight|caucasian|hair-caught-in-garbage-disposal|long-hair|girl-fight|dead-dog|dead-body|dog|knife|little-girl|kiss|hanging|rotting-body|rotting-face|rotting-flesh|wish-comes-true|high-school|school|wish|teenager|violence|death-of-friend|death-of-mother|surprise-ending|twist-ending</t>
  </si>
  <si>
    <t xml:space="preserve">tt3450958</t>
  </si>
  <si>
    <t xml:space="preserve">War for the Planet of the Apes</t>
  </si>
  <si>
    <t xml:space="preserve">After the apes suffer unimaginable losses, Caesar wrestles with his darker instincts and begins his own mythic quest to avenge his kind.</t>
  </si>
  <si>
    <t xml:space="preserve">Andy Serkis, Judy Greer, Woody Harrelson, Steve Zahn</t>
  </si>
  <si>
    <t xml:space="preserve">planet-of-the-apes|caesar|ape|near-death-experience|gorilla|third-part|epic|dystopia|character's-point-of-view-camera-shot|quest|battle|journey|falling-from-height|american-flag|loss-of-wife|hallucination|post-apocalypse|death-of-mother|death-of-son|surprise-ending|epic-battle|future-war|opening-action-scene|part-computer-animation|fictional-war|film-starts-with-text|no-opening-credits|simian-fiction|prequel-and-sequel|gatling-gun|sequel|bare-chested-male|sequel-to-a-reboot|part-of-series|colonel|army|assisted-suicide|tribe|obsession|darkness|tragic-event|tragedy|oasis|redemption|prisoner|prison-escape|underground-tunnel|militant|beaten-to-death|beating|brawl|fistfight|behind-enemy-lines|captive|starvation|water|barricade|border|abandoned-house|body-bag|left-for-dead|child-in-peril|assault-rifle|infection|village|capture|exodus|prison-guard|hermit|strangulation|montage|loss-of-loved-one|death-of-loved-one|burial|bridge|aerial-shot|sabotage|moral-dilemma|righteous-rage|murder-of-family|loss-of-family|death-of-family|loss-of-mother|loss-of-brother|death-of-brother|knocked-out|traitor|turncoat|leadership|social-commentary|map|near-future|star-spangled-banner|man-versus-nature|heavy-rain|leader|tragic-ending|desperation|self-sacrifice|hope|christ-allegory|photograph|death-of-wife|revenge|flashback|hatred|heroic-bloodshed|beach|desert|friendship|family-relationships|brother-brother-relationship|flood|rescue-mission|mission|race-against-time|secret-tunnel|father-son-relationship|mother-son-relationship|psychological-torture|husband-wife-relationship|tattoo|loss-of-son|whip|head-shaving|slave-labor|prisoner-of-war-camp|prisoner-of-war|army-base|betrayal|deception|mercilessness|brutality|knocked-out-with-a-gun-butt|subjective-camera|murder|mercy-killing|rescue|held-at-gunpoint|orphan|kidnapping|attempted-murder|impalement|corpse|guerilla-warfare|ambush|massacre|slow-motion-scene|little-girl|bow-and-arrow|knife|mute|virus|doll|panic|spear-throwing|danger|axe|commando-raid|commando|paranoia|special-forces|female-soldier|fear|u.s.-army|military|campfire|lasersight|returning-character-killed-off|blockbuster|woods|double-cross|wall|abandoned-building|destruction|shot-with-an-arrow|grenade-launcher|outrunning-explosion|ak-47|armored-car|pistol|suspense|talking-animal|subtitled-scene|sign-language|shot-to-death|shot-in-the-back|shot-in-the-chest|shot-in-the-side|shot-in-the-head|exploding-building|exploding-bridge|exploding-helicopter|exploding-body|hand-grenade|gas-explosion|horse-chase|sniper-rifle|darwinism|survival|sniper|final-showdown|showdown|combat|battlefield|shootout|gunfight|animal-killing|animal-attack|chimpanzee|helicopter-crash|tank|missile-launcher|missile|50.-caliber-machine-gun|torture|death|whipping|violence|attack|imprisonment|forced-labor|avalanche|mute-child|final-battle|suicide|mercy|alcohol|photo|grenade|valley|crucifix|sky|rpg|rocket-launcher|helicopter|flashlight|tunnel|hole|alarm|keys|provocation|beret|fight|animal-fight|escape-plan|escape|pickaxe|lockup|cage|chained|feeding|food|counting-down|invasion|national-anthem|razor|flag|shouting|shaving|shaved-head|interrogation|sunglasses|captured|last-words|death-of-a-friend|binoculars|pink-flower|flower|murder-attempt|fleeing|stealing|chase|saddle|climbing|mountain|dying|blood|beard|cover|blizzard|snowing|snow|military-truck|military-jeep|dream|military-camp|warehouse|kid|cliff|baby|falling|fall-down|surprise-attack|rope|anger|rolling|torch|walkie-talkie|punching|shadow|cave|laser|talking|bonfire|fire|hug|tree|waterfall|hostage|throwing-spear|throwing|log|smoke|orangutan|monkey|shooting|white-horse|horse|fern|rifle-sight|explosion|weapon|hammer|text|forest|jungle|rain|soldier|arrow|bow|spear|helmet|crossbow|rifle|shotgun|handgun|machine-gun|machete|platoon|bulletproof-vest|talking-animals|trilogy|apes|death-of-friend|altered-version-of-studio-logo|travel</t>
  </si>
  <si>
    <t xml:space="preserve">tt5013056</t>
  </si>
  <si>
    <t xml:space="preserve">Dunkirk</t>
  </si>
  <si>
    <t xml:space="preserve">Allied soldiers from Belgium, the British Empire, Canada, and France are surrounded by the German army and evacuated during a fierce battle in World War II.</t>
  </si>
  <si>
    <t xml:space="preserve">Tom Hardy, Cillian Murphy, Kenneth Branagh, Mark Rylance</t>
  </si>
  <si>
    <t xml:space="preserve">soldier|evacuation|army|military|rescue|bravery|world-war-two|beach|1940s|survival|sinking-ship|shell-shock|fighter-pilot|general|pilot|english-channel|rescue-mission|world-war-two-in-france|air-attack|royal-air-force|royal-navy|yacht|battleship|airforce-pilot|confusion|military-officer|combat|fate|death-notice|epic|one-word-title|spitfire|surrounded|british-soldier|trapped|operation-dynamo|trapped-underwater|fighter-plane|escape-attempt|rescue-attempt|year-1940|france|german-army|england|destiny|french-soldier|battle|boat|ship|dunkirk-france|coast|squadron|desperation|bomb|danger|sea|wounded|reading-a-newspaper-aloud|warplane|defeat|allies|retreat|briton-abroad|french-military|british-military|northern-france|nazi-occupied-france|claustrophobic|stranded|place-name-in-title|target-practice|fatal-injury|head-trauma|forced-landing|accidental-death|city-name-in-title|rope-ladder|historical-fiction|destruction|malfunction|self-sacrifice|dorset-england|survivor|cannon|teenager|dover-england|disaster|against-the-odds|courage|blindness|shipwreck|oil-fire|assumed-identity|chaos|casualty-of-war|ethnic-slur|french-army|scottish-accent|teenage-boy|very-little-dialogue|hope|newspaper-headline|father-son-relationship|binoculars|oil-spill|plane-crash|airplane-crash|crash-landing|aerial-battle|aerial-combat|bombardment|air-strike|aerial-shot|air-raid|nonlinear-timeline|torpedo|nurse|sailor|fishing-boat|tension|escape|panic|fear|british-navy|british-army|inspired-by-true-events|exploding-airplane|newspaper|train|death-by-drowning|surviving|airman|sailing|lifesaver|stretcher|pier|character-appears-in-newspaper|bullet-hole|dutchman|no-opening-credits|jumping-off-a-ship|goggles|aviator|water|harbor|commander|fuel|bombing|prisoner-of-war|capsize|make-shift-pier|ditching-at-sea|torpedoed|heinkel-he-111-bomber|strafing|messerschmitt-me-109|junkers-ju-87-stuka|stretcher-bearer|swimming-for-your-life|running-for-your-life|begins-with-historical-notes|supermarine-spitfire|death-of-brother|crowd|seaside|military-uniform|nazi-soldier|ship-sinking|wehrmacht|flanders|burning-airplane|military-truck|knocked-out|capture|oil-slick|suspicion|false-accusation|mute|u-boat|crushed-to-death|rowboat|mole|left-for-dead|dog-tag|visceral|stowaway|ship-captain|oil|airplane-accident|train-station|face-mask|dogfight|slow-motion-scene|multiple-storylines|gurney|drowning|underwater-scene|anti-aircraft-gun|life-jacket|montage|flare-gun|rifle|suspense|accidental-killing|double-cross|deception|burial|violence|murder|hostage|held-at-gunpoint|shootout|gunfight|race-against-time|admiral|colonel|paranoia|flood|exploding-body|post-traumatic-stress-disorder|shot-in-the-face|shot-in-the-chest|running-out-of-fuel|set-on-fire|burning|landing|sunset|reading|photo|notice|sleeping|railroad|fire|swimming|death|drowned|ladder|chain|resting|knocked-down|confrontation|sinking|bolt|smoke|night|map|carbine|captain|explosion|floating|rope|flag|reflection|cheering|plank|discussion|paramedic|medic|private|bomber-plane|corpse|burying|sand|cover-up|barricade|machine-gun|shooting|helmet|thirsty|platoon|hosepipe|hose|death-of-friend|based-on-true-story|surprise-ending|british|winston-churchill-quotation|shepard-tone|ensemble-cast|electronic-music-score|photograph|sole-survivor|flotilla|wartime|pocket-watch|invasion|frenchman|opening-action-scene|army-private|near-death-experience|film-starts-with-text|altered-version-of-studio-logo|ocean|written-by-director|beer|jumping|insignia|bullet|bandage|valve|watch|meat|military-vest|young-soldier|black-soldier|military-film|military-weapon|canteen|running|enemy-fire|window|paper|street|empty-street|title-spoken-by-character</t>
  </si>
  <si>
    <t xml:space="preserve">tt2239822</t>
  </si>
  <si>
    <t xml:space="preserve">Valerian and the City of a Thousand Planets</t>
  </si>
  <si>
    <t xml:space="preserve">A dark force threatens Alpha, a vast metropolis and home to species from a thousand planets. Special operatives Valerian and Laureline must race to identify the marauding menace and safeguard not just Alpha, but the future of the universe.</t>
  </si>
  <si>
    <t xml:space="preserve">Elizabeth Debicki, Cara Delevingne, Dane DeHaan, Ethan Hawke</t>
  </si>
  <si>
    <t xml:space="preserve">Luc Besson</t>
  </si>
  <si>
    <t xml:space="preserve">28th-century|space-opera|based-on-graphic-novel|planet|minister|battle|breaking-through-wall|pole-dancer|spaceship-pilot|female-pilot|endangered-species|hidden-truth|space-station|beach|paradise-lost|humanoid-alien|strong-female-character|rogue-army-officer|survivor|female-humanoid-alien|alien-race|based-on-comic-book|based-on-comic|dargaud|mission|romance-subplot|paradise|stylized-violence|loss-of-daughter|death-of-daughter|princess|exotic-dancer|street-market|macguffin|race-against-time|videoconferencing|love-interest|womanizer|loss-of-loved-one|rogue-soldier|fictional-war|war-criminal|genocide|mind-control|shape-shifting-alien|shape-shifter|shape-shifting|pimp|tough-girl|action-heroine|tough-guy|invisibility|space-battle|massacre|sea-creature|astronaut|bazaar|part-computer-animation|chain-of-command|government-agent|female-agent|bus|general|commander|sergeant|alien-creature-as-pet|falling-through-the-floor|gatling-gun|robot-army|spaceship|space-travel|human-alien|prologue|futuristic|humanoid|science-fantasy|apocalypse|facial-wound|robot|woman-hits-a-man|outer-space|bomb-timer-counting-down|narrow-escape|woman-hitting-man|metamorphosis|starship-pulled-out-of-hyperspace|alien-species|extraterrestrial|military|augmented-reality|virtual-reality|exploding-planet|marriage-proposal|underwater-scene|sea-monster|jellyfish|pearl|spacecraft|artificial-intelligence|destruction-of-planet|alien-planet|alien-creature|alien|character-name-in-title|unrequited-love|final-battle|final-showdown|showdown|sabotage|drone|dual-wield|alien-technology|pacifist|father-daughter-relationship|hangar|moral-dilemma|suspicion|scar|hand-to-hand-combat|mixed-martial-arts|martial-arts|one-against-many|ambush|force-field|disguise|redemption|revenge|tribe|character-repeating-someone-else's-dialogue|bribery|insubordination|dereliction-of-duty|disobeying-orders|comic-relief|honor|body-bag|summit|crushed-to-death|tattoo|sword|robbery|animal-attack|falling-from-height|black-market|telepathy|slow-motion-scene|undercover-agent|undercover|security-guard|bodyguard|bomb|timebomb|explosive|tracking-device|shockwave|aerial-shot|obesity|eccentric|space-exploration|death-of-loved-one|palace|kingdom|king|throne|conspiracy|burned-alive|council|fire|ritual|desert|seashell|crash-landing|missile|war-crime|fight-the-system|social-commentary|terraforming|flashback|dream|inside-the-mind|soul|self-sacrifice|mind-reading|supernatural-power|tied-to-a-chair|corpse|electrocution|stripper|strip-club|red-light-district|prostitute|cave|female-warrior|warrior|anti-hero|action-hero|trapdoor|sword-fight|impalement|spear|stabbed-to-death|stabbed-in-the-back|stabbed-in-the-chest|shot-in-the-back|shot-in-the-chest|shot-in-the-shoulder|deception|evacuation|escape|rescue|held-at-gunpoint|hostage|kidnapping|wisecrack-humor|disarming-someone|knocked-out|map|revelation|greenhouse|space-shuttle|airplane-chase|invisibility-cloak|green-blood|dogfight|blood-splatter|mexican-standoff|blood|super-computer|deoxyribonucleic-acid|mercilessness|brutality|violence|death|murder|space-pirate|pirate|u-boat|submarine|water|ocean|sea|squid|double-cross|betrayal|geofiction|zero-gravity|spacesuit|binoculars|surrealism|parallel-dimension|alternate-dimension|alternate-world|parallel-world|magnetism|politics|cover-up|handcuffs|female-soldier|special-forces|mercenary|army|tour|tour-guide|female-spy|spy|secret-agent|guard|surveillance|chinese|investigation|captain|major|alien-monster|helmet|monster|glasses|crashing-through-a-window|jumping-through-a-window|assault-rifle|machine-gun|machine-pistol|pistol|laser-gun|laser|president|year-2020|2020s|year-1975|1970s|memory|hologram|warp-speed|forcefield|portal|wormhole|gadgetry|gadget|arrest|interrogation|torture|beaten-to-death|beating|woman-punches-a-man|punched-in-the-chest|punched-in-the-face|destruction|exploding-ship|exploding-body|explosion|foot-chase|written-by-director|brawl|fight|fistfight|combat|battlefield|scene-during-opening-credits|shootout|gunfight|montage|pulp-fiction|corruption|flash-forward|subtitled-scene|defecating-pearls|bare-chested-male|running|pursuit|chase|rifle|transformation|dancing|dancer|creature|kiss|face-slap|space-pilot|hyperspace|hyperspace-jump|held-prisoner|robot-soldier|gun|soldier|annihilation|independent-film|title-spoken-by-character|number-in-title|surprise-ending</t>
  </si>
  <si>
    <t xml:space="preserve">tt5439796</t>
  </si>
  <si>
    <t xml:space="preserve">Logan Lucky</t>
  </si>
  <si>
    <t xml:space="preserve">Two brothers attempt to pull off a heist during a NASCAR race in North Carolina.</t>
  </si>
  <si>
    <t xml:space="preserve">Fingerprint Releasing</t>
  </si>
  <si>
    <t xml:space="preserve">Katherine Waterston, Riley Keough, Daniel Craig, Channing Tatum</t>
  </si>
  <si>
    <t xml:space="preserve">heist|bartender|little-girl|singing|amputee|prison-escape|prison|bar|stealing-money|money|bar-fight|white-trash|loss-of-job|man-wearing-a-hard-hat|nascar|cake|race-track|release-from-prison|prison-visit|prisoner|speeding-vehicle|explosion|reference-to-george-r.-r.-martin|two-word-title|reference-to-dr.-phil|daisy-dukes|west-virginia|ex-husband-ex-wife-relationship|husband-wife-relationship|car-racing|racecar-driver|money-counting-machine|speedway|three-brothers|prosthetic-hand|limping-man|limp|prison-riot|prison-break|striped-prison-jumpsuit|brother-sister-relationship|brother-brother-relationship|father-daughter-relationship|reference-to-nascar|reference-to-coca-cola|reference-to-taffy-nivert|reference-to-bill-danoff|reference-to-bob-seger|reference-to-rihanna|reference-to-john-denver|reference-to-charlie-daniels|character-name-in-title</t>
  </si>
  <si>
    <t xml:space="preserve">tt0115495</t>
  </si>
  <si>
    <t xml:space="preserve">Albino Alligator</t>
  </si>
  <si>
    <t xml:space="preserve">While escaping from a foiled robbery attempt, three thieves find themselves surrounded by police at a New Orleans bar--only they're not the people the police are searching for.</t>
  </si>
  <si>
    <t xml:space="preserve">R</t>
  </si>
  <si>
    <t xml:space="preserve">Matt Dillon, Faye Dunaway, Gary Sinise, William Fichtner</t>
  </si>
  <si>
    <t xml:space="preserve">Kevin Spacey</t>
  </si>
  <si>
    <t xml:space="preserve">police|bar|hostage|new-orleans-louisiana|animal-in-title|single-set-production|gun|brother-brother-relationship|broken-finger|billiard-game|suicide|standoff|mistaken-identity|siege|independent-film</t>
  </si>
  <si>
    <t xml:space="preserve">tt0116922</t>
  </si>
  <si>
    <t xml:space="preserve">Lost Highway</t>
  </si>
  <si>
    <t xml:space="preserve">After a bizarre encounter at a party, a jazz saxophonist is framed for the murder of his wife and sent to prison, where he inexplicably morphs into a young mechanic and begins leading a new life.</t>
  </si>
  <si>
    <t xml:space="preserve">Bill Pullman, Patricia Arquette, John Roselius, Louis Eppolito</t>
  </si>
  <si>
    <t xml:space="preserve">surrealism|murder|death|doppelganger|strong-sexual-content|graphic-violence|blood-splatter|breasts|tailgating|woman-undressing-for-a-man|passionate-kiss|casual-sex|sex-scene|outdoor-sex|sex-in-bed|leg-spreading|lust|female-removes-her-clothes|promiscuous-woman|female-rear-nudity|cleavage|black-bra-and-panties|transformation|cult-film|new-identity|lampshade|high-heels|forced-to-strip|femme-fatale|throat-slitting|shot-in-the-head|sex-in-a-car|pornography|disfigured-face|bloody-nose|actor-playing-multiple-roles|gore|experimental-film|avant-garde|female-nudity|cocktail-party|psychogenic-fugue|insanity|sexuality|meta-film|missionary-position|prison|videotape|detective|death-row|gangster|jazz|mechanic|actress-playing-dual-role|portable-television|police-surveillance|cigarette-smoking|vhs-tape|telephone-call|hand-on-woman's-crotch|two-word-title|obscene-finger-gesture|fondling|bikini|blonde|thong-panties|mini-skirt|panties|violence|threatening-telephone-call|writer-director|director-cameo|bra-removing|full-circle|nonlinear-timeline|lesbian|nail-polish|video-voyeurism|swimming-pool|prison-doctor|pastiche|los-angeles-california|jazz-club|gangster's-moll|fireplace|desert|violent-sex|pistol|pistol-whip|male-nudity|kidnapping|infidelity|impalement|groping|flask|electrocution|car-chase|car-accident|bowling-alley|body-in-a-trunk|kabuki-makeup|lesbianism|reckoning|mobster|mephistopheles|jazz-musician|highway-travel|headlights|devil|automobile-trunk|darkness|confusion|bilocation|endless-loop|jail|road-rage|saxophone|neo-noir|impotence|jealousy|automobile|red-curtain|capital-punishment|independent-film</t>
  </si>
  <si>
    <t xml:space="preserve">tt0120152</t>
  </si>
  <si>
    <t xml:space="preserve">Smilla's Sense of Snow</t>
  </si>
  <si>
    <t xml:space="preserve">Based on Peter Hoeg's bestseller, this film is set in snowy Copenhagen where a small boy is found dead after he fell off a roof. Smilla Jasperson, a close friend who lives in the same house...</t>
  </si>
  <si>
    <t xml:space="preserve">Ona Fletcher, Julia Ormond, Agga Olsen, Patrick Field</t>
  </si>
  <si>
    <t xml:space="preserve">Bille August</t>
  </si>
  <si>
    <t xml:space="preserve">boy|roof|greenland|snow|neighbor|ice|conspiracy|murder|footprint|female-protagonist|plutocracy|restaurant|older-man-younger-woman-relationship|kitchen|flashback|elevator|bathtub|bar|stabbed-in-the-stomach|eskimo-indian|underwater-scene|dog|icelandic|zoo|telephone-booth|suspicion|sunken-ship|stairway|slow-motion-scene|shot-in-the-chest|rooftop|polar-bear|oil-rig|murder-investigation|loss-of-son|husky-dog|glacier|funeral|forensic-pathology|father-daughter-relationship|falling-from-height|exploding-ship|dog-sled|disaster|deafness|cover-up|cigar-smoking|christmas-eve|child-murder|blind-man|ballet-dancer|ambulance|alcoholic|foreign-language-adaptation|copenhagen-denmark|psychic|denmark|child-autopsy|meteor|dead-child|professor|ship|death-of-child|based-on-novel|character-name-in-title</t>
  </si>
  <si>
    <t xml:space="preserve">tt0118859</t>
  </si>
  <si>
    <t xml:space="preserve">City of Industry</t>
  </si>
  <si>
    <t xml:space="preserve">A retired thief swears revenge on the lunatic who murdered his brother and partner, while going on the run with the loot they stole.</t>
  </si>
  <si>
    <t xml:space="preserve">Orion Home Video</t>
  </si>
  <si>
    <t xml:space="preserve">Harvey Keitel, Stephen Dorff, Timothy Hutton, Famke Janssen</t>
  </si>
  <si>
    <t xml:space="preserve">John Irvin</t>
  </si>
  <si>
    <t xml:space="preserve">revenge|heist|bikini|violence|kidnapping|money|beating|murder|man-in-undershirt|beer|trailer-home|palm-springs-california|betrayal|pole-dancing|jewelry-theft|female-frontal-nudity|jewelry-heist|double-cross|female-to-male-foot-in-crotch|stripper|los-angeles-california|helicopter|neo-noir|independent-film</t>
  </si>
  <si>
    <t xml:space="preserve">tt0119695</t>
  </si>
  <si>
    <t xml:space="preserve">Money Talks</t>
  </si>
  <si>
    <t xml:space="preserve">Sought by police and criminals, a small-time huckster makes a deal with a TV newsman for protection.</t>
  </si>
  <si>
    <t xml:space="preserve">New Line Home Entertainment</t>
  </si>
  <si>
    <t xml:space="preserve">Chris Tucker, Charlie Sheen, Heather Locklear, Elise Neal</t>
  </si>
  <si>
    <t xml:space="preserve">police|murder|blood-splatter|prison-bus|fistfight|rooftop-chase|standoff|ambush|foot-chase|car-chase|hand-grenade|beating|dirty-cop|gunshot-wound|beretta|gun-battle|gunfight|shootout|boyfriend-girlfriend-relationship|long-blonde-hair|blonde|kiss|ends-with-a-wedding|african-american|two-man-army|f-word|pump-action-shotgun|shotgun|semiautomatic-pistol|pistol|hk-5-machine-gun|blood|comic-violence|comic-hero|villain|hero|bazooka|exploding-body|exploding-helicopter|exploding-bus|explosion|false-accusation|los-angeles-california|motor-car-wash|debtor|helicopter|fugitive|diamond|bus|professional-hit|smuggler|framed|automobile|class-differences|loan-shark|terrorism|nightclub|engagement|social-class|television-reporter|hit-team|auto-auction|wedding|hitman|gun|buddy-comedy|hustling|los-angeles-memorial-coliseum|showdown|chase|false-alarm|machismo|ticket-scalping|media|mexican-standoff|crooked-cop|independent-film</t>
  </si>
  <si>
    <t xml:space="preserve">tt0119174</t>
  </si>
  <si>
    <t xml:space="preserve">The Game</t>
  </si>
  <si>
    <t xml:space="preserve">After a wealthy banker is given an opportunity to participate in a mysterious game, his life is turned upside down when he becomes unable to distinguish between the game and reality.</t>
  </si>
  <si>
    <t xml:space="preserve">Michael Douglas, Sean Penn, Deborah Kara Unger, James Rebhorn</t>
  </si>
  <si>
    <t xml:space="preserve">game|suicide|puzzlement|manipulation|falling-from-height|rich-snob|suicide-attempt|surprise-ending|birthday|bored|blank-bullet|hitchcockian|falling-through-a-glass-roof|elevator-shaft|running-away|clown-puppet|claustrophobia|gun-in-a-book|yuppie|midlife-crisis|identity-crisis|businessman|taxi|restaurant|key|hotel-room|gun|cell-phone|car-in-water|brother-brother-relationship|ambulance|isolation|loss-of-control|elevator|mind-game|office|hotel|waitress|millionaire|blood-on-hand|blood|cutting-hand-on-broken-glass|cut-by-broken-glass|cutting-one's-hand-on-broken-glass|cut-from-glass|1990s|watching-tv|broken-glass|housekeeper|blotted|subjective-camera|kidnapping|hallucination|product-placement|zoo|yellow-book|watch|underwater-scene|smoke-detector|shower|phone-booth|jumping-from-a-car|hotel-lobby|flat-tire|dog|white-rabbit|tragedy|persecution-mania|happy-birthday-to-you|business-tycoon|graffiti|humiliation|neo-noir|chase|paranoia|control-freak|san-francisco-california|free-fall|title-spoken-by-character|two-word-title</t>
  </si>
  <si>
    <t xml:space="preserve">tt0119874</t>
  </si>
  <si>
    <t xml:space="preserve">The Peacemaker</t>
  </si>
  <si>
    <t xml:space="preserve">A US Army colonel and a civilian woman supervising him must track down stolen Russian nuclear weapons before they're used by terrorists.</t>
  </si>
  <si>
    <t xml:space="preserve">George Clooney, Nicole Kidman, Marcel Iures, Aleksandr Baluev</t>
  </si>
  <si>
    <t xml:space="preserve">army-colonel|nuclear-weapon|train|nuclear-explosion|russia|train-train-collision|bulletproof-car|1990s|satellite-photo|scene-during-opening-credits|bilingual|speaking-russian|air-space-violation|american-abroad|helicopter-shot-down|bomb-explosion|two-word-title|bomb-timer-counting-down|averting-disaster|f-rated|blood-splatter|civil-war|air-raid|chechnya|stabbed-in-the-foot|congressional-hearing|car-chase|exploding-helicopter|military|child-shot-in-the-chest|child-killed|dead-girl|dead-boy|child-shot|death-of-boy|death-of-girl|child-shot-in-the-head|child-murder|street-shootout|world-trade-center-manhattan-new-york-city|manhattan-new-york-city|soldier|machine-gun|die-hard-scenario|church|desert-eagle|silencer|semiautomatic-pistol|pistol|gunfight|shootout|sniper-rifle|opening-action-scene|race-against-time|suspense|tough-guy|title-directed-by-female|political-thriller|police-officer-shot-in-the-back|police-officer-shot|police-officer-killed|police-officer|exploding-car|exploding-building|dead-children|train-hijack|wire|swimming-baths|suicide|children's-choir|bridge|bloody-body-of-child|backpack|airport|underwater-scene|timebomb|sniper|shot-in-the-head|nuclear-bomb|sarajevo|murder|train-crash|new-york-city|diplomatic-immunity|helicopter|piano|babe-scientist|destiny|massacre|satellite|intelligence-service|bosnia-herzegovina|automobile|terrorism|mushroom-cloud|based-on-article|lasersight|mass-murder</t>
  </si>
  <si>
    <t xml:space="preserve">tt0119457</t>
  </si>
  <si>
    <t xml:space="preserve">Kicked in the Head</t>
  </si>
  <si>
    <t xml:space="preserve">Redmond is a young guy who can't find what to do with his life. When his uncle Sam gives him the bag to deliver to some uptown connection he fails to do so and it gets them in trouble with ...</t>
  </si>
  <si>
    <t xml:space="preserve">Kevin Corrigan, Linda Fiorentino, Michael Rapaport, Lili Taylor</t>
  </si>
  <si>
    <t xml:space="preserve">Matthew Harrison</t>
  </si>
  <si>
    <t xml:space="preserve">bag|flight-attendant|beer|vomiting|lifting-a-female-into-the-air|cat|airplane-stewardess|shooting|guardian-angel|reference-to-adam-and-eve|car-explosion|explosion|writing|republican|self-discovery|greenpeace|shopping-cart|promise|underwear|stuffed-toy-monkey|hair-spray|voice-over-narration|arson|cigarette-lighter|delivery-service|money|subway|filing-cards|train|shootout|face-slap|hallucination|garage|car-theft|whiskey|scotch-whiskey|book|author|pathe-news|newsreel-footage|split-personality|paranoia|suicide-attempt|pills|men's-bathroom|hit-by-a-car|family-relationships|drunkenness|drinking|theft|car-phone|tears|crying|thief|murder|cousin-cousin-relationship|mother-son-relationship|father-son-relationship|fear|vibrator|dildo|chinese-food|marijuana|drug-use|self-destructiveness|beer-distributor|cell-phone|lifting-someone-into-the-air|airport-personnel|wind|weapon|toilet|tire|telephone|stealing-a-car|stairs|soda|sleeping|sleeping-on-a-couch|sex|search|repair-garage|questioning|prison|prisoner|pilot|party|parking-lot|office|obscene-finger-gesture|new-york-city|mirror|metal|kiss|kidnapping|key|hugging|hope|hat|gun|gate|garage-door|friend|friendship|food|fire|fantasy-sequence|faith|driver|drink|dog|desk|death|cup|couch|cigar-smoking|chase|car|bus|burglary|blanket|bed|bathroom|automobile|argument|animal|anger|airport|yelling|running|uncle-nephew-relationship|stolen-car|hit-by-a-bus|eviction|cocaine|independent-film</t>
  </si>
  <si>
    <t xml:space="preserve">tt0119535</t>
  </si>
  <si>
    <t xml:space="preserve">A Life Less Ordinary</t>
  </si>
  <si>
    <t xml:space="preserve">Ewan McGregor stars as a cleaning man in L.A. who takes his boss' daughter hostage after being fired and replaced by a robot. Two "angels" who are in charge of human relationships on earth,...</t>
  </si>
  <si>
    <t xml:space="preserve">Holly Hunter, Delroy Lindo, Dan Hedaya, Cameron Diaz</t>
  </si>
  <si>
    <t xml:space="preserve">Danny Boyle</t>
  </si>
  <si>
    <t xml:space="preserve">Comedy, Crime, Fantasy</t>
  </si>
  <si>
    <t xml:space="preserve">hostage|janitor|angel|heaven|kidnapping|dreamer|dark-comedy|novel|robot|ransom|writer|security-guard|cleaning-man|love|dentist|strong-female-lead|strong-female-character|money-falling-through-the-air|jumping-from-a-car|hit-with-a-shovel|hit-by-a-truck|switchblade|digging-one's-own-grave|forest|bag-of-money|shovel|stealing-a-car|cut-arm|blood|recurring-dream|bare-chested-male|premarital-sex|slow-motion-scene|surrealism|singing|drinking-game|car-chase|sniper|fake-bomb|phone-booth|axe|tied-to-a-chair|cabin|gas-station-attendant|learning-to-drive|biting-leg|shot-in-the-leg|punched-in-the-face|held-at-gunpoint|character-repeating-someone-else's-dialogue|eviction|repossession|shot-in-the-heart|breaking-up-with-girlfriend|bar|shot-in-the-head|claymation|reference-to-marilyn-monroe|reference-to-john-f.-kennedy|revolver|pistol|mansion|reference-to-adam-and-eve|kilt|fate|hole-in-chest|shot-in-the-chest|murder|corpse|body-in-trunk|intervention|character-says-i-love-you|shot-in-the-forehead|silencer|broken-arm|blindfolded|man-punching-a-woman|blackjack|title-at-the-end|duct-tape-over-mouth|cigarette-smoking|rain|scene-during-end-credits|love-poem|arm-sling|drink-thrown-into-someone's-face|wig|head-butt|punched-in-the-stomach|polaroid-camera|nurse-uniform|knocked-out|surgery|bandaged-head|child-in-peril|body-bag|fired-from-the-job|supernatural-power|stockholm-syndrome|rich-woman|rich-father|kidnapper-kidnapped-relationship|father-daughter-relationship|falling-in-love|angel-gabriel|reference-to-god|tequila|robbery|destiny|karaoke|wealth|black-comedy|violence|bank-robbery|cult-film|independent-film</t>
  </si>
  <si>
    <t xml:space="preserve">tt0119395</t>
  </si>
  <si>
    <t xml:space="preserve">The Jackal</t>
  </si>
  <si>
    <t xml:space="preserve">An imprisoned IRA fighter is freed to help stop a brutal, seemingly "faceless" assassin from completing his next job.</t>
  </si>
  <si>
    <t xml:space="preserve">Bruce Willis, Richard Gere, Sidney Poitier, Diane Venora</t>
  </si>
  <si>
    <t xml:space="preserve">Michael Caton-Jones</t>
  </si>
  <si>
    <t xml:space="preserve">jackal|fbi|russian|assassin|ira|major|sniper|murder|nightclub|russia|basque|interrogation|fbi-director|death|prison|revenge|fbi-agent|remote-controlled-gun|axe-in-the-head|political-thriller|shot-in-abdomen|shot-in-chest|escalator|subway|hostage|dna|illegal-alien|passport|painting-van|u.s.-capitol-building|blood-trail|license-plate|scarred-face|male-male-kiss|mariachi-band|shot-in-neck|eating-with-chopsticks|reference-to-john-f.-kennedy|newspaper-headline|surgeon-general|scantily-clad-female|bikini|ends-with-funeral|funeral|man-kills-a-woman|man-with-no-name|main-character-dies|main-character-shot|cold-blooded-killer|explosion|sharpshooter|mexican-standoff|van|sniper-rifle|good-versus-evil|gore|gun-for-hire|hitman|subway-train|gangster|showdown|gunfight|violence|scar|cemetery|held-at-gunpoint|shooting-a-police-officer|shot-in-the-leg|impersonating-a-police-officer|character-repeating-someone-else's-dialogue|shot-in-the-stomach|blood|shot-through-the-floor|home-invasion|silencer|slow-motion-scene|lake-michigan|reference-to-houdini|canadian-flag|remote-control|fat-suit|united-states-capitol-building|massachusetts|virginia|convict|terrorist|bare-chested-male|master-of-disguise|fake-moustache|man-wearing-a-wig|cigar-smoking|fake-id|fake-passport|hotel|villain-played-by-lead-actor|stabbed-in-the-head|axe-murder|death-of-brother|shot-in-the-head|american-abroad|cigarette-smoking|burnt-face|subtitled-scene|death-of-title-character|english-subtitles-in-original|politics|homosexual|vendetta|u.s.-canadian-border|talking-computer|standoff|shootout|police-barricade|iron-curtain|infiltration|gay|gay-kiss|gay-club|female-military-officer|computer|cold-war|club-music|arm-blown-off|airport|contract-killer|animal-in-title|korean-food|irish-republican-army|falling-onto-train-tracks|trap|shot-to-death|shot-in-the-shoulder|shot-in-the-neck|shot-in-the-forehead|shot-in-the-foot|shot-in-the-chest|severed-arm|murder-of-a-police-officer|poison|exploding-car|blood-splatter|helsinki-finland|washington-d.c.|yacht|internet-cafe|helicopter|political-prisoner|brutality|assassination-attempt|kgb|machine-gun|russian-mafia|first-lady|irish|assassination|disguise|terrorism|moscow-russia|regatta|chicago-illinois|psychopath|subway-station|pistol|pretending-to-be-gay|london-england|foot-chase|montreal-quebec-canada|remake|marina|mini-van|based-on-novel|title-spoken-by-character|character-name-in-title|surprise-ending</t>
  </si>
  <si>
    <t xml:space="preserve">tt0119467</t>
  </si>
  <si>
    <t xml:space="preserve">Kiss or Kill</t>
  </si>
  <si>
    <t xml:space="preserve">After a robbery scam that goes bad, lovers Nikki and Al take off into the Australian outback, pursued by the police and a malevolent footballer named Zipper Doyle, and meet a number of offbeat characters.</t>
  </si>
  <si>
    <t xml:space="preserve">Tiffany Peters, Julie Wood, Syd Brisbane, Frances O'Connor</t>
  </si>
  <si>
    <t xml:space="preserve">Bill Bennett</t>
  </si>
  <si>
    <t xml:space="preserve">12 wins &amp; 11 nominations.</t>
  </si>
  <si>
    <t xml:space="preserve">scam|hotel-room|hotel|video|bar|murder|australia|road-movie|bare-chested-male-bondage|kiss|latex-gloves|city|travelling|name-calling|tragic-event|handshake|violence|death|journey|kitchen|bedroom|handcuffs|tied-up|nuclear-test-site|reference-to-stevie-wonder|throat-cut|corpse-in-bed|honking-a-car-horn|threat-to-kill|marlboro-cigarettes|western-australia|south-australia|notebook|crime-victim|dead-man|hotel-maid|telephone-book|parking-a-car|use-of-bloody-as-epithet|witness-to-murder|mobile-telephone|murder-victim|cross-country-trip|on-the-road|neo-noir|vcr|younger-version-of-character|produced-by-director|written-by-director|three-word-title|killed-in-a-car-accident|police-radio|football-player|threatened-with-a-gun|binoculars|woman-with-glasses|talking-on-phone|bare-breasts|flashback|refrigerator|driving-through-a-gate|murder-of-married-couple|caravan|framed-photograph|kettle|married-couple|husband-wife-relationship|applying-lipstick|lawyer|gate|australian-aborigine|police-car|euphemism|talking-while-driving|truck-driver|wallet|handbag|stretcher|ambulance|mirror|petrol-station|car-theft|dead-body-in-bed|truck|woman-in-bed|apology|man-and-woman-in-a-bed|bare-chested-male|man-in-bed|telling-someone-to-shut-up|young-couple|motel|waiting-at-railroad-crossing|railroad-crossing|train|visit|spelling|driving-a-car|interrupted-telephone-call|boyfriend-girlfriend-relationship|newspaper|finding-a-dead-body|knocking-on-a-door|watching-a-video|suitcase|opening-a-door|lying-on-bed|champagne|brunette|cigarette-smoking|burned-alive|night|f-word|telephone-call|telephone|lighting-a-cigarette|mother-daughter-relationship|drawing|film-starts-with-quote|female-stockinged-legs|pantyhose|sleepwalker|car-accident|detective|pedophile|drugging|pickup|death-of-mother|independent-film</t>
  </si>
  <si>
    <t xml:space="preserve">tt0119349</t>
  </si>
  <si>
    <t xml:space="preserve">The Ice Storm</t>
  </si>
  <si>
    <t xml:space="preserve">In suburban New Canaan, Connecticut , 1973, middle class families experimenting with casual sex and substance abuse find their lives beyond their control.</t>
  </si>
  <si>
    <t xml:space="preserve">Kevin Kline, Joan Allen, Sigourney Weaver, Henry Czerny</t>
  </si>
  <si>
    <t xml:space="preserve">Nominated for 1 Golden Globe. Another 5 wins &amp; 30 nominations.</t>
  </si>
  <si>
    <t xml:space="preserve">swinger|virgin|swinging|wife-swapping|key-party|storm|thanksgiving|ice-storm|ice|new-canaan-connecticut|drink|girl|sexual-experimentation|drug-use|class|book|friend|sex|night|watergate-scandal|dysfunctional-family|adultery|passenger-train|sex-in-a-car|cocktail-party|passed-out-drunk|teenage-sex|medicine-cabinet|man-wearing-boxer-shorts|bare-chested-male|blowing-up-toys|playing-trombone|drinking-liquor-from-a-bottle|french-kiss|empty-swimming-pool|drink-spilled-in-lap|reference-to-the-symbionese-liberation-army|brandy|amaretto|smoking-after-sex|reference-to-fyodor-dostoyevsky|army-action-figure|reading-a-comic-book|premature-ejaculation|ice-tray|reel-to-reel-tape-recorder|innocence-lost|manhattan-new-york-city|boy|saying-grace|wet-dream|year-1973|turkey-the-bird|grand-central-station-manhattan-new-york-city|young-republican|yard-sale|wine|whitehead|whip|voice-over-narration|virginity|valium|unfaithfulness|underwear|trombone|tragic-event|toe-socks|thai-stick|tears|teacher|tape-recorder|symbionese-liberation-army|swimming-pool|surrogate-brother|suburb|student|spilled-drink|sleet|skylight|skin-into-jeans|silicon|shower|seminar|self-abuse|school-band|samoa|roommate|rocket|reverend|religion|reference-to-the-idiot|reference-to-the-fantastic-four|reference-to-spiro-agnew|reference-to-richard-nixon|reference-to-philip-roth|reference-to-notes-from-underground|reference-to-john-dean|reference-to-jesus-christ-superstar|reference-to-harry-reems|reference-to-dostoyevsky|reference-to-deep-throat|recording|record-player|railway-station|radio-controlled-toy|psychiatric-hospital|private-school|precocious-sex|prayer|power-line|politics|pharmacy|penis|passing-out|pajamas|open-marriage|nocturnal-emission|new-york-city|mother-son-relationship|mother-daughter-relationship|model-airplane|minister|masturbation|marriage|marital-problem|marijuana|kiss|key|jeans|high-school|hangman's-noose|group-therapy|grace|golf|geometry|frozen-turkey|friendship|football|first-amendment|first-amendment-defense-fund|fascist|family-relationships|facts-of-life|explosive|explosion|existentialism|drunkenness|drugstore|downed-power-line|divorce|diving-board|dinner|death-of-brother|couples-group|commuter|comic-book|classroom|cigarette-smoking|church|checkers-speech|burglary|brother-sister-relationship|brother-brother-relationship|book-sale|bong|birth-control|band|band-uniform|assassination|anarchy|american-football|aftershave-lotion|aclu|narcissism|hedonism|weather|electrocuted-child|drug-abuse|couple|neighbor|watching-tv|teenage-boy|stripping|sleeping|sleeping-pill|sexual-promiscuity|sexual-awakening|sex-talk|sadness|rain|rainy-night|party|parental-neglect|nixon-mask|living-room|kitchen|infidelity|husband-wife-relationship|house|frustration|embarrassment|electric-cable|dysfunctional-marriage|drinking|desire|dead-boy|crying|car|cable|bicycling|bicycle|bed|bedroom|bathroom|teenage-girl|upper-class|social-commentary|sexual-revolution|promiscuity|neglect|guilt|generation-gap|father-son-relationship|father-daughter-relationship|extramarital-affair|mistress|snow|marvel-comic|accidental-death|train|coming-of-age|1970s|electrocution|sexuality|waterbed|marital-crisis|shoplifting|death-of-son|independent-film|based-on-novel|title-spoken-by-character|reading|three-word-title|towel-stuffed-under-a-door|telephone-call|ice-cube|cranberry-sauce|magazine</t>
  </si>
  <si>
    <t xml:space="preserve">tt0120885</t>
  </si>
  <si>
    <t xml:space="preserve">Wag the Dog</t>
  </si>
  <si>
    <t xml:space="preserve">Shortly before an election, a spin-doctor and a Hollywood producer join efforts to fabricate a war in order to cover up a presidential sex scandal.</t>
  </si>
  <si>
    <t xml:space="preserve">Dustin Hoffman, Robert De Niro, Anne Heche, Denis Leary</t>
  </si>
  <si>
    <t xml:space="preserve">Nominated for 2 Oscars. Another 2 wins &amp; 18 nominations.</t>
  </si>
  <si>
    <t xml:space="preserve">election|president|scandal|hollywood|death|albania|spin-doctor|cover-up|presidential-candidate|political-corruption|corruption|political-conspiracy|political-cover-up|american-president|presidential-comedy|political-comedy|political-candidate|election-campaign|political-campaign|presidential-campaign|three-word-title|surveillance-camera|plane-crash|reference-to-king-kong|sneaker|baseball-metaphor|reference-to-howdy-doody|reference-to-plato|lhasa-apso|reference-to-arnold-schwarzenegger|dog|reference-to-jfk-assassination|press-secretary|white-house|rapist|illegal-alien|reference-to-ronald-reagan|political-assassination|anti-psychotic|reference-to-boog-powell|mental-patient|press-conference|reference-to-john-f.-kennedy|voter|reference-to-cecil-b.-demille|computer-generated-imagery|reference-to-davy-crockett|stretch-limousine|mansion|movie-making|kitten|reference-to-john-belushi|man-with-glasses|imperative-in-title|animal-in-title|tanning-bed|washington-d.c.|u.s.-president|satire|real-life-parallel|movie-producer|airplane-accident|fake-war|shoe|media-manipulation|political-satire|prisoner|theme-song|cat|cia|media-hype|rape|murder|black-comedy|producing|conspiracy|senator|secret-service|military|political-consultant|presidential-election|video-manipulation|based-on-book|independent-film|based-on-novel</t>
  </si>
  <si>
    <t xml:space="preserve">tt0120696</t>
  </si>
  <si>
    <t xml:space="preserve">Hard Rain</t>
  </si>
  <si>
    <t xml:space="preserve">A armored-truck driver and his nephew try to prevent three million dollars from being taken by a local rival gang during a catastrophic flooding caused by a severe storm.</t>
  </si>
  <si>
    <t xml:space="preserve">Paramount Home Video</t>
  </si>
  <si>
    <t xml:space="preserve">Morgan Freeman, Christian Slater, Randy Quaid, Minnie Driver</t>
  </si>
  <si>
    <t xml:space="preserve">Mikael Salomon</t>
  </si>
  <si>
    <t xml:space="preserve">money|sheriff|dam|flood|police|thief|small-town|church|armored-truck|rescue-attempt|disaster|machismo|mayor|exploding-boat|1990s|sabotage|conspiracy|bible-quote|bar|police-corruption|chase|high-school|grenade|heavy-rain|police-shootout|action-violence|shootout-in-a-church|rescue|police-officer|machine-gun|gunfight|main-character-shot|violence|african-american|kicking-in-a-window|molotov-cocktail|church-fire|shot-in-a-church|breaking-handcuffs|handcuffed|attempted-rape|staircase|handrail|handcuffed-woman|overflowing-water|stolen-vehicle|near-drowning|death-by-electrocution|attic|state-police|hidden-money|death-of-partner|enemies-become-friends|false-accusation|jail-cell|improvised-snorkel|saved-at-the-last-second|audio-cassette|reference-to-swamp-thing|reference-to-albert-einstein|reference-to-eddie-money|reference-to-pat-benatar|torch|villain-not-really-dead-cliche|shot-in-the-arm|police-officer-shot|shot-in-the-chest|police-officer-killed|stabbed-in-the-neck|corrupt-cop|bag-of-money|shot-in-the-eye|shot-in-the-back|reference-to-bruce-springsteen|deputy|rowboat|one-night|nagging-wife|husband-wife-relationship|person-on-fire|electrocution|hiding-in-a-car|underwater-scene|thrown-through-a-window|evacuation|police-station|thrown-from-a-boat|explosion|greed|teacher|death-of-uncle|lens-flare|shot-to-death|shot-in-the-throat|rifle|shotgun|pistol|shootout|character-repeating-someone-else's-dialogue|uncle-nephew-relationship|security-guard|storm|killed-on-birthday|altered-version-of-studio-logo|soaked-clothes|disaster-film|product-placement|stained-glass-window|murder|boat|rain|cemetery|studio-logo-segues-into-film|neo-noir|robbery-gone-awry|boat-chase|abandoned-school|jet-ski|speedboat|bear-trap|heist|independent-film|surprise-ending</t>
  </si>
  <si>
    <t xml:space="preserve">tt0119196</t>
  </si>
  <si>
    <t xml:space="preserve">The Gingerbread Man</t>
  </si>
  <si>
    <t xml:space="preserve">Lawyer Rick Magruder has a one-night-stand affair with caterer Mallory Doss. He becomes hooked on her, and when he learns her nut-case father Dixon is threatening her, he puts the weight of...</t>
  </si>
  <si>
    <t xml:space="preserve">PolyGram Video</t>
  </si>
  <si>
    <t xml:space="preserve">Kenneth Branagh, Embeth Davidtz, Robert Downey Jr., Daryl Hannah</t>
  </si>
  <si>
    <t xml:space="preserve">Thriller</t>
  </si>
  <si>
    <t xml:space="preserve">one-night-stand|lawyer|law-firm|law|committed-to-asylum|empty-gun|body-wrapped-in-plastic|flare-gun|wrench|news-report|derelict-house|police-station|deception|house-fire|last-will-and-testament|fire|pump-action-shotgun|shot-in-the-neck|shot-to-death|child-abduction|car-chase|tin-box|stalking|ex-husband-ex-wife-relationship|police-arrest|private-detective|rainstorm|heavy-rain|father-daughter-estrangement|elbowed-in-face|mercedes|convertible|stolen-car|father-son-relationship|mother-son-relationship|mother-daughter-relationship|cell-phone|car-phone|food-in-title|three-word-title|fatal-attraction|black-walnut|pulling-kids-out-of-school|car-fire|fairy-tale|gingerbread-man|sanity-hearing|weather-report|allergy|kitten|dead-cat|house-cat|surprise-party|paranoia|cynicism|crime-of-passion|flare-gun-as-weapon|southern-accent|southern-gothic|female-nudity|stalker|psychopath|scam|psycho-thriller|neo-noir|mental-illness|inheritance|femme-fatale|father-daughter-relationship|estate|craziness|storm|southern-u.s.|savannah-georgia|murdered-pet|mental-institution|lesbian-kiss|kidnapping|hillbilly|georgia|escape-from-mental-institution|detective|child-in-peril|boat|based-on-story|barefoot|female-frontal-nudity|heritage|murder|cat|rain|hurricane|courtroom|ship|frame-up|independent-film</t>
  </si>
  <si>
    <t xml:space="preserve">tt0118929</t>
  </si>
  <si>
    <t xml:space="preserve">Dark City</t>
  </si>
  <si>
    <t xml:space="preserve">A man struggles with memories of his past, including a wife he cannot remember, in a nightmarish world with no sun.</t>
  </si>
  <si>
    <t xml:space="preserve">York</t>
  </si>
  <si>
    <t xml:space="preserve">Rufus Sewell, William Hurt, Kiefer Sutherland, Jennifer Connelly</t>
  </si>
  <si>
    <t xml:space="preserve">alien-race|serial-killer|australian-science-fiction|female-frontal-nudity|retrofuturism|paranoia|human-experimentation|implanted-memory|neo-noir|tech-noir|hotel|memory|murder|police|doctor|wallet|prostitute|restaurant|escape|police-inspector|knife|corpse|midnight|bathtub|beach|night|sleep|evil-child|police-investigation|space|self-sacrifice|alien-experiment|possessed-corpse|alien-possession|alien-spaceship|telepathy|love-interest|conspiracy|human-guinea-pig|knife-murderer|man-in-black|brainwashing|mindwipe|evil-alien|murder-investigation|australian-supernatural|australian-fantasy|kiss|chaos|introduction|force-field|female-removes-her-clothes|breasts|foreplay|stopped-time|fighting-in-the-air|electrocution|lightning|duel|car-accident|lighthouse|warehouse|detective|suspense|map|secret-passageway|dagger|explosive-decompression|fingerprint|nude-woman-murdered|spiral-staircase|telephone|uncle-nephew-relationship|driving-licence|gothic|hospital|wheelchair|spa|wedding-ring|harmonica|little-girl|frame-up|unlikely-hero|anti-hero|cigarette-smoking|eavesdropping|glowing-eyes|explosion|exposed-brain|crushed-to-death|blood-splatter|apartment|idealism|individualism|trenchcoat|anti-conformity|stabbed-in-the-chest|stabbed-in-the-shoulder|hostage|kidnapping|throat-slitting|mind-reading|shot-in-the-chest|singer|character's-point-of-view-camera-shot|bus|subjective-camera|extramarital-affair|husband-wife-relationship|ex-cop|character-repeating-someone-else's-dialogue|microscope|investigation|violence|cigar-smoking|police-officer-killed|police-station|arrest|sabotage|fugitive|on-the-run|punched-in-the-face|drawing|photograph|crime-scene|interview|mind-control|picture-book|destruction|hanging-upside-down|threatened-with-a-knife|flying|telekinesis|supernatural-power|showdown|held-at-gunpoint|key|suitcase|aquarium|fish-bowl|newspaper-stand|male-rear-nudity|bare-butt|impalement|falling-down-stairs|floating-city|floating-in-space|space-station|darkness|revelation|falling-from-height|injection|jumping-from-height|laboratory|foot-chase|scientist|albino|taxi-driver|alien-parasite|memory-loss|slideshow|erased-memory|police-chase|revolver|rifle|fight-the-system|surrealism|cult-film|existentialism|insanity|stopwatch|1940s|passionate-kiss|man-in-a-wheelchair|burn-scar|express-train|hand-over-mouth|injection-into-brain|barber-shop|candelabra|syringe|close-up-of-eyes|test-tube|binocular-microscope|stairwell|running-down-stairs|running-from-police|snowglobe|business-card|animated-billboard|falling-through-the-floor|newspaper-clipping|bead-curtain|applying-lipstick|apartment-614|playing-accordian|mouse-in-a-maze|female-singer|swinging-light|male-in-a-bathtub|pocket-watch|knocking-a-hole-in-a-wall|sledge-hammer|experiment|individuality|cyberpunk|hermetic-world|urban-gothic|brain-in-a-vat|cafe|waking-up|virtual-reality|dream-reality|written-by-director|haunted-by-the-past|mindbender|blood|waking-up-someone|water|exploding-building|produced-by-director|zero-gravity|architecture|symbolism|rescue|deep-sleep|old-man|alternate-reality|death|bar|dreamer|guilt|deception|subconscious|dream|voice-over-narration|urban-setting|future|dystopia|opposing-energy-beams|flashback|false-accusation|uncle|taxi|swimming-pool|subterranean|rowboat|psychiatrist|postcard|police-detective|pier|outer-space|nightclub|newsstand|marriage|male-nudity|levitation|interrogation|hypodermic-needle|hit-by-a-train|fishbowl|fire-escape|fight|female-nudity|dying-race|double-cross|chase|billboard|german-expressionism|virtuality|subway|stabbed-in-the-forehead|goldfish|automat|asphyxiation-in-space|split-head|simulated-reality|spiral|soul|suicide|alien|amnesia|mind-over-matter|identity|deja-vu|clock|psychokinesis|time-lapse-photography|alien-abduction|false-memory|plot-twist|australian-horror|black-comedy|rat|el-train|exploding-head|exploding-body|throat-cut|key-ring|camera-shot-of-feet|surprise-ending</t>
  </si>
  <si>
    <t xml:space="preserve">tt0118715</t>
  </si>
  <si>
    <t xml:space="preserve">The Big Lebowski</t>
  </si>
  <si>
    <t xml:space="preserve">The Dude Lebowski, mistaken for a millionaire Lebowski, seeks restitution for his ruined rug and enlists his bowling buddies to help get it.</t>
  </si>
  <si>
    <t xml:space="preserve">Jeff Bridges, John Goodman, Julianne Moore, Steve Buscemi</t>
  </si>
  <si>
    <t xml:space="preserve">rug|nihilism|white-russian|death|drug|pot|pornographer|con-artist|drunkenness|head-in-a-toilet|urination|deadpan|severed-ear|death-of-friend|bowling|bowling-alley|homosexual|los-angeles-california|millionaire|deception|pot-smoking|pornography|trophy-wife|mistaken-identity|fistfight|man-wearing-a-bathrobe|older-man-younger-woman-relationship|punched-in-the-face|hit-on-the-head|beating|off-screen-sex|stealing-a-car|bare-butt|profanity|torture|betrayal|actor-talks-to-camera|female-full-frontal-nudity|breasts|cleavage|ear-bitten-off|sex-offender|hallucination|absurd-humor|voice-over-narration|pistol|embezzlement|dream|female-nudity|unemployment|ransom-note|ransacked-room|nymphomania|laziness|eulogy|alcohol|vandalism|pornographic-video|pedophile|female-frontal-nudity|dream-sequence|car-accident|assault|car-smashing|heart-attack|cremated-remains|black-comedy|cult-film|breaking-the-fourth-wall|biting-an-ear|ransom|jewish-convert|repeated-line|limousine-driver|bare-chested-male|friendship|bowling-tournament|bowling-team|reference-to-metallica|bathtub|sports-team|ash-scattering|reference-to-saddam-hussein|video-cassette|nail-polish|human-ashes|cremation|bowling-ball|1990s|polish-american|malibu-california|briefcase|swimming-pool|sunbathing|limousine|dog|convertible|artist|character-name-in-title|actor-shares-first-name-with-character|slacker|mansion|hippie|kidnapping|musical-sequence-in-non-musical-work|handedness|driving-at-night|night|telephone-call|bag-man|cell-phone|reference-to-the-vietnam-war|three-friends|friendship-between-men|propositioned-for-sex|talking-about-sex|talking-about-blowjobs|offering-a-blowjob|korean-war-veteran|playing-against-type|gambling-debt|loan-shark|gambling-addict|father-daughter-relationship|spit-take|beneficiary|hit-in-the-chest|fight|brawl|doctor|motorcycle|ethnic-slur|racial-slur|cigarette-smoking|car-set-on-fire|marijuana-joint|car-crash|hidden-gun|vulgarity|interrogation|macguffin|bikini|voyeur|girl-in-panties|lingerie|leg-spreading|lust|pubic-hair|female-pubic-hair|female-rear-nudity|scantily-clad-female|f-word|husband-wife-relationship|corruption|american-mythology|corrupting-influence-of-capitalism|marry-into-money|doppelganger|honor|manhood|culture-war|counter-culture|anti-war|neo-noir|pastiche|subjective-camera|panties|upskirt|mini-skirt|slow-motion-scene|character's-point-of-view-camera-shot|stream-of-consciousness|deadpan-humor|no-panties|temper|stupidity|solicitation|play-within-a-film|one-man-play|loser|home-invasion|held-at-gunpoint|fantasy-sequence|car-vandalized|breaking-and-entering|surrealism|reefer|illegal-drug|grass|dope|gang-violence|ensemble-cast|flashback|uzi|private-eye|homage|euro-trash|johnson|danger|amateur|foot-fetish|performance-artist|father-daughter-estrangement|sword|philanthropist|marijuana|avant-garde|screwball-comedy|runaway|private-detective|premarital-sex|porn-star|mugging|iron-lung|gun|goon|flying-carpet|falling-from-height|extortion|ex-convict|double-cross|divorce|dance-recital|castration-threat|burglary|auto-theft|auto-impound-lot|attempt-at-conception|satire|paraplegic|drugged-drink|musical-number|drugs|police-brutality|dance|wheelchair|severed-toe|independent-film|surprise-ending|money|veteran|three-word-title|pager|cricket-bat|letter|bridge|painter|sheriff|police-officer|singing-in-a-car|actor|brother-sister-relationship|lawyer|photograph|white-panties|glasses|lifting-a-male-into-the-air|broken-tv|progressive-politics|topsy-turvy|hanging-up-without-saying-goodbye|lifting-an-adult-into-the-air|man-with-glasses|deadpan-comedy|character-repeating-someone-else's-dialogue|lifting-someone-into-the-air|german-stereotype|woman-painter|video-artist|trident|phone-book|mickey-finn|jaguar-car|foul-line|female-painter|dictator|coffee-can|cheerleader|taxi-driver|bowling-shoes|ford-torino|people-with-the-same-name|answering-machine|vietnam-veteran|walkman|toilet|sunglasses|sports-car|sabbath|nickname|headphones|harness|cliff|cable-guy|abstract-art|volkswagen-beetle|tumbleweed|taxi|supermarket|scissors|police|pasadena-california|namesake|mortuary|medical-examination|landlord|ferret|diner|beach-party|bar|gulf-war|cowboy|title-spoken-by-character</t>
  </si>
  <si>
    <t xml:space="preserve">tt0119942</t>
  </si>
  <si>
    <t xml:space="preserve">Primary Colors</t>
  </si>
  <si>
    <t xml:space="preserve">A man joins the political campaign of a smooth-operator candidate for president of the USA.</t>
  </si>
  <si>
    <t xml:space="preserve">John Travolta, Emma Thompson, Billy Bob Thornton, Kathy Bates</t>
  </si>
  <si>
    <t xml:space="preserve">Mike Nichols</t>
  </si>
  <si>
    <t xml:space="preserve">Nominated for 2 Oscars. Another 10 wins &amp; 29 nominations.</t>
  </si>
  <si>
    <t xml:space="preserve">based-on-novel|candidate|governor|president|election|campaigning|politics|campaign-manager|philanderer|honor|scandal|political-campaign|presidential-candidate|political-conspiracy|conspiracy|political-corruption|corruption|u.s.-president|political-cover-up|american-president|scantily-clad-female|cleavage|white-panties|presidential-comedy|political-comedy|election-campaign|political-candidate|political-satire|satire|illiteracy|tuxedo|test-of-character|stumbling-on-stairs|speaking-with-an-accent|skeleton-in-a-closet|shaking-hands|political-debate|graffiti|eulogy|dancing|cocaine|balloon|american-flag|roman-a-clef|upskirt|panties|husband-wife-relationship|cynicism|politician|rise-to-power|media|extramarital-affair|disillusionment|blackmail|presidential-campaign|suicide|propaganda|adultery|presidential-election|cover-up|interracial-relationship|real-life-parallel</t>
  </si>
  <si>
    <t xml:space="preserve">tt0119560</t>
  </si>
  <si>
    <t xml:space="preserve">No Looking Back</t>
  </si>
  <si>
    <t xml:space="preserve">Claudia has lived all her life in a small, seaside, blue-collar town, hanging out with the same group of friends since grade school. Now she's waiting tables in a greasy spoon to help ...</t>
  </si>
  <si>
    <t xml:space="preserve">Lauren Holly, Kevin Heffernan, Mark Schulte, Edward Burns</t>
  </si>
  <si>
    <t xml:space="preserve">Edward Burns</t>
  </si>
  <si>
    <t xml:space="preserve">old-flame|waitress|small-town|written-and-directed-by-cast-member|gas-station|directed-by-star|family-abandonment|love-triangle|friendship</t>
  </si>
  <si>
    <t xml:space="preserve">tt0120749</t>
  </si>
  <si>
    <t xml:space="preserve">Mercury Rising</t>
  </si>
  <si>
    <t xml:space="preserve">Shadowy elements in the NSA target a nine-year old autistic savant for death when he is able to decipher a top secret code.</t>
  </si>
  <si>
    <t xml:space="preserve">Bruce Willis, Alec Baldwin, Miko Hughes, Chi McBride</t>
  </si>
  <si>
    <t xml:space="preserve">autistic-child|child-in-danger|boy|nsa|fbi|assassin|puzzle|9-year-old|hospital|autistic-savant|fbi-agent|secret-code|problem-solving|child-prodigy|black-and-white-scene|national-security-agency|die-hard-scenario|shot-in-the-head|internet|pajamas|reference-to-david-letterman|child-screaming|screaming-boy|hospital-room|shootout-in-a-hospital|cctv|e-mail|drinking-from-the-bottle|bottle-of-wine|smashing-a-wine-bottle|stealing-an-ambulance|ambulance-siren|boy-in-danger|gun-with-silencer|murder-of-parents|classroom|male-male-hug|ends-with-a-hug|impersonating-a-doctor|almost-hit-by-a-car|almost-hit-by-a-train|letter-read-aloud|murdered-in-broad-daylight|sleeping-in-a-car|adult-child-friendship|two-word-title|puzzle-solving|false-accusation|cartoon-on-tv|run-over-by-a-train|kick-in-face|insubordination|security-camera|elevator|hot-chocolate|black-and-white-and-color|cryptographer|flea-market|reference-to-ronald-reagan|witness-protection|depressant|computer|e=mc2|african-american|woody-woodpecker|subway|reference-to-saddam-hussein|heckle-and-jeckle|death-of-parents|reference-to-ricki-lake|reference-to-bart-simpson|bangkok-thailand|embassy|reference-to-morley-safer|jigsaw-puzzle|map|bank-robbery|south-dakota|violence|fistfight|gunfight|opening-action-scene|lens-flare|birthday-party|fingerprint|telephone-number|reference-to-albert-einstein|death-of-boyfriend|filmed-killing|coffee-shop|thrown-from-a-train|punched-in-the-face|conspiracy|fake-doctor|impersonating-a-police-officer|character-repeating-someone-else's-dialogue|bar|pistol|silencer|murder-of-family|hiding-in-a-closet|special-needs-child|guilt|flashback|shootout|shot-to-death|shot-in-the-forehead|shot-in-the-back|shot-in-the-chest|hostage-situation|robbery-gone-awry|d-box-motion-code|lifting-someone-into-the-air|child-protagonist|bank|typewriter|carbon-paper|blood|train|surveillance-camera|orphan|letter|fragments-of-glass|falling-from-height|child-in-peril|assassination|stolen-ambulance|chicago-illinois|wine-cellar|secret-service|murder|undercover-agent|cryptography|secret-agent|helicopter|autism|neo-noir|death-of-friend|based-on-novel</t>
  </si>
  <si>
    <t xml:space="preserve">tt0120669</t>
  </si>
  <si>
    <t xml:space="preserve">Fear and Loathing in Las Vegas</t>
  </si>
  <si>
    <t xml:space="preserve">An oddball journalist and his psychopathic lawyer travel to Las Vegas for a series of psychedelic escapades.</t>
  </si>
  <si>
    <t xml:space="preserve">Johnny Depp, Benicio Del Toro, Tobey Maguire, Michael Lee Gogin</t>
  </si>
  <si>
    <t xml:space="preserve">drugs|hallucination|american-dream|lawyer|journalist|convertible|gonzo-journalist|hitchhiker|reporter|race|police-convention|flamingo-hotel-las-vegas|narrated-by-character|cocaine|mescaline|author-cameo|drug-abuse|city-name-in-title|ether|casino|1970s|lsd|rolling-stone-magazine|psychedelia|based-on-novel|road-trip|motorcycle|hare-krishna|trippy|reference-to-timothy-leary|reference-to-jane-russell|world-bank|reference-to-hubert-humphrey|reference-to-margaret-mead|reference-to-the-kennedys|reference-to-horatio-alger|vomiting|men's-room|hawaiian-shirt|experimental-film|slow-motion-scene|telephone-booth|electric-typewriter|looking-at-self-in-mirror|walker|year-1965|elevator|threatened-with-a-knife|bar|merry-go-round|flying-trapeze|gibberish|monster|sweaty-face|hit-by-a-car|flyswatter|american-flag|beach|leaving-without-paying|tuxedo|cigarette-holder|singapore-sling|smiling|corvette-stingray|film-starts-with-text|hitchhiking|anti-war-protest|rum|whirlwind|cadillac-convertible|place-name-in-title|on-the-road|dwarf|hedonism|black-comedy|desert|vietnam-era|misanthropy|debauchery|photographer|paranoia|magnum-handgun|lizard|knife|highway-patrol|grapefruit|fake-identity|white-rabbit|surrealism|writer|las-vegas-nevada|bathtub|drunk-driving|smoking|journalism|hotel|bat|cult-film|circus|cannabis|based-on-true-story|wedding-chapel|typewriter</t>
  </si>
  <si>
    <t xml:space="preserve">tt0120780</t>
  </si>
  <si>
    <t xml:space="preserve">Out of Sight</t>
  </si>
  <si>
    <t xml:space="preserve">A career bank robber breaks out of jail, and shares a moment of mutual attraction with a U.S. Marshal he has kidnapped.</t>
  </si>
  <si>
    <t xml:space="preserve">George Clooney, Jennifer Lopez, Jim Robinson, Mike Malone</t>
  </si>
  <si>
    <t xml:space="preserve">Nominated for 2 Oscars. Another 13 wins &amp; 12 nominations.</t>
  </si>
  <si>
    <t xml:space="preserve">u.s.-marshal|one-last-job|bank-heist|opposites-attract|heist|bank-robbery|neo-noir|prison|pet-killed|killing-pet-fish|kiss|man-and-woman-in-a-car-trunk|lima-syndrome|sexual-tension|police-shootout|policewoman|1990s|arrest|hospital|prison-fight|prison-escape|prisoner|parking-garage|long-take|shot-in-the-back|prison-guard|boxing-match|library|axe|machine-gun|fbi|swat-team|ex-boxer|fbi-agent|airport|carjacking|miami-florida|car-chase|shootout|shotgun|pistol|revolver|opening-action-scene|kissing-while-having-sex|fistfight|cigarette-lighter|fish-tank|pet-fish|goldfish|fish|literary-adaptation|flashback|sex|kidnapper-kidnapped-relationship|ashtray|tied-up|bound-and-gagged|indirect-lighting|bar-bell|wallet|van|upskirt|undressing|toupee|taxi|sweatband|sunglasses|snow|shot-in-the-leg|shot-in-the-chest|shot-in-the-head|shorts|semiautomatic-pistol|searchlight|sawed-off-shotgun|safe|refrigerator|rabbit|purse|pump-action-shotgun|prison-chapel|police-car|perfume|panties|paddy-wagon|overhead-shot|mustache|lipstick|handcuffs|gym|goatee|flashlight|father-daughter-relationship|f-word|eyeglasses|dream|decolletage|cross-pendant|cigar-smoking|cigarette-smoking|chest|checkers|car-trunk|car-accident|cadillac|brother-sister-relationship|bra|blood|bedroom|bathtub|bathrobe|basketball|balaclava|aquarium|.45-automatic|gentleman-thief|jewelry-heist|jewel-thief|jewel-theft|jewel-heist|diamond-theft|detroit-michigan|career-criminal|caper|no-opening-credits|escaped-convict|criminal|person-in-a-car-trunk|elevator|violence|told-in-flashback|mansion|hotel|freeze-frame|cult-film|love-at-first-sight|nonlinear-timeline|diamond|robbery|lighter|murder|boxing|kidnapping|jail-break|based-on-novel</t>
  </si>
  <si>
    <t xml:space="preserve">tt0120815</t>
  </si>
  <si>
    <t xml:space="preserve">Saving Private Ryan</t>
  </si>
  <si>
    <t xml:space="preserve">Following the Normandy Landings, a group of U.S. soldiers go behind enemy lines to retrieve a paratrooper whose brothers have been killed in action.</t>
  </si>
  <si>
    <t xml:space="preserve">Tom Hanks, Tom Sizemore, Edward Burns, Barry Pepper</t>
  </si>
  <si>
    <t xml:space="preserve">Won 5 Oscars. Another 74 wins &amp; 74 nominations.</t>
  </si>
  <si>
    <t xml:space="preserve">normandy|world-war-two|invasion|army|killed-in-action|soldier|u.s.-soldier|rescue-mission|infantry|american-soldier|u.s.-military|infantryman|nazi-occupied-france|year-1944|army-ranger|dead-soldier|combat-casualty|war-violence|violence|u.s.-army|d-day|automatic-weapon|military-uniform|firearm|american-abroad|steel-helmet|reconnaissance|dying-words|blood-splatter|uniform|deserted-town|death-notice|ruins|military-officer|battle|shot-to-death|heroism|shot-in-the-eye|sniper|omaha-beach|1940s|military|france|general|beach|rescue|male-soldier|shot-in-the-throat|shot-in-the-neck|vomiting|reference-to-edith-piaf|fear-of-death|final-battle|edith-piaf|dying-young|main-character-dies|poetic-justice|unsubtitled-foreign-language|mass-grave|male-friendship|secret-past|dark-past|dark-hero|budding-friendship|silhouette|black-humor|dark-humor|divine-intervention|act-of-god|chance|destiny|fate|serendipity|collision-course|tinnitus|realization|speculation|death-of-hero|optimist|optimism|skepticism|male-camaraderie|character-repeating-someone-else's-dialogue|repeated-line|second-chance|male-bonding|war-crime|seaside|one-last-job|underwater-scene|murder|controversy|three-word-title|star-spangled-banner|last-stand|explosion|disorientation|teacher|rainstorm|prisoner-of-war|medic|loss-of-son|letter|helmet|hand-tremor|decapitation|compass|church|burial|blindfold|bell-tower|american-flag|blown-to-pieces|search|burning-tank|trench|bunker|morphine|fighter-bomber-attack|exploding-tank|halftrack|browning-automatic-rifle|war-memorial|landmine|bilingualism|tommy-gun|stabbed-in-the-chest|molotov-cocktail|hand-grenade|flamethrower|disembowelment|shelling|self-sacrifice|prayer|plane-wreck|nonlinear-timeline|mistaken-identity|mercy|loss-of-brother|cowardice|combat|cemetery|ambush|friendship|stabbed-to-death|shot-in-the-leg|shot-in-the-forehead|shot-in-the-face|shot-in-the-chest|shot-in-the-back|shot-in-the-arm|severed-leg|severed-arm|exploding-building|exploding-body|drowning|crushed-to-death|desaturated-colors|dog-tag|skip-motion|bridge|blockbuster|translator|machine-gun-nest|person-on-fire|tank|machine-gun|gore|bravery|stabbing|dismemberment|epic|mutilation|world-war-two-veteran|death-of-friend|based-on-true-story|character-name-in-title|title-spoken-by-character|male-crying|reference-to-betty-grable|reference-to-betty-boop|no-opening-credits|blood-on-camera-lens|gramophone|canteen|washington-d.c.|jewish|iowa|anti-semitism|american</t>
  </si>
  <si>
    <t xml:space="preserve">tt0120813</t>
  </si>
  <si>
    <t xml:space="preserve">Safe Men</t>
  </si>
  <si>
    <t xml:space="preserve">Two untalented singers are mistaken for a pair of major league safe crackers in Providence, Rhode Island. The two are pressed into service by the local hoodlums and quickly find themselves ...</t>
  </si>
  <si>
    <t xml:space="preserve">Sam Rockwell, Steve Zahn, Michael Lerner, Paul Giamatti</t>
  </si>
  <si>
    <t xml:space="preserve">gangster|safecracking|organized-crime|lounge-singer|jewish|heist|crime-boss|bar-mitzvah|safecracker|rosh-hashanah|robbery|independent-film|title-spoken-by-character|actor-shares-first-name-with-character</t>
  </si>
  <si>
    <t xml:space="preserve">tt0119517</t>
  </si>
  <si>
    <t xml:space="preserve">Your Friends &amp; Neighbors</t>
  </si>
  <si>
    <t xml:space="preserve">Unhappy couples fall apart and hop into other beds with other people.</t>
  </si>
  <si>
    <t xml:space="preserve">Gramercy</t>
  </si>
  <si>
    <t xml:space="preserve">Amy Brenneman, Aaron Eckhart, Catherine Keener, Nastassja Kinski</t>
  </si>
  <si>
    <t xml:space="preserve">male-friendship|repeated-scene|impotence|unhappiness|male-nudity|rape-confession|extramarital-affair|break-up|bedroom|cheating-on-boyfriend|bookstore|insult|cheating-on-girlfriend|cheating-on-husband|douche-bag|cheating|dialogue-driven|woman-crying|lesbian-sex|verbal-abuse|cell-phone|cigarette-smoking|anger|anal-rape|gang-rape|off-screen-rape|crime-confession|female-friendship|walkman|neurotic|hotel-room|credit-card|night|male-in-shower|passionate-kiss|male-female-hug|hugging|rendezvous|grocery-store|sexual-problems|women-kissing|beer-drinking|cordless-phone|telephone-call|restaurant|exercise|sweat|wearing-sunglasses-inside|sexual-attraction|man-with-glasses|gift|expensive-gift|beard|mustache|wine-drinking|dinner|male-masturbation|talking-in-bed-after-sex|rear-entry-sex|coitus|interrupted-sex|quarrel|sex-with-clothes-on|talking-about-sex|talking-during-sex|alcohol|nudity|sex-scene|stage|dirty-talk|tape-recorder|hairy-chest|bare-chested-male|cynicism|misanthropy|male-rape|masturbation|undressing|shower|misogyny|lesbianism|locker-room|bare-butt|female-nudity|perversity|homosexuality|adulterous-wife|wine|kiss|rape|cruelty|homosexual-rape|black-comedy|lesbian|adultery|anal-sex|confession|sauna|art-gallery|infidelity|sex|bisexual|lesbian-kiss|writing</t>
  </si>
  <si>
    <t xml:space="preserve">tt0118863</t>
  </si>
  <si>
    <t xml:space="preserve">Clay Pigeons</t>
  </si>
  <si>
    <t xml:space="preserve">Clay is a young man in a small town who witnesses his friend kill himself because of the ongoing affair that Clay was having with the man's wife. Feeling guilty, Clay now resists the widow ...</t>
  </si>
  <si>
    <t xml:space="preserve">Joaquin Phoenix, Gregory Sporleder, Georgina Cates, Scott Wilson</t>
  </si>
  <si>
    <t xml:space="preserve">David Dobkin</t>
  </si>
  <si>
    <t xml:space="preserve">widow|serial-killer|small-town|breasts|vomiting|sex-scene|red-bra-and-panties|female-rear-nudity|panties|flashback|false-accusation|diner|bar|woman-shot|barmaid|video|waterbed|waitress|target-practice|suicide|stabbed-in-the-back|small-town-sheriff|sleeping-on-the-job|shot-in-the-foot|shot-in-the-back|rowboat|psychopath|pizza-delivery-boy|pier|pick-up|mechanic|loss-of-husband|loss-of-friend|jealousy|holding-cell|funeral|female-agent|face-slap|exploding-truck|donut|desert|cowboy-hat|cigarette-smoking|butcher-knife|body-bag|billiards|auto-repair|adultery|nude-woman-murdered|dying-during-sex|8-track|fbi|independent-film|character-name-in-title</t>
  </si>
  <si>
    <t xml:space="preserve">tt0144120</t>
  </si>
  <si>
    <t xml:space="preserve">Bride of Chucky</t>
  </si>
  <si>
    <t xml:space="preserve">Chucky, the doll possessed by a serial killer, discovers the perfect mate to kill and revive into the body of another doll.</t>
  </si>
  <si>
    <t xml:space="preserve">Jennifer Tilly, Brad Dourif, Katherine Heigl, Nick Stabile</t>
  </si>
  <si>
    <t xml:space="preserve">Ronny Yu</t>
  </si>
  <si>
    <t xml:space="preserve">tied-feet|doll|serial-killer|murder|maniac|eloping|ritual|blood|gore|corpse|voodoo|tongue-in-cheek|fireplace|harassment|poetic-justice|thief|screaming|skull|stabbed-in-the-heart|knife-wound|chase|disarming-someone|mexican-standoff|dual-wield|conspiracy|coffin|wine-bottle|mirror|abusive-relationship|robbery|criminal-duo|con-artist|domestic-abuse|water|escape-attempt|baseball-bat|priest|hotel|chapel|beating|convenience-store|mass-murderer|nail|booby-trap|airbag|road-trip|electrical-fire|fight|near-death-experience|bridge|thrown-through-a-window|meatballs|cookie|handyman|decomposing-body|incantation|phone-booth|pay-phone|seduction|panic|danger|police-detective|detective|private-detective|private-investigator|surrealism|attempted-murder|final-showdown|showdown|boyfriend-girlfriend-relationship|macguffin|sadism|soul-transference|planting-evidence|sadist|disposing-of-a-dead-body|playpen|body-in-a-trunk|regret|mutilation|anti-villain|photograph|tattoo|lip-piercing|nose-piercing|ex-boyfriend-ex-girlfriend-relationship|burnt-face|face-mask|hockey-mask|change-of-heart|reference-to-leatherface|reference-to-michael-myers|sabotage|supernatural|paranoia|fear|loss-of-uncle|handcuffs|mansion|close-up-of-eyes|newspaper-headline|evil-laughter|revenge|redemption|female-sociopath|sociopath|psychopath|unrequited-love|car-crash|damsel-in-distress|innocent-person-killed|blood-on-camera-lens|flashlight|childbirth|rescue|double-cross|betrayal|deception|escape|held-at-gunpoint|hostage|kidnapping|brutality|violence|repeated-line|character-repeating-someone-else's-dialogue|montage|woman-kills-a-man|ambush|scar|news-report|disfigurement|kitchen|race-against-time|cigarette-lighter|hit-by-a-truck|exploding-body|trailer-home|trailer-park|van|back-from-the-dead|raised-middle-finger|marijuana-joint|letter|telephone|spell|lightning|rainstorm|heavy-rain|woman-in-jeopardy|grave-digging|money|burnt-body|stupid-victim|knife-in-back|stabbed-in-the-chest|umbrella|femme-fatale|abandoned-building|orphan|uncle-niece-relationship|stalker|stalking|abuse-of-power|police-brutality|corrupt-cop|police-corruption|dumb-police|police-officer|police-chief|reference-to-jerry-springer|watching-tv|bathtub|lovers-on-the-lam|slow-motion-scene|reference-to-bonnie-and-clyde|exploding-trailer|police-station|arson|car-set-on-fire|maid|new-jersey|shot-in-the-chest|revolver|pistol|f-word|wisecrack-humor|locker-room|water-bed|severed-finger|scene-during-opening-credits|scene-before-opening-credits|frame-up|marriage-proposal|fugitive|marriage|rock-music|self-referential|love|teenage-love|teenage-boy|teenage-girl|on-the-run|female-killer|police-officer-killed|police-car|reference-to-frankenstein|reference-to-christian-slater|electrocuted-in-bathtub|telling-someone-to-shut-up|murder-of-girlfriend|death|1990s|homicidal-maniac|two-killers|gay-teenager|male-underwear|bare-chested-male|title-at-the-end|dead-woman-with-eyes-open|woman-electrocuted|villain-not-really-dead-cliche|murder-of-a-nude-woman|gay|supernatural-birth|blood-on-face|birth|rage|rat|impalement|head-butt|strangulation|biting-hand|hit-with-a-shovel|stabbed-in-the-back|alpha-male|tied-up|knife-throwing|crying|erie|graveyard|shot-through-the-head|grabbed-by-hair|burned|multiple-murder|fire|flirting|biting-an-ear|knocked-out|tied-to-a-chair|pushed-through-a-window|throwing-a-plate|breaking-a-plate|argument|disfigured-face|nickname|car-chase|suspicion|cleaning-lady|engagement-ring|knife-murder|female-thief|suite|waterbed|presumed-dead|laughter|treat|hysteria|sinister-couple|lighter|big-nose|asphyxiation|cleaning-up-blood|pot-smoking|marijuana|dead-parents|death-of-uncle|kiss|multiple-stabbing|planting-drugs|proposal|masturbation-reference|gay-friend|homosexual|breathalyzer|chief-of-police|amulet|resurrection|film-within-a-film|talking-doll|throwing-rice|crayon-drawing|drawing|female-serial-killer|dead-body|hidden-body|spider|picture|misunderstanding|ring|cigarette-smoking|legal-guardian|strict-uncle|handcuffed-to-a-bed|smothered-with-a-pillow|sequel-to-cult-favorite|cult-film|supernatural-power|cell-phone|false-accusation|false-accusation-of-murder|dark-humor|accused-of-murder|framed|framed-for-murder|reference-to-martha-stewart|nail-polish|smothered-to-death|goth|gothic|black-humor|black-comedy|see-you-in-hell|fishnet-stockings|tight-dress|skeleton|sex|gun|fourth-part|bare-butt|recreational-vehicle|pentagram|oven|suffocation|shot-to-death|shot-in-the-face|runaway-teen|premarital-sex|pregnancy|murder-of-a-police-officer|hit-by-a-car|gash-in-the-face|exploding-car|car-accident|blood-splatter|obscene-finger-gesture|toy|fragments-of-glass|wedding|trailer|sequel|cemetery|police|hunk|killer-doll|electrocution|bind|piercing-ripped-out|knife|pillow|slasher|throat-slitting|chainsaw|teenager|evil-doll|motel|character-name-in-title|surprise-ending</t>
  </si>
  <si>
    <t xml:space="preserve">tt0118636</t>
  </si>
  <si>
    <t xml:space="preserve">Apt Pupil</t>
  </si>
  <si>
    <t xml:space="preserve">A boy blackmails his neighbor after suspecting him to be a Nazi war criminal.</t>
  </si>
  <si>
    <t xml:space="preserve">Brad Renfro, Ian McKellen, Joshua Jackson, Mickey Cottrell</t>
  </si>
  <si>
    <t xml:space="preserve">nazi|blackmail|murder|cat|war-criminal|old-man|holocaust|ginger-cat|killing-an-animal|killing-a-bird|innocent-person-killed|death|sociological|anti-semitism|suburb|elite|sociology-teacher|sociologist|sociology|cartoon-on-tv|teenage-sex|newspaper-article|reference-to-robert-ludlum|news-report|police-car|reference-to-john-donne|beaten-to-death|father-son-relationship|baseball-player|stabbing|phonograph-record|baseball-game|candlelight-dinner|theatre-audience|fantasy-sequence|watching-a-movie|record-player|husband-wife-relationship|movie-theatre|reference-to-adolf-hitler|placard|examination|protestor|reference-to-heinrich-himmler|passport|investigation|speech|camera|anguish|bonfire|ambulance|tears|blood|nurse|anger|knife|homework|smoking-pot|savagery|forger|cruelty|marijuana|buttocks|mother-son-relationship|teenage-girl|fellatio|costume|nudity|victrola|obsession|blackboard|teacher|bicycling|watching-tv|student|nazism|teenage-boy|year-1984|man-with-glasses|suicide|fbi-agent|high-school-graduation|jew|hospital|shovel|heart-attack|falling-down-stairs|basement|knife-in-back|wino|swastika|tunnel|bicycle|impersonation|guidance-counselor|pigeon|marching|basketball|dinner|nightmare|secret|teenager|bus|photograph|library|research|classroom|based-on-novella|based-on-the-works-of-stephen-king|homosexual-subtext|shower|male-nudity|locker-room|1980s|nazi-uniform</t>
  </si>
  <si>
    <t xml:space="preserve">tt0124198</t>
  </si>
  <si>
    <t xml:space="preserve">Very Bad Things</t>
  </si>
  <si>
    <t xml:space="preserve">A prostitute is killed during a bachelor party and the attendees turn on each other as the wedding approaches.</t>
  </si>
  <si>
    <t xml:space="preserve">PolyGram</t>
  </si>
  <si>
    <t xml:space="preserve">Jon Favreau, Leland Orser, Cameron Diaz, Christian Slater</t>
  </si>
  <si>
    <t xml:space="preserve">friend|bachelor-party|prostitute|wedding|breasts|directorial-debut|hairy-chest|bare-chested-male|nihilism|man-with-glasses|cell-phone|accidental-killing|real-estate-agent|marijuana|loss-of-mother|loss-of-father|fratricide|torso-cut-in-half|suitcase|strangulation|stabbed-to-death|stabbed-in-the-chest|shovel|shot-in-the-head|severed-leg|severed-head|severed-arm|psychopath|loss-of-brother|impalement|hit-by-a-car|handicapped-child|guilt|gore|female-nudity|female-frontal-nudity|falling-down-stairs|desert|cut-into-pieces|cover-up|blood|blood-splatter|beaten-to-death|homosexual-kiss|las-vegas-nevada|spade|suburb|hotel-security-guard|wedding-ring|cocaine|jewish-custom|insurance-money|grave|drugs|death|automobile|widow|car-accident|digging-a-grave|mirror|sledge-hammer|murder|stag-night|black-comedy|dog|prayer|wheelchair|three-legged-dog|corkscrew|car-crash|bathroom|dismemberment|best-man|last-will-and-testament|prostitution|violence|hotel|mini-van|hardware-store|independent-film</t>
  </si>
  <si>
    <t xml:space="preserve">tt0155975</t>
  </si>
  <si>
    <t xml:space="preserve">Psycho</t>
  </si>
  <si>
    <t xml:space="preserve">A young female embezzler arrives at the Bates Motel, which has terrible secrets of its own.</t>
  </si>
  <si>
    <t xml:space="preserve">Vince Vaughn, Anne Heche, Julianne Moore, Viggo Mortensen</t>
  </si>
  <si>
    <t xml:space="preserve">remake|murdered-in-a-shower|color-remake-of-black-and-white-film|shot-for-shot-remake|motel|house|money|secret|private-detective|stolen-money|storm|shower|change-of-protagonist|sheriff|serial-killer|recluse|old-dark-house|motel-owner|missing-woman|mental-illness|hardware-store|guilt|woman-removes-her-clothes|embezzlement|driving-a-car|disposing-of-a-dead-body|disguise|deception|cellar|mother-son-relationship|old-woman|small-town|telephone-call|one-word-title|psychopath|woman-wearing-bra|multiple-personality-disorder|car|hitchcockian|remake-of-hitchcock-film|1990s|character's-point-of-view-camera-shot|lifting-female-in-air|lifting-an-adult-into-the-air|scared-by-a-mirror-image|male-rear-nudity|male-nudity|dilated-pupil|green-bra|bra-removing|lifting-someone-into-the-air|contemporary-setting|pressure-from-mother|stabbed-to-death|stabbed-in-the-chest|stabbed-in-the-back|gash-in-the-face|female-rear-nudity|falling-down-stairs|butcher-knife|villain-played-by-lead-actor|invalid|based-on-ed-gein|toilet|thunder|blood|rain|bird|newspaper|corpse|voyeur|transvestism|knife|domineering-mother|stormy-night|masturbation|toilet-flush|thief|famous-score|murder|swamp|nude-woman-murdered|split-personality|psychiatrist|bathroom|insanity|controversy|cabin|based-on-novel|surprise-ending</t>
  </si>
  <si>
    <t xml:space="preserve">tt0138097</t>
  </si>
  <si>
    <t xml:space="preserve">Shakespeare in Love</t>
  </si>
  <si>
    <t xml:space="preserve">A young Shakespeare, out of ideas and short of cash, meets his ideal woman and is inspired to write one of his most famous plays.</t>
  </si>
  <si>
    <t xml:space="preserve">Geoffrey Rush, Tom Wilkinson, Steven O'Donnell, Tim McMullan</t>
  </si>
  <si>
    <t xml:space="preserve">Comedy, Drama, History</t>
  </si>
  <si>
    <t xml:space="preserve">Won 7 Oscars. Another 56 wins &amp; 88 nominations.</t>
  </si>
  <si>
    <t xml:space="preserve">actor|playwright|audition|muse|theater|shakespeare-play|queen|16th-century|show-business|writer's-block|disguise|inspiration|actress|writing|mise-en-abyme|elizabethan-era|name-in-title|sexuality|long-blonde-hair|fistfight|dance|kiss|kissing-while-having-sex|blonde-woman|blonde|bare-breasts|female-frontal-nudity|three-word-title|laying-jacket-over-puddle|river-thames|reference-to-william-shakespeare|woman-dressed-as-man|cross-dressing|binding-breasts|parody|underwater|theatre-production|sexual-identity|play-within-a-film|falling-in-love|falling-from-height|arrogance|play-rehearsal|no-opening-credits|queen-of-england|star-crossed-lovers|assumed-identity|rowboat|blockbuster|wager|unwanted-kiss|therapy|theatrical-troupe|theatrical-producer|tavern|sword-fight|stuttering|sex-scene|scream|satire|psychiatrist|prostitution|premarital-sex|prayer|nobility|mouse|mistaken-identity|marriage-of-convenience|male-drag|love-at-first-sight|loss-of-virginity|london-england|jealousy|guilt|gift|farce|famous-score|face-slap|extramarital-affair|drag|dog|deception|debt-collector|dancing|church-of-england|chase|castaway|brawl|bracelet|beach|balcony|backstage|autograph|rivalry|acting|love-triangle|1590s|rehearsal|arranged-marriage|gender-disguise|androgyny|character-name-in-title</t>
  </si>
  <si>
    <t xml:space="preserve">tt0120710</t>
  </si>
  <si>
    <t xml:space="preserve">In Dreams</t>
  </si>
  <si>
    <t xml:space="preserve">A suburban housewife learns that she has psychic connections to a serial killer, and can predict this person's motives through her dreams.</t>
  </si>
  <si>
    <t xml:space="preserve">Annette Bening, Katie Sagona, Aidan Quinn, Robert Downey Jr.</t>
  </si>
  <si>
    <t xml:space="preserve">dream|serial-killer|mental-institution|school-play|two-word-title|cigarette-smoking|bound-and-gagged|underwater-town|underwater-scene|police-detective|nightmare|psychiatric-hospital|clairvoyant|helicopter|reservoir|doctor|red|injection|murder|syringe|hotel|apple|based-on-novel|killer|vision|padded-cell|psychic|suicide-attempt|hospital|psychic-link|dead-body-floating-in-water|slit-wrists|death-of-main-character|heroine-dies|death-of-protagonist|woman-drowned|female-protagonist|tied-to-a-bed|dead-children|tongue-ripping|stabbed-in-the-eye|escaped-mental-patient|blood|snow-white|drowning|drag|forest|diving|truck|sedation|mental-breakdown|water|drawing|dog|kitchen|split-personality|psychiatrist|daydream|insanity|sedative|child-murder|mental-illness|computer|reality|chain|hitchcockian</t>
  </si>
  <si>
    <t xml:space="preserve">tt0120324</t>
  </si>
  <si>
    <t xml:space="preserve">A Simple Plan</t>
  </si>
  <si>
    <t xml:space="preserve">When three blue collar acquaintances come across millions of dollars in lost cash they make a plan to keep their find from the authorities but find complications and mistrust weaving its way into their plan.</t>
  </si>
  <si>
    <t xml:space="preserve">Bill Paxton, Bridget Fonda, Billy Bob Thornton, Brent Briscoe</t>
  </si>
  <si>
    <t xml:space="preserve">Nominated for 2 Oscars. Another 15 wins &amp; 22 nominations.</t>
  </si>
  <si>
    <t xml:space="preserve">bag-of-money|snow|plane-wreck|screenplay-adapted-by-author|found-money|neo-noir|brother-brother-relationship|based-on-novel|minnesota|cult-film|secret|fbi-agent|stolen-money|hitchcockian|rural-setting|murder-of-a-police-officer|blood-splatter|crime-gone-awry|voice-over-narration|burning-money|drunkenness|pistol|shotgun|guilt|shot-in-the-head|shootout|suffocation|moral-corruption|cover-up|forest|husband-wife-relationship|impersonating-a-police-officer|shot-in-the-chest|shot-to-death|death-of-brother|corpse|paranoia|suspicion|brother-killing-brother|man-with-glasses|police-officer-shot-in-the-head|police-officer-shot-in-the-back|sheriff|police-officer-shot|unlikely-criminal|fratricide|pregnant-wife|murder|winter|distrust|small-town|accountant|violence|librarian|best-friend|tragedy|death-of-friend|independent-film|surprise-ending|three-word-title|cult-director|hospital</t>
  </si>
  <si>
    <t xml:space="preserve">tt0120784</t>
  </si>
  <si>
    <t xml:space="preserve">Payback</t>
  </si>
  <si>
    <t xml:space="preserve">After a successful heist, Porter is shot by his wife and his best friend. They leave him there to die but when he recovers, he seeks revenge and wants his share of the money.</t>
  </si>
  <si>
    <t xml:space="preserve">Mel Gibson, Gregg Henry, Maria Bello, David Paymer</t>
  </si>
  <si>
    <t xml:space="preserve">prostitute|criminal|tough-guy|anti-hero|greed|neo-noir|based-on-novel|money|revenge|robbery|shot-in-the-back|ex-marine|heroin|dominatrix|gun|torture|corrupt-cop|drugs|double-cross|woman|in-medias-res|black-leather-jacket|purposeful-car-accident|asian-woman|sexy-woman|scantily-clad-female|car-set-on-fire|hotel|drive-by-shooting|machismo|voice-over-narration|mafia|deception|thief|interrogation|wisecrack-humor|police|revolver|tommy-gun|shooting-a-dog|police-shootout|blood-splatter|hit-with-a-door|shot-through-a-pillow|anti-villain|blood|revenge-plot|semiautomatic-pistol|disarming-someone|brawl|fistfight|hand-to-hand-combat|pistol|gunfight|warrior|one-against-many|one-man-army|action-hero|hero|finger-gun|restaurant|postmodern|chicago-illinois|nude-painting|narcissism|scam|cigarette-smoking|rubber-gloves|whiskey|liar|cheating-on-wife|swearing-in-front-of-children|lie|illegal-gambling|corpse|banging-head-against-wall|pawnbroker|identity-theft|spitting-blood|fat-guy|mexican-standoff|asian-slur|chinese-food|heist-gone-wrong|heist|death-threat|extortion|man-punching-a-woman|beer|body-landing-on-a-car|castration-threat|fat-insult|hit-with-a-telephone|exploding-building|woman-beater|upskirt|threat-to-kill|shot-in-the-head|police-badge|panties|overdose|mini-skirt|lingerie|hypodermic-needle|hit-in-the-crotch|dead-woman|dead-woman-on-bed|call-girl|beating|bare-chested-male|bare-chested-male-bondage|tire-iron|taxi|tattoo|syringe|sound-track-begins-before-film-starts|sledge-hammer|shower|shot-multiple-times|shot-in-the-knee|shot-in-the-chest|shooting-a-handgun-sideways|reading-a-newspaper|running-out-of-ammo|pack-of-money|nose-ring|limousine|hundred-dollar-bill|hit-with-a-baseball-bat|hit-on-the-head|gun-held-to-one's-head|grand-piano|framed-for-murder|flashback|ferrari|drug-addict|dice|credit-card-fraud|chained-to-a-radiator|car-explosion|car-crash|boxing-match|bolt-cutter|binoculars|m3a1-grease-gun|555-phone-number|mouth-guard|hunted-turns-hunter|fighting-back|telephone|telephone-call|sadist|masochism|fetish|police-corruption|phone-bomb|chinese-mafia|dog|trap|explosion|car|bomb|vengeance|shooting|death|corruption|shot-to-death|shot-in-the-leg|shot-in-the-forehead|shot-in-the-arm|exploding-car|exploding-body|brutality|black-eye|betrayal|black-comedy|kidnapping|organized-crime|el-train|pickpocket|piercing-ripped-out|shootout|drug-overdose|remake|sadomasochism|violence|prostitution|balisong|drug-dealing|surprise-ending</t>
  </si>
  <si>
    <t xml:space="preserve">tt0160298</t>
  </si>
  <si>
    <t xml:space="preserve">Trippin'</t>
  </si>
  <si>
    <t xml:space="preserve">Greg is near the end of his senior year in high school, wanting to go to the prom, eyeing Cinny (the school's beauty with brains) from afar, and regularly trippin', daydreaming about being ...</t>
  </si>
  <si>
    <t xml:space="preserve">Deon Richmond, Donald Faison, Guy Torry, Maia Campbell</t>
  </si>
  <si>
    <t xml:space="preserve">David Raynr</t>
  </si>
  <si>
    <t xml:space="preserve">prom|nude-black-woman|bare-breasts|female-nudity|apostrophe-in-title|one-word-title|booty|independent-film</t>
  </si>
  <si>
    <t xml:space="preserve">tt0163651</t>
  </si>
  <si>
    <t xml:space="preserve">American Pie</t>
  </si>
  <si>
    <t xml:space="preserve">Four teenage boys enter a pact to lose their virginity by prom night.</t>
  </si>
  <si>
    <t xml:space="preserve">Jason Biggs, Chris Klein, Thomas Ian Nicholas, Alyson Hannigan</t>
  </si>
  <si>
    <t xml:space="preserve">Paul Weitz, Chris Weitz</t>
  </si>
  <si>
    <t xml:space="preserve">9 wins &amp; 14 nominations.</t>
  </si>
  <si>
    <t xml:space="preserve">prom|virginity|nudity|first-love|1990s|milf|female-frontal-nudity|sex-comedy|coming-of-age|female-masturbation|female-nudity|push-up-bra|caught-masturbating|pact|prom-night|friend|high-school|party|pie|internet|caucasian|character-says-'say-my-name'|bra-and-panties|sex-discussion|sex-talk|topless-girl|topless|breast|bra-removing|topless-female-nudity|girl-topless|bare-breasts|nipple|removing-a-bra|bra|reference-to-jurassic-park|coming-of-age-film|losing-virginity|naked|unconventional-masturbation|woman-moaning-from-pleasure|moaning-woman|woman-moaning|moaning|teen-comedy|teen-sex-comedy|dancing|teenager|humiliation|monkey|undressing|musician|diner|slow-motion-scene|virgin|library|toilet|laxative|golf-club|bare-chested-male|boyfriend-girlfriend-relationship|auditorium|brother-brother-relationship|hiding-in-a-closet|high-school-student|flashback|locker-room|lake-house|drunkenness|premarital-sex|michigan|jock|erection|friendship|porn-magazine|country-name-in-title|sex-with-an-apple-pie|sex-on-pool-table|lust|leg-spreading|females-talking-about-sex|sexual-desire|sexual-attraction|teen-angst|angst|video-camera|spy-camera|voyeurism|peeping-tom|scantily-clad-female|mini-skirt|mini-dress|female-removes-her-clothes|panties-hit-the-floor|panties-pulled-down|girl-in-panties|no-panties|nipples-visible-through-clothing|cleavage|white-panties|panties|two-word-title|food-in-title|first-of-series|male-masturbation|watching-pornography|defecation|older-woman-younger-man-relationship|reference-to-casanova|girl-stripped-down-to-panties|four-best-friends|hedonism|teenage-girl|teenage-boy|stripping|nipples|band-camp|public-nudity|male-nudity|teen-movie|superglue|hidden-camera|masturbation|stupidity|scatological-humor|idiot|gross-out-humor|foolish|crude-humor|orgasm|first-time-sex|cunnilingus|defloration|webcam|loss-of-virginity|graduation|fellatio|underage-sex|student|keg-party|exchange-student|beer|innocence|idealism|self-discovery|poetic-justice|male-bonding|fable|voyeur|misfit|choir|outcast|pool-table|underage-drinking|vomit|diarrhea|bully|semen|sex-with-food|father-son-relationship|premature-ejaculation|title-based-on-song|redemption|destiny|fairy-tale|wetting-pants|lacrosse|sexual-promiscuity|striptease|oral-sex|title-spoken-by-character|cult-film</t>
  </si>
  <si>
    <t xml:space="preserve">tt0137363</t>
  </si>
  <si>
    <t xml:space="preserve">Arlington Road</t>
  </si>
  <si>
    <t xml:space="preserve">A man begins to suspect his neighbors are not what they appear to be and their secrets could be deadly.</t>
  </si>
  <si>
    <t xml:space="preserve">Sony Pictures Home Entertainment</t>
  </si>
  <si>
    <t xml:space="preserve">Jeff Bridges, Tim Robbins, Joan Cusack, Hope Davis</t>
  </si>
  <si>
    <t xml:space="preserve">Mark Pellington</t>
  </si>
  <si>
    <t xml:space="preserve">neighbor|professor|death|fbi-agent|fbi|terrorist|george-washington-university|suburb|blueprint|washington-d.c.|terrorism|history-professor|college-professor|reston-virginia|mailbox|shopping-mall|lie|investigation|boy|hospital|paranoia|conspiracy|widower|newspaper|bloodstain|terrorist-plot|car-explosion|building-explosion|blood-splatter|die-hard-scenario|political-thriller|political-cover-up|political-corruption|political-conspiracy|corruption|cover-up|celebrity|drawing|delivery-service|office-building|classified-information|military-compound|teacher|conservative|warehouse|parking-garage|lawn-tennis|tennis-racket|barbecue|e.e.o.c.|equal-employment-opportunity-commission|government|theodore-roosevelt-federal-building-washington-d.c.|telephone|wiretapping-a-telephone-call|emergency-room|burnt-hand|tears|crying|following-someone|electrician|shooting|gunshot|hunting-accident|name-change|political-extremism|water-rights|u.s.-bureau-of-land-management|slide-projector|slide-show|photograph|kansas|boys'-club|grief|same-name|invasion-of-privacy|bill-of-rights|farmer|farm|american-flag|u.s.-army|secret-handshake|handshake|baseball-bat|baseball|firearms-industry|weapons-stockpiling|munitions|watching-tv|wine|church|car-accident|dead-body|car-phone|stranger|structural-engineer|engineer|car-rental|graduate-student|west-virginia|computer|cell-phone|letter|pipe-bomb|st.-louis-arch|kansas-state-university|university-of-pennsylvania|classroom|class|wichita-kansas|doctor|nurse|gun|st.-louis-missouri|rifle|raid|chase|party|girl|mother-daughter-relationship|father-daughter-relationship|kidnapping|liar|fireworks|explosion|fear|family-relationships|subjective-camera|murder-of-wife|murder|street-in-title|place-name-in-title|misdelivered-letter|politics|flashback|domestic-terrorism|shot-to-death|shot-in-the-chest|shootout|punched-in-the-face|pistol|misdirection|husband-wife-relationship|held-at-gunpoint|field-trip|father-son-relationship|deception|deceit|death-of-wife|death-of-protagonist|corpse|child-in-peril|car-crash|car-chase|car-bomb|burned-body|blood|bloody-nose|beating|cult-film|eavesdropping|right-wing|psychopath|militia|injured-child|snooping|tragic-hero|violence|bloody-body-of-a-child|bomb|summer-camp|neo-noir|death-of-mother|death-of-father|surprise-ending</t>
  </si>
  <si>
    <t xml:space="preserve">tt0139414</t>
  </si>
  <si>
    <t xml:space="preserve">Lake Placid</t>
  </si>
  <si>
    <t xml:space="preserve">Three people attempt to stop a gigantic crocodile, who is terrorizing residents in Black Lake, Maine.</t>
  </si>
  <si>
    <t xml:space="preserve">Bill Pullman, Bridget Fonda, Oliver Platt, Brendan Gleeson</t>
  </si>
  <si>
    <t xml:space="preserve">lake|crocodile|maine|eaten-alive|sheriff|eccentric|paleontologist|creature|remote|based-on-cult-favorite|infidelity|small-town|babe-scientist|microscope|fish-out-of-water|stupid-victim|revolver|1990s|black-comedy|animal-killing|forest|woods|swamp|giant-crocodile|tranquilizer-dart|campfire|handgun|laptop|policewoman|deputy|hospital|rifle|new-york-city|museum|camping|tent|widow|urination|underwater-scene|rural-setting|new-england|millionaire|boyfriend-girlfriend-relationship|boston-massachusetts|amphibian|bear-attack|torn-in-half|shot-in-the-head|severed-toe|cult-film|bait|plane|morgue|horse|diving|canoe|binoculars|ambulance|creature-feature|gore|swimming|hunt|blood|boat|monster|bear|sea-monster|animal-attack|police|helicopter|exploding-head|torso-bit-in-half|tooth|wilderness|death|severed-head|scientist|cow|decapitation|diver|nature|giant-animal|water|surprise-ending</t>
  </si>
  <si>
    <t xml:space="preserve">tt0169547</t>
  </si>
  <si>
    <t xml:space="preserve">American Beauty</t>
  </si>
  <si>
    <t xml:space="preserve">A sexually frustrated suburban father has a mid-life crisis after becoming infatuated with his daughter's best friend.</t>
  </si>
  <si>
    <t xml:space="preserve">Dream Works</t>
  </si>
  <si>
    <t xml:space="preserve">Kevin Spacey, Annette Bening, Thora Birch, Wes Bentley</t>
  </si>
  <si>
    <t xml:space="preserve">Won 5 Oscars. Another 103 wins &amp; 98 nominations.</t>
  </si>
  <si>
    <t xml:space="preserve">drug-dealer|domestic-violence|midlife-crisis|father-son-relationship|homosexual-couple|drug-use|adulterous-wife|shot-in-the-head|unfaithfulness|obsession|drug-dealing|unfaithful-wife|neighborhood|abusive-father|drugs|american-teenager|virgin-girl|loveless-marriage|facade|gunshot|blood-splatter|homophobe|throwing-a-plate|male-masturbation|masturbating-in-a-shower|virginity|videotaping|loss-of-husband|marijuana|urine-sample|firing-range|pot-smoking|older-man-younger-woman-relationship|adultery|cheating-wife|voice-over-narration|marital-problem|only-daughter|dark-comedy|father-daughter-relationship|gay-kiss|domineering-father|dysfunctional-family|homosexuality|suburb|homophobia|infatuation|hate|high-school|death|nudity|topless-female-nudity|absent-mother|family-problems|cheating|father-and-daughter|cigarette-smoking|beer-bottle|hatred-of-father|wet-clothes|sofa|blood-on-wall|man-hugging-a-man|locking-a-door|misunderstanding|argument|caught-masturbating|woman-in-bathtub|sex-in-a-motel|rain|exhibitionism|females-talking-about-sex|fondling|female-frontal-nudity|cleavage|exhibitionist|sexual-fantasy|materialism|deceit|non-communication|drug-testing|teenager|nazi-paraphernalia|face-slap|blackmail|illegal-drug|videotape|gun-collecting|satire|homosexual|neurosis|shooting-range|self-destructiveness|secret-life|tragic-event|masturbation|male-rear-nudity|crime-of-passion|female-nudity|dysfunctional-marriage|mother-son-relationship|husband-wife-relationship|boyfriend-girlfriend-relationship|lust|barely-legal|social-satire|unhappy-marriage|fantasy-sequence|crush|teenage-girl|mother-daughter-relationship|male-nudity|extramarital-affair|infidelity|teen-romance|estranged-couple|murder|american-dream|black-comedy|cannabis|real-estate-agent|rose|cheerleader|gay-couple|sex-scene|rose-petal|cheerleader-uniform|shot-to-death|homophobic-violence|remote-controlled-toy-car|weightlifting|repressed-homosexual|closeted-homosexual|efficiency-expert|1990s|bench-press|basketball-game|insecurity|broken-dish|gardening|singing-in-a-car|gay-slur|quitting-a-job|flipping-burgers|jogging|garage|neighbor|realtor|main-character-dies|deadpan-comedy|teenage-boy|family-relationships|weight-training|u.s.-marine|model|loser|depression|breasts|older-man-teenage-girl-relationship|older-man-young-girl-relationship|younger-girl-older-man|younger-woman-older-man-relationship|older-man-younger-girl|bare-breasts|tragicomedy|reference-to-re-animator|workout|in-medias-res|pot-dealer|mistaken-for-gay|bare-chested-male|low-paid-job|eavesdropping|camcorder|violence-against-a-teen|movie-camera|blood|male-protagonist|house-cleaning|bed|playing-music|table|car|bathroom|vapor|bedroom|teen-smoking|underage-smoking|male-in-a-shower|dream-sequence|two-word-title|directorial-debut|sexual-desire|mini-skirt|female-removes-her-clothes|whirlwind|slow-motion-scene|mistrust|paranoia|beating|bra|handgun|joblessness|truth|ex-marine|panties|emotional-breakdown|anger|buttocks|irreverence|nymphet|denial|tyrant|sarcasm|woman-taking-off-pants|drive-thru|gun|flashback|lying|cynicism|innuendo|self-hatred|urine-test|drug-humor|state-of-grace|semiautomatic-pistol|alienation|tension|video-camera|video-footage|dissatisfaction|flirting|seduction|obscene-finger-gesture|repression|visual-hallucination|existentialism|sexual-repression|teen-angst|coming-of-age|unwanted-kiss|premarital-sex|anti-hero|told-in-flashback|murder-by-gunshot|self-discovery|voyeur|lolita|fast-food-restaurant|barefoot|asparagus|colonel|moving|advertising|cushion|country-name-in-title|memorabilia|computer|blonde|camera|new-automobile|schoolboy|parenthood|small-town|spit-take|lingerie-slip|lava-lamp|job-interview|cocktail-party|flower-petal|rainstorm|cubicle|dance|motel|shower|threat-of-employment-dismissal|sports-car|military-officer|plastic-bag|family-dinner|severance-pay|couch|basketball|cheerleading|dinner|businessman|bathtub|cult-film|no-opening-credits|schoolgirl|narration-from-the-grave|surprise-ending|the-color-red|reference-to-the-third-reich|reference-to-god|reference-to-satan|reference-to-james-bond|natural-breasts|man-on-top|nazi-memorabilia|screaming-during-sex|talking-dirty-during-sex|dirty-talk|loud-sex|woman-moaning-from-pleasure|woman-moaning|moaning-woman|moaning|topless|nipple|nipples|girl-nudity|girl-topless|topless-girl|f-rated|woman|age-difference|older-man-younger-woman|mother-slaps-daughter|falling-in-love|reference-to-pink-floyd|watching-television|television|change-of-mind|repeated-scene-from-a-different-perspective|pool-of-blood|virgin|man-undressing-a-woman|night-driving|unexpected-kiss|muscle-car|heavy-rain|spying-on-neighbor|spying-on-someone|rainy-night|camera-zooming-in|bare-butt|stripping|woman-undressing-for-a-man|applying-for-a-job|motel-room|talking-during-sex|sex-in-bed|fingering|vhs-tape|video-collection|exercise|latex-gloves|f-word|screaming|kiss|best-friend|friendship|beer|reference-to-christy-turlington|scantily-clad-female|blue-panties|covered-female-frontal-nudity|gore|randomness|soul-mate|pedophilia|dirty-old-man|magazine|dv-camera|blockbuster|swimming-pool|balaclava|violence|buddhist|advertising-magazine|writer|perversion|exotica-music</t>
  </si>
  <si>
    <t xml:space="preserve">tt0160916</t>
  </si>
  <si>
    <t xml:space="preserve">The Story of Us</t>
  </si>
  <si>
    <t xml:space="preserve">Ben and Katie Jordan are a married couple who go through hard times in fifteen years of marriage.</t>
  </si>
  <si>
    <t xml:space="preserve">Bruce Willis, Michelle Pfeiffer, Colleen Rennison, Jake Sandvig</t>
  </si>
  <si>
    <t xml:space="preserve">husband-wife-relationship|marriage|summer-camp|male-rear-nudity|four-word-title|flashback|family-relationships|sex|playing-footsie|dentist|venice-italy|cooking|courtship|marital-separation|friendship|writer|restaurant|doctor|crossword-puzzle|real-estate-agent|tourist|deception</t>
  </si>
  <si>
    <t xml:space="preserve">tt0168501</t>
  </si>
  <si>
    <t xml:space="preserve">The Best Man</t>
  </si>
  <si>
    <t xml:space="preserve">Harper's autobiographical novel is almost out, his girlfriend Robin desires commitment, and he's best man at the wedding of Lance, a pro athlete. He goes to New York early (Robin will come ...</t>
  </si>
  <si>
    <t xml:space="preserve">Taye Diggs, Nia Long, Morris Chestnut, Harold Perrineau</t>
  </si>
  <si>
    <t xml:space="preserve">african-american|family-relationships|stripper|brooklyn-bridge|bachelor-party|black-affluence|gender-conflict|black-football-player|domineering-girlfriend|black-writer|friendship|black-romance|trust|friendship-between-men|college-friend|black-male-schoolteacher|marriage-proposal|romantic-resolution|marriage|infidelity</t>
  </si>
  <si>
    <t xml:space="preserve">tt0145681</t>
  </si>
  <si>
    <t xml:space="preserve">The Bone Collector</t>
  </si>
  <si>
    <t xml:space="preserve">A quadriplegic ex-homicide detective and his female partner try to track down a serial killer who is terrorizing New York City.</t>
  </si>
  <si>
    <t xml:space="preserve">Denzel Washington, Angelina Jolie, Queen Latifah, Michael Rooker</t>
  </si>
  <si>
    <t xml:space="preserve">forensics|serial-killer|crime-scene|suicide|police|quadriplegic|police-captain|clue|detective|death|doctor|nurse|tunnel|ex-cop|investigation|new-york-city|taxi|seizure|assisted-suicide|scar|rope|nail|mutilation|copycat|buried-alive|engagement-ring|knife|bitten-in-the-neck|broken-hand|ex-convict|black-gloves|asbestos|abandoned-subway-station|badge|cadaver|cpr|tension|psychological-thriller|copycat-killer|secret-message|hidden-message|danger|paranoia|fear|ex-model|sewer|ambulance|red-herring|ski-mask|broken-finger|revelation|tragic-past|revenge|bullet|subterranean|screaming|tied-up|mentor|fingerprint|corpse|abandoned-building|headset|flashlight|walkie-talkie|pay-phone|contemplating-suicide|ethnic-slur|racial-slur|surveillance|police-officer-killed|police-officer|hot-dog-stand|police-car|rookie-cop|slaughterhouse|author|police-detective|police-station|footprint|deduction|map|animal-killing|panic|director-cameo|bookstore|moral-dilemma|saw|computer-chess|home-invasion|mob-of-reporters|van|handcuffed-to-a-pipe|duct-tape-over-mouth|bound-and-gagged|suffocation|damsel-in-distress|woman-in-jeopardy|blood-splatter|blood|double-cross|betrayal|deception|swat-team|rescue-attempt|escape|rescue|held-at-gunpoint|hostage|animal-attack|violence|college-student|self-doubt|attempted-murder|man-with-glasses|innocent-person-killed|mad-doctor|sociopath|whodunit|race-against-time|microscope|gore|female-cop|severed-finger|bone|severed-face|camera|photograph|black-comedy|subway|train|prologue|newspaper-clipping|newspaper-headline|apartment|f-word|gothic|handcuffs|bulletproof-vest|italian-american|tattoo|bare-chested-male|boyfriend-girlfriend-relationship|brawl|shot-to-death|shot-in-the-back|shot-in-the-chest|machine-gun|revolver|pistol|car-chase|chase|taxi-driver|ambush|knocked-out|bar|child-in-peril|chrysler-building-manhattan-new-york-city|little-girl|little-boy|aerial-shot|grand-central-station-manhattan-new-york-city|cult-film|christmas-tree|airport|wheelchair|close-up-of-eyes|lightning|rainstorm|heavy-rain|flash-forward|suspense|slow-motion-scene|dead-nurse|black-woman-murdered|woman-stabbed|1990s|future-technology|4th-detective-precinct|nyc-taxi-5z66|nypd-4th-detective-precinct|nypd-shield-78499|syracuse-new-york|human-bite|peregrine-falcon|taxi-limousine-commission-murder|taxi-limousine-commission|suicide-by-gunshot|nypd-esu|suicide-of-father|stockyard|rat|nypd|sip-puff-device|assistive-technology|taxi-divider|taxi-abduction|steam-pipe|underground|oyster|oyster-shell|woolworth-building|subway-tunnel|disposable-camera|hospital-bed|railroad|hand-signal|railroad-hand-signal|murder-investigation|evil-man|manhattan-new-york-city|world-trade-center-manhattan-new-york-city|wall-street-manhattan-new-york-city|rockefeller-center-manhattan-new-york-city|pier|glock|torture|subway-station|steam|pool-hall|oxygen-mask|new-york-skyline|medical-technician|kidnapping|handicapped-person|forensic-psychology|ferry-slip|eagle|death-wish|scene-of-the-crime|christmas-party|chess|caregiver|copycat-crime|murder|christmas|brooklyn-bridge|dismemberment|women-in-uniform|paralysis|severed-hand|policewoman|scalding|forensic-evidence|helicopter|destiny|neo-noir|based-on-novel|based-on-book|title-spoken-by-character|surprise-ending</t>
  </si>
  <si>
    <t xml:space="preserve">tt0134154</t>
  </si>
  <si>
    <t xml:space="preserve">Ride with the Devil</t>
  </si>
  <si>
    <t xml:space="preserve">Jake Roedel and Jack Bull Chiles are friends in Missouri when the Civil War starts. Women and Blacks have few rights. Jack Bull's dad is killed by Union soldiers, so the young men join the ...</t>
  </si>
  <si>
    <t xml:space="preserve">Tobey Maguire, Jeremy W. Auman, Scott Sener, Skeet Ulrich</t>
  </si>
  <si>
    <t xml:space="preserve">Drama, Romance, War</t>
  </si>
  <si>
    <t xml:space="preserve">friend|bushwhacker|raid|kansas|honor|freedom|food|widow|union|missouri|farm|civil-war|victorian-fashion|victorian-age|guerrilla-warfare|guerrilla|missouri-raider|19th-century|laundry-drying-on-clothes-line|william-quantrill|voice-over-narration|virgin|violence|undressing|thief|theft|texas|tension|teenage-boy|supply-depot|standoff|st.-louis-missouri|spitting|sparta-missouri|song|snow|slaughter|singing|singer|shot-in-the-face|shot-in-the-arm|shooting|shattered-arm|scalp|scalping|robbery|rifle|restaurant|reference-to-abraham-lincoln|rebel|reading-letter|rat|rain|quantrill's-raiders|poverty|plundering|pistol|neighbor|murder|mud|mother-son-relationship|minister|lie|liberty|liar|letter|lawrence-kansas|jayhawker|independence-missouri|immigrant|horse|horse-riding|hibernation|hanging|gun|germany|general-store|gang|friendship|freedom-fighter|freed-slave|finger-shot-off|federalist|father-son-relationship|eating|dug-out|drink|drinking|dragging-someone|disguise|digging|dancing|dancer|covered-wagon|courage|church|chicory|chase|cavalry|burning-store|burning-schoohouse|burning-house|bravery|border|bones|bastard|banjo|band|arm-amputation|american-flag|abolitionist|epic|slavery|shootout|racial-slur|race-relations|interracial-friendship|illiteracy|illegitimate-child|horseback-chase|hideout|gunshot-wound|german-american|death|confederate|confederacy|childhood-friend|amputation|wedding|mail|haircut|forest|camp|breakfast|blood|baby|breast-feeding|american-civil-war|1860s|death-of-friend|death-of-father|based-on-novel</t>
  </si>
  <si>
    <t xml:space="preserve">tt0162661</t>
  </si>
  <si>
    <t xml:space="preserve">Sleepy Hollow</t>
  </si>
  <si>
    <t xml:space="preserve">Ichabod Crane is sent to Sleepy Hollow to investigate the decapitations of 3 people with the culprit being the legendary apparition, the Headless Horseman.</t>
  </si>
  <si>
    <t xml:space="preserve">Johnny Depp, Christina Ricci, Miranda Richardson, Michael Gambon</t>
  </si>
  <si>
    <t xml:space="preserve">Won 1 Oscar. Another 23 wins &amp; 39 nominations.</t>
  </si>
  <si>
    <t xml:space="preserve">headless-horseman|sword|legend|sharpened-teeth|autopsy|beheading|stepmother|tree|horseman|ghost|murder|town|constable|investigation|hessian|police|revenge|decapitation|georgian-fashion|georgian-era|parent-killed-in-front-of-child|fainting-man|man-fainting|adult-fantasy|veteran|entomophobia|costume-horror|orchestral-music-score|blood-splatter|cardinal-the-priest|supernatural-horror|outsider|american-horror|american-gothic|expressionism|german-expressionism|american-literature|american-mythology|american-folklore|scene-before-opening-credits|husband-wife-relationship|gothic-horror|lifting-someone-into-the-air|human-skull|dragged-by-a-horse|gear-mechanism|gathering-wood|coffin|cut-palm|spider|marriage-certificate|clouded-eye|stack-of-papers|bird-feet|iron-maiden|torture-chamber|crow|potion|fever|stabbed-in-the-shoulder|fight-to-the-death|sniper-rifle|throwing-a-knife|door-in-the-floor|flintlock-pistol|flying-bat|nightmare|spinning-camera-shot|down-blouse|levitating|ankh|flock-of-sheep|optical-illusion|extreme-closeup|covered-bridge|pregnancy|quill-pen|wig|cemetery|beetle|farm|shaking|haunting|axe|tricome|playing-a-violin|sealed-letter|blindfold|torture|court|prison|cornfield|jumping-from-a-moving-vehicle|stagecoach|wax-seal|hit-with-a-pumpkin|dark-fantasy|hiding-under-the-floor|mysterious-events|black-comedy|control|beyond-death|bullet-in-book|portal-to-hell|kiss-of-death|murder-of-family|faked-death|gore|stabbed-in-the-leg|skull|loss-of-mother|loss-of-father|hit-on-the-head|fainting|dismemberment|church|steampunk|sororicide|repeated-line|18th-century|serial-killer|occult|naivety|hero|fish-out-of-water|dedication|community|black-magic|splatter|witch|fire|child-murder|cult-director|man-with-no-name|scarecrow|cult-film|gothic|torso-cut-in-half|stabbing|severed-head|impalement|desaturated-colors|1700s|new-york-city|knife-in-the-thigh|blood|1790s|child-in-peril|greed|witchcraft|doctor|windmill|flashback|dream|marriage|pumpkin|american-revolution|spell|jack-o'lantern|detective|based-on-short-story|sword-fight|arachnophobia|horse|supernatural-power|recapitation|magistrate|scythe|last-will-and-testament|notary|sliced-in-two|title-spoken-by-character|headless|head</t>
  </si>
  <si>
    <t xml:space="preserve">tt0146675</t>
  </si>
  <si>
    <t xml:space="preserve">End of Days</t>
  </si>
  <si>
    <t xml:space="preserve">At the end of the century, Satan visits New York in search of a bride. It's up to an ex-cop who now runs an elite security outfit to stop him.</t>
  </si>
  <si>
    <t xml:space="preserve">Arnold Schwarzenegger, Gabriel Byrne, Robin Tunney, Kevin Pollak</t>
  </si>
  <si>
    <t xml:space="preserve">female-masturbation|female-nudity|lucifer|new-york-city|devil|breasts|groping|threesome|sex|atheist|ex-cop|millennium|priest|murder|new-year's-eve|bare-chested-girl|neo-noir|dead-body-in-a-bathtub|lifting-person-in-air|torture|cemetery|beating|female-detective|snake|nurse|childbirth|psychiatrist|nightmare|pool-of-blood|bulletproof-vest|hobo|breaking-into-pieces|stigmata|vision|woman-in-jeopardy|refrigerator|bathtub|cat|rooftop|falling-from-height|attempted-murder|train-crash|shot-in-the-arm|crucifixion|child-murder|kiss|number-666|year-1979|saving-the-world|church-pew|christianity|death-of-hero|year-1999|1990s|man-with-no-name|chase|suspense|hand-to-hand-combat|fistfight|brawl|redemption|ambush|shoulder-holster|gunfight|shootout|showdown|blood|tough-guy|one-man-army|one-against-many|action-hero|hero|glock|semiautomatic-pistol|chrysler-building-manhattan-new-york-city|pistol|hit-squad|demonic-possession|demon|home-invasion|1970s|hospital|grenade-launcher|helicopter|christmas-tree|sword|restaurant|scene-of-the-crime|empire-state-building-manhattan-new-york-city|police|main-character-dies|exploding-building|blood-splatter|nun|sole-black-character-dies-cliche|loss-of-wife|loss-of-friend|loss-of-daughter|death-of-protagonist|deal-with-the-devil|burned-to-death|director-also-cinematographer|hand-through-head|violence|good-versus-evil|protection|occult|mission|end-of-the-world|doom|bodyguard|devil-worship|suicide-attempt|shot-to-death|satanism|church|throat-slitting|temptation|shot-in-the-head|shot-in-the-forehead|shot-in-the-back|severed-tongue|severed-leg|severed-arm|self-sacrifice|possession|murder-of-a-police-officer|person-on-fire|morphing|impalement|hit-by-a-train|gore|fire|exploding-car|exploding-body|dismemberment|body-landing-on-a-car|back-from-the-dead|reference-to-satan|train|pope|catholic|faith|flashback|urination|bible|chosen-one|subway|satanic-ritual|title-spoken-by-character</t>
  </si>
  <si>
    <t xml:space="preserve">tt0120601</t>
  </si>
  <si>
    <t xml:space="preserve">Being John Malkovich</t>
  </si>
  <si>
    <t xml:space="preserve">A puppeteer discovers a portal that leads literally into the head of movie star John Malkovich.</t>
  </si>
  <si>
    <t xml:space="preserve">John Cusack, Cameron Diaz, Ned Bellamy, Eric Weinstein</t>
  </si>
  <si>
    <t xml:space="preserve">Nominated for 3 Oscars. Another 48 wins &amp; 75 nominations.</t>
  </si>
  <si>
    <t xml:space="preserve">puppeteer|portal|body-switching|magical-realism|character's-point-of-view-camera-shot|trapped-in-a-human-body|surrealism|soul-transference|satire|immortality|body-swap|inside-the-mind|puppet-master|celebrity|switching-bodies|bechdel-test-passed|celebrity-name-in-title|subjective-camera|actor-playing-himself|chimpanzee|surprise-ending|office|actor|body-transformation|directorial-debut|sexuality|visual-metaphor|world-trade-center-manhattan-new-york-city|chrysler-building-manhattan-new-york-city|absurdism|wetting-pants|lesbianism|underwater|new-york-city|marionette|possession|adultery|love-triangle|puppet-show|building|pet|lynchian|kissing-while-having-sex|three-word-title|man-with-glasses|forced-perspective|character-repeating-someone-else's-dialogue|manhattan-new-york-city|rubik's-cube|urination|cult-film|no-opening-credits|captain|taxi-driver|mirror|realization|gay-slur|lesbian|monkey-actor|menage-a-trois|independent-film|character-name-in-title</t>
  </si>
  <si>
    <t xml:space="preserve">tt0120689</t>
  </si>
  <si>
    <t xml:space="preserve">The Green Mile</t>
  </si>
  <si>
    <t xml:space="preserve">The lives of guards on Death Row are affected by one of their charges: a black man accused of child murder and rape, yet who has a mysterious gift.</t>
  </si>
  <si>
    <t xml:space="preserve">Tom Hanks, David Morse, Michael Clarke Duncan, Bonnie Hunt</t>
  </si>
  <si>
    <t xml:space="preserve">Frank Darabont</t>
  </si>
  <si>
    <t xml:space="preserve">189 min</t>
  </si>
  <si>
    <t xml:space="preserve">Crime, Drama, Fantasy</t>
  </si>
  <si>
    <t xml:space="preserve">Nominated for 4 Oscars. Another 15 wins &amp; 30 nominations.</t>
  </si>
  <si>
    <t xml:space="preserve">prison-guard|1930s|murder|death-row-inmate|healing|southern-u.s.|prison|death-row|prisoner|based-on-the-works-of-stephen-king|based-on-novel|murderer|execution|motivational|shotgun|overhead-camera-shot|nostalgia|wetting-oneself|cemetery|st.-christopher-medal|denouement|false-accusation|reference-to-billy-the-kid|lap-dissolve|cajun|religious-medal|mental-hospital|shot-to-death|shot-in-the-stomach|grabbed-by-the-wrist|sadistic-prison-guard|guard-prisoner-relationship|grabbed-by-the-throat|man-slaps-a-man|coughing|belching|feet-on-desk|male-bare-feet|frenchman|padded-cell|punched-in-the-face|sponge|charred-body|thunder-and-lightning|handshake-deal|cell-block|grabbed-in-the-crotch|dragging-someone|nickel|moon-pie|solitary-confinement|reference-to-wild-bill-hickok|cigar-box|n-word|cornbread|spitting-in-someone's-face|urinating-on-someone|urination|killing-a-mouse|dead-mouse|male-tears|trial-transcript|state-penitentiary|louisiana-state-penitentiary|calling-into-work-saying-you're-sick|revolver|hit-on-the-back-of-one's-head|yelling-for-help|kneed-in-the-crotch|water-closet|shaving-someone's-head|year-1935|broken-finger|breaking-someone's-fingers|truncheon|reference-to-mae-west|telling-someone-to-shut-up|face-slap|fire-hose-used-on-a-person|magical-negro-stereotype|christian-subtext|bladder-infection|forced-perspective|murder-of-a-child|child-rape|spirituality|three-word-title|staircase|hammer|comb|weeping|toilet|throwing-garbage-can|three-piece-suit|suspenders|red-paint|pump-action-shotgun|prison-road-gang|pocket-watch|pail-of-water|monologue|knife|handshake|fire-hose|fire-extinguisher|fedora|electrical-storm|double-barreled-shotgun|crucifix|cross-pendant|corn-broom|baton|barbecue|wrongful-conviction|warden|supernatural-power|social-injustice|psychic-power|prison-life|flashback|deliberate|cure|criminal|convict|compassion|african-american|materialization|color-in-title|death-penalty|cookie-monster|jail|no-opening-credits|louisiana|film-projector|tragic-hero|coward|christ-allegory|racism|poetic-justice|gay-slur|blockbuster|electric-chair|catatonic-state|drugged-drink|racial-slur|spiritual-healing|racial-injustice|terminal-illness|sadism|healer|mental-institution|brain-tumor|christianity|redemption|strait-jacket|mouse|nursing-home|miracle|capital-punishment|extrasensory-perception|urinary-tract-infection|title-spoken-by-character|surprise-ending|prison-trustee|reference-to-st.-christopher</t>
  </si>
  <si>
    <t xml:space="preserve">tt0159373</t>
  </si>
  <si>
    <t xml:space="preserve">Cotton Mary</t>
  </si>
  <si>
    <t xml:space="preserve">A British family is trapped between culture, tradition, and the colonial sins of the past.</t>
  </si>
  <si>
    <t xml:space="preserve">Greta Scacchi, Madhur Jaffrey, James Wilby, Sarah Badel</t>
  </si>
  <si>
    <t xml:space="preserve">Ismail Merchant, Madhur Jaffrey</t>
  </si>
  <si>
    <t xml:space="preserve">british|nurse|india|breast-feeding|f-rated|wheelchair|sister-in-law-sister-in-law-relationship|servant|radio-correspondent|race-relations|power-of-subservience|post-colonialism|nudity|mother-daughter-relationship|marriage|manipulation|loneliness|labor-dispute|kerala-india|isolation|infidelity|husband-wife-relationship|father-daughter-relationship|extramarital-affair|exotica|fired-from-the-job|employer-employee-relationship|colonialism|british-army-officer|aunt-niece-relationship|adultery|1950s|female-nudity|nanny|madness|indian-pakistani|character-name-in-title</t>
  </si>
  <si>
    <t xml:space="preserve">tt0125664</t>
  </si>
  <si>
    <t xml:space="preserve">Man on the Moon</t>
  </si>
  <si>
    <t xml:space="preserve">The life and career of a legendary comedian, Andy Kaufman.</t>
  </si>
  <si>
    <t xml:space="preserve">Jim Carrey, Gerry Becker, Greyson Erik Pendry, Brittany Colonna</t>
  </si>
  <si>
    <t xml:space="preserve">Milos Forman</t>
  </si>
  <si>
    <t xml:space="preserve">Won 1 Golden Globe. Another 4 wins &amp; 22 nominations.</t>
  </si>
  <si>
    <t xml:space="preserve">comedian|wrestling|eccentric|wrestler|gym|female-frontal-nudity|breasts|playing-against-type|kissing-while-having-sex|sketch-comedy|monologue|grief|sissy|popcorn|watching-a-movie|performance-artist|rockettes|cake|tv-commercial|studio-lot|showgirl|setting-a-theatre-on-fire|red-lobster|turtle-wax|spaghetti|polish|auditorium|college|national-broadcasting-company|american-broadcasting-company|pretending|success|panties|prank|licking|recording|record-player|film-projector|drug-humor|american-south|happening-the-theatre-event|bathroom|toilet-paper|bar-of-soap|photographer|camera|guru|enlightenment|spirituality|enigma|sexism|sexist|reference-to-haagen-dazs|mormon-tabernacle-choir|headdress|psychopath|insanity|booing|tv-studio-audience|referee|hobby-horse|poor-white-trash|practical-joke|busboy|bowling-alley|medical-clinic|fake-moustache|chemotherapy|the-comedy-store|coffin|funeral|drummer|bongo-drum|restaurant|cafe|caspian-sea|theatrical-agent|manhattan-new-york-city|new-york-city|carnegie-hall-manhattan-new-york-city|lithuania|memphis-tennessee|aspirin|husband-wife-relationship|marriage|erection|faking-own-death|female-nudity|weightlifting|yoga|auto-mechanic|meditation|whorehouse|brothel|arizona-state-university|holistic-medicine|illness|writer|puppet|reference-to-howdy-doody|reference-to-mr.-bear|guitarist|guitar|reference-to-pac-man|reference-to-merv-griffin|reference-to-david-letterman|reference-to-the-great-gatsby-the-novel|reference-to-f.-scott-fitzgerald|doctor|reference-to-elvis-presley|reference-to-jimmy-carter|canned-laughter|song|singing|singer|lounge-singer|makeup|wig|microphone|death|underwear|theatre-audience|watching-tv|cyst|neck-injury|broken-neck|neck-brace|neck-cyst|bar|improvisational-comedy|improvisation|andy-kaufman|band|fight|telling-a-joke|joke|nightclub|prostitute|split-personality|friendship|friend|comedy-club|stand-up-comedian|stand-up-comedy|great-neck-long-island-new-york|long-island-new-york|fired-from-the-job|home-movie|boy|brother-sister-relationship|brother-brother-relationship|father-son-relationship|mother-son-relationship|family-relationships|reference-to-santa-claus|christmas|cult-film|strauss-also-sprach-zarathustra|actor|tv-show|theatrical-manager|boyfriend-girlfriend-relationship|confrontation|collaborator|cancer|actor-playing-himself|iconoclast|filmmaking|sitcom|lung-cancer|wrestling-match|title-based-on-song|performance-art|prostitution|reference-to-mighty-mouse|insult|ambiguity|alternative-medicine|hollywood-california|actor-playing-multiple-roles|funny-accent|transcendental-meditation|philippines</t>
  </si>
  <si>
    <t xml:space="preserve">tt0174856</t>
  </si>
  <si>
    <t xml:space="preserve">The Hurricane</t>
  </si>
  <si>
    <t xml:space="preserve">The story of Rubin "Hurricane" Carter, a boxer wrongly imprisoned for murder, and the people who aided in his fight to prove his innocence.</t>
  </si>
  <si>
    <t xml:space="preserve">Denzel Washington, Vicellous Shannon, Deborah Kara Unger, Liev Schreiber</t>
  </si>
  <si>
    <t xml:space="preserve">Norman Jewison</t>
  </si>
  <si>
    <t xml:space="preserve">Nominated for 1 Oscar. Another 7 wins &amp; 17 nominations.</t>
  </si>
  <si>
    <t xml:space="preserve">african-american|murder|boxer|book|boxing|reverse-racism|wrongful-conviction|urban-setting|false-accusation|social-activism|title-based-on-song|violence|pride|toronto-ontario-canada|witness|witness-tampering|stabbing|shot-in-the-face|shot-in-the-chest|shooting|murder-witness|murder-suspect|murder-by-gunshot|male-nudity|legal-system|judge|gun|framed-for-murder|frame-up|frame-up-victim|evidence-tampering|corrupt-cop|canada|burglar|boxing-champion|based-on-multiple-works|author|hate|1970s|friendship|convicted-felon|courtroom|ostracism|police|freedom|archive-footage|new-jersey|miscarriage-of-justice|illiteracy|writing|1980s|self-discipline|corrupt-official|incarceration|1940s|surrogate-family|robbery|loyalty|juvenile-delinquent|bar|racism|faith|institutional-discrimination|self-defense|oppression|compassion|1950s|racial-slur|mistake-of-law|ghetto|grudge|framed|attorney|law|pen-pal|child-molestation|1960s|police-corruption|media-coverage|prison|foster-family|based-on-book|based-on-novel</t>
  </si>
  <si>
    <t xml:space="preserve">tt0145653</t>
  </si>
  <si>
    <t xml:space="preserve">Angela's Ashes</t>
  </si>
  <si>
    <t xml:space="preserve">Based on the best selling autobiography by Irish expat Frank McCourt, Angela's Ashes follows the experiences of young Frankie and his family as they try against all odds to escape the ...</t>
  </si>
  <si>
    <t xml:space="preserve">Emily Watson, Robert Carlyle, Joe Breen, Ciaran Owens</t>
  </si>
  <si>
    <t xml:space="preserve">Alan Parker</t>
  </si>
  <si>
    <t xml:space="preserve">Nominated for 1 Oscar. Another 5 wins &amp; 11 nominations.</t>
  </si>
  <si>
    <t xml:space="preserve">irish|limerick|ira|drink|prejudice|poverty|death|vomiting|alliterative-title|two-word-title|starving-to-death|starving-child|starvation|starving|flatulence|writing-a-letter|whiskey|watching-a-movie|washing-clothes|underwear|typhoid|twin|truancy|traitor|train|thief|theft|theatre-audience|telegram|teenage-boy|teacher|teacher-student-relationship|survival|suffering|student|storytelling|spitting|song|soccer|slapped-on-top-of-head|singing|singer|shoes|self-respect|school|sanitarium|sadness|rubber-tire|robbery|confirmation|reference-to-yankee-doodle-dandy|reference-to-william-shakespeare|reference-to-saint-vincent-de-paul|reference-to-saint-francis-of-assisi|reference-to-quasimodo|reference-to-pope-leo-xiii|reference-to-michael-collins|reference-to-joe-louis|reference-to-james-cagney|reference-to-hopalong-cassidy|reference-to-geronimo|reference-to-eamon-de-valera|reference-to-charles-laughton|reference-to-billie-holiday|reference-to-al-jolson|reference-to-al-capone|railway-station|radio|pub|protestant|pride|pretending-to-have-a-fit|presbyterian|prayer|postman|post-office|piss-pot|peer-pressure|patriot|newsreel-footage|newspaper|neighbor|native-american|mother-son-relationship|mother-daughter-relationship|miracle|mattress|martyr|male-nudity|lunar-eclipse|letter|latin|kiss|reference-to-jesus-christ|janitor|irish-republican-army|irish-dance|informer|incest|immigration|immigrant|husband-wife-relationship|hospital|horse|horse-and-carriage|hooligan|homecoming|holy-communion|hollywood-california|heaven|heathen|hearse|covering-one's-ears-with-one's-hands|hand-slap|hail-mary|guinness|graveyard|grandmother-grandson-relationship|reference-to-god|funeral|friend|friendship|flooding|flea|flashback|fit|first-communion|fire|fight|father-son-relationship|father-daughter-relationship|family-relationships|fainting|face-slap|easter|dying|dublin-ireland|drunkenness|drinking|door-shut-in-face|dog|doctor|death-of-twin|death-of-sister|death-of-priest|death-of-grandmother|death-of-girlfriend|death-of-daughter|death-of-brother|death-of-baby|dead-body|dead-baby|dancing|dance-lesson|crucifix|crucifixion|cross|cousin-cousin-relationship|conjunctivitis|confession|coffin|coal|coal-mining|coal-dust|cigarette-smoking|christmas|christmas-eve|chocolate|chamber-pot|cemetery|cement-factory|catholic-church|candle|bus|burial|bugle|brother-brother-relationship|boy|boys'-school|boyfriend-girlfriend-relationship|blood|bloody-nose|blood-transfusion|blindness|birthday|bicycle|bicycle-accident|belfast-ireland|begging|beggar|bathtub|bare-feet|baby|baby-carriage|aunt-nephew-relationship|angel|america|ambulance|altar-boy|alcoholic|voice-over-narration|statue-of-liberty-new-york-city|brooklyn-new-york-city|priest|nun|catholic-priest|sadistic-teacher|large-family|1940s|female-nudity|urination|masturbation|new-york-city|irish-american|children|penis|coming-of-age|based-on-autobiography|consumption|rain|bigotry|confessional|alcoholism|1930s|ireland|religion|unemployment|death-of-mother|death-of-child|based-on-book|character-name-in-title|punctuation-in-title|apostrophe-in-title</t>
  </si>
  <si>
    <t xml:space="preserve">tt0141399</t>
  </si>
  <si>
    <t xml:space="preserve">Isn't She Great</t>
  </si>
  <si>
    <t xml:space="preserve">An unsuccessful over-the-top actress becomes a successful over-the-top authoress in this biography of Jacqueline Susann, the famed writer of "Valley of the Dolls" and other trashy novels. ...</t>
  </si>
  <si>
    <t xml:space="preserve">Bette Midler, Nathan Lane, Stockard Channing, David Hyde Pierce</t>
  </si>
  <si>
    <t xml:space="preserve">Andrew Bergman</t>
  </si>
  <si>
    <t xml:space="preserve">Biography, Comedy, Romance</t>
  </si>
  <si>
    <t xml:space="preserve">autistic-son|son|cancer|female-protagonist|new-york-city|manhattan-new-york-city|central-park-manhattan-new-york-city|voice-over-narration|husband-wife-relationship|question-in-title|autism|success|show-business|rags-to-riches|fame|poodle|park|new-york|dog|1950s|1940s|1930s|typewriter|tv-commercial|road-trip|publisher|love|film-premiere|terminal-illness|restaurant|marriage|lung-cancer|editor|breast-cancer|author|1970s|1960s|happy-birthday-to-you|based-on-article|title-spoken-by-character</t>
  </si>
  <si>
    <t xml:space="preserve">tt0134847</t>
  </si>
  <si>
    <t xml:space="preserve">Pitch Black</t>
  </si>
  <si>
    <t xml:space="preserve">A commercial transport ship and its crew are marooned on a planet full of bloodthirsty creatures that only come out to feast at night. But then, they learn that a month-long eclipse is about to occur.</t>
  </si>
  <si>
    <t xml:space="preserve">Gramercy Pictures/ USA Films</t>
  </si>
  <si>
    <t xml:space="preserve">Vin Diesel, Radha Mitchell, Cole Hauser, Keith David</t>
  </si>
  <si>
    <t xml:space="preserve">Horror, Sci-Fi</t>
  </si>
  <si>
    <t xml:space="preserve">darkness|eclipse|escape|criminal|bounty-hunter|alien|space|captain|survival|imam|spaceship|desert-planet|future|crashed-starship|human-in-outer-space|stasis-pod|shaving-head|damaged-starship|alien-predator|alien-creature|captain-killed|skiff|first-part|trapped-in-space|human-bait|27th-century|lens-flare|alien-planet|violence|fighting|dark-hero|tragic-hero|mixed-martial-arts|martial-arts|one-against-many|hand-to-hand-combat|combat|battle|gunfight|shootout|showdown|action-hero|hero|subjective-camera|girl-disguised-as-a-boy|main-character-dies|blood-splatter|torso-cut-in-half|tied-to-a-post|threatened-with-a-knife|strangulation|stabbed-to-death|stabbed-in-the-chest|stabbed-in-the-back|skeleton|shot-to-death|shot-in-the-back|shank|punched-in-the-face|night-vision|needle-in-eye|neck-breaking|murder|morphine|molotov-cocktail|lock-of-hair|light|knife|kicked-in-the-face|held-at-gunpoint|head-bitten-off|guilt|goggles|foot-chase|flask|flashlight|flashback|fire|fire-breathing|drug-addict|dislocated-shoulder|cult-male-character|cult-film|corpse|comet|child-in-peril|chase|burned-alive|broken-arm|body-torn-apart|blood|alcohol|hibernation|woman-dressed-as-a-man|rescue|priest|copycat|no-opening-credits|one-man-army|tough-guy|prisoner|nocturnal|mass-murderer|gore|fight|eaten-alive|rain|bloody-body-of-a-child|warrior|anti-hero|child-killed-by-an-animal|child-eaten|planetary-alignment|outer-space|orrery|monster|xenomorph|space-travel|crash-landing|reverse-footage|impalement|decapitation|spacecraft|death-of-child|independent-film</t>
  </si>
  <si>
    <t xml:space="preserve">tt0185014</t>
  </si>
  <si>
    <t xml:space="preserve">Wonder Boys</t>
  </si>
  <si>
    <t xml:space="preserve">An English Professor tries to deal with his wife leaving him, the arrival of his editor who has been waiting for his book for seven years, and the various problems that his friends and associates involve him in.</t>
  </si>
  <si>
    <t xml:space="preserve">Michael Douglas, Tobey Maguire, Frances McDormand, Robert Downey Jr.</t>
  </si>
  <si>
    <t xml:space="preserve">Curtis Hanson</t>
  </si>
  <si>
    <t xml:space="preserve">Won 1 Oscar. Another 19 wins &amp; 46 nominations.</t>
  </si>
  <si>
    <t xml:space="preserve">professor|college-girl|pittsburgh-pennsylvania|midlife-crisis|based-on-novel|college|literary-agent|jacket|writing|dog|writer's-block|writer|coming-of-age-film|two-word-title|man-with-glasses|interracial-relationship|lie|gay-relationship|drug-use|gay-interest|voice-over-narration|dance|bare-chested-male|what-happened-to-epilogue|university|typewriter|tuba|stolen-car|robbery|rain|party|orange-juice|marijuana-joint|manuscript|man-dressed-as-a-woman|janitor|husband-wife-relationship|held-at-gunpoint|friendship|father-in-law-son-in-law-relationship|drunkenness|dog-bite|divorce|cigarette-smoking|car-accident|breaking-and-entering|body-in-a-trunk|blood|black-out|bisexual|best-selling-author|bar|killing-an-animal|reference-to-errol-flynn|pot-smoking|pistol|carnegie-mellon|trunk|killing-a-dog|college-professor|snow|marijuana|winter|extramarital-affair|bridge|fainting|dead-dog|reference-to-marilyn-monroe|literature|novelist|teacher-student-relationship|police|alcohol|drugs|convenience-store|marriage|homosexual|estranged-parent|pregnancy|coming-of-age|drunk-driving|publisher|gun|greenhouse|adultery|writing-class|alienation|dog-attack|transvestite|safe|outsider|donut|compulsive-liar|cannabis</t>
  </si>
  <si>
    <t xml:space="preserve">tt0218043</t>
  </si>
  <si>
    <t xml:space="preserve">Beyond the Mat</t>
  </si>
  <si>
    <t xml:space="preserve">A heartfelt documentary focusing on the lives of professional wrestlers and how their sport is not fake.</t>
  </si>
  <si>
    <t xml:space="preserve">Barry W. Blaustein, Vince McMahon, Jim Ross, Jim Bell</t>
  </si>
  <si>
    <t xml:space="preserve">Barry W. Blaustein</t>
  </si>
  <si>
    <t xml:space="preserve">Documentary, Biography, Sport</t>
  </si>
  <si>
    <t xml:space="preserve">wrestling|wrestler|three-word-title|drugs|championship|champion|backstage|father-daughter-relationship|estranged-parent</t>
  </si>
  <si>
    <t xml:space="preserve">tt0195685</t>
  </si>
  <si>
    <t xml:space="preserve">Erin Brockovich</t>
  </si>
  <si>
    <t xml:space="preserve">An unemployed single mother becomes a legal assistant and almost single-handedly brings down a California power company accused of polluting a city's water supply.</t>
  </si>
  <si>
    <t xml:space="preserve">Julia Roberts, David Brisbin, Dawn Didawick, Albert Finney</t>
  </si>
  <si>
    <t xml:space="preserve">Won 1 Oscar. Another 31 wins &amp; 58 nominations.</t>
  </si>
  <si>
    <t xml:space="preserve">environmental-issue|contamination|working-single-mother|corporate-crime|lawsuit|single-mother|hexavalent-chromium|contaminated-water|ecological|environmental|female-protagonist|reference-to-david-vs.-goliath|environmental-crime|based-on-true-story|character-name-in-title|lawyer|class-action-lawsuit|year-1993|1990s|toxicologist|money|labor-relations|employer-employee-relationship|small-town|terminal-illness|single-parent|job-seeking|feminism|water|law-firm|woman|attorney|los-angeles-california|child|environmentally-induced-disease|cameo-appearance-by-real-life-subject|san-fernando-valley-california|san-bernardino-county-california|hinkley-california|pacific-gas-and-electric-company|jury|court|family-relationships|water-department|pollution|biker|real-estate|car-accident|law|water-supply|doctor|chromium|toxic-waste|f-rated|environmental-activism|environmental-issues|environment|judiciary|judicial-system|judicial|groundwater|underdog|misunderstanding|crohn's-disease|courtroom-drama|numbers|geek|picture-frame|begging|miss-wichita|cleanup-and-abatement-order|tiara|beauty-queen|plumbing|necktie|pity|water-sprinkler|bad-luck|spine-deterioration|disease|rover-hockey|carcinoma|carcinosin|barn|reference-to-love-canal|freeway|swimming-pool|dead-frog|krispy-kreme|college-campus|fake-fainting|threat|university-of-california-los-angeles|reference-to-ed-mcmahon|lahontan-california|charm-school|law-school|nosebleed|chicken|cow|cockroach|law-office|receptionist|monopoly-the-board-game|arbitration|heart-bypass-surgery|barstow-california|medical-expenses|coughing|binding-arbitration|dairy-farmer|dairy|white-blood-cell|earring|want-ads|survival|photograph|eating|food|restaurant|cafe|phone-booth|water-gun|uterus|hysterectomy|mortgage|accountability|diabetes|mobile-phone|cell-phone|pay-phone|telephone-call|coworker-relationship|newspaper|los-angeles-times|watching-tv|flash-forward|picnic|motorcycle-gang|respect|hodgkin's-disease|birth-control-pill|father-daughter-relationship|broken-fingernail|parking-ticket|miscarriage|pot-smoking|marijuana|tumor|poison|lympohoma|illness|baby|neighbor|judge|harley-davidson|card-playing|tattoo|toxic-poisoning|fired-from-the-job|kiss|buxom|extortion|liar|lie|job-interview|apology|construction-worker|toxicology|investigation|montage|running-a-red-light|pain-killer|debt|insurance|trial|tears|crying|marriage|husband-wife-relationship|injustice|justice|trust|prologue|divorcee|legs|cigarette-smoking|tort|playing-pool|whistleblower|wrongful-termination|at-will-termination|at-will-employee|unprofessional-conduct|poverty|poker-the-card-game|motorcycle|courtroom|paralegal|public-health|unemployment|desert|mother-son-relationship|breast-cancer|car-crash|sex|dress-code|sexism|neck-brace|cancer|uterine-cancer|babysitter|waitress|bar|mother-daughter-relationship|title-spoken-by-character|surprise-ending|kissing-while-having-sex|push-up-bra</t>
  </si>
  <si>
    <t xml:space="preserve">tt0127349</t>
  </si>
  <si>
    <t xml:space="preserve">Waking the Dead</t>
  </si>
  <si>
    <t xml:space="preserve">A congressional candidate questions his sanity after seeing the love of his life, presumed dead, suddenly emerge.</t>
  </si>
  <si>
    <t xml:space="preserve">Billy Crudup, Bill Haugland, Nelson Landrieu, Ivonne Coll</t>
  </si>
  <si>
    <t xml:space="preserve">Keith Gordon</t>
  </si>
  <si>
    <t xml:space="preserve">female-nudity|based-on-novel|father-daughter-relationship|democratic-party|brother-sister-relationship|brother-brother-relationship|u.s.-congress|flashback|social-activism|hallucination|1980s|1970s|independent-film|1973|vietnam|law|law-school|chilean|politician|explosion|election|chilean-history|latin-american-politics|south-american-history|history-of-chile|augusto-pinochet|pinochet|salvador-allende|breasts|suntan-pantyhose|female-stockinged-feet|female-stockinged-legs|pantyhose|manhattan-new-york-city|wristwatch|working-class|watching-tv|washington-square-manhattan-new-york-city|washington-d.c.|voting|vietnam-war|union|underwear|umbrella|u.s.-senator|u.s.-president|u.s.-house-of-representatives|u.s.-government|u.s.-congressman|u.s.-coast-guard|u.s.-capitol-building-washington-d.c.|thief|theft|telephone-call|tears|t-shirt|supernatural-power|success|subway|speech|spanish|song|social-security|snow|singing|sex|sanctuary|sanctuary-movement|sainthood|robbery|revolution|retirement|resurrection-house|resignation|reference-to-j.-edgar-hoover|pursuit|publisher|public-service|puberty|priest|political-corruption|political-campaign|police|policeman|park|oriental-massage-parlor|orgasm|nun|nonlinear-timeline|nightmare|new-york-city|new-york-city-harbor|murder|mugging|mother-son-relationship|mother-daughter-relationship|montage|minneapolis-minnesota|military|military-draft|military-dictatorship|louisville-kentucky|loss|lawyer|korean|junkie|reference-to-jesus-christ|jail|horniness|homosexual|hippie|heartbreak|harvard-university|harbor|hairy-chest|green-card|graveyard|governor|reference-to-god|gay-vote|gangster|funeral|flash-forward|fireplace|fear|father-son-relationship|family-relationships|electric-shock|election-night|drink|drinking|draft-dodger|district-attorney|dictatorship|crying|colonel|coffin|church|chile|chilean-police|chase|cemetery|catholic|catholic-church|cathedral|canada|campaigning|bus|bombing|blue-collar-worker|black-vote|beating|bare-chested-male|attorney|artist|anti-war|ambition|airport|african-american|adopted-child|activist|activism|politics|political-candidate|obsession|death|death-obsession|refugee|human-rights|idealism|dream-girl|ghost|dream</t>
  </si>
  <si>
    <t xml:space="preserve">tt0172495</t>
  </si>
  <si>
    <t xml:space="preserve">Gladiator</t>
  </si>
  <si>
    <t xml:space="preserve">When a Roman general is betrayed and his family murdered by an emperor's corrupt son, he comes to Rome as a gladiator to seek revenge.</t>
  </si>
  <si>
    <t xml:space="preserve">Russell Crowe, Joaquin Phoenix, Connie Nielsen, Oliver Reed</t>
  </si>
  <si>
    <t xml:space="preserve">Won 5 Oscars. Another 53 wins &amp; 101 nominations.</t>
  </si>
  <si>
    <t xml:space="preserve">gladiator|roman-empire|slavery|combat|battlefield|mother-son-relationship|blood|spear|murder-of-wife|crucifixion|torso-cut-in-half|violence|stabbed-to-death|father-daughter-relationship|rape|emperor|general|death|revenge|senate|roman-senate|senator|escape|caesar|murder|arena|blood-splatter|sexual-tension|prisoner|soldier|legion|army|battle-axe|encampment|uncle-nephew-relationship|bow-and-arrow|loyalty|trust|trident|mace|training|captive|crying-man|main-character-dies|self-sacrifice|antiquity|evil-man|death-of-cast-member|surreal-scene|forced-perspective|fantasy-sequence|dream-sequence|dream-imagery|artistic-imagery|bare-chested-male|family-betrayal|politics|murder-of-son|husband-wife-relationship|barbarian|stabbed-in-the-throat|stabbed-in-the-side|stabbed-in-the-leg|stabbed-in-the-back|stabbed-in-the-arm|afterlife|chariot|botched-execution|betrayal|arrest|archery|animal-attack|2nd-century|hanging|ancient-rome|battle|decapitation|corruption|headless-horseman|bust|banner|street-market|star-died-before-release|stop-motion|caravan|strength|son|power|dying|roman|game|popularity|idea|successor|former-love|philosopher|home|wife|character-says-i-love-you|fighting-movie|reference-to-elysium|imprisonment|roma|gladiatorial-sport|wild-pony|crowd|procession|bloodbath|mortally-wounded|mortal-wound|jailer's-key-ring|singing|cape-chain|thumbs-down|thumbs-up|burned-alive|army-commander|crown|reference-to-hector|bow|fame|kneel|service|hail|blinders|scythed-chariot|depravity|debauchery|laurel-wreath|chainmail|whip|reference-to-vindobona|barbarian-horde|destruction|conquest|reference-to-hannibal|document|wig|call-to-arms|salute|slaughter|impending-death|river|daughter|stabbed-in-the-chest|mental-illness|poison|cheating|statue|body-armor|drapery|vindication|retribution|former-slave|wooden-sword|coliseum|spectacle|provinces|contract|chanting|entertainment|skirt|slash-and-burn|campaign|scorched-earth|reference-to-tiujillo|vision|greatness|loyal-subject|barbarians|hate|living-in-father's-shadow|faults|failure|father-withholds-love-from-son|cruel-father|sobbing|veil|sanitation|plague|protocols|court|mistress|scroll|medal|death-grip|cruelty|devotion|courage|conquering-hero|bastard|scarf|glory|wisdom|temperance|fortitutde|ambition|last-man-standing|tied-up|justice|virtues|triumph|holding-hands|cheering-crowd|journey|fight-to-the-death|olives|grapes|apples|figs|poplar-tree|speech|crops|jasmine|applause|elysian-fields|envoy|messenger|butcher|clean-death|soldier's-death|salt-mine|blade|slave-trade|reference-to-carthage|deserter|practice|hunter|fight|frost|incest|conveyance|carriage|victory|bloodshed|animal-saves-master|animal-bite|overkill|digitization|placard|like-a-son|fire-bomb|lion|feed-to-the-lions|cage|african|hallucination|burnt-corpse|child|fire|race-against-time|riding-accident|remembering|kitchen-garden|sun|valor|hug|injury|wound|kiss|lying-in-state|slap|refusal|archer|infantry|gold|german-language|cape|german-shepherd-dog|bandage|pet-dog|conquerer|conquered|natives|insignia|caress|fur-coat|decimation|brutality|prayer|ancestors|savagery|tired|survival|survivor|pike|arrow-launcher|arrow|ax|flag|horse|robin|flying|lance|fur|armor|gods|command|republic|protector-of-rome|tyrant|homesickness|reward|peace|farmer|praetorian|tent-city|tent|enemy|ring|wheat-field|germania|surrealism|famous-speech|gladiatorial-combat|death-of-wife|cult-film|death-of-title-character|death-of-protagonist|death-of-hero|roman-legion|scene-based-on-painting|stadium|rome-italy|italy|revisionist-story|famous-score|warrior|stabbed-in-the-foot|tragic-hero|jealousy|redemption|suffocation|widow|wetting-pants|vengeance|sword|sword-fight|sword-and-sandal|stabbing|single-mother|severed-head|person-on-fire|patricide|north-africa|loss-of-wife|loss-of-son|loss-of-father|helmet|gore|germany|flaming-arrow|father-son-relationship|dungeon|crotch-grab|crossbow|child-murder|catapult|incestuous-desire|shot-in-the-leg|shot-in-the-chest|severed-hand|gambling|skip-motion|nephew|regicide|freedom|brother-sister-relationship|murder-of-family|time-lapse-photography|tiger|slave|honor|face-slap|dismemberment|impalement|leadership|epic|mutilation|martial-arts|sliced-in-two|death-of-son|empire|spain|famous-song|map|shield|reference-to-marc-antony|reference-to-julius-caesar|horse-and-wagon|torch|cobra|elephant|camel|spaniard|giraffe|tattoo|desert|roman-salute|imagery|watching-someone-sleep|family-relationships|roman-soldier|roman-centurion|one-word-title|altered-version-of-studio-logo|no-opening-credits|snake|flying-debris|blockbuster|forest|dog|parade|colosseum|title-spoken-by-character</t>
  </si>
  <si>
    <t xml:space="preserve">tt0215129</t>
  </si>
  <si>
    <t xml:space="preserve">Road Trip</t>
  </si>
  <si>
    <t xml:space="preserve">Four college buddies embark on a road trip to retrieve an illicit tape mistakenly mailed to a female friend.</t>
  </si>
  <si>
    <t xml:space="preserve">Breckin Meyer, Seann William Scott, Amy Smart, Paulo Costanzo</t>
  </si>
  <si>
    <t xml:space="preserve">Todd Phillips</t>
  </si>
  <si>
    <t xml:space="preserve">road-movie|told-in-flashback|pot-smoking|snake|fraternity|friend|road-trip|college|blonde|highway-travel|fat-man|reference-to-high-times-magazine|final-exam|usa|ithaca-new-york|vhs-tape|white-mouse|finger-up-anus|finger-penetration|comedic-sex-scene|prostate-massage|porn-magazine|first-sexual-experience|sex-with-fat-woman|smelling-someone's-panties|sex-scene|undressing-someone|woman-in-lingerie|black-woman|fat-girl|breasts|face-slap|lust|female-frontal-nudity|underwear|fight|drinking|dorm-room|male-bonding|undressing|bed|beating|boxer-shorts|horniness|erection|toe-sucking|old-man|viagra|drug-use|nurse|sexism|sexist|male-virgin|loss-of-virginity|sperm-donor|black-american|african-american|losing-money|car-accident|race-against-time|stealing-a-bus|borrowing-a-car|father-son-relationship|geek|stoner|videotaping-sex|sex-tape|video-tape|cross-country|new-york-state|ithaca-college|boston-massachusetts|friendship|marijuana|celebrity-skin-magazine|shower|red-panties|panties|cleavage|mini-skirt|date-auction|female-nudity|boyfriend-girlfriend-relationship|cult-film|eating-a-mouse|suicide|anal-probe|teen-movie|videotaped-sex|school-bus|mistaken-identity|interracial-sex|female-full-frontal-nudity|university-of-tennessee|knoxville-tennessee|childhood-sweetheart|french-toast|teen-sex-comedy|gross-out-comedy|party|nerd|cheating|austin-texas|mouse|sperm-bank|roommate|foot-fetish|four-best-friends|drugs|mistaken-mail|dirty-videotape|on-the-road|title-spoken-by-character</t>
  </si>
  <si>
    <t xml:space="preserve">tt0159097</t>
  </si>
  <si>
    <t xml:space="preserve">The Virgin Suicides</t>
  </si>
  <si>
    <t xml:space="preserve">A group of male friends become obsessed with five mysterious sisters who are sheltered by their strict, religious parents in suburban Detroit in the mid-1970s.</t>
  </si>
  <si>
    <t xml:space="preserve">James Woods, Kathleen Turner, Kirsten Dunst, Josh Hartnett</t>
  </si>
  <si>
    <t xml:space="preserve">Sofia Coppola</t>
  </si>
  <si>
    <t xml:space="preserve">five-sisters|school|suicide|isolation|catholic|suburb|virgin|sex|obsession|f-rated|coming-of-age-film|teen-movie|vomiting|cult-film|mental-illness|down-syndrome|directorial-debut|tween-girl|abused-child|abusive-mother|dead-child-with-eyes-open|title-directed-by-female|death-wish|poisoning|catalogue|drugged-food|holly|yale-university|suicide-prevention|brownie-the-food|aviation|mentally-challenged-person|souvenir|high-school-convocation|flatulence|unfaithfulness|adultery|self-destructiveness|destroying-a-recording|maximum-security|escape|belt|postcard|note|putting-one's-head-in-an-oven-to-commit-suicide|cocktail|insomnia|insomniac|tv-crew|tv-reporter|talking-to-the-camera|insulin|lovesick|father-son-relationship|knitting|homecoming-dance|math-teacher|hospital|prom|lawn-sprinkler|labor-union|picket-line|labor-strike|theatre-audience|watching-a-movie|baseball-on-tv|watching-tv|sparkler|unicorn|hearse|cemetery|tombstone|graveyard|fence|impaled-on-a-fence|hallucination|ghost|tears|crying|rat-poison|poison|bronzed-baby-shoes|mental-instability|cross|flirting|class|jumping-off-a-roof|storytelling|memory|photosynthesis|voyeur|coming-out-party|debutante|sleeping-pills|hanging|mirror-ball|reference-to-aerosmith-the-band|reference-to-kiss-the-band|kiss|underwear|football-practice|football-team|split-screen|flashback|party|song|singing|singer|priest|marijuana|home-movie|prayer|tennis|neighbor|rumor|gossip|dancing|dancer|drink|drinking|taxi|rock-'n'-roll|talking-to-a-plant|dream|infatuation|death|family-relationships|gay-father|voice-over-narration|tragic-event|tennis-court|swimming-pool|summer|self-inflicted-injury|scotch-tape|schnapps|quarantine|promiscuity|popularity|popsicle|news-reporter|mysteriousness|medicine-overdose|mathematics-class|magazine|loss-of-child|iron-fence|impaled-by-a-spear|homosexual-father|high-school-dance|gay-parent|gas-stove|football-player|emotional-depression|crucifix|cigarette-smoking|cigarette-lighter|catholic-priest|balloon|auditorium|asphyxiation|female-to-male-footsie-playing|underage-drinking|teenage-boy|strict-mother|recording|record-player|prom-dress|loss-of-daughter|football-field|footsie-under-the-table|two-on-one-footsie-playing|foot-fetish|teen-angst|repression|reflection|melancholy|innocence-lost|generation-gap|first-love|enigma|schoolteacher|school-dance|husband-wife-relationship|high-school-teacher|football-stadium|father-daughter-relationship|classroom|boyfriend-girlfriend-relationship|teenage-girl|jealousy|impalement|writer-director|loss-of-virginity|wrist-slitting|unrequited-love|strict-parent|pot-smoking|sister-sister-relationship|peeping-tom|mother-daughter-relationship|american-football|hanged-girl|1970s|virginity|model-airplane|ambulance|time-lapse-photography|child-abuse|manipulation|deception|mass-suicide|tampon|dutch-elm-disease|elm|coming-of-age|betrayal|child-suicide|dinner|homecoming|sunglasses|loyalty|sexual-promiscuity|telephone|pop-music|carbon-monoxide-poisoning|movie-theater|lust|extramarital-affair|gas-mask|first-sexual-experience|teaching|morse-code|sexual-exploration|high-school|teen-suicide|infidelity|suicide-attempt|passion|house-arrest|sexual-awakening|black-comedy|impaled-child|psychiatrist|overprotective-parent|girls'-bathroom|telescope|regret|diary|teenage-sex|teacher|michigan|depression|cannabis|independent-film|based-on-novel</t>
  </si>
  <si>
    <t xml:space="preserve">tt0204626</t>
  </si>
  <si>
    <t xml:space="preserve">The Watcher</t>
  </si>
  <si>
    <t xml:space="preserve">David Allen Griffin is a cool killer- time and time again, he chooses a female victim, studies her for weeks till he knows her routine to the smallest detail, makes meticulous preparations ...</t>
  </si>
  <si>
    <t xml:space="preserve">James Spader, Marisa Tomei, Keanu Reeves, Ernie Hudson</t>
  </si>
  <si>
    <t xml:space="preserve">Joe Charbanic</t>
  </si>
  <si>
    <t xml:space="preserve">Crime, Horror, Mystery</t>
  </si>
  <si>
    <t xml:space="preserve">serial-killer|murder|fbi|therapy|scene-of-the-crime|piano-string|neo-noir|playing-against-type|hostage|rampage|explosion|therapist|dream-sequence|tv-set|police-department|suspense|slow-motion-scene|video-camera|chicago-illinois|voice-over-narration|stalker|tape-recorder|bound-and-gagged|psychopath|reverse-footage|stalking-by-night|fast-motion-scene|police-chase|migraine-headache|photograph|cemetery|exploding-gasoline-station|psychiatrist|helicopter|falling-from-a-window|police-investigation|flashback|fire|product-placement|car-chase|lasersight|migraine|independent-film</t>
  </si>
  <si>
    <t xml:space="preserve">tt0202677</t>
  </si>
  <si>
    <t xml:space="preserve">The Way of the Gun</t>
  </si>
  <si>
    <t xml:space="preserve">Two criminal drifters without sympathy get more than they bargained for after kidnapping and holding for ransom the surrogate mother of a powerful and shady man.</t>
  </si>
  <si>
    <t xml:space="preserve">Artisan Entertainment</t>
  </si>
  <si>
    <t xml:space="preserve">Ryan Phillippe, Benicio Del Toro, Juliette Lewis, Taye Diggs</t>
  </si>
  <si>
    <t xml:space="preserve">criminal|surrogate-mother|money|gangster|drifter|baby|mexico|kidnapping|ransom|police-officer-shot-in-the-chest|police-officer-shot-in-the-head|police-officer-shot|watching-television|attempted-suicide|police-shootout|female-gunfighter|neo-western|thrown-from-a-car|business-card|southern-accent|pimp|hotel|sperm-bank|federale|pulp-fiction|poetic-justice|tied-to-a-bed|left-for-dead|character-repeating-someone-else's-dialogue|bilingual|unsubtitled-foreign-language|apartment|landlord|stalker|wrongful-arrest|arrest|gun-violence|injection|toilet|coffee|revelation|one-against-many|impalement|bare-chested-male|tattoo|shower|attempted-murder|crying|screaming|disobeying-orders|rescue|truck|interrogation|old-man|paranoia|pay-phone|phone-book|massacre|offscreen-killing|masked-man|redemption|revenge|tragic-ending|childbirth|videotape|organized-crime|accountant|elevator|escape|mexican-standoff|dual-wield|stylized-violence|2000s|conspiracy|diner|evacuation|eavesdropping|pregnant-woman|sole-black-character-dies-cliche|convenience-store|friendship|money-launderer|enforcer|written-by-director|directorial-debut|telephone-call|no-cell-phone-signal|walkie-talkie|gas-station|rifle|machine-gun|shot-through-a-window|shot-through-a-wall|shot-through-a-door|disarming-someone|desert-eagle|ak-47|tough-guy|two-man-army|danger|extramarital-affair|f-word|product-placement|gunslinger|existentialism|suspense|modern-western|fugitive|on-the-run|bulletproof-vest|nightclub|head-butt|black-comedy|blood-on-face|opening-action-scene|spit-in-the-face|man-punches-a-woman|fight|fistfight|shot-in-the-arm|double-cross|blood-splatter|hypodermic-needle|buttocks|labor-pains|police-station|telescopic-rifle|police-officer|gunshot-wound|police-arrest|binoculars|pump-action-shotgun|video-cassette|sniper|playing-cards|revolver|laundry|pursuit|gunfight|stretcher|ambulance|desert|gore|police-car|tears|gunshot|scar|anger|brawl|siren|truck-stop|face-slap|security|hostage|service-station|pregnant-woman-in-jeopardy|voice-over-narration|older-man-younger-woman-relationship|cell-phone|stealing-a-car|stalking|sonogram|sniper-rifle|shotgun|shot-in-the-throat|shot-in-the-shoulder|shot-in-the-crotch|shot-in-the-chest|shoplifting|scheming-wife|russian-roulette|punched-in-the-face|prostitute|police-officer-killed|pistol|old-friend|murder|motel|kicked-in-the-stomach|interview|innocent-person-killed|infidelity|husband-wife-relationship|held-at-gunpoint|gash-on-arm|father-son-relationship|double-barreled-shotgun|death|corpse|cigarette-smoking|cheating-wife|card-game|car-crash|car-chase|butt-slap|bullet-proof-vest|brothel|blood-on-shirt|bleeding-to-death|betrayal|beating|bar|bagman|bag-of-money|ambush|interracial-relationship|suicide|shot-to-death|shot-in-the-stomach|shot-in-the-neck|shot-in-the-leg|shot-in-the-foot|shot-in-the-back|pistol-whip|deception|blood|torture|gun|deceit|cult-film|bullet-wound|anti-hero|doctor|pregnancy|bodyguard|shootout|fragments-of-glass|gay-slur|violence|sperm-donor|showdown|neo-noir|independent-film|surprise-ending</t>
  </si>
  <si>
    <t xml:space="preserve">tt0192731</t>
  </si>
  <si>
    <t xml:space="preserve">Urban Legends: Final Cut</t>
  </si>
  <si>
    <t xml:space="preserve">A film school is the center of a fresh spate of killings based on urban legends.</t>
  </si>
  <si>
    <t xml:space="preserve">Jennifer Morrison, Matthew Davis, Hart Bochner, Loretta Devine</t>
  </si>
  <si>
    <t xml:space="preserve">John Ottman</t>
  </si>
  <si>
    <t xml:space="preserve">Horror, Mystery, Romance</t>
  </si>
  <si>
    <t xml:space="preserve">urban-legend|film-school|film-director|kiss|film-set|slow-motion|male-rear-nudity|male-underwear|male-nudity|villainess|held-hostage|undressing|bed|bare-chested-male|underwear|serial-killer|nightmare|knife|boxer-shorts|masked-killer|mile-high-club|hanged-girl|film-student|murder|lesbian|sequel|music-score-composed-by-director|electrocution|film-within-a-film|liver|filmmaking|slasher|decapitation|sex|throat-slitting|axe|surprise-ending</t>
  </si>
  <si>
    <t xml:space="preserve">tt0181875</t>
  </si>
  <si>
    <t xml:space="preserve">Almost Famous</t>
  </si>
  <si>
    <t xml:space="preserve">A high-school boy is given the chance to write a story for Rolling Stone Magazine about an up-and-coming rock band as he accompanies them on their concert tour.</t>
  </si>
  <si>
    <t xml:space="preserve">Billy Crudup, Frances McDormand, Kate Hudson, Jason Lee</t>
  </si>
  <si>
    <t xml:space="preserve">Won 1 Oscar. Another 52 wins &amp; 103 nominations.</t>
  </si>
  <si>
    <t xml:space="preserve">smoking-marijuana|magazine|band|tour|rolling-stone-magazine|coming-of-age-film|boy|concert|high-school|coming-of-age|rock-band|manic-pixie-dream-girl|teen-sexuality|teen-movie|vomiting|sexual-pleasure|female-removes-her-clothes|red-panties|sexual-attraction|female-frontal-nudity|voyeur|breasts|scantily-clad-female|cleavage|panties|white-panties|reference-to-neil-young|reference-to-george-orwell|reference-to-george-orwell's-1984|sex|boy-in-underwear|quaalude|reference-to-deep-purple|reference-to-annie-leibovitz|innocence-lost|interview|whistling|watching-tv|travel|tempe-arizona|teen-drug-use|teenage-sexuality|teenage-girl|teenage-boy|teacher|tape-recording|secret|rock-singer|reference-to-the-who|reference-to-the-rolling-stones|reference-to-the-doors|reference-to-the-beatles|reference-to-the-allman-brothers|reference-to-pink-floyd|reference-to-led-zeppelin|reference-to-iggy-pop|reference-to-elton-john|reference-to-david-bowie|reference-to-bob-dylan|reference-to-black-sabbath|reference-to-alice-cooper|recording-artist|promiscuity|poetry|pills|pill-popping|parking-lot|music-concert|money|lesbian-kiss|ironing|illegal-drugs|hotel-room|hotel|f-word|female-sitting-on-a-toilet|family-relationships|embarrassment|elevator|eccentric|drums|drugs|crying|clothes-iron|camera|california|blonde|birthday-cake|birthday|bell-bottoms|bathroom|band-member|backstage-pass|anger|alcohol|adolescence|los-angeles-california|sunset-strip|cleveland-ohio|topeka-kansas|phoenix-arizona|greeneville-tennessee|san-diego-california|san-francisco-california|virgin|unfaithfulness|undressing|thunderstorm|telephone-call|telephone|t-shirt|swimming|stage-performance|stage|song|singing|singer|running|romantic-rivalry|recording|reconciliation|reading|prologue|poet|piano-playing|photograph|pay-phone|party|older-man-younger-man-relationship|microphone|mending-friendship|male-virgin|loss-of-virginity|loss-of-father|listening-to-music|lightning|legend|leaving-home|kiss-on-the-lips|kiss|humiliation|guitar-playing|guitar|guilt|friendship|friend|food|following-a-dream|fistfight|eating|drumsticks|drummer|drug-humor|drinking|drink|dancing|dance|character-says-i-love-you|car|bus|boyfriend-girlfriend-relationship|boston-massachusetts|book|betrayal|beer|barefoot|ambition|alcoholic-drink|title-appears-in-text|framing-scene-with-hands|wet-clothes|virginity|underwear|swimming-pool|reference-to-lou-reed|older-man-younger-woman-relationship|marijuana|love-triangle|guitarist|graduation|false-name|drunkenness|cigarette-smoking|cheating|cheating-on-one's-partner|bus-trip|briefs|bar|aspiring-writer|adultery|overalls|urination|bare-chested-male|roadtrip|character-lies-about-age|road-trip|on-the-road|jumping-into-a-pool-with-clothes-on|character-appears-on-magazine-cover|reference-to-goethe|volkswagen-bus|rock-'n'-roll|pill-box|pill-bottle|pill-abuse|hallucinogen|flying-through-a-storm|coming-out|acid|reference-to-jim-morrison|new-york-city|do-not-disturb-sign|teenage-girl-in-underwear|dancing-in-one's-underwear|underage-sex|title-appears-in-writing|single-parent|raised-middle-finger|premarital-sex|pot-smoking|jumping-into-a-swimming-pool|infidelity|homosexual|female-nudity|falling-off-a-roof|electrocution|confession|cheating-wife|cheating-husband|bong|bandage|record-player|progressive-rock|growing-up|egotism|drug-use|drug-overdose|classic-rock-music|airplane|guitar-player|teenager|teenage-crush|rock-star|rock-musician|rock-group|rock-concert|musician|music-group|music-business|journalism|obscene-finger-gesture|music-industry|semi-autobiographical|1970s|groupie|music-journalism|lsd|student-mentor-relationship|mother-son-relationship|ego|stewardess|tour-bus|journalist|rock-music|surrogate-family|brother-sister-relationship|creem-magazine|muse|defloration|domineering-mother|fame|mother-daughter-relationship|fictional-band|suicide-attempt|death-of-father|based-on-true-story</t>
  </si>
  <si>
    <t xml:space="preserve">tt0208874</t>
  </si>
  <si>
    <t xml:space="preserve">The Contender</t>
  </si>
  <si>
    <t xml:space="preserve">Senator Laine Hanson is a contender for US Vice President, but information and disinformation about her past surfaces that threatens to de-rail her confirmation.</t>
  </si>
  <si>
    <t xml:space="preserve">Gary Oldman, Joan Allen, Jeff Bridges, Christian Slater</t>
  </si>
  <si>
    <t xml:space="preserve">Rod Lurie</t>
  </si>
  <si>
    <t xml:space="preserve">Nominated for 2 Oscars. Another 1 win &amp; 20 nominations.</t>
  </si>
  <si>
    <t xml:space="preserve">president|vice-president|governor|bridge|orgy|political-thriller|republican-party|fishing|death|u.s.-vice-president|television-show|television-news|television-announcer|sex-scene|female-frontal-nudity|political-conspiracy|conspiracy|long-take|trapped-underwater-in-a-car|american-president|campaigning|strong-female-lead|yacht|women's-rights|witness|virginia|unfaithfulness|underwater-scene|u.s.-senator|u.s.-representative|u.s.-congress|u.s.-congressman|tennis|tears|sexual-politics|self-righteousness|religion|reference-to-warren-beatty|reference-to-margaret-thatcher|reference-to-larry-king|reference-to-chappaquiddick|reference-to-bill-clinton|reference-to-audie-murphy|reference-to-anwar-sadat|rape|pro-life|pro-choice|politics|politician|political-campaign|photograph|perjury|ohio|morality|mccarthyism|maternity-leave|loyalty|love|lie|liar|jogging|reference-to-jesus-christ|interview|internet|innuendo|initiation|infidelity|hypocrite|hypocrisy|husband-wife-relationship|hate|golf|flat-taxes|fisherman|fbi|fbi-agent|extramarital-affair|exculpatory-evidence|drunkenness|drowning|drink|drinking|double-standard|desert-storm|democratic-party|demagogue|death-of-vice-president|crying|congressional-hearing|cigarette-smoking|cigar-smoking|cell-phone|car-off-bridge|car-accident|cafe|c-span|bronze-star|bowling|boat|birth-control|basketball|arlington-national-cemetery|american-flag|adultery|abortion|abortion-rights|running|reference-to-napoleon|assassination|test|sorority|slander|pledging|oral-sex|menage-a-trois|libel|fraternity|change-of-mind|white-house|washington-d.c.|political-scandal|political-drama|political-candidate|oval-office|u.s.-president|atheist|female-politician|sexism|scandal|rescue-from-drowning|helicopter|independent-film</t>
  </si>
  <si>
    <t xml:space="preserve">tt0222850</t>
  </si>
  <si>
    <t xml:space="preserve">The Broken Hearts Club: A Romantic Comedy</t>
  </si>
  <si>
    <t xml:space="preserve">In the palm-shaded oasis of West Hollywood, we meet Dennis, a promising photographer. As he prepares to celebrate his twenty-eighth birthday, he laments, ' I can't decide if my friends are ...</t>
  </si>
  <si>
    <t xml:space="preserve">Ben Weber, Timothy Olyphant, Matt McGrath, Zach Braff</t>
  </si>
  <si>
    <t xml:space="preserve">gay|friend|restaurant|photographer|lesbian|drama-queen|friendship|sex|team|actor|gym|softball|dating|break-up|birthday|boyfriend-girlfriend-relationship|reference-to-structure-clothing|reference-to-j.-crew|misery|reference-to-close-to-you-the-song|voice-over-narration|photo-gallery|wish|going-away-party|recuperation|illness|the-color-purple|jeans|cross-dressing|drag|reference-to-antonio-sabato-jr.|reference-to-rob-lowe|reference-to-mare-winningham|reference-to-ally-sheedy|reference-to-demi-moore|monkey|hair-salon|reference-to-aquaman|parrot|vibrator|therapy|candle|swing|park|art-gallery|idaho|reference-to-snagglepuss|reference-to-shirley-maclaine|reference-to-sally-field|reference-to-julia-roberts|reference-to-joan-crawford|tears|crying|pianist|piano|reference-to-shakespeare's-as-you-like-it|hawaiian-shirt|graveyard|cemetery|burial|funeral|death|slow-motion-scene|key-lime-pie|drinking|drink|graduate-student|cafe|west-hollywood-california|reference-to-matthew-laborteaux|reference-to-richard-thomas|darkroom|head-shot|fitness-center|volkswagen|cedars-sinai-medical-center-los-angeles|riceroni|dancing|dancer|nightclub|mirror-ball|clitoris|vagina|gynecologist|sonogram|punched-in-the-face|hollywood-california|brother-sister-relationship|ecstasy-the-drug|pills|marijuana|drug-use|montage|twister-the-game|loneliness|beer|birthday-wish|birthday-party|birthday-cake|underwear|heart-attack|masturbation|aids|artificial-insemination|reference-to-carly-simon|reference-to-karen-carpenter|male-male-kiss|kiss|reference-to-william-shakespeare|reference-to-judy-garland|reference-to-bette-midler|reference-to-barbra-streisand|reference-to-cesar-chavez|reference-to-larry-kramer|camera|photograph|teammate|boyfriend-boyfriend-relationship|coming-of-age|gay-athlete|athlete|sports-team|drag-show|gay-club|gay-bar|closeted-homosexual|gay-kiss|party|gay-slur|cake|baby|homosexual|coming-out</t>
  </si>
  <si>
    <t xml:space="preserve">tt0219952</t>
  </si>
  <si>
    <t xml:space="preserve">Lucky Numbers</t>
  </si>
  <si>
    <t xml:space="preserve">A television weatherman scams a local lottery.</t>
  </si>
  <si>
    <t xml:space="preserve">John Travolta, Lisa Kudrow, Tim Roth, Ed O'Neill</t>
  </si>
  <si>
    <t xml:space="preserve">weatherman|lottery|celebrity|murder|snowmobile|female-director|suitcase-of-money|title-directed-by-female|now-you're-cooking-with-gas|real-game-show-shown-in-fictional-situation|voice-over-narration|restaurant|courtroom|bathroom|insurance-fraud|windshield|whiskey|waitress|tv-show-in-film|truck|stripper|stakeout|snapshot|shot-in-the-leg|shot-in-the-chest|security-guard|road-trip|press-conference|photographer|nurse|motel-room|lottery-ticket|jaguar|hospital|horse-carriage|gurney|gift-basket|financial-problem|cousin-cousin-relationship|cigarette-smoking|car-crashes-through-a-window|broken-leg|blackmail|asthma-spray|adultery|black-comedy|strip-club|baseball-bat|botched-crime|asthma|snow|christmas|police|amish|small-town|tv-station|pennsylvania-dutch|pennsylvania|harrisburg-pennsylvania|based-on-true-story</t>
  </si>
  <si>
    <t xml:space="preserve">tt0249462</t>
  </si>
  <si>
    <t xml:space="preserve">Billy Elliot</t>
  </si>
  <si>
    <t xml:space="preserve">A talented young boy becomes torn between his unexpected love of dance and the disintegration of his family.</t>
  </si>
  <si>
    <t xml:space="preserve">NCM Fathom</t>
  </si>
  <si>
    <t xml:space="preserve">Jamie Bell, Jean Heywood, Jamie Draven, Gary Lewis</t>
  </si>
  <si>
    <t xml:space="preserve">Nominated for 3 Oscars. Another 54 wins &amp; 65 nominations.</t>
  </si>
  <si>
    <t xml:space="preserve">ballet|miner|miners-strike|gay-crush|gay-kid|bully|coming-of-age|ballet-dancing|boy-boy-kiss|boxing|royal-ballet-school|audition|best-friend|mining-town|boxing-lesson|ballet-teacher|dancing|letter-of-acceptance|cross-dressing|dead-mother|homophobia|male-dancer|boy-dressed-as-a-girl|swan-lake|riot-police|reference-to-fred-astaire|pillow-fight|grandmother-grandson-relationship|dancing-in-the-street|dance-teacher|dance-school|dance-class|brother-brother-relationship|boy-wearing-lipstick|boy-wearing-a-dress|boxing-trainer|teacher-student-relationship|child's-point-of-view|poverty|gay-slur|homosexual|gay-friend|coming-out|father-son-relationship|strike|class|coal|friend|teacher|scab|triumph|coal-miner|dance|northern-england|coal-mine|talent|newcastle-upon-tyne|changing-room|hugging|crush|year-1984|librarian|library|bookmobile|school-uniform|egg|gay-bashing|embarrassment|kiss-on-the-cheek|washing|violence|urination|unfaithfulness|tutu|tragic-event|tombstone|toilet|theatre-audience|telephone-call|tap-dancing|surrogate-mother|standing-on-a-table|stage-performance|spinning|snowman|snowing|sledge-hammer|shaving|sexism|self-expression|sadness|sacrifice|running|riot|riot-shield|riot-gear|record-player|punching-bag|punched-in-the-face|policeman|police-van|picket-line|piano-player|pianist|north-east-england|mother-son-relationship|mother-daughter-relationship|mooning|money|mobile-library|merry-christmas|male-nudity|loss-of-wife|london-england|lipstick|lie|laborer|labor-union|kiss|judge|joy|infidelity|husband-wife-relationship|hammer|grave|graveyard|gay|following-a-dream|ferry|extramarital-affair|drunkenness|dress|dressing-up|destroying-a-piano|demonstration|death|death-of-wife|cutting-grass|crying|circular-staircase|christmas-lights|chase|cemetery|breakfast-tray|boxing-helmet|boxing-gloves|jumping-on-a-bed|book|blood|apparition|adultery|family-relationships|dance-instructor|compassion|boxer|against-the-odds|affection|1980s|motivation|inspiration|friendship-between-boys|loss-of-mother|dancer|ballet-dancer|self-discovery|friendship|working-class|transvestism|police|piano|teaching|bus|pillow|breakthrough|milk|christmas|transvestite|ballet-school|sexuality|step-dance|childhood|death-of-mother|character-name-in-title|school|gym|tears|widower|letter|doctor|slow-motion|using-a-carpet-sweeper-as-a-guitar|underwear|trust|swan|stuffed-toy-animal|stick|soccer-shirt|soccer-ball|sex|royal-haymarket-theatre|reference-to-ginger-rogers|recording|postman|physical-exam|photograph|pawning-jewelry|pawnbroker|nudity|nightstick|music-box|montage|mine-shaft|makeup|listening-to-music|jewelry|jewelry-box|impatience|gargling|fence|father-daughter-relationship|falling-into-a-bathtub|face-slap|escalator|elevator|electricity|earphones|durham-coalfield|dragging-a-stick|communist|classroom|cigarette-smoking|carpet-sweeper|brother-sister-relationship|boogie|billy-club|beating|bath|bathtub|bare-butt|apron|1990s|bathroom|sliding-door|martial-arts|independent-film|mail|fear</t>
  </si>
  <si>
    <t xml:space="preserve">tt0228750</t>
  </si>
  <si>
    <t xml:space="preserve">Proof of Life</t>
  </si>
  <si>
    <t xml:space="preserve">Alice hires a professional negotiator to obtain the release of her engineer husband, who has been kidnapped by anti-government guerrillas in South America.</t>
  </si>
  <si>
    <t xml:space="preserve">Meg Ryan, Russell Crowe, David Morse, Pamela Reed</t>
  </si>
  <si>
    <t xml:space="preserve">ransom|south-america|pipeline|prisoner|jungle|hostage|negotiation|money|negotiator|dam|drugs|kidnapping|cocaine|extraction|taking-a-picture|polaroid-camera|polaroid-photograph|political-thriller|three-word-title|torture|terrorist|protective-male|passionate-kiss|man-on-the-verge-of-tears|throat-slitting|tank|shot-to-death|shot-in-the-chest|shootout|river|murder|london-england|husband-wife-relationship|held-at-gunpoint|flashback|fictional-country|exploding-car|mercenary|rifle|pistol|machine-gun|handgun|commando-raid|guerilla|rescue|poverty|rocket-launcher|revolving-door|man-trap|insurance|helicopter|petroleum|commando|terrorism|escape|revolution|big-company|forced-march|sniper|radio|corruption|sas|waterfall|gun|grenade|dysfunctional-marriage|based-on-article|drug-war|marxism|based-on-book|title-spoken-by-character</t>
  </si>
  <si>
    <t xml:space="preserve">tt0189998</t>
  </si>
  <si>
    <t xml:space="preserve">Shadow of the Vampire</t>
  </si>
  <si>
    <t xml:space="preserve">The filming of Nosferatu (1922) is hampered by the fact that its star Max Schreck is taking the role of a vampire far more seriously than seems humanly possible.</t>
  </si>
  <si>
    <t xml:space="preserve">Lions Gate Releasing</t>
  </si>
  <si>
    <t xml:space="preserve">John Malkovich, Willem Dafoe, Udo Kier, Cary Elwes</t>
  </si>
  <si>
    <t xml:space="preserve">E. Elias Merhige</t>
  </si>
  <si>
    <t xml:space="preserve">Nominated for 2 Oscars. Another 14 wins &amp; 24 nominations.</t>
  </si>
  <si>
    <t xml:space="preserve">vampire|nosferatu|actor|costume-horror|film-actress|breasts|gothic-horror|reference-to-max-schreck|cult-film|tension|teeth|silent-filmmaking|screenwriter|reference-to-stanislavsky|reference-to-max-reinhardt|reference-to-bram-stoker|pointy-ears|murder|long-fingernails|illness|german-filmmaking|german-accent|flying-bat|film-producer|film-director|eating-a-flying-bat|czechoslovakia|cinematographer|berlin-germany|baldness|bald-man|acting|paranoia|neck-breaking|strangulation|shot-in-the-chest|blood|bitten-in-the-throat|behind-the-scenes|obsession|maniac|infatuation|impersonation|film-within-a-film|film-industry|film-crew|desire|deliberate-cruelty|death|dracula|female-nudity|drug-abuse|negative-footage|hypodermic-needle|filmmaking|filmmaker|actress|morphine|laudanum|monster|coffin|cave|satire|castle|1920s|breast-massage|camera|eastern-europe|bloodlust|independent-film</t>
  </si>
  <si>
    <t xml:space="preserve">tt0236493</t>
  </si>
  <si>
    <t xml:space="preserve">The Mexican</t>
  </si>
  <si>
    <t xml:space="preserve">A man tries to transport an ancient gun called The Mexican, believed to carry a curse, back across the border, while his girlfriend pressures him to give up his criminal ways.</t>
  </si>
  <si>
    <t xml:space="preserve">Brad Pitt, Julia Roberts, James Gandolfini, J.K. Simmons</t>
  </si>
  <si>
    <t xml:space="preserve">pistol|curse|hostage|mexico|vomiting|cursed-gun|latex-gloves|hiding-behind-a-door|car-accident|postal-worker|fish-out-of-water|held-at-gunpoint|cigarette-smoking|falling-to-death|standoff|character-repeating-someone-else's-dialogue|revenge|car-dealership|thief|stealing-a-car|mobster|misfiring-gun|flashback|los-angeles-california|impostor|subtitled-scene|ring|body-in-a-trunk|death-of-loved-one|accidental-shooting|silencer|shot-to-death|on-the-road|boyfriend-girlfriend-relationship|gunsmith|accidental-death|bar|storytelling|jail|finger-gun|suicide|shot-in-the-throat|shot-in-the-head|shot-in-the-hand|shot-in-the-chest|death|corpse|bullet-proof-vest|antique-gun|antique-collector|shot-in-the-foot|las-vegas-nevada|one-last-job|murder|urination|dog|hitman|road-trip|kidnapping|homosexual|mafia|title-spoken-by-character|surprise-ending</t>
  </si>
  <si>
    <t xml:space="preserve">tt0215750</t>
  </si>
  <si>
    <t xml:space="preserve">Enemy at the Gates</t>
  </si>
  <si>
    <t xml:space="preserve">A Russian and a German sniper play a game of cat-and-mouse during the Battle of Stalingrad.</t>
  </si>
  <si>
    <t xml:space="preserve">Jude Law, Ed Harris, Rachel Weisz, Joseph Fiennes</t>
  </si>
  <si>
    <t xml:space="preserve">sniper|stalingrad|battle|russian|battle-of-stalingrad|female-soldier|rifle|ruins|hide-and-seek|sniper-rifle|firearm|soviet-military|military-uniform|nazi-uniform|wehrmacht|german-abroad|manipulation|emotional-manipulation|psychological-manipulation|camouflage|dilemma|conflicted-hero|dark-past|secret-past|tragic-past|hidden-truth|dark-hero|repeated-line|male-camaraderie|commissar|burning-city|showdown|tank|reference-to-josef-stalin|bombing|urban-warfare|attack|shooting|gun|machine-gun|photograph|nazi-flag|exploding-building|red-army|explosion|nazi|heroism|death|fragments-of-glass|suicide|boat|hero|nazi-officer|sharpshooter|based-on-true-story|soviet-union|fame|morale|boy|political-officer|major|ammunition|soviet-flag|epic|suicide-by-gunshot|railway-station|exploding-car|murder-of-a-child|blood-splatter|strained-relationship|broken-trust|friendship-gone-bad|dishonesty|suppressed-truth|tragic-hero|male-bonding|fountain|comrade|shepherd|water-tower|typewriter|civil-defense|tractor-factory|telescope|wound|shooting-dead-body|body-part|moscow-university|translator|dog-tag|animated-map|map|troop-train|train|horse|wolf|resistance|prayer|fire|medal|iron-cross|reference-to-adolf-hitler|hunted-man|neighbor|department-store|mail|dock|leaflet|aerial-bombing|trap|hanging|death-by-hanging|courage|trench|shooting-a-deserter|deserter|airplane|stuttering|grandfather-grandson-relationship|ice|snow|marksman|shot-while-jumping|father-son-relationship|binoculars|duel|mother-son-relationship|love-triangle|photographer|swastika|friend|friendship|murder-of-parents|mother-daughter-relationship|father-daughter-relationship|jewish|jew|underwater-scene|dead-body|murder|husband-wife-relationship|kiss|montage|flashback|blood|hiding-under-dead-bodies|blood-on-camera-lens|what-happened-to-epilogue|vodka|teeth-knocked-out|shrapnel|shot-through-the-mouth|shot-in-the-shoulder|shot-in-the-back|shot-in-the-arm|pretending-to-be-dead|mass-grave|loss-of-loved-one|hospital|gun-in-mouth|false-teeth|exploding-boat|corpse|cigarette-smoking|car-crash|bleeding-to-death|dressed-in-enemy-uniform|torture|shot-to-death|shot-in-the-neck|shot-in-the-hand|shot-in-the-ear|shot-in-the-chest|severed-leg|severed-arm|loss-of-friend|1940s|violence|death-of-boy|assault|shot-in-the-head|shot-in-the-forehead|newspaper|hanged-child|massacre|double-agent|propaganda|execution|mud|letter|betrayal|destiny|jealousy|nazism|male-soldier|russia|vomiting|sex-scene|reference-to-vladimir-lenin|character-repeating-someone-else's-dialogue|eyeglasses|tea|statue|reference-to-nikita-khrushchev|rolling-a-cigarette|singing|dancing|shower|car-explosion|mannequin|hammer-and-sickle|politics|copy-machine|class-struggle|flatulence|socialism|marxist|communist|pool-of-blood|hanged-boy|young-spy|warehouse|chandelier|factory|world-war-two</t>
  </si>
  <si>
    <t xml:space="preserve">tt0255819</t>
  </si>
  <si>
    <t xml:space="preserve">Baby Boy</t>
  </si>
  <si>
    <t xml:space="preserve">This is the story of Jody, an unemployed young black man, who's been living with his mother for several years, even though he's got a child of his own. Romantically, he's having ...</t>
  </si>
  <si>
    <t xml:space="preserve">Tyrese Gibson, Taraji P. Henson, Omar Gooding, Tamara LaSeon Bass</t>
  </si>
  <si>
    <t xml:space="preserve">cartoon-on-tv|two-word-title|family-relationships|physical-abuse|single-parent|selfishness|passive-aggression|intolerance|bootlegger|womanizer|thief|salesman|religion|prison|nightmare|murder|mother-son-relationship|marijuana|jealousy|gunfire|fistfight|fatherhood|ex-convict|dominoes|beating|abortion|domestic-violence|cheating|stepfather|sequel|parolee|convicted-felon|jail|african-american|racial-slur|gang|family-violence|gangster-rap|condom|father-son-relationship|title-spoken-by-character</t>
  </si>
  <si>
    <t xml:space="preserve">tt0252866</t>
  </si>
  <si>
    <t xml:space="preserve">American Pie 2</t>
  </si>
  <si>
    <t xml:space="preserve">In this sequel to the hit comedy American Pie (1999), the high school students are now in college. These close friends decide to meet up at the beach house for some fun.</t>
  </si>
  <si>
    <t xml:space="preserve">Jason Biggs, Shannon Elizabeth, Alyson Hannigan, Chris Klein</t>
  </si>
  <si>
    <t xml:space="preserve">J.B. Rogers</t>
  </si>
  <si>
    <t xml:space="preserve">8 wins &amp; 6 nominations.</t>
  </si>
  <si>
    <t xml:space="preserve">male-frontal-nudity|breasts|hand-glued-to-penis|females-talking-about-sex|bikini|coitus|copulation|caught-having-sex|no-panties|female-masturbation|female-frontal-nudity|female-nudity|female-removes-her-dress|female-removes-her-clothes|dildo|masturbation|lesbian|beach-house|beach|college|student|party|sequel|friend|glue|tantra|teenage-boy|teenage-girl|teen-comedy|pay-phone|payphone|scantily-clad-female|2000s|mistaken-for-a-special-education-student|superglue|teen-angst|angst|milf|lust|leg-spreading|sexual-desire|female-in-bra-and-panties|woman-in-bra-and-panties|girl-in-bra-and-panties|mistaken-for-a-lesbian|phone-sex|exhibitionism|exhibitionist|voyeurism|voyeur|peeping-tom|sex-in-car|nipples-visible-through-clothing|girl-in-panties|black-panties|upskirt|mini-dress|mini-skirt|pink-panties|white-panties|panties|cleavage|second-part|second-in-series|numbered-sequel|food-in-title|digit-in-title|older-woman-younger-man-relationship|grab-ass|sex-comedy|teen-movie|gay-kiss|stupidity|idiot|gross-out-humor|foolish|bad-taste|gelatin|urination|cult-film|crude-humor|self-discovery|buddhism|teenager|male-bonding|telephone-sex|humiliation|citizens-band-radio|four-best-friends|pool-table|obsession|sex-reference|father-son-relationship|teen-sex-comedy|band|college-summer|dormitory|band-camp|embarrassment|campy|martial-arts|lesbian-kiss|number-in-title|country-name-in-title|three-word-title</t>
  </si>
  <si>
    <t xml:space="preserve">tt0202470</t>
  </si>
  <si>
    <t xml:space="preserve">Rock Star</t>
  </si>
  <si>
    <t xml:space="preserve">Lead singer of a tribute band becomes lead singer of the real band he idolizes.</t>
  </si>
  <si>
    <t xml:space="preserve">Mark Wahlberg, Jennifer Aniston, Dominic West, Jason Bonham</t>
  </si>
  <si>
    <t xml:space="preserve">Stephen Herek</t>
  </si>
  <si>
    <t xml:space="preserve">lesbian-kiss|tribute-band|cover-band|rock-star|heavy-metal|fired-from-a-job|englishman|bimbo|elevator|stripper|hotel|topless-sunbathing|ferrari|batmobile|canon-camera|casual-sex|sexual-promiscuity|implied-cunnilingus|vodka-bottle|woman-urinating-standing-up|female-urinating|woman-ogling-a-man|implied-sex|the-morning-after|making-out|sex-in-public|oral-sex|fellatio|woman-smoking-cigarette|cocktail|cleavage|nudity|topless-female-nudity|father-son-relationship|mother-son-relationship|beer-drinking|alcohol|dressing-room|tripping-and-falling|falling-down-stairs|bloody-face|slow-motion-scene|stadium|tv-broadcast|watching-tv|press-conference|film-camera|nikon-camera|photo-studio|photo-shoot|cigarette-smoking|mansion|music-memorabilia|flirting|nipples-visible-through-clothing|airport|woman-in-a-bikini|telephone-call|usa|boyfriend-girlfriend-relationship|rainy-night|creative-differences|fisticuffs|video-camera|bare-chested-male|rock-band|pierced-nipple|coffee|breakfast|sleeping|brother-brother-relationship|backstage-pass|parking-lot|wrapped-in-a-bedsheet|reference-to-led-zeppelin|cult-film|umbrella|screaming-fans|rock-concert|recording-studio|push-start-car|pump-action-shotgun|nipple-piercing|limousine|furniture-on-the-cailing|acoustic-guitar|gay-man|bisexual-woman|reference-to-john-wayne|lesbian|female-nudity|seattle-washington|1980s|disappointment|groupie|transgender|body-piercing|tour-bus|audition|rock-music|upside-down-room|dream|orgy|fame|nipple|fictional-band|rain|falling-object|bus|bikini|regret</t>
  </si>
  <si>
    <t xml:space="preserve">tt0261983</t>
  </si>
  <si>
    <t xml:space="preserve">Session 9</t>
  </si>
  <si>
    <t xml:space="preserve">Tensions rise within an asbestos cleaning crew as they work in an abandoned mental hospital with a horrific past that seems to be coming back.</t>
  </si>
  <si>
    <t xml:space="preserve">David Caruso, Stephen Gevedon, Paul Guilfoyle, Josh Lucas</t>
  </si>
  <si>
    <t xml:space="preserve">Brad Anderson</t>
  </si>
  <si>
    <t xml:space="preserve">abandoned-asylum|multiple-personality|asylum|abandoned-hospital|lobotomy|asbestos|baby|coin|tension|cell-phone|flipping-coin|tunnel|abandoned-building|mental-hospital|death|murder|insane-asylum|tape-recorder|two-word-title|number-9-in-title|number-in-title|surprise-ending|baby-girl|darkness|graffiti|imaginary-friend|mullet|gothic-architecture|haunted-house|cult-film|romantic-rivalry|death-of-a-co-worker|family-photograph|pot-smoking|marijuana|photograph-on-wall|photograph|body-wrapped-in-plastic|stabbed-in-the-eye|plastic-sheet|leg-burn|death-of-co-worker|co-worker|uncle-nephew-relationship|bonus|medical-records|flashlight|missing-person|walkie-talkie|tape-recording|van|gold-tooth|glass-eye|earphones|walkman|security-guard|hazmat-suit|flashback|mother-daughter-relationship|father-daughter-relationship|scalding|dog|knife|husband-wife-relationship|shot-on-location|therapy-session|mullet-haircut|delusion|danvers-state-mental-hospital|male-underwear|bare-chested-male|abestsos|false-accusation|wheelchair|graveyard|false-memory|hearing-voices|marital-abuse|old-dark-house|found-footage|music-score-features-piano|electronic-music-score|upside-down-camera-shot|digit-in-title|supernatural-horror|independent-film</t>
  </si>
  <si>
    <t xml:space="preserve">tt0166924</t>
  </si>
  <si>
    <t xml:space="preserve">Mulholland Drive</t>
  </si>
  <si>
    <t xml:space="preserve">After a car wreck on the winding Mulholland Drive renders a woman amnesiac, she and a perky Hollywood-hopeful search for clues and answers across Los Angeles in a twisting venture beyond dreams and reality.</t>
  </si>
  <si>
    <t xml:space="preserve">Universal Focus</t>
  </si>
  <si>
    <t xml:space="preserve">Naomi Watts, Jeanne Bates, Dan Birnbaum, Laura Harring</t>
  </si>
  <si>
    <t xml:space="preserve">Nominated for 1 Oscar. Another 47 wins &amp; 57 nominations.</t>
  </si>
  <si>
    <t xml:space="preserve">lesbian-sex|car-accident|female-protagonist|loss-of-memory|female-masturbation|lesbian-kiss|lesbian|suicide-by-gunshot|actress-playing-multiple-roles|nonlinear-timeline|amnesia|strong-sexual-content|lesbianism|dead-body-in-bed|no-panties|panties|nipples-visible-through-clothing|violence|cult-film|scared-to-death|surrealism|doppelganger|two-women-in-bed|female-nudity|conspiracy|bechdel-test-passed|shot-through-wall|dead-body|color-symbolism|deliberate-cruelty|shot-to-death|shot-in-the-head|breasts|los-angeles-california|filmmaking|starlet|jitterbug|espresso|car-crash|phone-book|schizophrenic|movie-director|mental-instability|contradictory-accounts|upskirt|unfaithful-wife|hallucination|attempted-murder|divorce|shot-in-the-butt|disfigured-face|death|broken-windshield|corpse|cowboy|murder|suicide|neo-noir|surprise-ending|box|casting|movie-actress|spilled-paint|mysterious-woman|homosexual|homosexual-love|hollywood-party|diner|cowboy-costume|acting-audition|show-business|behind-the-scenes|movie-star|light-bulb|hollywood-california|homeless-man|golf-club|audition|red-curtain|title-spoken-by-character|dream|mise-en-abyme|younger-woman-older-man|actress-playing-dual-role|place-name-in-title|cryptic-message|murder-disguised-as-suicide|it-was-all-a-dream|mixed-identity|stolen-identity|identity-crisis|self-identity|pearl-earring|title-appears-in-writing|magician|shot-with-a-gun|making-of-a-movie|cheerfulness|optimist|mental-illness|guilt|spurned-woman|spurned-female|lighting-a-cigarette|gun|female-tears|crying|bullet-hole|broken-cup|tragic-event|mob|gunshot-wound|extramarital-affair|disorder|cigarette-smoking|choke-hold|bag-of-money|full-circle|duality|double|enigma|secret-club|mysterious-object|little-black-book|lip-synching|hostile-takeover|headshot|emptiness|detective|experimental-film|avant-garde|woman-in-jeopardy|innocence|deception|identity-swap|visual-hallucination|regret|frustration|based-on-dream|shot-in-the-chest|pistol|mafia|dwarf|nightmare|infidelity|tv-series-pilot|hitman|jealousy|independent-film|director|actress|california|two-word-title|borderline-personality-disorder|2000s|man-with-glasses|street-in-title|woman-crying|waitress|telephone|telephone-call|son|photograph|niece|name-tag|mother|microphone|lighting-someone's-cigarette|landlady|broken-dish|black-book|aunt|distorted-telephone-call|blonde|vintage-clothing|red-dress|old-california|nightclub|hollywood-star|hollywood-glamour|grandparent|gardener|film-set|film-extra|canadian|actor's-life|punctuation-in-title|period-in-title|doo-wop|cheap-hotel|casting-agent|airtight-room|airport|aerial-photography|showbiz|pool-cleaner|mafia-don|limousine|key|kangaroo|ghost|garbage-dumpster|flophouse|engagement|dancer|cowboy-hat|corral|paint|taxi|bisexual|vacuum-cleaner</t>
  </si>
  <si>
    <t xml:space="preserve">tt0272020</t>
  </si>
  <si>
    <t xml:space="preserve">The Last Castle</t>
  </si>
  <si>
    <t xml:space="preserve">A court-martialed General rallies together twelve hundred inmates to rise against the corrupt system that put him away.</t>
  </si>
  <si>
    <t xml:space="preserve">Robert Redford, James Gandolfini, Mark Ruffalo, Steve Burton</t>
  </si>
  <si>
    <t xml:space="preserve">general|prison|colonel|military|three-star-general|respect|military-prison|soldier|discipline|disobedience|veteran|vietnam-war-veteran|die-hard-scenario|chess-piece|handcuffs|warrior|baton|shield|betting|letter|knife|protest|cigarette-smoking|improvised-weapon|person-on-fire|fire|voice-over-narration|mentor|fight-the-system|pistol|death-of-protagonist|dereliction-of-duty|shot-in-the-chest|explosion|basketball|bare-chested-male|prison-fight|jail-cell|sword|korean-war-veteran|ex-marine|heavy-rain|laundry-room|cafeteria|machine-gun|killed-by-a-propeller|catapult|war-hero|shotgun|exploding-helicopter|burn-scar|laundry|military-artifact|garrison|prisoner-revolt|helicopter-pilot|apache-helicopter|hanoi|rules|military-manual|rock|electrical-burn|retirement|prison-visitation|criminal|hand-job|bookkeeper|verdict|blockhouse|wager|bet|american-soldier|bulldozer|battlefield|self-respect|mason|west-point|sadist|military-officer|shooting|rifle|arrest|pow-camp|iraq|rain|war-college|hero|congressional-medal-of-honor|purple-heart|helicopter-crash|american-football|poker-the-card-game|gambler|suicide|solitary-confinement|grandfather-grandson-relationship|father-son-relationship|u.s.-marine-corps|salute|telephone-call|telephone|marksman|investigation|manipulation|fight|reference-to-ulysses-s.-grant|u.s.-army|violence|beating|pow|prisoner-of-war|prisoner|death|dehumanization|leadership|court-martial|stutter|snitch|sadism|rubber-bullet|prison-yard|prison-labor|prison-guard|military-memorabilia|martinet|informant|father-daughter-relationship|corporal-punishment|sadistic-warden|convict|chess|shot-to-death|shot-in-the-head|shot-in-the-back|sergeant|private|lieutenant-general|corporal|captain|gambling|trebuchet|sacrifice|murder|corruption|marine-hymn|slingshot|helicopter|molotov-cocktail|american-flag|double-agent|honor|prison-warden|stone-wall|man-on-fire|water-cannon|patriotism|prison-riot|secret-plan</t>
  </si>
  <si>
    <t xml:space="preserve">tt0290332</t>
  </si>
  <si>
    <t xml:space="preserve">The Wash</t>
  </si>
  <si>
    <t xml:space="preserve">With the rent due and his car booted, Sean (Dr. Dre) has to come up with some ends...and fast. When his best buddy and roommate Dee Loc (Snoop Dogg), suggests that Sean get a job busting ...</t>
  </si>
  <si>
    <t xml:space="preserve">Anthony Albano, Dr. Dre, Tic, Lamont Bentley</t>
  </si>
  <si>
    <t xml:space="preserve">DJ Pooh</t>
  </si>
  <si>
    <t xml:space="preserve">car-wash|rent|roommate|african-american-stereotype|threatening-telephone-call|episodic-structure|bare-chested-male|bare-breasts|thong|stealing|shot-in-the-shoulder|shaquille-o'neal|sex-standing-up|sex-in-a-bathroom|revenge|pistol|obesity|music-video-during-credits|machine-gun|loud-music|hit-on-the-head|held-at-gunpoint|friendship|fantasy-sequence|dumb-criminal|disgruntled-worker|champagne|cameo|caller-id|bong|bikini-car-wash|40-oz|white-rapper|weed|pot|illegal-drug|african-american-music|black-man|black-american|black-american-stereotype|black-american-culture|african-american-filmmaker|worker|rap-music|ransom|person-in-a-car-trunk|marijuana|ex-convict|fired-from-the-job|employer-employee-relationship|drug-use|cashier|bound-and-gagged|racial-slur|hip-hop|poverty|psychopath|kidnapping|african-american|harassment|low-rider|dominoes-game|title-spoken-by-character</t>
  </si>
  <si>
    <t xml:space="preserve">tt0243133</t>
  </si>
  <si>
    <t xml:space="preserve">The Man Who Wasn't There</t>
  </si>
  <si>
    <t xml:space="preserve">A laconic, chain-smoking barber blackmails his wife's boss and lover for money to invest in dry cleaning, but his plan goes terribly wrong.</t>
  </si>
  <si>
    <t xml:space="preserve">Billy Bob Thornton, Frances McDormand, Michael Badalucco, James Gandolfini</t>
  </si>
  <si>
    <t xml:space="preserve">Nominated for 1 Oscar. Another 24 wins &amp; 41 nominations.</t>
  </si>
  <si>
    <t xml:space="preserve">neo-noir|chain-smoking|santa-rosa-california|piano|1940s|blackmail|dry-cleaning|barber|heisenberg-uncertainty-principle|department-store|title-from-poem|shaving-a-woman's-legs|doubt|italian-american|immigrant|hypocrisy|crucifix|christian|churchgoer|absurdism|psychological-denial|masculinity|american-mythology|paranoia|dominant-wife|passivity|betrayal|greed|small-town-stereotype|social-isolation|secrecy|homosexuality|mirror|duplicity|alienation|stabbed-in-the-neck|false-promise-of-the-american-dream|deception|pastiche|talking-while-driving|teenage-girl|flashback|false-accusation|cult-film|car-in-water|teenage-boy|miscarriage-of-justice|tragedy|existentialism|wedding|trial|stabbing|pregnancy|partnership|neglected-husband|music-teacher|medical-examiner|fight|execution|embezzlement|drunkenness|district-attorney|detective|dancing|confession-of-crime|church|business-proposition|fellatio|prison|self-defense|electric-chair|haircut|small-town|psychic|toupee|car-accident|infidelity|murder|suicide|pie-eating-competition|quantum-physics|death-row|defense-lawyer|obesity|voice-over-narration|barbershop|bingo|oral-sex</t>
  </si>
  <si>
    <t xml:space="preserve">tt0244709</t>
  </si>
  <si>
    <t xml:space="preserve">Pavilion of Women</t>
  </si>
  <si>
    <t xml:space="preserve">With World War 2 looming, a prominent family in China must confront the contrasting ideas of traditionalism, communism and Western thinking, while dealing with the most important ideal of all: love and its meaning in society.</t>
  </si>
  <si>
    <t xml:space="preserve">Willem Dafoe, Luo Yan, Sau Sek, John Cho</t>
  </si>
  <si>
    <t xml:space="preserve">Ho Yim</t>
  </si>
  <si>
    <t xml:space="preserve">china|priest|love|concubine|tutor|orphanage|japanese|invasion|forbidden-love|intercultural|interracial-love|impossible-love|three-word-title|wedding|wake|unfaithfulness|temptation|teenage-girl|teenage-boy|tears|teacher|sun|suicide-by-hanging|suicide-attempt|song|singing|singer|motorcycle-with-a-sidecar|sex|servant|revolution|religion|reference-to-madame-chiang-kai-shek|recording|record-player|rain|polygamy|police|policeman|passion|orphan|opera|obsession|nun|musician|musical-instrument|motorcycle|mother-son-relationship|mother-in-law-daughter-in-law-relationship|mother-daughter-relationship|moon|monogamy|missionary|melon|marriage|lunar-eclipse|library|jail|infidelity|husband-wife-relationship|hay|hanging|handshake|gravity|grandmother-grandson-relationship|reference-to-god|girl|funeral|forty-something|forgiveness|food|fire|firecracker|father-son-relationship|family-relationships|faith|extramarital-affair|explosion|exotica|electricity|eclipse|earth|dying|drunkenness|drink|drinking|dog|desire|death|death-of-grandmother|cultural-difference|crying|communist|chinese|chinese-soldier|chinese-opera|chinese-army|children|childbirth|burning-body|brothel|bridge|bride|breaking-through-wall|boy|book|bombing|blood|birthday|birthday-cake|begging|barn|banquet|astronomy|aristocrat|apology|ancestor|airplane|adultery|year-1938|telescope|running-for-your-life|ruan|red-envelope|pipa|phonograph|parasol|massage|maltese-dog|jiang-su-province-china|house-fire|flash-forward|fireworks|evacuation|duck|decorative-food|crucifix|crescent-moon|chopsticks|caught-in-the-rain|candle|bomb|boat|bird-cage|bath|bamboo|death-of-mother|based-on-novel</t>
  </si>
  <si>
    <t xml:space="preserve">tt0266987</t>
  </si>
  <si>
    <t xml:space="preserve">Spy Game</t>
  </si>
  <si>
    <t xml:space="preserve">Retiring CIA agent Nathan Muir recalls his training of Tom Bishop while working against agency politics to free him from his Chinese captors.</t>
  </si>
  <si>
    <t xml:space="preserve">Robert Redford, Brad Pitt, Catherine McCormack, Stephen Dillane</t>
  </si>
  <si>
    <t xml:space="preserve">cia|espionage|task-force|china|retirement|execution|friendship|friend|cold-war|protege|mentor|hong-kong|cia-agent|rescue|prison|spy|vietnam|lebanese-civil-war|vomiting|lebanon|opening-action-scene|misuse-of-government-resources|intrigue|su-chou-prison|breakfast|transcription|bekaa-valley|argentine|video|plow-horse|horse|party|christmas|muslim|birdcage|bird|speedboat|boat|karachi|aid-worker|faking-a-death|hemet-california|shanghai|porsche|saigon|laotian|boy-scouts|langley-virginia|helicopter-crash|target|lebanese|rooftop|munich-germany|checkpoint|scotch-whiskey|east-germany|u.s.-embassy|bubble-gum|conspiracy|terrorist|tv-news|cyprus|voice-over-narration|middle-east|israeli-troops|israeli|palestinian|bomb|sheik|prisoner|ambulance|1990s|vaccine|cholera|photojournalist|photograph|photographer|camera|cafe|restaurant|binoculars|telescope|doctor|passport|motorcycle|taxi|slow-motion-scene|beaten-to-death|drinking|drink|bar|german|cigarette-lighter|cigarette-smoking|cigar-smoking|cell-phone|telephone-call|surveillance-camera|sentenced-to-death|top-secret|capture|suspense|husband-wife-relationship|flashlight|flashback|washington-d.c.|beating|machine-gun|rifle|gun|american-flag|violence|death|murder|exploding-helicopter|exploding-building|morley-cigarettes|secretary|prison-escape|inoculation|injection|hezbollah|explosion|embassy|assassin|revolving-door|suicide-bomber|rogue-agent|spy-hero|germany|berlin-germany|helicopter|train|suicide-bombing|intelligence-agency|vietnam-war|bribery|friendly-extraction|electrocution|intelligence-agent|assassination|counter-terrorism|told-in-flashback|recruitment|terrorism|intelligence-mole|commando-raid|forgery|sniper|spying|mentor-protege-relationship|beirut-lebanon|torture|blackout|bribe|refugee-camp</t>
  </si>
  <si>
    <t xml:space="preserve">tt0239986</t>
  </si>
  <si>
    <t xml:space="preserve">Sidewalks of New York</t>
  </si>
  <si>
    <t xml:space="preserve">The interlocking lives and loves of six New Yorkers.</t>
  </si>
  <si>
    <t xml:space="preserve">Paramount Classics</t>
  </si>
  <si>
    <t xml:space="preserve">Penny Balfour, Edward Burns, Michael Leydon Campbell, Nadia Dajani</t>
  </si>
  <si>
    <t xml:space="preserve">video-store|doorman|waitress|dentist|divorce|lie|kissing-in-public|paying-for-sex|prostitute|pepsi|unplanned-pregnancy|one-night-stand|casual-sex|hiv-negative|hiv-test|flirting|hitting-on-a-woman|laundromat|jump-cut|dialogue-driven|bookstore|beer-drinking|lesbian-kiss|interrupted-sex|sex-scene|city-name-in-title|four-word-title|record-store|riding-a-bus|male-in-bathtub|reference-to-the-internet|wine-drinking|dinner|older-man-younger-woman-relationship|extramarital-affair|cheating-husband|hotel-room-sex|college-student|under-tipping|sex-in-bed|slow-motion-scene|ex-husband-ex-wife-relationship|suspected-of-being-gay|walking|street|produced-by-director|actor-director|writer-director|usa|applying-makeup|makeup-artist|talking-about-sex|quarrel|break-up|video-store-clerk|video-rental|vhs-tape|written-and-directed-by-cast-member|world-trade-center-manhattan-new-york-city|manhattan-new-york-city|empire-state-building-manhattan-new-york-city|directed-by-star|marriage|teacher|pregnancy|music-store|dating|new-york-city|jealousy|affair|infidelity|delicatessen|coffee-shop|independent-film</t>
  </si>
  <si>
    <t xml:space="preserve">tt0277371</t>
  </si>
  <si>
    <t xml:space="preserve">Not Another Teen Movie</t>
  </si>
  <si>
    <t xml:space="preserve">A sendup of all the teen movies that have accumulated in the past two decades.</t>
  </si>
  <si>
    <t xml:space="preserve">Chyler Leigh, Chris Evans, Jaime Pressly, Eric Christian Olsen</t>
  </si>
  <si>
    <t xml:space="preserve">Joel Gallen</t>
  </si>
  <si>
    <t xml:space="preserve">cheerleader|foreign-exchange-student|public-nudity|prom|exchange-student|female-full-rear-nudity|topless-female-nudity|teen-sex-comedy|incestuous-kiss|incestuous-desire|female-rear-nudity|female-frontal-nudity|exhibitionist|masturbation|female-nudity|vibrator|female-masturbation|musical-number|surprise-after-end-credits|american-football|incest|dildo|spoof|male-nudity|bet|teen-movie|school|high-school|awkward-girl|cinderella-story|woman's-bare-butt|butt-naked|naked-butt|bare-butt|bare-breasts|nipples|nipple|breast|topless|topless-girl|nudity|girl-topless|nude-girl|naked-outdoors|covered-in-feces|feces-poured-on-someone|feces|feces-on-face|excrement-on-face|popular-girl|stereotypes|girl-wearing-glasses|girl-with-glasses|buttocks|rear-nudity|reference-to-a-hand-job|woman-moaning-from-pleasure|moaning-woman|woman-moaning|moaning|explosive-diarrhea|woman-wearing-glasses|watching-television|breasts|pink-panties|blue-panties|lust|scantily-clad-female|cleavage|panties|lingerie-slip|freeze-frame|dolly-zoom|priest|slow-motion-scene|slapstick-comedy|yellow-bra|red-panties|red-bra|purple-bra|pillow-fight|green-panties|green-bra|female-orgasm|caught-masturbating|blue-bra|walking-around-nude|sex-in-public|hit-by-a-bus|vietnam-veteran|throwing-panties|throwing-a-bra|teenage-girl|teenage-boy|teen-angst|talking-to-the-camera|stupidity|siamese-twins|sexual-perversion|sexual-obsession|sexual-humor|sexual-attraction|sex-with-food|sex-talk|sex|scene-after-end-credits|scatology|scatological-humor|rivalry|prom-night|pervert|parody|idiot|human-excrement|hit-on-the-head|gross-out-humor|glasses|flashback|falling-from-height|exhibitionism|excrement|embarrassment|diarrhea|desire|crude-humor|conjoined-twins|clumsiness|classroom|cameo-appearance|breaking-the-fourth-wall|book|black-humor|bisexual-girl|birthday|bad-smell|lesbian|irreverence|family-relationships|legs|eeny-meeny-miny-moe|wallflower|unrequited-love|transformation|teacher-student-relationship|school-life|popularity|gross-out|football-player|slow-clap|brother-sister-relationship|journalist|toilet-humor|party|schoolgirl-uniform|swimming-pool|flight-attendant|flight-attendant-uniform|airport|voyeur|misfit|detention|racial-slur|stereotype|stun-gun|locker-room|cheerleader-uniform|makeover|part-animation|art-student|torso-cut-in-half|destiny|undercover-journalist|single-father|hit-in-the-crotch|woman-in-uniform|father-daughter-relationship|lesbian-kiss|flatulence|schoolgirl|running</t>
  </si>
  <si>
    <t xml:space="preserve">tt0280707</t>
  </si>
  <si>
    <t xml:space="preserve">Gosford Park</t>
  </si>
  <si>
    <t xml:space="preserve">The lives of upstairs guests and downstairs servants at a party in 1932 in a country house in England as they investigate a murder involving one of them.</t>
  </si>
  <si>
    <t xml:space="preserve">Maggie Smith, Michael Gambon, Kristin Scott Thomas, Camilla Rutherford</t>
  </si>
  <si>
    <t xml:space="preserve">Comedy, Drama, Mystery</t>
  </si>
  <si>
    <t xml:space="preserve">Won 1 Oscar. Another 31 wins &amp; 73 nominations.</t>
  </si>
  <si>
    <t xml:space="preserve">murder|servant|shooting-party|country-house|england|producer|ensemble-cast|knife|hunting|butler|hot-water-bottle|waiting-in-line|false-eyelashes|death-by-poison|spilled-coffee|country-estate|conscientious-objector|coffee|coffee-spilled-in-lap|door-shut-in-face|screaming|scream|stabbing-a-corpse|murder-of-father|wearing-the-same-dress|dress|green-dress|washing-clothes-in-sink|strawberry-jam|raspberry-jam|jam|cigarette-smoking|saying-grace|piano|dancing|singing|singer|vegetarian|kicking-a-dog|place-name-in-title|pre-world-war-two|breakfast|breakfast-in-bed|picture-of-mother|photograph|fainting|bumbling-detective|scottish|caught-having-sex|milk|bathtub|film-producer|telephone-call|cucumber-on-eyes|orphan|reference-to-alan-mowbray|biological-father|reference-to-claudette-colbert|birth-mother|year-1932|period-drama|chamber-pot|pheasant|whodunit|social-class|scottish-accent|police-investigation|murder-investigation|illegitimate-child|high-society|ensemble-film|comedy-of-manners|class-system|chambermaid|glass-of-milk|reference-to-charlie-chan|kitchen|sister-sister-relationship|mother-son-relationship|master-servant-relationship|heavy-rain|financial-problem|fake-identity|cucumber|movie-producer|fake-accent|cook|false-identity|upper-class|poison|class-differences|police-inspector|lap-dog|maid|blackmail|upstairs-downstairs|constable|actor|snobbery|orphanage|housekeeper|valet|country-home|1930s|money|benefactor|dinner|gay|actual-animal-killed|manor-house|traveling-shot|jewish-american|american-abroad|reerence-to-una-merkel|reference-to-wilfred-sheehan|marmalade|reference-to-nero|reference-to-ray-milland|tranaatlantic-phone-call|denouement|mansion|bridge-game|fox-fur|stabbed-in-chest|scotsman|furpiece|pet-dog|crying-alone|library|lady's-maid|card-playing|extramarital-affair|infidelity|phonograph|interrupted-kiss|bird|reference-to-father-christmas|murder-of-husband|cigar-smoking|uniform|prayer|money-problems|umbrella|unrequited-love|sexual-attraction|reference-to-clara-bow|crush|biological-mother|reference-to-greta-garbo|fake-butler|driving-in-the-rain|illegitimate-son|house-party|estate|autumn|unwanted-kiss|investigation|gay-slur|domestic-servant|unfaithfulness|manor|adultery|jealousy|long-lost-relative|rich-snob</t>
  </si>
  <si>
    <t xml:space="preserve">tt0247425</t>
  </si>
  <si>
    <t xml:space="preserve">In the Bedroom</t>
  </si>
  <si>
    <t xml:space="preserve">A New England couple's college-aged son dates an older woman who has two small children and an unwelcome ex-husband.</t>
  </si>
  <si>
    <t xml:space="preserve">Tom Wilkinson, Sissy Spacek, Nick Stahl, Marisa Tomei</t>
  </si>
  <si>
    <t xml:space="preserve">Todd Field</t>
  </si>
  <si>
    <t xml:space="preserve">Nominated for 5 Oscars. Another 38 wins &amp; 69 nominations.</t>
  </si>
  <si>
    <t xml:space="preserve">school-choir|maine|doctor|summer|only-son|new-england|lobstering|husband-wife-relationship|mother-son-relationship|boyfriend-girlfriend-relationship|ex-husband-ex-wife-relationship|darkness|rain|grieving-family|child|night|woods|controlling-ex-spouse|killing|revenge-killing|revenge-murder|scantily-clad-female|cleavage|boston-red-sox|divorce|dysfunctional-marriage|mini-skirt|mini-dress|taking-the-law-into-one's-own-hands|conspiracy|crying|music-teacher|lie|prosecuting-attorney|attorney|architecture-student|disposing-of-a-dead-body|gore|card-game|mexican-restaurant|gun|child's-drawing|bruise|abusive-husband|melodrama|barbecue|coleslaw|class-differences|cemetery|grief|flashback|corpse|psychopath|shot-in-the-eye|held-at-gunpoint|single-mother|convenience-store|injustice|bar|dysfunctional-family|sardine-can|tragic-event|older-woman-younger-man-relationship|female-slaps-female|physical-abuse|violence|off-screen-murder|college-student|anger|scene-based-on-painting|lobster|marriage|murder|kidnapping|love-triangle|courtroom|forest|subaru|revenge|small-town|face-slap|jealousy|evidence-tampering|father-son-relationship|death-of-son|independent-film</t>
  </si>
  <si>
    <t xml:space="preserve">tt0233469</t>
  </si>
  <si>
    <t xml:space="preserve">Collateral Damage</t>
  </si>
  <si>
    <t xml:space="preserve">After his family is killed by a terrorist act, a firefighter goes in search of the one responsible.</t>
  </si>
  <si>
    <t xml:space="preserve">Arnold Schwarzenegger, Francesca Neri, Elias Koteas, Cliff Curtis</t>
  </si>
  <si>
    <t xml:space="preserve">Andrew Davis</t>
  </si>
  <si>
    <t xml:space="preserve">colombia|terrorism|explosion|bare-chested-boy|car-explosion|die-hard-scenario|shot-in-the-head|reference-to-metallica|reference-to-che-guevara|reference-to-lenin|year-2002|21st-century|2000s|playing-against-type|female-fbi-agent|woman-breaks-woman's-neck|dead-woman-with-eyes-open|hero-kills-a-woman|electrocution-of-a-woman|woman-kills-woman|mixed-martial-arts|opening-action-scene|falling-down-a-waterfall|taser|shootout|hand-to-hand-combat|pistol|fistfight|violence|one-man-army|martial-arts|brawl|police-officer-neck-broken|neck-breaking|toy|torture|taking-the-law-into-one's-own-hands|snake-in-mouth|righteous-rage|revenge|psychopath|mercenary|machine-gun|jungle|jailbreak|impersonating-a-police-officer|fugitive|female-psychopath|false-identity|drug-cartel|destroying-a-room|deception|corrupt-official|woman's-neck-broken|woman-killing-a-woman|policewoman-killing|dead-woman-on-floor|latin-america|stabbed-in-the-chest|shot-to-death|shot-in-the-neck|severed-ear|loss-of-wife|loss-of-son|hit-by-a-car|guerilla|toilet|fireman|attache-case|rocket-launcher|motorcycle|shot-in-the-forehead|passport|prison|police|gas|helicopter|electrocution|restaurant|massacre|generator|bus|river|amazing-grace-hymn|fbi|cocaine-production|cia|mortar|snake|elastic|gatling-gun|washington-d.c.|axe|bomb|circular-saw|funeral|fragments-of-glass|murder|crotch-grab|waterfall|hospital|elevator|choking|roadblock|axe-murder|los-angeles-california|tramp|fire|hit-in-the-crotch|gas-explosion|hand-grenade|biting-of-ear|elevator-shaft|death-of-mother|title-spoken-by-character|surprise-ending</t>
  </si>
  <si>
    <t xml:space="preserve">tt0243736</t>
  </si>
  <si>
    <t xml:space="preserve">40 Days and 40 Nights</t>
  </si>
  <si>
    <t xml:space="preserve">After a brutal break-up, a young man vows to stay celibate during the forty days of Lent, but finds the girl of his dreams and is unable to do anything about it.</t>
  </si>
  <si>
    <t xml:space="preserve">Josh Hartnett, Shannyn Sossamon, Paulo Costanzo, Adam Trese</t>
  </si>
  <si>
    <t xml:space="preserve">Michael Lehmann</t>
  </si>
  <si>
    <t xml:space="preserve">lent|masturbation|sex|topless-female-nudity|nudity|female-on-male-rape|male-rear-nudity|male-nudity|sex-comedy|female-rapist|male-rape|sexual-promiscuity|sexual-attraction|sex-deprivation|man-raped-by-woman|sexual-abstinence|semen|nightmare|ejaculation|erection|break-up|dream|loud-sex|woman-moaning-from-pleasure|woman-moaning|moaning-woman|moaning|dream-sequence|naked-outdoors|small-breasts|breast|bare-breasts|nipple|nipples|topless|topless-woman|rear-nudity|butt-naked|woman's-bare-butt|buttocks|female-full-rear-nudity|title-based-on-the-bible|breasts|scantily-clad-female|orchid|nipples-visible-through-clothing|female-eating-banana|promiscuous-woman|female-rear-nudity|cleavage|dream-girl|lust|leg-spreading|mini-skirt|no-panties|blue-panties|girl-in-bra-and-panties|golden-gate-bridge|black-panties|panties|upskirt|xerox|website|waiter|video-camera|viagra|underwear|tattoo|tahoe-california|seduction|running|prostate-cancer|priest|pornography|penthouse-magazine|penis|panic|orgasm|nightclub|mother-son-relationship|model-car|model-builder|marriage-engagement|lie|internet-porn|internet-company|homosexual|hallucination|gay|flowers|flashback|female-female-kiss|father-son-relationship|family-relationships|embarrassment|dotcom|delivery-boy|cybernanny|confession|confessional|condom|computer|cigarette-smoking|chastity-belt|catholic|catholic-church|brother-brother-relationship|banana|nun|non-statutory-female-on-male-rape|self-discipline|teen-movie|woman-on-top|public-nudity|female-nudity|fake-orgasm|handcuffs|train|laundromat|railcar|roommate|celibacy|bus|bet|person-on-fire|bagel|internet|san-francisco-california|lesbian-kiss|number-in-title|female-frontal-nudity|vagina</t>
  </si>
  <si>
    <t xml:space="preserve">tt0277434</t>
  </si>
  <si>
    <t xml:space="preserve">We Were Soldiers</t>
  </si>
  <si>
    <t xml:space="preserve">The story of the first major battle of the American phase of the Vietnam War and the soldiers on both sides that fought it, while their wives wait nervously and anxiously at home for the good news or the bad news.</t>
  </si>
  <si>
    <t xml:space="preserve">Mel Gibson, Madeleine Stowe, Greg Kinnear, Sam Elliott</t>
  </si>
  <si>
    <t xml:space="preserve">battle|soldier|vietnam-war|helicopter|vietnam|major|vietnamese|air-cavalry|death|army|male-soldier|missile|explosion|bayonet|subterranean|pregnancy|taxi-driver|taxi|burnt-face|military-base|church|general|subtitled-scene|map|warlord|shootout|exploding-car|french-army|korean-war-veteran|world-war-two-veteran|chaos|jungle|hand-grenade|pistol|machine-gun|gunfight|combat|uniform|chopper|steel-helmet|heroic-military|dead-soldier|blood-on-camera-lens|u.s.-army|infantry|claim-in-title|automatic-weapon|american-soldier|air-raid|assault-rifle|usa|1960s|sergeant|sergeant-major|second-lieutenant|private|pilot|lieutenant-colonel|helicopter-pilot|first-lieutenant|corporal|combat-photography|chinook|captain|shot-to-death|burnt-body|shot-in-the-throat|stabbed-in-the-face|stabbed-in-the-back|shot-in-the-neck|shot-in-the-leg|shot-in-the-forehead|shot-in-the-back|severed-leg|gore|exploding-body|near-miss|army-men|army-base|first-aid|photographer|southern-accent|military-wife|sadness|journalist|broken-arrow|shock|u.s.-cavalry|person-on-fire|journalism|friendly-fire|jet-fly-over|hidden|gatling-gun|war-memorial|training|underground|night-fighting|letter|bravery|skill|reporter|battlefield|photography|helicopter-rescue|helicopter-crash|napalm|ambush|hero|irish-music|war-correspondent|mail-delivery|military|vietcong|dismay|grief|heroic|army-life|response|tear|based-on-novel|based-on-book|title-spoken-by-character|2000s</t>
  </si>
  <si>
    <t xml:space="preserve">tt0265343</t>
  </si>
  <si>
    <t xml:space="preserve">Monsoon Wedding</t>
  </si>
  <si>
    <t xml:space="preserve">A stressed father, a bride-to-be with a secret, a smitten event planner, and relatives from around the world create much ado about the preparations for an arranged marriage in India.</t>
  </si>
  <si>
    <t xml:space="preserve">Naseeruddin Shah, Lillete Dubey, Shefali Shetty, Vijay Raaz</t>
  </si>
  <si>
    <t xml:space="preserve">Nominated for 1 Golden Globe. Another 7 wins &amp; 11 nominations.</t>
  </si>
  <si>
    <t xml:space="preserve">wedding|bride|marriage|arranged-marriage|celebration|tradition|uncle|groom|story-continued-during-end-credits|f-rated|title-directed-by-female|slow-motion-scene|caste-system|little-girl|anger|sari|turban|generator|blackout|extended-family|servant|gift|family-relationships|tv-program|real-life-mother-and-daughter-playing-mother-and-daughter|power-cut|scene-during-end-credits|multiple-storyline|ensemble-film|ensemble-cast|sex-in-a-car|sexuality|sensuality|oriental|love-at-first-sight|femininity|feminine-mystique|dance-lesson|tent|television-broadcasting|rain|police|photographer|new-delhi-india|mother-son-relationship|marigold|jewelry|golf|forgiveness|father-daughter-relationship|confession|child-molester|wedding-ceremony|south-asian|henna|happiness|dancing|wedding-coordinator|pakistan|eating-a-flower|pedophile|premarital-sex|singing|flower|independent-film|pakistani</t>
  </si>
  <si>
    <t xml:space="preserve">tt0308411</t>
  </si>
  <si>
    <t xml:space="preserve">Interview with the Assassin</t>
  </si>
  <si>
    <t xml:space="preserve">Almost forty years after the John F. Kennedy assassination, an ex-Marine named Walter Ohlinger has come forward with a startling claim.</t>
  </si>
  <si>
    <t xml:space="preserve">Raymond J. Barry, Dylan Haggerty, Renee Faia, Kelsey Kemper</t>
  </si>
  <si>
    <t xml:space="preserve">kennedy|conspiracy|gunman|john-f-kennedy|assassination|american|america|usa|fbi|visit|political|american-politics|secret-service|jackie-kennedy|jack-ruby|lee-harvey-oswald|sniper|motorcade|leader-of-the-free-world|commander-in-chief|kennedy-family|democrat-party|political-history|year-1963|american-political-history|love-field|parkland|death|rifle|gun|shooter|american-south|democrat|democrat-president|american-president|texas|dallas|jfk|assassin|interview|conspiracy-theory|mock-documentary|kennedy-assassination|paranoia</t>
  </si>
  <si>
    <t xml:space="preserve">tt0257044</t>
  </si>
  <si>
    <t xml:space="preserve">Road to Perdition</t>
  </si>
  <si>
    <t xml:space="preserve">Bonds of loyalty are put to the test when a hitman's son witnesses what his father does for a living.</t>
  </si>
  <si>
    <t xml:space="preserve">Tyler Hoechlin, Rob Maxey, Liam Aiken, Jennifer Jason Leigh</t>
  </si>
  <si>
    <t xml:space="preserve">Won 1 Oscar. Another 22 wins &amp; 79 nominations.</t>
  </si>
  <si>
    <t xml:space="preserve">son-kills-father|assassination|seeing-father-murdered|assassin|1930s|father-son-relationship|on-the-run|retribution|witness|blood|gun|revenge|hitman|irish-american|prohibition|death-of-protagonist|music-score-features-piano|favorite-son|automatic-weapon|downpour|speech|parish|folding-camera|box-camera|dancing|gang-activity|journalist|shot-in-the-eye|shot-in-the-shoulder|too-late|father-saves-son|like-a-father|like-a-son|simple-life|good-samaritan|thievery|stealing|blood-money|aunt|walk-on-the-beach|utopian|picture-window|heaven|hell|shielding-child-from-seeing-his-own-death|protecting-one's-child|catholic-prayer|catholicism|catholic-priest|methodist-minister|meatball-surgery|bullet-removal|stitches|bloodbath|infection|memory|farm-boy|neo-noir|riding-a-bicycle|camera|film-camera|large-format-camera|based-on-comic-book|murder-of-son|murder-of-brother|skyscraper|plate-camera|vengeance|thompson-sub-machine-gun|grave-side-ceremony|praying|cauterizing-a-wound|pump-action-shotgun|stock-ticker|crime-scene-photograph|liberty-half-dollar|learning-to-drive|shooting-a-police-officer|murder-of-mother|murder-of-wife|screw-up|apology|slow-motion-scene|saying-grace|pipe-smoking|narrated-by-character|starts-with-narration|main-character-dies|frost-on-a-window|blood-splatter|anti-hero|violence|surgery|bathtub|train|suffocation|stabbed-in-the-chest|spoiled-son|shotgun|shot-to-death|shot-through-a-wall|shot-in-the-head|shot-in-the-face|shot-in-the-chest|shot-in-the-back|shot-in-the-arm|scarred-face|prostitute|loss-of-family|knife|flask|child-with-a-gun|child-in-peril|blood-on-shirt|shot-in-the-chin|psychopath|michigan|jealousy|heist|cigarette-smoking|mob-enforcer|contract-killer|dc-comics|paradox-press|irish-mob|church|irish-catholic|bridal-suite|based-on-graphic-novel|gunshot-wound|gunfire|gangster|double-cross|rifle|pistol|revolving-door|elevator|tommy-gun|mob-violence|loss-of-mother|crime-scene|murder-of-a-police-officer|winter|mafia|farm|photographer|cemetery|rain|shot-in-the-forehead|illinois|bank-robbery|fugitive|child-driving-a-car|vendetta|accountant|shootout|mob-hit|machine-gun|shoplifting|chicago-illinois|beach|hiding-in-a-car|funeral|craps|letter|betrayal|murder|based-on-comic|dog|snow|snowball-fight|photography|organized-crime|confession|orphan|murder-witness|catholic|diner|loss-of-son|murder-of-a-child|driving-lesson|voice-over-narration|prostitution|wake|hotel|great-depression|homework|piano-duet|on-the-road|catholic-church|loss-of-wife|death-of-father|surprise-ending|christian|three-word-title|soft-boiled-egg|based-on-novel</t>
  </si>
  <si>
    <t xml:space="preserve">tt0289765</t>
  </si>
  <si>
    <t xml:space="preserve">Red Dragon</t>
  </si>
  <si>
    <t xml:space="preserve">A retired FBI agent with psychological gifts is assigned to help track down "The Tooth Fairy", a mysterious serial killer; aiding him is imprisoned forensic psychiatrist Hannibal "The Cannibal" Lecter.</t>
  </si>
  <si>
    <t xml:space="preserve">Anthony Hopkins, Edward Norton, Ralph Fiennes, Harvey Keitel</t>
  </si>
  <si>
    <t xml:space="preserve">fbi-agent|madman|male-bare-butt|male-full-frontal-nudity|male-rear-nudity|atlanta-georgia|criminal-profile|horror-movie-remake|male-nudity|blindness|tabloid-reporter|tragic-villain|based-on-novel|title-spoken-by-character|fbi|killer|hannibal-lecter|forensic-psychiatrist|serial-killer|psychiatrist|cannibal|red-dragon|dragon|murder|gym|male-pubic-hair|pubic-hair|newspaper-clipping|blood-splatter|breasts|kiss|watching-a-video|hit-on-the-head|two-word-title|eating-paper|house-explosion|villain-not-really-dead-cliche|photograph-in-newspaper|character-appears-on-front-page-of-a-newspaper|character-appears-in-newspaper|blood-on-one's-face|violence|villain|anthropophagus|human-monster|two-killers|homicidal-maniac|troubled-childhood|st.-louis-missouri|lens-flare|animal-in-title|tattoo-on-back|abuse|bare-butt|dinner|boy|child-abuse|explosion|house-fire|suicide|gasoline|chloroform|hard-on|record-player|infra-red|transformation|fbi-headquarters|cleft-palate|panic|chinese|fear|scrapbook|suspense|clue|tv-set|video-tape|insanity|reporter|penis|buttocks|police-investigation|evidence|body-part|theatre|concert|1980s|literary-adaptation|reference-to-william-blake|bare-chested-male|horror-movie-prequel|flashback|weightlifting|stabbed-in-the-leg|stabbed-in-the-chest|shot-to-death|shot-through-a-door|shot-in-the-head|shot-in-the-chest|husband-wife-relationship|fellatio|father-son-relationship|faked-death|death-of-family|burnt-body|color-in-title|prequel-to-best-picture-winner|islamorada|video|woman-in-jeopardy|race-against-time|murder-investigation|federal-agent|barefoot|shoot|death|good-versus-evil|psychopath|mind-game|mass-murder|killed-by-a-woman|shot-in-the-face|prequel-to-cult-film|stethoscope|washington-monument|torture|sailboat|prison|harelip|gunshot-wound|gunfire|chicago-illinois|birmingham-alabama|arrow|x-ray|washington-d.c.|switchblade|throat-slitting|knife-in-the-thigh|eye-gouging|exploding-house|arson|dentures|investigation|maximum-security-mental-institution|scene-of-the-crime|gay-slur|child-in-peril|shot-in-the-forehead|kidnapping|police|helicopter|code-breaking|baltimore-maryland|classical-concert|murder-of-family|disfigurement|symphony-orchestra|demon|person-on-fire|tiger|gothic|prequel|florida|mirror|museum|personal-ad|fragments-of-glass|megalomania|set-on-fire|gourmet|wheelchair|split-personality|shotgun|stabbing|premarital-sex|neo-noir|tattoo|fire|dinner-party|parking-garage|tragedy|oral-sex|female-nudity</t>
  </si>
  <si>
    <t xml:space="preserve">tt0286261</t>
  </si>
  <si>
    <t xml:space="preserve">All or Nothing</t>
  </si>
  <si>
    <t xml:space="preserve">In a poor working class London home Penny's love for her partner, taxi-driver Phil, has run dry, but when an unexpected tragedy occurs, they and their local community are brought together, and they rediscover their love.</t>
  </si>
  <si>
    <t xml:space="preserve">MGM Distribution Company</t>
  </si>
  <si>
    <t xml:space="preserve">Alison Garland, Jean Ainslie, Timothy Spall, Badi Uzzaman</t>
  </si>
  <si>
    <t xml:space="preserve">Mike Leigh</t>
  </si>
  <si>
    <t xml:space="preserve">single-parent|love|supermarket|working-class|taxi-driver|neighbor|south-london|watching-tv|waitress|money|drinking|divorce|bad-language|sex-in-car|topless-female-nudity|wedding|vacation|tree|telephone-call|tea|tears|taxi|soccer|shaving|sex|scar|scarface|restaurant|reference-to-disney-world|reading|punched-in-the-face|pulling-hair|promise|pill|old-woman|old-people's-home|old-man|nurse|nudity|mopping-floor|marital-problem|loneliness|london-england|lager|kitchen|kiss|karaoke|ironing|housing-project|holiday|heart-attack|grocery-store|graveyard|gatwick-airport-london|friend|friendship|french|food|flowers|florida|fish-and-chips|fight|female-nudity|family-relationships|elevator|drunkenness|driving-car-until-out-of-gas|drink|doctor|dispatcher|death|cut|crying|coward|common-law-marriage|coca-cola|checkout-clerk|channel-tunnel|cemetery|cell-phone|car-accident|cafe|bus|brother-sister-relationship|borrowing-money|birth-control|bicycle|beer|beach|bar|bare-breasts|bad-breath|baby|baby-stroller|anger|algeria|ale|alcoholic|african-anglo|hospital|pub|pregnancy|poverty|obesity|mother-son-relationship|mother-daughter-relationship|husband-wife-relationship|financial-problem|father-son-relationship|father-daughter-relationship|fat-girl|family-dinner|dysfunctional-family|crossword-puzzle|cigarette-smoking|boyfriend-girlfriend-relationship|best-friend|alcoholism|medication</t>
  </si>
  <si>
    <t xml:space="preserve">tt0298203</t>
  </si>
  <si>
    <t xml:space="preserve">8 Mile</t>
  </si>
  <si>
    <t xml:space="preserve">A young rapper, struggling with every aspect of his life, wants to make it big but his friends and foes make this odyssey of rap harder than it may seem.</t>
  </si>
  <si>
    <t xml:space="preserve">Eminem, Kim Basinger, Mekhi Phifer, Brittany Murphy</t>
  </si>
  <si>
    <t xml:space="preserve">Won 1 Oscar. Another 13 wins &amp; 21 nominations.</t>
  </si>
  <si>
    <t xml:space="preserve">self-expression|competition|white-rapper|gay-slur|rap-music|hip-hop|friend|contest|gunshot-wound|beaten-up|caught-having-sex|trailer-home|year-1995|rhyming|rhyme|african-american|hip-hop-music|improvisation|disrespect|balaclava|mother-son-relationship|eviction|car-trouble|1990s|self-inflicted-gunshot-wound|detroit-michigan|trailer-park|music-contest|arson|single-mother|poor-white-trash|factory-worker|toilet|spontaneous-sex|older-woman-younger-man-relationship|gay|homosexual|ghetto|8-mile|model|michigan|vomiting|sex-scene|underdog|neo-noir|accidentally-shooting-oneself|irreverence|street-life|boyfriend-girlfriend-relationship|radio-studio|demo-recording|recording|police-car|police|apology|bar|trailer-trash|garbage-bag|mirror|dj|earphones|brother-sister-relationship|mother-daughter-relationship|embarrassment|marijuana|reference-to-willie-nelson|reference-to-vanilla-ice|cigarette-smoking|abandoned-building|reference-to-russell-simmons|reference-to-dr.-dre|dreadlocks|place-name-in-title|digit-in-title|lyrics|set-on-fire|fight|ex-boyfriend-ex-girlfriend-relationship|crowd|car|boss|beating|shot-in-the-leg|pistol|factory|obscene-finger-gesture|crutch|fistfight|unwanted-pregnancy|racial-slur|stage-fright|bus|accidental-shooting|paintball-gun|semi-autobiographical|singing-contest|gun|radio-broadcasting|male-nudity|lunch-wagon|radio-station|cheating-on-one's-boyfriend|fire|bingo|street-gang|number-in-title|watching-a-movie-on-tv|cartoon-on-tv|watching-a-movie|policeman|rabbit|men's-bathroom|car-accident|pregnancy|watching-a-cartoon-on-tv|watching-tv|premarital-sex|white-male-pretending-to-be-black</t>
  </si>
  <si>
    <t xml:space="preserve">tt0262396</t>
  </si>
  <si>
    <t xml:space="preserve">Empire</t>
  </si>
  <si>
    <t xml:space="preserve">A successful South Bronx drug dealer turns his back on his roots and gives money to a Wall Street broker to invest for him.</t>
  </si>
  <si>
    <t xml:space="preserve">John Leguizamo, Peter Sarsgaard, Denise Richards, Vincent Laresca</t>
  </si>
  <si>
    <t xml:space="preserve">Franc. Reyes</t>
  </si>
  <si>
    <t xml:space="preserve">money|drug-dealer|friend|investment-banker|revenge|investment|south-bronx-new-york-city|manhattan-new-york-city|chrysler-building-manhattan-new-york-city|bronx-new-york-city|voice-over-narration|slow-motion-scene|old-friend|mother-son-relationship|friendship|family-relationships|security-camera|playstation|penthouse|nightmare|money-laundering|lesbian-sex|interrogation|fish-eye-lens|drunkenness|drug-deal|double-cross|doorman|con-man|columbian-mafia|class-differences|brother-sister-relationship|arrest|telephone-call|kitchen|flashback|bathtub|video-surveillance|swimming-pool|split-lip|rooftop|racial-slur|pregnancy|pot-smoking|penthouse-apartment|party|nightclub|new-yorker|new-york-skyline|moving-in|loss-of-friend|jealousy|interracial-friendship|hospital|group-of-friends|fisticuffs|female-nudity|face-slap|dead-brother|cigarette-smoking|cigar-smoking|childhood-friend|businessman|brother-brother-relationship|boyfriend-girlfriend-relationship|bloody-nose|big-hair|betrayal|beer-drinking|anti-hero|accidental-killing|wrath|violence|vengeance|threat|swindle|shooting|revolver|menace|latin|gun|female-crime-boss|desperation|danger|criminal|crime-gang|cell-phone|beating|anger|miami-florida|child-murder|shot-to-death|shot-in-the-shoulder|shot-in-the-leg|shot-in-the-head|shot-in-the-chest|shot-in-the-arm|loss-of-son|loss-of-husband|death|blood|bloody-body-of-a-child|seduction|police|necklace|murder|mother-daughter-relationship|latino|gang-war|shot-point-blank|greed|slide-locked-back|shot-in-the-forehead|new-york-city|mirror|blood-spatter|billiards|assassination|death-of-friend|death-of-child|independent-film</t>
  </si>
  <si>
    <t xml:space="preserve">tt0257360</t>
  </si>
  <si>
    <t xml:space="preserve">About Schmidt</t>
  </si>
  <si>
    <t xml:space="preserve">A man upon retirement embarks on a journey to his estranged daughter's wedding only to discover more about himself and life than he ever expected.</t>
  </si>
  <si>
    <t xml:space="preserve">Jack Nicholson, Kathy Bates, Hope Davis, Dermot Mulroney</t>
  </si>
  <si>
    <t xml:space="preserve">Alexander Payne</t>
  </si>
  <si>
    <t xml:space="preserve">Nominated for 2 Oscars. Another 25 wins &amp; 69 nominations.</t>
  </si>
  <si>
    <t xml:space="preserve">retirement|wedding|woman|highway-travel|on-the-road|road-movie|two-word-title|in-joke|malaise|self-absorbed|generation-gap|winnebago|letter-writing|odyssey|voice-over-letter|nun|anger-management|vacuum-cleaner|tv-in-bedroom|japanese-american|interracial-marriage|dysfunctional-family|irony|wedding-toast|mortician|condolences|first-person-narration|hummel-figurine|arrowhead|reference-to-abraham-lincoln|reference-to-buffalo-bill|reference-to-george-washington|reference-to-walt-disney|actuary|commode|bar|life-crisis|crisis|spiritual-journey|self-discovery|moral-story|midlife-crisis|life-changing|frustration|existentialism|depression|child's-drawing|older-woman-nude|kissing|f-word|crying|voice-over-narration|urination|satire|irreverence|flashback|family-relationships|bathtub|travel|speech|seduction|orphan|mobile-home|letter|injury|infidelity|grief|drawing|convalescent|college|african|self-narration|old-man|son-in-law|salespeople|reflection|motor-home|insurance-agent|golden-age|fish-out-of-water|family-gathering|death|death-of-wife|breasts|answering-machine|mullet|colorado|widower|pioneer-village|minden-nebraska|lawrence-kansas|salesman|marriage|retirement-party|toilet|cemetery|supermarket|channel-surfing|telephone-box|airport|banquet|recreational-vehicle|restaurant|wedding-reception|native-american|love-letter|hot-tub|dairy-queen|houseguest|childhood-home|kansas|wedding-rehearsal|trailer-camp|road-trip|funeral|museum|tourist-attraction|medication|bohemian|pen-pal|funeral-home|black-comedy|future-in-laws|omaha-nebraska|male-nudity|car-trouble|correspondence|mullet-haircut|cuckold|toast|catholic|child-sponsor|divorcee|nebraska|university-of-kansas|gas-station|waterbed|denver-colorado|charity|female-nudity|unwanted-kiss|father-daughter-relationship|shooting-star|figurine|fraternity|loss-of-wife|based-on-novel|character-name-in-title</t>
  </si>
  <si>
    <t xml:space="preserve">tt0273689</t>
  </si>
  <si>
    <t xml:space="preserve">It's All About Love</t>
  </si>
  <si>
    <t xml:space="preserve">It's All About Love is the story of two lovers and their attempts to save their relationship in a near-future world on the brink of cosmic collapse. John, and world-famous ice skating star,...</t>
  </si>
  <si>
    <t xml:space="preserve">Joaquin Phoenix, Claire Danes, Sean Penn, Douglas Henshall</t>
  </si>
  <si>
    <t xml:space="preserve">Thomas Vinterberg</t>
  </si>
  <si>
    <t xml:space="preserve">Drama, Thriller, Romance</t>
  </si>
  <si>
    <t xml:space="preserve">new-york-city|manhattan-new-york-city|divorce|snow|plane|hotel|airport|ice-skating|apocalypse|central-park-manhattan-new-york-city|gunshot|newscast|limousine|snowing-in-the-summer|cloning|2000s|title-spoken-by-character</t>
  </si>
  <si>
    <t xml:space="preserve">tt0280720</t>
  </si>
  <si>
    <t xml:space="preserve">The Guru</t>
  </si>
  <si>
    <t xml:space="preserve">South Asian Ramu Gupta has always been fascinated with western movie musicals and has wanted to be an American movie star primarily as a dancer. So when he hears from his friend Vijay Rao ...</t>
  </si>
  <si>
    <t xml:space="preserve">Jimi Mistry, Heather Graham, Marisa Tomei, Michael McKean</t>
  </si>
  <si>
    <t xml:space="preserve">Daisy von Scherler Mayer</t>
  </si>
  <si>
    <t xml:space="preserve">south-asian|waiter|restaurant|bollywood|guru|live-television|firefighter|illegal-immigrant|dance|birthday-party|porn-star|catholic|actor|socialite|immigrant|f-rated|scantily-clad-female|title-directed-by-female|male-chastity-belt|erotica|reference-to-deepak-chopra|manhattan-new-york-city|red-panties|panties|female-nudity|blue-panties|times-square-manhattan-new-york-city|central-park-manhattan-new-york-city|new-age-music|theatrical-agent|masturbation|fired-from-the-job|drunkenness|cell-phone|dominatrix|train|subway|desi|racial-slur|pakistani|happiness|christianity|product-placement|indian-american|rooftop|fireman|new-york-city|gay-slur|acupuncture|motorcycle|movie-theater|revolving-door|airport|audition|film-in-film|impotence|transvestism|indian-dance|nightclub|exploitation|erection|dance-teacher|convertible|closeted-homosexual|unhappy-marriage|sex-therapy|fake-guru|canceled-wedding|wedding|male-nudity|porn-actress|premarital-sex|confession|prologue|cheating-on-boyfriend|secret-life|porn-industry|hinduism|dinner-party|sex-game|catholic-church</t>
  </si>
  <si>
    <t xml:space="preserve">tt0302886</t>
  </si>
  <si>
    <t xml:space="preserve">Old School</t>
  </si>
  <si>
    <t xml:space="preserve">Three friends attempt to recapture their glory days by opening up a fraternity near their alma mater.</t>
  </si>
  <si>
    <t xml:space="preserve">Luke Wilson, Will Ferrell, Vince Vaughn, Jeremy Piven</t>
  </si>
  <si>
    <t xml:space="preserve">friend|college|fraternity|house|party|girl-wearing-panties|buttocks|male-full-frontal-nudity|male-pubic-hair|pubic-hair|starting-a-new-fraternity|fraternity-hazing|fraternity-house|scene-during-end-credits|blow-job-lesson|public-nudity|office|tranquilizer-gun|cheating-boyfriend|caught-cheating|sex-lesson|implied-fellatio|imitating-fellatio|mistaken-sex-scene|breasts|carrot|talking-while-driving|talking-about-sex|vengeance|out-of-control|audience|crowd|singing|singer|friendship|clumsiness|boss'-daughter|unfaithfulness|bathroom|bedroom|living-room|female-student|explosion|dreaming|dream|male-rear-nudity|joy|smiling|laughing|old-man|obese-boy|falling-into-water|immaturity|sexual-humor|black-humor|love-interest|love|wet-t-shirt|running-naked|stripping|undressing|boss|high-school-girl|university-student|university|man-with-glasses|panties-pulled-down|cleavage|panties|female-frontal-nudity|reference-to-home-depot|reference-to-a-white-picket-fence|sexual-arousal|cult-film|sex-doll|male-nudity|female-nudity|catch-phrase|wedding-singer|frat-pack|oral-sex|advice|wrestling|seminar|debate|swimming-pool|gay-slur|marriage-counseling|cemetery|what-happened-to-epilogue|supermarket|metal-detector|male-bonding|airport|arrested-development|bribery|revenge|piano|heart-attack|taxi|wedding-reception|tape-recorder|underwater|hazing|concert|cheating-on-girlfriend|person-on-fire|mouth-to-mouth-resuscitation|san-diego-california|cheating-on-a-test|car-accident|fake-commercial|infidelity|locker-room|millionaire|funeral|stadium|clown|eviction|wedding|angel|inflatable-doll|new-york|birthday-party|gymnastics|military-veteran|streaking|divorce|premarital-sex|disciplinary-hearing|group-sex|school-dean|tranquilizer-dart|diner|toast|chase|obesity|cheating-on-boyfriend|drunkenness|oil-wrestling|lawyer|old-age|dance-team|death-of-friend</t>
  </si>
  <si>
    <t xml:space="preserve">tt0279331</t>
  </si>
  <si>
    <t xml:space="preserve">Dark Blue</t>
  </si>
  <si>
    <t xml:space="preserve">A robbery homicide investigation triggers a series of events that will cause a corrupt LAPD officer to question his tactics.</t>
  </si>
  <si>
    <t xml:space="preserve">Kurt Russell, Scott Speedman, Michael Michele, Brendan Gleeson</t>
  </si>
  <si>
    <t xml:space="preserve">Ron Shelton</t>
  </si>
  <si>
    <t xml:space="preserve">investigation|police|lapd|criminal|corrupt|corruption|robbery|riot|abuse-of-power|racial-tension|police-internal-affairs|internal-affairs|man-with-glasses|money|revelation|nudity|mass-media|public-confession|husband-wife-relationship|out-of-control|loss-of-control|vandalism|crime-epic|criminal-investigation|blood|shotgun|watching-tv|tv-news|gun|shooting|telephone|telephone-call|trap|danger|chaos|broken-windshield|car-driving|dysfunctional-marriage|asian-woman|asian-man|african-american|black-american|female-police-officer|policewoman|policeman|talking-while-driving|sex|lingerie-slip|church|wall-safe|promotion|high-speed-pursuit|false-accusation|trail-of-blood|shot-to-death|shot-in-the-chest|shot-in-the-back|masked-man|car-chase|blood-splatter|beaten-to-death|color-in-title|stripper|female-nudity|neo-noir|rodney-king-incident|assault|murder-of-a-police-officer|judge|helicopter|corrupt-cop|police-brutality|marriage|police-officer|frame-up|mass-murder|nonlinear-timeline|strip-club|cop-killer|betrayal|murder|hospital|blackmail|alcoholic|confession|police-detective|bar|1990s|racism|troubled-marriage|rooftop|gay-slur|interracial-romance|refrigerator|corpse|racial-slur|ceremony|job-promotion|race-riot|convenience-store|motel|television-reporter|looting|police-chase|reporter|corrupt-police|search-warrant|divorce|police-corruption|elevator|news-footage|disciplinary-hearing|los-angeles-california|rogue-cop|violence|arrest|los-angeles-riots|cover-up</t>
  </si>
  <si>
    <t xml:space="preserve">tt0289992</t>
  </si>
  <si>
    <t xml:space="preserve">The Life of David Gale</t>
  </si>
  <si>
    <t xml:space="preserve">A man against capital punishment is accused of murdering a fellow activist and is sent to death row.</t>
  </si>
  <si>
    <t xml:space="preserve">Kate Winslet, Cleo King, Constance Jones, Kevin Spacey</t>
  </si>
  <si>
    <t xml:space="preserve">murder|death|activist|death-row|texas|professor|reporter|intern|guilt|philosophy|flashback|journalist|execution|interview|rape|dead-woman|female-rear-nudity|naked-dead-woman|committing-suicide-while-naked|suicide-disguised-as-murder|charged-with-rape|fingerprints|group-therapy|duct-tape-over-mouth|tripod|family-relationships|graveyard|waitress|graduate-student|father-son-relationship|men's-bathroom|boy|debate|bruise|vcr|crying|listening-to-opera|lawyer|reference-to-adolf-hitler|rain|dna|ex-husband-ex-wife-relationship|telephone-call|hate|bartender|innocence|watching-tv|drunkenness|houston-texas|police|philosophy-professor|deception|conspiracy|suspense|texas-death-row|reference-to-socrates|wrongful-conviction|dead-woman-on-the-floor|barefoot|race-against-time|female-nudity|suffocation|handcuffs|bag-over-head|death-penalty|goth-girl|nudity|sex-with-student|college-professor|party|crime-scene|political-activist|prison|hospital|alcoholic|duct-tape|shower|leukemia|tv-news|tv-reporter|suicide|university-of-texas-austin|austin-texas|nude-woman-murdered|video-footage|car-trouble|character-name-in-title|surprise-ending|capital-punishment|speed-dial|sex-scene|reference-to-radio-shack|fish|pet-food|breasts|scantily-clad-female|suicide-by-asphyxiation|passion|ego|ambition|limousine|reference-to-william-bennett|last-meal|filling-station|gas-station|athenian-law|mexico|rapist|jail|liberal|republican-party|photograph|photographer|camera|child-custody|sabbatical|barbecue|abandoned-swimming-pool|reference-to-judas|legal-appeal|zebra-figurine|theatre-audience|opera-production|watching-an-opera|martyr|cabin|presbyterian|cemetery|destruction-of-property|parking-violation|tupperware|scotch-whiskey|key|magazine-article|kiddie-porn|contempt-of-court|limerick|writer|book|televised-debate|cafe|daydream|snow|bible-belt|church|car-rental|scratch|spain|foreskin|intellectual|rhodes-scholar|sexism|new-york-city|computer|reference-to-deuteronomy|reference-to-the-bible|pickup-truck|bite-mark|train|being-followed|following-someone|obscene-finger-gesture|tears|mail|e-mail|paranoia|fired-from-the-job|unemployment|running|chase|newsmagazine|semen|husband-wife-relationship|pay-phone|dying|lethal-injection|injection|bar|huntsville-texas|drinking|drink|infidelity|unfaithfulness|extramarital-affair|policeman|reference-to-franz-kafka|reference-to-jesus-christ|reference-to-gandhi|condom|cigarette-smoking|chain-gang|texas-department-of-corrections|director-cameo|black-panties|panties|lifting-skirt|upskirt|rear-entry-sex|reference-to-aristotle|reference-to-plato|false-accusation|bound-and-gagged|magazine|governor|video-camera|helicopter|job-interview|highway-rest-stop|homelessness|car-chase|college|diner|rough-sex|rainstorm|babysitter|stuffed-animal|swimming-pool|alcoholic-relapse|restaurant|rape-accusation|motel|sex-in-a-bathroom|marital-separation|political-protest|adultery|alcoholics-anonymous|divorce|defense-lawyer|female-frontal-nudity|videotape|crime-reenactment|italy|assisted-suicide|circumcision</t>
  </si>
  <si>
    <t xml:space="preserve">tt0314353</t>
  </si>
  <si>
    <t xml:space="preserve">Tears of the Sun</t>
  </si>
  <si>
    <t xml:space="preserve">A Special-Ops commander leads his team into the Nigerian jungle in order to rescue a doctor who will only join them if they agree to save 70 refugees too.</t>
  </si>
  <si>
    <t xml:space="preserve">Bruce Willis, Monica Bellucci, Cole Hauser, Eamonn Walker</t>
  </si>
  <si>
    <t xml:space="preserve">rebel|refugee|border|doctor|jungle|soldier|captain|lieutenant|dictator|rescue|brutality|navy-seal|military|nigeria|civil-war|catholic-mission|village|u.s.-navy|weapon|fighter-jet|warship|rpg|river|explosion|tracking-device|death-of-baby|child-soldier|child-murder|topless-female-nudity|throat-slitting|corpse|white-savior|silencer|claymore|shot-in-the-leg|woman-slaps-a-man|murdered-priest|stabbed-to-death|stabbed-in-the-chest|night-vision|american-abroad|ends-with-a-quote|assault-rifle|no-opening-credits|rocket-launcher|bald-man|bloody-body-of-child|rain|on-the-run|battle|battlefield|shootout|murder|suspense|knife|m-16|jungle-warfare|rescue-mission|violence|f-word|stealth|semiautomatic-pistol|ak-47|commando-mission|commando-unit|behind-enemy-lines|combat|showdown|foot-chase|rape|wilhelm-scream|human-dignity|war-crime|archive-footage|trap|stabbed-in-the-arm|shot-to-death|shot-in-the-shoulder|shot-in-the-chest|shot-in-the-back|severed-leg|exploding-body|death|sniper-rifle|pistol|machine-gun|jet-fighter|hand-grenade|commando|tyranny|tragedy|redemption|genocide|anti-war|surgery|navy-sea-air-and-land-force|airlift|bomber-jet|ethnic-cleansing|helicopter|massacre|field-hospital|africa|television-reporter|aircraft-carrier|betrayal|sniper|evacuation|face-slap|spit-in-the-face|nun|skydiving|tribal-chief|mutilation|machete|cameroon|death-of-friend|death-of-child</t>
  </si>
  <si>
    <t xml:space="preserve">tt0269347</t>
  </si>
  <si>
    <t xml:space="preserve">The Hunted</t>
  </si>
  <si>
    <t xml:space="preserve">An FBI deep-woods tracker captures a trained assassin who has made a sport of hunting humans.</t>
  </si>
  <si>
    <t xml:space="preserve">Tommy Lee Jones, Benicio Del Toro, Connie Nielsen, Leslie Stefanson</t>
  </si>
  <si>
    <t xml:space="preserve">William Friedkin</t>
  </si>
  <si>
    <t xml:space="preserve">psychopathic-killer|killing|human-monster|homicidal-maniac|body-parts|body-count|blood-and-gore|gory-violence|graphic-violence|maniac|slasher|murderer|serial-murderer|violence|one-man-army|serial-killer|ex-soldier|woods|special-forces|hunter|fbi|killer|capture|combat|oregon|hunting|bad-guy|villain|characters-killed-one-by-one|slaughter|madman|deeply-disturbed-person|disturbed-individual|disturbing|psycho|psycho-film|psycho-thriller|psycho-terror|psycho-killer|loneliness|dark-past|victim|terror|butchery|butcher|gruesome|sadistic-psychopath|evil-man|evil|extreme-violence|brutal|crime-spree|crime-scene|murder-spree|killing-spree|bloody-violence|knife-murder|slasher-killer|slashing|psychopath|american-horror|serial-murder|vomiting|manhunt|blood-splatter|british-columbia|bar|handcuffs|older-man-younger-man-relationship|military-uniform|subtitled-scene|massacre|sniper|u.s.-army|honor|gore|bloody-spray|flashback|knife|basic-training|snow|dart-gun|commando|haunted-by-the-past|nightmare|showdown|escape|mutilation|long-knife|stabbed-in-the-stomach|duel|swimming|war-buddy|f-word|shot-in-the-head|karate|fistfight|brawl|gunfight|shootout|pistol|sniper-rifle|tough-guy|hand-to-hand-combat|suspense|yugoslavian-army|sole-black-character-dies-cliche|sewer|postcard|obscene-finger-gesture|naturist|mass-grave|martial-arts|machine-gun|hood|fugitive|ethnic-cleansing|cat|bicycle|biblical-quote|war-veteran|survivalist|skate-park|post-traumatic-stress-disorder|pacific-northwest|ex-boyfriend-ex-girlfriend-relationship|arrowhead|2000s|1990s|strangulation|stabbed-in-the-leg|stabbed-in-the-face|stabbed-in-the-chest|stabbed-in-the-arm|throat-slitting|shot-to-death|shot-in-the-back|severed-leg|severed-foot|severed-arm|jumping-off-a-bridge|impalement|death|corpse|car-chase|stabbed-in-the-throat|shot-in-the-forehead|blood|rogue-soldier|bridge|police-officer-killed|knife-throwing|animal-trap|tracking|light-rail-train|kosovo|forest|utility-tunnel|helicopter|river|swat-team|fountain|car-accident|balkan|yugoslavia|portland-oregon|murder|police-chase|waterfall|knife-fight|stabbing|wolf|auto-theft|booby-trap|chase|dismemberment|cabin|falling-from-height|military-training|death-of-friend</t>
  </si>
  <si>
    <t xml:space="preserve">tt0253474</t>
  </si>
  <si>
    <t xml:space="preserve">The Pianist</t>
  </si>
  <si>
    <t xml:space="preserve">A Polish Jewish musician struggles to survive the destruction of the Warsaw ghetto of World War II.</t>
  </si>
  <si>
    <t xml:space="preserve">Adrien Brody, Emilia Fox, Michal Zebrowski, Ed Stoppard</t>
  </si>
  <si>
    <t xml:space="preserve">Won 3 Oscars. Another 52 wins &amp; 73 nominations.</t>
  </si>
  <si>
    <t xml:space="preserve">holocaust|ghetto|jewish|warsaw-ghetto|pianist|ruins|piano|warsaw-uprising|survival|poland|concert|deportation|1930s|musician|nazi|1940s|motivational|cult-film|shoah|jewish-resistance|penknife|hiding-jews|nazis|boy-killed|dead-boy|bloody-body-of-child|child-knocked-unconscious|child-killed|existentialism|world-war-two|person-in-a-wheelchair-falls-from-height|killing-someone-in-a-wheelchair|attacking-someone-in-a-wheelchair|pogrom|pretending-to-be-dead|faked-death|second-chance|budding-friendship|passionate|surviving|suffering|weight-loss|losing-weight|long-suffering|loaf-of-bread|nazi-uniform|nazi-soldier|nazi-occupation|war-crime|red-army|resistance|dead-children|bathtub|no-opening-credits|loss-of-sister|loss-of-mother|loss-of-father|loss-of-brother|disc-jockey|change-of-heart|bread|assault-rifle|no-title-at-beginning|bloody-body-of-a-child|blood|shot-in-the-forehead|pyre|massacre|fire|corpse|child-murder|grand-piano|hit-on-the-head-with-a-rifle|molotov-cocktail|death-of-a-child|ss|warsaw-poland|hiding-place|contraband|rooftop|flamethrower|starvation|shot-in-the-head|piano-concerto|attic|hunger|mistaken-identity|humiliation|tinnitus|restaurant|wall|atrocity|police-brutality|separation-from-family|jaundice|underground-resistance|ghettoization|tank|gestapo|fugitive-from-the-nazis|prisoner-of-war|mass-murder|execution|anti-semitism|luggage|based-on-autobiography|murder|panzer|wheelchair|polish-resistance|grenade-launcher|radio-broadcasting|hospital|whipping|thrown-through-a-window|violence|freight-train|genocide|nazi-occupied-poland|desaturated-colors|based-on-true-story</t>
  </si>
  <si>
    <t xml:space="preserve">tt0328828</t>
  </si>
  <si>
    <t xml:space="preserve">American Wedding</t>
  </si>
  <si>
    <t xml:space="preserve">It's the wedding of Jim and Michelle and the gathering of their families and friends, including Jim's old friends from high school and Michelle's little sister.</t>
  </si>
  <si>
    <t xml:space="preserve">Jason Biggs, Seann William Scott, Alyson Hannigan, Eddie Kaye Thomas</t>
  </si>
  <si>
    <t xml:space="preserve">wedding|friend|bachelor-party|gym|pay-phone|payphone|highway-travel|on-the-road|post-college|blow-job|breasts|scantily-clad-female|2000s|woman-in-bathtub|sex-in-a-bathtub|angst|sexual-pleasure|sexual-desire|sexual-attraction|lust|leg-spreading|female-in-bra-and-panties|woman-in-bra-and-panties|girl-in-bra-and-panties|girl-in-panties|see-through-panties|black-panties|white-panties|panties|female-removes-her-dress|female-removes-her-clothes|upskirt|mini-skirt|mini-dress|red-dress|peeping-tom|voyeurism|fondling|nipples-visible-through-clothing|female-frontal-nudity|cleavage|sex-comedy|pet-dog|uninvited-guest|two-word-title|third-part|third-in-series|spilling-food|sexy-woman|sexual-misconception|sexual-humor|sexual-humiliation|sex-in-a-restaurant|redheaded-woman|policewoman-costume|pet-dogs|party-crashing|pants-around-ankles|mistaken-assumption|maid-uniform|licking-dog|jew-gentile-relationship|irish-american|illusion|humiliation|goy|ginger|gentile|family-dog|exotic-dancer|dog-licks-someone|dog-licking-someone|dog-humping-someone's-leg|caught-with-pants-down|east-great-falls-michigan|fellatio-under-a-table|oral-sex-under-a-table|blow-job-under-a-table|air-vent|football-practice|football-player|football-team|record-player|nymphomaniac|vows|apology|sporting-goods-store|graduation-party|sex-with-an-animal|sex-with-a-dog|ben-wa-balls|dildo|rite-of-passage|cell-phone|telephone-call|fellatio|dj|cd|s&amp;m|drink|drinking|new-york-university|law-school|slapstick-comedy|underwear|chocolate-truffle|dog-feces|eating|food|sausage|buffet|horniness|double-entendre|kiss|reference-to-mr.-belvedere|teaching-someone-to-dance|dancer|reference-to-descartes|shaving-one's-testicles|testicles|obscene-finger-gesture|band|flowers|old-woman|old-man|bridesmaid|bride-and-groom|reference-to-ron-jeremy|montage|vagina|penis|reference-to-frodo|reference-to-aristotle|reference-to-plato|family-relationships|mother-daughter-relationship|father-daughter-relationship|mother-son-relationship|older-woman-younger-man-relationship|reference-to-voltaire|duel|dinner|cult-film|fiance-fiancee-relationship|voyeur|teenage-girl|teenage-boy|stripping|bathtub|female-nudity|whipping|wedding-dress|wedding-cake|waiter|transvestite|threesome|spanking|role-reversal|pubic-hair|lost-trousers|leather-pants|hothouse|riding-crop|handcuffs|stupidity|idiot|gross-out-humor|crude-humor|farce|marriage|redemption|wheelchair|wedding-ring|transvestism|small-town|sister-sister-relationship|sex-with-food|sex-in-public|school-bus|bathroom|resort-hotel|public-nudity|oral-sex|mooning|michigan|masturbation|male-nudity|love-triangle|jewish|interfaith-marriage|homosexual|hit-in-the-crotch|gay-slur|future-in-laws|friendship|florist|eating-dog-feces|erection|engagement-party|eavesdropping|dominatrix|deceit|dancing|dance-lesson|coach|chicago-illinois|bondage|bestiality|beach|bar|american-football|airport|gay-bar|wedding-reception|stripper|sex|restaurant|premarital-sex|mistaken-identity|marriage-proposal|grandmother|father-son-relationship|dog|cake|body-shaving|animal-attack|sequel|country-name-in-title</t>
  </si>
  <si>
    <t xml:space="preserve">tt0316356</t>
  </si>
  <si>
    <t xml:space="preserve">Open Range</t>
  </si>
  <si>
    <t xml:space="preserve">A former gunslinger is forced to take up arms again when he and his cattle crew are threatened by a corrupt lawman.</t>
  </si>
  <si>
    <t xml:space="preserve">Robert Duvall, Kevin Costner, Annette Bening, Michael Gambon</t>
  </si>
  <si>
    <t xml:space="preserve">Kevin Costner</t>
  </si>
  <si>
    <t xml:space="preserve">Drama, Romance, Western</t>
  </si>
  <si>
    <t xml:space="preserve">cattle|rancher|violence|cowboy|old-west|revenge|open-range|gunslinger|showdown|rain|cow|small-town|shootout|jail|friendship|doctor|slow-motion-scene|killing-a-pet|cowboy-boots|reference-to-noah's-flood|crooked-marshal|found-unconscious|knocked-unconscious|heavy-rain|store-owner|havana-cigar|chocolate-bar|death-of-a-pet|pet-dog|dead-dog|employer-employee-relationship|death-of-a-co-worker|chloroformed|scene-during-opening-credits|two-word-title|reference-to-noah|candy-bar|tent|cowboys-and-outlaws|mask|town-doctor|dual-wield|street-fight|mexican-standoff|blood|winchester-rifle|colt-.45|six-shooter|old-man|main-character-shot|bar-shootout|gun-battle|gun-fu|street-shootout|marriage-proposal|quick-draw|small-western-town|19th-century|cattle-ranch|fiddle|limp|irishman|rainstorm|mexican-american|wood-plank|self-justice|glass|taking-the-law-into-one's-own-hands|teenage-boy|boy|vengeance|vigilante|injustice|stampede|kiss|face-mask|speech|nightmare|chuck-wagon|thunder|memory|collapsing-building-frame|storm|friend|coffin|graveyard|justice|cattleman|irish|face-slap|shopkeeper|gunshot|shooting|reference-to-god|gardening|year-1882|church|locket|fiddler|dream|cafe|lightning|cemetery|grave|camp|beating|arrest|u.s.-marshal|playing-cards|gunman|covered-wagon|trust|rural-setting|swiss-chocolate|livery-stable|death|hired-gun|cigar-smoking|frontier-town|coward|prayer|directed-by-star|evil-landowner|crooked-sheriff|shot-to-death|shot-in-the-leg|shot-in-the-head|shot-in-the-foot|shot-in-the-chest|shot-in-the-back|robbery|child-in-peril|shot-in-the-face|shotgun|rifle|revolver|pistol|horse|handgun|gun|gunshot-wound|double-barreled-shotgun|dog|cowboy-hat|corral|bullet-wound|bar|barn|widower|thunderstorm|stable|shot-in-the-forehead|saloon|restaurant|police-corruption|poker-the-card-game|pistol-whip|murder|marshal|hostage|gift|general-store|garden|frontier|frontier-justice|flooding|killing-a-dog|concussion|coma|civil-war-veteran|chocolate|chloroform|chinaware|cheating-at-cards|cattle-rustling|campfire|burial|brother-sister-relationship|1880s|gunfight|cattle-drive|based-on-novel|boss|long-range-rifle</t>
  </si>
  <si>
    <t xml:space="preserve">tt0301470</t>
  </si>
  <si>
    <t xml:space="preserve">Jeepers Creepers II</t>
  </si>
  <si>
    <t xml:space="preserve">Set a few days after the original, a championship basketball team's bus is attacked by The Creeper, the winged, flesh-eating terror, on the last day of his 23-day feeding frenzy.</t>
  </si>
  <si>
    <t xml:space="preserve">Ray Wise, Jonathan Breck, Garikayi Mutambirwa, Eric Nenninger</t>
  </si>
  <si>
    <t xml:space="preserve">homosexual|gay|homoeroticism|cheerleader|nightmare|high-school-basketball|fear|farmer|basketball-team|no-title-at-beginning|no-opening-credits|child-knocked-unconscious|boy-killed|bloody-body-of-child|child-killed|villain-not-really-dead-cliche|shuriken|rhyme-in-title|stabbed-in-the-heart|near-future|severed-arm|wing|broken-leg|hiding-in-a-bus|hole-in-the-roof|exploding-truck|desperation|headless-corpse|shot-through-a-window|body-landing-on-a-car|reflection-in-car-mirror|stabbed-in-the-eye|stabbed-in-the-shoulder|thrown-from-a-car|crow|hanging-upside-down|homophobe|spear|thrown-through-a-windshield|shot-in-the-chest|blood-on-face|death|cb-radio|disappearance|broken-down-bus|flare|belly-button|tattoo|slow-motion-scene|bloody-body-of-a-child|psychic|scar|nerd|journalist|underage-smoking|cigarette-smoking|no-cellphone-signal|bone|wooden-teeth|news-report|tooth|throwing-star|exterminator|state-championship|child-abduction|boyfriend-girlfriend-relationship|jock|chase|child-in-peril|dog|death-of-brother|urination|rural-setting|bare-chested-male|threatened-with-a-knife|stabbed-in-the-head|stabbed-in-the-chest|spear-through-chest|double-barreled-shotgun|severe-tire-damage|self-sacrifice|school-bus-driver|revenge|raised-middle-finger|racist-remark|overturning-car|licking-glass|knife-throwing|impaled-through-the-head|impaled-through-eye|head-wound|head-ripped-off|flare-gun|gore|gash-in-the-face|flashlight|flashback|disfigured-face|disembodied-head|decomposed-body|death-threat|cut-arm|car-crash|broken-windshield|breaking-a-car-window|betrayal|bat-wings|indestructibility|cornfield|stabbed-in-the-arm|serial-killer|reverse-footage|high-school-student|dream-sequence|demon|corpse|shot-in-the-forehead|severed-leg|wheelchair|teenager|sunspot|self-mutilation|school-bus|rivalry|racial-slur|harpoon|gay-slur|flat-tire|father-son-relationship|farm|crop|basketball-coach|clairvoyant|brother-brother-relationship|body-count|barn|knife|violence|racism|man-eating-monster|eye-gouging|dead-boy|murder-of-a-child|blood|severed-head|impalement|decapitation|sequel|shot-in-the-eye|scarecrow|death-of-child|death-of-son|character-name-in-title</t>
  </si>
  <si>
    <t xml:space="preserve">tt0285823</t>
  </si>
  <si>
    <t xml:space="preserve">Once Upon a Time in Mexico</t>
  </si>
  <si>
    <t xml:space="preserve">Hitman "El Mariachi" becomes involved in international espionage involving a psychotic CIA agent and a corrupt Mexican general.</t>
  </si>
  <si>
    <t xml:space="preserve">Antonio Banderas, Salma Hayek, Johnny Depp, Mickey Rourke</t>
  </si>
  <si>
    <t xml:space="preserve">mariachi|agent|mexican|president|cia|general|drug-lord|cia-agent|fight|retirement|fbi|mexican-president|final-showdown|revolution|cartel|mexican-general|death|government-agent|drug-cartel|hitman|fbi-agent|mexico|heart-pendant|final-battle|bullet|latex-gloves|vomiting|truck-explosion|tank-explosion|car-explosion|murder-of-a-child|bikini|cleavage|orange-panties|panties|gala|party|corpse|river|limousine|cuisine|explosive|gate|lock|bicycling|power-drill|fairground|tradition|procession|candle|uniform|scuffle|custom|matador|celebration|little-boy|operation|torero|compound|little-girl|cactus|waitress|jeep|convoy|army|bullring|gambling|bullfight|prayer|disguise|revolver|assassin|hired-gun|sawed-off-shotgun|politician|police-officer|watching-tv|gunshot|held-at-gunpoint|document|town-square|doll|horse-and-wagon|drunkard|tied-up|dart|stage|hostage|dancing|cash|singing|storyteller|body-count|covert|federal-agent|tanker|sheet-music|bus|city-park|outdoor-cafe|siren|pianist|loot|bodyguard|acoustic-guitar|latin-america|pet-dog|rifle|spanish|estate|choreography|electric-guitar|whiteout|town|latina|instrument-case|shootout-in-a-hospital|shotgun|pistol|disarming-someone|hospital-fight|silencer|one-man-army|shootout-in-a-church|hand-to-hand-combat|opening-action-scene|cannon|mexican-army|hero-kills-a-woman|gangster|street-shootout|bar-shootout|gunfight|gun-battle|martial-arts|fistfight|stylized-violence|tough-guy|dual-wield|gunslinger|action-hero|neo-western|battle|third-part|bull|wedding|torture|switched-corpse|arm|guitar-player|chain|hit-by-a-car|testicles|mariachi-band|elevator|myth|carnival|blindness|military|confession|hospital|drugged|cafe|eye-patch|lunchbox|pistolero|church|three-arms|festival|escape|marriage|tv-camera|double-cross|street-vendor|plastic-surgery|truck-cart-accident|bar|piano-player|set-up|ring|surgeon|street-market|doctor|car-bus-accident|motorcycle|dancer|drunkenness|singer|slow-motion-scene|target-practice|sunglasses|death-of-wife|bullfighting|blind-man|kiss|epic|falling-from-height|money|cantina|strangulation|parade|mass-murder|eye-socket|hypodermic-needle|confessional|circular-staircase|knife|duel|blood-splatter|dog|tv-show|legend|eyepatch|bullfighter|machinegun-guitar|convertible|taxi-driver|fantasy-sequence|pay-phone|ranch|guitar|blood|gun|random-killing|fire-escape|underwear|drink|taxi|handcuffs|storytelling|bubble-gum|telephone-call|knife-thrower|flashback|shotgun-guitar|eye-gouging|robbery|necklace|theft|car-accident|thief|betrayal|costume|dream|amplifier|pregnancy|nurse|pendant|day-of-the-dead|righteous-rage|bicycle|banquet|gore|drinking|cook|pickup-truck|nightclub|cigarette-smoking|chef|village|eyeglasses|death-of-brother|boy|tape-recorder|piano|wilhelm-scream|tequila|standoff|shot-in-the-leg|shooting|robot-bomb|prosthetic-arm|musician|murder-of-wife|murder-of-daughter|murder-of-brother|mother-daughter-relationship|modern-western|machine-gun|la-vida-loca|husband-wife-relationship|gunfighter|guitarist|guitar-maker|father-daughter-relationship|face-mask|face-bandage|explosion|death-of-daughter|culiacan-mexico|coup-d'etat|counter-attack|church-bell|bomb|bazooka|territory-name-in-title|country-name-in-title|sequel-to-cult-favorite|violence|blood-on-camera-lens|director-also-cinematographer|cult-film|informant|conspiracy|organized-crime|neo-noir|music-score-composed-by-director|part-of-trilogy|one-last-job|dark-hero|man-with-no-name|anti-hero|shot-to-death|shot-in-the-stomach|shot-in-the-shoulder|shot-in-the-knee|shot-in-the-back|crushed-to-death|car-chase|shot-in-the-foot|stabbed-in-the-head|shot-in-the-arm|tranquilizer-dart|small-town|political-corruption|mutilation|knife-throwing|catholic-church|black-comedy|assassination-attempt|surgery|shot-in-the-head|shot-in-the-forehead|returning-character-killed-off|person-on-fire|murder|flamethrower|shootout|revenge|sequel|surprise-ending</t>
  </si>
  <si>
    <t xml:space="preserve">tt0313792</t>
  </si>
  <si>
    <t xml:space="preserve">Anything Else</t>
  </si>
  <si>
    <t xml:space="preserve">Jerry Falk learns a lesson the hard way when he falls head over heels in love with a beautiful but flighty girl, Amanda.</t>
  </si>
  <si>
    <t xml:space="preserve">Woody Allen, Jason Biggs, Fisher Stevens, Anthony Arkin</t>
  </si>
  <si>
    <t xml:space="preserve">writer|love-at-first-sight|teacher|sex|new-york-city|moving|panties|two-word-title|written-and-directed-by-cast-member|manhattan-new-york-city|voice-over-narration|flashback|central-park-manhattan-new-york-city|reference-to-sophia-loren|directed-by-co-star|self-discipline|wedding-anniversary|directed-by-star|kitchen|vandalism|taxi-ride|survival-kit|spaghetti|revenge|psychiatrist|park-bench|new-york-skyline|mentor|fired-from-the-job|eccentric|dysfunctional-relationship|taxi-driver|underwear|talking-to-the-camera|stand-up-comedian|split-screen|sex-talk|record-store|neurotic|masturbation|jazz-club|hand-grenade|flashlight|flare-gun|dieting|compass|clipboard|cigarette-smoking|boyfriend-girlfriend-relationship|therapy|theatrical-agent|surveillance|surplus-dealer|rifle|restaurant|premarital-sex|piano|party|paranoia|new-jersey|mother-daughter-relationship|medical-examination|jewish|jealousy|hotel|hospital|heart-attack|flirting|fantasy-sequence|doctor|convertible|contract|confession|computer|comedy-club|cocaine|cheating-on-one's-boyfriend|car-smashing|breaking-the-fourth-wall|break-up|atheist|actress</t>
  </si>
  <si>
    <t xml:space="preserve">tt0335266</t>
  </si>
  <si>
    <t xml:space="preserve">Lost in Translation</t>
  </si>
  <si>
    <t xml:space="preserve">A faded movie star and a neglected young woman form an unlikely bond after crossing paths in Tokyo.</t>
  </si>
  <si>
    <t xml:space="preserve">Scarlett Johansson, Bill Murray, Akiko Takeshita, Kazuyoshi Minamimagoe</t>
  </si>
  <si>
    <t xml:space="preserve">Won 1 Oscar. Another 97 wins &amp; 126 nominations.</t>
  </si>
  <si>
    <t xml:space="preserve">older-man-younger-woman-relationship|loneliness|unlikely-friendship|japanese|mini-skirt|upskirt|see-through-panties|female-rear-nudity|female-frontal-nudity|breasts|scantily-clad-female|cleavage|stripper|tokyo-japan|prostitute|fish-out-of-water|female-nudity|adultery|bare-butt|photographer|hotel|meet|commercial|yale|whiskey|japan|bar|woman|american-abroad|marriage|actor|wearing-clothes-inside-out|f-rated|height|tuxedo|public-nudity|title-directed-by-female|may-december-romance|girl-in-panties|pink-panties|panties|travel|hotel-room|city-traffic|reference-to-the-rat-pack|reference-to-sean-connery|reference-to-roger-moore|reference-to-joey-bishop|reference-to-dean-martin|pachinko|limousine|bb-gun|fictional-talk-show|urban-setting|yale-university|world-weariness|translation|temple|talk-show-host|stockings|scotch-whisky|party|orient|oriental|nylons|lounge-singer|long-distance-call|husband-wife-relationship|hooker|film-star|fatigue|ennui|east-west|disorientation|director|college-graduate|call-girl|bride|billboard|airhead|agent|advertisement|shower|bathtub|isolation|alienation|reflection|culture-clash|advertising|surprise-after-end-credits|tv-show-in-film|one-night-stand|underwear|wig|whispering|thong|press-conference|jet-lag|insomnia|culture-shock|james-bond-spoof-scene|arcade|arcade-game|swimming|pool|exotic-dancing|exotic-dancer|erotic-dancing|airplane|actress|midlife-crisis|x-ray|video-arcade|train|television-commercial|television-broadcasting|swimming-pool|strip-club|shrine|sauna|satire|restaurant|language-barrier|kyoto-japan|karaoke|housewife|hospital|foot-injury|fax-machine|elevator|business-trip|boredom|wheelchair|independent-film|three-word-title</t>
  </si>
  <si>
    <t xml:space="preserve">tt0266697</t>
  </si>
  <si>
    <t xml:space="preserve">Kill Bill: Vol. 1</t>
  </si>
  <si>
    <t xml:space="preserve">The Bride wakens from a four-year coma. The child she carried in her womb is gone. Now she must wreak vengeance on the team of assassins who betrayed her - a team she was once part of.</t>
  </si>
  <si>
    <t xml:space="preserve">Uma Thurman, Lucy Liu, Vivica A. Fox, Daryl Hannah</t>
  </si>
  <si>
    <t xml:space="preserve">Quentin Tarantino</t>
  </si>
  <si>
    <t xml:space="preserve">Nominated for 1 Golden Globe. Another 27 wins &amp; 99 nominations.</t>
  </si>
  <si>
    <t xml:space="preserve">bride|sword|revenge|japan|martial-arts|female-warrior|female-villain|coma|wedding|japanese|snake|mini-skirt|extreme-violence|mosquito|woman-murders-a-woman|woman-murders-a-man|bleeding-from-eyes|female-protagonist|reference-to-charlie-brown|woman|love|tokyo-japan|sailor-uniform|f-rated|single-headed-meteor-hammer|female-hero|long-take|blood-sucking|post-modern|sex|cell-phone|female-killer|first-part|bechdel-test-passed|female-bare-feet|2000s|21st-century|1990s|20th-century|gun-duel|gunfight|gun-battle|slow-motion-scene|bullet-ballet|bullet-time|bleeding-from-the-eyes|dead-woman-with-eyes-open|pregnant-woman-shot|death-by-samurai-sword|evil-man|dark-heroine|one-against-many|one-woman-army|showdown|tough-girl|sword-duel|brawl|martial-arts-master|martial-artist|mixed-martial-arts|black-and-white-scene|disarming-someone|shooting|hand-to-hand-combat|combat|opening-action-scene|brutality|blood-splatter|violence|heroine|achilles-tendon-cut|imperative-in-title|subjective-camera|character's-point-of-view-camera-shot|weapon|reflection|danger|knocked-unconscious|hiding-on-the-ceiling|villainess|villain|teenager|vigilante|trap|orderly|ensemble-cast|head-blown-off|beaten-to-death|scar|shootout|drawing|mobster|masked-man|punishment|beating|church|subtitled-scene|screaming-in-pain|bully|police-detective|silent-witness|kitchen|dark-hero|pocket-knife|scene-during-opening-credits|female-spy|traitor|photograph|broken-leg|dying-words|misunderstanding|screaming-man|massacre|crime-boss|shot-multiple-times|fight|gun|betrayal|bullet|obligation|samurai-sword|samurai|wine|school-bus|dancing|dancer|storm|hypodermic-needle|nurse|rationality|forgiveness|compassion|mercy|tea|cowboy-hat|ferrari|fire|17-year-old|translation|frying-pan|chinese-american|corpse|self-mutilation|spit-in-eye|blood-on-shirt|dripping-blood|falling-down-a-hill|french|knife|english-subtitles-in-original|self-sacrifice|hiding-under-a-bed|talking-to-the-audience|fire-poker|covered-in-blood|knife-in-the-chest|character-repeating-someone-else's-dialogue|held-at-gunpoint|reflection-in-eye|dream-sequence|child-in-peril|pistol|freeze-frame|tragic-heroine|blood-on-camera-lens|blood-on-wedding-dress|pregnant-bride|exposed-brain|rhyme-in-title|voice-over-narration|flashback|death-spasm|whistling|cult-film|female-sniper|anti-hero|psychopath|killer-teen|female-psychopath|crushed-head|murder-of-father|overhead-camera-shot|women-fight|wilhelm-scream|manga|person-in-car-trunk|respect|promise|tragic-villain|tragic-hero|retribution|pain|moral-ambiguity|journey|femme-fatale|neo-noir|poetic-justice|allegory|action-heroine|attempted-rape|kung-fu|epic|katana-sword|code-name|hate|tragedy|torture|tattoo|split-screen|snow|sheriff|rooftop|presumed-dead|nightclub|mentor|loss-of-mother|loss-of-father|knife-throwing|honor|hatchet|fistfight|dismemberment|disfigurement|bludgeoning|baseball|attic|apology|airport|airplane|severed-foot|gore|blood|black-comedy|wheelchair|sushi-bar|stabbing|severed-leg|severed-head|severed-hand|severed-arm|girl|rape|pregnancy|parking-garage|organized-crime|nonlinear-timeline|murder|motorcycle|mother-daughter-relationship|kimono|japanese-garden|impalement|hospital|eye-patch|eye-gouging|duel|decapitation|animated-sequence|sniper|pasadena-california|sword-fight|spinning-axe|death-of-father|death-of-mother|independent-film|character-name-in-title|surprise-ending|baby|death|1980s|falling-from-height|f-word|celebration|limousine</t>
  </si>
  <si>
    <t xml:space="preserve">tt0317676</t>
  </si>
  <si>
    <t xml:space="preserve">House of the Dead</t>
  </si>
  <si>
    <t xml:space="preserve">A group of college students travel to a mysterious island to attend a rave, which is soon taken over by bloodthirsty zombies.</t>
  </si>
  <si>
    <t xml:space="preserve">Artisan</t>
  </si>
  <si>
    <t xml:space="preserve">Jonathan Cherry, Tyron Leitso, Clint Howard, Ona Grauer</t>
  </si>
  <si>
    <t xml:space="preserve">rave|island|party|monster|college-student|coast-guard|2000s|african-american|asian-american|diary|axe-throwing|cannibal|sidekick|panic|danger|paranoia|fear|bare-breasts|topless-female-nudity|army|chase|vomit|teenage-boy|stupid-victim|final-showdown|showdown|final-battle|battle|teenage-girl|zombie-attack|creature-feature|escape|rescue|secret-laboratory|megalomaniac|held-at-gunpoint|gothic|underwater-scene|mercilessness|brutality|slow-motion-action-scene|slow-motion-scene|murder|nonlinear-timeline|told-in-flashback|government-agent|female-cop|police-officer-killed|survival-horror|exploding-house|black-comedy|massacre|mad-scientist|back-from-the-dead|tough-cop|vomiting|flail|blood-splatter|breasts|thong|exploding-building|footbridge|swamp|shot-in-the-chest|axe-in-the-chest|camcorder|survival|flashlight|old-dark-house|tent|machine-gun|teenager|death-of-girlfriend|seattle-washington|ship-captain|knife|hook-for-hand|epilogue|sword|camouflage|deception|logbook|fireplace|self-sacrifice|mercy-killing|revolver|tommy-gun|flare|spaniard|strangulation|black-and-white-scene|stabbed-in-the-chest|stabbed-in-the-back|shot-in-the-leg|burnt-face|shot-in-the-shoulder|shot-to-death|shot-in-the-back|karate|seasickness|voice-over-narration|policewoman|policeman|neck-breaking|cigar-smoking|cell-phone|uniform|policewoman-killing|violence|explosive|crushed-head|sword-fight|stabbed-in-the-hand|spinning-axe|slide-locked-back|see-you-in-hell|resurrection|microscope|machete|lasersight|impalement|gunpowder|desert-eagle|bad-smell|cleavage|video-footage|flasher|smuggler|ship|cemetery|boyfriend-girlfriend-relationship|blood|weapon|tunnel|tombstone|swimming|suicide|skeleton|scientist|police|pistol|mutation|laboratory|helicopter|hand-to-hand-combat|grenade|graveyard|fire|explosion|experiment|dynamite|death|crucifix|cross|corpse|cape|bullet-time|boat|beer|axe|skinny-dipping|female-nudity|dismemberment|hand-grenade|torso-cut-in-half|shot-in-the-head|shot-in-the-forehead|severed-leg|severed-arm|immortality|exploding-head|exploding-body|cannibalism|shotgun|severed-head|gore|decapitation|martial-arts|gun|florida-keys|zombie|based-on-video-game|death-of-friend|independent-film|surprise-ending</t>
  </si>
  <si>
    <t xml:space="preserve">tt0324216</t>
  </si>
  <si>
    <t xml:space="preserve">The Texas Chainsaw Massacre</t>
  </si>
  <si>
    <t xml:space="preserve">After picking up a traumatized young hitchhiker, five friends find themselves stalked and hunted by a deformed chainsaw-wielding killer and his family of equally psychopathic killers.</t>
  </si>
  <si>
    <t xml:space="preserve">Jessica Biel, Jonathan Tucker, Erica Leerhsen, Mike Vogel</t>
  </si>
  <si>
    <t xml:space="preserve">Marcus Nispel</t>
  </si>
  <si>
    <t xml:space="preserve">suicide|leatherface|telephone|psychopath|chainsaw|newspaper-clipping|blood-splatter|sadistic-horror|group-of-five|group-of-friends|harbinger-of-death|tool-in-title|maniac|masked-killer|masked-villain|anthropophagus|sexual-perversion|slasher|human-monster|alienation|hillbilly|evil-man|meat-processing-factory|slaughterhouse|sewing-machine|no-opening-credits|knife|clothes-line|chicken|bathtub|bar|axe|horror-movie-remake|voice-over-narration|stupid-victim|object-made-of-human-skin|object-made-of-body-part|volkswagen-bus|teeth-knocked-out|salt|police-brutality|pinata|evil-sheriff|chewing-tobacco|body-in-trunk|abandoned-mill|territory-name-in-title|lifting-someone-into-the-air|sadism|brutality|bodily-dismemberment|sole-survivor|hung-from-a-hook|death|chainsaw-murder|serial-killer|thrown-through-a-window|wet-t-shirt|tank-top|1970s|based-on-ed-gein|white-trash|wheelchair|violence|trucker|torture|small-town-sheriff|road-trip|police-car|piano|one-armed-man|mother-son-relationship|locker-room|lock-pick|interrogation|hole-in-the-wall|heavy-rain|gas-station|gas-station-attendant|forensic-evidence|directorial-debut|crying-baby|cowboy-hat|boyfriend-girlfriend-relationship|body-count|basement|barbed-wire|rotten-teeth|trailer-home|pot-smoking|police|police-officer|falling-down-stairs|pig|moon|full-moon|cow|crucifixion|shot-through-the-mouth|shot-in-the-head|severed-nose|severed-head|severed-foot|severed-finger|severed-face|severed-ear|severed-arm|police-officer-killed|murder|mercy-killing|kidnapping|insanity|impalement|hit-by-a-car|gore|dismemberment|disfigurement|blood|obscene-finger-gesture|mutilation|homicide|car-trouble|remake-of-cult-film|meat-hook|meat-cleaver|remake|independent-film|surprise-ending|nipples-visible-through-clothing|obese-woman</t>
  </si>
  <si>
    <t xml:space="preserve">tt0314331</t>
  </si>
  <si>
    <t xml:space="preserve">Love Actually</t>
  </si>
  <si>
    <t xml:space="preserve">Follows the lives of eight very different couples in dealing with their love lives in various loosely interrelated tales all set during a frantic month before Christmas in London, England.</t>
  </si>
  <si>
    <t xml:space="preserve">Bill Nighy, Gregor Fisher, Rory MacGregor, Colin Firth</t>
  </si>
  <si>
    <t xml:space="preserve">Richard Curtis</t>
  </si>
  <si>
    <t xml:space="preserve">Nominated for 2 Golden Globes. Another 10 wins &amp; 27 nominations.</t>
  </si>
  <si>
    <t xml:space="preserve">christmas|female-rear-nudity|female-nudity|minister|prime-minister|stand-in|softcore-porn-filmmaking|sex-interrupted-by-telephone|woman-on-top|aging-rocker|sex-on-floor|sex-in-bed|oral-sex|public-sex|public-nudity|leg-spreading|female-frontal-nudity|breasts|blow-job|dominatrix|art-studio|adultery|male-rear-nudity|multiple-storyline|love-at-first-sight|simulated-sex|friend|france|portuguese|england|writer|portuguese-woman|wisconsin|secretary|crush|rock-star|office|london-england|president|band|personal-assistant|french|housekeeper|marriage|u.s.-president|airport|british-prime-minister|watching-television|scene-during-end-credits|american-woman|expensive-gift|speaking-with-accent|disappointment|romantic-kiss|goodnight-kiss|beer-drinking|imitating-fellatio|implied-fellatio|nokia|woman-flirting|winter|woman-in-lingerie|tea|mob-of-photographers|cleaning-lady|undressing|europe|movie-set|light-meter|talking-during-sex|american-in-the-uk|united-kingdom|director-cameo|dysfunctional-marriage|voyeur|female-removes-her-clothes|upskirt|red-panties|blue-panties|blonde|lust|scantily-clad-female|cleavage|panties|breakup|transvestite|male-prostitute|fellatio|eel|underwear|marseille-provence-airport|bodyguard|caterer|traveler|drink|drinking|aunt-niece-relationship|uncle-nephew-relationship|uncle-niece-relationship|photograph|separation|agony|makeup|politics|papier-mache|christmas-song|language-learning|interracial-marriage|nottingham-england|filmmaking|heathrow-airport-london|christmas-tree|doll|publisher|manuscript|self-preservation|interviewer|tv-interview|interview|drums|father-christmas|ex-heroin-addict|dj|radio-announcer|widower|widow|coffin|satire|national-anthem|preacher|choir|organ|church|orchestra|cook|mobile|painting|art-gallery|singer|drug-use|telephone-call|mental-illness|illness|paranoia|rain|store-clerk|christmas-shopping|loneliness|radio-studio|recording-studio|recording|whale-costume|octopus-costume|sheep-costume|waiter|actress|actor|horniness|betrayal|lobster|motorcycle|male-nudity|tears|crying|mistletoe|kiss|computer|matchmaking|matchmaker|condom|boyfriend-girlfriend-relationship|death-of-wife|brother-in-law-sister-in-law-relationship|unfaithfulness|family-relationships|brother-brother-relationship|father-son-relationship|mother-daughter-relationship|mother-son-relationship|father-daughter-relationship|department-store|wedding-video|wedding-reception|waitress|subtitled-scene|red-dress|radio-show|post-september-11-2001|overweight-man|music-video|music-manager|montage|mistress|mental-patient|interracial-kiss|husband-wife-relationship|funeral|epilogue|employer-employee-relationship|dancing|christmas-eve|christmas-caroling|cell-phone|car-accident|cameo|bromance|bare-chested-male|american-abroad|devil-costume|pastry-box|foreign-language-tape|lobster-costume|trumpet|trombone|swimming-in-a-lake|saxophone|reunited-with-family|red-lingerie|pulpit|product-placement|party|guitar|foot-chase|flute|drum-set|costume|christmas-decorations|chalkboard|cello|beaded-hair|holiday|christmas-gift|politician|ensemble-cast|briton-abroad|stepfather-stepson-relationship|rekindled-romance|marital-problem|extramarital-affair|ensemble-film|secret-admirer|transportation|language-barrier|school-play|film-set|christmas-pageant|airport-security|interracial-relationship|nativity-play|blockbuster|wedding|school-pageant|restaurant|psychiatric-hospital|pendant|office-romance|voice-over-narration|metal-detector|melodrama|loss-of-wife|loss-of-mother|infidelity|friendship|christmas-party|cheating-on-one's-boyfriend|milwaukee-wisconsin|lingerie|marseilles-france|bar|unrequited-love|typewriter|tv-show-within-a-film|split-screen|press-conference|musician|melancholy|marriage-proposal|first-love|englishman-abroad|christmas-card|brother-sister-relationship|death-of-mother|travel|two-word-title|reference-to-dunkin'-donuts|christian|v-for-victory-hand-gesture|reference-to-claudia-schiffer|reference-to-jesus-christ|reference-to-the-bay-city-rollers|reference-to-joni-mitchell|reference-to-frankie-valli-and-the-four-seasons|reference-to-leonardo-dicaprio|reference-to-kate-winslet|reference-to-brad-pitt|reference-to-jon-bon-jovi|reference-to-ringo-starr|reference-to-prince-william|reference-to-david-beckham|reference-to-winston-churchill|sex-scene|reference-to-william-shakespeare|reference-to-the-beatles|reference-to-harry-potter|character-says-i-love-you|reference-to-britney-spears|kellogg's-frosted-flakes|american-flag|cult-film|general-mitchell-international-airport|title-spoken-by-character</t>
  </si>
  <si>
    <t xml:space="preserve">tt0338188</t>
  </si>
  <si>
    <t xml:space="preserve">The Missing</t>
  </si>
  <si>
    <t xml:space="preserve">In 1885 New Mexico, a frontier medicine woman forms an uneasy alliance with her estranged father when her daughter is kidnapped by an Apache brujo.</t>
  </si>
  <si>
    <t xml:space="preserve">Tommy Lee Jones, Cate Blanchett, Evan Rachel Wood, Jenna Boyd</t>
  </si>
  <si>
    <t xml:space="preserve">Adventure, Thriller, Western</t>
  </si>
  <si>
    <t xml:space="preserve">mexico|new-mexico|19th-century|frontier|apache|western-frontier|victorian-fashion|victorian-age|indian|apache-indian|blood-splatter|teenage-girl|blood|long-hair|bowie-knife|beating|arson|showdown|standoff|canyon|chase|horse-chase|gunslinger|bow-and-arrow|suspense|pistol|six-shooter|tough-girl|fistfight|cowboy-boots|brawl|shootout|gunfight|repeating-rifle|carbine|cowboy-shirt|spur|cowboy-hat|cowboy|cult-film|hero|half-breed|tough-guy|tracker|rescue|healing|spiritualism|curse|shaman|trail|search-party|witchcraft|human-trafficking|renegade|looting|homestead|tracking|ranch|captive|torture|reminiscence|coyote|native-american|outhouse|medicine-man|bound-and-gagged|good-versus-evil|evil-man|snake|horse|heroine|wood-chopping|winter|white-slavery|underwater-scene|turtle|tooth-pulling|tomahawk|tolerance|toilet|telegraph|stabbed-in-the-back|soldier|sister-sister-relationship|sheriff|rural-setting|ritual|rifle|rescue-mission|redemption|reconciliation|rebellious-daughter|rattlesnake|prayer|photographer|mysticism|mother-daughter-relationship|kidnapping|jumping-through-a-window|holding-cell|hair-brush|grandfather-granddaughter-relationship|fisticuffs|fireplace|female-doctor|father-daughter-relationship|falling-from-height|deserter|dentistry|dead-brother|crucifix|corpse|chanting|blurred-sight|blindfold|binoculars|beaten-to-death|barn|ambush|1880s|flaming-arrow|based-on-novel</t>
  </si>
  <si>
    <t xml:space="preserve">tt0318374</t>
  </si>
  <si>
    <t xml:space="preserve">The Cooler</t>
  </si>
  <si>
    <t xml:space="preserve">In an old school Las Vegas casino, its top gambling jinx breaks his curse when he falls in love, much to his boss' consternation.</t>
  </si>
  <si>
    <t xml:space="preserve">William H. Macy, Alec Baldwin, Maria Bello, Shawn Hatosy</t>
  </si>
  <si>
    <t xml:space="preserve">Wayne Kramer</t>
  </si>
  <si>
    <t xml:space="preserve">Nominated for 1 Oscar. Another 9 wins &amp; 25 nominations.</t>
  </si>
  <si>
    <t xml:space="preserve">sex-in-bed|girl-in-panties|public-nudity|leg-spreading|female-pubic-hair|female-full-frontal-nudity|female-rear-nudity|breasts|scantily-clad-female|cleavage|orgasm|cunnilingus|sex|female-nudity|oral-sex|female-frontal-nudity|card-playing|casino|luck|cooler|waitress|mob|shangri-la|loser|money|cocktail-waitress|cocktail|scam|losing|winning|hotel|limp|jinx|gambling|violence|high-roller|debt|break-up|neo-noir|voyeur|voyeurism|upskirt|mini-skirt|white-panties|fondling|blonde|stilts|hispanic-slur|carnival-game|chivas-regal|drug-use|receipt|imax-theatre|penis|breakfast|pillow|thong|reference-to-jimmy-stewart|suicide-by-overdose|death-by-overdose|handshake|cd|mantra|retirement|prisoner|felon|set-up|selfishness|child-given-up-for-adoption|adoption|drunk-driver|tattoo|policeman|police|astrology|remote-control|tv-evangelist|tv-show|hypodermic-needle|injection|drug-deal|cocaine|disneyland|victoria's-secret|distorted-sound|gangster|head-butt|x-ray-vision|record-player|recording|obscene-finger-gesture|titanium|dancer|dancing|husband-wife-relationship|tuberculosis|birthing-labor|childbirth|hit-with-a-baseball-bat|baseball-hat|storytelling|superstition|suicide|death|reference-to-harry-connick|song|singing|bar|mobster|limousine|slot-machine|drink|drinking|cigarette-smoking|mother-son-relationship|face-slap|bare-chested-male|scolding|male-rear-nudity|false-identity|undressing|bed|underwear|torture|extortion|boxer-shorts|beating|abuse|red-panties|pubic-hair|panties|watching-tv|spilled-salt|singer|salt|poker-chip|playing-card|nightclub-singer|mirror|lounge-singer|heroin|gun|card-dealer|cream|con|convertible|gambling-chip|changing-times|cat|casino-card-game|car|broken-mirror|broken-leg|blackjack-dealer|black-cat|bare-butt|banging-on-the-wall|sleight-of-hand|prostitute|gambling-debt|cheating|blackjack|murder|slacker|roulette|road-accident|kiss|organized-crime|nightclub|motel|misery|male-nudity|mafia|las-vegas-nevada|highway-patrol|gambler|freak-accident|fistfight|father-son-relationship|faked-pregnancy|execution|drug-overdose|drug-abuse|dice|desert|crooked-cop|band|independent-film|bad-luck</t>
  </si>
  <si>
    <t xml:space="preserve">tt0356150</t>
  </si>
  <si>
    <t xml:space="preserve">EuroTrip</t>
  </si>
  <si>
    <t xml:space="preserve">Dumped by his girlfriend, a high school grad decides to embark on an overseas adventure in Europe with his friends.</t>
  </si>
  <si>
    <t xml:space="preserve">Scott Mechlowicz, Jacob Pitts, Kristin Kreuk, Cathy Meils</t>
  </si>
  <si>
    <t xml:space="preserve">Jeff Schaffer, Alec Berg(co-director), David Mandel(co-director)</t>
  </si>
  <si>
    <t xml:space="preserve">public-nudity|nudist|male-frontal-nudity|nudity|incestuous-kiss|female-frontal-nudity|female-rear-nudity|opening-a-beer-bottle-with-one's-eye-socket|sex-in-a-confessional|penis|public-humiliation|female-nudity|oral-sex|fellatio|sex-club|male-pubic-hair|pope-hat|syphilis|airplane-stewardess|green-fairy|manchester-united|juggling-chainsaws|brass-knuckles|video-camera|severed-head|hashish|testicles|homophobia|male-rear-nudity|sex-toy|male-nudity|nude-beach|gay|pubic-hair|drunkenness|marijuana|mile-high-club|europe|twin|ohio|backpacking|vacation-in-europe|european-vacation|woman-flashing|flashing-breasts|exposing-one's-breasts|female-flashing-breasts|woman-flashing-breasts|nude-swimming|highway-travel|translation-dictionary|snack|dumped-by-girlfriend|promiscuous-woman|female-removes-her-dress|nipples-visible-through-clothing|fondling|breasts|scantily-clad-female|graduation-party|football|christmas-break|cardinal-the-priest|fan-club|air-control-tower|oxygen-mask|hand-kissing|animated-sequence|soccer-team|piano-player|father-daughter-relationship|making-out|stepbrother-stepsister-relationship|death-of-pope|sistine-chapel|fairy|husband-wife-relationship|freaking-out|rastafarian|theft|thief|oberlin-college|naivety|law-firm-internship|courier|putting-a-cigarette-out-on-one's-arm|keg|uncle-nephew-relationship|grandmother-grandson-relationship|summer|chase|videotape|letterman-jacket|medical-school-application|buckingham-palace-london|tower-of-london|pre-med-student|college-student|anal-probe|currency-exchange|swimsuit|crying|drool|brother-brother-relationship|hallucination|testicle-clamp|s&amp;m|love|cousin-cousin-relationship|hand-on-knee|masturbation|drinking|drink|tied-to-a-tree|montage|dream-girl|mini-skirt|leg-spreading|lust|lingerie|cleavage|urination|louvre-museum|internet-sex|panties|thigh-boot|dog-carrying-a-severed-hand|sexual-harassment|bare-butt|american-in-the-uk|skinny-dipping|mime|sibling-kiss|teen-movie|guide-book|american-abroad|eiffel-tower-paris|amsterdam-netherlands|vacation|swimming-pool|slovakia|rome-italy|party|paris-france|london-england|kiss|italy|hotel|germany|france|brussels-belgium|bikini|berlin-germany|belgium|beer|vatican|tour-guide|sex-standing-up|robot|robbery|red-light-district|pub|prostitute|prejudice|pope|jealousy|jacuzzi|hung-upside-down|soccer-hooligan|hitchhiking|high-school-graduation|handcuffs|gay-slur|face-slap|electric-shock|eastern-europe|dominatrix|cigarette-smoking|bus|bratislava|boyfriend-girlfriend-relationship|airport|absinthe|sex-scene|hot-tub|fantasy-sequence|homosexual|friend|german|pen-pal|travel|toast-the-food|bread|tape-player|church-bell|waffle|bathrobe|picking-one's-teeth|tennis-racket|metro|piano|old-woman|maid|roommate|baseball-bat|chateau|confessional|reference-to-arthur-frommer|shoulder-rub|earphones|chicken|reference-to-voltaire|fez|chainsaw|pilot|reference-to-queen-elizabeth-ii|computer|watching-tv|boy|tattoo|musician|song|singing|singer|band|microphone|money|disco|dancing|trust|cafe|reference-to-david-hasselhoff|reference-to-adolf-hitler|dog|truck|catholic|italian|french|hangover|underwear|cell-phone|friendship|teenage-boy|reference-to-jackie-collins|mother-son-relationship|father-son-relationship|white-panties|blonde|restaurant|dance|bathroom|bar|road-trip|on-the-road|e-mail|camera|european-tour|apartment-building|train|bell-tower|apartment|truck-driver|soccer-fan|scene-during-end-credits|railway-station|nightclub|double-decker-bus|animated-title-sequence|airplane</t>
  </si>
  <si>
    <t xml:space="preserve">tt0340376</t>
  </si>
  <si>
    <t xml:space="preserve">The Statement</t>
  </si>
  <si>
    <t xml:space="preserve">Tale of a former Nazi executioner who becomes a target of hit men and Police investigators.</t>
  </si>
  <si>
    <t xml:space="preserve">Michael Caine, Tilda Swinton, Jeremy Northam, Alan Bates</t>
  </si>
  <si>
    <t xml:space="preserve">Thriller, Drama</t>
  </si>
  <si>
    <t xml:space="preserve">nazi|police|strong-female-lead|strong-female-character|ends-with-historical-notes|stew|eiffel-tower|ritual|false-identity|bed|army|police-captain|massacre|urinal|men's-toilet|circular-staircase|clock-tower|secret-society|chevalier-de-st.-marie|self-defense|ravine|minister|withholding-information|obstruction-of-justice|money-order|asylum|fog|abbot|abbaye-de-sainte-croix-provence|library|commander|jewish|presidential-pardon|mail|reference-to-st.-christopher|palais-de-justice-paris|bocce-balls|lawn-bowling|curator|nazi-soldier|german-soldier|raid|dropping-one's-pants|uncircumcised-penis|circumcision|penis|male-frontal-nudity|male-nudity|nudity|sidewalk-cafe|railroad-crossing|washing-hands|canadian|lapsed-catholic|agnostic|eating|food|fish|beach|virgin-mary-statue|politics|law|dispensary|medicine|housekeeper|maid|resistance|torture|body-bag|crime-against-humanity|magistrate|provence|dragging-a-dead-body|dead-body|cross|reference-to-god|cardinal-the-priest|pope|monsignor|jesuit|nun|bigotry|right-wing|bigot|mass|faith|talking-in-sleep|dream|monastery|monk|van|police-car|firing-squad|execution|escape|prayer|being-followed|following-someone|assassin|collaborator|war-crime|confessional|absolution|car-pushed-off-a-cliff|heart-attack|chest-pain|french-jew|jew|knife|paranoia|telephone-call|safe-house|blood|hiding|female-judge|judge|rifle|shooting|shot-in-the-head|photograph|silencer|passport|cigarette-smoking|pursuit|search|on-the-run|tv-news|watching-tv|brother-sister-relationship|uncle-niece-relationship|family-relationships|father-daughter-relationship|husband-wife-relationship|secret|revenge|justice|arrest|hitman|old-man|flashback|death|world-war-two|1940s|paris-france|war-criminal|priest|fugitive|catholic|catholic-church|1990s|vichy|wheelbarrow|typewriter|telephone|taxi|restaurant|rain|nightmare|murder|money|letter|investigation|helicopter|gun|dog|confession|church|chase|beer|bar|nazi-collaborator|based-on-novel</t>
  </si>
  <si>
    <t xml:space="preserve">tt0363547</t>
  </si>
  <si>
    <t xml:space="preserve">Dawn of the Dead</t>
  </si>
  <si>
    <t xml:space="preserve">A nurse, a policeman, a young married couple, a salesman, and other survivors of a worldwide plague that is producing aggressive, flesh-eating zombies, take refuge in a mega Midwestern shopping mall.</t>
  </si>
  <si>
    <t xml:space="preserve">Sarah Polley, Ving Rhames, Jake Weber, Mekhi Phifer</t>
  </si>
  <si>
    <t xml:space="preserve">1 win &amp; 17 nominations.</t>
  </si>
  <si>
    <t xml:space="preserve">mall|nurse|sex-in-shower|survival-horror|mayhem|hideout|end-of-civilization|zombie-baby|security-guard|childbirth|zombie-child|chainsaw|consumerism|shopping-mall|survival|infection|hospital|police-officer|blood|policeman|zombie|hell-on-earth|doomsday|zombification|deadly-disease|zombie-attack|zombie-outbreak|outbreak|dead-body|anthropophagus|zombie-violence|corpse|walking-dead|terror|living-dead|american-horror|human-versus-zombie|human-versus-undead|machismo|die-hard-scenario|post-apocalypse|suburb|starving|zombie-apocalypse|rear-entry-sex|surviving|apocalypse|blood-splatter|elevator|brutality|yacht|suicide|self-sacrifice|bodily-dismemberment|studio-logo-segues-into-film|baby|pistol|handgun|wound|sewer|pregnancy|island|impalement|golf|explosion|crowbar|chess|binoculars|bathroom|axe|ambulance|helicopter|parking-garage|marina|gun-store|boat|violence|siege|end-of-the-world|bitten-in-the-throat|anarchy|head-blown-off|black-cop|shotgun|mass-murder|loss-of-loved-one|loss-of-father|eaten-alive|dog|death|accidental-killing|gun|person-on-fire|gore|remake|police|hairy-chest|bare-chested-male|blood-on-windshield|woman|friends-who-live-together|midwest|pervert|darkness|dark-comedy|madness|f-word|2000s|cut-in-half|chainsaw-murder|canadian-horror|black-comedy|cult-film|murder|directorial-debut|subjective-camera|prologue|montage|lens-flare|character's-point-of-view-camera-shot|gunfight|gun-fu|gun-battle|gun-duel|bullet-time|bullet-ballet|slow-motion-scene|blood-on-camera-lens|airbag|horror-movie-remake|reference-to-dairy-queen|sadism|actress-breaking-typecast|video-camera|sniper|celebrity-look-alike|revolver|remake-of-cult-film|remake-of-sequel|surprise-after-end-credits|viaduct|interracial-relationship|gay-slur|torso-cut-in-half|throat-ripping|stabbed-in-the-head|stabbed-in-the-eye|shot-to-death|shot-in-the-shoulder|shot-in-the-leg|shot-in-the-head|shot-in-the-forehead|shot-in-the-eye|shot-in-the-arm|severed-head|hit-by-a-car|female-nudity|exploding-head|exploding-car|exploding-body|car-accident|surprise-ending|evil-dead|year-2003|french-horror|cannibalism</t>
  </si>
  <si>
    <t xml:space="preserve">tt0338013</t>
  </si>
  <si>
    <t xml:space="preserve">Eternal Sunshine of the Spotless Mind</t>
  </si>
  <si>
    <t xml:space="preserve">When their relationship turns sour, a couple undergoes a procedure to have each other erased from their memories. But it is only through the process of loss that they discover what they had to begin with.</t>
  </si>
  <si>
    <t xml:space="preserve">Jim Carrey, Kate Winslet, Gerry Robert Byrne, Elijah Wood</t>
  </si>
  <si>
    <t xml:space="preserve">Won 1 Oscar. Another 70 wins &amp; 109 nominations.</t>
  </si>
  <si>
    <t xml:space="preserve">memory|playing-against-type|retrograde-narrative|loneliness|valentine's-day|bathing-in-a-sink|borderline-personality-disorder|reference-to-alexander-pope|suffocation|star-gazing|snow|reference-to-showtime-at-the-apollo|reference-to-row-row-row-your-boat|reference-to-my-darling-clementine|reference-to-huckleberry-hound|prologue|pain|montauk-long-island-new-york|mental-breakdown|flashback|fear|car-dent|adult-playing-self-as-child|second-thoughts|forced-perspective|experiment-gone-wrong|elephant|nonlinear-timeline|deja-vu|erased-memory|amnesia|bed-on-beach|surrealism|woman|february|train|beach|crush|woman-wearing-a-thong|sleeping-on-a-sofa-bed|remote-controlled-model-plane|american-flag|green-haired-woman|pope-alexander-quotation|friedrich-nietzsche-quotation|playing-in-snow|down-blouse|smothered|syringe|drowning|man-wearing-tidy-whities|under-a-table|red-haired-woman|woman-in-lingerie|gift-wrapped-present|chinese-carry-out|parked-next-to-a-fire-hydrant|snow-globe|brain-scan|induced-amnesia|bare-chested-male|walking-on-a-frozen-pond|woman-wrapped-in-a-blanket|blue-haired-woman|montauk-new-york|startled|walking-on-a-beach-in-winter|riding-a-train|man-changing-clothes|note-under-windshield|manic-pixie-dream-girl|motivational|tragicomedy|jealousy|female-removes-her-clothes|redhead|green-hair|wanting-a-baby|blue-hair|frozen-lake|parallel-universe|covered-female-frontal-nudity|cleavage|angry-ex-girlfriend|lifting-up-dress|girl-in-panties|thong-panties|black-panties|blonde|lift-skirt|upskirt|pink-panties|black-comedy|man-with-glasses|british-actor-playing-american-character|watching-tv|watching-a-movie|wagon|unfaithfulness|transformation|therapy|the-trolls-the-band|telephone-call|tears|sliding-on-ice|sleeping-pill|self-help|running|rain|raining-inside-house|programming|printer|pillow|party|painting|older-man-younger-woman-relationship|nervous-breakdown|mickey-d's-restaurant|mcdonald's-restaurant|husband-wife-relationship|hammer|food|fight|extramarital-affair|ex-boyfriend-ex-girlfriend-relationship|eating|drive-in-movie-theatre|drink|drinking|drawing|doll|dog|disappearance|crying|crotch-shot|constellation|computer|chopsticks|chinese-takeout|chinese-food|children|car-accident|briefs|breaking-and-entering|brain-damage|boy|beer|bed|beach-house|barnes-and-noble-bookstore|baby|adultery|watching-someone-sleep|told-in-flashback|title-based-on-poem|telepathy|stoner-comedy|stoned|secret-past|reverse-footage|reverse-chronology|repeated-scene|nightmare|new-beginning|multiple-perspectives|lost-in-thought|inside-the-mind|impulsiveness|hypothetical-flashback|hidden-truth|films-that-begin-with-final-chronological-scene|drug-humor|dark-past|character-repeating-someone-else's-dialogue|bookstore|multiple-roles|reference-to-friedrich-nietzsche|cult-film|partial-female-nudity|nipples-visible-through-clothing|braless|parade|nostalgia|childhood-memory|melancholy|love-triangle|love-at-first-sight|heartbreak|indian-music|tank-top|subway|marijuana|remote-control-airplane|masturbation|library|dyed-hair|caught-masturbating|audio-cassette|break-up|sink|ice|frozen-river|doctor|infatuation|poetry|loss-of-girlfriend|infidelity|betrayal|boyfriend-girlfriend-relationship|independent-film|title-spoken-by-character|wanting-to-have-children|mini-dress|underwear|panties|flash-forward</t>
  </si>
  <si>
    <t xml:space="preserve">tt0378194</t>
  </si>
  <si>
    <t xml:space="preserve">Kill Bill: Vol. 2</t>
  </si>
  <si>
    <t xml:space="preserve">The Bride continues her quest of vengeance against her former boss and lover Bill, the reclusive bouncer Budd and the treacherous, one-eyed Elle.</t>
  </si>
  <si>
    <t xml:space="preserve">Vivica A. Fox, Ambrosia Kelley, Michael Parks, James Parks</t>
  </si>
  <si>
    <t xml:space="preserve">Nominated for 2 Golden Globes. Another 21 wins &amp; 81 nominations.</t>
  </si>
  <si>
    <t xml:space="preserve">martial-arts|bride|vengeance|assassination|assassin|death|bouncer|revenge|training|sword|teacher|execution|black-mamba|snake|wedding-chapel|strip-club|female-assassin|f-rated|woman|holding-head-underwater|female-hero|woman-wearing-an-eyepatch|death-by-samurai-sword|fistfight|brawl|blinded|martial-arts-master|martial-artist|vigilante|pistol|disarming-someone|sword-duel|blonde|shooting|hitwoman|showdown|hand-to-hand-combat|tough-girl|huntington-cemetery|head-butt|tiger-crane|eagle-claw|magpie|mexico|pregnancy|treachery|renegade|costumer|goldfish|head-dunked-in-toilet-bowl|toilet-bowl|prostitute|brothel|swordsmanship|straight-edge-razor|gasping-for-air|restaurant|cafe|glass-of-water|internet|wedding-dress|cantonese|exploding-heart|samurai|samurai-sword|helplessness|chopsticks|rice|roll-call|children|classroom|barstow-california|regret|retirement|cobra|murder|injection|rock-salt|cell-phone|campfire|bar|paralysis|poisoning|poison|dead-body|suffering|eye-patch|fight|cigarette-smoking|money|grave|cemetery|graveyard|stuffed-animal|snake-charmer|tears|crying|watching-tv|dying|cocaine|shotgun|rifle|gun|spit-in-face|el-paso-texas|death-by-snakebite|priest|monk|murdered-by-snakebite|tragic-heroine|hand-rising-from-the-earth|black-comedy|apprentice-kills-master|blood-splatter|pregnant-bride|rhyme-in-title|eye-ripped-out|pretending-to-be-dead|flashback|perth-australia|cult-film|exploding-heart-technique|death-of-pet|pimp|hitman|one-woman-army|sheath|homage|shot-back-to-back|wink|bathroom|hitlist|mace|flute|fire|coffin|head-in-toilet|organist|eyeball|retribution|bloodshed|pain|moral-ambiguity|femme-fatale|brutality|gore|flashlight|hit-in-the-crotch|forgiveness|redemption|love|kindness|hate|guilt|code-name|violence|shot-in-the-knee|loyalty|honor|eye-gouging|desert|corpse|blood|blindness|betrayal|wedding-singer|wedding-rehearsal|venom|uncle-niece-relationship|truth-serum|trailer-home|syringe|sword-fight|stripper|snake-bite|shot-through-a-door|shot-in-the-chest|racial-slur|presumed-dead|pregnancy-test|poison-dart|philosophy|nonlinear-timeline|mother-daughter-relationship|mother-child-reunion|mentor|massacre|kung-fu|headstone|digging-a-grave|father-daughter-relationship|buried-alive|justice|sequel|katana|katana-sword|hattori-hanzo|female-warrior|2000s|kendo|death-of-title-character|combat|heroine|neo-western|female-protagonist|asshole-in-elbow|reference-to-batman|reference-to-spiderman|reference-to-superman|super-hero|impervious-to-bullets|flash-forward|mentor-protege-relationship|reference-to-annie-oakley|cartoon-on-tv|pussy-wagon|shaolin-temple|shaolin|father-son-relationship|mother-son-relationship|imperative-in-title|voice-over-narration|master-apprentice-relationship|dark-heroine|breaking-the-fourth-wall|intentional-goof|duology|anti-hero|no-opening-credits|wuxia-fiction|karate-special-technique|girl-fight|respect|promise|tragic-villain|tragic-love|tragic-hero|female-murderer|split-screen|warrior-woman|righteous-rage|neo-noir|action-heroine|returning-character-killed-off|surprise-after-end-credits|teacher-student-relationship|poetic-justice|employer-employee-relationship|buddhist-temple|brother-brother-relationship|warrior|second-part|title-spoken-by-character|character-name-in-title|surprise-ending</t>
  </si>
  <si>
    <t xml:space="preserve">tt0324127</t>
  </si>
  <si>
    <t xml:space="preserve">Suspect Zero</t>
  </si>
  <si>
    <t xml:space="preserve">A mysterious serial killer is hunting other serial killers - and one FBI agent suspects there may be more to the vigilante than they imagine.</t>
  </si>
  <si>
    <t xml:space="preserve">Aaron Eckhart, Ben Kingsley, Carrie-Anne Moss, Harry Lennix</t>
  </si>
  <si>
    <t xml:space="preserve">serial-killer|fbi|fbi-agent|salesman|murder|partner|investigation|reference-to-the-zodiac-killer|two-word-title|vomiting|latex-gloves|reference-to-the-new-york-yankees|character-says-i-love-you|bicycle|supernatural-power|burn-scar|infrared-vision|wallpaper|visionary|violence|truck|truck-stop|truck-driver|truck-crash|traffic-jam|tow-truck|toilet|tent|telepathy|teenage-girl|tears|teacher|tape-recorder|swing|subjective-camera|strangulation|song|sketch|singing|singer|shark|semi-truck|running|restaurant-supplier|remote-viewing|religious-art|ravine|rape|rain|quantico-virginia|pursuit|psychic|psychic-power|professor|police|policeman|playing-pool|playground|photograph|photographer|parapsychology|nightmare|newspaper|newspaper-clipping|native-american|missing-person|missing-child|mirror|mesa|mask|marching-band|letter|knife|kidnapping|kicking|justice|intuitiveness|hymn|highway-patrol|headache|hanging-out-washing|handcuffs|halfway-house|gun|freezer-burn|footprint|following|flashlight|flashback|five-senses|film-projector|fight|female-nudity|fax-machine|farmhouse|eye|eyelids|extrasensory-perception|evidence|drinking|dream|door-lock|donkey|doll|diner|death|dead-body|dallas-texas|curse|cryptic-drawing|crying|criminologist|computer|cologne|coffee|church|choir|chase|cell-phone|carnival|car-crash|candle|camera|breaking-lock|breaking-and-entering|brain|bound-and-gagged|book|body-part|blood|bible|bestiality|beating|basketball|bar|bartender|barbed-wire|band|attic|aspirin|african-american|abduction|restaurant|new-mexico|gunfire|dog|albuquerque-new-mexico|child-murder|trucker|map|drawing|clairvoyance|555-phone-number|number-in-title|title-spoken-by-character|dog-tag|tucumcari-new-mexico</t>
  </si>
  <si>
    <t xml:space="preserve">tt0318627</t>
  </si>
  <si>
    <t xml:space="preserve">Resident Evil: Apocalypse</t>
  </si>
  <si>
    <t xml:space="preserve">Alice awakes in Raccoon City, only to find it has become infested with zombies and monsters. With the help of Jill Valentine and Carlos Olivera, Alice must find a way out of the city before it is destroyed by a nuclear missile.</t>
  </si>
  <si>
    <t xml:space="preserve">Milla Jovovich, Sienna Guillory, Oded Fehr, Thomas Kretschmann</t>
  </si>
  <si>
    <t xml:space="preserve">Alexander Witt</t>
  </si>
  <si>
    <t xml:space="preserve">6 wins &amp; 3 nominations.</t>
  </si>
  <si>
    <t xml:space="preserve">monster|cover-up|zombie-apocalypse|nuclear-explosion|explosion|killer-dog|mutant|church|gatling-gun|strong-female-character|strong-female-lead|action-heroine|female-protagonist|city|escape|undead|corporation|rescue|f-rated|sexy-woman|female-hero|stick-fight|sword-fight|street-shootout|police-shootout|fistfight|hand-to-hand-combat|nipple|upskirt|killing-an-animal|female-reporter|legs|female-gunfighter|disaster|exploding-motorcycle|soldier|protector|video-surveillance|knife-throwing|taser|sodium-hydroxide|sikorsky-s-61-helicopter|whistle|weather-forecast|trolley|tied-to-a-chair|superhuman|fire|fire-blanket|cure|crutches|convoy|cityscape|cement-mixer|car-crash|biohazard-sign|corporate-logo|urban-setting|flashback|lasersight|desert-eagle|megacorporation|one-woman-army|violence|girl|wound|tongue|telephone|surveillance-camera|police|murder|impalement|human-experimentation|hand-grenade|gate|exploding-helicopter|exploding-car|doctor|cemetery|broken-finger|anti-virus|alley|mini-skirt|killed-by-a-dog|loss-of-friend|cannibalism|corporate-crime|conspiracy|reverse-footage|neck-breaking|motorcycle|martial-arts|handcuffs|bullet-time|dark-heroine|zombie-child|stripper|stabbed-in-the-head|shot-in-the-chest|revolver|policewoman|policeman|pistol|helicopter-pilot|helicopter-crash|gun|dog|wheelchair|virus|tv-reporter|tv-news|subterranean|stained-glass|sniper|shootout|school|rooftop|quarantine|police-officer|one-night|hospital|female-nudity|father-daughter-relationship|child-in-peril|bridge|betrayal|animal-attack|suicide|shot-to-death|shot-in-the-head|shot-in-the-forehead|falling-from-height|eaten-alive|blood|shotgun|helicopter|survival-horror|gore|resident-evil|zombie|death-of-father|2000s|black-screen|voice-over-narration|second-part|sequel|based-on-video-game|surprise-ending</t>
  </si>
  <si>
    <t xml:space="preserve">tt0387575</t>
  </si>
  <si>
    <t xml:space="preserve">Seed of Chucky</t>
  </si>
  <si>
    <t xml:space="preserve">Chucky and Tiffany are resurrected by their innocent son, Glen, and hit Hollywood, where a movie depicting the killer dolls' murder spree is underway.</t>
  </si>
  <si>
    <t xml:space="preserve">Brad Dourif, Jennifer Tilly, Billy Boyd, Redman</t>
  </si>
  <si>
    <t xml:space="preserve">Don Mancini</t>
  </si>
  <si>
    <t xml:space="preserve">killer-doll|murder|actress|vomiting|vixen|victim-invited-to-dinner|2000s|year-1998|1990s|two-killers|serial-killer|villain-not-really-dead-cliche|slow-motion-scene|sexual-humor|violence|nightie|twin|masturbation|fired-from-the-job|kidnapping|bound-and-gagged|immorality|evil|evil-versus-evil|toy-driving-car|reference-to-britney-spears|reference-to-martha-stewart|gothic|reenactment|reference-to-john-waters|set-on-fire|evil-doll|obscene-finger-gesture|female-nudity|fifth-part|face-slap|turkey-baster|wetting-pants|ventriloquist|twelve-step-program|stabbing|slasher|shower|severed-arm|scream|santa-claus-suit|rat|pregnancy|possession|police|person-on-fire|patricide|paparazzi|occult|multiple-birth|mother-son-relationship|martial-arts|loss-of-mother|los-angeles-california|limousine|interracial-romance|incantation|hospital|hollywood-sign|hermaphrodite|gore|subjective-camera|filmmaking|father-son-relationship|escape|england|dream-sequence|dismemberment|disembowelment|director|decapitation|darkroom|chauffeur|cemetery|car-accident|candy-bar|camp|birthday-party|axe-murder|audition|artificial-insemination|animate-doll|acid|sequel|black-comedy|character-name-in-title|surprise-ending</t>
  </si>
  <si>
    <t xml:space="preserve">tt0359013</t>
  </si>
  <si>
    <t xml:space="preserve">Blade: Trinity</t>
  </si>
  <si>
    <t xml:space="preserve">Blade, now a wanted man by the FBI, must join forces with the Nightstalkers to face his most challenging enemy yet: Dracula.</t>
  </si>
  <si>
    <t xml:space="preserve">Wesley Snipes, Kris Kristofferson, Dominic Purcell, Jessica Biel</t>
  </si>
  <si>
    <t xml:space="preserve">blade|dracula|blood|vampire-hunter|vampire-slayer|marvel-comics|character-name-in-title|vampire|fbi|science-fantasy|female-archer|machismo|black-comedy|two-word-title|human-ally|human-versus-vampire|sexy-female-vampire|blade-the-character|strong-female-character|desert|sawed-off-shotgun|swat-team|brawl|samurai-sword|knife|m-16|automatic-pistol|pistol|uzi|pump-action-shotgun|disarming-someone|hand-to-hand-combat|hapkido|violence|shootout|gunfight|gun-fu|martial-artist|hero|dreadlocks|neck-breaking|female-vampire|english-subtitles-in-original|dog|esperanto|master-vampire|goth|spit-in-the-face|shower|revolver|police-raid|police-chief|machine-gun|federal-bureau-of-investigation|bow-and-arrow|blindness|transformation|torture|stabbed-in-the-chest|shot-to-death|shot-in-the-head|shot-in-the-back|severed-head|police-officer-killed|mutant-dog|loss-of-friend|knife-in-shoe|kicked-in-the-face|hit-by-a-car|goth-girl|exploding-building|exploding-body|evil-dog|dildo|death|cut-into-pieces|comic-book|child-in-peril|bow|blood-splatter|blind-girl|bitten-in-the-throat|two-way-mirror|timebomb|sword-fight|shotgun|shot-in-the-eye|shapeshifting|revolving-door|product-placement|person-on-fire|obscene-finger-gesture|motorcycle|martial-arts|laser-cutter|hypodermic-needle|helicopter|kicked-in-the-groin|falling-from-height|exploding-car|decapitation|compound-bow|braille|body-landing-on-a-car|arrow-catching|archery|super-villain|vampirism|good-versus-evil|superhero|based-on-comic-book|gore|double-edged-sword|sequel|surprise-ending|2000s|bare-chested-male-bondage|strap-on-dildo|mixed-martial-arts|fistfight|katana-sword|one-against-many|tough-guy-voice|tough-guy|martial-arts-master|action-hero|fast-motion-scene|closing-credits-sequence|one-man-army|part-of-trilogy|dark-heroine|tragic-hero|returning-character-killed-off|surprise-after-end-credits|third-part|based-on-comic|dark-hero</t>
  </si>
  <si>
    <t xml:space="preserve">tt0384929</t>
  </si>
  <si>
    <t xml:space="preserve">The Dying Gaul</t>
  </si>
  <si>
    <t xml:space="preserve">A grief-stricken screenwriter unknowingly enters a three-way relationship with a woman and her film executive husband - to chilling results.</t>
  </si>
  <si>
    <t xml:space="preserve">Patricia Clarkson, Campbell Scott, Peter Sarsgaard, Ryan Miller</t>
  </si>
  <si>
    <t xml:space="preserve">Craig Lucas</t>
  </si>
  <si>
    <t xml:space="preserve">hollywood|sex|screenplay|gay|screenwriter|writer|dying|grief|flowers|film-executive|bisexual|aids|bikini|watching-tv|breasts|watching-a-movie|dumpster|buttocks|gay-sex|paranoia|bisexuality|cinema|wealth|laptop-computer|homosexual-seduction|interview|lust|inline-skating|fantasy-sequence|online-chat|movie-theatre|west-hollywood-california|voice-over-narration|voice-over-inner-thoughts|underwear|tuberculosis|tuberculosis-of-the-brain|therapist|theatre-audience|telephone-call|tears|swimsuit|swimming|swimming-pool|statue|spitting-out-poison|spider|self-analysis|secret|rome-italy|revenge|reference-to-tom-cruise|reference-to-tim-burton|reference-to-steven-spielberg|reference-to-spike-lee|reference-to-herman-melville|reference-to-gus-van-sant|reference-to-francois-truffaut|red-ant|reading|pretending-to-sleep|potassium-chloride|politics|poison|poisonous-root|poisonous-plant|photograph|party|paramount-pictures|pain|orgasm|oral-sex|nudity|new-york-city|museum|mother-son-relationship|mother-daughter-relationship|monk's-head|meditation|medication|male-nudity|love-triangle|los-angeles-california|literary-agent|limousine|lie|lawn-sprinkler|karma|injection|illness|hypodermic-needle|husband-wife-relationship|garbage-bin|garbage-bag|flashback|film-studio|fellatio|father-son-relationship|father-daughter-relationship|family-relationships|experimental-medicine|ex-husband-ex-wife-relationship|ejaculation|egypt|egyptian|duplicity|deception|deceit|death-of-wife|death-of-daughter|hiv-aids|cynicism|crying|coughing|convertible|computer|college-loan|cigarette-smoking|choking|children|child-support|chat-room|champagne|car-accident|buddhism|betrayal|bedtime-story|beach|bathtub|assumed-identity|angel|anal-sex|1990s|masturbation|female-nudity|screening-room|marriage|homosexual|death|death-of-son|independent-film|based-on-play</t>
  </si>
  <si>
    <t xml:space="preserve">tt0365885</t>
  </si>
  <si>
    <t xml:space="preserve">The Upside of Anger</t>
  </si>
  <si>
    <t xml:space="preserve">When her husband unexpectedly disappears, a sharp-witted suburban wife and her daughters juggle their mom's romantic dilemmas and family dynamics.</t>
  </si>
  <si>
    <t xml:space="preserve">Joan Allen, Kevin Costner, Erika Christensen, Keri Russell</t>
  </si>
  <si>
    <t xml:space="preserve">5 wins &amp; 13 nominations.</t>
  </si>
  <si>
    <t xml:space="preserve">drinking|baseball|anger|radio|secretary|neighbor|stars|swedish|suburb|ex-baseball-player|pain|baseball-player|f-rated|well-shaft|stage|ceremony|bride|singer|music-band|student|cleaning-crew|school|kilt|headphones|depression|microphone|radio-show|pet-dog|mourning|construction-work|premarital-sex|listening-to-the-radio|golden-retriever|theatre-audience|grief|wallet|theatre|burial|autograph|bedridden|bicycling|video-camera|graduation|schoolgirl|slob|eating-disorder|arts-college|production-assistant|receptionist|hallucination|cleaning-company|car-dealership|want-ads|cooking|bloody-mary-the-drink|jewish|jew|tennis-racquet|suffering|screaming|breaking-a-window|cleaning-a-house|towel-stuffed-under-a-door|bicycle|graveyard|limousine|disc-jockey|tension|middle-aged|reference-to-the-chicago-7|snow|reference-to-haley's-comet|college|high-school|credit-card|coffin|teenage-girl|world-series-ring|reference-to-elizabeth-barrett-browning|reference-to-diane-sawyer|sports-hero|photograph|sadness|loneliness|autumn|summer|spring-the-season|winter|four-seasons|letter|breaking-down-a-door|birmingham-michigan|flashlight|death-of-husband|death|falling-into-a-well|running|ballerina|name-calling|bathtub|shopping-cart|shopping-mall|laundromat|swimming-pool|doctor|tv-news|beer|newsreel-footage|internet|sunglasses|cell-phone|obscene-finger-gesture|crossing-guard|underwear|school-uniform|disappearance|valium|stoned|montage|barbecue|lawn-wedding|wedding-band|band|poem|poetry|talk-radio|voice-over-narration|machismo|sexism|watching-tv|liar|lie|absent-husband|pot-smoking|marijuana|bong|drug-use|homosexual|rain|umbrella|boyfriend-girlfriend-relationship|mother-son-relationship|father-son-relationship|flashback|computer|marriage|pregnancy|dancing|sex|kiss|tears|crying|drunkenness|drink|extramarital-affair|older-man-younger-woman-relationship|husband-wife-relationship|family-relationships|dinner|gay|wedding-reception|unwed-pregnancy|supermarket|sister-sister-relationship|shower|restaurant|radio-show-host|radio-producer|nonlinear-timeline|new-job|laptop|junior-high-school|housewife|college-graduation|funeral|friendship|former-athlete|fantasy-sequence|face-slap|exploding-head|eavesdropping|dancer|corpse|construction-site|cemetery|bungee-jump|breakup|bathroom|ballet|alcoholic|absent-father|wedding|radio-station|loss-of-husband|loss-of-father|hospital|dysfunctional-family|dog|detroit-michigan|ann-arbor-michigan|mother-daughter-relationship|death-of-father|title-spoken-by-character|surprise-ending</t>
  </si>
  <si>
    <t xml:space="preserve">tt0373074</t>
  </si>
  <si>
    <t xml:space="preserve">Kung Fu Hustle</t>
  </si>
  <si>
    <t xml:space="preserve">In Shanghai, China in the 1940s, a wannabe gangster aspires to join the notorious "Axe Gang" while residents of a housing complex exhibit extraordinary powers in defending their turf.</t>
  </si>
  <si>
    <t xml:space="preserve">Stephen Chow, Xiaogang Feng, Wah Yuen, Zhihua Dong</t>
  </si>
  <si>
    <t xml:space="preserve">Stephen Chow</t>
  </si>
  <si>
    <t xml:space="preserve">Nominated for 1 Golden Globe. Another 21 wins &amp; 41 nominations.</t>
  </si>
  <si>
    <t xml:space="preserve">1940s|kung-fu|sign-language|gang|axe|china|kung-fu-master|gangster|pig|hero|money|shanghai-china|landlord|landlady|handshake|blood-splatter|flowerpot-dropped-on-head|written-and-directed-by-cast-member|blood|slapstick|dark-comedy|wing-chun|roundhouse-kick|three-word-title|magic|black-belt|stylized-violence|disarming-someone|hand-to-hand-combat|comic-hero|chop-socky|ambush|gang-violence|axe-fight|gi|dojo|martial-artist|martial-arts-master|kung-fu-classic|kung-fu-fighting|wire-fu|violence|fistfight|brawl|one-against-many|action-hero|cult-film|chinese-noodles|abuse|male-nudity|barbershop|public-nudity|street-fight|public-humiliation|step-on-foot|teeth-knocked-out|bandaged-head-to-toe|writing-in-blood|stop-motion|casino|bullet|deaf-mute|urinating-on-someone|all-day-lollipop|tear-on-cheek|bashing-head|philosophy|cracking-knuckle-joint|chinese-harp|cartoon-style-running|bitten-multiple-times|snake-bite|knife-handle|stabbed-in-the-arm|stabbed-multiple-times|throwing-a-knife|street-vendor|petty-theft|ice-cream|massacre|mauser-c96-pistol|thompson-sub-machine-gun|zippo-lighter|intimidation|tuxedo|smeared-lipstick|applying-lipstick|gang-tattoo|woman-smoker|face-slap|punch-in-the-belly|protection-racket|wiggling-man-boobs|hatchet|axe-murder|battered-husband|white-rose|smack-upside-the-head|hair-curlers|slum-lord|male-rear-nudity|drunken-man|shopkeeper|pile-of-money|tile-parquette-floor|street-gang|line-dancing|sawed-off-shotgun|hand-on-someone's-butt|scalding|little-girl|musician|little-boy|trolley|machine-gun|tattoo|cattle|falling-from-a-window|farce|buttocks|murder|panties|bra|neon-light|theatre|police-arrest|monarch-butterfly|coolie|gambling|caterpillar|record-player|beaten-to-death|insane-asylum|hair-on-fire|urination|phonograph-record|police-officer|music-band|spit-in-the-face|police-inspector|stage|temple|nightclub|stick|death|buddha|foot-chase|knife|thief|practice|fireworks|slow-motion-scene|streetcar|social-unrest|blackmailer|tall-man|ophidiophobia|rent|public-bath|kiss-on-the-cheek|falling-from-height|police-commissioner|film-business|breaking-a-glass-window|bare-butt|washing-hair|kicked-in-the-stomach|cross-dressing|pretending-to-be-gay|flyswatter|mentally-challenged-person|death-of-cat|tough-guy|chase|green-onion|farmer|dancing|opportunity|tai-chi|harpist|blind-man|red-underwear|pick-lock|homeless-man|top-hat|cigarette-smoking|cigarette-lighter|loneliness|policeman|sticking-out-one's-tongue|obesity|eyeglasses|nickname|saber-dance|flask|bare-chested-male|tailor-shop|candy-store|ice-cream-cart|crying|foaming-at-the-mouth|character-repeating-someone-else's-dialogue|knocking-out-a-tooth|punched-in-the-gut|story-telling|cutting-off-a-leg|repeated-scene|facial-expression|symbolism|soldier|salute|inner-title-card|arms-tied-overhead|children|hallucination|body-in-the-ceiling|misogyny|tossed-into-the-air|gambling-syndicate|mahjong|gay-hairdresser|giant-lollipop|golden-shower|punched-in-the-face|gun-held-to-head|kung-fu-spoof|loss-of-memory|vendor|head-wound|pharmacy|chinese-mythology|stabbed-in-the-chest|bell|poker-chip|reference-to-helen-of-troy|stepping-on-someone's-foot|reading-newspaper|fence-cutting|jazz-band|dance-floor|following-someone|water-bottle|clerk|siamese-twins|tenant|supernatural-power|law-enforcement|self-healing|curling-hair|shattering-glass|covering-ears-with-hands|quarrel|see-through-gown|child-hostage|manual|cigarette-holder|surrealism|flashback|kung-fu-in-title|zither|time-freeze|showdown|robbery|part-animation|knife-throwing|knife-attack|kicked-in-the-head|kicked-in-the-face|grudge|gang-war|firecracker|bus|assassin|hit-in-the-crotch|flatulence|humiliation|first-love|dumb-criminal|crushed-head|bully|absurdism|absurd-humor|soccer|snake|shot-in-the-back|cobra|bullet-catching|billboard|black-comedy|person-on-fire|slapstick-comedy|redemption|nudity|gay-stereotype|decapitation|martial-arts|spoof|mute|mental-hospital|lollipop|chinese|adrenaline|independent-film</t>
  </si>
  <si>
    <t xml:space="preserve">tt0360016</t>
  </si>
  <si>
    <t xml:space="preserve">Standing Still</t>
  </si>
  <si>
    <t xml:space="preserve">Standing Still is the story of a popular yet drunken actor who reconnects with a group of his college friends for a wedding several years after graduation.</t>
  </si>
  <si>
    <t xml:space="preserve">Jon Abrahams, Amy Adams, Roger Avary, Xander Berkeley</t>
  </si>
  <si>
    <t xml:space="preserve">Matthew Cole Weiss</t>
  </si>
  <si>
    <t xml:space="preserve">lesbian-kiss|wedding|drunkenness|male-pubic-hair|pubic-hair|girlfriend-girlfriend-relationship|drug-abuse|closeted-homosexual|threesome|stripper|lesbianism|female-nudity|pregnancy|party|marriage|marijuana|lesbian|alcohol</t>
  </si>
  <si>
    <t xml:space="preserve">tt0405422</t>
  </si>
  <si>
    <t xml:space="preserve">The 40-Year-Old Virgin</t>
  </si>
  <si>
    <t xml:space="preserve">Goaded by his buddies, a nerdy guy who's never "done the deed" only finds the pressure mounting when he meets a single mother.</t>
  </si>
  <si>
    <t xml:space="preserve">Steve Carell, Catherine Keener, Paul Rudd, Romany Malco</t>
  </si>
  <si>
    <t xml:space="preserve">Judd Apatow</t>
  </si>
  <si>
    <t xml:space="preserve">10 wins &amp; 19 nominations.</t>
  </si>
  <si>
    <t xml:space="preserve">female-frontal-nudity|female-nudity|cheating-on-girlfriend|car-accident|porno-movie|40-year-old|electronic-store|virgin|collection|poker|comic-book|love|erection|ebay|single-mother|musical-sequence-in-non-musical-work|porn-actor-in-mainstream-movie|vomiting|directorial-debut|scantily-clad-female|finger-gun|misunderstanding|friendship-between-men|female-masturbation|undressing|mini-skirt|leg-spreading|panties|nipples-visible-through-clothing|cleavage|breasts|improvisation|urination|flashback|bathtub|bathroom|guy-flick|digit-in-title|reference-to-slurpee|reference-to-gandhi|place-of-work|body-hair|drug-reference|multiple-cameos|catch-phrase|masturbation-reference|frat-pack|toy|drug-abuse|foot-fetish|barefoot|porn-star|masturbation|fellatio|cannabis|blow-job|auction|male-virgin|single-guy|shyness|self-confidence|peer-pressure|collector|celibacy|kicked-in-the-face|wedding|wedding-night|video-camera|tuba|store-manager|sonogram|small-business|scene-during-end-credits|scatological-humor|salesman|restaurant|racial-slur|pornographic-video|oral-sex|old-flame|neighbor|marijuana|los-angeles-california|job-promotion|hotel|hobby|friendship|flirting|drunk-driving|dental-braces|dance|confession|condom|body-waxing|birth-control|bicycle-accident|nipple-slip|speed-dating|sex-scene|nerd|mother-daughter-relationship|loss-of-virginity|farce|dating|bookstore|bicycle|bar|number-in-title|male-nudity</t>
  </si>
  <si>
    <t xml:space="preserve">tt0412019</t>
  </si>
  <si>
    <t xml:space="preserve">Broken Flowers</t>
  </si>
  <si>
    <t xml:space="preserve">As the extremely withdrawn Don Johnston is dumped by his latest woman, he receives an anonymous letter from a former lover informing him that he has a son who may be looking for him. A freelance sleuth neighbor moves Don to embark on a cross-country search for his old flames in search of answers.</t>
  </si>
  <si>
    <t xml:space="preserve">Bill Murray, Julie Delpy, Heather Simms, Brea Frazier</t>
  </si>
  <si>
    <t xml:space="preserve">Jim Jarmusch</t>
  </si>
  <si>
    <t xml:space="preserve">search|letter|former-lover|driving-car|casual-sex|single-parent|reconciliation|psychic|on-the-road|older-man-younger-woman-relationship|mistress|mind-reading|knocking-on-door|illegitimate-son|hippie-chick|check-list|flowers|ambivalence|womanizer|sexuality|journey|rental-car|quest|dumped-by-girlfriend|neighbor|woman|friend|travel|pink|anonymous-letter|highway-travel|road-movie|suburb|child|voyeurism|voyeur|girl-in-panties|blue-panties|female-full-frontal-nudity|scantily-clad-female|unsolved-mystery|ambiguous-ending|anhedonia|passenger|phlegmatic|hit-in-the-face|promiscuity|panties|labia|yard-sale|writer|windshield-wiper|waitress|vegetarian|trophy|trip|three-jobs-at-one-time|teenage-girl|teenage-boy|talking-to-a-rabbit|talking-to-a-dog|surrogate-father|sunday-brunch|storytelling|stalker|sister-sister-relationship|shyness|sex|phlegm|secrecy|search-for-father|reference-to-sherlock-holmes|reference-to-sam-spade|reference-to-don-johnson|receptionist|racing-car-accident|rabbit|psychiatrist|professional-closet-organizer|pregnancy|practicing-a-line-of-conversation|policeman|pickup-truck|picking-a-flower|photograph|photographer|philosophy|pearl-necklace|paternity|passion|painter|odyssey|nightmare|motorcycle|mother-son-relationship|mother-daughter-relationship|mindreader|memory|marriage|marijuana|map|mapquest|mail-truck|love-letter|listening-to-music|lawyer|knocked-out|jamaican|itinerary|impregnation|illegitimacy|husband-wife-relationship|hippie|hidden-agenda|grave|graveyard|france|forensic-evidence|fight|field|female-frontal-nudity|father-daughter-relationship|family-relationships|exhibitionist|evidence|esp|drug-use|drinking-contest|dream|dolemite|doctorate|divorce|dinner|detective|deer|death|death-of-husband|death-of-dog|crying|country-road|cooking|closet-organizer|cigarette-smoking|cell-phone|cat|car-racing|car-accident|businessman|business-card|budget-rent-a-car|buddhist|brother-sister-relationship|break-up|boyfriend-girlfriend-relationship|biker|biker-mom|author|animal-psychic|animal-psychiatrist|animal-behavior|amateur-detective|airport|airplane|airplane-stewardess|absent-father|female-nudity|ephebophile|lolita|coming-of-age|upper-class|self-discovery|millionaire|father-son-relationship|culture-clash|computer-whizz|typewriter|talking-to-an-animal|road-trip|reminiscence|real-estate|racecar-driver|post-office|motel|loneliness|hotel|friendship|florist|ex-boyfriend-ex-girlfriend-relationship|don-juan|computer|cemetery|black-eye|best-friend|bachelor|breasts|walking-around-nude|female-pubic-hair|female-rear-nudity|black-white-friendship|no-panties|sweden|pubic-hair|death-of-father</t>
  </si>
  <si>
    <t xml:space="preserve">tt0417217</t>
  </si>
  <si>
    <t xml:space="preserve">Two for the Money</t>
  </si>
  <si>
    <t xml:space="preserve">After suffering a career-ending knee injury, a former college football star aligns himself with one of the most renowned touts in the sports-gambling business.</t>
  </si>
  <si>
    <t xml:space="preserve">Al Pacino, Matthew McConaughey, Rene Russo, Armand Assante</t>
  </si>
  <si>
    <t xml:space="preserve">Drama, Sport, Thriller</t>
  </si>
  <si>
    <t xml:space="preserve">football|injury|father-son-relationship|addiction|quarterback|college-football|gambling|woman-on-top|female-frontal-nudity|vomiting|sex-scene|yacht|video-camera|golden-shower|held-at-gunpoint|newspaper-headline|statue-of-liberty-new-york-city|puerto-rico|mother-son-relationship|reference-to-jake-lamotta|father-daughter-relationship|reference-to-nostradamus|mother-daughter-relationship|reference-to-donald-trump|hair-stylist|reference-to-chaucer|heart-condition|cable-tv-show|audio-cassette|las-vegas-nevada|reference-to-jessica-simpson|compact-disc|microphone|weight-room|beauty-salon|manicure|job-offer|weightlifting|bicycling|computer|hypodermic-needle|doctor|hospital|touchdown|broken-leg|football-game|spectator|stadium|basketball|baseball|coach|fireplace|tears|anger|bar|airport|golfing|prostitute|airliner|dancing|voice-over-narration|restaurant|wealth|urination|threesome|stockbroker|watching-tv|tv-show-in-film|tailor|southern-accent|pep-talk|loss-of-job|husband-wife-relationship|heart-disease|haircut|greased-back-hair|fired-from-the-job|elephant|call-girl|birthday-party|betting|betting-shop|betting-advisor|advisor|sports-betting|new-york-city|new-job|mentor|based-on-true-story|number-in-title</t>
  </si>
  <si>
    <t xml:space="preserve">tt0432348</t>
  </si>
  <si>
    <t xml:space="preserve">Saw II</t>
  </si>
  <si>
    <t xml:space="preserve">A detective and his team must rescue 8 people trapped in a factory by the twisted serial killer known as Jigsaw.</t>
  </si>
  <si>
    <t xml:space="preserve">Tobin Bell, Shawnee Smith, Donnie Wahlberg, Erik Knudsen</t>
  </si>
  <si>
    <t xml:space="preserve">Darren Lynn Bousman</t>
  </si>
  <si>
    <t xml:space="preserve">serial-killer|nerve-gas|death|detective|trap|murder|antidote|throat-slit|drug-addiction|flame|flames|needles|needle|latex-gloves|flashlight|vomiting|sadistic-horror|slow-motion-scene|lifting-a-female-into-the-air|blood-splatter|arson|shouting|argument|crying-man|elevator|man-on-fire|fire|torture-device|torture|dirty-syringe|syringe-in-arm|bathtub|police-officer|police|furnace|crying-woman|blood-on-shirt|spitting-blood|boxer-briefs|male-underwear|bare-chested-male|pig-mask|game-of-death|lifting-an-adult-into-the-air|famous-theme|villainess|characters-killed-one-by-one|brutality|goth|gothic|lifting-someone-into-the-air|psychological-torture|survival-horror|violence|kidnapping|flashback|father-son-relationship|sole-survivor|bodily-dismemberment|violence-against-a-child|trapdoor|shot-through-a-keyhole|shot-in-the-head|safe|police-brutality|juvenile-delinquent|junkie|hypodermic-needle|crooked-cop|evil-doll|playing-god|mind-game|severed-foot|heroin|drug-use|drug-dealer|coward|racial-stereotype|razor-blade|violent-cop|vcr|toilet|tape-recorder|surveillance-camera|suicide-attempt|special-forces|shot-to-death|sadism|police-raid|panic|oxygen-mask|nightmare|gore|drug-addict|cop-killer|cancer|crematorium|throat-slitting|syringe|stabbed-in-the-chest|shot-in-the-eye|self-mutilation|saw|pistol|knife-in-the-chest|impalement|electrocution|dripping-blood|corrupt-cop|corpse|child-in-peril|burned-alive|broken-leg|broken-finger|booby-trap|blood|baseball-bat|sequel|second-part|surprise-ending</t>
  </si>
  <si>
    <t xml:space="preserve">tt0385056</t>
  </si>
  <si>
    <t xml:space="preserve">Lonesome Jim</t>
  </si>
  <si>
    <t xml:space="preserve">Failing to make it on his own, twenty-seven-year-old Jim moves back in with his parents and deals with crippling family obligations.</t>
  </si>
  <si>
    <t xml:space="preserve">Casey Affleck, Kevin Corrigan, Mary Kay Place, Seymour Cassel</t>
  </si>
  <si>
    <t xml:space="preserve">Steve Buscemi</t>
  </si>
  <si>
    <t xml:space="preserve">coma|little-boy|indiana|uncle|drugs|money|ladder-factory|bedridden|reference-to-sylvia-plath|reference-to-william-s.-burroughs|divorced-man|dart-board|bail|reference-to-ernest-hemingway|reference-to-virginia-woolf|adult-lives-at-home|divorce|loser|theft|stealing|single-mother|running-into-a-tree|prison-visit|brother-brother-relationship|bath|bathtub|bare-butt|character-name-in-title|ladder|factory|nurse|rural-setting|mother-daughter-relationship|husband-wife-relationship|handcuffs|child|brother-sister-relationship|sister|applause|spectator|nephew|audience|skull|pursuit|foot-chase|siren|sexual-intercourse|bartender|visitor|police-officer|cheering|bank-teller|pet-dog|horse-and-wagon|remote-control|video-camera|visit|police-arrest|motorcycle|marquee|pubic-hair|photograph|movie-theater|reference-to-dorothy-parker|bruise|bank|referee|making-out|diner|luggage|helmet|niece|desperation|listening-to-radio|smoking-pot|uniform|leg-cast|existentialism|tears|welding|police-car|bus-station|gym|mug|urinal|prostitute|boy|christmas-decorations|trailer|caught-having-sex|bedroom|wine-cooler|telephone-number|train|date|girl|unhappiness|orgasm|sex-in-a-hospital|reference-to-applebee's|hugging|single-parent|27-year-old|watching-pornography|indifference|precocious-child|kitchen|false-accusation|drug-abuse|welder|stoner|sexual-dysfunction|sex-talk|sex-on-first-date|railroad-crossing|police-chase|pep-talk|male-rear-nudity|little-girl|letter|factory-worker|community-center|bus-ride|boyfriend-girlfriend-relationship|aspiring-writer|animal-skull|melancholy|writer|wheelchair|watching-tv|voice-over-letter|vending-machine|van|urination|uncle-niece-relationship|uncle-nephew-relationship|twenty-something|trailer-home|thirty-something|thief|suitcase|snow|snowing|snack-food|slacker|sex|sexual-inadequacy|sadness|running|restaurant|premature-ejaculation|police|peach|parole|nudity|new-orleans-louisiana|neighbor|neck-brace|motor-scooter|mother-son-relationship|male-nudity|listening-to-a-radio|kiss|homecoming|goshen-indiana|girls'-basketball|food|father-son-relationship|father-daughter-relationship|falling-off-a-motor-scooter|erection|ennui|dysfunctional-family|drug-dealer|drinking|dog-walker|disillusionment|despair|depression|crying|condom|coach|cigarette-smoking|christmas|christmas-tree|christmas-lights|child-support|checking-account|chase|cafe|bus-stop|broken-leg|bottled-water|book|blackmail|beer|basketball-coach|bar|backpack|arrest|apology|alienation|suicide-attempt|marijuana|car-accident|trampoline|small-town|hospital|bus|basketball</t>
  </si>
  <si>
    <t xml:space="preserve">tt0400525</t>
  </si>
  <si>
    <t xml:space="preserve">The Ice Harvest</t>
  </si>
  <si>
    <t xml:space="preserve">A shady lawyer attempts a Christmas Eve crime, hoping to swindle the local mob out of some money. But his partner, a strip club owner, might have different plans for the cash.</t>
  </si>
  <si>
    <t xml:space="preserve">John Cusack, Billy Bob Thornton, Lara Phillips, Bill Noble</t>
  </si>
  <si>
    <t xml:space="preserve">christmas|christmas-eve|strip-club|ice|money|lust|pornographer|strip-club-owner|sleet|drinking|wichita-kansas|rain|lawyer|vomiting|woman-wearing-pasties|camera-shot-of-feet|voyeur|panties|female-frontal-nudity|scantily-clad-female|cleavage|hit-by-a-car|stabbed-with-scissors|stabbed-in-the-arm|tied-to-a-chair|passed-out-drunk|drowning|shot-to-death|disposing-of-a-dead-body|deception|frozen-lake|body-in-a-trunk|raised-middle-finger|mobster|nude-photograph|femme-fatale|one-night|character-repeating-someone-else's-dialogue|crooked-lawyer|character-says-i-love-you|nonlinear-timeline|husband-murders-wife|whiskey|camper-van|gas-can|hand-on-thigh|councilman|garage|golf-club|pole-dancer|waitress|christmas-lights|vise|dock|convenience-store|double-cross|flask|christmas-dinner|black-eye|torture|cynic|cynicism|christmas-present|serendipity|hit-on-the-head|employer-employee-relationship|snow|christmas-tree|death-of-wife|photograph|ex-husband-ex-wife-relationship|urinal|urination|name-calling|politician|regret|family-relationships|nervousness|distrust|corpse|father-son-relationship|morphine|gas-station|severed-thumb|flashback|blackmail|reference-to-jesus-christ|reference-to-god|divorce|infidelity|marriage|car-accident|bartender|cell-phone|bank|sex|cigarette-smoking|husband-wife-relationship|robbery|sleeping-in-a-car|pornographic-film|mercedes-benz|friendship|cult-director|santa-claus|gas-siphoning|double-barreled-shotgun|tire-iron|thrown-out-of-a-bar|slipping-and-falling|safe|rudeness|restaurant|pole-dancing|philosophy|pay-phone|partner-in-crime|opening-narration|incriminating-photograph|graffiti|christmas-decoration|hand-under-skirt|drunkenness|police-car|lake|bar|bag-of-money|neo-noir|stripper|stabbed-in-the-foot|shot-in-the-head|shot-in-the-forehead|shot-in-the-face|shot-in-the-chest|severed-finger|revelation|murder-of-a-police-officer|pistol|murder|kicked-in-the-crotch|head-blown-off|death|broken-finger|blood|blood-splatter|betrayal|attempted-murder|organized-crime|embezzlement|black-comedy|based-on-novel|surprise-ending</t>
  </si>
  <si>
    <t xml:space="preserve">tt0383222</t>
  </si>
  <si>
    <t xml:space="preserve">BloodRayne</t>
  </si>
  <si>
    <t xml:space="preserve">In the 18th century, a vampire escapes from the freak show she once participated in and teams up with a group of vampire slayers to kill the man who raped her mother.</t>
  </si>
  <si>
    <t xml:space="preserve">Fantastic Films International</t>
  </si>
  <si>
    <t xml:space="preserve">Kristanna Loken, Michael Madsen, Matthew Davis, Will Sanderson</t>
  </si>
  <si>
    <t xml:space="preserve">vampire|king|escape|half-human|vampire-hunter|romania|talisman|carnival|rape|revenge|warrior|blood|sexy-female-vampire|huntress|female-lead|child-born-of-rape|magical-object|breasts|fistfight|female-dhampir|half-breed|female-vampire-hunter|village|mountain|fight-to-the-death|showdown|soldier|femme-fatale|world-domination|mission|eyeball|medieval|flood|booby-trap|deformity|mutant|monk|hammer|heavy-rain|quest|creature|forest|woods|gypsy|freakshow|attack|rescue|hostage|kidnapping|sword-and-fantasy|drunkenness|tavern|holy-water|crucifix|patricide|army|father-daughter-relationship|dual-wield|stylized-violence|brawl|fight|prostitute|hand-to-hand-combat|mixed-martial-arts|combat|self-sacrifice|premarital-sex|on-the-run|fugitive|massacre|corpse|ritual|dark-fantasy|human-sacrifice|throne|fire|violence|death|murder|shot-in-the-head|stabbed-in-the-head|covered-in-blood|castle|training|secret-society|assassination-attempt|assassin|guard|dungeon|rape-victim|good-versus-evil|letter|monastery|church|deception|betrayal|cave|priest|ambush|gunpowder|explosion|crossbow|shot-to-death|shot-in-the-leg|shot-in-the-chest|shot-in-the-back|supernatural-power|curse|severed-leg|severed-arm|severed-head|stabbed-in-the-eye|stabbed-to-death|stabbed-in-the-chest|spear|bow-and-arrow|neck-breaking|threatened-with-a-knife|eye-gouging|eye|macguffin|artifact|heart|axe|knife|action-hero|tough-guy|female-fighter|tough-girl|one-woman-army|anti-heroine|swordsman|female-warrior|mixed-caps-in-title|name-in-title|female-protagonist|first-of-series|troubled-production|underwater-scene|female-vampire|swordswoman|stabbed-in-the-face|leather-pants|eyes-different-color|club-the-weapon|circus-freak|bloodlust|one-word-title|first-part|b-movie|sex|memory|cult-film|gothic|throat-slitting|tarot-card|skull-crushing|shot-through-the-eye|martial-arts|impalement|flashback|female-frontal-nudity|destiny|catfight|broken-sword|blood-splatter|bitten-in-the-throat|action-heroine|redhead|falling-from-height|kiss|cross|sword|sword-fight|stabbed-in-the-back|horse|gore|female-nudity|bloodshed|sword-fighting|sliced-in-two|shot-with-an-arrow|decapitation|fortune-teller|vampirism|1740s|dark-heroine|based-on-video-game|independent-film|character-name-in-title</t>
  </si>
  <si>
    <t xml:space="preserve">tt0388795</t>
  </si>
  <si>
    <t xml:space="preserve">Brokeback Mountain</t>
  </si>
  <si>
    <t xml:space="preserve">The story of a forbidden and secretive relationship between two cowboys, and their lives over the years.</t>
  </si>
  <si>
    <t xml:space="preserve">Heath Ledger, Jake Gyllenhaal, Randy Quaid, Valerie Planche</t>
  </si>
  <si>
    <t xml:space="preserve">Won 3 Oscars. Another 138 wins &amp; 127 nominations.</t>
  </si>
  <si>
    <t xml:space="preserve">gay-relationship|homosexuality|male-nudity|mountain|ranch|rodeo|cowboy|rodeo-cowboy|sheep|closeted-homosexual|sex-in-a-tent|husband-wife-relationship|secret-romance|gay-romance|two-word-title|skinny-dipping|place-name-in-title|loss-of-virginity|male-rear-nudity|male-frontal-nudity|gay-cowboy|based-on-short-story|unhappy-marriage|summer|wyoming|ranch-hand|tragedy|girl|fishing-trip|children|drinking|joy|fishing|marriage|texas|bull|long-kiss|mirror|male-prostitute|baby-girl|bad-news|cowgirl|baby-boy|laundromat|gay-husband|equestrian|western-u.s.|spitting|spit-as-lubricant|belief-in-hell|neo-western|camera-shot-of-feet|family-relationships|anal-sex|blood-on-shirt|year-1963|mother-daughter-relationship|sister-sister-relationship|cuddling|motel-room|kiss|childhood-memory|boy|little-boy|little-girl|father-son-relationship|father-daughter-relationship|first-gay-sexual-experience|gay-parent|friendship-between-men|falling-through-a-window|talking-to-oneself-in-a-mirror|reckless-shooting|sidekick|bowling-alley|burning-building|righteous-rage|blood-spurting|new-york-city|child-swearing|product-placement|cafeteria|lumber-business|kerosene|overnight-sensation|bulletproof-vest|pocket-knife|split-lip|cleavage|nerd|mother-son-relationship|warehouse|baton|chaos|eavesdropping|red-dress|friendship|bare-midriff|arson|cattle-prod|bully|sharpening-knife|diner|paramedic|female-frontal-nudity|fourth-of-july|u.s.-mexico-border|swimming|watching-tv|promise|pumping-up-a-flat-tire|brahma-bull|eating|pentecostal|cross|assault|clothes|hailstorm|head-injury|grocery-store-clerk|water-canteen|drink|church-social|frustration|cigarette-lighter|regret|wood-carving|trick-riding|grand-tetons|sunglasses|coffee|roughneck|waitress|courtroom|blood|court|postcard|candle|lightning-flat-wyoming|snow|swings|eating-pie|child-support|song|lamb-carried-on-horseback|cooking|marijuana|restaurant|widow|firecracker|shepherd|pajamas|past|lamb|falling-off-horse|turkey-the-bird|beans|fight|singing|coyote|pool-table|mexico|blanket|drunkenness|mule|crying-baby|jukebox|corral|hospital|horse-trailer|mail|jealousy|face-slap|binoculars|cattle|greyhound-bus-station|moose|food|peeling-a-potato|photograph|clothes-line|harmonica|whiskey|shaving|axe|beating|tent|telephone-call|belt|washboard|singer|crying|cigarette-smoking|paper-bag|violence|fistfight|wolf|bronc-riding|lightning|movie-theatre|post-office|kicking|celebration|forest|campsite|nightgown|hanger|house|parka|handshake|rich-man|meat|electric-knife|memory|shooting|fiddle|playing-pool|grocery-store|dancing|road-construction|thunder|hunt|sled|remarriage|river|washing-clothes|fishing-rod|pot-smoking|cremation|judge|hail|itinerant-laborer|trailer-home|shirt|oil-field|tears|hitchhiking|rain|farm-equipment|toy-horse-and-rider|church|dancer|riverton-wyoming|anticipation|foot-rub|signal-mountain-wyoming|methodist|loss-of-family-home|pie|beaten-to-death|dog|gun|rope|footbridge|storm|lie|fiddler|liar|cafe|wedding-dress|suspicion|independence-day|saw|horseplay|pay-phone|thrown-from-a-horse|gossip|gmc-truck|lake|wrestling|humiliation|saddle|drive-in-movie-theatre|building-a-campfire|rodeo-queen|flashback|falling-off-a-bull|dead-sheep|washing-clothes-in-river|snow-sledding|looking-for-a-job|semi-truck|killing-a-moose|farming|farmer|shivering|sleeping-outside|rolling-downhill|harmonica-player|camping|rearview-mirror|wife-lying-about-husband's-death|teenage-girl|cody-wyoming|fireworks|rifle|death|lasso|chopping-wood|pickup-truck|sadness|bull-riding|small-town|cowboy-hat|jumping-into-water|jumping-off-a-cliff|gay-father|telephone|rural-setting|horse-riding-accident|cowboy-boot|pregnancy|nosebleed|divorce|gay-sex|woods|sex-scene|murder|horse|baby|thanksgiving|bar|mailbox|motel|hunting|homosexual|rodeo-clown|horse-riding|gay-kiss|female-nudity|campfire|1980s|1970s|wedding|bear|1960s|gay|title-spoken-by-character|bully-comeuppance|breaking-the-fourth-wall|carving-a-turkey|washing-pots-and-pans-in-a-river|boyfriend-girlfriend-relationship|train|bisexual|bisexuality|bisexual-man</t>
  </si>
  <si>
    <t xml:space="preserve">tt0413015</t>
  </si>
  <si>
    <t xml:space="preserve">Mrs Henderson Presents</t>
  </si>
  <si>
    <t xml:space="preserve">Laura Henderson buys an old London theater and opens it up as the Windmill, a performance hall which goes down in history for, among other things, its all-nude revues.</t>
  </si>
  <si>
    <t xml:space="preserve">Judi Dench, Bob Hoskins, Will Young, Christopher Guest</t>
  </si>
  <si>
    <t xml:space="preserve">Nominated for 2 Oscars. Another 6 wins &amp; 31 nominations.</t>
  </si>
  <si>
    <t xml:space="preserve">anti-semitism|theatre|chamberlain|friend|f-rated|breasts|male-pubic-hair|three-word-title|scantily-clad-female|thinness|female-protagonist|lingerie-slip|panties|bra|fan-dancer|bombing-of-london|reference-to-adolf-hitler|artist|single-engine-airplane|art|nude-show|jealousy|buttocks|penis|gramophone|grand-opening|chorus-line|comedy-act|theatre-owner|renovation|hobby|grief|venus-the-roman-goddess|wine|windmill-theatre-london|west-end-london|wealth|watching-a-movie|victrola|variety-show|unwed-mother|unicycle|underground|u.s.-soldier|tuxedo|trafalgar-square-london|tiara|theatre-renovation|theatre-production|theatre-manager|theatre-audience|theater-producer|theatre-balcony|telephone-call|tea|tears|tap-dancing|tap-dancer|talking-with-the-dead|swimsuit|stripper|statue-of-liberty-costume|starvation|starfish-costume|split-screen|spinster|song|sniffling|singing|singer|sherry|searchlight|scot|rowing-team|river|revudeville|rescue-from-drowning|rehearsal|venus-emerging-from-a-sea-shell|reference-to-venus-de-milo|reference-to-the-mona-lisa|reference-to-botticelli|recording|record-player|rain|pubic-hair|postcard|polar-bear-costume|poison-gas|pilot|painting|pagan-ritual|old-woman|newsreel-footage|indian-costume|musical-revue|museum|murder|mouse|moulin-rouge|mother-son-relationship|mother-daughter-relationship|montage|midlands|midget|mermaid-costume|megaphone|matchmaker|male-frontal-nudity|makeup|london-blitz|letter-of-resignation|lake|kilt|juggler|joy|jew|jewish|husband-wife-relationship|hope|homosexual|heart-murmur|headstone|graveyard|general|gay|fur-coat|friendship|fried-egg|french-postcard|food|flanders|female-frontal-nudity|feather-fan|father-son-relationship|factory|explosion|england|embroidery|eating|dutch|drinking-ink|dressing-room|double-entendre|dog|death|death-of-husband|dancer|dachshund|crying|cowgirl-costume|cowboy-costume|courage|cold-cream|circular-staircase|cigarette-smoking|cigar-smoking|choreographer|chinese-costume|chauffeur|chandelier|casting-call|captain|candle|canal|burial|british-war-cemetery|british-soldier|british-sailor|breakfast-in-bed|breadline|boyfriend-girlfriend-relationship|bourgeoisie|blackout|bicycle-accident|beach-ball|barber|bandage|backstage|applause|animated-credits|headdress|airplane|air-raid|air-raid-shelter|actress|abbreviation-in-title|nazi|casualty-of-war|male-nudity|london-air-raid|vaudeville|unwanted-pregnancy|rolls-royce|rescue|nipples|mirror|luftwaffe|limousine|la-marseillaise|holocaust|drowning|champagne|censorship|gas-mask|world-war-two|widow|tableau|soldier|rowboat|rooftop|rich-woman|pregnancy|nudity|musical-number|music-hall|soho-london|great-depression|grave|funeral|flower|female-nudity|dancing|cemetery|bombing|blitzkrieg|biplane|bicycle|bear-costume|audition|archive-footage|1940s|1930s|death-of-son|based-on-true-story|character-name-in-title|v-for-victory-sign|v-for-victory-hand-gesture|american-flag</t>
  </si>
  <si>
    <t xml:space="preserve">tt0454848</t>
  </si>
  <si>
    <t xml:space="preserve">Inside Man</t>
  </si>
  <si>
    <t xml:space="preserve">A police detective, a bank robber, and a high-power broker enter high-stakes negotiations after the criminal's brilliant heist spirals into a hostage situation.</t>
  </si>
  <si>
    <t xml:space="preserve">Denzel Washington, Clive Owen, Jodie Foster, Christopher Plummer</t>
  </si>
  <si>
    <t xml:space="preserve">Spike Lee</t>
  </si>
  <si>
    <t xml:space="preserve">bank|hostage|bank-robber|robber|negotiation|detective|police|corruption|safe-deposit-box|robbery|hostage-situation|safe-deposit|heist|panic|wall|hole-in-a-wall|manipulation|hidden-identity|secret-plan|bank-executive|bank-employee|neo-noir|mysterious-man|troubled-past|dark-past|dark-secret|mysterious-person|riddle|deception|diamond-ring|bank-robbery|surprise-ending|criminal|thief|box|police-detective|containment|held-at-gunpoint|jewel|gem|gemstone|scare|fright|fear|theft|girlfriend|distraction|strategy|waiting|lateness|delay|hole-in-the-floor|prologue|irony|sarcasm|truth|lie|deceit|trick|hood|monologue|accomplice|joke|turban|sunglasses|check|payment|paperwork|numbers|number|suspect|explosion|smoke|grenade|truck|police-truck|execution|partner|agreement|escape|car-driving|car|police-car|van|device|hearing-device|recording-device|listening-device|identity|secret-identity|plan|enigma|disagreement|strongbox|bank-office|office|room|food|disguise|questioning|question|police-interrogation|underwear|undressing|stripping|mistake|forced-to-strip|chairman|mislead|disorientation|confusion|mediator|negotiator|old-man|menace|secret-job|argument|discussion|female-criminal|female-robber|female-thief|executive|secret-information|information|mugger|assailant|suspicion|banker|secret-paper|secret-document|document|paper|envelope|machine-gun|audio-recording|audio-recorder|hat|threat|risk|bomb|explosive|weapon|gun|rifle|danger|microphone|police-station|shooting|sidewalk|street|surprise|trap|telephone-call|telephone|confession|revelation|mysterious-woman|secret|money|criminal-investigation|investigation|police-investigation|beating|violence|smartphone|cellphone|new-york|new-york-police-department|police-officer|man-with-glasses|mysterious-individual|talking-to-the-camera|looking-at-the-camera|attempted-bribery|hoax|barber-shop|flash-forward|hostage-negotiator|bank-vault|red-herring|ak-47|indian-music|manhattan-new-york-city|irreverence|dolly-zoom|financial-conspiracy|conspiracy|bank-heist|criminal-mastermind|caper|race-relations|perfect-crime|demand|business|siege|sikh|video-surveillance|restaurant|new-york-city|mayor|internal-affairs|blackmail|assault|shot-in-the-head|flashlight|mask|interrogation|breaking-the-fourth-wall|swat-team|ring|pizza|inside-job|diamond|albanian-american|african-american|blank-bullet|justice|latex-gloves|black-comedy</t>
  </si>
  <si>
    <t xml:space="preserve">tt0425210</t>
  </si>
  <si>
    <t xml:space="preserve">Lucky Number Slevin</t>
  </si>
  <si>
    <t xml:space="preserve">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</si>
  <si>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 xml:space="preserve">Josh Hartnett, Bruce Willis, Lucy Liu, Morgan Freeman</t>
  </si>
  <si>
    <t xml:space="preserve">mistaken-identity|death|coroner|love|gay-son|revenge|morgue|assassin|pretending-to-be-wheelchair-bound|female-frontal-nudity|blood-splatter|breasts|burnt-corpse|police-detective|murder-of-detective|tied-to-a-chair|scene-during-opening-credits|horse-track|fixed-horserace|flashback|murdered-in-broad-daylight|asking-for-a-date|dinner-date|female-coroner|faking-a-death|police-brutality|revenge-murder|father-murdered|murder-of-father|shot-in-a-car|shot-in-the-back-of-one's-head|sex-on-first-date|reference-to-alfred-hitchcock|reference-to-roger-moore|reference-to-timothy-dalton|reference-to-james-bond|star-of-david|bookmaker|gambling-debt|horse-racing|killed-in-an-elevator|finger-gun|stabbed-in-the-eye|father-son-relationship|sex|neck-breaking|bed|bare-chested-male|towel|male-rear-nudity|gay-character|father-figure|bomb|beating|bare-butt|rear-entry-sex|male-nudity|bag-over-head|cult-film|jewish-mafia|organized-crime|hitman|gambling|crime-boss|shot-multiple-times|big-con|interracial-relationship|violence|shootout|loss-of-family|homosexual|exploding-building|corrupt-cop|choke-to-death|black-comedy|female-nudity|intentionally-misspelled-title|chess|neo-noir|racial-slur|racial-comment|homophobic-overtones|gay-slur|ethnic-slur|suffocation|stabbed-in-the-neck|sniper|silencer|shotgun|shot-to-death|shot-in-the-head|shot-in-the-forehead|shot-in-the-chest|shot-in-the-back|robbery|punched-in-the-face|premarital-sex|police-officer-killed|poison|murder|morgue-attendant|machine-gun|loss-of-son|loss-of-parents|loss-of-mother|loss-of-father|gun|faked-death|explosion|deception|corpse|child-in-peril|caught-having-sex|burnt-body|broken-nose|blood|character-name-in-title|title-spoken-by-character|surprise-ending</t>
  </si>
  <si>
    <t xml:space="preserve">tt0436331</t>
  </si>
  <si>
    <t xml:space="preserve">Friends with Money</t>
  </si>
  <si>
    <t xml:space="preserve">After she quits her lucrative job, Olivia finds herself unsure about her future and her relationships with her successful and wealthy friends.</t>
  </si>
  <si>
    <t xml:space="preserve">Catherine Keener, Jason Isaacs, Timm Sharp, Joan Cusack</t>
  </si>
  <si>
    <t xml:space="preserve">money-problems|marital-problem|nervous-breakdown|friendship|friend|maid|trainer|remodeling|als|teacher|personal-trainer|marriage|gay|f-rated|black-panties|panties|upskirt|title-directed-by-female|note|making-a-bed|lego|co-writer|cookie|clothes-designer|reading|port-a-potty|donation|anus|shoes|cashmere-sweater|handbag|osteoporosis|street-fair|brushing-teeth|washing-hair|supermarket|grocery-store|photo-album|bad-breath|laundry|cleaning|exercise|baby|being-followed|following-someone|bathroom|computer|mirror|makeup|salesman|dressing|santa-monica-california|reference-to-bloomingdale's-department-store|happy-birthday|birthday|waiting-in-line|broken-nose|reference-to-old-navy|toy-store|christmas-present|christmas-tree|cleaning-lady|architect|reference-to-sponge-bob|wine|drinking|drink|giving-a-toast|cigarette-smoking|mobile-phone|homosexual|los-angeles-california|middle-age|menopause|midlife-crisis|drug-use|infidelity|unfaithfulness|adultery|extramarital-affair|boyfriend-girlfriend-relationship|watching-a-movie|kiss|lou-gehrig's-disease|jewish|jew|telephone-call|watching-tv|eating|food|restaurant|cafe|shopping|girl|boy|family-relationships|mother-daughter-relationship|father-daughter-relationship|mother-son-relationship|old-friend|best-friend|vibrator|father-son-relationship|socks|screenwriter|building-renovation|blind-date|parking-space|money|marital-separation|inheritance|husband-wife-relationship|house-cleaning|house-cleaner|fundraiser|french-maid-costume|face-cream|charity-dinner|costume|cosmetics|argument|anger|neighbor|christmas|author|writer|wealth|sex|marijuana|housekeeper|fashion|fashion-designer|divorce|designer|dating|building-construction|clothing|children|independent-film</t>
  </si>
  <si>
    <t xml:space="preserve">tt0384537</t>
  </si>
  <si>
    <t xml:space="preserve">Silent Hill</t>
  </si>
  <si>
    <t xml:space="preserve">A woman, Rose, goes in search for her adopted daughter within the confines of a strange, desolate town called Silent Hill.</t>
  </si>
  <si>
    <t xml:space="preserve">Radha Mitchell, Sean Bean, Laurie Holden, Deborah Kara Unger</t>
  </si>
  <si>
    <t xml:space="preserve">Christophe Gans</t>
  </si>
  <si>
    <t xml:space="preserve">Adventure, Horror, Mystery</t>
  </si>
  <si>
    <t xml:space="preserve">ash-fall|gothic|silent-hill|police|police-officer|woman|night|screaming|fog|adopted-daughter|sleepwalking|supernatural-power|handcuffed-woman|handcuffed|handcuffed-behind-back|girl|dead-but-doesn't-know-it|barcelona-chair|bridge|immolation|dust-mask|school-room|missing-child|coal-mine-fire|cliff|rain|arrest|blood-splatter|religious-fanatic|fundamentalist-christian|nun|catholic-orphanage|cell-phone|violence|unconsciousness|flashback|court|bathroom|survival|erased-faces|sadism|brutality|bodily-dismemberment|sexy-nurse|female-nudity|skinned-alive|murder-of-a-policewoman|murder-of-a-nude-woman|policeman|mother-daughter-relationship|handgun|gun|waterfall|trapped|secret-room|school|room-key|orphanage|key|janitor|hidden-room|day|child-molester|burned-alive|ghost-town|torture|suffering|showdown|self-sacrifice|sacrifice|retreat|rescue|religion|persecution|nurse|nightmare-becomes-reality|motherly-instinct|mist|maternal-instinct|human-monster|hospital|horn|hope|heroism|good-versus-evil|friendship|female-fighter|female-bonding|faith|double-cross|dark-hero|conscience|compassion|betrayal|melting-face|soul|religious-cult|murder|multiple-monsters|monster|missing-person|limbo|hell|dark|creature|chain-link-fence|west-virginia|sleeping-on-couch|siren|scar|revenge|policewoman|photograph|motorcycle-cop|map|little-girl|ladder|knife-in-the-chest|hotel|handcuffs|flashlight|elevator|demon|coal-mine|classroom|cigarette-lighter|car-radio|bus-stop|burned-at-the-stake|barricading|barbed-wire|ashes|witch|witch-burning|torso-cut-in-half|torn-flesh|stabbed-in-the-chest|split-in-two|sliced-in-two|murder-of-a-police-officer|pistol|pipe|person-on-fire|mutilation|knife|impalement|gore|ghost|dismemberment|death|car-accident|burnt-face|burnt-body|blood|beaten-to-death|abandoned-mine|missing-daughter|blood-on-camera-lens|town-name-in-title|surrealism|title-appears-in-writing|moral-ambiguity|based-on-video-game|title-spoken-by-character</t>
  </si>
  <si>
    <t xml:space="preserve">tt0475276</t>
  </si>
  <si>
    <t xml:space="preserve">United 93</t>
  </si>
  <si>
    <t xml:space="preserve">A real-time account of the events on United Flight 93, one of the planes hijacked on September 11th, 2001 that crashed near Shanksville, Pennsylvania when passengers foiled the terrorist plot.</t>
  </si>
  <si>
    <t xml:space="preserve">J.J. Johnson, Gary Commock, Polly Adams, Opal Alladin</t>
  </si>
  <si>
    <t xml:space="preserve">Nominated for 2 Oscars. Another 28 wins &amp; 54 nominations.</t>
  </si>
  <si>
    <t xml:space="preserve">passenger|plane|flight|terrorist|september-11-2001|hijacker|terrorist-plot|doomed|hijack|united-airlines-flight-93|prayer|cockpit|air-traffic-control|suicide|military|bomb|airplane|suicide-bomber|blood-splatter|terrorist-group|die-hard-scenario|terror-attack|extremism|sacrifice|violence|real-life-tragedy|real-life-event|tragic-ending|tragedy|year-2001|world-trade-center-manhattan-new-york-city|tragic-event|manhattan-new-york-city|controversy|ensemble-cast|hijacking|suicide-mission|death|2000s|neck-breaking|docudrama|what-happened-to-epilogue|virginia|boston-massachusetts|air-traffic-controller|one-day|new-jersey|muslim|lord's-prayer|hotel|cleveland-ohio|brawl|arab|airport|stabbed-in-the-neck|murder|mass-murder|flight-attendant|fire-extinguisher|exploding-building|corpse|beaten-to-death|airplane-hijack|stabbing|self-sacrifice|new-york-city|hostage|aviation|airplane-accident|airplane-crash|terrorism|based-on-true-story|number-in-title|title-spoken-by-character</t>
  </si>
  <si>
    <t xml:space="preserve">tt0421994</t>
  </si>
  <si>
    <t xml:space="preserve">Imagine Me &amp; You</t>
  </si>
  <si>
    <t xml:space="preserve">A newlywed bride becomes infatuated with another woman, who questions her sexual orientation, promoting a stir among the bride's family and friends.</t>
  </si>
  <si>
    <t xml:space="preserve">Piper Perabo, Lena Headey, Matthew Goode, Celia Imrie</t>
  </si>
  <si>
    <t xml:space="preserve">Ol Parker</t>
  </si>
  <si>
    <t xml:space="preserve">friend|friendship|florist|lesbian|bisexual|ampersand-in-title|four-word-title|lesbian-romance|mother-in-law-son-in-law-relationship|father-in-law-son-in-law-relationship|sex-outside|bench|boy|sex-in-nature|death-of-a-dog|tuxedo|newspaper|girl|toilet|circular-staircase|reference-to-mcdonald's-restaurant|grocery-store|grocery-shopping|watching-a-porn-video|diaphragm|video-rental|reference-to-george-w.-bush|bonfire|guy-fawkes-day|speech|auction|flower|reference-to-jesus-christ|minister|church|brushing-teeth|dog|flashlight|urination|champagne|looking-at-the-camera|playground|rooftop|baby|epilogue|school-uniform|computer|school|traffic-jam|airplane|cell-phone|telephone-call|microphone|wedding-reception|dancing|dancer|bridesmaid|best-man|restaurant|cafe|umbrella|rain|lie|boyfriend-girlfriend-relationship|pregnancy|birthday-cake|happy-birthday|tears|crying|birthday|drunkenness|drinking|drink|love-triangle|homosexual|gay|twenty-something|eating|food|infidelity|unfaithfulness|adultery|extramarital-affair|sex|sister-sister-relationship|father-daughter-relationship|mother-daughter-relationship|love-at-first-sight|family-relationships|bride-and-groom|lesbian-love|video-store|fireworks|title-based-on-song|wedding|husband-wife-relationship|marriage|london-england|lesbian-kiss|flower-shop|denial|coming-out</t>
  </si>
  <si>
    <t xml:space="preserve">tt0421238</t>
  </si>
  <si>
    <t xml:space="preserve">The Proposition</t>
  </si>
  <si>
    <t xml:space="preserve">A lawman apprehends a notorious outlaw and gives him nine days to kill his older brother, or else they'll execute his younger brother.</t>
  </si>
  <si>
    <t xml:space="preserve">First Look Pictures</t>
  </si>
  <si>
    <t xml:space="preserve">Richard Wilson, Noah Taylor, Jeremy Madrona, Jae Mamuyac</t>
  </si>
  <si>
    <t xml:space="preserve">John Hillcoat</t>
  </si>
  <si>
    <t xml:space="preserve">Crime, Drama, Western</t>
  </si>
  <si>
    <t xml:space="preserve">13 wins &amp; 30 nominations.</t>
  </si>
  <si>
    <t xml:space="preserve">gang|hideout|outlaw|aborigine|foreboding|australia|gallows|bigotry|vomiting|horseback-riding|crib|misanthrope|killing-an-animal|19th-century|tradition|legend|superstition|thunder|burial|disguise|savagery|lightning|fainting|campfire|parasol|camel|buggy|held-at-gunpoint|throat-slashed|stagecoach|herbal-medicine|reference-to-charles-darwin|social-commentary|sunset|wound|wooden-mug|whispering|whipping|twelve-days-of-christmas|tragic-event|tracker|tied-up|teenage-boy|tears|storytelling|starry-night|stable|singing|singer|shot-in-the-back|shooting-through-a-door|shanty|sergeant|self-inflicted-wound|search|scars-on-back|running-into-a-door|rule-britannia|rope-around-neck|rifle|retribution|renegade|rain|queensland|pursuit|prisoner|pregnancy|prayer|poem|photograph|photographer|padlock|officer|monkey|merry-christmas|meat-cleaver|massacre|loyalty|kicking|kicked-to-death|justice|hunt|horse-and-wagon|hit-on-the-head-with-a-gun|headache|hanging|handcuffs|gun-held-to-head|guard|food|following-someone|fire|face-slap|execution|eating|earring|drink|drinking|dream|digging-a-grave|desperado|dead-horse|dead-body|crying|cross|cigarette-case|christmas-tree|christmas-present|chains|catalogue|captain|camera|cage|butcher|burned-out-ruins|bullet-hole-in-wall|brother-murders-brother|breakfast|bound-and-gagged|boot-pressed-on-neck|arrest|blood-splatter|candlelight-dinner|tent|police-brutality|mounted-police|medicine|lynching|crime-spree|union-jack|grave|death-of-brother|dead-boy|violence|viciousness|urination|song|fly|family-relationships|drunkenness|bushranger|bathtub|cult-film|australian-western|thunderstorm|small-town|serial-killer|rolled-cigarette|revolver|key|hogtied|heat|grace|genocide|fork|doctor|dark-humor|cuff-links|british-flag|bludgeoning|blacksmith|abuse-of-power|winchester-rifle|very-little-dialogue|off-screen-murder|moral-ambiguity|jail-cell|horse-and-carriage|dog|decay|corset|cigarette-smoking|ambush|a-cappella|spear-through-chest|whiskey|siege|lynch-mob|flogging|victorian-era|horse|home-invasion|fugitive|folk-song|flagellation|rotten-teeth|wanted-poster|tea|tavern|pistol|paranoia|loss-of-job|interrogation|dust|colonial-protectorate|cave|broken-nose|beating|australian-outback|australian-aboriginal|psychological-abuse|melancholy|jailbreak|husband-wife-relationship|gore|bitten-hand|betrayal|1880s|sadist|poetry|irish|brutality|tragedy|racism|racial-slur|public-execution|injustice|fratricide|christmas|brother-brother-relationship|bounty-hunter|skull-crushing|revenge|psychopath|exploding-head|whip|torture|stabbed-to-death|stabbed-in-the-chest|slave|slaughter|shotgun|shot-to-death|shot-in-the-stomach|shot-in-the-shoulder|shot-in-the-neck|shot-in-the-head|shot-in-the-forehead|shot-in-the-foot|shot-in-the-chest|shot-in-the-arm|shootout|severed-head|rape|prostitute|murder-of-a-pregnant-woman|murder-of-a-police-officer|pistol-whip|murder|knife|impalement|head-blown-off|decapitation|death|corpse|blood|beaten-to-death|attempted-rape|death-of-friend|independent-film</t>
  </si>
  <si>
    <t xml:space="preserve">tt0430357</t>
  </si>
  <si>
    <t xml:space="preserve">Miami Vice</t>
  </si>
  <si>
    <t xml:space="preserve">Based on the 1980s TV action/drama, this update focuses on vice detectives Crockett and Tubbs as their respective personal and professional lives become dangerously intertwined.</t>
  </si>
  <si>
    <t xml:space="preserve">Colin Farrell, Jamie Foxx, Li Gong, Naomie Harris</t>
  </si>
  <si>
    <t xml:space="preserve">Michael Mann</t>
  </si>
  <si>
    <t xml:space="preserve">police-investigation|police-detective|drug-deal|interracial-romance|exploding-trailer|havana-cuba|miami-florida|fbi|accountant|drug-dealer|informer|murder|automatic-weapon|weapon|tied-to-a-chair|woman|tough-cop|hand-grenade|female-cop|cell-phone|drug-smuggling|informant|tough-guy|partner|two-man-army|anti-hero|flash-drive|rescue|police|held-at-gunpoint|blood-splatter|undercover-detective|american-abroad|vice-cop|police-shootout|undercover-agent|sex-scene|police-lieutenant|female-rear-nudity|bodyguard|two-word-title|hand-to-hand-combat|fistfight|handcuffs|coma|security-leak|port-au-prince-haiti|south-america|prostitution-ring|money-laundering|pimp|prostitute|dancing|heroin|cocaine|radar|pilot|colombia|airplane|money|gambling|casino|colombian|explosion|surveillance|police-car|double-cross|helicopter|computer|tattoo|ocean|title-at-the-end|blood-on-camera-lens|urban-setting|city-name-in-title|geneva-switzerland|creole|violence|tension|suspense|no-title-at-beginning|underworld|neo-noir|no-opening-credits|remake-of-tv-show|suicide|stabbed-in-the-throat|stabbed-in-the-chest|stabbed-in-the-back|shotgun|shot-to-death|shot-in-the-neck|shot-in-the-leg|shot-in-the-forehead|shot-in-the-chest|shot-in-the-arm|sex-in-shower|severed-arm|premarital-sex|pistol|mole|machine-gun|kidnapping|grenade|deception|death|crushed-throat|bomb|blood|undercover-cop|speedboat|shot-in-the-head|shootout|nightclub|interracial-sex|interracial-friendship|hostage|hospital|hit-by-a-truck|fbi-agent|exploding-building|exploding-boat|drug-trafficking|drug-lord|remake|based-on-tv-series</t>
  </si>
  <si>
    <t xml:space="preserve">tt0387877</t>
  </si>
  <si>
    <t xml:space="preserve">The Black Dahlia</t>
  </si>
  <si>
    <t xml:space="preserve">Two policemen see their personal and professional lives fall apart in the wake of the "Black Dahlia" murder investigation.</t>
  </si>
  <si>
    <t xml:space="preserve">Josh Hartnett, Scarlett Johansson, Aaron Eckhart, Hilary Swank</t>
  </si>
  <si>
    <t xml:space="preserve">Brian De Palma</t>
  </si>
  <si>
    <t xml:space="preserve">Nominated for 1 Oscar. Another 4 wins &amp; 12 nominations.</t>
  </si>
  <si>
    <t xml:space="preserve">black-dahlia|partner|boxer|death|corpse|1940s|murder|gym|cut-in-half|liar|blood-spatter|confession|cover-up|shooting-a-vase|shooting-a-statue|floor-show|sex-on-a-kitchen-table|throat-cut|candelabra|pack-of-hundred-dollar-bills|attacked-from-behind|shadow|decorative-scarring|smoking-after-sex|human-branding|woman-wearing-black-lingerie|conga-line|mug-shot|wood-frame-model-airplane|pellet-gun|shooting-pigeons|new-year's-eve-party|car-fire|ming-vase|chinese-hand-laundry|stag-film|16mm-projector|reference-to-victor-hugo|newspaper-headline|birdseye-shot|fall-to-death|suicide-by-pistol|reference-to-peter-lorre|reference-to-billy-conn|reference-to-jim-jeffries|waiter|reference-to-mickey-cohen|reference-to-bugsy-siegel|reference-to-gene-autry|long-shot|police-pathologist|voyeurism|voyeur|lingerie|leg-spreading|lust|promiscuous-woman|female-female-kiss|lesbian-sex|girl-in-panties|white-panties|panties|sexual-attraction|nudity|no-panties|bare-breasts|scantily-clad-female|cleavage|crime-scene|child-murder|male-rear-nudity|jewish|police-investigation|new-year's-eve|fistfight|topless-female-nudity|spiral-staircase|foot-chase|hit-with-a-baseball-bat|true-crime|police-shootout|killing-an-animal|bare-chested-male|dancing|macarthur-park-los-angeles|u.s.-sailor|stuffed-dog|fountain|porno-film|building-contractor|movie-extra|falling-from-height|reference-to-david-o-selznick|prostitute|champagne|los-angeles-city-hall|pet-store|doppelganger|boxing|cross-dressing|reference-to-mack-sennett|wealth|dead-dog|beach|crow|robbery|reference-to-rita-hayworth|reference-to-alan-ladd|sparring|pimp|breaking-and-entering|flash-forward|zoot-suit|dildo|dysfunctional-marriage|nightclub|drunkenness|femme-fatale|disembowelment|burnt-body|screen-test|swing-music|greed|violence|singing|flashlight|knife|gardener|racial-violence|alcoholic|locker-room|rain|hotel|southern-american-accent|antique|broken-leg|torture|underage-drinking|coward|millionaire|cigarette-holder|silent-movie|earthquake|diner|mutilation|pistol|pride|mugshot|german|film-within-a-film|photographer|pornography|unconsciousness|father-daughter-relationship|ambition|falling-through-a-staircase|anti-semitism|shed|lesbian-bar|unsolved-crime|nurse|hollywood-boulevard|santa-barbara-california|movie-projector|glasgow-smile|criminal|painting|typewriter|strangulation|racial-slur|secret|hollywood-sign|dancer|interrogation|surveillance|beating|deputy-district-attorney|suicide|band|falling-to-death|teeth-knocked-out|reference-to-adolf-hitler|redemption|hollywood-california|female-wearing-a-tuxedo|scottish-american|thief|exploding-head|model-airplane|motorcycle|blood|friendship|u.s.-soldier|watching-a-movie|lesbian-slur|singer|racial-discrimination|police-captain|bartender|following-someone|motel|shootout|bigot|hidden-money|police-chief|reference-to-the-keystone-kops|garrote|father-son-relationship|reference-to-scarlett-o'hara|gash-in-the-face|shot-in-the-forehead|chelsea-smile|cremation|silent-movie-theatre|bird's-eye-shot|obsession|blackmail|death-of-sister|deception|police-station|movie-set|chinatown-los-angeles|chandelier|subjective-camera|three-word-title|gangster|knocked-out|tuxedo|scar|throat-slitting|african-american|black-american|police-officer|election|slow-motion-scene|police-car|publicity|newspaper|boyfriend-girlfriend-relationship|husband-wife-relationship|sister-sister-relationship|mother-daughter-relationship|flash-camera|cigarette-smoking|photograph|post-world-war-two|whodunit|voice-over-narration|gun-in-mouth|forensic-psychologist|flashback|first-person-narrative|father-daughter-incest|class-differences|boxing-match|blood-splatter|autopsy|year-1947|year-1946|plant-in-title|color-in-title|aspiring-actress|socialite|disfigured-face|switchblade|torso-cut-in-half|shot-through-the-mouth|shot-in-the-chest|riot|lesbian-kiss|female-frontal-nudity|police-corruption|police-detective|neo-noir|lesbian|los-angeles-california|dismemberment|love-triangle|death-of-friend|death-of-child|based-on-true-story|based-on-novel</t>
  </si>
  <si>
    <t xml:space="preserve">tt0479162</t>
  </si>
  <si>
    <t xml:space="preserve">Special</t>
  </si>
  <si>
    <t xml:space="preserve">A lonely metermaid has a reaction to medication and becomes convinced he's a superhero.</t>
  </si>
  <si>
    <t xml:space="preserve">Magnet Releasing</t>
  </si>
  <si>
    <t xml:space="preserve">Michael Rapaport, Paul Blackthorne, Josh Peck, Robert Baker</t>
  </si>
  <si>
    <t xml:space="preserve">Hal Haberman, Jeremy Passmore</t>
  </si>
  <si>
    <t xml:space="preserve">Comedy, Drama, Sci-Fi</t>
  </si>
  <si>
    <t xml:space="preserve">superhero|medication|force-field|locked-in-a-room|looking-at-self-in-mirror|dream-sequence|jumping-off-a-roof|punched-in-the-face|jumping-from-a-car|reference-to-batman|police-officer|character-repeating-someone-else's-dialogue|tackling-someone|555-phone-number|security-camera|lens-flare|quitting-a-job|phone-booth|running-into-a-wall|reference-to-david-blaine|pot-smoking|foiled-robbery|hearing-voices|convenience-store|slow-motion-scene|hallucination|standing-on-a-table|floating|depression|employer-employee-relationship|brother-brother-relationship|title-appears-in-writing|clinical-trial|pills|voice-over-narration|paranoia|gash-in-the-face|blood|bloody-face|beating|foot-chase|news-report|delusion|microwave-oven|supervisor|journal|elevator|walking-through-a-wall|unspoken-love|nonlinear-timeline|teleportation|telepathy|stuttering|stabbed-in-the-ear|police-station|police-chase|parking-ticket|levitation|invisibility|hit-by-a-car|fight|doctor|doctor-patient-relationship|corporate-logo|convenience-store-clerk|confidentiality|comic-book|comic-book-shop|chopstick|bouquet-of-flowers|bong|antidote|time-travel|super-power|meter-maid|pistol|experimental-drug|drug-testing|drug-company|business-suit|title-spoken-by-character</t>
  </si>
  <si>
    <t xml:space="preserve">tt0343737</t>
  </si>
  <si>
    <t xml:space="preserve">The Good Shepherd</t>
  </si>
  <si>
    <t xml:space="preserve">The tumultuous early history of the Central Intelligence Agency is viewed through the prism of one man's life.</t>
  </si>
  <si>
    <t xml:space="preserve">Matt Damon, Angelina Jolie, Alec Baldwin, Tammy Blanchard</t>
  </si>
  <si>
    <t xml:space="preserve">Robert De Niro</t>
  </si>
  <si>
    <t xml:space="preserve">Nominated for 1 Oscar. Another 2 wins &amp; 11 nominations.</t>
  </si>
  <si>
    <t xml:space="preserve">cia|o.s.s.|student|cold-war|bay-of-pigs|poetry|marriage|suspicion|flashback|soviet|idealism|spy|death|reference-to-dwight-d.-eisenhower|pre-war|post-war|political-thriller|murder-of-a-pregnant-woman|blood-splatter|pregnancy|reading-poetry|tailor-shop|diabetic|horn-rimmed-glasses|playing-the-violin|newspaper-headline|mobster|locust|military-coup|glee-club|reference-to-nikita-khruschev|italian-american|fall-to-death|speaking-russian|third-degree|black-eye|jump-out-of-window|water-boarding|sex-in-bed|year-1962|u.s.-foreign-policy|hazing|male-rear-nudity|bare-chested-male|woman-shot-in-the-forehead|man-with-glasses|deer-island|foreign-intelligence-service|isolationism|isolationist|ceiling-fan|church-bell|exit-visa|swiss-chocolate|soviet-flag|men's-choir|reference-to-the-cherry-orchard|reference-to-anton-chekhov|year-1960|year-1958|year-1947|year-1945|year-1944|year-1940|year-1939|year-1961|burma|snowman|trade-advisor|revolution|pigeon|air-raid-shelter|american-german-cultural-committee|university-professor|men's-club|wall-safe|safe|combination-lock|caribbean|swimsuit|restaurant|cafe|wine|silencer|crutches|tape-player|tape-recording|seminar|classroom|class|burning-a-note|crucifix|cane|reference-to-the-crimean-war|reference-to-ulysses|airplane-museum|violinist|violin|champagne|casino-owner|bathtub|deportation|truth-serum|kgb|taxi|teletype|bombed-out-church|confessional|chicago-illinois|reference-to-gilbert-and-sullivan|musical-trio|band|saying-grace|class-ring|pajamas|civil-servant|fraternity|bicycle|u.s.-secretary-of-the-navy|homosexual-subtext|homosexual|gay-teacher|hiding-in-a-closet|plagiarism|briefcase|fired-from-the-job|u.s.-president|bus|ship-in-a-bottle|secret-oath|oath|urination|skull-and-crossbones-the-club|initiation|mud-wrestling|ritual|secret-ceremony|movie-theatre|watching-a-movie|slide-show|slide-projector|london-blitz|london-england|cellar|bomb-shelter|syphilis|secret-life|double-life|execution|treason|book|reference-to-a-christmas-carol|reference-to-charles-dickens|cambridge-university|war-ruins|berlin-germany|rifle|santa-claus|christmas-party|christmas|party|top-secret-project|secret-society|singer|dancing|dancer|brother-in-law-brother-in-law-relationship|death-of-brother-in-law|death-of-brother|coffee-plantation|church|african-american|black-american|catholic|jewish|jew|reference-to-winston-churchill|hearing-aid|beach|campfire|library|lip-reading|deaf-girl|deafness|magazine-editor|poetry-magazine|listening-to-a-radio|radio-news|backstage|theatre-production|top-secret|federal-bureau-of-investigation|fbi|fireworks|suicide-by-gunshot|loyalty|reference-to-john-f.-kennedy|dead-body-thrown-into-a-river|beating|dead-body-in-water|magnifying-glass|wedding-cake|wedding-reception|wedding|russian|russia|cuba|reference-to-fidel-castro|reference-to-adolf-hitler|german-american|nazi|polygraph|surveillance|counter-spy|interrogation|double-agent|eavesdropping|telephone-call|unfaithfulness|adultery|extramarital-affair|intrigue|conspiracy|flash-forward|undressing|world-war-two|politics|flashback-within-a-flashback|teenage-boy|prologue|washington-d.c.|historical-event|1950s|father-son-relationship|mother-son-relationship|lifelong-friendship|brother-sister-relationship|subtitled-scene|newsreel-footage|cigarette-smoking|teacher-student-relationship|seduction|violence|sex|three-word-title|thrown-from-an-airplane|produced-by-director|produced-by-actor|fourth-of-july|congo|1960s|1940s|directed-by-co-star|poet|patriotism|moral-ambiguity|husband-wife-relationship|family-relationships|cuban-missile-crisis|cigar-smoking|xenophobia|racial-slur|racial-tension|racial-segregation|racial-prejudice|race-relations|ethnic-diversity|ethnic-conflict|racial-bigotry|wetting-pants|torture|suicide-of-father|shot-in-the-head|shot-in-the-forehead|shot-in-the-chest|severed-finger|secret|murder|male-nudity|loss-of-father|jumping-through-a-window|marital-infidelity|fling|female-nudity|estranged-wife|cross-dressing|corpse|betrayal|beaten-to-death|directed-by-star|yale-university|cia-agent|secret-service|death-of-father|reference-to-south-pacific-the-stage-musical</t>
  </si>
  <si>
    <t xml:space="preserve">tt0473444</t>
  </si>
  <si>
    <t xml:space="preserve">Curse of the Golden Flower</t>
  </si>
  <si>
    <t xml:space="preserve">During China's Tang dynasty the emperor has taken the princess of a neighboring province as wife. She has borne him two sons and raised his eldest. Now his control over his dominion is complete, including the royal family itself.</t>
  </si>
  <si>
    <t xml:space="preserve">Sony Classic Pictures</t>
  </si>
  <si>
    <t xml:space="preserve">Yun-Fat Chow, Li Gong, Jay Chou, Ye Liu</t>
  </si>
  <si>
    <t xml:space="preserve">Nominated for 1 Oscar. Another 12 wins &amp; 30 nominations.</t>
  </si>
  <si>
    <t xml:space="preserve">prince|emperor|chrysanthemum|china|empress|10th-century|royal-family|rebellion|crown-prince|wuxia|imperial-china|royal-palace|husband-plots-to-kill-wife|ex-wife-new-wife-relationship|family-feud|struggle-for-power|poisoning|attempted-murder-by-poisoning|beating-with-a-belt|beaten-to-death|father-beating-son|brother-sister-incest|accidental-incest|year-928|920s|power|madness|lust|sword-fight|stabbed-in-the-back|fireworks|final-battle|execution|embroidery|calligraphy|archer|martial-arts|sword|soldier|scheming-wife|betrayal|suicide|stepmother-stepson-relationship|rebel|queen|punishment|poison|ninja|medical-doctor|massacre|king|incest|feast|father-son-relationship|empire|castaway|banquet|local-blockbuster|based-on-play</t>
  </si>
  <si>
    <t xml:space="preserve">tt0455960</t>
  </si>
  <si>
    <t xml:space="preserve">The Hitcher</t>
  </si>
  <si>
    <t xml:space="preserve">A serial killer pins his crimes on two college students who gave him a ride.</t>
  </si>
  <si>
    <t xml:space="preserve">Rogue Pictures (Focus)</t>
  </si>
  <si>
    <t xml:space="preserve">Sean Bean, Sophia Bush, Zachary Knighton, Neal McDonough</t>
  </si>
  <si>
    <t xml:space="preserve">Dave Meyers</t>
  </si>
  <si>
    <t xml:space="preserve">college-student|psychopath|on-the-road|serial-killer|police-station|new-mexico|murder|desert|hitchhiker|dangerous-criminal|sociopath|sadistic-psychopath|slow-motion-scene|exploding-car|killed-while-sitting-in-a-police-van|bare-chested-male|torn-in-half|thrown-from-a-car|throat-slitting|threatened-with-a-knife|suicidal|strangulation|stabbed-in-the-chest|shot-to-death|shot-in-the-leg|shot-in-the-chest|knife-in-the-chest|heroine|helicopter-crash|held-at-gunpoint|dream-sequence|corpse|car-crash|horror-movie-remake|false-accusation|dream|cell-phone|trans-am|pontiac|pontiac-trans-am|firebird|1980-trans-am|muscle-car|oldsmobile|oldsmobile-442|1970-oldsmobile|murder-of-family|villain-played-by-lead-actor|mini-skirt|roadkill|rabbit|insect-hitting-windshield|texas|state-trooper|shotgun|shot-in-the-forehead|shot-in-the-back|road-trip|restroom|murder-of-a-police-officer|jail|jailbreak|interrogation|handcuffs|gore|gas-station|dismemberment|diner|deputy-sheriff|death-of-boyfriend|dating|car-accident|arrest|truck|truck-stop|torture|switchblade|stabbing|spring-break|shower|shot-in-the-head|shooting|scorpion|rifle|remake|rainstorm|police-chase|motel|hitchhiking|helicopter|fire|murder-of-a-child|car-chase|boyfriend-girlfriend-relationship|blood-splatter|remake-of-cult-film</t>
  </si>
  <si>
    <t xml:space="preserve">tt0415856</t>
  </si>
  <si>
    <t xml:space="preserve">Hounddog</t>
  </si>
  <si>
    <t xml:space="preserve">A drama set in the American South, where a precocious, troubled girl finds a safe haven in the music and movement of Elvis Presley.</t>
  </si>
  <si>
    <t xml:space="preserve">Dakota Fanning, Granoldo Frazier, Isabelle Fuhrman, Cody Hanford</t>
  </si>
  <si>
    <t xml:space="preserve">Deborah Kampmeier</t>
  </si>
  <si>
    <t xml:space="preserve">grandmother-granddaughter-relationship|father-daughter-relationship|child-smoking-cigarette|1950s|child-rape|american-south|elvis-presley|stupidity|f-rated|mentoring|cross-cultural-relationship|tween-girl|killing-an-animal|black-american|children|shack|buttocks|sermon|guitar|river|music-band|panties|bra|abandoned-car|african-american|shotgun|pet-dog|single-parent|poor-white-trash|underwear|kitchen|sex|rural-setting|bathtub|church|one-word-title|underage-drinking|climbing-a-tree|tractor|struck-by-lightning|stable|southerner|southern-accent|singing-girl|sex-standing-up|rock-'n'-roll|rapist|rape-victim|racial-slur|preacher|pool-cue|pedophile|male-rear-nudity|interracial-friendship|heavy-rain|haircut|girl-dog-relationship|first-kiss|female-singer|dress-up|doggystyle-sex|delivery-boy|dead-dog|cornfield|cigarette-smoking|child-molester|car-wreck|car-trouble|blues-music|bitten-by-a-snake|billiards|barn|title-sung-by-character|dancing-girl|barefoot|snake|coming-of-age|child's-point-of-view|precocious-child|southern-gothic|sexual-abuse|family-crisis|domestic-violence|alabama|child-molestation|title-based-on-song|rape|child-actor|title-spoken-by-character</t>
  </si>
  <si>
    <t xml:space="preserve">tt0475394</t>
  </si>
  <si>
    <t xml:space="preserve">Smokin' Aces</t>
  </si>
  <si>
    <t xml:space="preserve">When a Las Vegas performer-turned-snitch named Buddy Israel decides to turn state's evidence and testify against the mob, it seems that a whole lot of people would like to make sure he's no longer breathing.</t>
  </si>
  <si>
    <t xml:space="preserve">Ryan Reynolds, Ray Liotta, Joseph Ruskin, Alex Rocco</t>
  </si>
  <si>
    <t xml:space="preserve">fbi|mafia|casino|mob-hit|sniper|lake|magician|fbi-agent|swede|surveillance|magic-act|witness-protection|card-trick|penthouse|hotel|sniper-rifle|machismo|cult-film|2000s|blood-splatter|breasts|first-part|soft-focus|slow-motion-violence|slow-motion-action-scene|slow-motion|slow-motion-scene|freeze-frame|fast-motion-scene|character's-point-of-view-camera-shot|black-humor|black-and-white-scene|split-screen|killed-in-an-elevator|lens-flare|polaroid|flashback|bathtub|bare-chested-male|closing-credits-sequence|underwear|undercover|thong|police|plastic-surgery|plan|nightclub|male-underwear|hitwoman|faked-death|female-nudity|no-opening-credits|lift-shooting|person-on-fire|wheelchair|video-surveillance|theatrical-agent|surgeon|suicidal|stakeout|stairwell|stabbing|security-guard|ritalin|racial-slur|rabbit-suit|prologue|presumed-dead|pool-hall|police-officer-killed|oxygen-tent|organized-crime|one-day|name-change|male-nudity|los-angeles-california|lesbian|hospital|helicopter|gun-in-mouth|grandmother|gore|gay-slur|father-son-relationship|eye-patch|ensemble-cast|elevator|drugs|disguise|diner|crime-boss|corpse|contact-lens|cocaine|black-comedy|1950s|torture|shot-to-death|shot-in-the-leg|shot-in-the-face|shot-in-the-chest|shot-in-the-back|shot-in-the-arm|shootout|severed-finger|self-mutilation|murder|mask|impersonation|erection|electrocution|bodyguard|blow-torch|betrayal|rifle|prostitute|neo-nazi|lawyer|las-vegas-nevada|lake-tahoe-nevada|chainsaw|bail-bondsman|hitman|death-of-friend|surprise-ending</t>
  </si>
  <si>
    <t xml:space="preserve">tt0455760</t>
  </si>
  <si>
    <t xml:space="preserve">Dead Silence</t>
  </si>
  <si>
    <t xml:space="preserve">A young widower returns to his hometown to search for answers to his wife's murder, which may be linked to the ghost of a murdered ventriloquist.</t>
  </si>
  <si>
    <t xml:space="preserve">Ryan Kwanten, Amber Valletta, Donnie Wahlberg, Michael Fairman</t>
  </si>
  <si>
    <t xml:space="preserve">ventriloquist|ghost|package|ghost-story|doll|death|apartment|revenge|detective|legend|grave|funeral|curse|widower|murder|dummy|shaving-with-an-electric-razor|urban-legend|tombstone|dripping-faucet|discovering-a-dead-body|close-up-of-eye|mouth-wide-open|tea-kettle-whistling|begins-with-text|death-stare|dead-woman-with-eyes-open|death-of-expectant-mother|death-of-pregnant-woman|family-photo|ends-with-dedication|fire|spiral-staircase|falling-into-water|swimming-underwater|pump-action-shotgun|whispering|digging-up-a-grave|grave-side-ceremony|coughing-up-blood|close-up-of-eyes|extreme-closeup|underwater|supernatural-power|older-man-younger-woman-relationship|flashback|whistling-kettle|wheelchair-bound|tuxedo|trail-of-blood|tongue-cut-out|theater|suspicion|straight-razor|stepmother-stepson-relationship|stage|small-town|shovel|shaving|severed-tongue|screaming|rowboat|rose|rocking-chair|revelation|rain|puppet|pregnant-woman-murdered|police-officer-killed|poem|photograph|photo-album|oxygen-tank|murder-of-family|motel|mortician|missing-person-poster|map|mansion|mannequin|looking-at-self-in-mirror|lantern|imitation|husband-wife-relationship|hiding-under-the-covers|hearse|ghost-in-mirror|funeral-home|flashlight|fireplace|film-starts-with-text|father-son-relationship|family-portrait|fall-through-floor|falling-from-height|dripping-water|disappearance|digging-grave|deception|death-of-wife|death-of-protagonist|dead-boy|coughing-blood|corpse|car-chase|camera|gothic|macabre|evil-clown|clown|shotgun|loss-of-wife|child-murder|cemetery|basement|blood|tongue-ripping|ventriloquism|surprise-ending</t>
  </si>
  <si>
    <t xml:space="preserve">tt0490204</t>
  </si>
  <si>
    <t xml:space="preserve">Reign Over Me</t>
  </si>
  <si>
    <t xml:space="preserve">A man who lost his family in the September 11 attack on New York City runs into his old college roommate. Rekindling the friendship is the one thing that appears able to help the man recover from his grief.</t>
  </si>
  <si>
    <t xml:space="preserve">Adam Sandler, Don Cheadle, Jada Pinkett Smith, Liv Tyler</t>
  </si>
  <si>
    <t xml:space="preserve">grief|mental-breakdown|depression|post-september-11-2001|college|roommate|friendship|new-york-city|dental-office|latex-gloves|dentist-office|white-coat|dental|dental-chair|dentist-chair|motivational|reference-to-bruce-springsteen|playing-against-type|three-word-title|title-based-on-song|firearm-pointed-at-the-camera|black-humor|woman-with-glasses|man-with-glasses|shoes|trying-to-get-a-policeman-to-kill-you|suicide-contemplation|lawyer|attorney|drummer|painting|nightmare|dream|interracial-relationship|loss-of-child|comedienne|great-lakes|coffee|midlife-crisis|river|guitar|chinese-restaurant|chinese-food|penis|moving-van|moving|sexual-harassment|harassment|aunt-nephew-relationship|paint|hardware-store|teenage-girl|papaya-juice|old-woman|old-man|seduction|rejection|theatre-audience|movie-theatre|wake|flashback|taxi-driver|mental-hospital|hospital|kitchen|grandfather-granddaughter-relationship|dormitory|pizza|beer|war-on-terror|gun|tv-news|liquor-store|music-store|comic-book|violent-outburst|truck|card-trick|landlady|record-album|musician|song|singing|singer|false-accusation|traffic-jam|apology|telephone-call|police-station|arrest|bar|nightclub|root-beer|drink-thrown-into-someone's-face|letter|computer|jigsaw-puzzle|sleepwalking|photography-class|class|cell-phone|earphones|receptionist|patient|black-american|african-american|trivia|restaurant|cafe|eating|food|montage|ex-policeman|policeman|insanity|blow-job|jealousy|violence|sanity-hearing|anger|sex|drinking|drink|taxi|watching-tv|memory|tears|crying|post-traumatic-stress-disorder|father-daughter-relationship|mother-daughter-relationship|father-son-relationship|mother-son-relationship|family-relationships|world-trade-center-manhattan-new-york-city|manhattan-new-york-city|overprotective-mother|overprotective-father|love|loss-of-family|gay-slur|mother-in-law-son-in-law-relationship|father-in-law-son-in-law-relationship|therapist|psychologist|photograph|motorscooter|man-child|male-friendship|judge|involuntary-commitment|husband-wife-relationship|hearing|grieving|courtroom|loss-of-wife|loss-of-daughter|september-11-2001|reflection|melancholy|sadness|airplane-crash|friend|death|death-of-wife|death-of-daughter|college-roommate|widower|mental-illness|melodrama|marriage|dentist|interracial-friendship|death-of-father|title-spoken-by-character</t>
  </si>
  <si>
    <t xml:space="preserve">tt0489235</t>
  </si>
  <si>
    <t xml:space="preserve">My Name Is Bruce</t>
  </si>
  <si>
    <t xml:space="preserve">Mistaken for his character Ash from the 'Evil Dead' trilogy, Bruce Campbell is forced to fight a real monster in a small Oregon town.</t>
  </si>
  <si>
    <t xml:space="preserve">Image Entertainment</t>
  </si>
  <si>
    <t xml:space="preserve">Bruce Campbell, Grace Thorsen, Taylor Sharpe, Ted Raimi</t>
  </si>
  <si>
    <t xml:space="preserve">Bruce Campbell</t>
  </si>
  <si>
    <t xml:space="preserve">demon|b-movie|small-town|chinese|birthday|agent|evil-dead|deity|blood-splatter|intentionally-bad|devil-on-shoulder|angel-on-shoulder|angel-and-devil|ex-husband-ex-wife-relationship|telephone-call|screwball-comedy|tofu|stereotype|stealing-car|screening-room|rifle|reckless-shooting|prostitute|movie-star|merchandise|homosexual-overtones|gun|gun-shop|goth|escape|dynamite|date|dark-horse|dancing|chainsaw|bravery|big-eater|baseball-bat|answering-machine|van|singing|severed-head|severed-hand|redneck|movie-reference|mayor|knocked-out|idol|hostility|graveyard|fictional-town|fan|drunkenness|drinking-urine|divorcee|disembodied-hand|decapitation|countryside|broken-down-car|alcohol|abduction|cult-figure|wilhelm-scream|cult-movie-cast|anti-hero|directed-by-star|cult-film|movie-set|film-within-a-film|actor-playing-multiple-roles|actor-playing-himself|death-of-friend|character-name-in-title|surprise-ending</t>
  </si>
  <si>
    <t xml:space="preserve">tt0762110</t>
  </si>
  <si>
    <t xml:space="preserve">Irina Palm</t>
  </si>
  <si>
    <t xml:space="preserve">Maggie, a 50-year-old widow, desperately needs some money to pay for a medical treatment for her ill grandson. After one attempt at trying to find a job, Maggie finds herself roaming the ...</t>
  </si>
  <si>
    <t xml:space="preserve">Marianne Faithfull, Predrag 'Miki' Manojlovic, Kevin Bishop, Siobhan Hewlett</t>
  </si>
  <si>
    <t xml:space="preserve">Sam Garbarski</t>
  </si>
  <si>
    <t xml:space="preserve">money|widow|glory-hole|airplane|ambulance|shame|anger|strip-club|photograph|tattoo|stripper|watching-tv|buttocks|breasts|lottery-ticket|nudity|subway|masturbation|sex-club|job-interview|train|christmas-tree|soho-london|physician|playing-cards|employer-employee-relationship|reference-to-the-beatles|mother-in-law-daughter-in-law-relationship|london-england|bed-ridden|husband-wife-relationship|employment-agency|father-son-relationship|mother-son-relationship|sick-child|sex-talk|prostitute|little-boy|hospital|hand-job|grandmother-grandson-relationship|financial-problem|child-in-peril|character-name-in-title</t>
  </si>
  <si>
    <t xml:space="preserve">tt0783515</t>
  </si>
  <si>
    <t xml:space="preserve">The Education of Charlie Banks</t>
  </si>
  <si>
    <t xml:space="preserve">College student Charlie Banks has to face old problems when the bully he had an unpleasant encounter with back in high school shows up on his campus.</t>
  </si>
  <si>
    <t xml:space="preserve">Jesse Eisenberg, Jason Ritter, Chris Marquette, Eva Amurri Martino</t>
  </si>
  <si>
    <t xml:space="preserve">college|campus|student|college-student|coming-of-age|dormitory|dorm-room|croquet|hot-temper|child-smoking-cigarette|sneaking-in|tuxedo|dance|fugitive|flashback|bookend-scenes|marina|bar|head-butt|on-the-run|on-the-lam|library|key|house-party|fall-from-height|sex|yacht|sailboat|boat|bmw|rich-kid|class-differences|hot-tub|beach|marijuana-joint|private-plane|airplane|teenage-boy|playing-cards|roommate|bookstore|narrated-by-title-character|narrated-by-character|narration|female-photographer|card-playing|card-game|college-campus|love-triangle|boyfriend-girlfriend-relationship|father-son-relationship|fistfight|fight|snitch|police-arrest|police|punched-in-the-face|violent-youth|statement-to-police|spray-can|rooftop|party|hit-with-a-bottle|hit-over-the-head-with-a-bottle|kicked-in-the-face|kicked-in-the-head|punched-in-the-stomach|new-york-city|manhattan-new-york-city|greenwich-village-manhattan-new-york-city|opening-narration|violence|poker|explosive-personality|cultural-difference|class-distinction|1970s|character-name-in-title</t>
  </si>
  <si>
    <t xml:space="preserve">tt0768183</t>
  </si>
  <si>
    <t xml:space="preserve">Day Zero</t>
  </si>
  <si>
    <t xml:space="preserve">The military draft is back, three best friends are drafted and given 30 days to report for duty. In that time, they're forced to confront everything they believe about courage, duty, love, friendship and honor.</t>
  </si>
  <si>
    <t xml:space="preserve">First Look Studios</t>
  </si>
  <si>
    <t xml:space="preserve">Elijah Wood, Chris Klein, Jon Bernthal, Ginnifer Goodwin</t>
  </si>
  <si>
    <t xml:space="preserve">Bryan Gunnar Cole</t>
  </si>
  <si>
    <t xml:space="preserve">duty|friend|honor|courage|love|friendship|military-draft|breasts|ejaculation|orgasm|listening-to-news|list-of-things-to-do|demonstration|march|robbery|graffiti|anti-war-demonstration|gang-rape|academic-masters-degree|plagiarism|threat-to-kill-father|confession|underwear|conscientous-objector|mobile-phone|ultrasound|e.r.i.|doctor|cancer|punched-in-the-face|book|memory|single-parent|sorrow|garage|tequila|freedom|september-11-2001|heart-attack|law-firm|female-masturbation|peep-show|intercom|manhattan-new-york-city|penn-station-manhattan-new-york-city|sunglasses|destroying-a-computer|dog-tag|candle|mirror|violence|beating|dead-body|suicide-by-jumping|marijuana|boat|self-destructiveness|mother-daughter-relationship|therapist|therapy|apple-computer|computer|mail|photograph|politics|best-friend|uncle-niece-relationship|korean-war|vietnam-war|tears|crying|face-slap|umbrella|rain|beer|drink|drinking|surrogate-father|homophobia|homosexual|gay|family-relationships|eyeglasses|mother-son-relationship|pot-smoking|american-flag|u.s.-army|pimp|premature-ejaculation|husband-wife-relationship|fistfight|gay-slur|shower|google|sex|female-nudity|stripper|dildo|family-dinner|novelist|therapist-client-relationship|candlelight-dinner|first-date|teacher|boyhood-friend|hit-in-the-face|political-argument|party|cancer-survivor|two-word-title|three-friends|bar|taxi|father-son-relationship|weightlifting|working-out|gym|f-word|bare-chested-male|draft-dodger|kitchen|boyfriend-girlfriend-relationship|hot-dog|teenage-girl|mailbox|new-yorker|vomiting-in-a-toilet|group-of-friends|new-york-skyline|u.s.-mail|archive-footage|female-psychiatrist|list|to-do-list|check-list|jumping-to-death|jumping-off-a-roof|jumping-from-height|rooftop|telephone-call|cigarette-smoking|protest-sign|protestor|laptop|tattoo-on-head|shaved-head|haircut|shaving-one's-head|tattoo-parlor|looking-at-self-in-mirror|talking-to-oneself-in-a-mirror|marriage|elevator|writer|videotape|taxi-driver|tattoo|suicide|prostitute|post-september-11-2001|political-protest|new-york-city|letter|lawyer|iraq-war|gay-bar|anti-war|anti-war-protest|death-of-mother|number-in-title</t>
  </si>
  <si>
    <t xml:space="preserve">tt0791304</t>
  </si>
  <si>
    <t xml:space="preserve">Georgia Rule</t>
  </si>
  <si>
    <t xml:space="preserve">A troubled young woman is sent to live with her grandmother for the summer, while hiding a secret that could potentially tear her family apart.</t>
  </si>
  <si>
    <t xml:space="preserve">Jane Fonda, Lindsay Lohan, Felicity Huffman, Dermot Mulroney</t>
  </si>
  <si>
    <t xml:space="preserve">summer|secret|woman|alcoholic|rules|teenager|alcoholic-mother|idaho|mormon|friend|rebelliousness|f-rated|watching-television|crystal-glass|bowl|child-molester|card-game|fainting|baseball-bat|implied-female-nudity|self-help-cd|road-sign|banging-one's-head-against-a-wall|vacation|vase|toilet-paper|falling|hammer|divorce|clock-tower|being-watched|watching-someone|abstinence|banishment|bar-of-soap|ice-cream|saddle|billboard|dying-hair|babysitter|receptionist|hernia|stuffed-toy-dog|railroad-crossing|music-teacher|stairway|sleeping-in-a-car|talking-to-a-bird|cd|video-tape|antibuse|landlord|mandolin|biting-someone's-ear|dog|parrot|pizza|murder-contemplation|knife|uncle-nephew-relationship|death-of-baby|lake|baton-twirler|hull-idaho|boy|gin-rummy|suitcase|bed|falling-off-a-bed|newspaper|meditation|brother-sister-relationship|death-of-wife|prenuptial-agreement|liquor-store|binoculars|cooking|waitress|cafe|cat|rabbit|pig|children|church|mormon-missionary|missionary|salt-lake-city-utah|canary|doctor|train|gardening|pet|fish|unzipping-pants-fly|religion|earphones|child-abuse|drug-use|running|chase|being-followed|liar|reference-to-god|reference-to-ezra-pound|death-of-husband|death|car-accident|friendship|mother-son-relationship|father-daughter-relationship|cigarette-smoking|theft|thief|song|singing|singer|eating|food|reading|book|taking-off-panties|hangover|drunkenness|drinking|drink|peer-pressure|panties|bra|underwear|sex-with-a-minor|premarital-sex|sex-scene|prologue|pickup-truck|husband-wife-relationship|family-relationships|summer-romance|teenage-sexuality|suspected-homosexual|following-someone|sprayed-with-water|sent-away|faith|redemption|jigsaw-puzzle|poetry-book|photograph|pet-bird|kiss|male-virgin|loss-of-father|lifting-up-a-dress|letter|legs|insult|implied-nudity|hit-with-a-baseball-bat|grandmother's-house|gift|fourth-of-july|forgiveness|fight|ferrari|fellatio|erection|disbelief|haircut|crying|chased-by-a-car|breaking-a-car-window|boyfriend-girlfriend-relationship|binge-drinking|barbecue|babysitting|attempted-seduction|argument|apology|anger|stitch|cell-phone|walking-alongside-a-car|teen-angst|female-bonding|culture-clash|widow|death-threat|teenage-girl|mockery|lie|hitchhiking|grandmother-granddaughter-relationship|car|bribe|love|small-town|secretary|screaming|san-francisco-california|rowboat|rain|picnic|old-flame|new-job|neighbor|mouth-washed-with-soap|motel|marriage|marriage-proposal|lawyer|lawnmower|incest|water-hose|flirting|fishing|diner|convertible|confession|college|cheating-on-girlfriend|stepfather-stepdaughter-relationship|veterinarian|oral-sex|rebellious-daughter|generation-gap|dysfunctional-family|mother-daughter-relationship|death-of-father|title-spoken-by-character|character-name-in-title</t>
  </si>
  <si>
    <t xml:space="preserve">tt0478311</t>
  </si>
  <si>
    <t xml:space="preserve">Knocked Up</t>
  </si>
  <si>
    <t xml:space="preserve">For fun-loving party animal Ben Stone, the last thing he ever expected was for his one-night stand to show up on his doorstep eight weeks later to tell him she's pregnant with his child.</t>
  </si>
  <si>
    <t xml:space="preserve">Seth Rogen, Katherine Heigl, Paul Rudd, Leslie Mann</t>
  </si>
  <si>
    <t xml:space="preserve">8 wins &amp; 25 nominations.</t>
  </si>
  <si>
    <t xml:space="preserve">unplanned-pregnancy|one-night-stand|pregnancy|website|slacker|pregnant-woman-in-bathtub|f-word|argument|party|club|roommate|dancing|condom|woman|porn-actor-in-mainstream-movie|holding-someone's-breasts|reference-to-pubic-hair|vomiting|jew|female-explicit-nudity|birth-crowning|vagina|stripper|giggle|missionary-position|strip-club|talking-during-sex|gross-out-humor|cameo|profanity|vulgarity|machismo|man-in-a-wheelchair|hand-on-breast|ultrasound-imaging|playing-ping-pong|man-wearing-a-towel|female-sitting-on-a-toilet|trouble-using-a-condom|jumping-into-a-pool|blowing-smoke-ring|laughing-child|awakened-by-a-child|woman-in-bathtub|sex-in-bed|girl-in-panties|thong-panties|black-panties|white-panties|panties|lust|public-nudity|female-frontal-nudity|breasts|scantily-clad-female|cleavage|reference-to-stephen-hawking|stoner|actor-playing-himself|reference-to-google|bare-chested-male|unprotected-sex|weed|pot-smoking|grass|ganja|cannabis|reference-to-pepsi|sex-with-pregnant-woman|reference-to-costco|sex-comedy|real-life-mother-and-daughter-playing-mother-and-daughter|friend|drunkenness|drug-use|dating|bed|world-wide-web|woman-on-top|television-show|television-network|television-executive|shopping|sex-talk|playhouse|pink-eye|penis-joke|obstetrician|natural-childbirth|messy-apartment|male-rear-nudity|internet|husband-wife-relationship|gynecology|gynecological-exam|fart-joke|dinner|close-up|bubble-bath|birth|birthday-cake|belly|bathtub|bare-butt|bar-mitzvah|apartment|masturbation|rear-entry-sex|roller-coaster|pornography|paintball|machete|lesbian-kiss|hit-in-the-crotch|hallucination|gas-mask|canadian-stereotype|father-daughter-relationship|bar|multiple-cameos|female-nudity|catch-phrase|drunken-sex|hallucinogenic-drug|bouncer|unemployment|trampoline|television-producer|sister-sister-relationship|mother-daughter-relationship|marriage|marriage-proposal|male-nudity|magic-mushroom|lap-dance|job-promotion|jealousy|interview|infidelity|hotel|gynecologist|gay-slur|fantasy-baseball|earthquake|drug-humor|doorman|diner|cirque-du-soleil|childbirth|canadian-expatriate|breakup|bookstore|ping-pong|crib|birthday-party|beard|sex-scene|love|los-angeles-california|las-vegas-nevada|unwed-pregnancy|restaurant|nightclub|hospital|father-son-relationship|marijuana|premarital-sex|casual-sex|actor-shares-first-name-with-character</t>
  </si>
  <si>
    <t xml:space="preserve">tt0427998</t>
  </si>
  <si>
    <t xml:space="preserve">The Grand</t>
  </si>
  <si>
    <t xml:space="preserve">An improvisational comedy using a handful of actors playing characters competing in an actual poker tournament.</t>
  </si>
  <si>
    <t xml:space="preserve">Woody Harrelson, David Cross, Dennis Farina, Cheryl Hines</t>
  </si>
  <si>
    <t xml:space="preserve">Zak Penn</t>
  </si>
  <si>
    <t xml:space="preserve">poker-tournament|improvisational-comedy|poker|rehab|poker-player|mockumentary|las-vegas-nevada|gambler|drug-addict|casino|casino-owner</t>
  </si>
  <si>
    <t xml:space="preserve">tt0478126</t>
  </si>
  <si>
    <t xml:space="preserve">Cthulhu</t>
  </si>
  <si>
    <t xml:space="preserve">A Seattle history professor, drawn back to his estranged family on the Oregon coast to execute his late mother's estate, is reaquainted with his best friend from childhood, with whom he has...</t>
  </si>
  <si>
    <t xml:space="preserve">Jason Cottle, Casey Curran, Ethan Atkinson, Patrick McKnight</t>
  </si>
  <si>
    <t xml:space="preserve">Dan Gildark</t>
  </si>
  <si>
    <t xml:space="preserve">cult|shower|gay-kiss|male-rear-nudity|male-masturbation|drugged|wheelchair|injection|syringe|memory|male-rape|masturbation|beach|cat|dead-body|blood|motel|underwear|tattoo|reference-to-the-lion-the-witch-and-the-wardrobe|kiss|reference-to-the-chronicles-of-narnia|gay-sex|husband-wife-relationship|polar-bear|dock|liquor-store|store|alarm-clock|nightmare|shaved-head|shaving-head|head-shaving|shaving|flashback|pinball|pinball-machine|taking-a-picture|bar|ocean|pacific-northwest|car-accident|telephone-call|funeral|small-town|one-word-title|gay-man-impregnates-woman|non-statutory-female-on-male-rape|gay-man-has-sex-with-a-woman|homosexual|h.p.-lovecraft|gay|cthulhu|death-of-mother|character-name-in-title|rape</t>
  </si>
  <si>
    <t xml:space="preserve">tt0960770</t>
  </si>
  <si>
    <t xml:space="preserve">Holding Trevor</t>
  </si>
  <si>
    <t xml:space="preserve">Young, beautiful and intelligent, Trevor (screenwriter Brent Gorski) is in a stalemate. Entangled in an unhealthy relationship with Darrell, a self-destructive heroin addict, and trapped in...</t>
  </si>
  <si>
    <t xml:space="preserve">Brent Gorski, Christopher Wyllie, Melissa Searing, Jay Brannan</t>
  </si>
  <si>
    <t xml:space="preserve">Rosser Goodman</t>
  </si>
  <si>
    <t xml:space="preserve">party|heroin-addict|hiv-test|singer|romantic-evening|overdose|heroin|hugging|car|crying|doctor|drug-addict|bedroom|poem|greeting-card|orgasm|office|guitar|kitchen|sleeping-on-a-couch|gay-relationship|boyfriend-boyfriend-relationship|male-nudity|male-rear-nudity|car-wash|drug-overdose|shower|bathroom|telephone-call|oral-sex|masturbation|tickling|sex|gay-sex|kiss|voice-over-narration|cemetery|outdoor-cafe|gay-doctor|ex-boyfriend|holding-hands|gay-kiss|gay-romance|dark-comedy|coming-of-age|addiction|death|human-immunodeficiency-virus|friendship|twenty-something|queer|hiv-aids|gay|drug-addiction|independent-film</t>
  </si>
  <si>
    <t xml:space="preserve">tt0893346</t>
  </si>
  <si>
    <t xml:space="preserve">Kiss the Bride</t>
  </si>
  <si>
    <t xml:space="preserve">In high school, Matt and Ryan were best friends. More than friends, actually. But in the ensuing ten years, they've lost contact. So when Matt receives an invitation to Ryan's wedding he's ...</t>
  </si>
  <si>
    <t xml:space="preserve">Tori Spelling, Philipp Karner, James O'Shea, Joanna Cassidy</t>
  </si>
  <si>
    <t xml:space="preserve">C. Jay Cox</t>
  </si>
  <si>
    <t xml:space="preserve">best-friend|wedding|high-school|secret|golf|nuptial|queer-cinema|caught-kissing|bisexual|kiss|orgasm|bedroom|gay-relationship|oral-sex|dental-retainer|bridal-shop|bachelor-party|male-stripper|male-in-shower|flashback|male-male-kiss|male-rear-nudity|boyhood-friend|former-lover|family-relationships|wedding-dress|strip-club|stanford|mother-son-relationship|male-nudity|magazine|homosexual|homosexuality|groom|gay-marriage|gay-man|gay-kiss|gay-couple|friendship|father-son-relationship|construction|college|bride|boyfriend|blow-job|best-man|gay|independent-film</t>
  </si>
  <si>
    <t xml:space="preserve">tt0992911</t>
  </si>
  <si>
    <t xml:space="preserve">Flash Point</t>
  </si>
  <si>
    <t xml:space="preserve">A hot-headed inspector takes on a small but powerful Vietnamese-Chinese gang, after a series of crimes and murder attempts committed and putting an undercover cop and his girlfriend in great danger.</t>
  </si>
  <si>
    <t xml:space="preserve">Third Rail Releasing</t>
  </si>
  <si>
    <t xml:space="preserve">Donnie Yen, Louis Koo, Collin Chou, Ray Lui</t>
  </si>
  <si>
    <t xml:space="preserve">arrest|showdown|murder|hong-kong|blood-splatter|death-of-girl|dead-girl|bloody-body-of-child|dead-child|child-murder|child-killed|child-knocked-unconscious|knife-fight|diving|exit-wound|death|bullet-ballet|gun-fu|gun-battle|gun|gun-duel|graphic-death-scene|fight|slow-motion-scene|martial-artist|combat|sniper|gunfight|shootout|pistol|self-justice|poetic-justice|police-vigilantism|buddy-cop|buddy|two-man-army|tai-chi|hand-to-hand-combat|stylized-violence|wire-fu|roundhouse-kick|kung-fu-master|kung-fu-fighting|kung-fu|fistfight|brawl|gore|brutality|violence|blood|chop-socky|tough-guy|action-hero|anti-hero|hero|uniform|murder-of-a-policewoman|shot-to-death|shot-in-the-head|shooting|producer|murder-of-a-police-officer|mixed-martial-arts|explosion|child-in-peril|sniper-rifle|shot-in-the-back|beaten-to-death|martial-arts|death-of-child</t>
  </si>
  <si>
    <t xml:space="preserve">tt0775488</t>
  </si>
  <si>
    <t xml:space="preserve">Illegal Tender</t>
  </si>
  <si>
    <t xml:space="preserve">When the thugs who killed his father come looking for him, a young Latino man and his mother flee from their home.</t>
  </si>
  <si>
    <t xml:space="preserve">Michael Philip Del Rio, Samuel Molina, Rick Sepulveda, Manny Perez</t>
  </si>
  <si>
    <t xml:space="preserve">revenge|college-student|blood|panties|new-york-city|flashback|face-slap|bronx-new-york-city|bare-breasts|wealth|trail-of-blood|thong|sunglasses|suicide|shot-to-death|shot-in-the-shoulder|shot-in-the-leg|shot-in-the-head|shot-in-the-forehead|shot-in-the-chest|shootout|puerto-rico|pregnancy|on-the-run|murder|money-counting|male-rear-nudity|loss-of-sister|loss-of-loved-one|loss-of-husband|hitman|hiding-in-a-closet|hidden-gun|girl-in-bra-and-panties|female-rear-nudity|drug-overdose|drug-dealer|doggystyle-sex|death|death-threat|cleavage|cigarette-smoking|child-in-peril|cheat-on-wife|champagne|butcher-knife|bruise|blood-spatter|bikini|betrayal|beating|beach|organized-crime|mother-son-relationship|death-of-father</t>
  </si>
  <si>
    <t xml:space="preserve">tt0373883</t>
  </si>
  <si>
    <t xml:space="preserve">Halloween</t>
  </si>
  <si>
    <t xml:space="preserve">After being committed for 17 years, Michael Myers, now a grown man and still very dangerous, escapes from the mental institution and immediately returns to Haddonfield to find his baby sister, Laurie.</t>
  </si>
  <si>
    <t xml:space="preserve">Malcolm McDowell, Brad Dourif, Tyler Mane, Daeg Faerch</t>
  </si>
  <si>
    <t xml:space="preserve">Rob Zombie</t>
  </si>
  <si>
    <t xml:space="preserve">michael-myers|evil|slasher|serial-killer|murder|boy|mental-asylum|brutal|death|rampage|teenager|suicide|stripper|dysfunctional-family|attack|psychiatrist|strong-language|profanity|swearing|f-word|multiple-versions|throat-slit|institutionalized|psych-ward|institutionalization|psychiatric-ward|psychiatric-hospital|mental-hospital|hanging|teen-sex|female-rear-nudity|female-frontal-nudity|blood-spatter|sicko|midwest|creepy|bad-guy|animal-killing|child-as-murderer|bloodbath|child-killed|splatter|murderer|dark-past|tension|sadistic-psychopath|sadistic|gory-violence|psycho-killer|carnage|slashing|crime-scene|sadism|serial-murder|weirdo|insanity|psychotic|psycho|body-count|satanic|violent|butchery|perversion|murder-spree|killing|disturbing|multiple-homicide|choked-to-death|creep|serial-murderer|bloody-violence|slasher-killer|murder-of-a-child|child-murders-a-child|stabbed-to-death|butcher|brutality|female-victim|stabbing|victim|monster-as-victim|extreme-violence|graphic-violence|white-mask|masked-villain|knife-murder|killer|characters-killed-one-by-one|mass-murder|crime-spree|killing-spree|jumpsuit|boogeyman|rage|madman|psychopath|carrying-a-dead-body|reference-to-charles-manson|evil-man|villain|mass-murderer|masked-man|psychopathic-killer|maniac|terror|abusive-childhood|sexual-violence|controversy|violence|human-monster|lifting-a-female-into-the-air|chase|male-nudity|lifting-someone-into-the-air|killer-child|bloody-body-of-child|strangulation|sororicide|matricide|hanged-boy|uniform|murder-of-a-policewoman|television|teenage-sex|stalking|sheriff|sex|school-principal|restroom-killing|psychologist|police-investigation|photograph|pervert|palm-tree|naked-dead-woman|knife|jack-o'lantern|home-movie|hit-with-a-baseball-bat|high-school-friend|headphones|fork|fake-skeleton|empty-swimming-pool|duct-tape|dead-body|character-without-conscience|boyfriend-girlfriend-relationship|blood|beating|bathroom-stall|autumn|author|animal-mutilation|aluminum-baseball-bat|1970s|female-full-frontal-nudity|white-trash|tombstone|throat-slitting|stabbed-in-the-back|shot-in-the-head|shot-in-the-face|shot-in-the-back|rape|pumpkin|premarital-sex|murder-of-a-police-officer|pistol|massacre|loss-of-family|joke|gun-store|graveyard|falling-from-height|escaped-mental-patient|drowning|dead-animal|child-in-peril|butcher-knife|broken-leg|broken-arm|blood-splatter|baseball-bat|woman-on-top|strip-club|porn-magazine|loss-of-sister|loss-of-mother|loss-of-friend|loss-of-boyfriend|beaten-to-death|tragedy|mysterious-death|manhunt|killed-with-a-fork|dripping-blood|disfigured-face|shot-in-the-shoulder|multiple-murder|dying-words|dying-during-sex|death-of-pet|darkness|abandoned-house|masked-killer|trick-or-treating|disturbed-child|throat-ripping|stabbed-in-the-chest|skull-crushing|impalement|gore|female-nudity|corpse|killing-an-animal|controversial|psycho-terror|american-horror|subjective-camera|character's-point-of-view-camera-shot|villain-not-really-dead-cliche|closing-credits-sequence|electronic-music-score|psycho-thriller|remake|title-spoken-by-character</t>
  </si>
  <si>
    <t xml:space="preserve">tt0431197</t>
  </si>
  <si>
    <t xml:space="preserve">The Kingdom</t>
  </si>
  <si>
    <t xml:space="preserve">A team of U.S. government agents are sent to investigate the bombing of an American facility in the Middle East.</t>
  </si>
  <si>
    <t xml:space="preserve">Jamie Foxx, Chris Cooper, Jennifer Garner, Jason Bateman</t>
  </si>
  <si>
    <t xml:space="preserve">saudi-arabia|investigation|die-hard-scenario|safe-room|al-qaeda|stabbed-in-the-crotch|attempted-coverup|torture|bomb-making|fbi|fbi-agent|compound|oil|vomiting|latex-gloves|prayer|shot-on-location|cross-cutting|ironic-ending|beheading|camcorder|car-wreck|marble|rocket-propelled-grenade|reference-to-the-hulk|gym|reference-to-mohammed|shrapnel|ordinance|witness|falcon|shooting-baskets|reference-to-george-s.-patton|reference-to-general-westmoreland|reference-to-shaquille-o'neal|reference-to-charles-manson|richard-nixon|u.s.-attorney-general|ambassador|swastika|softball|archive-footage|saddam-hussein|ronald-reagan|george-bush|helicopter|hand-grenade|video-camera|face-slap|shot-through-a-wall|shot-in-the-throat|revelation|police-officer-killed|overturning-car|impersonating-a-police-officer|hit-in-the-face|gash-on-arm|flashback|explosive-vest|exploding-building|disfigurement|deception|child-in-peril|car-accident|bound-and-gagged|board-game|blood|beating|ambush|urban-combat|sleep-deprivation|sheikh|praying|mask|marbles|lollipop|flash-bang|flack-vest|fingerprints|camel|bullet-hole|basketball|apartment-building|arab|usa|uniform|prince|palace|interrogation|cap|iraq-war|washington-d.c.|pistol|machine-gun|gun|federal-bureau-of-investigation|war-on-terrorism|violence|theocracy|silicone-lips|scapegoating|royalty|revenge|postmodernism|political-manipulation|islam|gore|factionalism|explosion|evil-arab|car-rollover|bludgeoning|black-american-hero|assault-rifle|terrorism|chase|attempted-murder|stabbed-in-the-leg|stabbed-in-the-head|shot-to-death|shot-in-the-neck|shot-in-the-leg|shot-in-the-head|shot-in-the-forehead|shot-in-the-chest|severed-finger|rpg|mass-killing|loss-of-wife|loss-of-friend|kicked-in-the-head|hostage|grenade|exploding-body|death|child-uses-gun|child-murder|bloody-body-of-a-child|suv|suicide-bomber|shootout|rocket-launcher|police|kidnapping|fish-out-of-water|exploding-car|evidence|convoy|car-crash|government-agent|death-of-friend|title-spoken-by-character|surprise-ending|blood-splatter</t>
  </si>
  <si>
    <t xml:space="preserve">tt0408839</t>
  </si>
  <si>
    <t xml:space="preserve">The Heartbreak Kid</t>
  </si>
  <si>
    <t xml:space="preserve">A newly wed man who believes he's just gotten hitched to the perfect woman encounters another lady on his honeymoon.</t>
  </si>
  <si>
    <t xml:space="preserve">Ben Stiller, Malin Akerman, Michelle Monaghan, Jerry Stiller</t>
  </si>
  <si>
    <t xml:space="preserve">marriage|dysfunctional-marriage|sporting-goods-store|resort|humorous-sex-scene|comedic-sex-scene|cowgirl-sex-position|talking-dirty-during-sex|talking-dirty|loud-sex|bare-breasts|topless-female-nudity|topless-woman|nudity|topless|breast|woman-moaning-from-pleasure|woman-moaning|moaning|moaning-woman|nipples|bikini|blonde|jacuzzi|white-panties|leg-spreading|lust|fondling|coitus|copulation|sex-in-bed|female-removes-her-dress|female-removes-her-clothes|girl-in-panties|female-full-frontal-nudity|female-rear-nudity|breasts|scantily-clad-female|cleavage|sexual-pleasure|sexual-encounter|sexual-arousal|san-francisco-california|cabo-san-lucas-mexico|no-panties|female-pubic-hair|deviated-septum|nightie|spooning|spooning-sexual-position|cowboy-sex-position|female-flatulence|singing-in-a-car|real-life-father-and-son-playing-father-and-son|fake-female-frontal-nudity|frat-pack|pornographic-video|thrown-from-a-train|pornography|jumping-into-water|border-crossing|bicycle-accident|marriage-annulment|remake|woman-on-top|shallow|nose|kama-sutra|acrobatic-sex|zoophilia|vcr-tape|urination|surprise-after-end-credits|sunburn|sex-show|scene-during-end-credits|pubic-hair|panties|jellyfish|homophobia|gigantic-breasts|gay-stereotype|female-nudity|female-frontal-nudity|dirty-talk|deranged-woman|deception|cocaine-addict|bestiality|baseball-bat|bare-butt|animal-penis|rough-sex|flatulence|wedding|wedding-reception|wedding-gift|trust|true-love|toilet|suspicion|stupidity|speed-dating|sex|self-confidence|secret|scatological-humor|redemption|premarital-sex|old-flame|newlywed|marriage-proposal|infidelity|hobby|guilt|future-in-laws|friendship|flirting|farce|engagement|eavesdropping|drunkenness|drugs|drug-humor|divorce|dating|dance|confession|compassion|cheating-on-one's-girlfriend|cheating-on-one's-boyfriend|celibacy|best-man|apology|advice|surprise-ending|nipple</t>
  </si>
  <si>
    <t xml:space="preserve">tt0465538</t>
  </si>
  <si>
    <t xml:space="preserve">Michael Clayton</t>
  </si>
  <si>
    <t xml:space="preserve">A law firm brings in its "fixer" to remedy the situation after a lawyer has a breakdown while representing a chemical company that he knows is guilty in a multibillion-dollar class action suit.</t>
  </si>
  <si>
    <t xml:space="preserve">Tom Wilkinson, Michael O'Keefe, Sydney Pollack, Danielle Skraastad</t>
  </si>
  <si>
    <t xml:space="preserve">Won 1 Oscar. Another 26 wins &amp; 110 nominations.</t>
  </si>
  <si>
    <t xml:space="preserve">law|fixer|law-firm|debt|attorney|lawsuit|loan-shark|poker|nervous-breakdown|client|merger|deposition|night|dawn|money|new-york|pesticide|gambler|business|bar|police|medication|gambling|fantasy-novel|divorce|chemical|madman|lawyer|class-action-lawsuit|toxic-poisoning|poisoned-population|rehearsing-a-speech|talking-to-oneself-in-a-mirror|anxiety-attack|panic-attack|sweaty-armpit|fake-suicide-note|corporate-scandal|environmental-scandal|2000s|repeated-scene-from-a-different-perspective|taxi-ride|flip-phone|in-medias-res|money-problems|usa|cheating-death|autumn|walking|city|poker-game|night-driving|rambling|compromise|directorial-debut|lens-flare|protective-male|contract-killing|faking-a-death|playing-poker|corporate-merger|poisoned|taking-pulse|syringe|fake-commercial|audio-surveillance|hit-and-run-driver|audio-begins-before-video|baguette|car-on-fire|epiphany|carcinogen|french-bread|condominium|broadway-manhattan-new-york-city|voice-mail|anti-depressant|reference-to-larry-king|brother-in-law|compulsive-gambler|power|ambiguous-ending|insanity|marital-problem|party|ethics|deal-with-the-devil|legal-trial|ambition|corruption|mental-breakdown|troubled-marriage|temptation|loss-of-wife|apartment|lingerie-slip|women's-bathroom|whistleblower|westchester-new-york|watching-tv|wall-street-journal|video-tape|video-camera|undressing|toy|times-square-manhattan-new-york-city|testimony|tears|taped-testimony|surveillance|suburb|subterfuge|storytelling|stakeout|snow|snowing|sister-sister-relationship|signature|sedative|secretary|search|running|running-away|retired-policeman|reading|psychiatric-commitment|private-jet|pollution|policewoman|policeman|plaintiff|photograph|phone-tap|mother-son-relationship|mirror|mental-illness|manic-depression|lethal-exposure|lease|kicking-in-a-door|jail|jail-cell|investigation|intrigue|interview|industrial-espionage|hypodermic-needle|husband-wife-relationship|hit-by-a-car|hit-and-run|gym|guilt|golf|fleeing|fleeing-the-scene-of-an-accident|flashback|farm|family-relationships|fake-suicide|escalator|elevator|drug-abuse|drink|drinking|dream|document|disappearance|death|death-of-wife|crying|corporation|corporate-malfeasance|copy-shop|computer|commercial|chemical-imbalance|chain-lock|card-playing|car-fire|car-explosion|cancer|camera|cafe|brother-sister-relationship|breaking-and-entering|bread|boy|birthday|birthday-cake|baby|auctioneer|answering-machine|new-york-city|manhattan-new-york-city|horse|cell-phone|title-appears-in-writing|f-word|monsanto|electronic-music-score|telephone-call|suicide|restaurant|remote-control|receipt|police-station|poker-the-card-game|photocopy|pasture|no-opening-credits|milwaukee-wisconsin|mercedes|mercedes-benz|litigation|involuntary-commitment|injection|hotel|gambling-problem|father-son-relationship|farmer|explosion|crime-scene|card-game|burnout|brother-brother-relationship|briefcase|book|bomb|birthday-party|auction|attempted-coverup|arrest|poison|agribusiness|urban-setting|tort|told-in-flashback|suppressed-truth|skyscraper|secret-paper|scandal|murder|mania|machismo|loft-apartment|lethal-injection|legal-strategy|industrial-secret|hitman|electronic-eavesdropping|eavesdropper|dysfunctional-family|divorcee|detective|crooked-lawyer|car-bomb|business-ethics|bipolar-disorder|barnyard-epithet|exploding-car|cover-up|title-spoken-by-character|character-name-in-title|surprise-ending</t>
  </si>
  <si>
    <t xml:space="preserve">tt0498399</t>
  </si>
  <si>
    <t xml:space="preserve">We Own the Night</t>
  </si>
  <si>
    <t xml:space="preserve">A New York City nightclub manager tries to save his brother and father from Russian mafia hit men.</t>
  </si>
  <si>
    <t xml:space="preserve">Sony/Columbia</t>
  </si>
  <si>
    <t xml:space="preserve">Joaquin Phoenix, Eva Mendes, Danny Hoch, Alex Veadov</t>
  </si>
  <si>
    <t xml:space="preserve">sex|female-stockinged-legs|pantyhose|female-nudity|fingering-someone's-vagina|female-masturbation|drugs|arrest|raid|loyalty|violence|heroin|russian-mafia|nightclub|blood-splatter|breasts|black-panties|police-shootout|reference-to-led-zeppelin|narcotics-investigation|assassination|reconciliation|combat-ribbon|wired-witness|mother-daughter-relationship|jail-cell|grandfather-grandson-relationship|polaroid-camera|abandoned-airfield|weeds|charcoal|fur|sable-coat|feather|homecoming|welcome-home-party|thanksgiving|police-officer|photographer|camera|van|limousine|photograph|card-playing|investigation|boyfriend-girlfriend-relationship|photo-id|oath|police-exam|exam|post-traumatic-stress|song|singing|singer|world-trade-center-manhattan-new-york-city|protective-custody|children|chest-pains|motel|bench|beach|abandoned-building|racist|death-of-wife|surrogate-family|police-training|informant|informer|law-enforcement|wheelchair|gym|telephone-call|korean-war-veteran|tombstone|coffin|cemetery|graveyard|funeral|masked-gunman|police-car|cigarette-lighter|search-dog|dog|dyslexia|policeman|murder|trust|walkie-talkie|dying|slow-motion-scene|manhattan-new-york-city|uncle-nephew-relationship|car-on-fire|husband-wife-relationship|smuggler|flashback|car-bombing|car-bomb|marijuana|drug-use|church|cigarette-smoking|hand-in-panties|nightmare|police-chief|gambling|money|police-station|year-1988|prologue|new-york-police-department|dancing|dancer|disco|henchman|eating|food|drink|drinking|restaurant|cafe|chase|pursuit|tears|crying|subtitled-scene|shooting|gun|public-humiliation|beating|abuse|prison|brooklyn-new-york-city|zippo-lighter|white-gloves|surgical-mask|star-of-david|search|poker-the-card-game|pile-of-money|motorcycle|molotov-cocktail|matches|kilt|hundred-dollar-bill|grave-side-ceremony|flag-draped-casket|family-of-cops|falling-through-a-window|facial-scar|deviled-egg|crucifix|code-word|boxing|bloody-face|american-flag|ambulance|urban-setting|family-relationships|no-opening-credits|police-uniform|stakeout|russian-immigrant|russian-family|rifle|promotion|polish-family|police-stakeout|police-custody|party|park|mayor|latina|jail|immigrant|hiding|field-on-fire|fear|escape|drug-dealer|murder-of-father|nightclub-owner|police-captain|bustier|ambush|1980s|urban-decay|strip-club|squalid-apartment|social-decay|puerto-rican|postmodernism|mumbling|masturbation|male-earring|italian-american|dysfunctional-family|drug-smuggling|snorting-cocaine|brooklynese|bag-over-head|throat-slitting|stabbed-in-the-throat|shot-to-death|shot-in-the-neck|shot-in-the-face|shot-in-the-back|shootout|police-raid|nipple-slip|jumping-through-a-window|death|cocaine|car-crash|car-chase|betrayal|vengeance|shotgun|revenge|obscene-finger-gesture|gore|undercover-cop|suspense|suicide|shot-in-the-head|shot-in-the-chest|police|murder-of-a-police-officer|pistol|organized-crime|new-york-city|hospital|hidden-identity|fire|father-son-relationship|falling-from-height|drug-trafficking|brother-brother-relationship|blood|death-of-mother|death-of-father|f-word</t>
  </si>
  <si>
    <t xml:space="preserve">tt0758758</t>
  </si>
  <si>
    <t xml:space="preserve">Into the Wild</t>
  </si>
  <si>
    <t xml:space="preserve">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</si>
  <si>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 xml:space="preserve">Paramount Vantage</t>
  </si>
  <si>
    <t xml:space="preserve">Emile Hirsch, Marcia Gay Harden, William Hurt, Jena Malone</t>
  </si>
  <si>
    <t xml:space="preserve">Sean Penn</t>
  </si>
  <si>
    <t xml:space="preserve">Nominated for 2 Oscars. Another 23 wins &amp; 99 nominations.</t>
  </si>
  <si>
    <t xml:space="preserve">wilderness|alaska|male-nudity|self-discovery|based-on-true-story|emory-university|journey|reference-to-jack-london|pubic-hair|male-pubic-hair|identity-crisis|older-man-younger-man-relationship|new-beginning|leaving-home|following-a-dream|male-frontal-nudity|flashback|river-patrol|starvation|bus|anti-conformity|death-of-protagonist|isolation|hippie|true-life-adventure|independent-film|university|charity|1990s|arizona|time|virginia|desert|car|back-to-nature|hypocrite|riding-the-rails|search|freedom|money|solitude|howling|teenager|breast|scandinavian-girl|motivational|in-medias-res|slum|slow-motion-scene|sex|father-daughter-relationship|mother-daughter-relationship|bare-butt|bare-breasts|laughter|forest|farm|gull|jailbait|woods|bartender|dream|permit|speedboat|siren|year-1990|listening-to-radio|tractor-trailer|cheque|small-town|playing-cards|waitress|diner|introspection|film-clip|dumpster|speaker|marriage|carving|little-boy|georgia|satellite|pick-up-truck|archive-footage|thunder|reference-to-tolstoy|mexico|marching-band|winter|oil-lamp|north-america|remote|gunshot|american|highway|aerial|scoped-rifle|old-man|kayak|patrol|bookseller|paddle|ravine|bird|game|badlands|crab|fauna|police-arrest|prairie|wheat|balloon|flora|bridge|face-slap|jukebox|applause|entertainer|bonfire|acoustic-guitar|tramp|penis|washington-state|pain|fish|palm-tree|freight-train|loss|panties|horse-and-wagon|shivers|grief|border|encampment|year-1992|trailer|puppy|reference-to-joni-mitchell|audience|year-1991|note|handicrafts|tunnel|snake|train-depot|bum|mortality|bagpipes|watching-tv|sickness|vagina|cable-car|guilt|memory|fishing|mission|argument|parting|teenage-girl|sea|whale|metropolis|writing-in-sand|f-word|soft-focus|overhead-camera-shot|nonlinear-timeline|lens-flare|fast-motion-scene|starving-to-death|man-vs-nature|emaciation|duplicity|schizophrenic|bigamist|individuation|voice-over-narration|stage-performance|stage|singing|singer|rural-setting|plan|photograph|microphone|journal|growing-up|graduation-present|graduate-school|fire|family-history|false-name|eyeglasses|college-graduate|check|cheating-husband|character-lies-about-age|cave|barefoot|alcoholic-drink|neo-luddite|neo-luddism|skinny-dipping|nude-swimming|poison|diving|church|knife|tears|atlanta-georgia|brushing-teeth|food-poisoning|mexican|apartheid|drug-use|railroad-guard|border-patrol|blood|urination|dam|adoption|social-security-card|georgia-usa|drink|man-against-nature|jet-stream|dancing|backpack|crystal|adultery|telephone-call|chapter-headings|illegitimate-daughter|plant|burning-money|time-clock|reference-to-lord-byron|stocking-cap|exercise|wisdom|guitar-player|dying|jumping-onto-a-train|truck|snow|diary|police|flashlight|father-son-relationship|credit-card|shower|cafe|drinking|hitchhiking|root|rifle|california|kayaking|eagle|violence|swimming|rocket|irrigation|bar|grain|cattle|life-savings|chest-hair|beard|water-skiing|cooking|thrashing-machine|boat|washing-a-car|shaving|car-chase|illegitimate-son|home-movie|dog|private-investigator|los-angeles-california|canal|salton-city-california|fight|owl|sea-of-cortez|arrest|chase|storm|beach|fishing-pole|undressing|prayer|christmas-tree|unfaithfulness|laundromat|guitar|cigarette-smoking|teasing|reference-to-george-w.-bush|belt|moose|hitchhiker|fireworks|running|river-rapids|road-trip|wheat-harvest|mistress|lake-mead|sitting-in-the-middle-of-a-street|flash-flood|leather-working|listening-to-music|college-graduation|divorcee|poetry|sky-ride|crying|book|fbi|nasa|guard-dog|affair|license-plate|lightning|illness|domestic-violence|reading|salton-sea|apple|materialism|south-dakota|female-frontal-nudity|shopping-cart|reference-to-thoreau|nightmare|dancer|piano-player|canyon|beating|underwear|northern-california|piano|surrogate-grandfather|infidelity|flower|pull-ups|widower|poem|female-nudity|icicle|sit-ups|pay-phone|fast-food|machete|abandoned-bus|bee|hoover-dam|restaurant|rain|policeman|farmer|forgiveness|disappearance|drunkenness|train|barbecue|drifter|multiple-narrators|chapterwise-storytelling|three-word-title|wolf|windmill|waterfall|washed-down-river|van|underwater|twenty-something|tent|teenage-boy|surrogate-grandson|subtitled-scene|split-screen|spider|sleeping-bag|search-for-truth|river|prologue|nudism|new-year's-resolution|mountain|mother-son-relationship|map|losing-weight|lake|husband-wife-relationship|hot-spring|horse|hobo|harvest|grizzly-bear|grandfather-grandson-relationship|freeze-frame|flashback-within-a-flashback|farming|family-relationships|fairbanks-alaska|deer|coming-of-age|colorado-river|chapters|canoe|campfire|camper|brother-sister-relationship|boyfriend-girlfriend-relationship|bare-chested-male|backpacking|breaking-the-fourth-wall|nature|on-the-road|rock-climbing|nudist|hunting|grand-canyon|death|border-crossing|border-checkpoint|river-crossing|graduation|bear|death-of-son|based-on-book|title-spoken-by-character|naked-woman|naked-outdoors|girl-in-panties|teenage-girl-in-underwear|girl-in-underwear|taking-off-shirt|wet-t-shirt|nudity|nipples-visible-through-clothing|topless-female-nudity|topless|topless-girl|nipple|nipples|natural-breasts|breasts|blonde|co-worker|south-africa|death-of-wife</t>
  </si>
  <si>
    <t xml:space="preserve">tt0804507</t>
  </si>
  <si>
    <t xml:space="preserve">Mother of Tears</t>
  </si>
  <si>
    <t xml:space="preserve">Part three of the "Three Mothers" trilogy which takes place in Rome and has to do with Mater Lachrymarum (The Third Mother).</t>
  </si>
  <si>
    <t xml:space="preserve">Asia Argento, Cristian Solimeno, Adam James, Moran Atias</t>
  </si>
  <si>
    <t xml:space="preserve">Dario Argento</t>
  </si>
  <si>
    <t xml:space="preserve">urn|witch|cemetery|coffin|evil-witch|tears|psychic|suicide|chaos|monsignor|despair|occult|museum|murder|rape|violence|fear|demon|blood|latex-gloves|blood-splatter|breasts|achilles-tendon-cut|supernatural-horror|title-at-the-end|crushed-to-death|shot-to-death|shot-in-the-chest|bare-chested-male|catacomb|nude-woman-murdered|stabbed-in-the-crotch|stabbed-in-the-eye|spirit|murdered-priest|stabbed-in-the-head|stabbed-in-the-face|stabbed-in-the-back|train-station|bleeding-from-eyes|kidnapping|black-magic|writing-in-blood|police-officer-killed|photograph|legend|child-murder|curator|stabbed-to-death|stabbed-in-the-stomach|talisman|female-frontal-nudity|real-life-mother-and-daughter-playing-mother-and-daughter|hereditary-gift-of-witchcraft|crushed-by-a-door|female-archaeologist|archeological-artifact|employer-employee-relationship|third-in-trilogy|lesbian-couple|cult-film|shower|mercilessness|apocalypse|police-detective|invisibility|intestines|earthquake|alchemy|surrealism|brutality|train|torture|throat-slitting|third-part|supernatural-power|strangulation|stabbed-in-the-heart|stabbed-in-the-neck|stabbed-in-the-mouth|stabbed-in-the-chest|spear|shot-in-the-eye|lesbian-sex|sexual-sadism|severed-head|severed-arm|secret|secret-passage|sculpture|sadism|rome-italy|revenge|priest|possession|person-on-fire|nightmare|mother-kills-own-child|monster|monk|monkey|meat-cleaver|macabre|library|lesbian|lesbian-kiss|japanese-girl|investigation|impalement|house|hell|pistol|gore|good-versus-evil|ghost|fire|female-rear-nudity|eye-gouging|exploding-eye|dismemberment|disfigurement|disembowelment|decapitation|infanticide|dark-secret|dark-past|finger-cut|cult-director|crushed-head|cruelty|corpse|cannibalism|book|bleeding-to-death|part-of-trilogy|witchcraft|sequel|death-of-child|title-spoken-by-character|character-name-in-title</t>
  </si>
  <si>
    <t xml:space="preserve">tt0765429</t>
  </si>
  <si>
    <t xml:space="preserve">American Gangster</t>
  </si>
  <si>
    <t xml:space="preserve">In 1970s America, a detective works to bring down the drug empire of Frank Lucas, a heroin kingpin from Manhattan, who is smuggling the drug into the country from the Far East.</t>
  </si>
  <si>
    <t xml:space="preserve">Denzel Washington, Russell Crowe, Chiwetel Ejiofor, Josh Brolin</t>
  </si>
  <si>
    <t xml:space="preserve">Nominated for 2 Oscars. Another 12 wins &amp; 35 nominations.</t>
  </si>
  <si>
    <t xml:space="preserve">popcorn|heroin|death|smuggling|vietnam|policeman|mafia|1970s|blood-splatter|breasts|african-american-protagonist|country-name-in-title|firearm-pointed-at-the-camera|looking-at-the-camera|shot-at-the-camera|latte|star-of-david-pendant|church-service|drug-bust|triangular-folded-american-flag|c-130-hercules|spiral-staircase|tuxedo|boxing-match|madison-square-garden-manhattan-new-york-city|shot-in-the-knee|grand-piano|pile-of-money|billiards|playing-piano|band|drug-deal|raft|bangkok-thailand|addiction|complaining|subpoena|biting-someone|lighting-a-cigar|brooklyn-new-york-city|wedding|washington-heights-manhattan-new-york-city|surveillance-camera|suicide-by-gunshot|skeet-shooting|sikh|sex-in-a-kitchen|reference-to-sammy-davis-jr.|reference-to-richard-nixon|reference-to-martin-luther-king-jr.|rap-music|puerto-rican|police-suicide|police-property-room|pay-phone|night-school|mafia-don|immolation|hypodermic|german-shepherd|george-washington-bridge|flashback|fall-of-saigon|drug-paraphanalia|darkroom|custody-case|coney-island-brooklyn-new-york-city|chinchilla|car-wash|car-bomb|taxi-driver|bronx-new-york-city|body-bag|beauty-queen|ali-frazier-fight|year-1970|year-1968|manhattan-new-york-city|harlem-manhattan-new-york-city|new-york-city|unlikely-friendship|undercover-cop|turkey-the-bird|temper|taxi|sugar|stolen-money|stealing-from-a-dead-body|shotgun|shootout|search-warrant|rags-to-riches|process-server|police-coverup|plea-bargain|photograph|north-carolina|nightclub|news-footage|new-jersey|morgue|massage-parlor|loss-of-friend|weightlifting|law-school|junkie|jewish|heart-attack|fur-coat|disguised-as-santa-claus|diner|custody-battle|courtroom|coffin|church|chinese-food|carjacking|bludgeoning|battle-of-wits|anti-semitic-slur|ambulance|1990s|urban-setting|police|mercilessness|race-relations|person-on-fire|microwave-oven|thanksgiving|christmas|ghetto|drive-by-shooting|police-surveillance|police-investigation|mob-hit|drug-addict|domestic-violence|attempted-murder|strobe-light|wrath|what-happened-to-epilogue|shot-in-the-head|shooting|sex-scene|sadism|rage|nipples|mother-son-relationship|mobster|mob-boss|mafia-boss|interracial-love|gangster|gangster-boss|cruelty|criminal|criminal-syndicate|criminal-investigation|crime-boss|chase|brother|brother-brother-relationship|black-american|anger|children|killing-a-dog|no-opening-credits|single-mother|african-american|blacks-versus-italians|police-brutality|drug-overdose|darkness|crime-epic|surprise-after-end-credits|racial-slur|suicide|sledgehammer|shot-to-death|shot-in-the-neck|shot-in-the-chest|sex-standing-up|set-on-fire|raid|gasoline|female-nudity|extortion|exploding-car|corruption|corpse|cocaine|bribery|bitten-hand|killing-an-animal|violence|urban-decay|trash|the-projects|thailand|tenement|social-decay|slum|shot-in-the-forehead|shooting-up|shadow|pumping-iron|postmodern|poppy-farm|pool-of-blood|police-corruption|murder|lawyer|jungle|italian-american|interracial-marriage|gore|dysfunctional-family|drug-snorting|drug-smuggling|drug-lord|divorce|crooked-soldier|crooked-cop|brutality|assault|1960s|vietnam-war|organized-crime|drug-trafficking|based-on-article|based-on-true-story</t>
  </si>
  <si>
    <t xml:space="preserve">tt0479528</t>
  </si>
  <si>
    <t xml:space="preserve">Rogue</t>
  </si>
  <si>
    <t xml:space="preserve">An American journalist on assignment in the Australian outback encounters a man-eating crocodile while trapped on a rapidly flooding mud island.</t>
  </si>
  <si>
    <t xml:space="preserve">Radha Mitchell, Michael Vartan, Sam Worthington, Caroline Brazier</t>
  </si>
  <si>
    <t xml:space="preserve">wildlife|travel|crocodile|island|water|trapped|terror|river|escape|fear|trap|tourist|tide|writer|territory|flee|death|boat|australian-horror|tree|speedboat|englishman-abroad|travel-writer|boat-tour|ambulance|rifle|death-of-boyfriend|paranoia|wet-pants|wet-t-shirt|man-against-nature|forest|woods|offscreen-killing|no-cell-phone-signal|cell-phone|swamp|australia|dog|moose|flare-gun|walkie-talkie|race-against-time|one-day|ex-boyfriend-ex-girlfriend-relationship|boyfriend-girlfriend-relationship|husband-wife-relationship|mother-daughter-relationship|father-daughter-relationship|camcorder|irish|newspaper-clipping|american-abroad|gas-station|stabbed-through-the-mouth|animal-killing|bar|killing-an-animal|northern-territory-australia|underwater-scene|swimming|death-of-husband|predatorial-horror|reference-to-john-wayne|one-word-title|video-camera|tour-boat|suspense|survival-horror|stabbed-in-the-mouth|stabbed-in-the-eye|sniper-rifle|sinking-boat|rope|rope-climbing|male-rear-nudity|owl|night-vision|mooning|loss-of-loved-one|lizard|life-jacket|impalement|human-ashes|helicopter|gash-in-the-face|flashlight|flare|finger-bitten-off|eaten-alive|desperation|dead-dog|dead-animal|corpse|child-in-peril|capsize|camera|boat-accident|blood|blood-on-shirt|bitten-in-the-neck|bitten-in-the-face|bitten-hand|bait|arm-ripped-off|tour-guide|survival|stranded|report|remote-island|danger|animal-attack|death-of-father</t>
  </si>
  <si>
    <t xml:space="preserve">tt0405336</t>
  </si>
  <si>
    <t xml:space="preserve">Southland Tales</t>
  </si>
  <si>
    <t xml:space="preserve">During a three day heat wave just before a huge 4th of July celebration, an action star stricken with amnesia meets up with a porn star who is developing her own reality TV project, and a policeman who holds the key to a vast conspiracy.</t>
  </si>
  <si>
    <t xml:space="preserve">Carlos Amezcua, Curtis Armstrong, Robert Benz, Todd Berger</t>
  </si>
  <si>
    <t xml:space="preserve">Comedy, Mystery, Sci-Fi</t>
  </si>
  <si>
    <t xml:space="preserve">police|amnesia|boxer|porn-star|conspiracy|year-2005|actor|california|chaos|police-officer|texas|dystopia|politics|nuclear-attack|beach|based-on-graphic-novel|universe-collapsing-on-itself|dystopian-future|end-of-the-universe|tragic-ending|extinction-event|time-traveler|duplicate|everybody-dies|elevator|fingerprint|fate|hatred|spirituality|christianity|christ-allegory|forgiveness|destiny|prophet|experimental-film|marijuana-joint|woman-fights-a-man|perpetual-motion|corruption|vomit|man-kills-a-woman|newscaster|news-reporter|star-spangled-banner|limousine|sports-car|disguise|danger|press-conference|laptop|portal|raised-middle-finger|blood-on-shirt|glock|year-2008|flashback|satellite|mercenary|self-sacrifice|overturning-car|car-crash|car-accident|gun-hidden-under-table|office|government-agent|troubled-production|escalation|drugs|alternate-history|light|injection|evil-man|evil-scientist|power-outage|disarming-someone|police-brutality|brutality|homeless-person|false-identity|fake-identity|fake-accent|amnesiac|memory-loss|loss-of-memory|femme-fatale|business-card|social-decay|reality-tv-star|tied-to-a-chair|cover-up|radio-news|stadium|gore|blood-splatter|written-by-director|hostile-takeover|mole|british-actor-playing-american-character|slow-motion-scene|destruction|sunglasses|experiment-gone-wrong|electronic-music-score|accidental-killing|blood-squib|sole-black-character-dies-cliche|parade|fourth-of-july|flash-forward|lightning|rainstorm|heavy-rain|manipulation|friendship|talk-show-host|porn-actor|psychadelic-image|screenplay|f-word|n-word|ethnic-slur|racial-slur|knocked-out|police-raid|palm-tree|armored-car|u.s.-army|military|iraq-war-veteran|police-corruption|mad-scientist|inventor|scientist|megalomaniac|prime-minister|japanese|pier|aircraft-carrier|mass-grave|coffin|drug-addict|fictional-drug|drug-dealer|corrupt-police|foot-chase|chase|pimp|character's-point-of-view-camera-shot|subjective-camera|ambiguous-ending|character-repeating-someone-else's-dialogue|subliminal-message|betrayal|deception|double-cross|hidden-camera|ambush|anarchy|electrocution|computer-cracker|dildo|bong|pot-smoking|arms-dealer|bare-chested-male|helicopter|skyscraper|aerial-shot|escape|held-at-gunpoint|hostage|mexican-standoff|shot-in-the-head|flying-car|exploding-airplane|shot-in-the-leg|car-fire|shot-in-the-back|sniper-rifle|sniper|ak-47|dual-wield|desert-eagle|bazooka|shotgun|uzi|machine-gun|revolver|pistol|street-shootout|police-shootout|gunfight|shootout|rollerblading|brawl|shot-in-the-side|fistfight|beating|kicked-in-the-stomach|punched-in-the-chest|punched-in-the-face|woman-punches-a-man|bar-fight|bar|long-take|schizophrenia|paranoia|fear|shot-in-the-arm|fictional-war|nuclear-war|website|internet|media-coverage|news-report|guitar|shot-in-the-shoulder|dance|shot-to-death|video-arcade|tattoo-parlor|scar|black-comedy|satire|female-spy|undercover|tv-advert|freedom-fighter|extremism|extremist-group|terrorist-plot|terrorist-group|protest|looting|southern-accent|blimp|mass-death|security-camera|camcorder|microchip|dvd|cd|extramarital-affair|bodyguard|mansion|senator|civil-liberties|swat-team|bulletproof-vest|gas-mask|midget|time-shift|sphere|time-paradox|impersonating-a-police-officer|police-officer-killed|neo-noir|cyberpunk|megacorporation|anti-hero|fight-the-system|social-commentary|book-of-revelations|suicide-attempt|2000s|totalitarianism|vomiting|lynchian|beer-drinking|spy|alternate-timeline|bud-light|testicles|reading-from-bible|memory-exercise|reality-show|undercover-agent|standoff|cigarette-smoking|fourth-dimension|drinking|drink|tearing-down-a-wall-with-a-car|sports-arena|draft-notice|fire|panic|stretcher|church|fellatio|telescope|explosion|penis|falling-from-height|jumping-from-height|outer-space|beer|karma|ocean|bisexuality|tv-newscaster|tv-show|neo-marxist|tattoo-and-piercing-parlor|terrorist-alert|pregnancy|dog|musical-number|performance-artist|car-backs-over-a-dead-body|hit-by-a-car|hand-bandage|brother-brother-relationship|twin-brother|twin|memory|environmental-issues|screenwriter|hydroelectric-power|cantina|fog|toilet|sitting-on-a-toilet|elixir|deep-throat|bride-and-groom|picnic|doomsday|animal-sex|checkpoint|disappearance|hiding|search|film-director|ribbon-cutting|i.d.|tv-camera|prophecy|desert|nevada|mirror|computer|bowel-movement|severed-thumb|reading|book|u.s.-senator|abortion|girl|boy|smuggling|face-scar|suicide-contemplation|boardwalk|blow-up-doll|hypodermic-needle|plastic-surgery|extortion|tv-commercial|evacuation|tv-news|kiss|violinist|buxom|party|fight|mass-murder|leg-wound|blood|severed-finger|corpse|dead-body|reference-to-karl-marx|terrorism|terrorist|song|singing|singer|dancer|african-american|oil|middle-east|prologue|montage|hermosa-beach-california|democratic-party|politician|inner-title-card|bible|father-daughter-relationship|mother-son-relationship|santa-monica-california|watching-tv|cell-phone|telephone-call|syria|reference-to-george-w.-bush|gun|death|murder|shooting|husband-wife-relationship|patriot-act|end-of-the-world|rifle|drug-use|violence|split-screen|animated-scene|venice-beach-california|world-war-three|two-word-title|southern-california|place-name-in-title|los-angeles-california|future|dream|taser|suicide|racist-cop|jumping-off-a-building|interracial-relationship|corrupt-cop|automated-teller-machine|automated-teller-machine-card|paradox|cult-film|fictional-talk-show|voice-over-narration|surrealism|nervousness|absurdism|writing-a-check|wedding-dress|wedding-cake|violin|video-camera|unsynchronized-reflection|reference-to-uncle-sam|tuxedo|reference-to-henry-david-thoreau|tattoo|tank|syringe|surfboard|silencer|santa-monica-pier|roller-blader|roadster|revelations|republican-party|red-sphere|rain|quantum-entanglement|product-placement|police-car|playing-with-hair|orange-sphere|north-korea|mushroom-cloud|monkey|mohawk-haircut|military-draft|martini|m-16|knife|kicking-a-gun-away|iraq|iran|hors-d'oeuvres|holding-a-gun-to-someone's-head|headset|handgun|kicked-in-the-groin|fishnet-stockings|fireworks|fire-fight|fingerprints|ferris-wheel|energy-shortage|electric-guitar|election|earthquake|dancing|corner-shot-gun|cigarette-holder|chorus-line|chihuahua-dog|champagne|chain|budweiser|broadcast-energy|bow-tie|balloon|arcade|american-flag|ambulance|afghanistan|white-wig|roller-blades|pump-action-shotgun|pouring-beer-on-someone's-head|pale-horse|night-cityscape|loophole-in-contract|hand-chair|flag-draped-casket|fidgeting|severed-hand|blue-sphere|beach-umbrella|shot-in-the-chest|run-over-by-a-car|nuclear-explosion|bible-quote|quantum-physics|nobel-prize-winner|mysterious-past|music-video|missile-launcher|film-within-a-film|bookstore|alternative-energy|alternate-reality|shot-in-the-eye|paranoid-schizophrenia|no-opening-credits|soldier|messiah|allegory|zeppelin|friendly-fire|doppelganger|kidnapping|government-corruption|blackmail|big-corporation|apocalypse|metaphysics|ice-cream-truck|split-personality|riot|marxism|anti-conformity|surveillance|nuclear-weapon|future-noir|time-travel|near-future|death-of-friend|independent-film|surprise-ending|economics|policeman|sequel</t>
  </si>
  <si>
    <t xml:space="preserve">tt0913968</t>
  </si>
  <si>
    <t xml:space="preserve">The Warlords</t>
  </si>
  <si>
    <t xml:space="preserve">It's a heroic tale of three blood brothers and their struggle in the midst of war and political upheaval. It is based on "The Assassination of Ma," a Qing Dynasty (1644-1911) story about ...</t>
  </si>
  <si>
    <t xml:space="preserve">Jet Li, Andy Lau, Takeshi Kaneshiro, Jinglei Xu</t>
  </si>
  <si>
    <t xml:space="preserve">Peter Ho-Sun Chan, Wai Man Yip</t>
  </si>
  <si>
    <t xml:space="preserve">17 wins &amp; 24 nominations.</t>
  </si>
  <si>
    <t xml:space="preserve">blood-brother|general|dynasty|assassination|stabbing-a-woman|rural-setting|19th-century|shot-with-an-arrow|stabbed-in-the-chest|man-kills-woman|main-characters-killed-off|death-of-main-character|violence|kung-fu|procession|1870s|love-triangle|guard|imperial-court|palace|banquet|chinese-opera|empress|army-general|civilian|massacre|archer|reinforcement-fighters|march|military|fortress|beheading|canon|battlefield|bow-and-arrow|surprise-attack|rifle|uniform|trap|rite|siege|ritual|voice-over-narration|survivor|slaughter|rebelliousness|hunger|devastation|corpse|warrior|warlord|village|unfaithful-wife|traitor|sword|sword-fight|suzhou-china|surrender|soldier|revenge|remake|rebellion|prisoner|prisoner-of-war|political-intrigue|oath|nanjing-china|murder|martial-arts|manchu-dynasty|intrigue|illicit-affair|horse|hand-to-hand-combat|governor|food-shortage|convoy|contract|collapse|chinese|china|brotherhood|blood-oath|beijing-china|battle|bandit|arrogance|army|ambush|ambition|adultery|1860s</t>
  </si>
  <si>
    <t xml:space="preserve">tt0488988</t>
  </si>
  <si>
    <t xml:space="preserve">Chapter 27</t>
  </si>
  <si>
    <t xml:space="preserve">A film about Mark David Chapman in the days leading up to the infamous murder of Beatle John Lennon.</t>
  </si>
  <si>
    <t xml:space="preserve">Chuck Cooper, Victor Verhaeghe, Robert Gerard Larkin, Lindsay Lohan</t>
  </si>
  <si>
    <t xml:space="preserve">J.P. Schaefer</t>
  </si>
  <si>
    <t xml:space="preserve">murder|death|manhattan-new-york-city|central-park-manhattan-new-york-city|digit-in-title|voice-over-narration|fast-motion-scene|bare-chested-male|telephone-call|taxi|reverse-footage|restaurant|prostitute|hotel|eccentric|bleakness|alone|airplane|1980s|writer-director|what-happened-to-epilogue|vigil|shot-to-death|shot-in-the-back|record-store|psychotic|pistol|photograph|obsession|obesity|new-york-city|musician|mental-hospital|memorial|housekeeper|groupie|cigarette-smoking|celebrity|camera|bookstore|autograph|anger|album|talking-to-the-camera|catcher-in-the-rye|based-on-true-story|number-in-title</t>
  </si>
  <si>
    <t xml:space="preserve">tt0472062</t>
  </si>
  <si>
    <t xml:space="preserve">Charlie Wilson's War</t>
  </si>
  <si>
    <t xml:space="preserve">A drama based on a Texas congressman Charlie Wilson's covert dealings in Afghanistan, where his efforts to assist rebels in their war with the Soviets have some unforeseen and long-reaching effects.</t>
  </si>
  <si>
    <t xml:space="preserve">Tom Hanks, Amy Adams, Julia Roberts, Philip Seymour Hoffman</t>
  </si>
  <si>
    <t xml:space="preserve">Nominated for 1 Oscar. Another 5 wins &amp; 22 nominations.</t>
  </si>
  <si>
    <t xml:space="preserve">arms-dealer|mujahideen|afghanistan|arms-deal|based-on-true-story|cia|congressman|texas|foreign-policy|greek-american|reference-to-thomas-jefferson|reference-to-james-bond|military-convoy|air-drop|jerusalem-israel|muslim|islamabad-pakistan|soviet-army|afghan-war|peshawar-pakistan|greyhound-dog|helsinki-finland|playboy-model|mossad|playboy|constituency|christianity|fundraiser|swimming-pool|stinger-missile|soviet-afghanistan-war|showgirl|refugee-camp|politics|party|male-rear-nudity|jacuzzi|washington-d.c.|pakistan|cold-war|based-on-novel|character-name-in-title|camera-focus-on-female-butt|playboy-playmate|reference-to-boris-spassky|reference-to-robert-louis-stevenson|reference-to-tio-o'neill|reference-to-rudy-giuliani|white-panties|bare-chested-male|stripper|limousine|christmas-party|anti-aircraft|female-nudity|satire|1980s|office|news-report|cia-agent|womanizer|arms-trafficking|american-politics|imperialism|propaganda|soviet-military|cold-war-era|three-word-title|strong-female|year-1980|desert|battle|newsreel-footage|cia-headquarters|langley-virginia|bra|u.s.-capitol-building|buttocks|cleavage|finland|embassy|tv-reporter|television-reporter|television-news|telephone-call|nativity|mansion|invasion|hot-tub|u.s.-congress|millionaire|las-vegas-nevada|israel|houston-texas|cairo-egypt|airplane|u.s.-embassy|texan|airplane-trip|1990s|helicopter|guerrilla|guerrilla-warfare|covert-operation|bikini|breasts|panties|bathtub|bedroom|virginia|cowboy-boot|santa-claus-suit|watching-tv|braces|dialogue-driven|chess|aclu|paranoia|bugging-device|scandal|fraud|airliner|camel|reporter|general|aide|personal-assistant|orchestral-music-score|mirror|meeting|jew|eavesdropping|deception|committee-meeting|president|nonlinear-timeline|missile-launcher|jerusalem|cia-officer|banquet|award|vandalism|spy|speech|rubber-duck|politician|helicopter-crash|hangar|exploding-helicopter|drug-use|cocaine|cigarette-smoking|bachelor|assistant|archive-footage|blowback|black-op|scantily-clad-female|window-smashing|premarital-sex|belly-dancer</t>
  </si>
  <si>
    <t xml:space="preserve">tt0783233</t>
  </si>
  <si>
    <t xml:space="preserve">Atonement</t>
  </si>
  <si>
    <t xml:space="preserve">Fledgling writer Briony Tallis, as a thirteen-year-old, irrevocably changes the course of several lives when she accuses her older sister's lover of a crime he did not commit.</t>
  </si>
  <si>
    <t xml:space="preserve">Saoirse Ronan, Ailidh Mackay, Brenda Blethyn, Julia West</t>
  </si>
  <si>
    <t xml:space="preserve">Won 1 Oscar. Another 49 wins &amp; 146 nominations.</t>
  </si>
  <si>
    <t xml:space="preserve">loss-of-virginity|septicemia|miscarriage-of-justice|rape|child-molestation|shooting-a-horse|forbidden-love|bombing|wrongful-conviction|false-accusation|false-accusation-of-rape|world-war-two|sex|death-of-sister|lovers-reunited|dying|dead-body|drunkenness|wounded-soldier|wrongful-arrest|rear-entry-sex|male-nudity|deathbed|innocence-lost|betrayal|death|child-in-peril|child-abuse|premarital-sex|atonement|remorse|sex-standing-up|writer|arrest|long-take|dunkirk-france|woman|f-rated|reference-to-pubic-hair|epic|dover-england|barefoot|horseback-riding|reconciliation|stroke|prison|jealousy|hiding-out|undressing|hallucination|evacuation|precociousness|bare-butt|twin|go-between|guilt|witness|blood|church|drinking|gun|handcuffs|kiss|bath|drink|cigarette-smoking|rifle|crying|dunkirk|confession|search|forgiveness|jeep-accident|redemption|wound|war-wound|war-ruins|voice-over-narration|teenage-crush|subtitled-scene|saving-a-life|running-away|retreat|rescue|rescue-from-drowning|older-man-younger-woman-relationship|mother-son-relationship|mother-daughter-relationship|mistaken-identity|husband-wife-relationship|fictional-biography|father-son-relationship|england|devastation|caught-in-the-act|british-soldier|air-raid-shelter|london-england|star-crossed-lovers|flashback|nonlinear-timeline|story-within-the-story|1940s|class-system|1930s|sister-sister-relationship|based-on-novel|surprise-ending|estate|fountain|letter|nurse|tears|children|library|police|british-army|british|countryside|girl|tracking-shot|operation-dynamo|reference-to-william-shakespeare|younger-sister|happiness|lovers-reunited-after-death|wading-in-fountain|year-1939|year-1935|lifting-female-in-air|lifting-someone-into-the-air|lifting-an-adult-into-the-air|painting-toenails|apology|train|harmonica|dream|bandstand|chocolate-factory|chocolate|playwright|wedding|watching-a-movie|garden|dog|manor|swimsuit|underwater|nursing-school|author|postcard|british-flag|rehearsal|record-player|piano|wine|earring|hymn|bbc|train-tracks|recording|old-woman|photograph|newsreel-footage|tuxedo|gardener|broken-vase|beach|jeep|fire|eating|banjo|waitress|singer|suitcase|student-nurse|listening-to-music|vase|steelworks|radio-news|memory|diving|owl|song|flashlight|rowboat|sleepmask|nun|cigarette-lighter|typewriter|interview|airplane|kitchen|boathouse|candle|nursing|restaurant|barn-owl|doctor|policeman|bus|writing|hospital|dating|lie|flowers|play|singing|passion|food|bathtub|morality|mirror|cafe|dinner|writing-a-letter|voice-over-letter|reunion|repeated-scene|reference-to-shakespeare's-hamlet|northern-france|mansion|love-note|flash-forward|father-daughter-relationship|family-relationships|cousin-cousin-relationship|brother-sister-relationship|brother-brother-relationship|employer-employee-relationship|one-word-title|teenage-girl|nursing-student|title-spoken-by-character</t>
  </si>
  <si>
    <t xml:space="preserve">tt0972883</t>
  </si>
  <si>
    <t xml:space="preserve">Red</t>
  </si>
  <si>
    <t xml:space="preserve">A reclusive man sets out for justice and redemption when three troublesome teens kill his dog for no good reason.</t>
  </si>
  <si>
    <t xml:space="preserve">Brian Cox, Noel Fisher, Kyle Gallner, Shiloh Fernandez</t>
  </si>
  <si>
    <t xml:space="preserve">Trygve Allister Diesen, Lucky McKee</t>
  </si>
  <si>
    <t xml:space="preserve">dog|killing-an-animal|revenge|color-in-title|one-word-title|film-within-a-film|bar|shootout|female-reporter|cult-film|aggression|storytelling|killing-a-dog|death|woods|veteran|threat|spitting|sleeping-in-a-car|shovel|shotgun|shot-in-the-stomach|shot-in-the-ear|shot-in-the-chest|shooting|shell-casing|running-a-car-off-the-road|rotting-corpse|rock-thrown-through-a-window|rifle|reporter|rage|prosthetic-leg|pistol|pet|newspaper|movie-theatre|lying|loss-of-loved-one|lawyer|knocked-out|husband-wife-relationship|hit-with-a-baseball-bat|held-at-gunpoint|gunshot-wound|gun-store|guilt|grudge|fishing|fire|father-son-relationship|ex-soldier|digging-a-grave|deer-head|death-of-wife|dead-dog|date|crutches|cruelty-to-animal|cigarette-smoking|car-accident|cameraman|burned-alive|bully|brother-murders-brother|brother-brother-relationship|blood|blood-on-shirt|baseball|attempted-robbery|arson|accidental-shooting|death-of-son|based-on-novel|title-spoken-by-character|character-name-in-title</t>
  </si>
  <si>
    <t xml:space="preserve">tt0469494</t>
  </si>
  <si>
    <t xml:space="preserve">There Will Be Blood</t>
  </si>
  <si>
    <t xml:space="preserve">A story of family, religion, hatred, oil and madness, focusing on a turn-of-the-century prospector in the early days of the business.</t>
  </si>
  <si>
    <t xml:space="preserve">Daniel Day-Lewis, Martin Stringer, Matthew Braden Stringer, Jacob Stringer</t>
  </si>
  <si>
    <t xml:space="preserve">Paul Thomas Anderson</t>
  </si>
  <si>
    <t xml:space="preserve">Won 2 Oscars. Another 106 wins &amp; 136 nominations.</t>
  </si>
  <si>
    <t xml:space="preserve">oil|alcoholic|alcoholism|money|turn-of-the-century|building-collapse|violence|loss-of-hearing|false-prophet|capitalism|shot-in-the-head|rifle|1910s|misanthrope|land|california|prospector|preacher|power|business|adopted-son|20th-century|wealth|religion|pipeline|faith-healer|twin|church|greed|oil-wealth|male-slaps-a-male|lifting-a-male-into-the-air|beaten-to-death|blood-splatter|19th-century|same-actor-playing-twin-role|sitting|villain-played-by-lead-actor|striking-oil|underwater-scene|injury|tower|ex-convict|whistling|wedding|waiter|underwear|unconsciousness|uncle-nephew-relationship|tuberculosis|train|train-depot|tool|tent|telescope|telephone|telephone-call|tears|swimming|surrogate-son|surrogate-father|superstition|sulphur|song|sinner|singing|singer|silver-city-new-mexico|signature|signal-hill-california|sermon|san-francisco-california|salvation|rural-setting|restaurant|religious-zealot|religious-fanatic|reading|railway-station|railroad-track|radio|quail-hunting|price-of-fame|prayer|port-wyanimi-california|pipe-smoking|photograph|passing-out|pacific-ocean|oil-well|oil-tycoon|oil-rig|oil-industry|oil-gusher|napkin|mud|mother-son-relationship|mission|missionary|minister|mining|mining-equipment|mine|matches|map|mansion|long-underwear|letter|lantern|land-surveying|land-grabbing|ladder|reference-to-jesus-christ|irrigation|interpreter|industry|impersonation|hymn|husband-wife-relationship|horse|horse-and-wagon|hammer|half-brother|gun|gun-held-to-one's-head|great-depression|gospel|reference-to-god|goat|goat-farmer|food|fon-du-lac-wisconsin|flask|flashback|flash-forward|fire|firewood|farming|farmer|explosive|explosion|exploration|evangelist|epic|ear-exam|drilling-for-oil|dress|dragged-by-one's-hair|doctor|digging-a-grave|diary|death|death-in-childbirth|deafness|dead-body|dark-comedy|crying|cross|control-freak|construction|confession|competition|cigarette-smoking|childbirth|chain-gang|camp|campfire|cafe|butler|businessman|business-deal|business-associate|burial|brother-sister-relationship|brother-brother-relationship|bride-and-groom|bowling-pin|bludgeoning|bible|beating|beach|bar|backpack|automobile|arthritis|arson|american|americana|ambition|adoption|accidental-death|1930s|1920s|1900s|1890s|face-slap|sparks|pickaxe|lighting-fuse|falling-off-a-ladder|dynamite|baby|spiritual-healing|single-father|sign-language|renovation|religious-intolerance|quail|public-speaking|prostitute|oil-derrick|impotence|freak-accident|false-promise|child-romance|blasphemy|experimental-soundtrack|famous-line|rivalry|no-opening-credits|lifting-someone-into-the-air|ice-cream-parlor|claim-in-title|long-take|murder|milk|hunting|horse-riding|baptism|mustache|milkshake|desert|twin-brother|threat|shotgun|set-on-fire|revelation|pistol|pick-axe|orphan|marriage|loss-of-father|loss-of-brother|impostor|falling-from-height|child-abuse|child-abandonment|broken-leg|bowling-ball|blood|small-town|child-uses-gun|bowling-alley|silver-mine|father-son-relationship|based-on-novel|actor-shares-first-name-with-character|surprise-ending|actor-playing-multiple-roles</t>
  </si>
  <si>
    <t xml:space="preserve">tt0462499</t>
  </si>
  <si>
    <t xml:space="preserve">Rambo</t>
  </si>
  <si>
    <t xml:space="preserve">In Thailand, John Rambo joins a group of mercenaries to venture into war-torn Burma, and rescue a group of Christian aid workers who were kidnapped by the ruthless local infantry unit.</t>
  </si>
  <si>
    <t xml:space="preserve">Sylvester Stallone, Julie Benz, Matthew Marsden, Graham McTavish</t>
  </si>
  <si>
    <t xml:space="preserve">Sylvester Stallone</t>
  </si>
  <si>
    <t xml:space="preserve">Action, Thriller, War</t>
  </si>
  <si>
    <t xml:space="preserve">rambo|missionary|burma|mercenary|thailand|rescue-mission|vietnam-veteran|good-versus-evil|surname-as-title|2000s|written-and-directed-by-cast-member|guerilla-warfare|shot-with-a-bow-and-arrow|one-word-title|river-pirate|one-man-army|title-spoken-by-character|character-name-in-title|boat|rescue|village|snake|army|river|burmese-army|soldier|military|karate|kung-fu|graphic-violence|extreme-violence|f-word|machismo|dog-tag|civil-war|final-showdown|final-battle|terrorism|terrorist|male-protagonist|nightmare|dead-children|subtitled-scene|rocket-launcher|shotgun|silencer|pirate|resistance-fighter|rebel|anti-hero|war-hero|martial-arts|booby-trap|mixed-martial-arts|mexican-standoff|fistfight|disarming-someone|river-pirates|opening-action-scene|hand-to-hand-combat|one-against-many|m-16|ambush|foot-chase|hunting-knife|jungle-warfare|standoff|warrior|compound-bow|ak-47|combat|gore|anti-aircraft-gun|gunfight|blonde|tough-guy|action-hero|hero|evil-man|stage-performance|king-cobra|snake-boxing|blood-splatter|cult-film|blood-on-camera-lens|sadism|pursuit|neck-breaking|flashback|chase|writer-director|flamethrower|brutality|wristwatch|walkie-talkie|village-set-on-fire|unexploded-bomb|stretcher|strangulation|southeast-asia|singing|shockwave|rain|military-camp|mass-grave|mailbox|knife|impaled-child|hand-grenade|going-home|gasoline|full-moon|fishing|farm|exploding-boat|dog|doctor|ditch|decomposing-body|dead-dog|compass|cage|anvil|hanging|execution|child-burning|blood|bayonet|self-mutilation|ripped-in-half|rapist|mass-child-killing|male-nudity|hit-on-the-head-with-a-rock|gatling-gun|death-of-a-child|dark-hero|dance|cut-to-pieces|cut-into-pieces|crushed-head|child-in-peril|body-count|beheading|arm-ripped-off|amazon|righteous-rage|responsibility|kindness|idealism|honor|warlord|stabbing|sniper|shootout|rainstorm|pig|patrol-boat|motorboat|land-mine|bloodhound|throat-slitting|sword|stabbed-in-the-chest|sniper-rifle|slaughter|shot-to-death|shot-through-the-mouth|shot-in-the-shoulder|shot-in-the-head|shot-in-the-chest|shot-in-the-back|severed-leg|severed-arm|pistol|mine|massacre|machete|knife-in-the-chest|intestines|head-blown-off|hanged-man|genocide|foot-blown-off|exploding-head|eaten-alive|dismemberment|child-shot-in-the-head|child-murder|bow-and-arrow|beaten-to-death|attempted-rape|severed-head|person-on-fire|explosion|exploding-body|directed-by-star|bomb|violence|torture|pastor|mutilation|murder|machine-gun|kidnapping|jungle|hostage|death|burmese-soldier|battle|rape|sequel|fourth-part|surprise-ending</t>
  </si>
  <si>
    <t xml:space="preserve">tt0880578</t>
  </si>
  <si>
    <t xml:space="preserve">Untraceable</t>
  </si>
  <si>
    <t xml:space="preserve">FBI agent Jennifer Marsh is tasked with hunting down a seemingly untraceable serial killer who posts live videos of his victims on the Internet. As time runs out, the cat and mouse chase becomes more personal.</t>
  </si>
  <si>
    <t xml:space="preserve">Diane Lane, Billy Burke, Colin Hanks, Joseph Cross</t>
  </si>
  <si>
    <t xml:space="preserve">Gregory Hoblit</t>
  </si>
  <si>
    <t xml:space="preserve">murder|fbi-agent|website|serial-killer|torture|cat|video|internet|fbi|chase|blood-splatter|strong-female-lead|pussycat|pussy-cat|predator-turns-victim|poetic-justice|killing-machine|killing-a-cat|house-cat|feline|death-of-killer|cat-killer|murder-investigation|single-parent|female-protagonist|girl|date|dating|running|skateboarder|radio-news|pursuit|hate|captive|code|storm|twenty-something|college-student|chemistry-teacher|sulphuric-acid|remote-control|photograph|dvd|e-mail|hanging|voyeurism|burning-flesh|ice-hockey|rat-trap|encased-in-cement|pay-phone|newspaper-headline|newspaper|breaking-a-car-window|breaking-down-a-door|irony|psychotic|surveillance-camera|text-messaging|u.s.-congressman|fired-from-the-job|computer-dating|co-worker|subjective-camera|cell-phone|telephone-call|gun|bleeding|police|hemophilia|husband-wife-relationship|mother-son-relationship|grandmother-granddaughter-relationship|dying|father-son-relationship|suspense|watching|gardening|punching-bag|sports-arena|computer-technology|technology|engineer|burning-skin|disposing-of-a-dead-body|muslim|terrorist|arrest|animal-cruelty|falling-from-a-rooftop|portland-state-university|shooting|stabbing|dead-body|tension|american-flag|man-with-glasses|tv-reporter|forensic|investigation|swat-team|snuff-internet-broadcast|videotaped-killing|filmed-killing|falling-off-a-bridge|tortured-to-death|weather-report|video-camera|trojan|traffic-jam|car-accident|tivo|tiara|thunderbird|snuff-video|skateboard|skate-park|school-bus|rototiller|roller-skating|product-placement|potassium-chloride|post-it|pizza|organ-music|online-chat|mirroring|kitten|kidnapping|isp|intravenous|id-badge|heparin|hanging-upside-down|handgun|fbi-mousepad|suicide-of-father|falling-from-height|duct-tape|driving-in-the-rain|computer-download|dock|diamond|chinese-food|bowl-of-milk|bot|blog|blocked-ip-address|blistering|birthday|battering-ram|balloon|badge-pinned-to-one's-chest|accomplice|exsanguination|acid-death|shower|false-accusation|one-word-title|voice-impersonator|stabbed-in-the-chest|shot-to-death|shot-in-the-shoulder|shot-in-the-head|shot-in-the-chest|psychopath|police-raid|motel-room|loss-of-loved-one|loss-of-husband|loss-of-friend|hiding-in-a-car|falling-down-stairs|eye-blinking|dead-cat|corpse|computer-hacker|child-in-peril|burnt-body|burned-to-death|bound-and-gagged|body-landing-on-a-car|dead-body-in-a-car-trunk|blood|bleeding-to-death|killing-an-animal|widow|tv-news|taser|suicide|single-mother|rollerskating-rink|revenge|rain|press-conference|portland-oregon|police-officer-killed|police-detective|mother-daughter-relationship|motel|morse-code|loss-of-father|heat-lamp|cybercrime|cement|car-trouble|bridge|birthday-party|battery-acid|abduction|watching-tv|voyeur|violence|videotape|sadism|policeman|gore|female-fbi-agent|death|cyberspace|computer|basement|snuff|death-of-father|death-of-friend|title-spoken-by-character|surprise-ending</t>
  </si>
  <si>
    <t xml:space="preserve">tt0489282</t>
  </si>
  <si>
    <t xml:space="preserve">Strange Wilderness</t>
  </si>
  <si>
    <t xml:space="preserve">With the ratings dropping for a wilderness-themed TV show, two animal fans go to the Andes in search of Bigfoot.</t>
  </si>
  <si>
    <t xml:space="preserve">Steve Zahn, Allen Covert, Jonah Hill, Kevin Heffernan</t>
  </si>
  <si>
    <t xml:space="preserve">bigfoot|tv-show|friend|ecuador|cartoon-on-tv|vomiting|turkey-the-bird|killing-an-animal|man-in-a-wheelchair|wading-in-water|waterfall|caught-in-the-rain|injection|demerol|tooth-knocked-out|joy-buzzer|sea-lion|puffer-fish|playing-acoustic-guitar|eyes-painted-on-eyelids|eurocopter-as350-squirrel|grizzly-bear-catching-fish|ostrich|chimpanzee|bare-chested-male|urination|uncle-nephew-relationship|fight|drunkenness|tv-producer|tv-crew|theft|television-producer|shark|scout|roadtrip|producer|penis|penis-joke|panic-attack|low-rider|latin-america|father-son-relationship|fast-food|fake-hanging|epilogue|dead-parent|dead-man|dead-father|dead-body|x-ray|wheelchair|what-happened-to-epilogue|wedding-gown|u.s.-mexico-border|torso-cut-in-half|torn-in-half|torch|thrown-through-window|teeth-knocked-out|surveillance-camera|stoner-comedy|snake|face-slap|shot-to-death|shot-in-the-chest|shark-attack|sex-tape|severed-leg|severed-hand|scar|rifle|recreational-vehicle|prosthetic-leg|pistol|piranha|pier|person-on-fire|nitrous-oxide|mauling|map|machine-gun|joint|hung-upside-down|hospital|hit-in-the-face|hit-in-the-crotch|helicopter|hanging|hand-ripped-off|fast-food-restaurant|fake-suicide|face-paint|eaten-alive|rear-entry-sex|dead-animal|cpr|corpse|choke-hold|cheating-wife|castration|buzzer|bow-and-arrow|bong|bolt-clipper|blood|beaver|animal-costume|ambulance|alcoholic|female-nudity|television|stupidity|redemption|party|nerd|misfit|marijuana|male-bonding|gross-out-humor|funeral|friendship|farce|drugs|drug-humor|childhood-friend|bear|animal-attack|title-spoken-by-character</t>
  </si>
  <si>
    <t xml:space="preserve">tt0848557</t>
  </si>
  <si>
    <t xml:space="preserve">Diary of the Dead</t>
  </si>
  <si>
    <t xml:space="preserve">A group of young film students run into real-life zombies while filming a horror movie of their own.</t>
  </si>
  <si>
    <t xml:space="preserve">Todd Schroeder, Laura de Carteret, Amy Lalonde, Martin Roach</t>
  </si>
  <si>
    <t xml:space="preserve">George A. Romero</t>
  </si>
  <si>
    <t xml:space="preserve">hospital|mummy|film-student|video-camera|barn|recreational-vehicle|video-surveillance|scythe|mansion|anarchy|talking-to-the-camera|subjective-camera|filmmaker|fake-documentary|social-commentary|suicide|professor|pistol|car-accident|arrow-through-the-head|abandoned-hospital|killer-clown|zombie-apocalypse|creature-feature|found-footage|no-ending|sequel|sequel-to-cult-horror|sequel-to-cult-film|sequel-to-cult-favorite|national-guard|machine-gun|m16-gun|m-16|hydrochloric-acid|handgun|gun|fifth-part|cult-director|blood-on-camera-lens|sword|stabbed-in-the-back|severed-hand|riot|voice-over-narration|loss-of-family|long-take|kicked-in-the-face|hanged-man|flask|exposed-breast|exploding-body|dynamite|drunkenness|director-cameo|corset|clothes-torn-off|child-shot-in-the-head|amish|accidental-killing|abandoned-house|zombie-child|underwater|tv-broadcast|throat-ripping|stabbed-in-the-head|stabbed-in-the-forehead|stabbed-in-the-chest|split-head|shovel|shot-to-death|shot-through-a-wall|shot-through-the-mouth|shot-in-the-shoulder|shot-in-the-head|shot-in-the-forehead|shot-in-the-face|shot-in-the-chest|shot-in-the-back|severed-head|self-inflicted-gunshot-wound|security-camera|scare|revenge|radio|murder-of-a-police-officer|panic|panic-room|murder-of-family|melting-face|media|manipulation|loss-of-loved-one|killed-in-shower|intestines|internet-broadcast|indoor-pool|impalement|hit-by-a-car|heart-attack|head-blown-off|hanged-body|hand-camera|gunshot-wound|guilt|grave|filmed-killing|film-within-a-film|falling-into-water|exploding-eye|electrocution|eaten-alive|double-impalement|death|costume|chase|chaos|burnt-face|burnt-body|broken-window|boyfriend-girlfriend-relationship|bow-and-arrow|blood|blood-splatter|bitten-on-the-arm|bitten-in-the-throat|bitten-hand|back-from-the-dead|attempted-suicide|acid|first-person|zombie|zombie-violence|violence|mockumentary|gore|end-of-civilization|cannibalism|apocalypse|independent-film|left-behind</t>
  </si>
  <si>
    <t xml:space="preserve">tt0423977</t>
  </si>
  <si>
    <t xml:space="preserve">Charlie Bartlett</t>
  </si>
  <si>
    <t xml:space="preserve">A rich kid becomes the self-appointed psychiatrist to the student body of his new high school.</t>
  </si>
  <si>
    <t xml:space="preserve">Anton Yelchin, Robert Downey Jr., Hope Davis, Kat Dennings</t>
  </si>
  <si>
    <t xml:space="preserve">Jon Poll</t>
  </si>
  <si>
    <t xml:space="preserve">student|drugs|private-school|prescription-drugs|high-school|psychiatrist|overdose|teen-movie|bare-chested-boy|talking-to-oneself-in-a-mirror|standing-on-a-pool-table|remote-controlled-toy-boat|chauffeured-limousine|rock-band|giving-the-finger|research|book|misdiagnosis|tennis|passing-note|chuck-taylor-gym-shoes|bare-chested-male|backseat|first-kiss|alcoholism|british-accent|railroad-tracks|abduction|french-accent|social-acceptance|police-car|police|briefcase|bar|pool-table|confessional|rave-the-party|ice-cream|drive-in-movie-theatre|restaurant|cafe|nicotine-gum|marijuana|skateboard|school-bus-driver|teen-suicide|football-player|american-football|penitentiary|toilet-stall|loss-of-father|party|medication|psychiatry|zoloft|remote-control|toy-boat|daydream|xanax|pills|toilet-bowl|toilet|virgin|pajamas|sedative|sunglasses|student-protest|demonstration|protest|loudspeaker|megaphone|prison|blood|school-bus|limousine|driver's-license|peer-pressure|watching-a-video|video-tape|teacher|montage|bullying|fantasy-sequence|concert|drug-overdose|surveillance-camera|song|singing|singer|band|dancing|dancer|suicide-attempt|underwear|undressing|teenage-love|teenage-sex|kiss|friendship|friend|punched-in-the-face|black-eye|beating|drug-dealer|mother-daughter-relationship|father-son-relationship|split-screen|money|dating|date|computer|drunkenness|drink|teen-angst|cigarette-smoking|infidelity|unfaithfulness|adultery|extramarital-affair|prozac|model-boat|school-superintendent|football-team|student-lounge|basketball|garage-door|garage|playwright|fake-psychiatrist|internet-porn|internet|writer|petition|audition|policeman|mirror|brushing-teeth|lollipop|cell-phone|telephone-call|telephone|piano-player|piano|destructiveness|rampage|psychiatric-institution|classroom|class|microphone|guitar|rescue-from-drowning|underwater-scene|falling-into-a-swimming-pool|mentally-challenged-person|backstage|jail-cell|jail|tears|crying|destruction-of-property|coming-of-age|anti-hero|assault|sex-in-a-car|vandalism|riot|kid-outsmarts-adult|fired-from-the-job|compassion|class-differences|loner|high-school-play|arrest|sexual-repression|fraud|coming-out|small-town|social-outcast|fight-in-men's-room|loss-of-virginity|depression|humiliation|head-in-toilet|villain-turns-good|man-with-glasses|school-expulsion|divorce|anti-depressant|swimming-pool|revolver|pistol|handgun|wine|wealth|therapist|teenage-girl|tax-evasion|suicidal-thoughts|single-mother|sex|sexual-confusion|school-uniform|high-school-principal|school-blazer|popularity|mother-son-relationship|mansion|hyperactive-behavior|gun|father-daughter-relationship|fake-id|dysfunctional-family|drug-use|drinking|classmate|cheerleader|chauffeur|bully|boys'-bathroom|boyfriend-girlfriend-relationship|bodyguard|attention-deficit-disorder|alcoholic|streaking|ritalin|female-nudity|fake-doctor|teenage-boy|title-spoken-by-character|character-name-in-title</t>
  </si>
  <si>
    <t xml:space="preserve">tt0479140</t>
  </si>
  <si>
    <t xml:space="preserve">Ripple Effect</t>
  </si>
  <si>
    <t xml:space="preserve">Fashion designer Amer Atrash, perpetually on the verge of success, is undergoing a personal crisis in both his marriage and his business. Attributing his misfortune to bad karma from a ...</t>
  </si>
  <si>
    <t xml:space="preserve">Forest Whitaker, Virginia Madsen, Minnie Driver, Philippe Caland</t>
  </si>
  <si>
    <t xml:space="preserve">Philippe Caland</t>
  </si>
  <si>
    <t xml:space="preserve">fashion-designer|karma|two-word-title|spirituality|song|singing|singer|search|redemption|paraplegic|paralysis|lebanese|interracial-marriage|immigrant|husband-wife-relationship|hit-by-a-car|crying|clothing|car-accident|interracial-relationship</t>
  </si>
  <si>
    <t xml:space="preserve">tt0200465</t>
  </si>
  <si>
    <t xml:space="preserve">The Bank Job</t>
  </si>
  <si>
    <t xml:space="preserve">Martine offers Terry a lead on a foolproof bank hit on London's Baker Street. She targets a roomful of safe deposit boxes worth millions in cash and jewelry. But Terry and his crew don't realize the boxes also contain a treasure trove of dirty secrets - secrets that will thrust them into a deadly web of corruption and illicit scandal.</t>
  </si>
  <si>
    <t xml:space="preserve">Jason Statham, Saffron Burrows, Stephen Campbell Moore, Daniel Mays</t>
  </si>
  <si>
    <t xml:space="preserve">Roger Donaldson</t>
  </si>
  <si>
    <t xml:space="preserve">safe-deposit|heist|chase|mobster|london-england|bank|pornographer|blackmail|secret-service|bank-vault|crooked-policeman|heist-movie|bank-heist|walkie-talkie|torture|robbery|tunnel|murder|car-dealer|brothel|airport|train-station|revolver|weapon|ford-transit|ford|van|car-salesman|based-on-true-events|woman|20th-century|england|united-kingdom|champagne|red-wine|beer|female-frontal-nudity|gunfight|shootout|fistfight|sex-scene|kissing-while-having-sex|kiss|neo-noir|violence|incriminating-photograph|s&amp;m|casual-sex|black-activist|paparazzi|year-1971|period-piece|dutch-angle|debt|peace-sign|masochism|doublecross|extortion|recruiting|planning|stripper|caper|mafia|suffocation|strangulation|stabbed-in-the-back|pistol|double-cross|death|window-smashing|what-happened-to-epilogue|wedding-reception|vulgarity|trinidad|tailor|subway|strip-club|stabbing|shot-in-the-head|rooftop|revolutionary|railway-station|pub|prologue|princess|pornographic-film|political-corruption|police-corruption|photograph|parking-garage|open-grave|nonlinear-timeline|menage-a-trois|marriage|machete|jackhammer|infidelity|hidden-camera|ham-radio|fishing-boat|female-nudity|fashion-model|drug-smuggling|customs|courtroom|caribbean|cabinet-officer|brick|bracelet|book-party|beach|basement|assault|ambulance|1970s|dominatrix|death-of-friend|based-on-true-story</t>
  </si>
  <si>
    <t xml:space="preserve">tt0903627</t>
  </si>
  <si>
    <t xml:space="preserve">Julia</t>
  </si>
  <si>
    <t xml:space="preserve">A woman tries to extort money, using a young boy as bait.</t>
  </si>
  <si>
    <t xml:space="preserve">Tilda Swinton, Saul Rubinek, Kate del Castillo, Aidan Gould</t>
  </si>
  <si>
    <t xml:space="preserve">Erick Zonca</t>
  </si>
  <si>
    <t xml:space="preserve">money|boy|woman|meeting|neighbor|ransom|hands-held-in-the-air|alcoholics-anonymous-meeting|paranoia|siren|little-boy|face-slap|black-market|scheming|casual-sex|breasts|nightclub|buttocks|bra|bar|surveillance|pool-hall|greyhound-bus-station|police-officer|roadside-motel|mexican-american|newspaper-clipping|cleaning-lady|latina|mexican-immigrant|rural-setting|urban-setting|group-therapy|testimony|anger|losing-control|kidnap-plot|pill|locker|border-crossing|illegal-border-crossing|crashing-through-a-fence|following-someone|street-market|crossing-busy-highway|lipstick-on-a-man's-cheek|memory-loss|elevator|falling|water-goggles|dog|playing-pool|cattle-corral|cattle|hangover|sunglasses|false-eyelashes|cross|street-life|newspaper-headline|newspaper|bathroom|toilet|medallion|sitting-on-a-toilet|helicopter|carjacking|spanish|mirror|girl|beer|cockroach|photograph|airport|bullet|restaurant|cafe|searchlight|tickling|pursuit|chase|running|mental-illness|inheritance|vodka|pulled-by-necktie|dancing|dancer|face-mask|prayer|telephone-call|bare-chested-boy|flat-tire|river|tape-over-mouth|tears|crying|drug-use|coma|reckless-driving|police-car|police|policeman|swimsuit|bus-station|bus|search|double-cross|unconsciousness|passed-out|drunkenness|shootout|death|murder|gun-held-to-one's-head|violence|grandfather-grandson-relationship|tv-news|watching-tv|drinking|drink|nipples|husband-wife-relationship|love|san-diego-california|cell-phone|friendship|friend|loneliness|mother-son-relationship|fired-from-the-job|cigarette-smoking|begging-for-life|woman-boy-relationship|female-frontal-nudity|pubic-hair|bare-butt|female-nudity|nudity|tied-up|shot-in-the-head|shot-in-the-chest|pistol|mexico|locked-in-a-car-trunk|gun|child-in-peril|child-endangerment|bound-and-gagged|alcoholics-anonymous|tijuana-mexico|run-over-by-a-car|motel|mexican-american-border|mask|kidnapping|desperation|desert|loss-of-job|extortion|alcoholic|one-word-title|character-name-in-title</t>
  </si>
  <si>
    <t xml:space="preserve">tt0483607</t>
  </si>
  <si>
    <t xml:space="preserve">Doomsday</t>
  </si>
  <si>
    <t xml:space="preserve">A futuristic action thriller where a team of people work to prevent a disaster threatening the future of the human race.</t>
  </si>
  <si>
    <t xml:space="preserve">Caryn Peterson, Adeola Ariyo, Emma Cleasby, Christine Tomlinson</t>
  </si>
  <si>
    <t xml:space="preserve">Neil Marshall</t>
  </si>
  <si>
    <t xml:space="preserve">virus|cure|wall|scotland|quarantine|fear|battle|britain|british|chaos|plague|major|future|vomiting|interrogation|prologue|rescue|child-in-peril|death|murder|animal-killing|sadist|sadism|brutality|stealing-a-car|exploding-body|brother-sister-relationship|laboratory|showdown|car-falling-off-cliff|forest|woods|contagion|outbreak|hand-grenade|car-accident|female-fighter|tough-girl|action-heroine|homage|bus|desert-eagle|gunfight|abandoned-boat|media-coverage|news-report|protest|combat|dystopia|corrupt-politician|train-station|police-officer-killed|police-officer|cow|mission|commando-mission|commando-unit|commando|machismo|electronic-music-score|armored-car|scottish-accent|foot-chase|chase|woman-in-a-bathtub|breasts|rabbit|exploding-animal|starvation|killing-an-animal|tattooed-woman|train|escape|hostage|kidnapping|tank|female-soldier|british-soldier|mercenary|special-forces|face-blown-off|shootout|machine-gun|shotgun|pistol|grenade|axe|one-word-title|glasgow-scotland|blood-on-camera-lens|neck-breaking|london-england|bathtub|apocalypse|axe-in-the-chest|cult-film|nude-with-a-gun|torture|savage|political-adviser|police-chief|2030s|2010s|post-apocalypse|nordenfelt-gun|torch|thrown-through-a-window|thong|sword|sword-fight|surveillance-camera|stripper|stage-diving|stabbed-in-the-head|spit-in-the-face|throat-slitting|skeleton|silencer|shot-to-death|shot-through-the-mouth|shot-in-the-throat|shot-in-the-leg|shot-in-the-head|shot-in-the-hand|shot-in-the-face|shot-in-the-eye|shot-in-the-chest|shot-in-the-back|shot-in-the-arm|shield|severed-head|severed-hand|riot|pushed-down-stairs|punched-in-the-face|piercing-ripped-out|person-on-fire|murder-of-a-nude-woman|motorcycle-chase|molotov-cocktail|mob|leather-mask|lasersight|knocked-out-with-a-gun-butt|kicked-in-the-face|jumping-from-a-car|jail-cell|hostage-killed|horse-riding|hit-by-a-car|held-at-gunpoint|head-blown-off|hand-cut-off|gun-in-mouth|glass-eye|gimp|gash-in-the-face|gas-mask|gas-grenade|fight-to-the-death|female-nudity|falling-from-height|falling-down-stairs|eye-patch|exploding-car|exploding-bus|dungeon|driving-off-a-cliff|dragged-by-a-car|dismemberment|disfigurement|decapitation|crushed-to-death|crushed-hand|crushed-by-a-door|crossbow|chainsaw|car-crashes-through-a-window|car-set-on-fire|butt-slap|burnt-body|burned-alive|broken-leg|breaking-through-a-door|branding|body-armor|blood-splatter|barbed-wire|axe-murder|axe-in-the-head|arrow-in-chest|arrow-in-back|arena|angry-mob|task-force|survival|suicide|soldier|sergeant|scientist|prime-minister|police|paranoia|nurse|motorcycle|military|king|infection|hospital|horse|highway|helicopter|gore|gladiator|gang|violence|explosion|epidemic|disease|daughter-searching-for-missing-mother|corpse|contamination-suit|castle|car-crash|car-chase|captain|cannibal|cannibalism|british-army|bow-and-arrow|blood|army|ambush|sole-black-character-dies-cliche</t>
  </si>
  <si>
    <t xml:space="preserve">tt0801526</t>
  </si>
  <si>
    <t xml:space="preserve">The Tracey Fragments</t>
  </si>
  <si>
    <t xml:space="preserve">15-year-old Tracey Berkowitz is naked under a shower curtain at the back of a bus, looking for her little brother Sonny, who thinks he's a dog.</t>
  </si>
  <si>
    <t xml:space="preserve">ThinkFilm</t>
  </si>
  <si>
    <t xml:space="preserve">Ellen Page, Maxwell McCabe-Lokos, Ari Cohen, Erin McMurtry</t>
  </si>
  <si>
    <t xml:space="preserve">dysfunctional-family|bus|shower-curtain|curtain|high-school|flashback|nonlinear-timeline|shot-on-video|sex-in-a-car|braless-teen|teenage-girl-in-underwear|girl-stripped-down-to-panties|voice-over-narration|mother-son-relationship|mother-daughter-relationship|father-son-relationship|father-daughter-relationship|family-relationships|cigarette-smoking|partial-female-nudity|multi-screen|female-rear-nudity|woods|winter|survival|snow|sibling|police-officer|narrated-by-title-character|narrated-by-character|lost-child|hazing|grounded|first-sex|female-underwear|panties|drinking|dinner|bus-ride|bully|blizzard|argument|borderline-personality-disorder|sexual-humiliation|forced-to-strip|attempted-rape|split-screen|brother-sister-relationship|based-on-novel|character-name-in-title</t>
  </si>
  <si>
    <t xml:space="preserve">tt0489281</t>
  </si>
  <si>
    <t xml:space="preserve">Stop-Loss</t>
  </si>
  <si>
    <t xml:space="preserve">A veteran soldier returns from his completed tour of duty in Iraq, only to find his life turned upside down when he is arbitrarily ordered to return to field duty by the Army.</t>
  </si>
  <si>
    <t xml:space="preserve">Ryan Phillippe, Joseph Gordon-Levitt, Rob Brown, Channing Tatum</t>
  </si>
  <si>
    <t xml:space="preserve">Kimberly Peirce</t>
  </si>
  <si>
    <t xml:space="preserve">soldier|friendship|honor|texas|iraq-war|f-rated|holding-head-underwater|videotape|video-telephone|vomiting|blood-splatter|dead-children|title-directed-by-female|civilian-death|facial-scar|bathtub|bridge|wound|bus|medal|reference-to-george-w.-bush|u.s.-president|lieutenant-colonel|sergeant|baptist|tikrit-iraq|breaking-a-car-window|majorette|convertible|african-american|blind-man|vigilante|checkpoint|security-checkpoint|machine-gun|song|singing|singer|afghan-war|iraqi-kuwati-border|face-mask|fisticuffs|rough-house|digging|search|female-nudity|video-camera|gun-salute|salute|stockade|jeep|underwater-scene|sheriff|swimming-pool|body-in-a-trunk|photograph|tombstone|green-card|v-for-victory-sign|obscene-finger-gesture|amputated-leg|amputated-arm|guitar|guitarist|wheelchair|amputee|amputation|multiple-amputee|v.a.-hospital|hospital|boyfriend-girlfriend-relationship|pride|inner-title-card|airplane|helicopter|boy|dead-boy|corpse|dead-body|squadron-leader|squadron|battle|missile|rocket-launcher|rocket|grenade|armored-vehicle|patriotism|patriot|fainting|blackout|microphone|shaving-one's-head|fire|hangover|theft|thief|military-desertion|map|filling-station|gas-station|marching-band|parade|bronze-star|purple-heart|humvee|american-flag|motorcycle|slow-motion-scene|canada|mexico|driving-under-the-influence|reckless-driving|mp|absent-without-leave|awol|military-leave|shotgun|graveyard|coffin|breaking-and-entering|rattlesnake|underwear|stop-loss|dying|chase|shooting|death-of-brother|u.s.-military|u.s.-soldier|pay-phone|cell-phone|telephone-call|tears|crying|returning-home|homecoming|memory|motel|flashback|police-car|policeman|police|marriage|target-practice|father-son-relationship|mother-son-relationship|husband-wife-relationship|rifle|gun|gunshot|montage|dancing|dancer|arrest|drink|drinking|bomb|explosion|blood|jail|murder|camaraderie|friend|family-relationships|memphis-tennessee|face-slap|washington-d.c.|fight|post-traumatic-stress-disorder|tequila|cigarette-smoking|new-york-city|male-underwear|drunkenness|beer|wedding-gift|war-veteran|urban-warfare|snake|shovel|shot-in-the-shoulder|shot-in-the-chest|robbery|ranch|on-the-run|nightmare|military-police|mexican-american-border|loss-of-son|loss-of-brother|kicked-in-the-face|hostage|headlock|grave|violence|funeral|fiance-fiancee-relationship|fake-id|disturbed-individual|death|courage|child-shot-in-the-head|cemetery|car-chase|burnt-body|broken-window|broken-mirror|black-eye|beating|bar-fight|ambush|4x4|suicide|shot-to-death|shot-in-the-neck|shot-in-the-head|shot-in-the-forehead|shot-in-the-face|shootout|severed-leg|severed-arm|scar|rpg|pistol|loss-of-friend|hallucination|gash-in-the-face|fugitive|exploding-car|dying-man|burnt-face|brotherhood|broken-wrist|broken-leg|bloody-body-of-a-child|blindness|baptism|u.s.-marine-corps|u.s.-navy|u.s.-army|military|death-of-son|death-of-friend|death-of-child|title-spoken-by-character</t>
  </si>
  <si>
    <t xml:space="preserve">tt0938706</t>
  </si>
  <si>
    <t xml:space="preserve">The Last Lullaby</t>
  </si>
  <si>
    <t xml:space="preserve">Price, a former hitman, is struggling to cope with retirement. He left the assassination business to live the "easy life." However, retirement arrived with its own agenda. It was not the ...</t>
  </si>
  <si>
    <t xml:space="preserve">Challiot Films</t>
  </si>
  <si>
    <t xml:space="preserve">Tom Sizemore, Sasha Alexander, Sprague Grayden, Bill Smitrovich</t>
  </si>
  <si>
    <t xml:space="preserve">Jeffrey Goodman</t>
  </si>
  <si>
    <t xml:space="preserve">5 wins.</t>
  </si>
  <si>
    <t xml:space="preserve">retirement|hitman|shootout|surveillance|spying|holding-a-gun-to-someone's-head|woman-with-gun|target-practice|beating|bar|paranoia|one-piece-swimsuit|swimsuit|man-in-swimsuit|female-in-swimsuit|lake|sleepless-night|insomnia|diner|woman-in-peril|half-sister|loss-of-sister|death-of-sister|loner|throwing-a-knife|knife-throwing|hotel-room|hotel|library|payphone|ex-boyfriend|abusive-boyfriend|attempted-murder|attempted-rape|swimming-pool|swimming|blood-splatter|shot-in-the-chest|shot-in-the-head|shot-to-death|revolver|sleeplessness|gun|hired-assassin|hired-killer|hitman-victim-relationship|sister-sister-relationship|stabbed-in-the-hand|librarian</t>
  </si>
  <si>
    <t xml:space="preserve">tt1103221</t>
  </si>
  <si>
    <t xml:space="preserve">Fix</t>
  </si>
  <si>
    <t xml:space="preserve">FIX takes you from Beverly Hills to Watts, and places in between, in one day, as documentary filmmakers Bella and Milo race to get Milo's brother Leo from jail to rehab before 8pm, or Leo ...</t>
  </si>
  <si>
    <t xml:space="preserve">Mangusta Productions</t>
  </si>
  <si>
    <t xml:space="preserve">Shawn Andrews, Olivia Wilde, Megalyn Echikunwoke, Tao Ruspoli</t>
  </si>
  <si>
    <t xml:space="preserve">Tao Ruspoli</t>
  </si>
  <si>
    <t xml:space="preserve">9 wins &amp; 2 nominations.</t>
  </si>
  <si>
    <t xml:space="preserve">rehab-clinic|filmmaker|drug-deal|vietnamese-food|self-hate|money|los-angeles-california|food|filmmaking|film-director|eating|drug-use|drug-rehab|drug-dealer|drug-addict|dog|cigarette-smoking|brother-brother-relationship|boyfriend-girlfriend-relationship|one-word-title|independent-film</t>
  </si>
  <si>
    <t xml:space="preserve">tt0963794</t>
  </si>
  <si>
    <t xml:space="preserve">The Ruins</t>
  </si>
  <si>
    <t xml:space="preserve">A group of friends whose leisurely Mexican holiday takes a turn for the worse when they, along with a fellow tourist, embark on a remote archaeological dig in the jungle where something evil lives among the ruins.</t>
  </si>
  <si>
    <t xml:space="preserve">DreamWorks/Paramount Studios</t>
  </si>
  <si>
    <t xml:space="preserve">Jonathan Tucker, Jena Malone, Laura Ramsey, Shawn Ashmore</t>
  </si>
  <si>
    <t xml:space="preserve">Carter Smith</t>
  </si>
  <si>
    <t xml:space="preserve">horse|group-of-friends|ruins|jungle|screenplay-adapted-by-author|vomiting|death|murder-of-a-child|blood-splatter|scantily-clad-female|bikini|white-panties|panties|desperation|held-at-gunpoint|unsubtitled-foreign-language|bare-chested-male|killer-plant|nipples-visible-through-clothing|war-card-game|speaking-unknown-language|shot-with-an-arrow|shot-in-the-shoulder|septicemia|scream|running-for-your-life|rope-broke|food-rationing|pool-party|open-wound|mayan-indian|map|lost-earring|lantern|irrational-behavior|pistol|field-surgery|dirt-road|decoy|darkness|crying-for-help|cauterization|bus|bow-and-arrow|bottled-water|binoculars|beach-party|baseball-cap-worn-backwards|barking-dog|suffocation|shot-in-the-leg|shot-in-the-chest|pretending-to-be-dead|knife-in-the-chest|drunkenness|covered-in-blood|broken-leg|barefoot|sole-survivor|imitation|torch|tent|shower|self-sacrifice|pyramid|oral-sex|murder|monster|man-eating-plant|friendship|death-of-boyfriend|dancing|chase|beach-resort|archery|stabbed-in-the-leg|rifle|mercy-killing|gash-in-the-face|card-game|bandage|vine|survival|stabbed-to-death|paralysis|jeep|infection|guilt|camera|broken-back|amputation|tequila|stabbed-in-the-chest|shot-to-death|shot-in-the-head|severed-leg|self-mutilation|medical-student|search-for-brother|gore|falling-from-height|corpse|cheating-on-one's-boyfriend|boyfriend-girlfriend-relationship|blood|parasite-underneath-skin|vacation|mexico|archeological-dig|american|death-of-child|death-of-friend|based-on-novel|title-spoken-by-character|surprise-ending|blonde|sleeping-on-a-beach|greek|german|urination|taxi|salt-on-the-rim|pickup-truck|margarita|cell-phone|winch|flower</t>
  </si>
  <si>
    <t xml:space="preserve">tt0808279</t>
  </si>
  <si>
    <t xml:space="preserve">Funny Games</t>
  </si>
  <si>
    <t xml:space="preserve">Two psychopathic young men take a family hostage in their cabin.</t>
  </si>
  <si>
    <t xml:space="preserve">Warner Independent Pictures</t>
  </si>
  <si>
    <t xml:space="preserve">Naomi Watts, Tim Roth, Michael Pitt, Brady Corbet</t>
  </si>
  <si>
    <t xml:space="preserve">hostage|panties|cat-and-mouse|kidnapping|breaking-the-fourth-wall|tied-up-while-barefoot|tied-feet|hit-with-a-golf-club|white-panties|woman-in-lingerie|looking-at-the-camera|child-killer|captive|dead-children|stabbed-to-death|psychological-torture|mind-game|husband-wife-relationship|surprise-ending|violence|serial-killer|remake|death|sail-boat|voyeurism|voyeur|female-removes-her-clothes|female-removes-her-dress|girl-in-panties|bondage|nipples-visible-through-clothing|scantily-clad-female|cleavage|teenage-serial-killer|killing-an-animal|sailing|chain-link-fence|wire-cutters|hair-dryer|seeing-son-murdered|double-barreled-shotgun|broken-egg|wading-in-water|bound-hand-and-foot|pulled-by-one's-hair|leg-splint|punched-in-the-stomach|face-slap|man-wearing-white-gloves|cynophobia|callaway-golf-clubs|woman-smoker|dropping-cellphone-in-water|gated-driveway|silk-soy-milk|product-placement|golden-retriever|rigging-a-sailboat|lifting-a-male-into-the-air|no-survivors|title-at-the-end|weird-behavior|acronym-in-title|talking-to-the-camera|lifting-someone-into-the-air|horror-movie-remake|family-relationships|chase|bet|murdered-pet|maniac|remake-of-austrian-film|boy|tied-up|raincoat|prayer|pain|kitchen|carpet|car-stereo|barking-dog|rewind|dead-dog|crying|child-with-a-gun|no-music|blood|post-modern|wetting-pants|vomiting|upper-class|television|summer-house|social-commentary|shot-to-death|shot-in-the-chest|shot-in-the-head|remote-control|random-violence|psychopath|pliers|murder|murderer-duo|murder-of-family|long-take|leg-wound|knife|insanity|humiliation|housewife|home-invasion|golfer|golf-ball|glove|forced-to-strip|egg|eggs|duct-tape|drowning|dock|degradation|dead-animal|dark-humor|corpse|child-shot-in-the-head|murder-of-a-child|child-in-peril|cell-phone|broken-leg|broken-arm|bloody-body-of-a-child|blood-splatter|bag-over-head|anti-violence|teasing|sociopath|shotgun|sailboat|remake-by-original-director|golf-club|dog|country-house|independent-film|ball-gag|duct-tape-gag|bound-and-gagged</t>
  </si>
  <si>
    <t xml:space="preserve">tt1149584</t>
  </si>
  <si>
    <t xml:space="preserve">Eleven Minutes</t>
  </si>
  <si>
    <t xml:space="preserve">Feature documentary following fashion designer, Jay McCarroll's year-long journey preparing his first independent runway show and selling his clothing line to stores.</t>
  </si>
  <si>
    <t xml:space="preserve">Jay McCarroll, Kelly Cutrone, Daniel Alexander, Malan Breton</t>
  </si>
  <si>
    <t xml:space="preserve">Michael Selditch, Robert Tate</t>
  </si>
  <si>
    <t xml:space="preserve">fashion|project|reality-tv-production|time-for-title|fashion-runway|design|number-in-title</t>
  </si>
  <si>
    <t xml:space="preserve">tt0421073</t>
  </si>
  <si>
    <t xml:space="preserve">Street Kings</t>
  </si>
  <si>
    <t xml:space="preserve">An undercover cop, disillusioned by the recent murder of his wife, is implicated in the murder of an officer and must struggle to clear himself.</t>
  </si>
  <si>
    <t xml:space="preserve">20th Century Fox/Regency Films</t>
  </si>
  <si>
    <t xml:space="preserve">Keanu Reeves, Forest Whitaker, Hugh Laurie, Chris Evans</t>
  </si>
  <si>
    <t xml:space="preserve">captain|murder|undercover-cop|violence|lapd|die-hard-scenario|police-officer-shot-by-a-police-officer|fighting-in-a-moving-car|escape-from-handcuffs|death-by-gunshot|fight-in-car|gun-salute|flag-draped-coffin|police-funeral|reference-to-rodney-king|photograph-in-newspaper|character-appears-in-newspaper|vice-cop|male-vomiting|vomiting-in-a-toilet|drinking-on-the-job|outnumbered|beaten-up|2000s|two-word-title|dirty-cop|california|blood-splatter|police-shootout|street-shootout|cartoon-on-tv|los-angeles-police-department|title-in-title|methamphetamine|no-opening-credits|f-word|twin|rescue|hypocrisy|neo-noir|widower|video-surveillance|police|police-station|missing-child|los-angeles-california|investigation|gun|gun-battle|ghetto|dead-body|corruption|black-cop|alcoholism|vigilante-justice|vice|stabbed-in-the-head|societal-hypocrisy|social-injustice|shotgun|shot-to-death|shot-in-the-throat|shot-in-the-shoulder|shot-in-the-neck|shot-in-the-leg|shot-in-the-face|shot-in-the-chest|shot-in-the-back|shootout|set-up|revelation|renegade-cop|redemption|racist-cop|racist-insult|racial-prejudice|racial-overtones|pool-scene|police-officer-killed|police-harassment|police-corruption|police-bust|planting-evidence|pistol|phone-book|n-word|murder-investigation|masked-man|machine-gun|loss-of-wife|koreatown|kidnapping|kicked-in-the-face|jail|impostor|impersonator|honest-cop|hit-with-a-shovel|held-captive|ethnic-slur|death|dead-wife|crooked-cops|crisis-of-conscience|corrupt-police|corpse|cop-killer|conflicted-hero|conflict-of-interest|cheating-wife|car-accident|bullet-proof-vest|body-in-a-trunk|blood|beating|barbed-wire|alcoholic|abuse-of-power|surprise-ending</t>
  </si>
  <si>
    <t xml:space="preserve">tt0817544</t>
  </si>
  <si>
    <t xml:space="preserve">Never Forever</t>
  </si>
  <si>
    <t xml:space="preserve">When an American woman begins a dangerous relationship with an attractive immigrant worker, in order to save her marriage, she finds her true self.</t>
  </si>
  <si>
    <t xml:space="preserve">Prime Entertainment</t>
  </si>
  <si>
    <t xml:space="preserve">Vera Farmiga, David Lee McInnis, Joseph Y. Kim, Shirley Roeca</t>
  </si>
  <si>
    <t xml:space="preserve">Gina Kim</t>
  </si>
  <si>
    <t xml:space="preserve">asian-man-white-woman-relationship|illegal-immigrant|korean|new-york-city|fertility|fertility-clinic|unfaithfulness|adultery|extramarital-affair|marital-problem|interracial-relationship|pregnant|clinic|f-rated|man-shaving|thong|bare-chested-male|undocumented-worker|suicide-attempt|sterility|sex|pregnancy|prayer|infidelity|infertility|deportation|bare-breasts|attempted-suicide|female-star-appears-nude|female-in-a-shower|suicide|catholic|playing-on-the-beach|grave-side-ceremony|tradition|jail|hospital|family-relationships|telephone-call|sexual-problem|remorse|physician|photograph|mother-son-relationship|maid|forgiveness|fiancee|dry-cleaning|driver|doctor|butcher|bouquet|blonde|beach|baby-shower|arrest|abortion</t>
  </si>
  <si>
    <t xml:space="preserve">tt0800039</t>
  </si>
  <si>
    <t xml:space="preserve">Forgetting Sarah Marshall</t>
  </si>
  <si>
    <t xml:space="preserve">Devastated Peter takes a Hawaiian vacation in order to deal with the recent break-up with his TV star girlfriend, Sarah. Little does he know, Sarah's traveling to the same resort as her ex - and she's bringing along her new boyfriend.</t>
  </si>
  <si>
    <t xml:space="preserve">Jason Segel, Kristen Bell, Mila Kunis, Russell Brand</t>
  </si>
  <si>
    <t xml:space="preserve">Nicholas Stoller</t>
  </si>
  <si>
    <t xml:space="preserve">hawaii|male-full-frontal-nudity|breakup|no-panties|resort|hotel|composer|musician|band|friend|hawaiian|luau|singer|rock-star|woman-moaning-from-pleasure|moaning-woman|woman-moaning|moaning|pubic-hair|male-pubic-hair|sex-in-bed|lust|female-rear-nudity|scantily-clad-female|cleavage|outdoor-wedding|strawberry|multiple-sex-positions|cliff-diving|oversize-chess-set|yoga|woman-on-top|back-bend|flame-baton|baton-twirling|destroyed-movie-screen|recording-session|landlord|shoes|airplane-stewardess|airplane|fourth-of-july|microphone|tears|crying|urinal|treadmill|dracula-spoof|rock-opera|banana|piano-player|beach|pearl-necklace|couch-potato|fainting-at-the-sight-of-blood|fainting|bleeding|blood|underwater-scene|mobile-phone|cell-phone|ex-boyfriend-ex-girlfriend-relationship|rear-entry-sex|kiss|sunglasses|bare-butt|face-slap|herpes|starfish|hammock|newlywed|hawaiian-shirt|torch|surfboard|surfer|tattoo|restaurant|cafe|pina-colada|marriage-proposal|drunkenness|drinking|drink|sexually-transmitted-disease|std|blow-job|erection|condom|swimming-pool|underwear|theatre-production|theatre-audience|doctor|lie|song|singing|watching-tv|mirror|boyfriend-girlfriend-relationship|broken-heart|lovesick|friendship|lei|hula|toilet-paper|photographer|camera|hot-tub|wedding|marijuana|yoga-instructor|yoga-class|loud-sex|punched-in-the-face|butt-slap|bare-chested-male|jumping-off-a-cliff|shower|wine|telephone-call|swimming|sex-lesson|religion|pig|piano|philosopher|orgasm|opening-night|men's-restroom|maui-hawaii|knife|jumping-from-height|invitation|infidelity|husband-wife-relationship|hotel-desk-clerk|flasher|fistfight|fight|fellatio|falling-from-height|fake-orgasm|dinner|computer|chess-piece|cereal|brother-brother-relationship|bed|urination|penis|masturbation|male-nudity|flashback|waiter|stepbrother-stepbrother-relationship|shirt|sex-scene|recording-studio|photograph|pediatrician|los-angeles-california|leg-injury|laptop|honeymoon|female-nudity|dog|desk-clerk|cliff|chess|cheating-on-girlfriend|cheating-on-boyfriend|beach-resort|bartender|apology|actress|jealousy|bar|public-break-up|gross-out-humor|fondling|flirting|depression|surfing|scene-during-end-credits|puppet|oral-sex|old-flame|male-frontal-nudity|drunken-sex|premarital-sex|reference-to-bert-and-ernie|female-removes-her-clothes|leg-spreading|female-frontal-nudity|breasts|no-opening-credits|reference-to-ernie-the-muppet|reference-to-bert-the-muppet|satire|reference-to-costco|reference-to-gandhi|tv-show-in-film|actor-shares-first-name-with-character|character-name-in-title</t>
  </si>
  <si>
    <t xml:space="preserve">tt0411061</t>
  </si>
  <si>
    <t xml:space="preserve">88 Minutes</t>
  </si>
  <si>
    <t xml:space="preserve">On the day that a serial killer that he helped put away is supposed to be executed, a noted forensic psychologist and college professor receives a call informing him that he has 88 minutes left to live.</t>
  </si>
  <si>
    <t xml:space="preserve">Al Pacino, Alicia Witt, Leelee Sobieski, Amy Brenneman</t>
  </si>
  <si>
    <t xml:space="preserve">Jon Avnet</t>
  </si>
  <si>
    <t xml:space="preserve">serial-killer|murder|death|forensics|fbi|professor|college|student|psychiatrist|execution|death-row|telephone-call|psychologist|suspect|forensic-psychologist|death-threat|computer|pulley|university|class|twin|fbi-agent|task-force|bar|manipulation|jury|copycat-murder|twin-sister|security-guard|motorcycle-killer|lesbian-kiss|breasts|die-hard-scenario|search|missing-pet|female-tied-up|hanging-from-one-leg|tear-on-cheek|electronic-car-key|car-explosion|apartment-fire|stairwell|count-down|wartenberg-wheel|bomb-scanner|riding-motorcycle|building-evacuation|phone-trace|apple-laptop|reference-to-john-wayne-gacy-jr.|reference-to-jeffrey-dahmer|reference-to-ted-bundy|milk-and-cookies|chocolate-chip-cookie|guilty-verdict|murder-trial|black-cat|year-1997|dead-woman-with-eyes-open|dead-woman|woman-shot|chaos|free-will|burglary|burglar|rape|prison|gun|doorman|teenage-girl|wrongful-conviction|car-on-fire|semen|drink|drinking|hydroplane|airplane|guilt|court|policeman|police|campus-security|tattoo|boyfriend-girlfriend-relationship|elevator|uncle-niece-relationship|brother-sister-relationship|clock|pursuit|shootout|running|dead-body|father-daughter-relationship|listening-to-a-car-radio|listening-to-a-radio|radio-news|tv-news|prologue|flash-forward|violence|murder-of-sister|scene-of-the-crime|sister-sister-relationship|frame-up|dna|bomb|fire-engine|groupie|tape-recording|suspense|watching-tv|handgun|suspicion|paranoia|laptop-computer|university-campus|video-cassette|taxi-driver|buttocks|courtroom|judge|police-investigation|lawyer|asian-american|sadist|torture|breaking-and-entering|panties|bra|newspaper-headline|pet-cat|1990s|flashback|cell-phone|cellular-phone-trace|break-in|neo-noir|walking-in-the-rain|tortured-to-death|television-broadcast|strangulation|stegosaurus|sleepmask|seattle-washington|rope|pillow-over-one's-head|package|overhead-camera-shot|kite|interview|hanging-upside-down|halothane|gag|fire|escort-service|driving-in-the-rain|celebration|cat|car-bomb|call-for-help|bomb-scare|bluetooth|block-and-tackle|blackberry|american-flag-lapel-pin|alarm|walla-walla-prison|videotaped-death|umbrella|trial|teacher|taxi|suspicious-package|stay-of-execution|spreadeagle|smoke|see-through-blouse|seattle-times-the-newspaper|seattle-space-needle|search-warrant|scream|scalpel|rap-music|rain|product-placement|pocket-knife|pinwheel|perrier-water|overhead-projector|reference-to-msnbc|milk|loud-music|latex-gloves|ladder-truck|gun-in-a-purse|forgery|kite-flying|flashlight|fireman|explosion|evacuation|electric-toothbrush|dancing|cry-for-help|confession|conference-room|checking-one's-watch|calling-for-one's-pet|burgundy|bomb-threat|bomb-sniffing-device|apple-computer|american-flag|ambulance|walther-p99|halothaned-woman|one-day|throat-slitting|shot-to-death|shot-in-the-head|shooting|rapist|pistol|pistol-whip|loss-of-sister|loss-of-loved-one|lethal-injection|held-at-gunpoint|female-rear-nudity|falling-down-stairs|death-of-sister|bound-and-gagged|blood|videotape|university-professor|tied-to-a-chair|teacher-student-relationship|shot-in-the-back|seaplane|rooftop|porsche|personal-assistant|parking-garage|obscene-finger-gesture|nosebleed|murder-investigation|motorcycle|lesbian|lecture|framed-for-murder|fire-truck|falling-from-height|exploding-car|ex-boyfriend-ex-girlfriend-relationship|dictaphone|delayed-execution|dead-sister|corpse|cookie|classroom|college-campus|smashed-car-windshield|investigation|capital-punishment|time-for-title|female-nudity|real-time|title-spoken-by-character|number-in-title|surprise-ending</t>
  </si>
  <si>
    <t xml:space="preserve">tt1087527</t>
  </si>
  <si>
    <t xml:space="preserve">Trucker</t>
  </si>
  <si>
    <t xml:space="preserve">A trucker, leading a life free of depth and on the way to nowhere, is forced to make a decision about her aggressive loner 11-year-old son whom she openly deserted ten years previously.</t>
  </si>
  <si>
    <t xml:space="preserve">Monterey Media Inc.</t>
  </si>
  <si>
    <t xml:space="preserve">Michelle Monaghan, Nathan Fillion, Benjamin Bratt, Joey Lauren Adams</t>
  </si>
  <si>
    <t xml:space="preserve">James Mottern</t>
  </si>
  <si>
    <t xml:space="preserve">5 wins &amp; 1 nomination.</t>
  </si>
  <si>
    <t xml:space="preserve">trucker|cancer|one-night-stand|hospital|cigarette-smoking|bare-chested-male|female-truck-driver|female-protagonist|can-of-whipped-cream|baseball-bat|masonry|cement-block|bleeding-from-one's-ear|toothbrush|angry-mother|traffic|skateboarder|skateboard|fast-food|highway|ex-soldier|gay-slur|california|spanking|electric-guitar|punched-in-the-face|guitarist|terminal-illness|father-son-relationship|divorcee|basketball|school|forklift|warehouse|compact-disc|little-boy|service-station|dancing|on-the-road|tractor-trailer|panties|motel-room|watching-tv|job|reference-to-jesus-christ|drunkenness|americana|little-league-baseball|sleeping-on-a-couch|child-swearing|motel|truck|sex|bar|woman-on-top|loud-sex|having-sex-with-skirt-hiked-up|fully-clothed-sex|female-orgasm|film-starts-with-sex|18-wheeler|working-mom|violence|truck-stop|truck-driver|neighbor|mother-son-relationship|mother-child-reunion|married-man|loss-of-father|independent-woman|hit-with-a-baseball-bat|dying-man|country-music|cancer-patient|best-friend|baseball-practice|baseball-game|attempted-rape|angry-kid|one-word-title|death-of-father</t>
  </si>
  <si>
    <t xml:space="preserve">tt0800240</t>
  </si>
  <si>
    <t xml:space="preserve">Deception</t>
  </si>
  <si>
    <t xml:space="preserve">An accountant is introduced to a mysterious sex club known as The List by his lawyer friend. But in this new world, he soon becomes the prime suspect in a woman's disappearance and a multi-million dollar heist.</t>
  </si>
  <si>
    <t xml:space="preserve">Ewan McGregor, Hugh Jackman, Michelle Williams, Bruce Altman</t>
  </si>
  <si>
    <t xml:space="preserve">Marcel Langenegger</t>
  </si>
  <si>
    <t xml:space="preserve">lawyer|heist|erotic-thriller|scheme|scam|deception|betrayal|subway|auditor|hotel|cell-phone|accountant|suspect|friend|disappearance|bare-breasts|cop|nipples|sex-scene|glasses|caucasian|suit-and-tie|breasts|apartment-explosion|woman-on-top|mixed-doubles-tennis|chewing-gum|analyst|delusion|desk-clerk|ginseng-chewing-gum|wall-street-analyst|wall-street-manhattan-new-york-city|telephone-call|strangulation|missing-person|trust-fund|voice-over-narration|fireman|booby-trap|fake-kidnapping|punched-in-the-face|knocked-out|framed|ice-cube|mailbox|cleaning-lady|cleaning-man|watching-tv|guitarist|guitar|duct-tape|briefcase|airplane|ambulance|gurney|toy-duck|wind-up-toy|chinese-restaurant|chinese-food|magazine-cover|locker-room|painter|computer|phone-sex|park|embezzlement|theft|thief|fire|bomb|set-up|circular-staircase|london-england|businesswoman|businessman|stranger|chance-meeting|shyness|loneliness|photograph|song|singing|singer|mirror|snowing|snow|trophy|shower|anonymous-sex|lingerie|stoned|drug-use|marijuana|erotica|liar|lie|lust|blackmail|taxi|dead-body|morgue|underwear|undressing|kiss|bra|panties|female-nudity|chinatown-manhattan-new-york-city|waldorf-astoria-hotel-manhattan-new-york-city|dancing|dancer|drinking|drink|bar|detective|policeman|police|montage|eating|food|times-square-manhattan-new-york-city|investigation|search|death|murder|elevator|closing-credits-sequence|tennis-match|silencer|shot-in-the-back|sex-talk|rear-entry-sex|pot-smoking|pillow-talk|new-york-city|male-bonding|madrid-spain|love-at-first-sight|rain|gas-explosion|female-detective|policewoman|f-word|doppelganger|stupid-victim|water-pipe-leak|tennis|tennis-racket|cigarette-smoking|one-word-title|money-transfer|love|killed-with-a-gun|identity-theft|identity-swap|hotel-room|gun|explosion|dirty-money|blood|strip-club|nightclub|back-stabbing</t>
  </si>
  <si>
    <t xml:space="preserve">tt0472050</t>
  </si>
  <si>
    <t xml:space="preserve">Bart Got a Room</t>
  </si>
  <si>
    <t xml:space="preserve">While Danny's father and mother independently search for love, Danny is on his own desperate quest to find a prom date. Danny's search becomes progressively more pathetic once he and his family learn that Bart, the school's biggest dweeb, not only secured a date for the prom, but got a hotel room as well.</t>
  </si>
  <si>
    <t xml:space="preserve">Steven Kaplan, William H. Macy, Cheryl Hines, Alia Shawkat</t>
  </si>
  <si>
    <t xml:space="preserve">Brian Hecker</t>
  </si>
  <si>
    <t xml:space="preserve">prom|best-friend|masturbation|voice-over-narration|teenage-boy|teen-angst|swimming-pool|school-dance|restroom|prom-dress|nerd|limousine|hooker|high-school-dance|happy-ending|divorced-parents|dancing|bar-mitzvah|title-spoken-by-character|character-name-in-title</t>
  </si>
  <si>
    <t xml:space="preserve">tt0770814</t>
  </si>
  <si>
    <t xml:space="preserve">Tennessee</t>
  </si>
  <si>
    <t xml:space="preserve">The story of three people who strive to realize their dreams. Brothers Carter and Ellis set out on a road trip to their childhood home in a desperate search for their estranged father, who may hold the key to their future.</t>
  </si>
  <si>
    <t xml:space="preserve">Adam Rothenberg, Ethan Peck, Mariah Carey, Lance Reddick</t>
  </si>
  <si>
    <t xml:space="preserve">Aaron Woodley</t>
  </si>
  <si>
    <t xml:space="preserve">road-trip|abusive-husband|singing|state-in-title|one-word-title|location-in-title|terminal-illness|brother-brother-relationship|tennessee</t>
  </si>
  <si>
    <t xml:space="preserve">tt0479547</t>
  </si>
  <si>
    <t xml:space="preserve">Surfwise</t>
  </si>
  <si>
    <t xml:space="preserve">Doug Pray explores the life of surfer Dorian "Doc" Paskowitz.</t>
  </si>
  <si>
    <t xml:space="preserve">Juliette Paskowitz, David Paskowitz, Jonathan Paskowitz, Abraham Paskowitz</t>
  </si>
  <si>
    <t xml:space="preserve">Doug Pray</t>
  </si>
  <si>
    <t xml:space="preserve">surfer|beach|children|camper|sex|health|yarmulke|waikiki-beach-hawaii|belief-in-god|prayer|doctor|reference-to-dr.-phil|crying|san-onofre-california|reference-to-oliver-twist|bohemian|eccentric|old-man|84-year-old|calling-parent-by-first-name|family-photograph|childhood-photo|ocean|campfire|on-the-road|reference-to-carl-sagan|accident|hugging|large-family|home-movie|life-coach|domineering-father|sibling-rivalry|singing|musician|band|airport|male-rear-nudity|tel-aviv-israel|israel|southern-california|california|hawaii|family-reunion|reunion|autism|biracial-child|biracial|jewish|mexican-american|breast-feeding|interview|childhood|estrangement|camp|surfing-accident|surfboard|marriage|husband-wife-relationship|mother-daughter-relationship|father-daughter-relationship|brother-sister-relationship|brother-brother-relationship|mother-son-relationship|father-son-relationship|one-word-title|family-relationships|surfing</t>
  </si>
  <si>
    <t xml:space="preserve">tt0455805</t>
  </si>
  <si>
    <t xml:space="preserve">Then She Found Me</t>
  </si>
  <si>
    <t xml:space="preserve">39-year-old April Epner's childish husband and school teacher colleague Benjamin/Ben leaves her, but with her biological clock ticking ever more loudly. Her dying bossy adoptive mother is ...</t>
  </si>
  <si>
    <t xml:space="preserve">Helen Hunt, Bette Midler, Colin Firth, Matthew Broderick</t>
  </si>
  <si>
    <t xml:space="preserve">Helen Hunt</t>
  </si>
  <si>
    <t xml:space="preserve">adoptive-mother|teacher|schoolteacher|39-year-old|student|biological-mother|talk-show-host|doctor|biological-clock|birth-mother|f-rated|consoling-hug|in-vitro-fertilization|ultrasound|woman-in-bath|wanting-a-baby|pregnant-woman|pregnant-wife|unplanned-pregnancy|sex-on-first-date|date-with-a-married-woman|kissing-a-married-woman|caught-in-a-lie|tv-personality|female-tears|mother-daughter-hug|reference-to-fleetwood-mac|reference-to-roy-orbison|kiss-on-the-lips|implied-sex|writer|tv-host|dating|british-in-america|englishman-abroad|reference-to-god|reference-to-ali-macgraw|reference-to-steve-mcqueen|reference-to-dr.-seuss|book-quotation|voice-over-letter|marital-separation|husband-leaves-wife|female-teacher|scene-during-opening-credits|jewish-wedding|begins-with-a-wedding|parent-grown-child-relationship|mother-daughter-conflict|mother-and-daughter-reunited|reunited-with-parent|2000s|single-parent|directed-by-star|co-written-by-leading-actress|jewish-american|four-word-title|produced-by-director|grieving|family-argument|undressing|infidelity|bed|bare-chested-male|written-and-directed-by-cast-member|title-directed-by-female|brooklyn-new-york-city|fictional-talk-show|bathtub|wedding|unhappy-marriage|syringe|sonogram|single-father|sex|sex-in-a-car|restroom|restaurant|reception|sex-in-public|pregnancy|prayer|new-york-city|miscarriage|loss-of-mother|hospital|funeral|earache|divorce|date|cemetery|brother-sister-relationship|apology|adoption|adopted-daughter|pre-school|mother-daughter-relationship|father-son-relationship|directorial-debut|independent-film|based-on-novel</t>
  </si>
  <si>
    <t xml:space="preserve">tt1012804</t>
  </si>
  <si>
    <t xml:space="preserve">Redbelt</t>
  </si>
  <si>
    <t xml:space="preserve">A fateful event leads to a job in the film business for top mixed-martial arts instructor Mike Terry. Though he refuses to participate in prize bouts, circumstances conspire to force him to consider entering such a competition.</t>
  </si>
  <si>
    <t xml:space="preserve">Max Martini, Matt Cable, Chiwetel Ejiofor, Alice Braga</t>
  </si>
  <si>
    <t xml:space="preserve">David Mamet</t>
  </si>
  <si>
    <t xml:space="preserve">fight|bar|debt|jujitsu|instructor|competition|gift|fistfight|police-officer|movie-star|lawyer|brazilian|pistol|mixed-martial-arts|hug|sports-culture|man-on-the-verge-of-tears|stealing|one-word-title|making-ends-meet|family-relationships|veteran|theft|television-presenter|television-crew|surveillance-footage|surveillance-camera|set-up|rehearsal|prescription|pharmacy|movie-set|money-problems|martial-arts-school|martial-arts-coach|marital-problem|marital-discord|lawsuit|law-office|kiss|intellectual-property|instruction|husband-wife-relationship|grief|flashlight|fax|fax-machine|f-word|discipline|dead-body|courage|corruption|camera|cameraman|broken-glass|broken-bottle|black-belt|bel-air-california|auto-accident|angry-wife|anger|color-in-title|soldier|shot-in-the-head|punching-bag|police-officer-killed|illusion|film-set|film-within-a-film|cane|accidental-shooting|wristwatch|window-smashing|video-surveillance|stuntman|shell-casing|sensei|restaurant|respect|rainstorm|nightstick|neo-noir|movie-producer|military-veteran|mask|martial-arts|marble|magic-trick|los-angeles-california|loan-shark|interracial-marriage|gun-holster|gun-accident|filmmaking|fight-promoter|face-slap|dojo|dice|deceit|conspiracy|choke-hold|brother-sister-relationship|betrayal|arena|tournament|television-broadcast|suicide|rape-victim|punched-in-the-face|loss-of-husband|locker-room|knife|kicked-in-the-face|honor|fixed-fight|fake-knife|car-accident|bloody-nose|bar-fight|brazilian-jiu-jitsu|death-of-friend|title-spoken-by-character</t>
  </si>
  <si>
    <t xml:space="preserve">tt0857295</t>
  </si>
  <si>
    <t xml:space="preserve">Timber Falls</t>
  </si>
  <si>
    <t xml:space="preserve">A weekend of camping in the mountains becomes an excursion into hell for a young couple, who become pawns in a grotesque plot hatched by deranged locals.</t>
  </si>
  <si>
    <t xml:space="preserve">Josh Randall, Brianna Brown, Nick Searcy, Beth Broderick</t>
  </si>
  <si>
    <t xml:space="preserve">Tony Giglio</t>
  </si>
  <si>
    <t xml:space="preserve">woods|west-virginia|hiking|voyeurism|voyeur|sexual-desire|thong-panties|panties|blonde|female-frontal-nudity|breasts|scantily-clad-female|cleavage|latex-gloves|female-nudity|sex|bare-chested-male|stabbed-in-the-stomach|arms-tied-overhead|attempted-rape|stabbed-in-the-neck|stabbed-in-the-leg|slow-motion-scene|shot-in-the-chest|severed-head|severed-finger|man-on-fire|husband-wife-relationship|human-branding|hit-with-a-shovel|heavy-rain|head-blown-off|falling-down-stairs|car-in-a-lake|burning-man|branding-iron|axe-in-the-head|wedding-ceremony|violence|psychopath|log-cabin|hostage|gore|embryo|disfigured-face|deformed-arm|backwoods|tent|tea-kettle|sickle|religious-fanatic|redneck|park-ranger|outdoor-sex|nail-through-hand|jumping-from-height|foot-pursuit|extreme-close-up|campfire|boyfriend-girlfriend-relationship|bear-trap|bandanna|whipping|torture|branding|surprise-ending</t>
  </si>
  <si>
    <t xml:space="preserve">tt0482606</t>
  </si>
  <si>
    <t xml:space="preserve">The Strangers</t>
  </si>
  <si>
    <t xml:space="preserve">A young couple staying in an isolated vacation home are terrorized by three unknown assailants.</t>
  </si>
  <si>
    <t xml:space="preserve">Alex Fisher, Peter Clayton-Luce, Scott Speedman, Liv Tyler</t>
  </si>
  <si>
    <t xml:space="preserve">Bryan Bertino</t>
  </si>
  <si>
    <t xml:space="preserve">fear|stranger|wedding-reception|scene-of-the-crime|masked-intruder|written-by-director|shot-to-death|cabin-in-the-woods|loading-a-gun|foot-chase|woman-in-bathtub|911-call|isolation|terror|evil-man|blood-splatter|homicidal-maniac|masked-villain|serial-killer|sack-mask|torture|beating|knife|dancing|disguise|psychological-torture|pump-action-shotgun|axe|assembling-gun|car-crash|flat-tire|broken-windshield|engagement-ring|car-fire|shed|interrupted-sex|candle|flashback|very-little-dialogue|film-starts-with-text|covered-in-blood|knocked-out|cut-hand|candlelight-dinner|bubble-bath|rose-petal|year-2005|starts-with-narration|swing|rural-setting|kitchen|cigarette-smoking|stabbed-in-the-stomach|stalking|red-light|pickup-truck|mind-game|knife-murder|intruder|held-at-knifepoint|harassment|alcohol|threat|taunting|shower-curtain|bedroom|survival-horror|slasher|unmasking|masked-woman|masked-man|female-killer|nightgown|flannel|crawling|confrontation|blood-on-shirt|writing-in-blood|wind-chime|shot-in-the-head|record-player|country-house|corpse|blood|bleeding-to-death|barn|paranoia|panic|vandalism|suspense|one-night|nonlinear-timeline|murder|cottage|no-opening-credits|twisted-ankle|tied-to-a-chair|stabbed-in-the-chest|masked-killer|hiding-in-a-closet|ham-radio|champagne|breaking-through-a-door|boyfriend-girlfriend-relationship|bag-over-head|stabbed-to-death|smoke-alarm|violence|psychopath|marriage-proposal|ice-cream|flashlight|cat-and-mouse|piano|mormon|cell-phone|shotgun|fireplace|home-invasion|butcher-knife|death-of-friend|independent-film|surprise-ending</t>
  </si>
  <si>
    <t xml:space="preserve">tt1000774</t>
  </si>
  <si>
    <t xml:space="preserve">Sex and the City</t>
  </si>
  <si>
    <t xml:space="preserve">A New York writer on sex and love is finally getting married to her Mr. Big. But her three best girlfriends must console her after one of them inadvertently leads Mr. Big to jilt her.</t>
  </si>
  <si>
    <t xml:space="preserve">Sarah Jessica Parker, Kim Cattrall, Kristin Davis, Cynthia Nixon</t>
  </si>
  <si>
    <t xml:space="preserve">Michael Patrick King</t>
  </si>
  <si>
    <t xml:space="preserve">sequel-to-tv-series|overreaction|2000s|may-december-romance|materialism|consumerism|auld-lang-syne|interracial-adoption|marriage|apartment|actor|writer|wedding-dress|personal-assistant|mexico|honeymoon|friendship|f-rated|dyed-hair|first-part|female-chauvinism|coitus|copulation|sex-in-bed|female-removes-her-dress|female-removes-her-clothes|girl-in-panties|no-panties|leg-spreading|fondling|female-rear-nudity|breasts|scantily-clad-female|cleavage|female-protagonist|nudity|blue-panties|panties|female-frontal-nudity|bikini|blonde|sexually-empowered-woman|sexual-desire|older-woman-younger-man-relationship|menage-a-trois|lust|double-standard|designer-clothes|wanton-woman|threesome|role-model|red-pubic-hair|redheaded-woman|redhead|pubic-hair|promiscuous-woman|promiscuity|post-feminist|lasciviousness|insatiable|girl-power|ginger|female-pubic-hair|cougar-as-older-woman|city-in-title|bush|anti-bush|all-american-girl|chick-flick|adoption|voice-over-narration|flashback|brooklyn-new-york-city|costume|based-on-tv-series|e-mail|nyotaimori|covered-female-frontal-nudity|swimsuit|legs|sunbathing|soiling-pants|shower|shoe|purse|marital-separation|los-angeles-california|gay-stereotype|canceled-wedding|blockbuster|adultery|sex-standing-up|pregnant-woman's-water-breaks|overeating|limousine|hospital|getting-cold-feet|forgiveness|fashion-magazine|dog|depression|child-swearing|brooklyn-bridge|sushi|sex-with-food|wedding-planner|voice-mail|valentine's-day|pregnancy|new-york-city|new-year's-eve|magazine|magazine-editor|love-letter|library|gay-kiss|fashion|fashion-show|diarrhea|courthouse|closet|cell-phone|break-up|body-waxing|birth|male-frontal-nudity|female-nudity|based-on-television-series|sex-scene</t>
  </si>
  <si>
    <t xml:space="preserve">tt1185616</t>
  </si>
  <si>
    <t xml:space="preserve">Waltz with Bashir</t>
  </si>
  <si>
    <t xml:space="preserve">An Israeli film director interviews fellow veterans of the 1982 invasion of Lebanon to reconstruct his own memories of his term of service in that conflict.</t>
  </si>
  <si>
    <t xml:space="preserve">Ari Folman, Ori Sivan, Ronny Dayag, Shmuel Frenkel</t>
  </si>
  <si>
    <t xml:space="preserve">Documentary, Animation, Biography</t>
  </si>
  <si>
    <t xml:space="preserve">Nominated for 1 Oscar. Another 44 wins &amp; 58 nominations.</t>
  </si>
  <si>
    <t xml:space="preserve">interview|lebanon|dog|bar|nightmare|lebanon-war|army|israel-lebanon-war|israel-defense-forces|three-word-title|reference-to-ariel-sharon|reenactment|animated-sex|animated-documentary|adult-animation|israel|idf|voice-over-narration|urination|underwater|tank|swimming|surrealism|storytelling|snow|shot-to-death|sex|rpg|random-shooting|pornographic-video|part-live-action|haunted-by-the-past|flashback|female-nudity|fast-motion-scene|killing-a-dog|death|dead-horse|dancing|corpse|boat|bloody-body-of-a-child|airport|experimental-film|soldier|sabra-and-chatila-massacre|palestinian|memory-loss|massacre|mass-murder|guilt-complex|dog-attack|child-warrior|beirut-lebanon|male-frontal-nudity|death-of-child</t>
  </si>
  <si>
    <t xml:space="preserve">tt0949731</t>
  </si>
  <si>
    <t xml:space="preserve">The Happening</t>
  </si>
  <si>
    <t xml:space="preserve">A science teacher, his wife, and a young girl struggle to survive a plague that causes those infected to commit suicide.</t>
  </si>
  <si>
    <t xml:space="preserve">Mark Wahlberg, Zooey Deschanel, John Leguizamo, Ashlyn Sanchez</t>
  </si>
  <si>
    <t xml:space="preserve">nature|science-teacher|man-vs-nature|park|teacher|school|bee|strange-behavior|disappearance|girl|suicide|hanged-by-the-neck|railway-station|blood-splatter|child-killed|child-shot-through-the-chest|boy-killed|dead-boy|child-shot-in-the-chest|child-shot|written-and-directed-by-cast-member|road-movie|disaster|shock|fear|emergency|plant-life|nursery|power-failure|little-girl|city-park|police-officer|pistol|student|watching-tv|siren|photograph|suicide-by-hanging|police-car|jacksonville-florida|act-of-god|west-virginia|construction-crew|news-report|father-daughter-relationship|albert-einstein|man-with-glasses|manhattan-new-york-city|police-officer-shot-in-the-head|jumping-off-a-roof|boston-massachusetts|new-york-city|central-park-manhattan-new-york-city|walking-the-dog|female-slaps-female|butterfly-collection|framed-butterfly|police-officer-shot-in-the-forehead|urban-setting|slow-motion-scene|rural-setting|paris-france|family-relationships|bullet|shot-to-death|ostracism|long-take|eco-horror|weird-behavior|violent-behavior|uncharacteristic-behavior|zoo|westover-military-base|walking-backwards|teacher-meeting|swing|split-rail-fence|wrist-slitting|sitting-on-a-park-bench|separate-into-groups|screen-door|scream|school-bus|rocking-chair|rittenhouse-park|radio|power-outage|positive-pregnancy-test|passenger-train|mood-ring|math-teacher|lion|lawn-mower|ladder|laboratory|hummer|hand-slap|german-shepherd|falling-to-death|dinner|cough-syrup|cornfield|cooling-tower|cell-phone|car-crash-into-tree|butterfly|bocci-ball|american-flag|filbert-pennsylvania|gore|survivor|soldier|paranoia|hitchhike|garden|environmentalist|old-woman|dog|botanist|wind|tree|train|train-ticket|train-conductor|ticket|television-news|taxi|sushi|semiautomatic-pistol|reading|radio-news|plastic-plant|philadelphia-pennsylvania|park-bench|new-jersey|nebraska|model-home|map|lawnmower|knitting|jeep|hugging|hot-dog|hairpin|greenhouse|france|framed-photograph|florida|dead-body|crossroads|cloud|classroom|classical-music|car-horn|binoculars|bathtub|backpack|tv-broadcast|toxin|thrown-through-a-windshield|slapping|shot-in-the-forehead|self-mutilation|self-inflicted-gunshot-wound|princeton|pregnancy-test|plant|nuclear-power-plant|love|loss-of-friend|loss-of-father|killer-tree|impalement|hanged-woman|gash-in-the-face|garden-swing|doll|disorientation|director-cameo|cut-into-pieces|corpse|child-shot-in-the-head|child-murder|car-crash|broken-leg|botany|bloody-body-of-child|abandonment|epidemic|stabbed-in-the-neck|shotgun|shot-in-the-head|shot-in-the-chest|police-officer-killed|panic|mauling|mass-suicide|hanging|hanged-man|gas-mask|falling-from-height|estranged-couple|death|crushed-to-death|construction-worker|child-in-peril|broken-arm|blood|bloody-nose|arm-ripped-off|natural-disaster|survival|crisis|surprise-ending</t>
  </si>
  <si>
    <t xml:space="preserve">tt0803057</t>
  </si>
  <si>
    <t xml:space="preserve">The Promotion</t>
  </si>
  <si>
    <t xml:space="preserve">Two assistant managers of a corporate grocery store vie for a coveted promotion.</t>
  </si>
  <si>
    <t xml:space="preserve">Seann William Scott, Chris Conrad, Rick Gonzalez, Adrian Martinez</t>
  </si>
  <si>
    <t xml:space="preserve">Steve Conrad</t>
  </si>
  <si>
    <t xml:space="preserve">motivational-tape|canada|supermarket|lunchroom|urination|masturbation|flashback|dance|bed|wrestling|walkman|throwing-food|skyline|sex|scot|recovery|product-placement|pepsi|parking-lot|new-house|motorcycle-gang|motivational-speaker|marital-strife|marital-problem|interview|husband-wife-relationship|gymnast|gay-character|fart-joke|drug-use|drug-abuse|dance-lesson|dance-class|corporate-world|corporate-retreat|complaint|cheese|board|banjo-player|walking-over-hot-coals|tollbooth|tattoo|tap-dancing|street-gang|shopping-cart|ship-in-a-bottle|shaving|satire|restroom|recovering-drug-addict|racial-slur|quebec|prologue|prank|obscene-gesture|narration|motorcycle-cop|mental-retardation|marital-separation|marijuana|job-interview|humiliation|hospital|headphones|grocer|gay-slur|escalator|el-train|drugs|drug-testing|doctor|deception|dance-studio|chicago-illinois|mace-the-repellent|candy-bar|canadian|bus|bottle|biker-gang|barbecue|banjo|bag-on-head|backflip|assault|rivalry|job-promotion|independent-film</t>
  </si>
  <si>
    <t xml:space="preserve">tt0772165</t>
  </si>
  <si>
    <t xml:space="preserve">Dark Streets</t>
  </si>
  <si>
    <t xml:space="preserve">The owner of a 1930s nightclub loses control of his life amid love triangles and too much debt.</t>
  </si>
  <si>
    <t xml:space="preserve">Noel Arthur, Sybil Azur, Pat Crawford Brown, Tim Langhorne Brown</t>
  </si>
  <si>
    <t xml:space="preserve">Rachel Samuels</t>
  </si>
  <si>
    <t xml:space="preserve">based-on-play</t>
  </si>
  <si>
    <t xml:space="preserve">tt0831884</t>
  </si>
  <si>
    <t xml:space="preserve">Reservation Road</t>
  </si>
  <si>
    <t xml:space="preserve">The lives of two families change forever after a fatal tragedy takes place on Reservation Road.</t>
  </si>
  <si>
    <t xml:space="preserve">Joaquin Phoenix, Elle Fanning, Jennifer Connelly, Sean Curley</t>
  </si>
  <si>
    <t xml:space="preserve">Terry George</t>
  </si>
  <si>
    <t xml:space="preserve">red-sox|investigation|baseball|accident|bare-chested-male|loss-of-son|loss-of-child|lie|liar|lawyer|grief|family-relationships|deception|secret|revenge|mother-son-relationship|justice|husband-wife-relationship|hit-and-run|gun|father-son-relationship|car|car-accident|accusation|death-of-son|death-of-child|based-on-novel</t>
  </si>
  <si>
    <t xml:space="preserve">tt0493464</t>
  </si>
  <si>
    <t xml:space="preserve">Wanted</t>
  </si>
  <si>
    <t xml:space="preserve">A frustrated office worker learns that he is the son of a professional assassin and that he shares his father's superhuman killing abilities.</t>
  </si>
  <si>
    <t xml:space="preserve">James McAvoy, Morgan Freeman, Angelina Jolie, Terence Stamp</t>
  </si>
  <si>
    <t xml:space="preserve">Nominated for 2 Oscars. Another 3 wins &amp; 20 nominations.</t>
  </si>
  <si>
    <t xml:space="preserve">assassin|strong-female-lead|femme-fatale|rejuvenation|bobble-head-doll|voice-over-narration|secret-organization|son-kills-father|deception|cheating-girlfriend|car-chase|fraternity|office-worker|boss|train-wreck|playing-against-type|female-protagonist|slow-motion-scene|tattoo|target|sunroof|search-for-self|office-party|jumping-between-buildings|fast-action-in-slow-motion|crashing-through-a-window|car-crashes-into-a-train|corner-gun|commuter-train|colliding-bullets|absent-father|surrealism|shooting-the-wings-off-a-fly|hesitation|gunsmith|sniper|newspaper-headline|bullet-proof-automobile|violence|train-accident|title-appears-in-writing|tattooed-lady|stapler|silver-bullet|shot-through-a-window|shot-from-a-car|shooting|sex-on-a-table|overturning-a-car|mission|missing-father|loss-of-father|lie|jumping-through-a-window|jumping-from-a-train|healing|father-son-relationship|fate|destiny|decoy|betrayal|beating|anxiety-attack|talking-to-the-audience|accountant|weaving|train|loom|bullet|automated-teller-machine|one-word-title|surprise-ending|plot-twist|tattoo-on-back|tattooed-woman|ikea-furniture|woman-moaning-from-pleasure|moaning-woman|woman-moaning|moaning|blonde-woman|blonde|woman's-bare-butt|bare-butt|buttocks|naked-butt|butt-naked|naked-woman|naked|nude|female-full-rear-nudity|female-full-back-nudity|female-back-nudity|rear-nudity|woman-in-bra|red-bra|sex-on-kitchen-table|woman|strong-female-character|machismo|2000s|cult-film|snack|snickers-bar|snickers|dodge-viper|female-warrior|indian-woman-murdered|woman-shot|woman-shot-in-the-forehead|patricide|fistfight|martial-arts|mexican-standoff|bullet-ballet|gun-duel|brutality|gun-battle|blood-splatter|gun|gunfight|blood|shotgun|gun-fu|pistol|party|birthday|chaos|obscene-finger-gesture|chicago-illinois|murder-of-father|fast-motion-scene|cigar-smoking|branding|bare-chested-male|vein-bulging-on-forehead|tunnel|time-bomb|text-introduction|taxi|supernatural-power|sex-on-a-kitchen-table|secret-code|power-horse|newspaper-stand|magnifying-glass|knife-held-to-throat|ikea|hit-with-a-computer|gauze|energy-drink|drugstore|crashing-into-a-police-car|corvette|cat's-cradle|castle|candle|bus|bridge|audi|artificial-respiration|abdomen-slashed|reference-to-ikea|reference-to-google|blood-on-camera-lens|dutch-angle|bullet-time|breaking-the-fourth-wall|cell-phone|flashback|chase|boyfriend-girlfriend-relationship|legs|shot-in-the-back|self-inflicted-gunshot-wound|mass-suicide|gore|cubicle|textile-mill|superhuman-strength|river|ravine|rage|marksmanship|grocery|europe|elevator|alias|wristwatch|wax|thread|peanut-butter|limousine|garbage-truck|explosive|condom|cat|bulletproof-glass|bathtub|wrapped-in-a-bedsheet|trap|tooth|tied-to-a-chair|threatened-with-a-knife|teeth-knocked-out|suicide|stabbed-in-the-hand|sliced-body|slaughterhouse|silencer|shot-in-the-temple|shot-in-the-shoulder|shot-in-the-head|shot-in-the-hand|shot-in-the-forehead|shot-in-the-eye|shot-in-the-chest|shot-in-the-arm|shootout|sacrifice|revenge|remorse|rat|punched-in-the-face|pool-of-blood|overweight-woman|no-opening-credits|murder|montage|male-rear-nudity|lasersight|knife|knife-throwing|knife-in-hand|knife-in-the-chest|knife-fight|kiss|keyboard|impalement|hung-by-a-hook|hit-with-a-chair|hit-in-the-face|hit-by-a-car|hired-hand|held-at-gunpoint|head-butt|hand-through-head|gash-in-the-face|fly-the-insect|female-rear-nudity|falling-from-height|exploding-building|exploding-body|destruction|dead-animal|cut-arm|corpse|car|car-crash|butcher|burned-alive|bully|bullet-wound|bullet-hole|bullet-dodging|broken-windshield|broken-hand|broken-arm|brass-knuckles|bomb|blood-on-shirt|bleeding-to-death|black-eye|birthday-party|killing-an-animal|accidental-killing|sex-scene|male-nudity|female-nudity|factory|death|image-comics|based-on-graphic-novel|based-on-comic-book|title-spoken-by-character|superhero</t>
  </si>
  <si>
    <t xml:space="preserve">tt0462465</t>
  </si>
  <si>
    <t xml:space="preserve">Outlander</t>
  </si>
  <si>
    <t xml:space="preserve">During the reign of the Vikings, Kainan, a man from a far-off world, crash lands on Earth, bringing with him an alien predator known as the Moorwen. Though both man and monster are seeking revenge for violence committed against them, Kainan leads the alliance to kill the Moorwen by fusing his advanced technology with the Viking's Iron Age weaponry.</t>
  </si>
  <si>
    <t xml:space="preserve">Jim Caviezel, Sophia Myles, Jack Huston, John Hurt</t>
  </si>
  <si>
    <t xml:space="preserve">Howard McCain</t>
  </si>
  <si>
    <t xml:space="preserve">viking|alien|monster|alien-predator|warrior|ancient-astronaut|year-709|700s|8th-century|astronaut|old-norse|norse|norway|travois|human-versus-alien|extraterrestrial-man|alien-versus-alien|extraterrestrial-human|vomiting|sword-and-planet|sword-and-sorcery|horseback-riding|sword-forging|bulldozer|crow|horse|whale-carcass|grave-of-stones|speed-learning|meteor|spaceship-crash|atmospheric-reentry|alien-space-craft|opening-action-scene|atheist|hand-to-hand-combat|combat|sword-and-sandal|swashbuckler|norse-mythology|dragon|swimming|priest|knife|kiss|flashback|explosion|axe|lake|whale|well|waterfall|trap|thrown-into-the-air|sword-fight|swimming-underwater|spaceship|shield|reflection|raid|melee|king|hunting|fireball|drop-of-blood|decapitation|cremation|cliff|cataract|captive|broken-sword|boat|bloody-nose|bear|armor|aerial-shot|adoption|one-word-title|old-language|beowulf|title-spoken-by-character</t>
  </si>
  <si>
    <t xml:space="preserve">tt0961108</t>
  </si>
  <si>
    <t xml:space="preserve">Fireflies in the Garden</t>
  </si>
  <si>
    <t xml:space="preserve">The Taylor family is devastated by an accident that takes place on the day their matriarch is due to graduate from college -- decades after leaving to raise her children.</t>
  </si>
  <si>
    <t xml:space="preserve">Senator Entertainment</t>
  </si>
  <si>
    <t xml:space="preserve">Ryan Reynolds, Willem Dafoe, Emily Watson, Carrie-Anne Moss</t>
  </si>
  <si>
    <t xml:space="preserve">Dennis Lee</t>
  </si>
  <si>
    <t xml:space="preserve">aunt|author|confusion|abusive-father|alcoholism|cheating-wife|cheating-husband|feelings-of-guilt|girl-in-panties|white-panties|panties|walking-on-a-roof|memoir|anger|spilling-wine|tablecloth|running-away-from-home|rap-music|tackle|wheat-field|grass-field|punching|threat-to-kill|baseball-bat|diner|pie|unpaid-bill|clothes|staring-at-breast|sexual-awakening|firefly|rough-sex|dead-mother|hospital-room|cigarette-smoking|cheese|mother-son-relationship|brother-sister-relationship|fishing|explosive|adolescent-boy|crying|depression|broken-glasses|windshield|thrown-through-a-windshield|car-crash|paint-can|domestic-abuse|insect-in-title|animal-in-title|death-of-mother</t>
  </si>
  <si>
    <t xml:space="preserve">tt0901487</t>
  </si>
  <si>
    <t xml:space="preserve">The Good the Bad the Weird</t>
  </si>
  <si>
    <t xml:space="preserve">The story of two outlaws and a bounty hunter in 1940s Manchuria and their rivalry to possess a treasure map while being pursued by the Japanese army and Chinese bandits.</t>
  </si>
  <si>
    <t xml:space="preserve">MPI Media Group</t>
  </si>
  <si>
    <t xml:space="preserve">Kang-ho Song, Byung-hun Lee, Woo-sung Jung, Je-mun Yun</t>
  </si>
  <si>
    <t xml:space="preserve">10 wins &amp; 23 nominations.</t>
  </si>
  <si>
    <t xml:space="preserve">map|treasure|manchuria|franz-jager|bounty-hunter|japanese-army|train|gang|army|reward|treasure-map|money|outlaw|japanese-soldier|knife|shot-to-death|violence|pistol|weapon|street-shootout|blood-on-camera-lens|best-friend|railroad|politics|pursuit|shootout|murder-by-stabbing|knife-wound|stabbing|object-in-rectum|children|telephone-call|drugged|mickey-finn|shot-in-the-chest|shot-in-the-shoulder|chase|gun|explosion|poster|goggles|helmet|motorcycle|dragged-by-rope|dragged-by-horse|rifle|mexican-standoff|oil-gusher|oil-well|occupation|occupying-army|desert|wanted-poster|murder|robbery|train-robbery|finger-cut-off|loss-of-best-friend|animal-cruelty|title-is-a-reference-to-a-film|spoof|remake|shotgun|individuality|gunfight|cavalry-charge|treasure-hunt|year-1930|death-of-friend</t>
  </si>
  <si>
    <t xml:space="preserve">tt0838283</t>
  </si>
  <si>
    <t xml:space="preserve">Step Brothers</t>
  </si>
  <si>
    <t xml:space="preserve">Two aimless middle-aged losers still living at home are forced against their will to become roommates when their parents marry.</t>
  </si>
  <si>
    <t xml:space="preserve">Will Ferrell, John C. Reilly, Mary Steenburgen, Richard Jenkins</t>
  </si>
  <si>
    <t xml:space="preserve">slacker|dream|karaoke|friendship|love|singing|sleepwalking|vomiting|spoiled-child|screwball-comedy|reference-to-star-wars|punched-in-the-face|dove|crossbow|whale|water-hose|photograph|christmas|samurai-sword|sword|mangina|handshake|tuxedo|reference-to-fergie|therapist|therapy|chewbacca-mask|reference-to-chewbacca|janitor|asbestos|crying|cheesecake-factory-restaurant|real-estate-license|head-injury|baseball-bat|pet-smart-pet-store|doctor|scene-during-opening-credits|caterer|wine|catalina-island|brother-in-law-sister-in-law-relationship|wedding|moving-van|sailboat|boat|kicked-into-water|kicked-off-a-boat|widower|divorcee|death-of-wife|money|fishing|range-rover|toilet-paper|sitting-on-a-toilet|toilet|bear-trap|head-wound|arm-wound|wound|storytelling|long-underwear|fart-joke|porn-magazine|whispering|penis|measuring-one's-penis|ice-sculpture|kite-flying|aspirin|band|helicopter|whipped-cream|hit-with-a-shovel|shovel|grave|digging-a-grave|licking-dog-feces|seesaw|black-eye|microphone|birthday|urinal|christmas-eve|christmas-decorations|cell-phone|vandalism|lip-synching|reference-to-ben-affleck|golf-club|men's-bathroom|infidelity|unfaithfulness|adultery|extramarital-affair|divorce|falling-down-stairs|children|bully|beating|husband-wife-relationship|sexism|machismo|sliding-down-a-ladder|remote-control|male-rape|reference-to-barbara-walters|reference-to-john-stamos|reference-to-randy-jackson|underwear|reckless-driving|marijuana|drug-use|rap-music|orgasm|slow-motion-scene|karate|immaturity|reference-to-yoda|guitarist|guitar|fantasy-sequence|arrested-development|erection|flash-forward|bicycle|scrotum|urination|friend|kiss|eating|food|earphones|flashback|thirty-something|forty-something|masturbation|seeing-eye-dog|unemployment|blind-man|blindness|sunglasses|drummer|drums|sibling-rivalry|song|singer|watching-tv|stepmother-stepson-relationship|stepfather-stepson-relationship|treehouse|psychologist|presumed-dead|opera-singing|nerd|music-video|male-male-hug|knocked-out|job-interview|flatulence|fight|female-psychologist|fake-death|drum-solo|drum-kit|catering-service|spanking|rap-video|white-rapper|family-relationships|reference-to-oprah-winfrey|f-word|christmas-tree|surprise-during-end-credits|surprise-after-end-credits|scene-during-end-credits|sex-in-a-bathroom|scene-after-end-credits|rudeness|rebellious-youth|male-nudity|innuendo|violence|stage-fright|singing-in-a-car|mother-son-relationship|male-bonding|father-son-relationship|family-dinner|friendship-between-men|absurd-humor|brother-brother-relationship|stepbrother-stepbrother-relationship|night-vision-goggles|buried-alive|bunk-bed|frat-pack|death-of-mother|title-spoken-by-character</t>
  </si>
  <si>
    <t xml:space="preserve">tt0409345</t>
  </si>
  <si>
    <t xml:space="preserve">Surveillance</t>
  </si>
  <si>
    <t xml:space="preserve">Two FBI agents attempt to clarify the murders occurring in a desolate region. They approach the witnesses of the latest incident with the help of the local police. All of them hide something and all have wildly different stories to tell.</t>
  </si>
  <si>
    <t xml:space="preserve">Caroline Aaron, Hugh Dillon, David Gane, Gill Gayle</t>
  </si>
  <si>
    <t xml:space="preserve">Jennifer Lynch</t>
  </si>
  <si>
    <t xml:space="preserve">video-surveillance|interview|fbi-agent|police|murder|motel|bandaged-hand|gore|serial-killer|police-station|f-rated|vomiting|blood-splatter|title-directed-by-female|nebraska|polaroid-camera|shot-in-the-arm|shot-in-the-stomach|strangled-with-a-belt|knocked-out|shot-in-the-head|shot-to-death|cigarette-smoking|photograph|death-of-stepfather|police-officer-shot|crushed-by-a-car|finger-gun|van|portable-television|mother-son-relationship|mother-daughter-relationship|gun-in-mouth|face-slap|woman-slaps-a-man|abuse-of-power|urination|character-repeating-someone-else's-dialogue|drawing|held-at-gunpoint|sniper-rifle|news-report|home-invasion|family-vacation|lying|deception|bloody-footprint|pistol|nonlinear-timeline|impersonating-a-police-officer|reference-to-jeffrey-dahmer|slow-motion-scene|corpse|police-captain|written-by-director|scene-during-opening-credits|bare-chested-male|masked-woman|child-witness|crime-scene-photograph|screaming-in-fear|running-for-your-life|lesbian-kiss|masked-man|flat-tire|target-shooting|corrupt-cop|cocaine|video-camera|flashback|crime-investigation|hyperrealism|death-of-brother|characters-killed-one-by-one|witness|shooting-out-tire|psychopath|police-officer-killed|murder-of-family|maniac|interrogation|insanity|drug-use|drug-overdose|drug-addict|death-by-strangulation|crushed-to-death|car-crash|blood|one-word-title|violence|sadist|sadism|dumb-cop|death|torture|singing-in-a-car|shot-in-the-chest|child-in-peril|female-fbi-agent|accidental-killing|death-of-friend|death-of-mother|surprise-ending</t>
  </si>
  <si>
    <t xml:space="preserve">tt0910936</t>
  </si>
  <si>
    <t xml:space="preserve">Pineapple Express</t>
  </si>
  <si>
    <t xml:space="preserve">A process server and his marijuana dealer wind up on the run from hitmen and a corrupt police officer after he witnesses his dealer's boss murder a competitor while trying to serve papers on him.</t>
  </si>
  <si>
    <t xml:space="preserve">Seth Rogen, James Franco, Danny McBride, Kevin Corrigan</t>
  </si>
  <si>
    <t xml:space="preserve">Nominated for 1 Golden Globe. Another 2 wins &amp; 13 nominations.</t>
  </si>
  <si>
    <t xml:space="preserve">stoner|marijuana|murder|paranoia|roach|process-server|drug-lord|police|witness|on-the-run|drugs|police-siren|telephone-booth|suitcase-bomb|strong-female-character|machismo|surveillance-van|watching-television|kicking-through-a-windshield|snack|blood-splatter|wishbone|hawaiian-shirt|police-shootout|black-humor|maxi-pad|lie|deodorant|reference-to-el-nino|talk-show-host|kicking|shared-arm-pits|flask|butt-slap|bong|old-woman|plant|cigarette-lighter|revolver|cat|knife|1930s|punched-in-the-crotch|fistfight|mute|shorts|pay-phone|field|reference-to-jude-law|leapfrog|gun|civil-engineer|new-beginning|cell-phone|dinner|suitcase|birthday-cake|cat-box|policewoman|barn|dumpster|shot-in-the-leg|shot-in-the-arm|pants-on-fire|bromance|subpoena|hunger|pistol|trifecta|black-eye|telephone-call|flashlight|engineer|feeding-someone|dominoes|fire-extinguisher|diving-suit|violence|dead-body|fight|shot-in-the-ear|kicked-in-the-face|kidnapping|hit-with-a-rock|operating-room|family-dinner|accidental-shooting|restaurant|car-accident|motel-room|cigarette-butt|dead-car-battery|shot-in-the-side|engine-trouble|ninja|asian|running-into-a-tree|rolling-car|kiss|glass-pipe|massacre|hand-job|fear|machine-gun|printer|policeman|male-to-female-foot-in-crotch|underage-smoking|motel|classmate|bench|jew|hit-by-a-car|ear|casino|intercom|gunshot|police-car|dancing|underwear|satellite-radio|muggle|laziness|friend|fire|hippie|exploding-car|face-slap|smashing-a-cell-phone|head-butt|car-crash|beer-can|van|reference-to-el-dorado|punched-in-the-face|buddy|woods|doctor|running|costume|cactus|seed|internet|virginity|falling-down-a-shaft|coughing|exercise-ball|drinking|anger|hiding|fork|father-daughter-relationship|warehouse|headband|high-school-student|liar|sleeping-in-a-car|heart-shaped-charm|military|eye-patch|friendship|neck-brace|herpes|toilet|escape|sense-of-smell|male-bonding|mace-spray|pot-head|banana|fast-motion-scene|flashback|falling-down-a-hill|ex-cia-agent|radio|flash-forward|hitchhiking|wristwatch|hidden-gun|shot-to-death|deception|birthday|burnt-body|marijuana-joint|fleeing|bare-chested-male|miracle|breaking-through-a-door|husband-wife-relationship|stabbing|talk-radio|money|father-son-relationship|driving-through-a-wall|montage|lollipop|forest|reference-to-pandora's-box|ganja|bloody-nose|garbage-can|shot-in-the-shoulder|cake|fruit-in-title|henchman|reference-to-jeff-goldblum|corpse|shot-in-the-head|mobile-phone|karma|toy|f-word|cia-agent|man-on-fire|jealousy|disguise|jumping-over-each-other|shotgun|car-trouble|breaking-down-a-door|old-people's-home|shooting|bathroom|dancer|rifle|corruption|radio-call-in-show|betrayal|beer|partner|painting-toenails|crying|endo|vacuum-cleaner|chase|drug-pusher|reference-to-evander-holyfield|reference-to-pandora|weightlifting|hospital|caterpillar|male-underwear|corrupt-cop|duct-tape|buddhism|wheelchair|tears|erection|handcuffs|surveillance|pedicure|witness-to-murder|blood|hermit-crab|friends-falling-out|split-lip|elderly-people|bleeding-from-one's-ear|man-in-underwear|ashtray|teacher|marijuana-pipe|retirement-home|drink|reckless-driving|love|photograph|beating|foot-blown-off|african-american|car-theft|arrest|car-flying-through-the-air|laboratory|year-1937|high-school|hiding-in-a-dumpster|crime-boss|gangster|euthanasia|murder-of-brother|jumping-from-height|death-of-brother|brother-brother-relationship|stabbed-with-a-fork|prologue|pursuit|subtitled-scene|death|blow-job-gesture|obscene-finger-gesture|cult-film|anti-hero|teenager|slow-motion-scene|weapon|title-in-song|title-appears-in-song|teenage-girl|teenage-boy|teen-smoking|teen-drug-use|sex-talk|police-chase|mother-daughter-relationship|male-hug|father-disapproves-of-boyfriend|ear-shot-off|drug-use|drug-trip|drug-dealing|drug-addict|driving-while-stoned|cannabis|best-friend|multiple-time-frames|explosion|exploding-warehouse|drug-war|bomb|thrown-through-a-wall|shot-through-the-floor|jumping-through-a-window|tied-to-a-chair|stabbed-in-the-back|split-screen|shot-in-the-stomach|shot-in-the-foot|shot-in-the-chin|shot-in-the-chest|shot-from-a-car|shootout|pot-smoking|murder-of-a-policewoman|murder-of-a-police-officer|older-man-young-girl-relationship|crushed-by-a-car|kicked-in-the-crotch|hit-on-the-head-with-a-fire-extinguisher|hit-and-run|hostage|held-at-gunpoint|head-wound|grandmother-grandson-relationship|falling-from-height|exploding-bus|exploding-building|crushed-to-death|car-chase|burnt-face|breaking-up-with-girlfriend|boyfriend-girlfriend-relationship|black-and-white-scene|drug-humor|black-comedy|male-with-long-hair|drug-dealer|death-of-son|actor-shares-first-name-with-character|title-spoken-by-character|dragon</t>
  </si>
  <si>
    <t xml:space="preserve">tt0942385</t>
  </si>
  <si>
    <t xml:space="preserve">Tropic Thunder</t>
  </si>
  <si>
    <t xml:space="preserve">Through a series of freak occurrences, a group of actors shooting a big-budget war movie are forced to become the soldiers they are portraying.</t>
  </si>
  <si>
    <t xml:space="preserve">Jeff Kahn, Robert Downey Jr., Anthony Ruivivar, Jack Black</t>
  </si>
  <si>
    <t xml:space="preserve">Nominated for 1 Oscar. Another 10 wins &amp; 43 nominations.</t>
  </si>
  <si>
    <t xml:space="preserve">parody|vietnam|film-director|spoof|written-and-directed-by-cast-member|wilhelm-scream|hidden-camera|helicopter-crash|fictional-movie-trailer|film-within-a-film|fake-trailer|actor|drugs|jungle|thunder|rescue|comedian|oscar|guerrilla|profanity|author|vietnam-veteran|land-mine|southeast-asia|drug-lord|drug-addiction|fat-suit|machismo|2000s|vomiting|comic-violence|killing-an-animal|crucified-hero-pose|death-by-landmine|exploding-car|reference-to-burt-reynolds|reference-to-al-pacino|butt-slap|war-paint|videoconferencing|uh-1-huey-helicopter|swimming-pool|shot-multiple-times|shackles|severed-finger|ransom|rain|ox|opium-poppy|napalm|mugshot|m-16|loss-of-hearing|key-grip|hand-signal|flame-thrower|fire|fireball|dentures|cut-hand|c4-explosives|bullet-belt|destroyed-bridge|blow-up|binoculars|begins-with-text|access-hollywood|gulfstream-500-business-jet|blockbuster|famous-line|blood-splatter|cult-film|oscars-ceremony|war-filmmaking|explosive|controversy|violence|crude-humor|fiction|hip-hop-music|scene-during-end-credits|underage-smoking|child-smoking-a-cigarette|blood|theatrical-agent|tv-news|face-slap|drug-trafficking|dancing|closeted-homosexual|american|barefoot|see-you-in-hell|torture|title-appears-in-writing|thrown-from-a-bridge|stabbed-to-death|stabbed-in-the-chest|stabbed-in-the-back|shot-to-death|shot-in-the-head|shot-in-the-chest|shot-in-the-back|punched-in-the-face|punched-in-the-crotch|kicked-in-the-crotch|hit-in-the-crotch|head-cut-in-half|hand-cut-off|grenade|flatulence|flamethrower|fake-gun|exploding-helicopter|exploding-bridge|exploding-body|covered-in-blood|child-with-a-gun|child-uses-a-gun|bound-and-gagged|bloody-nose|bayonet|bat|balding-man|rpg|kidnapping|explosion|disguise|stabbing|severed-head|panda|gore|animal-skinning|satire|rifle|method-acting|hostage|heroin|gonzo|drug-addict|directed-by-star|blackface|hook-for-hand|helicopter|gay-african-american|film-executive|drug-withdrawal|academy-awards-ceremony|white-male-pretending-to-be-black|filmmaking|multiple-cameos|frat-pack|title-spoken-by-character</t>
  </si>
  <si>
    <t xml:space="preserve">tt0790686</t>
  </si>
  <si>
    <t xml:space="preserve">Mirrors</t>
  </si>
  <si>
    <t xml:space="preserve">An ex-cop and his family are the target of an evil force that is using mirrors as a gateway into their home.</t>
  </si>
  <si>
    <t xml:space="preserve">Kiefer Sutherland, Paula Patton, Cameron Boyce, Erica Gluck</t>
  </si>
  <si>
    <t xml:space="preserve">Alexandre Aja</t>
  </si>
  <si>
    <t xml:space="preserve">mirror|medication|fire|evil|estranged-wife|nypd|night-watchman|bathtub|demon|hallucination|ex-cop|alcoholism|marriage|watching-tv|new-york-city|newspaper-clipping|vomiting|pleading-for-help|talking-to-oneself-in-a-mirror|scene-of-the-crime|murder-of-a-police-officer|murder-of-a-nude-woman|ghost-in-a-mirror|breaking-down-a-door|blood-splatter|cityscape|immolation|looking-at-oneself-in-a-mirror|spurting-blood|possession|jaw-ripped-open|prayer|rat|nanny|mutilation|pool-hall|siren|dummy|security-guard|statue-of-liberty|eerie-image|alarm-clock|glass-shard|fear|subway|fire-engine|ambulance|demonic-possession|schizophrenia|pennsylvania|police-car|video-recording|psychiatrist|newspaper-headline|marital-separation|abandoned-building|little-girl|flashback|rural-setting|grief|camera|buttocks|physician|crying-man|supernatural-power|mirror-as-portal|girl|boy|startled|sprinkler-system|screaming-in-pain|remote-controlled-toy-car|mother-son-relationship|mother-daughter-relationship|mirror-does-not-reflect-reality|man-crying|malevolent-entity|husband-wife-relationship|hiding-in-a-closet|graffiti|flashlight|father-child-relationship|estranged-husband|convent|closet|burned-out-building|birthday|artistic-imagery|apology|antiseptic|alternate-reality|female-nudity|horror-movie-remake|photograph|chase|blood|bathing|bar|psychiatric-hospital|police-officer|one-word-title|massacre|locker-room|hospital|faucet|psychiatric-treatment|mental-institution|whiskey|video-footage|interracial-couple|female-rear-nudity|corpse|breaking-a-mirror|trapped-underwater|tied-to-a-chair|tied-to-a-bed|thrown-through-a-wall|throat-slitting|suicide|subway-station|steam-on-glass|sliced-body|scissors|remorse|reflection-in-water|pistol|pills|person-on-fire|paint-on-glass|nun|morgue|monastery|mental-hospital|knife|jaw-ripped-off|insanity|impalement|housemaid|held-at-gunpoint|handprint|guilt|gore|glass|ghost|gash-in-the-face|father-son-relationship|father-daughter-relationship|exposed-breast|explosion|estranged-couple|drowning|doppelganger|death|death-of-sister|death-of-protagonist|death-of-family|cut-hand|crushed-to-death|cpr|child-in-peril|child-drowning|car-accident|burnt-face|burned-alive|brother-sister-relationship|broken-mirror|basement|bartender|bandage|autopsy|anger|interracial-marriage|interracial-love|remake-of-korean-film|title-spoken-by-character|surprise-ending</t>
  </si>
  <si>
    <t xml:space="preserve">tt0452608</t>
  </si>
  <si>
    <t xml:space="preserve">Death Race</t>
  </si>
  <si>
    <t xml:space="preserve">Ex-con Jensen Ames is forced by the warden of a notorious prison to compete in our post-industrial world's most popular sport: a car race in which inmates must brutalize and kill one another on the road to victory.</t>
  </si>
  <si>
    <t xml:space="preserve">Jason Statham, Joan Allen, Ian McShane, Tyrese Gibson</t>
  </si>
  <si>
    <t xml:space="preserve">prison|armored-car|prison-warden|dystopia|prison-brawl|car-set-on-fire|escape-from-prison|burned-alive|prisoner|prison-guard|police-brutality|loss-of-wife|crushed-to-death|2020s|car|warden|murder|opening-action-scene|anti-hero|flamethrower|frame-up|ex-convict|wrongful-arrest|train|machismo|2010s|first-part|christmas|hand-to-hand-combat|prison-violence|combat|showdown|disarming-someone|action-hero|hero|tough-guy|mixed-martial-arts|martial-arts|fistfight|brawl|shootout|gunfight|vulcan|finger-gun|ford-mustang|exploding-truck|year-2012|shower|neck-breaking|flashback|false-accusation|weightlifting|trojan-horse|traffic-light|taser|swat|ski-mask|pull-ups|provocation|prison-break|pipe-wrench|locker|gun-under-a-table|fire-extinguisher|film-starts-with-text|dust-cloud|drifting|chain-link-fence|car-cigarette-lighter|camera-shot-of-feet|bus|blood-splatter|bleachers|barbed-wire|talking-to-the-camera|motor|d-box-motion-code|tough-guy-voice|reference-to-frankenstein|remake|junkyard|based-on-film|returning-character-killed-off|minigun|gatling-gun|title-appears-in-writing|swat-team|strangulation|stabbed-in-the-leg|sabotage|rubber-bullet|riot|punched-in-the-face|punched-in-the-stomach|husband-wife-relationship|hit-by-a-car|filmed-killing|father-daughter-relationship|exploding-building|chain|vehicle-combat|video-surveillance|thrown-from-a-car|tattoo|stabbed-in-the-chest|stabbed-in-the-back|shotgun|shot-to-death|shot-in-the-shoulder|shot-in-the-leg|shot-in-the-head|shot-in-the-chest|set-on-fire|self-mutilation|rocket-launcher|prison-fight|prison-bus|person-on-fire|oil|napalm|machine-gun|laid-off|impostor|impalement|helicopter|grenade-launcher|violence|gash-in-the-face|framed-for-murder|exploding-car|exploding-body|ejection-seat|double-cross|death|car-driver|car-chase|car-accident|bomb|blood|betrayal|title-spoken-by-character|surprise-ending|two-word-title|american-flag|f-word</t>
  </si>
  <si>
    <t xml:space="preserve">tt1104733</t>
  </si>
  <si>
    <t xml:space="preserve">Hamlet 2</t>
  </si>
  <si>
    <t xml:space="preserve">In this irreverent comedy, a failed actor-turned-worse-high-school-drama-teacher rallies his Tucson, AZ students as he conceives and stages politically incorrect musical sequel to Shakespeare's Hamlet.</t>
  </si>
  <si>
    <t xml:space="preserve">Steve Coogan, Catherine Keener, Joseph Julian Soria, Skylar Astin</t>
  </si>
  <si>
    <t xml:space="preserve">student|sequel|gang-banger|time-machine|shakespeare's-hamlet|high-school-drama|actor|alcoholic|high-school|gym|manitoba|trophy|display-case|shakespeare-play|digit-in-title|numbered-sequel|insurance-card|pounding-head-on-floor|kabuki|cage|artificial-respiration|lightsaber|fire-department|writer|painter|tape-deck|paintbrush|crotch-grab|fireman|reference-to-satan|reference-to-devil|bible|reference-to-god|liquor-store|rain-gutter|mexican-food|inner-title-card|talent-agent|finger-in-one's-mouth|wheelchair|curling-up-in-a-ball|balloon|low-rider|paper-airplane|guggenheim-fellowship|school-band|vassar-college|brown-university|carnival-ride|pantless|mango-ice-cream|finger-wound|slamming-someone's-hand-in-a-door|amateur-actress|amateur-actor|amateur-theatre|time-travel|racism|nervous-breakdown|listening-to-opera|helmet|rejection|hit-with-a-trashcan|kicking-a-trashcan|trashcan|imitating-a-cat|musical-theatre|spotlight|reference-to-al-jazeera|cease-and-desist-order|scaffold|tv-crew|tv-reporter|shop-class|welder|the-color-tangerine|the-color-blue|impotence|protein-shake|moving-out|parody|parody-of-a-tragedy|process-server|breaking-and-entering|constitutional-rights|u.s.-constitution|first-amendment|reference-to-albert-einstein|anti-depressant|rollerskating-into-a-bus|attempted-murder|san-diego-california|marital-problem|confetti|bidet|manhattan-new-york-city|broadway-manhattan-new-york-city|reference-to-jeremy-irons|religious-fanatic|hypocrite|hypocrisy|bigotry|religious-zealot|school-cafeteria|stealing|falling|driving-under-the-influence|reference-to-dick-cheney|hit-by-a-truck|reference-to-russell-crowe|obscene-finger-gesture|storm|lightning|rain|hand-job|volleyball|hit-with-a-volleyball|reference-to-hillary-clinton|reference-to-groucho-marx|drug-dealer|flash-forward|tv-commercial|fainting|alcoholics-anonymous|video-arcade|reference-to-shakespeare's-a-midsummer-night's-dream|punched-in-the-stomach|police|policeman|auditorium|cheerleader|reference-to-glenne-headley|reference-to-richard-dreyfuss|reference-to-michelle-pfeiffer|reference-to-nicholas-cage|burning-man-festival|reference-to-jack-lalanne|warehouse|walking-on-water|mirror-ball|forgiveness|marriage-proposal|jew|free-speech|standing-ovation|new-york-times-the-newspaper|new-york-city|apple-computer|love-triangle|demonstration|arts-education|male-male-kiss|second-chance|kiss|head-injury|teacher's-pet|homosexual|actress|mother-son-relationship|writer's-block|tears|crying|censorship|machismo|sexuality|teen-drinking|underwear|bare-butt|fired-from-the-job|doctor|testicles|male-nudity|teenage-girl|teenage-boy|drink|drinking|voice-over-narration|dancing|dancer|song|singer|drug-use|love|montage|nudity|expectant-mother|pregnant-wife|father-son-relationship|acid-the-drug|face-slap|acting|sobriety|spiked-drink|snackatorium|fight|sword|computer|mask|male-rear-nudity|family-relationships|husband-wife-relationship|cat|singing|keyboard|theatre-critic|theatre|ethnic-slur|racial-slur|teenage-crush|margarita|reference-to-william-shakespeare|gay-men's-chorus-of-tucson|kaftan|mexican-american|latino|medical-clinic|roller-skates|roller-skating|teacher-crush|gay-crush|bi-curious|gay|high-school-drama-class|theatre-review|gay-teenager|teacher-student-relationship|theatre-production|tucson-arizona|arizona|high-school-play|infertility|interview|fertility-clinic|sperm|high-school-principal|rape|protest|playwright|nurse|musical-number|reference-to-jesus-christ|high-school-teacher|high-school-student|high-school-newspaper|gay-kiss|high-school-drama-teacher|break-up|bisexuality|aclu|male-frontal-nudity|xenophobia|roommate|public-school|pregnancy|poncho|mexican-restaurant|hit-on-the-head|hispanic-american|herpes|drunkenness|closeted-homosexual|cell-phone|abusive-relationship|teacher|number-in-title</t>
  </si>
  <si>
    <t xml:space="preserve">tt0844671</t>
  </si>
  <si>
    <t xml:space="preserve">College</t>
  </si>
  <si>
    <t xml:space="preserve">A wild weekend is in store for three high school seniors who visit a local college campus as prospective freshmen.</t>
  </si>
  <si>
    <t xml:space="preserve">Drake Bell, Andrew Caldwell, Andree Moss, Carolyn Moss</t>
  </si>
  <si>
    <t xml:space="preserve">Deb Hagan</t>
  </si>
  <si>
    <t xml:space="preserve">high-school|college|loss-of-virginity|pierced-nipple|face-slap|outtakes-during-end-credits|sex-in-car|butt-slap|stepping-in-shit|falling-down-stairs|fire-sprinkler|fire-alarm|flatulence|laxative|bound-and-gagged|statue|lying|sleeping-in-a-car|masturbation|revenge|covered-in-mud|double-barreled-shotgun|stampede|pig|firecracker|duct-tape-over-mouth|drink-thrown-into-someone's-face|midget|stripper-pole|upskirt|beer-bong|bar|college-dean|punched-in-the-face|cleaning-a-toilet|sex-doll|bong|woman-in-a-bikini|ink-in-face|interview|dream-sequence|vomit|dildo|hand-job|lesbian-sex|lesbian-kiss|hiding-under-a-bed|nitrous-oxide|drinking-game|drunkenness|bare-chested-male|stolen-money|weed|urine|man-dressed-as-a-woman|man-wearing-wig|raised-middle-finger|cross-dressing|gay-kiss|gay-party|used-condom|gay-slur|paintball-gun|marijuana-joint|shot-in-the-chest|shot-in-the-back|shot-in-the-side|body-cast|shot-in-the-crotch|sorority|dormitory|tour|mohawk|scholarship|party|photographer|video-camera|ex-boyfriend-ex-girlfriend-relationship|computer|breaking-up-with-girlfriend|underage-drinking|teenager|teen-movie|obscene-finger-gesture|obesity|female-rear-nudity|nerd|male-rear-nudity|keg|keg-party|high-school-student|geek|fraternity|frat-party|fat-kid|erection|beer|title-spoken-by-character</t>
  </si>
  <si>
    <t xml:space="preserve">tt0783532</t>
  </si>
  <si>
    <t xml:space="preserve">Gangster's Paradise: Jerusalema</t>
  </si>
  <si>
    <t xml:space="preserve">A young hoodlum's rise from a small-time criminal to a powerful crime entrepreneur during the turbulent years before and after the fall of apartheid.</t>
  </si>
  <si>
    <t xml:space="preserve">Rapulana Seiphemo, Jeffrey Zekele, Ronnie Nyakale, Shelley Meskin</t>
  </si>
  <si>
    <t xml:space="preserve">Ralph Ziman</t>
  </si>
  <si>
    <t xml:space="preserve">police|drug-lord|carjacking|post-apartheid|johannesburg-south-africa|prostitute|underworld|train|township|swat-team|south-africa|interrogation|helicopter|gun|gangster|falling-through-a-glass-roof|epic|drive-by-shooting|dead-body|bank-robbery|1990s</t>
  </si>
  <si>
    <t xml:space="preserve">tt0978759</t>
  </si>
  <si>
    <t xml:space="preserve">Frozen River</t>
  </si>
  <si>
    <t xml:space="preserve">Takes place in the days before Christmas near a little-known border crossing on the Mohawk reservation between New York State and Quebec. Here, the lure of fast money from smuggling ...</t>
  </si>
  <si>
    <t xml:space="preserve">Melissa Leo, Misty Upham, Charlie McDermott, Michael O'Keefe</t>
  </si>
  <si>
    <t xml:space="preserve">Courtney Hunt</t>
  </si>
  <si>
    <t xml:space="preserve">Nominated for 2 Oscars. Another 32 wins &amp; 37 nominations.</t>
  </si>
  <si>
    <t xml:space="preserve">mohawk|smuggling|trailer|smuggler|single-mother|f-rated|money|river|new-york|border|car|new-york-state|immigrant|illegal-immigrant|frozen-river|christmas|quebec|present|canada|gambler|border-crossing|triple-f-rated|needing-money|black-ice|criminal-activity|stopped-by-police|malnutrition|title-directed-by-female|stolen-car|saving-money|tribal-law|tribal-council|police-officer|baby-boy|sitting-in-a-tree|five-year-old|15-year-old|scam|chinese|credit-card|credit-card-fraud|illegal-border-crossing|illegal-immigration|winter|gunshot|k-mart|dollar-store|store|christmas-eve|poor-family|glasses|snowball|swing|merry-go-round|native-american-reservation|mohawk-tribe|bathrobe|single-parent|camper|truck|turning-oneself-in-to-the-police|woods|widow|watching-tv|watching-a-cartoon-on-tv|telephone-call|teenage-boy|tears|tattoo|tang|suitcase|stripper|strip-club|snowing|smoke|shooting|seizure-of-property|santa-claus|running|race-relations|potato-chip|popcorn|poor-eyesight|policeman|pole-dancer|panties|pakistani|native-american|mother-in-law-daughter-in-law-relationship|motel|microwave-oven|merry-christmas|little-boy|listening-to-a-radio|lie|liar|junkyard|ice|husband-wife-relationship|hot-wheels|hiding-in-a-car-trunk|gas-station|gambling|gambling-addiction|friend|friendship|food|following|flashlight|fire|fire-extinguisher|filling-station|fight|father-son-relationship|family-relationships|eyeglasses|fired-from-the-job|dog|discount-store|desperation|crying|confession|cigarette-smoking|christmas-tree|christmas-present|christmas-lights|chase|cell-phone|carousel|car-lot|buffalo-new-york|brother-brother-relationship|bra|border-patrol|blood|bingo|belching|bar|automobile-junkyard|apology|antifreeze|accidental-shooting|absent-father|abandoned-car|u.s.-canadian-border|trailer-home|toy|television|river-crossing|police-chase|person-in-a-car-trunk|mother-son-relationship|money-problems|human-smuggling|blow-torch|snow|poverty|police|mobile-home|missing-husband|missing-father|gun|baby|arrest</t>
  </si>
  <si>
    <t xml:space="preserve">tt0814022</t>
  </si>
  <si>
    <t xml:space="preserve">Bangkok Dangerous</t>
  </si>
  <si>
    <t xml:space="preserve">A hitman who's in Bangkok to pull off a series of jobs violates his personal code when he falls for a local woman and bonds with his errand boy.</t>
  </si>
  <si>
    <t xml:space="preserve">Nicolas Cage, Shahkrit Yamnarm, Charlie Yeung, Panward Hemmanee</t>
  </si>
  <si>
    <t xml:space="preserve">Danny Pang, Oxide Chun Pang</t>
  </si>
  <si>
    <t xml:space="preserve">deaf|pickpocket|hitman|nightclub|rules-of-profession|main-character-dies|assassin|rescue|hostage|errand-boy|briefcase-of-money|thailand|breasts|gore|fast-action-in-slow-motion|gun-battle|gun|bullet-time|bullet-ballet|gun-duel|violence|assassination-attempt|drug-dealer|anti-hero|warrior|one-last-job|safe-house|limousine|factory|security-camera|surveillance|crime-boss|american-abroad|kidnapping|neo-noir|social-commentary|voice-over-narration|on-the-run|man-with-no-name|wing-chun|hand-to-hand-combat|shooting|ambush|mute|boat-chase|chase|semiautomatic-pistol|remake-of-thai-film|opening-action-scene|organized-crime|gangster|knife|assassination|dual-wield|main-character-shot|blood|brutality|stylized-violence|mixed-martial-arts|martial-arts|gun-fu|gunfight|showdown|tough-guy|one-against-many|fistfight|brawl|villain-played-by-lead-actor|exploding-house|writing-on-one's-skin|wire-transfer|watermelon|threesome|telescopic-rifle|sniper|sheraton-hotel|reflection|philosophy|newscast|looking-at-oneself-in-a-mirror|hundred-dollar-bill|electrocution|drown|destroying-a-document|dancing|countdown|convertible|conscience|camera-follows-a-bullet|burning-a-photograph|actor-talks-to-audience|place-name-in-title|city-name-in-title|slow-motion-scene|sex|rain|flashback|bare-chested-male|video-surveillance|training|thief|target-practice|sniper-rifle|silencer|shot-to-death|shot-through-a-window|shot-in-the-forehead|shot-in-the-chest|shot-in-the-back|shootout|severed-leg|severed-hand|remake-by-original-director|punched-in-the-face|political-assassination|police-station|pistol|pharmacist|murder|mother-daughter-relationship|machine-gun|loner|held-at-gunpoint|hand-cut-off|grenade|friendship|foot-chase|falling-in-love|explosion|exploding-motorcycle|exploding-boat|diamond|death|death-threat|death-of-protagonist|date|dancer|cut-arm|crisis-of-conscience|club|camera|boyfriend-girlfriend-relationship|bomb|body-in-a-trunk|blood-splatter|blood-on-shirt|binoculars|betrayal|beating|bandage|attempted-robbery|apprentice|water-cooler|torso-cut-in-half|suicide|stripper|strip-club|shot-in-the-head|shot-in-the-face|political-leader|nurse-costume|murder-suicide|mullet|motorcycle-chase|heroin|female-nudity|elephant|drowning|deaf-mute|character-never-tells-his-real-name|bangkok-thailand|arm-amputation|full-contact|one-man-army|remake|remake-of-asian-film</t>
  </si>
  <si>
    <t xml:space="preserve">tt0800241</t>
  </si>
  <si>
    <t xml:space="preserve">Transsiberian</t>
  </si>
  <si>
    <t xml:space="preserve">A Trans-Siberian train journey from China to Moscow becomes a thrilling chase of deception and murder when an American couple encounters a mysterious pair of fellow travelers.</t>
  </si>
  <si>
    <t xml:space="preserve">First Look</t>
  </si>
  <si>
    <t xml:space="preserve">Woody Harrelson, Emily Mortimer, Ben Kingsley, Kate Mara</t>
  </si>
  <si>
    <t xml:space="preserve">train|drugs|travel|murder|35-mm-digital-camera|suspense|siberia|digital-camera|corpse|train-journey|snow|money|death|camera|blood|china|church|spaniard|trans-siberian-railway|russia|deception|photograph|chase|american-abroad|hitchcockian|walking-in-snow|pack-of-money|shot-in-the-head|mil-mi-8-hip-helicopter|aerial-shot|drug-mule|toasting-with-a-drink|nesting-doll|bare-chested-male|prison-tattoo|animal-scratch-scar|passenger-train|woman-smoker|vladivostok-russia|kissing|train-movie|dacha|wilderness|heroin|knife|russian-dolls|vodka|tension|stranger-on-train|shot-in-the-forehead|potato|passport|paranoia|nervousness|neo-noir|missionary|missed-train|lie|language-barrier|kidnapping|intimidation|interrogation|held-at-gunpoint|fugitive|frozen-corpse|drugs-missing|doll|dog|disfigurement|corrupt-cop|collision|claustrophobia|cigarette-smoking|bludgeoning|train-station|train-ride|train-crash|torture|shower|scar|restroom|husband-wife-relationship|hotel|flashback|escape|drug-smuggling|dead-body|bus|black-eye|backpacker|surprise-ending|500-ruble-note|nudity|barefoot|stupid-victim</t>
  </si>
  <si>
    <t xml:space="preserve">tt0815178</t>
  </si>
  <si>
    <t xml:space="preserve">The Life Before Her Eyes</t>
  </si>
  <si>
    <t xml:space="preserve">A woman's survivor's guilt from a Columbine-like event twenty years ago causes her present-day idyllic life to fall apart.</t>
  </si>
  <si>
    <t xml:space="preserve">Uma Thurman, Evan Rachel Wood, Eva Amurri Martino, Gabrielle Brennan</t>
  </si>
  <si>
    <t xml:space="preserve">Vadim Perelman</t>
  </si>
  <si>
    <t xml:space="preserve">best-friend|bikini|sex-talk|older-man-younger-woman-relationship|teacher-student-relationship|learning-to-drive|driving-lesson|underage-smoking|girl-in-a-bikini|f-word|adultery|sex-in-a-pool|self-sacrifice|promiscuity|nonlinear-timeline|moral-choice|cigarette-smoking|shooting|school-shooting|friend|flashback|guilt|high-school|classroom|female-bonding|underwater-scene|reference-to-moby|reference-to-the-rapture|unhappy-marriage|sink|poem|nun|necklace|hit-by-a-car|flowers|dead-bird|kicked-in-the-crotch|choking|murder|bathroom|water|vision|tragedy|teenager|teenage-girl|school-room|repressed-memory|rebellious|mental-illness|lost-child|forest|flower|emergency-room|conscience|church|burst-pipe|blood-splatter|biology|art-teacher|abortion|teacher|swimming-pool|mother-daughter-relationship|based-on-novel|surprise-ending|sadist|gunshot|shot-to-death|massacre|machine-gun|gunshot-wound</t>
  </si>
  <si>
    <t xml:space="preserve">tt0976247</t>
  </si>
  <si>
    <t xml:space="preserve">Surfer, Dude</t>
  </si>
  <si>
    <t xml:space="preserve">A wave twisting tale of a soul searching surfer experiencing an existential crisis.</t>
  </si>
  <si>
    <t xml:space="preserve">Matthew McConaughey, Alexie Gilmore, Jeffrey Nordling, Woody Harrelson</t>
  </si>
  <si>
    <t xml:space="preserve">S.R. Bindler</t>
  </si>
  <si>
    <t xml:space="preserve">waves|endorsement|virtual-reality|barefoot|surfboard|surfing|vomiting|public-nudity|blonde|breasts|scantily-clad-female|cleavage|coast|two-word-title|comma-in-title|bare-chested-male|fictional-reality-show|skateboard|beach-bum|stoner|pot|drugs|california|slacker|wipeout|wet-suit|weather-forecast|video-camera|tropical-fish-video|tomato|swimming-pool|sunglasses|sunflower|straw-hat|stone-crab|station-wagon|sony|seagull|reporter|red-bull|product-placement|pearl-necklace|orange-juice|ocean|north-star|mural|mexico|mermaid|mercedes|marijuana|malibu-california|laptop|knit-hat|killer-whale|impersonating-a-police-officer|horse|hearse|headband|hang-loose-gesture|guitar|goat|fiji|fasting|eviction|donkey-kong|dodge-pickup-truck|chinese-character-tattoo|breakfast-burrito|bongo-drum|bonfire|beach|basket-of-fruit|bandana|autograph|asian-art|apple-computer|actor's-picture-shown-in-credits|opening-narration|bikini|american-flag|airliner|scene-after-end-credits|premarital-sex|pot-smoking|male-nudity|lesbian-kiss|female-nudity</t>
  </si>
  <si>
    <t xml:space="preserve">tt0887883</t>
  </si>
  <si>
    <t xml:space="preserve">Burn After Reading</t>
  </si>
  <si>
    <t xml:space="preserve">A disk containing mysterious information from a CIA agent ends up in the hands of two unscrupulous and daft gym employees who attempt to sell it.</t>
  </si>
  <si>
    <t xml:space="preserve">George Clooney, Frances McDormand, Brad Pitt, John Malkovich</t>
  </si>
  <si>
    <t xml:space="preserve">Nominated for 2 Golden Globes. Another 5 wins &amp; 27 nominations.</t>
  </si>
  <si>
    <t xml:space="preserve">farce|violence|satire|political-satire|stupidity|dark-comedy|gym|memoir|cia|cosmetic-surgery|embassy|divorce|disc|cia-agent|woman|tragicomedy|female-doctor|u.s.-marshal|casual-sex|sex-toy|sex-machine|extramarital-affair|sex-scene|man-in-a-wheelchair|demoted|cocktail-party|hors-d'oeuvres|camera-shot-of-feet|three-word-title|singing-in-the-shower|chair-with-mechanical-dildo|data-disk|shopping-list|fitness-center|dictation|sloop|beauty-mask|canape|earth-viewed-from-space|plastic-surgeon|ax-murder|cheese|t-man|reference-to-tony-bennett|reference-to-dermot-mulroney|dating-service|seattle-washington|jefferson-memorial|womanizer|marital-infidelity|reference-to-zoe-caldwell|computer-disc|hmo|reference-to-boris-karloff|computer-dating|dysfunctional-marriage|punched-in-the-nose|philanderer|russian-diplomat|reference-to-jane-alexander|hispanic-american|reference-to-mickey-mouse|georgetown-washingtond.c.|intelligence-analyst|bechdel-test-failed|blood-splatter|zoom-shot-from-space|singing|sailboat|party|ice-tray|goat-cheese|american-flag|bare-chested-male|nihilism|reference-to-home-depot|russian-intelligence|divorce-lawyer|cult-film-reference|imperative-in-title|shot-in-the-head|fitness-gym|axe-murder|virginia|treason|top-secret|surveillance|suit|stabbed-in-the-head|stabbed-in-the-chest|shot-in-the-shoulder|shot-in-the-face|raised-middle-finger|quitting-a-job|punched-in-the-face|process-server|pistol|personal-trainer|park|paranoia|one-night-stand|murder|liposuction|lactose-intolerance|knife|jogging|ipod|internet-dating|insecurity|infidelity|husband-wife-relationship|hiding-in-a-closet|helicopter|hatchet|guilt|falling-down-stairs|extortion|ex-priest|escape|ensemble-cast|drunkenness|disposing-of-a-dead-body|dinner-party|dildo|death|government-cover-up|corpse|confusion|coma|cheating-wife|cheating-husband|car-crash|car-accident|butt-slap|burglary|breaking-and-entering|blowtorch|bloody-nose|blood-on-shirt|blackmail|black-comedy|betrayal|allergic-reaction|alcoholic|adultery|accidental-shooting|accidental-death</t>
  </si>
  <si>
    <t xml:space="preserve">tt1034331</t>
  </si>
  <si>
    <t xml:space="preserve">Righteous Kill</t>
  </si>
  <si>
    <t xml:space="preserve">Two veteran New York City detectives work on a case of serial executions of criminals who escaped justice.</t>
  </si>
  <si>
    <t xml:space="preserve">Robert De Niro, Al Pacino, 50 Cent, Carla Gugino</t>
  </si>
  <si>
    <t xml:space="preserve">nypd|execution|serial-killer|new-york-city|blood-splatter|police-shootout|red-panties|motorcycle|roses-are-red-poem|butt-slap|washington-heights-manhattan-new-york-city|manhattan-new-york-city|harlem-manhattan-new-york-city|central-park-manhattan-new-york-city|police-partner|murdered-priest|urination|flashback|chase|buddy|bare-chested-male|workout|woman-in-mens'-room|stained-glass-window|snorting-cocaine|skateboarding|shot-multiple-times|red-lingerie|playing-chess|obscene-finger-gesture|mp-5-machine-gun|little-black-dress|latex-gloves|lapel-pin|hand-over-mouth|gavel|fast-pitch-softball|diner|credit-card|clothes-ripping|chianti|chain-link-fence|budweiser|billiards|baseball|bar-bell|american-flag|altar-boy|rear-entry-sex|vigilante|target-practice|suicide-by-cop|steadicam|russian-mafia|red-herring|psychoanalysis|poetry|pedophile-priest|murder-investigation|italian-restaurant|irish-priest|ex-boyfriend-ex-girlfriend-relationship|confessional|working-out|video-surveillance|vault|therapist|testimony|subway|split-screen|skateboard|silencer|shot-to-death|shot-in-the-shoulder|shot-in-the-head|shot-in-the-forehead|shot-in-the-chest|shootout|rough-sex|revelation|religion|rapist|rape|prostitute|police-officer-killed|police-brutality|poem|reciting-poetry|planting-evidence|pistol|pistol-whip|pimp|notebook|mugging|montage|loss-of-loved-one|lifting-weights|held-at-gunpoint|handcuffed-to-a-pipe|girl-in-bra-and-panties|firing-range|falling-through-a-window|ex-cop|drug-dealer|death|death-threat|death-of-daughter|crime-scene|courtroom|corpse|confession|cocaine-snorting|club|cigarette-smoking|church|child-murder|child-molester|blood|bloody-body-of-child|bar|bank|attempted-murder|assault-rifle|police|police-detective|murder|death-of-friend|death-of-child|surprise-ending</t>
  </si>
  <si>
    <t xml:space="preserve">tt1046163</t>
  </si>
  <si>
    <t xml:space="preserve">My Best Friend's Girl</t>
  </si>
  <si>
    <t xml:space="preserve">Tank faces the ultimate test of friendship when his best friend hires him to take his ex-girlfriend out on a lousy date in order to make her realize how great her former boyfriend is.</t>
  </si>
  <si>
    <t xml:space="preserve">Dane Cook, Kate Hudson, Alec Baldwin, Jason Biggs</t>
  </si>
  <si>
    <t xml:space="preserve">Howard Deutch</t>
  </si>
  <si>
    <t xml:space="preserve">jesus-crust-pizza-parlor|wedding|thong-panties|female-rear-nudity|breasts|scantily-clad-female|women's-studies|title-based-on-song|sucker|stupid-victim|song-in-title|sexual-manipulation|reference-to-gloria-steinem|psychological-manipulation|pretension|manipulative-personality|manipulation|manipulating|gullible|gullibility|gloria-steinem|emotional-manipulation|credulousness|con-artist|bimbo|anti-feminist|singing-in-a-car|title-at-the-end|boston-braves-shirt|pontiac|fireplace|prom|female-frontal-nudity|brown-panties|panties|mini-skirt|cleavage|blonde|urination|scene-during-end-credits|f-word|apostrophe-in-title|strong-female-character|strip-club|restaurant|religious-nut|redemption|penis-size|oral-sex|masturbation|love-triangle|liar|insult|cheating-on-partner|stripper|mismatched-bra-and-panties|lap-dancing|lap-dance|lap-dancer|female-nudity|punctuation-in-title|rain|professor|pornography|pizza|male-rear-nudity|jogging|drunkenness|donut|dildo|breast-feeding|bar</t>
  </si>
  <si>
    <t xml:space="preserve">tt1024715</t>
  </si>
  <si>
    <t xml:space="preserve">Choke</t>
  </si>
  <si>
    <t xml:space="preserve">A sex-addicted con-man pays for his mother's hospital bills by playing on the sympathies of those who rescue him from choking to death.</t>
  </si>
  <si>
    <t xml:space="preserve">Kathryn Alexander, Teodorina Bello, Kate Blumberg, Jonah Bobo</t>
  </si>
  <si>
    <t xml:space="preserve">Clark Gregg</t>
  </si>
  <si>
    <t xml:space="preserve">hospital|restaurant|scam|choking|friend|con-man|colonial-theme-park|food|theme-park|sex-addict|choking-to-death|alzheimer's-disease|sex-in-airplane|bare-breasts|falling-asleep-during-sex|loss-of-mother|male-nudity|blow-job|premarital-sex|goth-girl|flight|sex-scene|toilet-bowl|loveless-sex|sex-in-a-hospital|hospital-bed|casual-sex|sex-in-a-church|refusing-to-eat|cunnilingus|woman-on-top|sex-in-an-airplane-bathroom|bra-removing|cowboy-sex-position|reverse-cowboy-sex-position|covered-female-frontal-nudity|sex-on-table|having-sex-with-skirt-hiked-up|constant-care-facility|missing-a-piece-of-one's-ear|dementia|surrealism|ovulation|mother-love|simulated-rape|sacred-foreskin-of-jesus-christ|religious-relic|policeman|police|suspected-rape|historical-reenactment|stethoscope|internet-porn|vandalism|destruction-of-property|religion|stable|penis|abandonment|hand-kissing|airplane|japanese-restaurant|photo-booth|crucifix|catholic|town-council|libido|busboy|blow-job-gesture|sunglasses|absent-father|patient|mental-patient|pot-smoking|milking-a-cow|waterloo-iowa|delusion|mother-in-law-daughter-in-law-relationship|beer|driving-a-bus|italian|medical-school|storytelling|face-on-a-milk-carton|milk-carton|eccentric|tin-snips|releasing-zoo-animals|lynx|climbing-over-a-fence|zoo|uncle-nephew-relationship|friendship|fellatio|banishment|drug-use|drugs|near-death-experience|pitchfork|cross|bible|sex-in-a-toilet-stall|female-frontal-nudity|sexual-fantasy|memory|dying|s&amp;m|watching-tv|bar|pole-dancer|nurse|seduction|flash-forward|hallucination|eating|compulsion|masturbation|orgasm|subjective-camera|impotence|undressing|father-son-relationship|bare-butt|second-coming|sexual-compulsion|unhappy-childhood|sadomasochism|bare-chested-male|nun|female-nudity|flashback|fired-from-the-job|womanizer|toilet|threatened-with-a-knife|stripper|sex-standing-up|sex-in-a-bathroom|senility|search-for-father|sarcasm|rough-sex|roommate|role-playing|revelation|rape|pretending|playground|pantyhose|panties|one-night-stand|obscene-finger-gesture|nymphomaniac|mother-son-relationship|mental-hospital|man-wearing-a-wig|male-rear-nudity|love|loser|loneliness|lie|liar|reference-to-jesus-christ|italian-american|impersonator|hit-on-the-head|hand-job|group-therapy|reference-to-god|girl-in-bra-and-panties|freeze-frame|foreskin|flatulence|field-trip|fetish-sex|female-rear-nudity|female-doctor|fantasy-sequence|falling-in-love|ejaculation|dyed-hair|doctor|diary|depression|colonialism|faked-choking|chapel|bra|barn|anonymous-sex|anal-sex|anal-beads|absurdism|death-of-mother|best-friend|bathroom|choke|jerking-off|foster-parents|pillory|vibrator|relic|italy|supper|anthrax|melon|poodle|asphyxiation|iowa|nipples|milk-maid|no-panties|tattoo|striptease|reverse-cowgirl|copulation|sex-in-toilet|sex-in-church|squint|vomiting|breasts|death|dumb-blonde-joke|painter|mural|eggplant|newspaper|cherry-daquiri|stocks-the-instrument-of-punishment|note|jigsaw-puzzle|sex-on-film|salvation|waitress|cell-phone|drummer|locker-room|walker|old-woman|computer|bowel-obstruction|mile-high-club|child-kidnapping|journal|notebook|writer|writing|blindness|department-store|flossing-one's-teeth|brushing-teeth|lawyer|boy|cheerleader|chocolate-pudding|defecation|baby-buggy|pram|missing-child|lion|swing|telephone-call|telephone|cafe|tears|crying|chase|sociopath|redemption|pudding|machismo|knife|kidnapping|haystack|dance|clone|bus|blind-man</t>
  </si>
  <si>
    <t xml:space="preserve">tt1046997</t>
  </si>
  <si>
    <t xml:space="preserve">Miracle at St. Anna</t>
  </si>
  <si>
    <t xml:space="preserve">Set in 1944 Italy, the story of four black American soldiers who get trapped in a Tuscan village during WWII.</t>
  </si>
  <si>
    <t xml:space="preserve">Derek Luke, Michael Ealy, Laz Alonso, Omar Benson Miller</t>
  </si>
  <si>
    <t xml:space="preserve">village|german-soldier|boy|partisan|trapped|cross|traitor|river|buffalo-soldier|massacre|legend|american|miracle|luger|police|detective|christmas|statue|friendly-fire|fire|prejudice|friend|shooting|betrayal|rescue|reporter|postal-worker|behind-enemy-lines|flashback|african-american|italian-partisan|blood-splatter|breasts|reference-to-muhammad-ali|commander|ghost|watch|crossfire|welcome-mat|postage-stamp|helmet|religion|missing-cat|cat|newspaper-headline|court|safety-officer|rabbit|shell|military-headquarters|licking-someone|slaughter|power-line|electricity|water-canteen|map|red-cross|dog-tags|tearing-down-a-poster|poster|sign-language|accordion|penis|birthday|old-man|bell-tower|church-bell|church-tower|urination|shepherd|jeep|illness|black-shirt|first-aid|medicine|lucky-charm|search-party|search|dream|reference-to-jesse-owens|reference-to-jack-johnson|trapped-under-explosion-debris|prayer|restaurant|cafe|racial-segregation|prisoner|prisoner-of-war|pow|hunger|mountain|sister-sister-relationship|fascism|fascist|military-convoy|reference-to-joe-dimaggio|reference-to-frank-sinatra|court-martial|translator|black-male-white-female-relationship|merryvale-california|altar|reference-to-giovanni-pascoli|fortune-telling|superstition|sant'anna-di-stazzema-tuscany-italy|nassau-bahamas|antique|turtle-soup|broken-coffee-cup|spilling-coffee|bull|truck|loudspeaker|jail-visitation|jail|bigot|bigotry|animated-opening-credits|harlem-manhattan-new-york-city|u.s.-post-office|walkie-talkie|reading-a-newspaper|newspaper|art-theft|art-dealer|painting|germany|serchio-river-italy|cigar-smoking|war-bonds-poster|looking-at-the-camera|gun-held-to-one's-head|bandenbefehl|mountain-of-the-sleeping-man-italy|geneva-convention|pietrasanta-italy|passo-croce-tuscany-italy|colognora-tuscany-italy|gallicano-tuscany-italy|chocolate|footbridge|american-flag|poet|bunker|haystack|hayloft|barn|loneliness|heil-hitler|motorcycle|iron-cross|eating|food|dancing|dancer|florence-italy|judge|stoning|reference-to-eleanor-roosevelt|reference-to-jesus-christ|reference-to-god|awol|corporal|colonel|captain|lieutenant|berlin-germany|rome-italy|christmas-decorations|staten-island-new-york-city|policeman|new-york-city|binoculars|artillery|running|watching-tv|shot-point-blank|christmas-tree|merry-christmas|crucifix|candle|photograph|medal|washing-blood-off-one's-face|wound|river-crossing|mortar|sniper|african-american-stereotype|dead-body|reference-to-adolf-hitler|fear|italian-soldier|priest|fugitive|mass-execution|execution|money|death-of-a-boy|murder-of-a-boy|reference-to-count-basie|stabbed-to-death|bayonet|reference-to-benito-mussolini|rain|undressing|kiss|ambush|thief|mother-son-relationship|father-son-relationship|friendship|told-in-flashback|name-calling|year-1984|marriage|husband-wife-relationship|gun|sex|love|purple-heart|year-1944|year-1983|reference-to-joe-louis|saving-a-life|blood|village-name-in-title|place-name-in-title|period-in-title|macguffin|abbreviation-in-title|strangulation|stabbed-in-the-neck|stabbed-in-the-back|shotgun|shot-to-death|shot-in-the-shoulder|shot-in-the-leg|shot-in-the-head|shot-in-the-forehead|shot-in-the-back|shot-in-the-arm|self-sacrifice|rifle|revenge|revelation|racial-slur|pistol|nazi-propaganda|murdered-priest|mother-daughter-relationship|mass-murder|machine-gun|location-in-title|leg-blown-off|knife|interracial-sex|held-at-gunpoint|grenade|film-within-a-film|father-daughter-relationship|explosion|exploding-car|death|death-of-brother|dead-boy|corpse|child-in-peril|brother-brother-relationship|bloody-body-of-a-child|bank|bahamas|attempted-murder|arm-blown-off|interracial-relationship|watching-a-movie|u.s.-army|trial|theft|tears|swastika|subtitled-scene|storm-trooper|spirituality|shot-in-the-chest|shootout|safety-belt|racism|race-relations|prologue|peasant|orphan|murder|microphone|listening-to-a-radio|lawyer|investigation|infantry|female-nudity|female-lawyer|family-relationships|epic|demoralization|crying|cigarette-smoking|cigarette-holder|church|battle|artifact|all-black-army-regiment|1980s|puerto-rican|wraparound-story|war-crime|war-atrocity|flashback-within-a-flashback|atrocity|tuscany-italy|nazi|nazi-retaliation|italian-history|world-war-two|nazi-occupied-italy|nazi-occupation|italian-resistance|german-army|u.s.-soldier|1940s|based-on-novel</t>
  </si>
  <si>
    <t xml:space="preserve">tt0815241</t>
  </si>
  <si>
    <t xml:space="preserve">Religulous</t>
  </si>
  <si>
    <t xml:space="preserve">Bill Maher's take on the current state of world religion.</t>
  </si>
  <si>
    <t xml:space="preserve">Bill Maher, Tal Bachman, Jonathan Boulden, Steve Burg</t>
  </si>
  <si>
    <t xml:space="preserve">Larry Charles</t>
  </si>
  <si>
    <t xml:space="preserve">Documentary, Comedy, War</t>
  </si>
  <si>
    <t xml:space="preserve">religion|christian|muslim|jew|catholic|trucker|belief|christianity|skeptic|holy-land|intolerance|tolerance|non-believer|american|jonah|evolution|scientist|science|bible|rabbi|prophecy|vatican|scientology|priest|mormon|mormonism|judaism|jewish|islam|faith|comedian|chapel|atheist|theme-park|organized-religion|interview|reference-to-the-virgin-mary|reference-to-the-old-testament|reference-to-the-new-testament|reference-to-saint-paul|reference-to-the-ten-commandments|magical-underwear|stupid-victim|portmanteau|made-up-word|unrealistic-belief|stone-throwing|science-fantasy|religious-psychosis|reality-vs-fantasy|meaninglessness|hypocrite|glass-house|gibberish|double-edged-sword|collectivism|superficiality|sucker-pitch|sucker|subjectivism|snake-oil|scientific-materialism|science-versus-supernatural|science-versus-spirituality|scepticism|religious-insanity|religious-delusion|religion-on-trial|reason|rationality|pun-in-title|pseudointellectual|pseudo-intellectual|proof|pretentiousness|pretension|one-word-title|objective|non-sequitur|materialism-as-objectivity|lack-of-evidence|gullible|gullibility|fantasy-versus-reality|fantasies|false-information|false-evidence|faith-based|duped|dupe|credulousness|religious-fundamentalist|senator|street-preacher|ex-gay|bible-belt|ex-catholic|catholic-priest|catholic-church|childhood-photo|clergyman|clergy|evangelical|evangelical-christianity|chaplain|pascal's-wager|belief-in-the-afterlife|belief-in-the-soul|belief-in-hell|belief-in-heaven|belief-in-god|religious-belief|religious-faith|wailing-wall|gay-muslim|gay-conversion|gay-parade|quoting-holy-scripture|reference-to-jerry-falwell|reference-to-star-wars-trilogy|tribe-of-israel|homosexuality|gay-pride-parade|televangelist|biblical-quote|americanism|founding-fathers|patriotism|gay-gene|truck-stop-chapel|reference-to-abraham-lincoln|fatwa|jihad|reformed-homosexual|pedophile-priest|immaturity|mass-death|suicide-bomber|fear|homophobia|misogyny|bigotry|dead-body|nuclear-bomb|humbleness|evangelism|evangelist|nonsense|iraq|end-of-the-world|erection|reference-to-starbucks|persian|crusader|byzantine|roman|arab|king-david|contradiction|women's-rights|stone|rock|mecca-south-africa|dome-of-the-rock-jerusalem|candle|drug-use|cell-phone|cultural-difference|koran|infidel|peace|explosion|bombing|minaret|memory|anal-sex|alabama|political-activist|muslim-gay-bar|bar|gay-bar|world-domination|world-conquest|dutch-parliament|the-hague-netherlands|death-threat|morality|philosophy|mosque|mullah|salman-rushdie|right-to-dissent|recording|film-clip|music-video|controversy|political-cartoon|rapper|culture-clash|extremism|extremist|dutch-filmmaking|hair-catching-on-fire|pot-smoking|marijuana|cigarette-smoking|cynicism|skepticism|messiah|carpenter|apparition|sin|descendant|wife-of-christ|puerto-rico|reference-to-carmen-miranda|ministry|moses|talking-with-god|murder-of-a-child|hearing-voices|craziness|telephone-call|wheelchair|death|institute-for-science-and-halacha|telephone|electricity|invention|gadget|reference-to-david-copperfield|iran|monsey-new-york|babbling|neurological-illness|neuro-theology|grand-central-station-manhattan-new-york-city|social-suicide|suicide|password|secret|reference-to-satan|bullet|knife|fire|underwear|caffeine|reference-to-josef-stalin|reference-to-adolf-hitler|reference-to-anne-frank|reference-to-buddha|reference-to-joan-of-arc|jerusalem|missouri|garden-of-eden|native-american|book-of-mormon|female-nudity|ecumenical|abomination|ex-mormon|temple|salt-lake-city-utah|alien|miami-florida|auditing|e-meter|extraterrestrial|thetan|galactic-confederacy|airplane|rapture|photographer|camera|lazarus|temptation|walking-on-water|beheading|baptism|osiris|horus|egyptian-book-of-the-dead|blasphemy|december-25th|mithra|krishna|resurrection|steam|ice|water|holy-trinity|judgment|jealousy|public-relations|the-devil|end-time|reference-to-disneyland|tomb|look-alike|reference-to-jack-and-the-beanstalk|fairy-tale|reenactment|holy-land-experience|catechism|scripture|reference-to-raquel-welch|vatican-observatory|astronomer|observatory|conspiracy|anti-intellectual|intellectual|animatronic|petersburg-kentucky|creation-museum|iq-test|evasiveness|adam-and-eve|freedom-of-religion|genetics|christmas-eve|murder|stealing|worship|literacy|apostle|divinity|reference-to-thomas-jefferson|journalist|narrow-mindedness|u.s.-president|reference-to-john-adams|reference-to-benjamin-franklin|jefferson-memorial-washington-d.c.|u.s.-government|white-house|selfishness|separation-of-church-and-state|nationalist|disbelief|logic|whale|hysteria|insanity|talking-to-god|santa-claus|coincidence|rain|miracle|michigan-state-university|religious-icon|jew-for-jesus|imaginary-friend|numerology|vulnerability|hugging|sex|reference-to-ted-haggard|ignorance|self-justification|author|vagina|penis|reference-to-little-richard|reformation|marriage|winter-park-florida|hate|gay-slur|reference-to-rick-james|angel|rape|sodom-and-gomorrah|clothing|homosexual|materialism|violence|poverty|pimp|jewelry|costume|rock-musician|reference-to-teddy-pendrtgrast|reverend|greed|wealth|money|corruption|talking-snake|prophet|agnostic|blind-faith|satanism|ex-satanist|hell|prayer|shroud-of-turin|blood|immaculate-conception|original-sin|song|singing|hymn|truck-driver|self-delusion|birth-control|half-catholic|family-relationships|circumcision|brother-sister-relationship|mother-son-relationship|enema|red-light-district-amsterdam|preacher|mount-of-olives|disciple|church|rationalization|mohammad|amsterdam-netherlands|world-trade-center-manhattan-new-york-city|vatican-city|rome-italy|delusion|fanaticism|fanatic|archive-footage|newsreel-footage|self-deception|mental-illness|intelligence-quotient-test|whispering-in-huddle|half-jewish|reference-to-craigslist|religious-nut|religion-versus-science|reference-to-genesis|atheism|mockery|u.s.-senator|u.s.-constitution|true-believer|truck-stop|tourist|theology|subtitled-scene|stupidity|speaking-in-tongues|singer|self-righteousness|secularism|second-coming|scot|satire|sarcasm|sabbath|road-trip|religious-fundamentalism|pseudo-science|politics|politician|polemicist|piety|orthodox-jew|orlando-florida|raleigh-north-carolina|neurosis|mythology|montage|minister|midway|megiddo-israel|masturbation|london-england|libertarian|john-mccain|israel|inventor|hyde-park-london|humanism|holy-man|hoax|gospel|gay-activism|fire-and-brimestone|dysfunctional-family|dutch|doubt|devoutness|devil's-advocate|debate|creationism|carnival|cannabis|bronze-age|boy|bias|balloon|armageddon|apocalypse|antichrist|anti-zionist|anti-religion|anti-christianity|anthropology|anthropologist|actor|absurdism|abstinence|rationalist|reference-to-jesus-christ|irrational-behavior|hypocrisy|reference-to-god|fundamentalism|kentucky|florida|holocaust|virgin|dinosaur|museum|fish|gay|evidence|virgin-birth|culture|utah|arkansas|washington-d.c.|new-jersey|new-york-city|manhattan-new-york-city</t>
  </si>
  <si>
    <t xml:space="preserve">tt0800308</t>
  </si>
  <si>
    <t xml:space="preserve">Appaloosa</t>
  </si>
  <si>
    <t xml:space="preserve">Two friends hired to police a small town that is suffering under the rule of a rancher find their job complicated by the arrival of a young widow.</t>
  </si>
  <si>
    <t xml:space="preserve">Robert Jauregui, Jeremy Irons, Timothy V. Murphy, Luce Rains</t>
  </si>
  <si>
    <t xml:space="preserve">Ed Harris</t>
  </si>
  <si>
    <t xml:space="preserve">deputy|rancher|widow|hanging|friend|marshal|partner|court|jealousy|piano|death|train|sentenced-to-death|arrest|trial|small-town|new-mexico|gun|friendship|villain-arrested|sidekick|u.s.-marshal|camp|brief-female-nudity|river-battle|native-american-attack|apache|courtroom|mayor|winchester-rifle|quick-draw|best-friend|redhead|mexican-standoff|boyfriend-girlfriend-relationship|bar-shootout|street-shootout|main-character-shot|gunslinger|old-west|19th-century|written-and-directed-by-cast-member|opening-action-scene|two-man-army|prostitute|ambiguity|secret-past|dark-past|dark-hero|tragic-hero|conflicted-hero|dilemma|ambivalence|character-repeating-someone-else's-dialogue|repeated-line|riding-into-the-sun|peacekeeper|rivalry|rival|suspense|infidelity|unfaithfulness|hired-killer|contract|survival|iowa|kidnapping|walking-stick|cane|badge|mine|ranch|windmill|showdown|mirror|bible|lawyer|water-tower|rope-around-neck|campfire|female-nudity|male-nudity|bathing-in-a-river|bathing|telescope|ammunition|ring|squaw|spear|house-construction|chinese-immigrant|newspaper|death-of-husband|leg-brace|limp|kiss|horse-and-wagon|shotgun|jail-cell|post-american-civil-war|ex-soldier|voice-over-narration|rape|boy|shooting|outhouse|train-conductor|cougar|mountain-lion|reading|book|henchman|cousin-cousin-relationship|fear|pursuit|search|long-underwear|underwear|killing-a-horse|shooting-a-horse|witness|waitress|eating|food|restaurant|cafe|reference-to-ralph-waldo-emerson|reference-to-chester-k.-arthur|native-american|love-triangle|brother-brother-relationship|prologue|violence|drunkenness|drinking|drink|bartender|trust|town-name-in-title|testimony|telegram|stagecoach|face-slap|shot-in-the-chest|shot-in-the-arm|sheriff|river|punched-in-the-face|prisoner|police-officer-killed|pistol-whip|pianist|pardon|male-rear-nudity|loyalty|looking-at-self-in-mirror|teeth-knocked-out|kicked-in-the-crotch|hotel|horse-riding|held-at-gunpoint|female-rear-nudity|escape-from-custody|duel|double-barreled-shotgun|curtain|cigarette-smoking|cigar-smoking|blood|betrayal|beating|bar|bare-chested-male|apache-tribe|killing-an-animal|1880s|writer-director|produced-by-director|produced-by-actor|actor-director-writer|one-word-title|murder-witness|eye-witness|shot-to-death|shot-in-the-leg|shootout|saloon|rifle|revolver|revenge|railroad-trestle|pistol|new-girl-in-town|murder|law|law-enforcement|law-and-order|justice|judge|jail|hostage|horse|gunshot-wound|gunfight|frontier-justice|directed-by-star|cowboy|civil-war-veteran|chinaware|bullet-wound|based-on-novel|title-spoken-by-character</t>
  </si>
  <si>
    <t xml:space="preserve">tt0455538</t>
  </si>
  <si>
    <t xml:space="preserve">How to Lose Friends &amp; Alienate People</t>
  </si>
  <si>
    <t xml:space="preserve">A British writer struggles to fit in at a high-profile magazine in New York City.</t>
  </si>
  <si>
    <t xml:space="preserve">Kelan Pannell, Janette Scott, Danny Huston, Simon Pegg</t>
  </si>
  <si>
    <t xml:space="preserve">Robert B. Weide</t>
  </si>
  <si>
    <t xml:space="preserve">celebrity|magazine|new-york-city|starlet|pig|party|writer|magazine-writer|pokies|transgender|close-up-of-mouth|channel-surfing|man-wearing-underwear-in-public|costume-party|woman-wearing-underwear-in-public|woman-wearing-black-lingerie|sauna|lying-on-the-ground|carrying-a-chihuahua|jumping-into-a-pool-with-clothes-on|talking-in-an-elevator|eating-while-walking|nightclub|award-ceremony|close-up-of-eyes|priest|nun|actor-talks-to-audience|turntable|penis|nipples-visible-through-clothing|disco|death-of-dog|cocaine|breaking-the-fourth-wall|swimming-pool|stripper|rising-star|love-triangle|journalism|interview|idiot|humble-beginnings|failure|dog|based-on-true-story</t>
  </si>
  <si>
    <t xml:space="preserve">tt1082868</t>
  </si>
  <si>
    <t xml:space="preserve">Quarantine</t>
  </si>
  <si>
    <t xml:space="preserve">A television reporter and her cameraman are trapped inside a building quarantined by the CDC, after the outbreak of a mysterious virus which turns humans into bloodthirsty killers.</t>
  </si>
  <si>
    <t xml:space="preserve">Jennifer Carpenter, Steve Harris, Jay Hernandez, Johnathon Schaech</t>
  </si>
  <si>
    <t xml:space="preserve">apartment-building|trapped|virus|found-footage|remake-of-spanish-film|television|cameraman|apartment|reporter|night-shift|police|escape|quarantine|blood|epidemic|first-part|blood-splatter|shot-in-sequence|killing-an-animal|emaciation|subjective-camera|character's-point-of-view-camera-shot|voyeurism|neck-breaking|bare-chested-male|syringe|shower|shot-multiple-times|ladder-truck|handball|groping-in-the-dark|basketball|audio-begins-before-video|teacher-student-romance|disaster-film|dalmatian|zombification|zombie-violence|violence|tenant|television-broadcast|stairwell|sick-child|rage|murder-of-a-police-officer|paranoia|panic|los-angeles-california|killer-dog|killer-child|infectious-disease|held-at-gunpoint|gas-mask|fireman|eaten-alive|contamination-suit|chief-of-police|cannibalism|bludgeoning|blood-on-shirt|back-from-the-dead|audio-tape|apartment-manager|video-voyeurism|veterinarian|tragic-event|tv-reporter|talking-to-the-camera|rabies|old-woman|mockumentary|interview|handheld-camera|firefighter|elevator|dog|dog-attack|zombie|zombie-child|vet|throat-ripping|survival-horror|suffocation|spitting-blood|sniper|sledgehammer|sick-dog|shot-to-death|shot-in-the-forehead|shot-in-the-chest|remake|rat|rabid-dog|punched-in-the-face|pistol|one-night|night-vision|needle|media-manipulation|mauling|loss-of-loved-one|kicked-in-the-face|jumping-through-a-window|injection|infection|immigrant|husband-wife-relationship|hit-with-a-hammer|hit-in-the-face|helicopter|head-bashed-in|handcuffed-to-a-pipe|foot-chase|fire-truck|fire-station|fire-department|fever|falling-from-height|falling-down-stairs|experiment|drunkenness|drill-in-the-head|death|death-of-protagonist|dead-dog|crushed-to-death|corpse|broken-leg|breaking-through-a-door|blood-on-camera-lens|bitten-in-the-neck|bitten-in-the-face|beaten-to-death|alarm|actor-shares-first-name-with-character|one-word-title</t>
  </si>
  <si>
    <t xml:space="preserve">tt0758774</t>
  </si>
  <si>
    <t xml:space="preserve">Body of Lies</t>
  </si>
  <si>
    <t xml:space="preserve">A CIA agent on the ground in Jordan hunts down a powerful terrorist leader while being caught between the unclear intentions of his American supervisors and Jordan Intelligence.</t>
  </si>
  <si>
    <t xml:space="preserve">Leonardo DiCaprio, Russell Crowe, Mark Strong, Golshifteh Farahani</t>
  </si>
  <si>
    <t xml:space="preserve">middle-east|spy|jordan|terrorist|cia|muslim|cia-agent|europe|safe-house|bomb|pursuit|iranian|lie|terrorist-attack|nurse|intelligence-agency|cell-phone|architect|amman-jordan|saved-from-execution|hospital-bed|hospital-visit|breaking-finger|male-whipping|kidnapped-woman|woman-in-peril|private-jet|sim-card|staged-terrorist-attack|false-flag|secretly-photographed|incriminating-photograph|telephoto-lens|courtship|die-hard-scenario|political-thriller|beating-naked-man|military-truck|persian-gulf|qatar|secret-service|death-of-family|murder-of-family|sidewalk-cafe|jihadist|garbage-dump|queen-alla-international-airport|dubai-international-airport|u.s.-embassy|e-mail|secrecy|democracy|bone-fragment|terrorist-cell|telescope|iraq-iran-war|ping-pong|baby-boy|money|cooking|syria|jordanian-syrian-border|border-crossing|border-checkpoint|hand-injury|chewing-gum|jail-cell|jail|oil-industry|oil|drinking|drink|wine|passport|lawyer|boy|riyadh-saudi-arabia|sheikh|rain|engineer|saudi-arabia|turkey-the-country|girl|search|police-dog|iraqi|urination|cd|phd|covert-operation|crying|arm-wound|wound|surgery|alleyway|telephone-call|telephone|couscous|knocked-off-a-chair|kicking|building-on-fire|hamas|prayer|mosque|slide-show|id-badge|jeep-chase|jeep|burning-evidence|bonfire|missile|u.s.-soldier|raid|sunglasses|subtitled-scene|building-a-fire|van|rifle|rooftop|computer-store|gun|arab|baghdad-iraq|street-life|suicide|martyr|bazooka|violence|infidel|being-followed|following-someone|reading-a-newspaper|newspaper|airport|fast-motion-scene|intrigue|restaurant|cafe|running|dog|tv-news|watching-tv|religion|reference-to-god|reference-to-allah|friend|betrayal|cigar-smoking|cigarette-smoking|dead-body|blindfold|voice-over-narration|mother-son-relationship|mother-daughter-relationship|suicide-bomber|eating|food|prologue|jordanian|photograph|palestinian|trust|photographer|camera|family-relationships|pain|arabic|reference-to-w.h.-auden|martyrdom|balad-iraq|doctor|hospital|flashback|man-with-glasses|syringe|shell-game|self-destruction|security-breach|school-bus|refugee-camp|rabies-shot|product-placement|pressure-wave|poodle|obscene-finger-gesture|motor-scooter|milk-bottle|mercedes-van|lear-jet|grenade|film-starts-with-a-quote|guard-dog|false-modesty|explosion|eurocopter-dauphin|dust-cloud|dead-drop|corporal-punishment|cnn|cloak-and-dagger|budweiser|binoculars|bicycle|american-flag|aerial-shot|satellite-surveillance|ch-47-chinook-helicopter|no-opening-credits|dog-attack|chase|vienna-austria|f-word|washington-mall|samara-iraq|langley-virginia|incirlik-turkey|dubai|false-accusation|whipping|video-surveillance|thrown-through-a-windshield|stabbed-in-the-side|spit-in-the-face|soccer|sleeper-cell|face-slap|sister-sister-relationship|shot-to-death|shot-in-the-side|shot-in-the-head|shot-in-the-chest|shot-in-the-back|shootout|rabies|rabid-dog|quitting-a-job|punched-in-the-face|pistol|paranoia|obesity|murder|male-nudity|machine-gun|kicking-in-a-door|injection|impatience|husband-wife-relationship|held-at-gunpoint|greed|friendship|foot-chase|fire|father-son-relationship|father-daughter-relationship|falling-in-love|exploding-body|execution|dyed-hair|dog-bite|divorce|deception|death|cut-hand|corpse|car-crash|car-chase|brother-brother-relationship|broken-leg|broken-finger|bound-and-gagged|blood|beating|bandage|bag-over-head|aunt-nephew-relationship|killing-an-animal|video-camera|torture|terrorist-bombing|terrorism|swat-team|suv|street-market|stabbing|stabbed-to-death|set-up|satellite-feed|rpg|manchester-england|man-bitten-by-a-dog|loss-of-friend|kidnapping|jihad|islamic-extremist|interracial-love-relationship|helicopter|headset|hammer|hair-dye|government-agent|goatee|foot-pursuit|family-dinner|exploding-car|exploding-building|doublecross|desert|crushed-fingers|construction-site|medical-clinic|amsterdam-netherlands|american-abroad|al-qaeda|death-of-friend|based-on-novel|surprise-ending</t>
  </si>
  <si>
    <t xml:space="preserve">tt0814005</t>
  </si>
  <si>
    <t xml:space="preserve">The Amazing Truth About Queen Raquela</t>
  </si>
  <si>
    <t xml:space="preserve">Raquela, a transsexual from the Philippines, dreams of escaping the streets of Cebu City for a fairy tale life in Paris.</t>
  </si>
  <si>
    <t xml:space="preserve">Raquela Rios, Stefan C. Schaefer, Olivia Galudo, Brax Villa</t>
  </si>
  <si>
    <t xml:space="preserve">Olaf de Fleur Johannesson</t>
  </si>
  <si>
    <t xml:space="preserve">philippines|iceland|website|transsexual|prostitution|porn-star|internet|transgender|internet-pornography|voice-over-narration|sex|safe-sex|reenactment|pornography|plastic-surgery|paris-france|gay-interest|filipino|cebu-philippines|semi-documentary|on-the-road|prostitute|adventurer|character-name-in-title</t>
  </si>
  <si>
    <t xml:space="preserve">tt0490181</t>
  </si>
  <si>
    <t xml:space="preserve">Mutant Chronicles</t>
  </si>
  <si>
    <t xml:space="preserve">28th century soldier Mitch Hunter leads a fight against an army of underworld Mutants.</t>
  </si>
  <si>
    <t xml:space="preserve">Thomas Jane, Ron Perlman, Devon Aoki, Sean Pertwee</t>
  </si>
  <si>
    <t xml:space="preserve">Simon Hunter</t>
  </si>
  <si>
    <t xml:space="preserve">mutant|soldier|corporation|28th-century|fight|battle|suicide|suicide-mission|faith|bomb|army|soldier's-wife|vomiting-blood|blood-splatter|steampunk|flashback|fictional-war|virtual-set|based-on-game|based-on-comic-book|future|2700s|whiskey|trapped-in-an-elevator|transformation|torso-cut-in-half|tattoo|sword|super-strength|stabbed-in-the-throat|stabbed-in-the-leg|stabbed-in-the-head|stabbed-in-the-forehead|stabbed-in-the-face|stabbed-in-the-chest|stabbed-in-the-back|stabbed-in-the-arm|sliced-in-two|skull|skeleton|shot-to-death|shot-in-the-head|shot-in-the-chest|shaved-head|severed-head|self-sacrifice|scarred-face|religion|punched-in-the-face|prophecy|mercy-killing|loss-of-son|left-behind|kicked-in-the-face|impalement|illiteracy|head-cut-off|head-blown-off|hand-cut-off|grenade|greed|gore|gash-in-the-face|gas-mask|gas-grenade|falling-from-height|falling-down-a-shaft|exploding-ship|exploding-body|dog-tag|distant-future|destroyed-city|deformity|decapitation|crushed-to-death|corpse|church|chaos|burnt-face|bunker|arm-cut-off|death-of-child</t>
  </si>
  <si>
    <t xml:space="preserve">tt1135985</t>
  </si>
  <si>
    <t xml:space="preserve">Sex Drive</t>
  </si>
  <si>
    <t xml:space="preserve">A high school senior drives cross-country with his best friends to hook up with a babe he met online.</t>
  </si>
  <si>
    <t xml:space="preserve">Josh Zuckerman, Amanda Crew, Clark Duke, James Marsden</t>
  </si>
  <si>
    <t xml:space="preserve">Adventure, Comedy, Romance</t>
  </si>
  <si>
    <t xml:space="preserve">friend|amish|virgin|high-school|friendship|teenager|car|on-the-road|knoxville-tennessee|internet|mean-brother|highway-travel|road-movie|teen-movie|love-hotel|punch|teeth|horse|virginity|giant-talking-donut|latex-gloves|gun|mechanic|sex-hotel|gunshot-to-leg|tooth|internet-dating-lie|internet-dating-scam|gay|internet-dating|gunshot|job|giant-lollipop|lollipop|photograph|scat|false-evidence|glory-hole|sex-on-couch|leg-spreading|lust|female-removes-her-dress|female-removes-her-clothes|mini-skirt|panties-pulled-down|girl-in-panties|thong-panties|black-panties|white-panties|pubic-hair|female-pubic-hair|female-full-frontal-nudity|breasts|cleavage|female-stockinged-legs|pantyhose|coming-of-age|buying-condom|panties|rumspringa|urination|removing-panties-in-a-public-place|ends-with-sex|yellow-panties|woman-on-top|white-trash|upskirt|tank-top|shot-in-the-leg|segway|scrotum|redneck|red-panties|red-car|radiator|radiator-cap|public-nudity|panties-hit-the-floor|no-panties|mismatched-bra-and-panties|male-nudity|male-frontal-nudity|interrupted-sex|implied-fellatio|hiding-in-a-car|handcuffed-to-a-bedpost|girl-in-bra-and-panties|finger-sucking|female-nudity|female-frontal-nudity|euthanasia|dentist|crowbar|crotch-slip|cornfield|coprophilia|caught-having-sex|catfight|backseat|anal-sex|barefoot|wet-dream|underwear|teenage-boy|stepmother-stepson-relationship|sex-scene|road-trip|pontiac-gto|internet-sex|homosexual|homophobia|gay-slur|gay-bashing|farce|family-relationships|ejaculation|doughnut-shop|computer|chicago-illinois|car-theft|brother-brother-relationship|surprise-ending</t>
  </si>
  <si>
    <t xml:space="preserve">tt0485851</t>
  </si>
  <si>
    <t xml:space="preserve">The Air I Breathe</t>
  </si>
  <si>
    <t xml:space="preserve">A drama based on an ancient Chinese proverb that breaks life down into four emotional cornerstones: happiness, pleasure, sorrow and love. A businessman bets his life on a horse race; a gangster sees the future; a pop star falls prey to a crime boss; a doctor must save the love of his life.</t>
  </si>
  <si>
    <t xml:space="preserve">Kevin Bacon, Julie Delpy, Brendan Fraser, Andy Garcia</t>
  </si>
  <si>
    <t xml:space="preserve">Jieho Lee</t>
  </si>
  <si>
    <t xml:space="preserve">gangster|bet|money|love|blood|horse|horse-race|pop-star|doctor|friend|bank|rare-blood-type|sorrow|manager|happiness|gang|pleasure|crime-boss|businessman|body-thrown-onto-a-car-hood|neo-noir|suicide-attempt|dancing-in-the-rain|child-seeing-father-killed|massage|woman-wearing-black-lingerie|eurocopter-as350-squirrel|sitting-at-a-desk|henry-ward-beecher-quotation|begins-with-a-quotation|man-with-glasses|full-circle|breaking-through-a-door|flash-forward|alley|whorehouse|lingerie|canned-food|briefcase|desk|bank-robber|begins-with-a-quote|police-car|ear-flap-hat|clothing-store|organized-crime|cd|hush-money|autograph|hand-held-to-throat|father-daughter-relationship|bus|tv-studio|360-degree-well-shot|nightmare|watching-a-music-video|watching-tv|mirror|suicide-by-jumping-off-a-building|stairway|saving-a-life|suicide|friendship|plastic-surgeon|laboratory|concert|abortion|unrequited-love|blood-transfusion|medical-research|blood-type|fire-extinguisher|nurse|venom|snake|love-triangle|restaurant|cafe|home-movie|dressing-room|fictional-reality-show|fictional-tv-show|backstage|head-bandage|head-wound|mobile-phone|remote-control|dancing|dancer|prostitute|stretcher|pursuit|reckless-driving|rooftop|bathroom|office|obsessive-compulsive-disorder|classroom|class|brutality|clairvoyance|men's-bathroom|gun-held-to-head|flash-camera|photographer|camera|death-of-boy|older-man-younger-woman-relationship|drinking|drink|running|listening-to-music|fight|slot-machine|urban-setting|destiny|seeing-the-future|mentor-protege-relationship|mentor|protege|sadism|song|singing|umbrella|kicking|torture|theft|thief|bar|street-life|girl|boy|kiss|panties|bra|underwear|fast-motion-scene|female-nudity|policeman|police|rifle|gun|shooting|violence|death|montage|pregnancy|bitten-on-the-arm|lovelorn|husband-wife-relationship|college-friend|switchblade|murder|home-invasion|on-the-run|sex|character-repeating-someone-else's-dialogue|cut-arm|brass-knuckles|photograph|rain|character-says-i-love-you|carrying-a-woman|drunkenness|interview|kicked-in-the-stomach|climbing-over-a-fence|hit-with-a-frying-pan|foot-chase|head-butt|man-punching-a-woman|interlinked-stories|reference-to-moby-dick|strip-club|nickname|uncle-nephew-relationship|airport|cell-phone|cigarette-smoking|clairvoyant|slow-motion-scene|swat-team|desperation|driving-in-the-wrong-direction|bag-of-money|nonlinear-timeline|held-at-gunpoint|tuxedo|severed-finger|tied-to-a-chair|punched-in-the-face|punched-in-the-stomach|ensemble-cast|co-worker|fixed-horserace|hiding-in-a-bathroom|looking-at-oneself-in-a-mirror|voice-over-narration|young-version-of-character|freeze-frame|film-starts-with-quote|sadness|joy|singer|street-fight|sniper|hospital|helicopter|gambling-debt|flashback|butterfly|stripper|snake-bite|shot-to-death|shot-in-the-shoulder|shot-in-the-chest|shot-in-the-back|scar|psychic|poison|pistol|hit-with-a-metal-pipe|loss-of-loved-one|death-of-brother|kicked-in-the-face|hit-by-a-car|finger-cut-off|falling-off-a-roof|falling-from-height|debt|chase|car-accident|bound-and-gagged|bloody-nose|beating|bank-robbery|attempted-suicide|prediction|henchman|gambling|4-stories|premonition|death-of-child|death-of-father|independent-film</t>
  </si>
  <si>
    <t xml:space="preserve">tt1132626</t>
  </si>
  <si>
    <t xml:space="preserve">Saw V</t>
  </si>
  <si>
    <t xml:space="preserve">Following Jigsaw's grisly demise, Mark Hoffman is commended as a hero, but Agent Strahm is suspicious, and delves into Hoffman's past. Meanwhile, another group of people are put through a series of gruesome tests.</t>
  </si>
  <si>
    <t xml:space="preserve">Tobin Bell, Costas Mandylor, Scott Patterson, Betsy Russell</t>
  </si>
  <si>
    <t xml:space="preserve">David Hackl</t>
  </si>
  <si>
    <t xml:space="preserve">jigsaw|serial-killer|blood-splatter|swastika-tattoo|nazi|pig-mask|game-of-death|evil-man|famous-theme|safe-deposit-box-key|cell-phone|cellular-phone-trace|bare-chested-male|time-limit|countdown|speech|fbi-agent|stabbing|gore|flashback|fight|goth|prequel-to-sequel|survival-horror|numbered-sequel|german-shepherd|video-will|rogue-cop|pendulum|cop-gone-bad|videotape|tracheotomy|torso-cut-in-half|tied-to-a-table|teamwork|tape-player|strongbox|stabbed-in-the-throat|stabbed-in-the-neck|stabbed-in-the-leg|stabbed-in-the-head|stabbed-in-the-back|throat-slitting|sliced-in-two|shot-to-death|shot-in-the-head|shot-in-the-chest|severed-head|self-mutilation|revenge|revelation|returning-character-killed-off|reporter|razor-blade|punched-in-the-face|promotion|police-officer-killed|planting-evidence|pistol|newspaper-clipping|needle|loss-of-loved-one|loose-ends|kidnapping|junkie|investigation|impostor|hospital|held-at-gunpoint|head-butt|head-brace|guilt|gash-in-the-face|framed-for-murder|false-evidence|explosion|exploding-head|exploding-body|ex-convict|evil-puppet|elevator|electrocution|drowning|dragging-a-body|double-barreled-shotgun|disembowelment|decapitation|decapitated-body|death-of-sister|death-of-protagonist|cut-hand|crushed-to-death|crushed-hand|corrupt-cop|corpse|copycat-murder|collar|burnt-body|brother-sister-relationship|broken-glass|broken-arm|box|booby-trap|bomb|blood-on-shirt|bleeding-to-death|blackmail|bald-man|arson|tattoo|key|electricity|water|prequel|doctor|violence|saw|puzzle|mask|fifth-part|detective|blood|sequel|surprise-ending</t>
  </si>
  <si>
    <t xml:space="preserve">tt0482572</t>
  </si>
  <si>
    <t xml:space="preserve">Pride and Glory</t>
  </si>
  <si>
    <t xml:space="preserve">A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</si>
  <si>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 xml:space="preserve">Colin Farrell, Edward Norton, Jon Voight, Noah Emmerich</t>
  </si>
  <si>
    <t xml:space="preserve">police|corruption|brother-in-law|drug-dealer|drugs|police-corruption|investigation|nypd|blood-splatter|grief|false-accusation|tip-off|hit-with-a-bat|bludgeoned-to-death|threatening-family|irish-music|task-force|bodega|cemetery|steadicam|snowman|gaelic|suicide-by-gunshot|irish-bar|handheld-camera|dominican-american|broken-mirror|drunkenness|interracial-marriage|dominican|washington-heights-manhattan-new-york-city|brooklyn-new-york-city|bronx-new-york-city|violence|rogue-cop|policeman|new-year|missing-person|manhattan-new-york-city|liar|facial-scar|detective|death|cop-killer|christmas|brother-in-law-brother-in-law-relationship|bare-chested-male|urination|urban-setting|rain|family-relationships|violent-cop|undercover|torture|stick-up|slur|scar|riot|police-funeral|partial-female-nudity|loyalty|kill|journalist|iron|investigative-journalism|honesty|honest-cop|gun|grocery-store|frame-up|dishonesty|dirty-money|crack-head|court|commanding-officer|boathouse|trail-of-blood|teeth-knocked-out|tape-recorder|surgery|snow|shot-to-death|shot-in-the-stomach|shot-in-the-head|shot-in-the-forehead|shot-in-the-face|shot-in-the-chest|shot-in-the-back|shooting|robbery|reporter|rage|racial-slur|punched-in-the-face|pool-ball|police-officer-killed|police-investigation|police-brutality|new-york-post|lie|kicking-in-a-door|justice|junkie|interracial-couple|innocent-person-killed|ill-wife|husband-wife-relationship|house-boat|hostage|hospital|held-at-gunpoint|graveyard|framed-for-murder|foot-chase|doctor|divorced-couple|death-threat|death-of-husband|corrupt-cop|corpse|cigarette-smoking|child-witness|child-in-peril|cell-phone|car-set-on-fire|cancer|burnt-body|brother-brother-relationship|bribe|breaking-a-mirror|blood|bloody-nose|beating|beaten-to-death|baseball-bat|bar|bar-fight|bald-woman|badge|angry-mob|tenement|suicide|pusher|perjury|murder|interracial-romance|internal-affairs|hush-money|hispanic-american|ghetto-riot|funeral|father-son-relationship|family-of-cops|drug-money|domineering-father|cover-up|code-of-silence|christmas-season|christmas-dinner|cancer-patient|alcoholic|african-american|american-football|police-officer|new-york-city|irish-american|death-of-friend</t>
  </si>
  <si>
    <t xml:space="preserve">tt1007028</t>
  </si>
  <si>
    <t xml:space="preserve">Zack and Miri Make a Porno</t>
  </si>
  <si>
    <t xml:space="preserve">Lifelong platonic friends Zack and Miri look to solve their respective cash-flow problems by making an adult film together. As the cameras roll, however, the duo begin to sense that they may have more feelings for each other than they previously thought.</t>
  </si>
  <si>
    <t xml:space="preserve">Elizabeth Banks, Seth Rogen, Craig Robinson, Gerry Bednob</t>
  </si>
  <si>
    <t xml:space="preserve">Kevin Smith</t>
  </si>
  <si>
    <t xml:space="preserve">friend|penis|male-full-frontal-nudity|male-frontal-nudity|actor|reunion|friendship|rent|utility-bill|porn-actor|coffee|party|roommate|high-school-reunion|coffee-shop|woman|pornography-filmmaking|pornography-filmmaker|pornography-director|pornography-actress|pornstar|talking-about-porn|discussing-porn|shooting-porn|porn-business|porn-filmmaking|porn-filmmaker|porn-producer|porn-set|porn-shoot|female-nudity|topless-female-nudity|bare-breasts|topless|bare-butt|gay|friends-who-live-together|breasts|pubic-hair|male-pubic-hair|scantily-clad-female|moving-out|crying|tattoo|reference-to-dreamworks|overweight|beard|jealousy|dancing|power-outage|hairy-chest|orgasm|kiss|chihuahua|audition|taking-a-picture|high-school-crush|pennsylvania|video|coffee-bean|gay-porn-star|boyfriend-boyfriend-relationship|gay-relationship|beer|reference-to-akira-kurosawa|reference-to-the-wiz|reference-to-princess-leia|reference-to-star-wars|reference-to-hannah-montana|ice|hugging|viral-video|name-tag|pegging|talking-through-door|slow-motion-scene|human-excrement|excrement|man-with-glasses|wetness|vibrator|star-wars-spoof|sodomy|slutty-attitude|slut|shit|sex-worker|sex-toy|sex-in-a-store|scatological-humor|scat|promiscuous-woman|promiscuous-past|promiscuous-man|promiscuity|adult-filmmaking|porn-industry|porn-actress|femdom|female-domination|feces-on-face|feces|dildo-use|constipation|beauty-and-the-beast|amateur-porn|title-at-the-end|erection|co-worker|dog|employer-employee-relationship|sex-at-work|debt|money-problems|raised-middle-finger|film-studio|scene-during-end-credits|female-sitting-on-a-toilet|character-says-i-love-you|lap-dance|strip-club|stripper|paintball-gun|shot-in-the-crotch|peeping-tom|film-director|french-kissing|dance|hidden-camera|strap-on-dildo|dildo|woman-in-bra-and-panties|videotaped-sex|video-camera|ice-rink|hockey|gay-kiss|fantasy-sequence|bar|thanksgiving|bare-chested-male|mall|car-accident|drinking-game|passed-out-drunk|drunkenness|hand-job|high-school-friend|childhood-friend|husband-wife-relationship|upskirt|undressing|panties|mini-skirt|leg-spreading|building-demolition|shower|defecation|controversy|excrement-on-face|snow|sleeping-woman|slacker|shower-curtain|screwball-comedy|racial-slur|power-cut|nickname|movie-reference|internet|gay-slur|flirting|dysfunctional-marriage|black-stereotype|beer-drinking|awkwardness|argument|amazon|alcohol|cult-film|sex-scene|sexual-humor|sex-comedy|porn-star|pittsburgh-pennsylvania|male-rear-nudity|gay-couple|female-full-frontal-nudity|female-frontal-nudity|anal-sex|female-rear-nudity|amateur-pornography|character-name-in-title</t>
  </si>
  <si>
    <t xml:space="preserve">tt0824747</t>
  </si>
  <si>
    <t xml:space="preserve">Changeling</t>
  </si>
  <si>
    <t xml:space="preserve">A grief-stricken mother takes on the LAPD to her own detriment when it tries to pass off an obvious impostor as her missing child.</t>
  </si>
  <si>
    <t xml:space="preserve">Angelina Jolie, Gattlin Griffith, Michelle Gunn, Michael Kelly</t>
  </si>
  <si>
    <t xml:space="preserve">Nominated for 3 Oscars. Another 13 wins &amp; 47 nominations.</t>
  </si>
  <si>
    <t xml:space="preserve">missing-child|los-angeles-police-department|wrongful-conviction|miscarriage-of-justice|execution-by-hanging|california|telephone-switchboard|radio-preacher|police-corruption|mother-son-relationship|mental-hospital|conspiracy|telephone-operator|los-angeles-california|1920s|child-murder|boy|police|lapd|telephone|train|ranch|corruption|presbyterian|dekalb-illinois|detective|protest|liar|minister|church|abuse-of-power|single-parent|single-mother|search|impostor|murder|female-protagonist|violence|ends-with-biographical-notes|woman|what-happened-to-epilogue|blood-splatter|railway-station|sadistic-psychopath|mysoped|sadist|serial-child-killer|psychopath|psychopathic-killer|overheated-car|bootlegging|prison|desperation|screaming|verdict|riverside-california|presumption-of-death|two-way-mirror|wineville-california|mira-loma-california|reference-to-musso-and-franks|silent-night|song|singing|singer|search-for-truth|disappearing-without-a-trace|intercom|hoax|dining-hall|grave|father-son-relationship|scooter|girl|breakfast|railway-ticket-agent|measuring-height|ruler|mental-breakdown|medication|pill|skeleton|shoe|digging|old-universal-pictures-logo|mother-love|telephone-company|lost-son|breaking-down-a-door|reference-to-jesus-christ|crucifix|bible|candle|canada|seattle-washington|audio-montage|illegal-immigrant|uncle-niece-relationship|cousin-cousin-relationship|syphilis|wall-phone|police-call-box|psycho-ward|paddy-wagon|water-hose|cell-mate|jail-cell|prisoner|torture|stabbing|twitching-as-dying|dying|stethoscope|royal-canadian-mounted-police|husband-wife-relationship|brother-sister-relationship|shower|reference-to-tony-the-horse|reference-to-tom-mix|reference-to-babe-ruth|reference-to-charlie-chaplin|fight|measuring-someone's-height-by-marking-on-a-door-frame|telephone-party-line|school|bus|police-captain|cage|chicken|penis|circumcision|bare-chested-male|teddy-bear|cedar-rapids-iowa|year-1935|year-1928|disappearance|headphones|roller-skating|fear|chief-of-police|drifter|diner|restaurant|cafe|running-after-a-streetcar|waving-goodbye|wooden-sword|police-chief|microphone|axe|vaginal-exam|female-nudity|wrongful-incarceration|false-accusation|wrongful-arrest|class|classroom|punched-in-the-face|blackmail|death-threat|pedophilia|pedophile|motorcycle|insanity|handcuffs|mayor|demonstration|coroner|testimony|reading-aloud|reading|lie|deception|deceit|umbrella|rain|prayer|sermon|bathtub|bath|bathroom|escape|photograph|photographer|hope|despair|jury|judge|cigarette-smoking|voice-over-narration|flashback|listening-to-a-radio|reading-a-newspaper|newspaper-headline|police-car|tears|machine-gun|gun|blood|grief|pain|telephone-call|eating|food|death|switchboard-operator|media-frenzy|sexism|hanged-man|crying|mob-of-reporters|ends-with-text|american-flag|teacher|suffering|streetcar|shooting|running|rifle|reunion|reporter|pursuit|preacher|policeman|pederasty|ford-model-t|missing-son|mental-illness|melodrama|loss-of-son|loss-of-child|lawyer|kidnapping|investigation|injustice|flash-camera|farmhouse|execution|dentist|death-row|court|courtroom|cloche-hat|chauvinism|chase|captivity|camera|burial|bedlam|1930s|death-sentence|circumcised-penis|child-kidnapping|no-opening-credits|witness|violation-of-law|trial|torture-of-a-child|stabbed-to-death|sociopath|face-slap|singing-in-a-car|shotgun|serial-killer|san-quentin|roller-skates|reverend|radio|prostitute|paranoia|palm-tree|nurse|newspaper|murder-of-son|moral-corruption|missing-person|media-circus|lipstick|electroshock-therapy|disbelief|court-hearing|confession|chicken-coop|captive|bones|axe-murder|hanging|grieving-mother|based-on-true-story|changeling|one-word-title</t>
  </si>
  <si>
    <t xml:space="preserve">tt1032755</t>
  </si>
  <si>
    <t xml:space="preserve">RocknRolla</t>
  </si>
  <si>
    <t xml:space="preserve">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t>
  </si>
  <si>
    <t xml:space="preserve">Warner Bros. Pictures/Dark Castle</t>
  </si>
  <si>
    <t xml:space="preserve">Gerard Butler, Tom Wilkinson, Thandie Newton, Mark Strong</t>
  </si>
  <si>
    <t xml:space="preserve">gangster|coming-out|anti-hero|painting|accountant|homosexual|killed-in-an-elevator|slow-motion-scene|face-slap|voice-over-narration|london-england|dance|wheelchair-bound|tennis-court|stealing-money|shot-to-death|shot-in-the-stomach|sequel-mentioned-during-end-credits|seduction|scene-during-end-credits|scar|punched-in-the-face|premarital-sex|pistol|man-in-underwear|marriage-proposal|homosexuality|held-at-gunpoint|gunshot-wound|golf-club|fur-coat|friendship|foot-chase|false-name|drug-rehabilitation|cigar-smoking|bullet-proof-vest|broken-leg|bong|beating|bag-over-head|russian-mafia|rock-star|organized-crime|informant|drug-addict|crime-boss|crack-head|art-theft|violence|theft|stabbed-in-the-neck|robbery|nightclub|music-industry|marriage-of-convenience|male-rear-nudity|male-nudity|gay|faked-death|drugs|corruption|chase|title-spoken-by-character|surprise-ending|black-comedy|tied-to-a-bed|shot-in-the-chest|hit-on-the-head|finger-gun|tied-to-a-chair|dealer-in-stolen-goods|cult-film|blood-splatter|grabbed-by-the-lapels|stabbed-in-the-stomach|fast-motion-scene|bare-chested-male|gay-straight-relations|flashback|macguffin|hip-hop-montage|title-spoken-by-narrator|altered-version-of-studio-logo|dutch-angle|snorricam|thrown-from-a-car|tattoo|stabbed-with-a-pencil|stabbed-in-the-throat|stabbed-in-the-chest|silencer|shot-in-the-head|shot-in-the-forehead|sex-in-a-bathroom|pipe|machine-gun|hit-with-a-baseball-bat|hit-by-a-truck|gay-club|father-son-relationship|exploding-car|country-club|corpse|cigarette-smoking|child-with-a-gun|child-abuse|car-crash|axe|crack-den|bondage</t>
  </si>
  <si>
    <t xml:space="preserve">tt0486674</t>
  </si>
  <si>
    <t xml:space="preserve">What Just Happened</t>
  </si>
  <si>
    <t xml:space="preserve">Two weeks in the life of a fading Hollywood producer who's having a rough time trying to get his new picture made.</t>
  </si>
  <si>
    <t xml:space="preserve">Robert De Niro, Sean Penn, Catherine Keener, Bruce Willis</t>
  </si>
  <si>
    <t xml:space="preserve">hollywood|cannes|beard|agent|actor|variety-the-newspaper|woman-in-men's-room|subjective-camera|film-within-a-film|satire|writer|filmmaker|watching-a-movie|screenwriter|failure|photo-shoot|private-jet|booing|shot-to-death|subtitled-scene|rain|shaving-one's-beard|cigar-smoking|cigarette-smoking|hit-with-a-shovel|hit-in-the-crotch|casket|eulogy|pedicure|manicure|revolving-door|licking|feather|reference-to-the-lone-ranger|assistant|photograph|dying-hair|butt-slap|eye-patch|repeated-line|restaurant|movie-star|trailer|sock|soundtrack|male-crying|falling-down-a-hill|office|bare-chested-male|tantrum|laptop-computer|meeting|reference-to-mickey-mouse|looking-at-self-in-mirror|overweight|blood-on-camera-lens|shot-in-the-head|killing-an-animal|shot-in-the-chest|character-says-i-love-you|chase|movie-screening|orange-county-california|voice-over-narration|los-angeles-california|wake|vanity-fair-magazine|suicide|sound-stage|snorting-cocaine|red-bull|rabbi|preview|marriage-counseling|marital-infidelity|film-studio|film-executive|film-editing|counselor|answering-machine|alcoholic|airport|black-comedy|narrated-by-character|movie-premiere|bad-review|three-word-title|movie-theater|movie-business|long-take|fast-motion-scene|fantasy-sequence|ex-husband-ex-wife-relationship|killing-a-dog|cannes-film-festival|anger|alarm-clock|yarmulke|unfaithful-husband|spoof|jew|jewish|hollywood-california|funeral|film-producer|filmmaking|film-industry|film-director|female-executive|father-daughter-relationship|drug-use|cell-phone|based-on-memoir|actor-playing-himself|absent-father|question-in-title|based-on-book|title-spoken-by-character</t>
  </si>
  <si>
    <t xml:space="preserve">tt0430922</t>
  </si>
  <si>
    <t xml:space="preserve">Role Models</t>
  </si>
  <si>
    <t xml:space="preserve">Wild behavior forces a pair of energy drink reps to enroll in a Big Brother program.</t>
  </si>
  <si>
    <t xml:space="preserve">Seann William Scott, Paul Rudd, Christopher Mintz-Plasse, Bobb'e J. Thompson</t>
  </si>
  <si>
    <t xml:space="preserve">David Wain</t>
  </si>
  <si>
    <t xml:space="preserve">big-brother|community-service|absent-father|peter-pan-syndrome|live-action-role-playing|jail|larp|tow-truck|fight|energy-drink|s'mores|mentor|marijuana|oral-sex|camping|geek-culture|minotaur-costume|sex-scene|breakup|female-frontal-nudity|rear-entry-sex|resurrection|magical-power|xbox-360|burger-king|mating-ritual|judaism|mini-mart|juice|jeep|drum-roll|drug-addiction|cigarette-smoking|anniversary|pickup-truck|pretend-fight|bonfire|plastic-shield|lunesta|sleeping-pill|hamburger|fake-castle|helmet|hot-dog|plastic-sword|italian-restaurant|judge|magic-spell|waitress|buried-in-sand|beach|std|mirror|halloween|monopoly-the-board-game|watching-a-movie|poetry|urine|flute|drugs|reference-to-pac-man|reference-to-dungeons-and-dragons-the-game|precociousness|hand-kissing|manhattan-beach-california|venice-beach-california|kumbaya|hiking|testicles|toasting-marshmallows|backpack|big-bear-california|cocaine|air-guitar|gay|middle-earth|kiss-on-the-forehead|scooter-chair|mandolin|pretend-knight|erection|playground|destruction-of-property|parking-in-no-parking-zone|dancing|beer|prologue|surrogate-son|surrogate-father|storytelling|false-accusation|super-hero|sorcerer|fantasy-world|sitting-in-tree|virginity|virgin|hoodie|coat-of-arms|makeup|cell-phone|computer|panties|crying|food|male-nudity|eyeglasses|urinal|depression|sex-in-a-tent|marriage|immaturity|optimism|microphone|friendship|singer|boy-with-glasses|medieval-times|fantasy-sequence|face-slap|painted-face|violin|underage-driver|tent|taxi|sword-fight|soccer|sexual-innuendo|product-placement|minotaur|locked-out-of-car|knock-knock-joke|kiss-the-band|keg|honking-horn|hand-truck|guitar|green-urine|fishing|engagement-ring|deer-crossing-sign|crown|chipmunk|chain-mail|centaur|breast-obsession|bad-singing|aquarium|apology|animal-costume|woman-with-glasses|stripping|nude-with-glasses|blue-dress|blonde|urination|scene-during-end-credits|pinball-machine|montage|elevator|fake-throat-slitting|thief|talking-to-oneself|sword|statue|single-mother|singing|sexual-fantasy|self-sacrifice|elementary-school|racial-slur|pretend-queen|public-nudity|police|party|father-son-relationship|obscene-gesture|nude-drawing|mother-son-relationship|middle-school|marriage-proposal|male-bonding|love-song|lawyer|pretend-king|karaoke|hit-in-the-face|hit-in-crotch|high-school|game-playing|faked-death|face-paint|ex-junkie|duel|drunkenness|deception|costume|coffee-shop|child-driving-a-car|car-accident|cape|campfire|campfire-story|boyfriend-girlfriend-relationship|betrayal|abandonment|one-night-stand</t>
  </si>
  <si>
    <t xml:space="preserve">tt0837796</t>
  </si>
  <si>
    <t xml:space="preserve">House</t>
  </si>
  <si>
    <t xml:space="preserve">In rural Alabama, two couples find themselves in a fight for survival. Running from a maniac (The Tin Man) bent on killing them, they flee deep into the woods and seek refuge in a house. ...</t>
  </si>
  <si>
    <t xml:space="preserve">Michael Madsen, Reynaldo Rosales, Heidi Dippold, Julie Ann Emery</t>
  </si>
  <si>
    <t xml:space="preserve">Robby Henson</t>
  </si>
  <si>
    <t xml:space="preserve">game|evil|dinner|tin-can|sunrise|death|car-accident|flashback|chase|zippo-lighter|writer|tunnel|title-appears-in-writing|tied-to-a-chair|threatened-with-a-knife|stranded|stabbed-in-the-chest|stabbed-in-the-back|son-murders-father|sniper-rifle|sin|singer|shotgun|shotgun-shell|shot-to-death|shot-in-the-chest|reflection|rat|punched-in-the-face|murder-of-a-police-officer|pistol|pig|pie|pentagram|one-word-title|near-death-experience|nail-polish|murder|meat-locker|knife|knife-throwing|iron-mask|ice|ice-skating|husband-wife-relationship|husband-murders-wife|hunting|hotel|hit-in-the-stomach|held-at-gunpoint|guilt|gash-in-the-face|garage|falling-through-ice|evil-cop|doppelganger|death-of-daughter|cut-hand|corpse|child-uses-a-gun|child-in-peril|child-drowning|chandelier|car-crash|candlestick|breaking-through-a-door|boyfriend-girlfriend-relationship|boiler-room|body-bag|basement|axe|ambulance|death-of-child|based-on-novel|title-spoken-by-character|surprise-ending</t>
  </si>
  <si>
    <t xml:space="preserve">tt0963194</t>
  </si>
  <si>
    <t xml:space="preserve">Repo! The Genetic Opera</t>
  </si>
  <si>
    <t xml:space="preserve">A worldwide epidemic encourages a biotech company to launch an organ-financing program similar in nature to a standard car loan. The repossession clause is a killer, however.</t>
  </si>
  <si>
    <t xml:space="preserve">Alexa PenaVega, Paul Sorvino, Anthony Head, Sarah Brightman</t>
  </si>
  <si>
    <t xml:space="preserve">Horror, Musical, Sci-Fi</t>
  </si>
  <si>
    <t xml:space="preserve">repossession|future|surgery|opera|murder|blood-splatter|guts|mutilation|gore|violence|dark|dark-humor|black-humor|mercilessness|organ-harvesting|company|organ|epidemic|girl|planet|savior|gas-mask|pile-of-corpses|2050s|evil|illness|teenage-girl|sadism|cruelty|entrails|evisceration|disembowelment|man-with-glasses|darkness|venice-italy|flashback|stitch|eye|cult-film|pregnant-woman-murdered|loss-of-wife|terminal-illness|shot-in-the-head|pool-of-blood|macabre|impalement|father-daughter-relationship|falling-from-height|eye-gouging|chase|betrayal|exclamation-point-in-title|white-panties|upskirt|sexy-nurse|severed-face|repo-man|intern|dying-in-childbirth|drug-addiction|disembodied-brain|death-in-childbirth|crotch-grab|childbirth|bustier|brain|based-on-short-film|what-happened-to-epilogue|throat-slashed|heart-ripped-out|evil-corporation|cleavage|limousine|singing|singer|obsession|choice|stabbing|sex|fan|disfigurement|confinement|brother-brother-relationship|blindness|womanizer|solo|scavenger|remains|relapse|rapist|nurse's-aide|narcissism|makeover|maestro|life-change|insanity|foreclosure|crew|composer|chauffeur|anger|therapy|street-fair|street-crime|stairwell|song|rain|protestors|necklace|nail-polish|magazine|leather|guitar|gothic|fog|flashlight|face|dismemberment|destruction|corpse|concert|advertisement|vulnerability|temper|sympathy|overprotective-father|empathy|breast-surgery|tombstone|target|support-group|soprano|skeleton|shelter|recovery|profit|preparation|panic|opera-troupe|opera-music|murderer|medical|knife|infection|industrialization|guardian|grudge|graveyard|grave-robbing|grave-robber|flesh|fighting|drug-dealing|disappointment|devastation|delivery|death-trap|dead-mother|biology|bickering|back-alley|amputation|agonizing|opera-house|head-of-company|expenses|decapitation|voting|poster|paparazzi|female-nudity|blackmail|bill|21st-century|staircase|stage|servant|secret-room|performance|operation|operating-table|news-reporter|mirror|microphone|lungs|intestines|hearts|gloves|glasses|costume|bladder|big-corporation|surgeon|street-life|single-mother|single-father|screaming|rebellion|media-event|heir|gun|crying|carnival|bodyguard|biohazard|bedroom|anatomy|torture|rock-opera|organ-transplantation|mask|isolation|dark-secret|dancing|contract|assassin|plastic-surgery|addiction|based-on-play|character-name-in-title|surprise-ending</t>
  </si>
  <si>
    <t xml:space="preserve">tt0383028</t>
  </si>
  <si>
    <t xml:space="preserve">Synecdoche, New York</t>
  </si>
  <si>
    <t xml:space="preserve">A theatre director struggles with his work, and the women in his life, as he creates a life-size replica of New York City inside a warehouse as part of his new play.</t>
  </si>
  <si>
    <t xml:space="preserve">Sydney Kimmel Entertainment</t>
  </si>
  <si>
    <t xml:space="preserve">Philip Seymour Hoffman, Catherine Keener, Sadie Goldstein, Tom Noonan</t>
  </si>
  <si>
    <t xml:space="preserve">Charlie Kaufman</t>
  </si>
  <si>
    <t xml:space="preserve">8 wins &amp; 28 nominations.</t>
  </si>
  <si>
    <t xml:space="preserve">mother-daughter-relationship|play|warehouse|actress|director|theatre-director|actor|painter|reality|therapist|death|theatre|new-york-city|mise-en-abyme|recursion|woman|voyeurism|voyeur|coitus|copulation|sex-in-bed|female-removes-her-dress|female-removes-her-clothes|girl-in-panties|upskirt|white-panties|red-dress|blonde|public-nudity|female-rear-nudity|nudity|nude-girl|no-panties|nude|bare-breasts|scantily-clad-female|topless-female-nudity|cleavage|alternate-reality|cult-film|german-culture|three-word-title|woman-on-top|crying-during-sex|vacuum-cleaner|smoke-inhalation|play-within-a-play|art-gallery|fired-from-the-job|swimming-pool|berlin-germany|reference-to-sigmund-freud|play-director|reference-to-william-shakespeare|laptop-computer|fantasy-sequence|feces|theatre-audience|real-estate-agent|surgical-stitches|remote-control|newspaper-article|watching-tv|reference-to-harold-pinter|grief|listening-to-the-radio|anger|music-band|nightclub|bra|singing|airliner|infidelity|bar|singer|seizure|author|tears|applause|stage-play|plumber|therapy|toilet|rehearsal|stage|doctor|shaving|little-girl|rat|scrapbook|miniatures|time|vagina|obsession|buttocks|map|note|breasts|cemetery|subtitles|set|medicine|exhibit|coffin|audition|female-sitting-on-a-toilet|panties|schizophrenic|city-in-title|man-with-glasses|forgiveness|child-abuse|pink|writing|picnic|mother|transsexual|dental-care|allegory|future|black-comedy|absurdism|strange-person|violence|female-frontal-nudity|abstract-art|psychosis|dark-fantasy|symbolism|metaphor|avant-garde|breaking-the-fourth-wall|post-apocalypse|bathroom|defecation|nihilism|sexuality|dark-comedy|attempted-suicide|manhattan-new-york-city|invitation|ex-boyfriend-ex-girlfriend-relationship|zeppelin|existentialism|directorial-debut|death-of-daughter|f-word|memory|dream|state-in-title|see-through-gown|fully-clothed-sex|black-panties|black-bra|fever-dream|fade-to-white|stripper|stalking|sadness|puberty|pedophilia|pain|murder|mental-torture|massacre|male-nudity|insanity|homosexuality|grit|gas-mask|funeral|disease|diary|destruction|depression|dentist|crying|creativity|confusion|cheating-wife|chaos|cancer|bomb|bodily-fluids|blood|betrayal|apocalypse|alienation|urination|tattoo|sex|restaurant|punctuation-in-title|place-name-in-title|old-age|mysterious-man|marital-separation|loneliness|listening-device|husband-wife-relationship|house-fire|hospital|fire|female-nudity|father-daughter-relationship|electronic-translator|cheating-husband|artist|dominatrix|surrealism|suicide|nonlinear-timeline|meta-film|adultery|death-of-father|independent-film</t>
  </si>
  <si>
    <t xml:space="preserve">tt0785035</t>
  </si>
  <si>
    <t xml:space="preserve">On-Bak 2</t>
  </si>
  <si>
    <t xml:space="preserve">A young Thai boxer learns the skills and inner meaning of martial arts.</t>
  </si>
  <si>
    <t xml:space="preserve">Tony Jaa, Sarunyu Wongkrachang, Sorapong Chatree, Primorata Dejudom</t>
  </si>
  <si>
    <t xml:space="preserve">Tony Jaa, Panna Rittikrai</t>
  </si>
  <si>
    <t xml:space="preserve">martial-arts|thailand|stylized-violence|jungle|elephant|cult-film|mixed-martial-arts|muay-thai|buddhism|buddhist|outlaw|outlaw-gang|martial-arts-master|martial-artist|brawl|beating|fight-to-the-death|shot-with-a-bow-and-arrow|stick-fight|bo-staff|blood-splatter|showdown|ambush|kung-fu-fighting|kung-fu-classic|kung-fu|chop-socky|sword-fight|sword-duel|katana-sword|disarming-someone|meditation|beefcake-martial-arts|bare-chested-male|bare-chested-male-bondage|hand-to-hand-combat|combat|fighter|fight|fighting|violence|fistfight|warrior|tough-guy|one-against-many|one-man-army|action-hero|hero|katana|buddha|orphan|revenge|mythology|thai-dance|betrayal|crocodile|flashback|test|elephant-herd|bandit|spirit|village|battle|captive|blood|slave|bow-and-arrow|slow-motion-scene|chase|1400s|man-fighting-crocodile|sequel-by-name-only|numbered-sequel|digit-in-title|sequel|second-part|number-in-title</t>
  </si>
  <si>
    <t xml:space="preserve">tt1042877</t>
  </si>
  <si>
    <t xml:space="preserve">Cadillac Records</t>
  </si>
  <si>
    <t xml:space="preserve">Chronicles the rise of Chess Records and its recording artists.</t>
  </si>
  <si>
    <t xml:space="preserve">Joshua Alscher, Tim Bellow, Tony Bentley, Tammy Blanchard</t>
  </si>
  <si>
    <t xml:space="preserve">Darnell Martin</t>
  </si>
  <si>
    <t xml:space="preserve">sex|1950s|f-rated|title-directed-by-female|jazz-music|jazz|what-happened-to-epilogue|southern-accent|sex-with-a-minor|recording-studio|racist-cop|racial-slur|police-violence|police-brutality|payola|lynching|interracial-friendship|heart-attack|gas-station|drug-abuse|cigarette-smoking|bribe|bathtub|bankruptcy|arson|voice-over-narration|told-in-flashback|song|songwriter|singing|singer|segregation|rock-'n'-roll|rhythm-and-blues|recording-industry|racist|racial-segregation|race-relations|prostitution|pop-music|polish-american|police|musician|music-industry|music-business|montage|microphone|jew|interracial-relationship|immigrant|homage|harpist|guitar|guitarist|flashback|drunkenness|drug-use|drink|drinking|civil-rights|chicago-illinois|blues-music|african-american-music|billboard-magazine|bigotry|band|african-american|based-on-true-story|title-spoken-by-character|burning-building</t>
  </si>
  <si>
    <t xml:space="preserve">tt0450314</t>
  </si>
  <si>
    <t xml:space="preserve">Punisher: War Zone</t>
  </si>
  <si>
    <t xml:space="preserve">After hunting down and killing hundreds of violent criminals, Frank Castle, aka The Punisher, faces his most deadly foe yet: Jigsaw.</t>
  </si>
  <si>
    <t xml:space="preserve">Ray Stevenson, Dominic West, Doug Hutchison, Colin Salmon</t>
  </si>
  <si>
    <t xml:space="preserve">Lexi Alexander</t>
  </si>
  <si>
    <t xml:space="preserve">plastic-surgery|undercover|vigilante|extreme-violence|based-on-cult-comic-book|psychopath|gun-fu|stylized-violence|henchman|thug|italian-american|burned-to-death|slow-motion-scene|death-of-loved-one|loss-of-loved-one|loss-of-husband|mental-institution|loss-of-father|fbi|police-detective|axe|sewer|british-actor-playing-american-character|haunted-by-the-past|mobster|mafia-boss|mob-boss|tragic-hero|dark-past|tragic-past|swat-team|2000s|machismo|montage|night|vigilantism|warrior|new-york-city|urban-setting|urban-decay|priest|vomiting|die-hard-scenario|title-directed-by-female|massacre|murder-of-family|brutality|gun-battle|vigilante-justice|one-man-crusade|ex-special-forces|detective|knife|super-villain|crime-boss|mafia|gangster|main-character-shot|automatic-pistol|dual-wield|explosion|hand-to-hand-combat|mixed-martial-arts|parkour|fistfight|martial-arts|gunfight|one-against-many|violence|tough-guy|bulletproof-vest|fast-draw|superhero|action-hero|murder-of-a-policewoman|dead-policewoman|hero-kills-a-woman|dead-woman-with-eyes-open|uzi|neo-noir|police|wheelchair|police-officer|police-officer-stabbed|evil-man|wall-safe|trashed-house|standing-on-a-table|shrill-voice|newscast|military-dress-uniform|mansion|killed-with-a-sword|grave-side-ceremony|flare|fire-fight|fight-to-the-death|facial-scar|decapitation|cemetery|breaking-a-mirror|bandaged-face|aerial-shot|axe-in-the-chest|spoon|pencil|japanese|cocaine|baseball-bat|policewoman-killing|woman's-neck-broken|wheelchair-bound|vanity|undercover-agent|tied-to-a-bed|thrown-through-a-window|throat-slitting|sword|subway-station|stabbed-in-the-throat|stabbed-in-the-neck|stabbed-in-the-head|stabbed-in-the-forehead|stabbed-in-the-face|stabbed-in-the-eye|stabbed-in-the-chest|slaughter|shotgun|shot-to-death|shot-in-the-leg|shot-in-the-head|shot-in-the-forehead|shot-in-the-face|shot-in-the-chest|shot-in-the-back|shootout|severed-arm|self-mutilation|remorse|rage|punched-in-the-face|police-raid|police-officer-killed|person-on-fire|neck-breaking|murder|mother-daughter-relationship|mercy-killing|machine-gun|lasersight|knocked-out-with-a-gun-butt|kicked-in-the-face|kicking-in-a-door|justice|jumping-from-a-rooftop|jumping-through-a-window|insanity|impalement|hostage|home-invasion|hit-with-a-baseball-bat|head-butt|head-blown-off|hand-through-head|grenade-launcher|graveyard|gore|gash-in-the-face|gang|funeral|flashback|fbi-agent|father-son-relationship|falling-from-height|exploding-head|ex-soldier|eaten-alive|duct-tape-over-mouth|disfigurement|death-of-wife|death-of-husband|death-of-family|cut-hand|corpse|cocaine-snorting|church|child-in-peril|chandelier|cannibalism|burned-alive|brother-brother-relationship|broken-nose|broken-mirror|broken-glass|breaking-a-bottle-over-someone's-head|bow-and-arrow|body-landing-on-a-car|body-armor|blood|bloody-body-of-child|blood-splatter|bitten-in-the-neck|biological-weapon|bar|american-flag|abandoned-hotel|one-man-army|organized-crime|pistol|new-york|marvel-entertainment|marvel-comics|dark-hero|crime-fighter|based-on-comic-book|anti-hero|death-of-father|death-of-child|character-name-in-title|surprise-ending</t>
  </si>
  <si>
    <t xml:space="preserve">tt0483756</t>
  </si>
  <si>
    <t xml:space="preserve">Nobel Son</t>
  </si>
  <si>
    <t xml:space="preserve">Barkley Michaelson is in a deep life rut. He's struggling to finish his PhD thesis when his father, the learned Eli Michaelson, wins the Nobel Prize for Chemistry. Barkley and his mother, ...</t>
  </si>
  <si>
    <t xml:space="preserve">Alan Rickman, Bryan Greenberg, Shawn Hatosy, Mary Steenburgen</t>
  </si>
  <si>
    <t xml:space="preserve">Randall Miller</t>
  </si>
  <si>
    <t xml:space="preserve">nobel-prize|thesis|ransom|phd|revenge|vomiting|tied-to-a-chair|burlap-bag-over-head|basil-plant|camera-shot-of-feet|woman-undressing-for-a-man|ginger-tabby-cat|paper-bag-mask|severed-thumb|woman-wearing-black-lingerie|starts-with-narration|marzipan|electric-toothbrush|locker-key|injection|syringe|palindrome|mob-of-reporters|remote-control|pile-of-money|ransom-money|diversion|obscene-santa-claus|christmas-decoration|duct-tape-gag|getting-dressed|checking-one's-watch|public-nudity|woman-wearing-a-thong|tuxedo|begins-with-narration|narrated-by-character|black-lingerie|chemistry-teacher|sex-with-a-teacher|sex-on-a-desk|vegetarian|fast-motion-scene|voice-changer|threatened-with-a-knife|techno-music|teacher-student-relationship|taser|swallowing-a-key|surveillance-footage|stockholm-sweden|stealing-a-car|standing-ovation|split-screen|sex-on-table|severed-finger|see-through-blouse|santa|rotary-phone|remote-control-car|reference-to-jeffrey-dahmer|reciting-poetry|punched-in-the-face|police-raid|police-detective|poet|pistol|photograph|orange|nonlinear-timeline|murder|mental-patient|mental-hospital|mask|man-wearing-a-wig|crushed-by-a-car|mall|male-rear-nudity|locker|limousine|knocked-out|knife|kicked-in-the-stomach|hit-with-a-baseball-bat|half-brother|grad-student|flashback|finger-cut|finger-cut-off|fake-moustache|escaped-mental-patient|electrocution|duct-tape-over-mouth|dropping-a-plate|driving-through-a-wall|divorce|disguise|delivery|deception|death-valley|crushed-to-death|corpse|construction-crew|coffee-shop|cleaver|cigarette-smoking|check|cheating-husband|character-says-i-love-you|cannibalism|bound-and-gagged|blood|bicycle|beating|bare-chested-male|bag-over-head|bag-of-money|award-ceremony|automated-teller-machine|airport|airplane|teacher|student|sex|professor|phd-candidate|mother-son-relationship|husband-wife-relationship|father-son-relationship|dark-comedy|college|caper|kidnapping|infidelity|illegitimate-son|fraud|surprise-ending</t>
  </si>
  <si>
    <t xml:space="preserve">tt0889595</t>
  </si>
  <si>
    <t xml:space="preserve">Dream Boy</t>
  </si>
  <si>
    <t xml:space="preserve">Chronicles the relationship between two gay teenagers in the rural south in the late '70s.</t>
  </si>
  <si>
    <t xml:space="preserve">Stephan Bender, Thomas Jay Ryan, Diana Scarwid, Tom Gilroy</t>
  </si>
  <si>
    <t xml:space="preserve">James Bolton</t>
  </si>
  <si>
    <t xml:space="preserve">gay|fellatio|boy-crying|male-with-long-hair|homosexual-teenager|physical-abuse|male-male-kiss|bare-chested-male|gay-couple|white-briefs|gay-relationship|gay-sex|dysfunctional-family|gay-teenager|gay-kiss|school|bus|friendship|blood-on-floor|blood|crying-man|man-crying|muscular|bludgeoning|gay-rape|anal-rape|homosexual-rape|teenage-rape|rape-victim|childhood-sexual-abuse|child-sexual-abuse|disembodied-voice|blood-stain|abandoned-house|farmboy|closeted-gay-man|closeted-gay|closeted-homosexual|towel|thunder|camping-trip|forest|woods|shouting|shadow|anal-sex|undressing-someone|graveyard|briefs|male-underwear|flashlight|caught-having-sex|rain|tent|campfire|ghost-story|storytelling|socially-awkward|breakfast|sleeping-in-a-barn|barn|sleeping-outside|husband-wife-relationship|sex-in-car|undressing|driving|truck|unable-to-swim|can't-swim|baptist-church|baptist|boy-next-door|small-town|1970s|neighbor|two-word-title|gay-bashing|haunted-house|first-love|homosexual|death|swimming-hole|shyness|new-school|shy-boy|oral-sex|sex-in-a-tent|camping|school-bus-driver|bus-driver|abusive-father|male-rape|cemetery|underwear|swimming|sex-in-a-bus|sex|kiss|religion|church|cafeteria|high-school-student|high-school|school-bus|homework|bedroom|mother-son-relationship|father-son-relationship|abuse|incest|father-son-incest|family-relationships|teenage-boy|southern-u.s.|sexual-abuse|rural-setting|rape|murder|louisiana|child-abuse|based-on-novel</t>
  </si>
  <si>
    <t xml:space="preserve">tt1010048</t>
  </si>
  <si>
    <t xml:space="preserve">Slumdog Millionaire</t>
  </si>
  <si>
    <t xml:space="preserve">A Mumbai teen reflects on his upbringing in the slums when he is accused of cheating on the Indian Version of "Who Wants to be a Millionaire?"</t>
  </si>
  <si>
    <t xml:space="preserve">Dev Patel, Saurabh Shukla, Anil Kapoor, Raj Zutshi</t>
  </si>
  <si>
    <t xml:space="preserve">Danny Boyle, Loveleen Tandan(co-director)</t>
  </si>
  <si>
    <t xml:space="preserve">Won 8 Oscars. Another 144 wins &amp; 126 nominations.</t>
  </si>
  <si>
    <t xml:space="preserve">india|contestant|underdog|non-professional-cast|told-in-flashback|murder|television-show|rags-to-riches|interrogation|falling-from-height|slum|cheating|police|millionaire|rupee|indian|childhood|orphan|call-center|police-inspector|children|arrest|brother-versus-brother|musical-sequence-in-non-musical-work|motivational|cult-film|watching-television|vomiting|in-medias-res|reference-to-franklin-d.-roosevelt|rape|year-2005|latrine|interrogation-room|virgin|molotov-cocktail|chili-peppers|landfill|garbage-dump|excrement|opera|reference-to-samuel-colt|reference-to-sean-connery|reference-to-eurydice|reference-to-alexander-dumas|reference-to-cardinal-richelieu|reference-to-george-washington|reference-to-benjamin-franklin|reference-to-abraham-lincoln|protective-male|fast-motion-scene|child-uses-a-gun|falling-from-a-train|flashback-within-a-flashback|two-word-title|lens-flare|finger-gun|shot-through-a-pillow|human-trafficking|child-slavery|coming-of-age|tied-to-a-chair|no-title-at-beginning|police-brutality|bare-chested-male|no-opening-credits|tv-show-in-film|verbal-abuse|song-and-dance|separation-of-brothers|reunion|railway-station|prostitute|police-interrogation|pickpocket|loss-of-mother|kiss|host|henchman|gangster|freeze-frame|revolver|pistol|handgun|gang-member|real-tv-show-shown-in-fictional-situation|real-quiz-show-shown-in-fictional-situation|real-game-show-shown-in-fictional-situation|money-falling-through-the-air|shot-to-death|shot-in-the-head|shot-in-the-chest|self-sacrifice|scar|punched-in-the-face|person-on-fire|hanging-upside-down|held-at-gunpoint|gash-in-the-face|foot-chase|covered-in-feces|child-in-peril|child-abuse|burned-alive|blindness|bag-over-head|snorricam|nonlinear-timeline|slum-life|tourist|tour-guide|torture|toilet|thief|theft|teenage-girl|scene-during-end-credits|movie-star|gun|death|dancing|dancer|criminal|crime-boss|begging|bathtub|autograph|trapped|search|outhouse|money|feces|fantasy-sequence|electric-torture|dutch-angle|chase|cell-phone|celebrity|2000s|washing-clothes|train|teenage-boy|taj-mahal|street-life|rooftop|poverty|policeman|muslim|musical-number|mumbai-india|memory|melodrama|jackpot|hindu|flashback|fictional-biography|false-accusation|fairy-tale|escape|contest|concubine|brother-brother-relationship|death-of-mother|based-on-novel|writing-on-mirror|writing-on-steamed-over-mirror-with-finger|blockbuster</t>
  </si>
  <si>
    <t xml:space="preserve">tt1205489</t>
  </si>
  <si>
    <t xml:space="preserve">Gran Torino</t>
  </si>
  <si>
    <t xml:space="preserve">Disgruntled Korean War veteran Walt Kowalski sets out to reform his neighbor, a Hmong teenager who tried to steal Kowalski's prized possession: a 1972 Gran Torino.</t>
  </si>
  <si>
    <t xml:space="preserve">Clint Eastwood, Christopher Carley, Bee Vang, Ahney Her</t>
  </si>
  <si>
    <t xml:space="preserve">Nominated for 1 Golden Globe. Another 20 wins &amp; 17 nominations.</t>
  </si>
  <si>
    <t xml:space="preserve">gang|teenager|widower|gang-rape|hmong|gangster|street-gang|neighbor|gran-torino|korean-war-veteran|old-man|car|priest|ethnic-slur|murder|rape|incest|bigotry|racism|death-of-friend|incest-rape|incest-overtones|handyman|zippo-lighter|anti-semitism|directed-by-star|title-spoken-by-character|neighborhood|veteran|prejudice|pet|working-class|church|man-boy-relationship|elderly-protagonist|strong-female-character|suburb|chore|door-bell|usa|hoodlum|2000s|cult-film|honor|misogyny|unsubtitled-foreign-language|bilingualism|taxi|baby|looking-at-oneself-in-a-mirror|washing-machine|kitchen|bathroom|death|near-death-experience|danger|threat|key|flowers|telephone|coming-of-age|grumpy-old-man|sexist|ambulance|female-doctor|hospital|last-will-and-testament|tailor|lawyer|peer-pressure|haircut|reference-to-charlie-chan|brother-brother-relationship|reference-to-the-three-stooges|father-daughter-relationship|telling-a-joke|hairy-chest|bare-chested-male|black-eye|subjective-camera|character's-point-of-view-camera-shot|scar|porch|birthday-cake|lawnmower|chicken|mother-daughter-relationship|burglary|montage|mother-son-relationship|heavy-rain|gutter|washing-car|witness|food-freezer|basement|family-relationships|retirement|cigarette-lighter|knife|watching-tv|attempted-murder|barbecue|sexism|flashlight|home-invasion|attempted-robbery|initiation-rite|misogynist|tragic-past|racial-slur|pickup-truck|gay-slur|wisecrack-humor|black-comedy|handcuffs|police-officer|police-car|police|arrest|rescue|confessional|engineer|coffin|garage|catholic-church|nosebleed|hostage|african-american|bruise|bartender|salesman|construction-worker|construction-site|cell-phone|barbershop|kidnapping|training|bus|subtitled-scene|garden|altered-version-of-studio-logo|tattoo|party|f-word|n-word|revolver|post-traumatic-stress-disorder|shotgun|tragedy|tragic-ending|showdown|fear|murder-suicide|hmong-american|racist-as-protagonist|racist|heavy-smoker|villain-arrested|crucified-hero-pose|compassion|haunted-by-the-past|teen-angst|tradition-versus-modernity|self-parody|ford-torino|teen-smoking|american-flag|cough-foreshadows-death|finger-gun|white-male-pretending-to-be-black|uzi|tradition|thug|raised-middle-finger|nose-ring|navel-piercing|father-figure|dysfunctional-family|blockbuster|beer|asian-american|alpha-male|will-reading|spitting|shot-repeatedly|shot-multiple-times|shallow|off-screen-rape|moral-transformation|misanthropy|misanthrope|male-virgin|male-bonding|lapsed-catholic|granddaughter|generation-gap|ethnic-humor|disinheritance|confession-booth|catholic-priest|bully-comeuppance|anti-hero|woman-doctor|war-medal|vintage-car|hip-hop-music|heroism|funeral-repast|forgiveness|christ-figure|silver-star|shaman|horoscope|child-translates-for-adult|medal-of-valor|handgun|gun|shot-in-the-chest|revenge|rape-victim|punched-in-the-face|pistol|kicked-in-the-face|husband-wife-relationship|held-at-gunpoint|disrespect|death-of-wife|death-of-protagonist|cousin-cousin-relationship|cigarette-smoking|brother-sister-relationship|blood|malcontent|driveby-shooting|curmudgeon|urban-decay|tragic-hero|tough-guy|shot-to-death|self-sacrifice|rifle|redemption|race-relations|medal|machismo|machine-gun|lung-cancer|loner|insult|greed|grandfather-granddaughter-relationship|ghetto|funeral|father-son-relationship|drive-by-shooting|doctor|detroit-michigan|coughing-blood|confrontation|community-service|burned-with-a-cigarette|bully|beating|battle-fatigue|bar|asian-mob|tragic-event|racist-neighbor|racist-insult|racial-tension|racial-prejudice|racial-issues|racial-intolerance|racial-diversity|racial-discrimination|racial-barrier|nasty-neighbor|bigot|bigoted-neighbor|bias|wasted-life|racist-joke|mentor|immigrant|culture-clash|confession|classic-car|catholic|death-of-mother|surprise-ending|birthday|dog|two-word-title|boy|bathtub|product-placement|pabst-blue-ribbon-beer|golden-retriever|bath|no-opening-credits|film-with-ambiguous-title|provocation|cooler|wd-40-oil|tool-belt|italian-american|irish-american|duct-tape|ceiling-fan|barber|tools|polish-american|house-repairs|barbecue-grill|pearl-necklace|workshop|hardware-store|garden-gnome|title-appears-in-writing|title-appears-in-song|gardening|rap-music|gift|construction|cat|birthday-party|barber-shop</t>
  </si>
  <si>
    <t xml:space="preserve">tt1018830</t>
  </si>
  <si>
    <t xml:space="preserve">Yonkers Joe</t>
  </si>
  <si>
    <t xml:space="preserve">Family life gets in the way of a con man's search for the perfect scam.</t>
  </si>
  <si>
    <t xml:space="preserve">Chazz Palminteri, Michael Lerner, Nate Bynum, Frank John Hughes</t>
  </si>
  <si>
    <t xml:space="preserve">Robert Celestino</t>
  </si>
  <si>
    <t xml:space="preserve">father|son|casino|scam|con|dice|unloved-child|cheating|gambling|character-name-in-title</t>
  </si>
  <si>
    <t xml:space="preserve">tt0758786</t>
  </si>
  <si>
    <t xml:space="preserve">Stuck</t>
  </si>
  <si>
    <t xml:space="preserve">A young woman commits a hit-and-run, then finds her fate tied to her victim.</t>
  </si>
  <si>
    <t xml:space="preserve">Mena Suvari, Stephen Rea, Russell Hornsby, Rukiya Bernard</t>
  </si>
  <si>
    <t xml:space="preserve">Stuart Gordon</t>
  </si>
  <si>
    <t xml:space="preserve">promotion|driving-under-the-influence|hit-and-run|garage|drugs|lighting-a-match|hit-with-a-hammer|makeshift-crutch|hit-with-a-car-door|tied-up|makeshift-splint|thrown-out-nude|911-call|startled|garage-fire|impaled-on-a-windshield-wiper|driving-at-night|making-a-promise-one-doesn't-intend-to-keep|soccer-ball|cowgirl-sex-position|woman-wearing-black-lingerie|bare-chested-male|driving-while-on-a-cell-phone|crossing-street-against-a-light|homeless-man-pushing-a-shopping-cart|crashing-through-a-windshield|rent-skipping|boss-taking-advantage-of-an-employee|unemployment-office|over-flowing-diaper|popping-in-bed|sideswiping-a-car|knitting|sex|nightclub|bare-breasts|cult-film|female-protagonist|racial-stereotype|burned-to-death|violence|gore|immolation|doused-with-gasoline|knocked-out|broom|stabbed-with-a-pen|stabbed-in-the-eye|pomeranian-dog|marijuana|catfight|backhand-slap|infidelity|time-stamp|covered-in-blood|belly-wound|cutting-toe-nails|crashing-through-windshield|555-phone-number|taxi|honking-car-horn|woman-on-top|slow-motion-scene|hit-by-a-car|talking-on-a-cellphone-while-driving|high-on-drugs|sleeping-on-park-bench|shopping-cart|waiting-room|american-flag|foot-chase|soiling-pants|distributing-medication|playing-cribbage|nursing-home|diarrhea|person-on-fire|thrown-out-naked|interrupted-sex|caught-having-sex|camisole|bra-removing|black-bra|strapless-bra|blue-panties|taxi-driver|splint|reckless-driving-by-woman|pen|male-in-shower|job-hunt|homeless-man|handgun|gasoline-fire|evidence-tampering|ecstasy-the-drug|dog|car-owner|car-on-fire|car-horn|broken-windshield|shallowness|nurse|hallway|fight|brief-female-full-frontal-nudity|one-word-title|loosely-based-on-real-events|erotica|leg-spreading|hit-with-a-frying-pan|female-nudity|female-frontal-nudity|crotch-shot|interracial-relationship|based-on-true-story|title-spoken-by-character</t>
  </si>
  <si>
    <t xml:space="preserve">tt0451221</t>
  </si>
  <si>
    <t xml:space="preserve">The Elephant King</t>
  </si>
  <si>
    <t xml:space="preserve">The story of two brothers who lead totally different lives. Jake Hunt enjoys life to the fullest in Thailand, while his shy brother Oliver deals with his own depressions back home in the ...</t>
  </si>
  <si>
    <t xml:space="preserve">Unison Releasing</t>
  </si>
  <si>
    <t xml:space="preserve">Ellen Burstyn, Tate Ellington, Florence Faivre, Jonno Roberts</t>
  </si>
  <si>
    <t xml:space="preserve">Seth Grossman</t>
  </si>
  <si>
    <t xml:space="preserve">8 wins.</t>
  </si>
  <si>
    <t xml:space="preserve">thailand|transgender|boy-with-glasses|new-york-city|manhattan-new-york-city|washington-square-manhattan-new-york-city|sex|drunkenness|transvestite|talking-to-mirror|swimming-pool|public-phone|pot-smoking|overbearing-mother|nightclub|nightclub-singer|mother-son-relationship|manic-depression|loss-of-brother|kickboxing|jealousy|jealous-boyfriend|interracial-sex|interracial-love-relationship|interracial-kiss|interracial-couple|hospital|hand-job|elephant|elephant-riding|brother-brother-relationship|brothel|boyfriend-girlfriend-relationship|aspiring-writer|asian-woman|american-abroad</t>
  </si>
  <si>
    <t xml:space="preserve">tt1179891</t>
  </si>
  <si>
    <t xml:space="preserve">My Bloody Valentine</t>
  </si>
  <si>
    <t xml:space="preserve">Tom returns to his hometown on the tenth anniversary of the Valentine's night massacre that claimed the lives of 22 people. Instead of a homecoming, Tom finds himself suspected of committing the murders, and it seems like his old flame is the only one that believes he's innocent.</t>
  </si>
  <si>
    <t xml:space="preserve">Jensen Ackles, Jaime King, Kerr Smith, Betsy Rue</t>
  </si>
  <si>
    <t xml:space="preserve">Patrick Lussier</t>
  </si>
  <si>
    <t xml:space="preserve">miner|mining-town|valentine|coma|valentine's-day|death|massacre|murder|hospital|sex-tape|sex-scene|impaled-through-eye|topless-female-nudity|female-frontal-nudity|corpse|foot-chase|torso-cut-in-half|hiding-under-a-bed|cabin-in-the-woods|flash-forward|hand-over-mouth|newspaper-headline|three-word-title|carnage|blood-splatter|fistfight|slow-motion-scene|mass-murderer|maniac|psycho-killer|woman-on-top|totem-pole|television-interview|schizophrenic|pug|helmet-light|heart-shaped-box-of-candy|fight-to-the-death|double-barreled-shotgun|billiards|american-flag|violence|flashback|brutality|bare-chested-male|stabbed-in-the-stomach|actress-shares-first-name-with-character|f-word|nude-with-a-gun|camel-toe|horror-movie-remake|punctuation-in-title|digit-in-title|vigilante-justice|suspicion|stabbed-in-the-head|stabbed-in-the-eye|stabbed-in-the-chest|slaughter|shotgun|shot-in-the-stomach|shot-in-the-back|punched-in-the-face|premarital-sex|pistol|midget|mental-patient|maid|loud-sex|locker-room|jaw-ripped-off|husband-wife-relationship|hole-in-chest|hit-with-a-shovel|held-at-gunpoint|female-rear-nudity|falling-from-height|explosion|ex-boyfriend-ex-girlfriend-relationship|drunkenness|cut-arm|coal-mine|cigarette-smoking|cheating-husband|car-crash|breaking-through-a-door|breaking-a-mirror|bar|small-town-sheriff|secret|pregnancy|police-chief|police-car|mine-shaft|little-boy|holiday-horror|grave|bridge|atonal-music-score|writing-in-blood|whodunit|video-camera|underground|tunnel|truck-driver|store-clerk|stabbed-to-death|stabbed-in-the-heart|stabbed-through-the-chest|stabbed-through-the-chin|stabbed-in-the-neck|stabbed-in-the-mouth|small-town|slasher|slasher-flick|shovel-through-head|severed-finger|serial-killer|revelation|psychopath|police|pick-axe|nude-woman-murdered|mysterious-villain|motel|mine-owner|male-rear-nudity|infidelity|impalement|identity|heart|heart-ripped-out|head-cut-in-half|hallucination|grocery-store|gore|gas-mask|flashlight|fantasy-sequence|eye-gouging|dual-identity|decapitation|clothes-dryer|child-in-peril|burnt-body|boyfriend-girlfriend-relationship|blood|bar-fight|abandoned-house|3-dimensional|remake|number-in-title|surprise-ending</t>
  </si>
  <si>
    <t xml:space="preserve">tt0472198</t>
  </si>
  <si>
    <t xml:space="preserve">Notorious</t>
  </si>
  <si>
    <t xml:space="preserve">The life and death story of Notorious B.I.G. (a.k.a. Christopher Wallace), who came straight out of Brooklyn to take the world of rap music by storm.</t>
  </si>
  <si>
    <t xml:space="preserve">Jamal Woolard, Momo Dione, Derek Luke, Dennis L.A. White</t>
  </si>
  <si>
    <t xml:space="preserve">death|gun|shot-to-death|fame|rap-music|misunderstanding|unfaithfulness|male-nudity|nudity|talking-about-sex|sensuality|1990s|1980s|female-nudity|new-york-city|los-angeles-california|sex|flashback|face-slap|chase|wedding|told-in-flashback|split-screen|single-mother|shot-in-the-crotch|shot-in-the-chest|rivalry|release-from-prison|recording-studio|rapping|rap-battle|punched-in-the-face|premarital-sex|pregnancy|praying|pistol|photo-shoot|party|obesity|murder|mother-son-relationship|loss-of-loved-one|jail|infidelity|illegal-firearm|husband-wife-relationship|high-school-dropout|gold-tooth|funeral|female-rear-nudity|fellatio|drug-dealing|drug-dealer|driveby-shooting|death-threat|crack-cocaine|crack-addict|concert|cleavage|cigarette-smoking|cigar-smoking|champagne|car-crash|car-accident|cane|broken-leg|breast-cancer|boom-box|blunt|blow-job|blood|beating|awards-show|title-based-on-song|elevator|boy-with-glasses|man-with-glasses|brooklyn-new-york-city|voice-over-narration|white-suit|video-camera|title-appears-in-writing|tattoo|rhyme|pool-table|friendship|one-word-title|title-spoken-by-character</t>
  </si>
  <si>
    <t xml:space="preserve">tt1034303</t>
  </si>
  <si>
    <t xml:space="preserve">Defiance</t>
  </si>
  <si>
    <t xml:space="preserve">Jewish brothers in Nazi-occupied Eastern Europe escape into the Belarussian forests, where they join Russian resistance fighters and endeavor to build a village in order to protect themselves and about 1,000 Jewish non-combatants.</t>
  </si>
  <si>
    <t xml:space="preserve">Daniel Craig, Liev Schreiber, Jamie Bell, Alexa Davalos</t>
  </si>
  <si>
    <t xml:space="preserve">Nominated for 1 Oscar. Another 2 wins &amp; 4 nominations.</t>
  </si>
  <si>
    <t xml:space="preserve">forest|russian|jewish|camp|nazis|escape|partisan|hiding|food|village|polish-jew|survival|anti-semitism|genocide|shoah|jewish-resistance|blood-splatter|marsh|battle|year-1942|shot-in-the-shoulder|explosion|reference-to-david-and-goliath|playing-violin|reference-to-franklin-d-roosevelt|hanged-man|stabbed-to-death|stabbed-in-the-chest|stabbed-in-the-leg|shot-in-the-back|murder-of-family|murder-of-a-police-officer|shot-to-death|character-repeating-someone-else's-dialogue|year-1941|black-and-white-scene|written-by-director|chess|death-of-loved-one|landmine|punched-in-the-crotch|man-crying|black-and-white-segues-into-color|starvation|jewish-history|drunkenness|winter|blood|minsk-belarus|violence|horse|police-station|knife|reference-to-moses|bathing-in-a-stream|teacher-student-relationship|drinking|hatchet|ss|bunker|reference-to-god|family-dinner|campfire|hand-grenade|rape-victim|four-brothers|vengeance|barn|revenge|brother-brother-relationship|frostbite|digging-a-grave|hardship|medicine|arm-sling|collaborator|faith|friendship|bread|aerial-bombardment|vodka|comrade|shootout|death-of-wife|snow|commander|axe|corpse|haystack|urination|illness|byelorussia|newsreel-footage|farmer|prejudice|hunger|pistol|machine-gun|dog|intellectual|group-photo|rain|communist|exodus|brigade|shoemaker|book|river|traitor|accountant|ambush|nurse|baby|hammer|punched-in-the-face|nazi|face-slap|belarus|red-army|lynching|binoculars|shot-in-the-arm|subtitled-scene|prologue|refugee|jewish-wedding|slow-motion-scene|bomb|military|swastika|sacrifice|star-of-david|fistfight|beating|family-relationships|rifle|death|murder|mass-grave|film-starts-with-text|no-opening-credits|tank|air-raid|retaliation|exploding-body|shaky-cam|nazi-collaborator|world-war-two|what-happened-to-epilogue|war-victim|shot-in-the-head|shot-in-the-chest|self-sacrifice|russian-soldier|resistance-fighter|pregnant-from-rape|nazi-occupation|judaism|jewish-hero|jewish-ghetto|husband-wife-relationship|holocaust|guerilla-warfare|german-soldier|execution|beaten-to-death|anti-semitic-slur|killing-an-animal|animal-attack|death-of-child|death-of-son|death-of-mother|death-of-father|based-on-true-story|based-on-book|one-word-title</t>
  </si>
  <si>
    <t xml:space="preserve">tt1200272</t>
  </si>
  <si>
    <t xml:space="preserve">La Mission</t>
  </si>
  <si>
    <t xml:space="preserve">A single-parent ex-con in a tough, minority neighborhood finds his personal values challenged when he discovers his son is gay.</t>
  </si>
  <si>
    <t xml:space="preserve">Screen Media Ventures</t>
  </si>
  <si>
    <t xml:space="preserve">Benjamin Bratt, Alex Hernandez, Christopher Borgzinner, Jeremy Ray Valdez</t>
  </si>
  <si>
    <t xml:space="preserve">Peter Bratt</t>
  </si>
  <si>
    <t xml:space="preserve">gay|recovering-alcoholic|ex-con|lowrider|blowing-a-conch-shell|wrench|hospital|slow-motion|cookies|dominoes|tear|bilingual|prayer-candle|oxygen-tank|face-slap|photograph|garage|dancing|cruising|reference-to-pepe-le-pew|ironing|punching-bag|boxing|tying-a-shoe|guitar|gun-shaped-lighter|cigarette-smoking|gun|reference-to-james-brown|homosexual|university-of-california-los-angeles|intensive-care-unit|car-mechanic|street-art|graffiti|aztec|machismo|bicycle|alcoholics-anonymous|sex-with-neighbor|feminist|working-class|rough-neighborhood|ethnic-neighborhood|customizing-car|tattoo|father-beating-son|mission-district-san-francisco|high-school-graduation|cousin-cousin-relationship|uncle-nephew-relationship|native-american-rite|death-threat|bus-driver|dead-mother|paternal-love|coming-of-age|graduation-present|reconciliation|single-father|gunshot-wound|interracial-relationship|crying-man|gay-boyfriend|homophobic-violence|homophobe|closeted-homosexual|homosexual-love|homosexual-kiss|homosexual-self-discovery|repressed-homosexual|gay-relationship|gay-love|coming-out|gay-slur|homophobia|gay-club|gay-kiss|man-crying|boxer-shorts|male-underwear|man-wearing-towel|bare-chested-male|gay-teenager|basketball|hate-crime|chicano|gay-latino|gay-son|gentrification|father-son-relationship|san-francisco-california</t>
  </si>
  <si>
    <t xml:space="preserve">tt0834001</t>
  </si>
  <si>
    <t xml:space="preserve">Underworld: Rise of the Lycans</t>
  </si>
  <si>
    <t xml:space="preserve">An origins story centered on the centuries-old feud between the race of aristocratic vampires and their onetime slaves, the Lycans.</t>
  </si>
  <si>
    <t xml:space="preserve">Michael Sheen, Bill Nighy, Rhona Mitra, Steven Mackintosh</t>
  </si>
  <si>
    <t xml:space="preserve">Patrick Tatopoulos</t>
  </si>
  <si>
    <t xml:space="preserve">vampire|slave|battle|werewolf|warrior|escape|dungeon|castle|prisoner|prequel|woman-riding-a-horse|forbidden-love|incineration|archer|speech|treasure-chest|flogging|suit-of-armor|transformation|starts-with-narration|child-pornography|martial-arts|violence|stylized-violence|vampire-versus-werewolf|showdown|combat|hand-to-hand-combat|monster|sword-fight|sword-and-fantasy|battlefield|whip|pregnant-vampire|death-of-expectant-mother|death-of-pregnant-woman|pregnant-woman-executed|persecution-in-ravine|12th-century|torch|sword|slavery|silver|road-in-the-forest|misty-forest|male-rear-nudity|lashing|hiding-in-the-forest|guttural-voice-actor|full-moon|fortress|drinking-blood|digital-animation|dark-road|crossbow|counsel|contact-lens|cliff|cgi|candlelight|blacksmith|axe|arrow|aristocracy|fight-for-food|pregnant-woman-murdered|whipping|fictional-war|sunlight|protector|pregnancy|father-daughter-relationship|death|collar|attack</t>
  </si>
  <si>
    <t xml:space="preserve">tt0870111</t>
  </si>
  <si>
    <t xml:space="preserve">Frost/Nixon</t>
  </si>
  <si>
    <t xml:space="preserve">A dramatic retelling of the post-Watergate television interviews between British talk-show host David Frost and former president Richard Nixon.</t>
  </si>
  <si>
    <t xml:space="preserve">Frank Langella, Michael Sheen, Sam Rockwell, Kevin Bacon</t>
  </si>
  <si>
    <t xml:space="preserve">Nominated for 5 Oscars. Another 21 wins &amp; 71 nominations.</t>
  </si>
  <si>
    <t xml:space="preserve">interview|watergate|scandal|u.s.-president|political-drama|american-president|washington-post-the-newspaper|white-house-washington-d.c.|tv-talk-show|paranoia|impeachment|earphones|liar|lie|1970s|president|resignation|battle-of-wits|guilt|reporter|telephone|chief-of-staff|camera|television-talk-show|telephone-call|talk-show-host|apology|lightbulb|broken-lightbulb|shoebox|reference-to-vidal-sassoon|reference-to-edward-kennedy|reference-to-john-f.-kennedy|reference-to-lyndon-johnson|reference-to-leonid-brezhnev|reference-to-andrei-gromyko|checkbook-journalism|plaza-hotel|reference-to-mike-wallace|reference-to-henry-kissinger|reference-to-william-holden|american-politics|sex|champagne|bentley-the-car|multiple-narrators|father-daughter-relationship|photograph|cinerama-theatre-hollywood|obstruction-of-justice|taxes|flashback|flash-forward|t-47|tv-control-booth|celebration|plaza-hotel-manhattan-new-york-city|sardi's-restaurant-manhattan-new-york-city|manhattan-new-york-city|party|beach|running-in-place|advertisement|tv-commercial|exoneration|banquet|wiretap|historical-event|backstage|tv-ratings|phlebitis|wheelchair|gurney|reference-to-ibm|reference-to-alpo-dog-food|reference-to-general-motors|confession|autograph|perspiration|brother-brother-relationship|father-son-relationship|death-of-brother|death|injustice|justice|cover-up|motorcycle|photographer|media-frenzy|witness|felony|year-1977|year-1974|reputation|beverly-hills-hotel|los-angeles-international-airport|taxi|hotel|nonlinear-timeline|tv-network-executive|quaker|birthday-cake|birthday|safe|tape-recorder|los-angeles-times|reference-to-diahann-carroll|reference-to-gerald-ford|helicopter|reference-to-jack-anderson|reference-to-carl-stern|reference-to-charles-colson|reference-to-john-ehrlichman|reference-to-h.-r.-haldeman|reference-to-john-dean|motorcade|limousine|mirror|talking-to-the-camera|recording|research|tv-news|microphone|makeup-artist|makeup|airport|hush-money|u.s.-constitution|tyranny|u.s.-supreme-court|prayer|religion|reference-to-nikita-khrushchev|reference-to-mao-tse-tung|reference-to-michael-york|song|restaurant|speaker-phone|eyeglasses|memory-loss|london-england|new-york-city|washington-d.c.|literary-agent|burglary|fbi|montage|watching-tv|newsreel-footage|golf|drink|drinking|attorney|lawyer|reference-to-the-bee-gees|voice-over-narration|san-clemente-california|man-with-glasses|gift|male-male-hug|hugging|nervousness|record-album|record-player|reel-to-reel-tape-recorder|exercise|newspaper-clipping|worrying|bedroom|piano-playing|vietnam-war|handshake|glass-of-water|self-confidence|tv-monitor|mob-of-reporters|movie-premiere|singing|singer|imitation|golf-cart|car|sweating|rage|anger|speech|cigar-smoking|pay-phone|check|tv-sponsor|los-angeles-california|alcoholic-drink|self-deprecation|escape-artist|sydney-australia|beverly-hills-california|airplane|handkerchief|memoir|husband-wife-relationship|hospital|tv-studio|skinny-dipping|stripping|male-rear-nudity|nudity|cafeteria|australia|playboy-bunny|comedian|political-resignation|nixon-resignation|author|tv-director|job-resignation|shallowness|tv-camera|archive-audio-tape|italian-shoes|shoes|cheeseburger|political-aide|drunkenness|slash-in-title|f-word|drunken-telephone-call|political-cover-up|what-happened-to-epilogue|dachshund|tv-show|tv-journalism|tv-host|tape-recording|self-loathing|self-justification|sanctimony|researcher|republican|republican-party|presidential-aide|politics|politician|political-scandal|pathology|mistress|loneliness|legality|journalist|investigator|investigation|publicly-disgraced|political-corruption|archive-footage|abuse-of-power|based-on-play|character-name-in-title|two-word-title|water|eating|bare-butt|male-nudity</t>
  </si>
  <si>
    <t xml:space="preserve">tt0959337</t>
  </si>
  <si>
    <t xml:space="preserve">Revolutionary Road</t>
  </si>
  <si>
    <t xml:space="preserve">A young couple living in a Connecticut suburb during the mid-1950s struggle to come to terms with their personal problems while trying to raise their two children.</t>
  </si>
  <si>
    <t xml:space="preserve">Kate Winslet, Leonardo DiCaprio, Christopher Fitzgerald, Jonathan Roumie</t>
  </si>
  <si>
    <t xml:space="preserve">Nominated for 3 Oscars. Another 19 wins &amp; 67 nominations.</t>
  </si>
  <si>
    <t xml:space="preserve">based-on-novel|children|suburb|connecticut|work|new-york-city|office|marriage|breasts|railway-station|kissing-while-having-sex|widower|two-word-title|year-1955|year-1948|1940s|false-promise-of-the-american-dream|woman-dies-from-abortion|anhedonia|wage-slave|lighting-someone's-cigarette|lighting-cigarette-for-woman|wrapped-in-a-bedsheet|globe|fedora|beach|shower|flashback|bare-chested-male|tragic-event|argument|unhappy-love|truth|neighbor-neighbor-relationship|mental-illness|mental-disorder|lost-love|flop-play|failed-project|cubicle|mother-son-relationship|hospital|hearing-aid|failure|chain-smoking|trying-to-escape|street-in-title|stage-actress|society-pressure|societal-dysfunction|sex-in-a-kitchen|self-search|scolding|persona|office-building|lying-to-one's-wife|lawn-sprinkler|hopelessness|free-thinking|fight|false-kindness|expectation|empowerment|emotional-breakdown|dreamer|death-of-spouse|crushed-hopes|confrontation|coffee-cup|cigarette-smoking|cheating-wife|cheating-husband|bored-housewife|boiling-water|blood-stain|blonde|bleeding-to-death|birthday-cake|woods|unhappiness|unfaithfulness|train|tears|sex-scene|sex-in-car|running|real-estate-agent|party|paris-france|packing|neighbor|mother-daughter-relationship|money|martini|learning-to-speak-french|infidelity|husband-wife-relationship|female-nudity|father-son-relationship|father-daughter-relationship|extramarital-affair|electroshock-therapy|drunkenness|drink|drinking|death-of-wife|dancing|crying|confession|commuter|co-worker|chase|breakfast|blood|anguish|american-dream|adultery|abortion|jealousy|dysfunctional-marriage|1950s|death-of-mother|title-spoken-by-character</t>
  </si>
  <si>
    <t xml:space="preserve">tt0854678</t>
  </si>
  <si>
    <t xml:space="preserve">Taxi to the Dark Side</t>
  </si>
  <si>
    <t xml:space="preserve">Alex Gibney exposes the haunting details of the USA's torture and interrogation practices during the War in Afghanistan.</t>
  </si>
  <si>
    <t xml:space="preserve">Alex Gibney, Brian Keith Allen, Moazzam Begg, Christopher Beiring</t>
  </si>
  <si>
    <t xml:space="preserve">Alex Gibney</t>
  </si>
  <si>
    <t xml:space="preserve">Documentary, Crime, War</t>
  </si>
  <si>
    <t xml:space="preserve">Won 1 Oscar. Another 10 wins &amp; 4 nominations.</t>
  </si>
  <si>
    <t xml:space="preserve">afghanistan|cia|waterboarding|rocket-attack|screaming|maiming|dead-body|chained|archive-footage|disorientation|detainee|taxi|guantanamo-bay|torture|deprivation|assault|dog|abu-ghraib|taxi-driver|sleep-deprivation|iraq|death|guerrilla|destruction-of-property|global-war-on-terror|government-abuse|government|death-certificate|yelling|capture|legality|autopsy-photo|autopsy|corpse|medal|torture-chamber|iraqi|cage|peanut-farmer|tractor|machine-gun|confession|white-house|newsreel-footage|barbed-wire|isolation-cell|cell|presidential-pardon|election|salute|cemetery|bounty|behavior-modification|despair|mcgill-university|human-dignity|dog-muzzle|dog-collar|liar|lie|u.s.-supreme-court|feces|al-qaeda|reference-to-elvis-presley|reference-to-allah|enema|bus|taps|farmer|yakubi-afghanistan|morality|burning-car|burning-bus|warlord|psychologist|husband-wife-relationship|brother-brother-relationship|counter-intelligence|earmuffs|gloves|goggles|duct-tape|mortar-attack|bagram-afghanistan|helicopter|bronze-star|trial|father-son-relationship|mother-son-relationship|isolation|u.s.-army-field-manual|red-cross|video-tape|tape-recording|farming|farm|behavioral-science|lingerie|redaction|airplane|star-spangled-banner|god-bless-america|rocket|strobe-light|hospital|wetting-pants|urination|lsd|degradation|binoculars|stepping-on-someone's-head|kicking-dirt-into-someone's-face|innocence|guilt|opium|abduction|tribunal|hunger-strike|solitary-confinement|american-flag|sensory-deprivation|strip-search|phobia|fear|drug-use|washington-d.c.|hashish|kidnapping|prayer|islam|u.s.-department-of-defense|cover-up|dehumanization|jag|maltreatment|pakistan|invasion|explosion|civil-rights|terrorism|terrorist|geneva-convention|investigation|family-relationships|electrocution|electro-shock|lawyer|justice|law|murder|u.s.-soldier|pentagon|violence|u.s.-department-of-justice|bound-and-gagged|military-police|mp|blood|beating|saddam-hussein|banging-head-against-wall|gun|rifle|u.s.-marine|shackles|handcuffs|taliban|interrogation|reenactment|male-rear-nudity|nudity|kicking|prologue|prisoner-of-war|pow|prisoner|prison|talking-to-the-camera|2000s|war-crime|post-september-11-2001|u.s.-vice-president|u.s.-president|u.s.-constitution|tombstone|testimony|sexual-humiliation|secretary-of-state|secretary-of-defense|press-conference|photograph|voice-over-narration|masturbation|male-nudity|male-masturbation|male-full-frontal-nudity|iraq-war|humiliation|hood|habeas-corpus|graveyard|ferocious-dog|cuba|cruelty|criminal-investigation|court-martial|congressional-hearing|chief-of-staff|beaten-to-death|attorney-general|army-general|afghan-war|military|human-rights</t>
  </si>
  <si>
    <t xml:space="preserve">tt1125849</t>
  </si>
  <si>
    <t xml:space="preserve">The Wrestler</t>
  </si>
  <si>
    <t xml:space="preserve">A faded professional wrestler must retire, but finds his quest for a new life outside the ring a dispiriting struggle.</t>
  </si>
  <si>
    <t xml:space="preserve">Mickey Rourke, Marisa Tomei, Evan Rachel Wood, Mark Margolis</t>
  </si>
  <si>
    <t xml:space="preserve">Nominated for 2 Oscars. Another 57 wins &amp; 86 nominations.</t>
  </si>
  <si>
    <t xml:space="preserve">wrestling|stripper|father-daughter-relationship|wrestler|supermarket|heart-attack|professional-wrestler|redemption|fame|woman|female-cinematographer|vomiting|self-harm|masculinity|self-destruction|sports-promoter|sportsman|breasts|nintendo|sports-culture|growth-hormone|trailer-park|meat-slicer|deli-counter|new-jersey|heart-bypass-surgery|cold-cut|hair-net|delicatessen|existential-hero|staple-gun|gym|stitches|hair-dye|tanning-salon|referee|action-figure|american-legion|parking-lot|pharmacy|drugstore|prothesis|razor-blade|pole-dancing|follow-shot|handheld-camera|director-cameo|female-frontal-nudity|washed-up-star|tragedy|price-of-fame|tragic-event|rear-entry-sex|cocaine|christ-figure|thong|comeback|hit-in-the-face|mutilation|violence|lesbian-relationship|van|trailer-home|shopping|sex-scene|sex-in-a-bathroom|quitting-a-job|present|male-rear-nudity|long-take|hospital|father-daughter-estrangement|father-daughter-dance|clothes|blood|bar|barbed-wire|audience|artificial-leg|ambiguous-ending|social-realism|lesbianism|hope-of-reconciliation|facial-reconstruction|stripping|strip-club|semi-nudity|nipple-piercing|female-nudity|tights|spandex|professional-wrestling|professional-athlete|hair-extension|existentialism|athlete</t>
  </si>
  <si>
    <t xml:space="preserve">tt1013753</t>
  </si>
  <si>
    <t xml:space="preserve">Milk</t>
  </si>
  <si>
    <t xml:space="preserve">The story of Harvey Milk, and his struggles as an American gay activist who fought for gay rights and became California's first openly gay elected official.</t>
  </si>
  <si>
    <t xml:space="preserve">Sean Penn, Emile Hirsch, Josh Brolin, Diego Luna</t>
  </si>
  <si>
    <t xml:space="preserve">Won 2 Oscars. Another 61 wins &amp; 140 nominations.</t>
  </si>
  <si>
    <t xml:space="preserve">gay-activist|gay|gay-rights|california|gay-pickup|christian-fundamentalism|discrimination|gay-love|anger|city-government|bigotry|catholic-church|city-hall|civil-rights|activist|campaign-manager|election|singer|bar|camera|40th-birthday|birthday|flashback|politician|immortality|propaganda|locking-oneself-in-a-closet|new-york-city-new-york|reference-to-mayor-richard-daley|florida|pubic-hair|male-pubic-hair|twinkie-defense|cult-director|multiple-tv-screens|metal-detector|pie-in-face|trolley|liquor-store|listening-to-opera|san-francisco-city-hall|slow-motion|mediation|civil-war|soap-box|ice-cream|great-american-insurance-company|nun|bay-area-reporter-the-newspaper|san-francisco-bay-guardian-the-newspaper|san-francisco-sentinel-the-newspaper|the-stud-the-bar-san-francisco|mental-health-clinic|referendum|art-student|political-candidate|lawyer|nude-swimming|police-abuse|head-wound|police-raid|proposition-6|limousine|gay-parade|reference-to-barcelona-spain|american-dream|richmond-san-francisco|sit-ups|irish-american|suicide-threat|sacramento-california|california-state-assembly|printing-press|undressing|oath-of-office|inauguration|bigot|tv-show|declaration-of-independence|statue-of-liberty-new-york-city|eugene-oregon|pay-phone|newspaper-emdorsement|fellatio|blow-job|motorcycle|umbrella|rain|cable-car|mobile-phone|bullhorn|men's-bathroom|interview|right-to-privacy|ghetto|chinese-food|african-american|black-american|irish-catholic|urination|urinating-in-a-pool|fired-from-the-job|pacific-heights-san-francisco|hate-mail|fast-motion-scene|golden-gate-bridge-san-francisco|imitating-an-opera-singer|insurance|climbing-through-a-window|marching-band|political-resignation|balloon|san-francisco-chronicle-the-newspaper|the-advocate-the-newspaper|polk-street-san-francisco|urban-setting|board-of-supervisors|city-supervisor|photographer|shot-in-the-head|altoona-pennsylvania|mentor-protege-relationship|wisconsin|theatre-audience|theatre-box|briefs|underwear|ex-policeman|policeman|bare-chested-male|typewriter|gunshot|mirror|coors-beer|beer|boycott|voter-registration|male-male-kiss|watching-an-opera|candle|business-association|businessman|republican-party|democratic-party|looking-out-a-window|restaurant|cafe|oklahoma|phoenix-arizona|wichita-kansas|listening-to-music|haight-street-san-francisco|market-street-san-francisco|shooting|hanging|split-screen|st.-paul-minnesota|minnesota|eyeglasses|revolutionary|revolution|paranoia|human-rights|jew|friend|democracy|parade|jealousy|song|singing|dancing|dancer|running|riot|blood|morality|tv-news|drunkenness|drinking|drink|hypocrisy|hypocrite|hopelessness|hope|whistle|newspaper-headline|newspaper-article|newspaper|bare-butt|tears|crying|telephone-call|watching-tv|homosexual|violence|record-player|recording|neighborhood|prejudice|fear|frosting|death-of-title-character|political-debate|cooking|kitchen|apartment|dinner|marijuana|dog|police|gay-bashing|pie-in-the-face|jewish|camera-store|hate-crime|gay-slur|homosexuality|paddy-wagon|gay-bar|archive-footage|dictaphone|coming-out|older-man-younger-man-relationship|skinny-dipping|swimming|taking-a-picture|kiss|baby|baptism|catholic-priest|homosexual-history|boyfriend-boyfriend-relationship|gay-relationship|gay-couple|law|voice-over-narration|teamster|closeted-homosexual|castro-street-san-francisco|san-francisco-california|nonlinear-timeline|tape-recorder|pie|midlife-crisis|may-december-romance|male-prostitute|dog-feces|church|gay-sex|gay-kiss|wheelchair|teacher|swimming-pool|suicide-by-hanging|subway|social-activism|political-activist|police-harassment|opera|narration-from-the-grave|moral-majority|mayor|male-nudity|lesbian|hippie|government|gay-activism|friendship|drawing|demonstration|counter-culture|christian|christening|candlelight-vigil|what-happened-to-epilogue|suicide|speech|shot-to-death|protest|political-campaign|police-brutality|megaphone|long-take|long-distance-telephone-call|debate|death-of-protagonist|death-threat|birthday-party|one-word-title|murder|homophobia|politics|assassination|reference-to-ronald-reagan|reference-to-puccini|reference-to-francisco-franco|little-boy|happy-birthday-to-you|39-year-old|reference-to-boss-tweed|reference-to-franco|18-year-old|reference-to-tosca-the-opera|reference-to-cesar-chavez|character-says-i-love-you|year-1977|reference-to-god|year-1973|year-1975|year-1972|year-1970|year-1976|year-1978|40-year-old|1970s|character-name-in-title</t>
  </si>
  <si>
    <t xml:space="preserve">tt0976051</t>
  </si>
  <si>
    <t xml:space="preserve">The Reader</t>
  </si>
  <si>
    <t xml:space="preserve">Post-WWII Germany: Nearly a decade after his affair with an older woman came to a mysterious end, law student Michael Berg re-encounters his former lover as she defends herself in a war-crime trial.</t>
  </si>
  <si>
    <t xml:space="preserve">The Weinstein Co./MGM</t>
  </si>
  <si>
    <t xml:space="preserve">Ralph Fiennes, Jeanette Hain, David Kross, Kate Winslet</t>
  </si>
  <si>
    <t xml:space="preserve">Won 1 Oscar. Another 25 wins &amp; 47 nominations.</t>
  </si>
  <si>
    <t xml:space="preserve">war-crime|trial|secret|nazi|reading|teaching-oneself-to-read|swimsuit|older-woman-younger-man-relationship|sex-with-a-minor|male-pubic-hair|lust|pubic-hair|breasts|man-undressing|bare-chested-male|skinny-dipping|male-nudity|male-frontal-nudity|law|german|justice|germany|concentration-camp|teaching-oneself-to-write|reference-to-goethe|bicycle-trip|hamburg-germany|absolution|conscience|legality|morality|jew|playing-footsie|polishing-shoes|teenage-girl|friendship|war-atrocity|pride|pen-and-paper|oven|shame|reference-to-war-and-peace-the-novel|barbed-wire|studying|young-version-of-character|women's-prison|microphone|writing-a-poem|heidelberg-law-school|fear|loss-of-virginity|reference-to-lady-chatterley's-lover-the-novel|intimacy|stamp-collection|female-prisoner|1990s|1970s|adolescent|writing|underwear|train|teenage-boy|tape-recording|learning-to-write|bathing|obsessive-love|sex-scene|female-armpit-hair|woman-in-bathtub|sex-in-bed|female-pubic-hair|cleavage|running-down-stairs|sexually-aggressive-woman|woman|vomiting|divorce|taxi|tea-tin|israel|suitcase|voyeur|looking-through-a-window|dining-hall|flowers|locked-door|burning-to-death|apology|washing-hands|friend|courthouse|embarrassment|vanity|seminar|surprise|gravestone|cemetery|graveyard|survivor|crematorium|restaurant|cafe|bar|photograph|mail|mailbox|wine|looking-at-self-in-mirror|mirror|gun|police-van|policeman|police|uniform|job-promotion|poem|protest|demonstration|packing|last-will-and-testament|prison-library|library|new-york-city|flashback-within-a-flashback|reference-to-the-lady-and-the-little-dog-the-novel|reference-to-anton-chekhov|church|heidelberg-germany|listening-to-music|female-frontal-nudity|virginity|gym-class|ironing|asking-for-forgiveness|reference-to-moby-dick-the-novel|reference-to-huckleberry-finn|reading-a-comic-book|menu|rain|walking-in-the-rain|shared-bath|bed|neustadt-germany|voice-over-narration|eating|food|kiss|flash-forward|flashback|year-1958|west-berlin-west-germany|berlin-germany|year-1988|year-1980|year-1966|reading-aloud|reading-to-someone|birthday|face-slap|fire|first-love|16-year-old|dying|reference-to-homer|reference-to-the-odyssey|teacher|tears|crying|year-1995|snowing|snow|world-war-two|illness|mother-daughter-relationship|alienation|integrity|legs|slip-the-undergarment|suicide|egg|1980s|1960s|15-year-old|withholding-evidence|university|undressing|tram|telephone-call|teacher-student-relationship|tape-recorder|swimming|school|prison-visitation|murder|mother-son-relationship|money|lie|letter|learning-to-read|lawyer|law-professor|judge|jail|jail-visitation|high-school|guilt|female-nudity|father-son-relationship|father-daughter-relationship|family-relationships|false-confession|false-accusation|death|confession|coming-of-age|classmate|brother-sister-relationship|bra|book|bicycle|bathtub|auschwitz|1940s|foreign-language-adaptation|female-rear-nudity|illiteracy|stamp-collector|stamp-album|postage-stamp|philately|cigarette-smoking|nylon-stockings|post-world-war-two|court|sexual-awakening|literacy|haunted-by-the-past|crime-against-humanity|age-difference|based-on-novel|student|law-student|ss|prison|courtroom|two-word-title|blonde|bikini|sexual-attraction|female-full-frontal-nudity|scantily-clad-female|family-dinner|woman-putting-on-a-stocking|camera-shot-of-a-woman's-legs|murderess|female-lawyer|street-life|sewing|outdoor-cafe|classroom|class|nonlinear-timeline</t>
  </si>
  <si>
    <t xml:space="preserve">tt0880648</t>
  </si>
  <si>
    <t xml:space="preserve">Shuttle</t>
  </si>
  <si>
    <t xml:space="preserve">A late night airport shuttle ride home descends into darkness.</t>
  </si>
  <si>
    <t xml:space="preserve">Tony Curran, Peyton List, Cameron Goodman, Cullen Douglas</t>
  </si>
  <si>
    <t xml:space="preserve">Edward Anderson</t>
  </si>
  <si>
    <t xml:space="preserve">forced-to-strip|mexico|tattoo|one-night|airport|accountant|breasts|misogynist|voyeur|female-removes-her-clothes|mini-skirt|pink-panties|scantily-clad-female|cleavage|white-panties|panties|sign-language|murderer|tragic-ending|infidelity|dyed-hair|brunette|bound-and-gagged|stabbed-in-the-stomach|chase|bare-chested-male|one-word-title|video-camera|title-appears-in-writing|tire-iron|thrown-from-a-bridge|tape-over-mouth|supermarket|suffocation|stabbed-in-the-throat|stabbed-in-the-leg|stabbed-in-the-face|smoke-inhalation|shot-in-the-face|ship|shipping|sex-trade|sex-slave|severed-finger|scissors|rain|radio|pistol|photograph|murder|motion-sickness|marijuana|crushed-by-a-car|lost-luggage|lighter|knife|infection|ice|human-trafficking|hopelessness|hit-with-a-tire-iron|hit-on-the-head-with-a-fire-extinguisher|hit-by-a-bus|high-heels|held-captive|held-at-gunpoint|head-wound|hair-dye|flirting|flashlight|flare|fire|finger-cut-off|female-in-bra-and-panties|female-frontal-nudity|disposing-of-a-dead-body|digital-camera|deception|deaf-child|crushed-hand|crate|collar|cigarette-smoking|change-tire|cell-phone|car-crash|bus|broken-engagement|breaking-a-window|breaking-a-mirror|blood|blonde|blindfold|best-friend|beating|automated-teller-machine|american-sign-language|title-spoken-by-character|surprise-ending</t>
  </si>
  <si>
    <t xml:space="preserve">tt0758746</t>
  </si>
  <si>
    <t xml:space="preserve">Friday the 13th</t>
  </si>
  <si>
    <t xml:space="preserve">A group of young adults discover a boarded up Camp Crystal Lake, where they soon encounter Jason Voorhees and his deadly intentions.</t>
  </si>
  <si>
    <t xml:space="preserve">Warner Bros. Pictures/New Line/Paramount</t>
  </si>
  <si>
    <t xml:space="preserve">Jared Padalecki, Danielle Panabaker, Amanda Righetti, Travis Van Winkle</t>
  </si>
  <si>
    <t xml:space="preserve">camp|lake|missing-sister|murder|masked-killer|stalking|revenge|camp-counselor|drowning|tent|axe|girl-nudity|massaging-own-breasts-with-oil|woman-covering-breasts|sex-from-behind|naked-woman-in-bed|man-and-woman-naked-in-bed|blonde|blonde-girl|breasts-bouncing|bouncing-breasts|removing-a-bra|taking-off-bra|topless-female-nudity|girl-topless|loud-sex|sex-in-tent|woman-moaning-from-pleasure|moaning-woman|woman-moaning|cowgirl-sex-position|cowgirl-sex|woman-on-top-sex|topless-swimming|doggie-style-sex-position|doggystyle-sex|graphic-violence|nudity|breasts|characters-killed-one-by-one|murder-of-a-police-officer|female-victim|murderess|cellphone-out-of-range|cellphone|serial-teen-murderer|serial-murderer|knife-murder|blood-bath|masked-man|killed-by-machete|villain|masked-villain|machete-mutilation|female-psychopath|psycho-terror|body-count|psycho|sadistic-psychopath|slashing|stabbing|mutilated-body|mutilation|female-serial-killer|terror|psychopathic-killer|homicidal-maniac|maniac|backwoods|serial-murder|creep|blood-splatter|sex-scene|porn-magazine|human-monster|female-nudity|poker-stabbing|fireplace-poker|disappearance|swimming|falling-through-the-floor|school-bus|rampage|boat|asian-american|bleeding-head|underground-tunnel|campground|motorcycle|glow-stick|lake-house|campfire-story|sheriff|boat-dock|severed-ear|massacre|old-house|bare-chested-male|screaming|burnt-body|canoe|hick|tunnel|stabbed-in-the-foot|bow-and-arrow|machete|blood|freezer|power-outage|campfire|bathtub|woodchipper|broken-mirror|brutality|bug-zapper|backpack|bong|captive|violence|chase|impaled-through-the-head|water|police-car|videotaped-sex|dog|clanking-chains|hanged-man|screwdriver|skinny-dipping|bear-trap|grocery-store|video-camera|flashlight|broken-chair|wakeboarding|arrow|drunkenness|sleeping-bag|locket|masturbation|shower-curtain|drinking-game|gps|convenience-store|power-cut|rear-entry-sex|slasher-flick|underwater-photography|hearing-noises|dead-body|creaking-door|african-american|throat-slitting|stabbed-in-the-leg|sex-in-a-tent|pot-smoking|missing-person-poster|hockey-stick|held-captive|deformity|death|corpse|body-landing-on-a-car|woman-in-danger|teenage-girl|shot-with-an-arrow|severed-head|psychopath|psycho-killer|premarital-sex|mysterious-villain|missing-person|mask|marijuana|hockey-mask|gore|forest|dripping-blood|disfigurement|darkness|burned-to-death|burned-alive|beheading|axe-murder|axe-in-the-back|arrow-through-the-head|woods|slasher|death-of-friend|death-of-mother|surprise-ending|psychotic|1980s|hicksploitation|scantily-clad-female|woman-covering-nudity-with-her-hands|naked|nude-girl|butt-naked|naked-butt|bare-butt|woman's-bare-butt|buttocks|rear-nudity|touching-breasts|touching-someone's-breasts|touching-breast|woman-removes-her-bra|bra-removing|girl-in-bra|bra|hands-covering-breasts|nude-female-silhouette|topless|topless-girl|moaning|nipple|nipples|evil-man|wessex-county-new-jersey|teenager-fighting-adult|kissing-while-having-sex|love-interest|villain-played-by-lead-actor|opening-action-scene|bare-breasts|stalker|bad-guy|sicko|weirdo|evil|budweiser|female-bare-foot|breast-fondling|jerk|candle|disobedience|staircase|source-music|alcohol|stabbed-in-the-chest|drinking-from-the-bottle|jumping-through-a-window|spitting-blood|psychosis|crystal-lake-new-jersey|television-set|head-cut-off|stabbed-in-the-eye|female-frontal-nudity|digit-in-title|mini-skirt|strangulation|hallucination|baseball-cap|leg-wound|breaking-glass|tattoo|reference-to-lancelot|fire|female-rear-nudity|do-not-disturb-sign|telephone-call|new-jersey|decapitation|male-earring|cult|remake|fireplace|cheating-boyfriend|shot-in-the-head|hit-on-the-head|pool-of-blood|pistol|urination|stupid-victim|bicycle|heavy-drinking|reference-to-macgyver|axe-in-the-chest|summer-house|head-chopped-off|silhouette|mannequin|suspicion|plant|woman-on-top|brother-sister-relationship|walkie-talkie|open-ended|villain-not-really-dead-cliche|no-title-at-beginning|scene-during-opening-credits|electronic-music-score|torture|horror-movie-remake|stabbed-in-the-throat|stabbed-in-the-head|stabbed-in-the-hand|stabbed-in-the-back|sole-black-character-dies-cliche|prologue|disposing-of-a-dead-body|boyfriend-girlfriend-relationship|stabbed-to-death|stabbed-through-the-chest|stabbed-through-back|severed-leg|leg-ripped-off|leg-cut-off|impalement|death-by-impalement|day-in-title|covered-in-blood|country-house|blood-stain|atonal-music-score|remake-of-cult-film|friday-the-thirteenth|remake-of-american-film|number-in-title|psycho-thriller|perversion|water-skiing|kitsch|abandoned-house</t>
  </si>
  <si>
    <t xml:space="preserve">tt0963178</t>
  </si>
  <si>
    <t xml:space="preserve">The International</t>
  </si>
  <si>
    <t xml:space="preserve">An Interpol agent attempts to expose a high-profile financial institution's role in an international arms dealing ring.</t>
  </si>
  <si>
    <t xml:space="preserve">Clive Owen, Naomi Watts, Armin Mueller-Stahl, Ulrich Thomsen</t>
  </si>
  <si>
    <t xml:space="preserve">Tom Tykwer</t>
  </si>
  <si>
    <t xml:space="preserve">money-laundering|bank|interpol|district-attorney|chase|murder|car-accident|international-bank|grand-bazaar-istanbul|bankster|whistleblower|manhattan-new-york-city|stopwatch|evil-man|flashback|bare-chested-male|istanbul-turkey|rooftop|death|art-museum|financial-conspiracy|conspiracy|shot-in-the-face|widow|weapon-selling|uzi|title-appears-in-writing|target-practice|tapped-phone|sniper-rifle|shot-to-death|shot-in-the-throat|shot-in-the-stomach|shot-in-the-shoulder|shot-in-the-head|shot-in-the-hand|shot-in-the-forehead|shot-in-the-chest|shootout|security-footage|revenge|murder-of-a-police-officer|poison|pistol|painting|newspaper-clipping|new-york-city|museum|misdirection|machine-gun|loss-of-husband|loss-of-friend|leg-brace|female-detective|italy|ice-water|husband-wife-relationship|hit-on-the-head|hit-in-the-face|hit-by-a-car|held-at-gunpoint|heart-attack|gash-in-the-face|falling-to-death|falling-from-height|detective|deception|crushed-to-death|covered-in-blood|coup-d'etat|corpse|cigarette-smoking|blood|blood-splatter|blood-on-shirt|betrayal|berlin-germany|assassin|assassination|airport|guggenheim-museum-manhattan-new-york-city|death-of-father|title-spoken-by-character</t>
  </si>
  <si>
    <t xml:space="preserve">tt0924129</t>
  </si>
  <si>
    <t xml:space="preserve">Crossing Over</t>
  </si>
  <si>
    <t xml:space="preserve">Crossing Over is a multi-character canvas about immigrants of different nationalities struggling to achieve legal status in Los Angeles. The film deals with the border, document fraud, the ...</t>
  </si>
  <si>
    <t xml:space="preserve">Harrison Ford, Ray Liotta, Ashley Judd, Jim Sturgess</t>
  </si>
  <si>
    <t xml:space="preserve">motel-sex|mini-skirt|lingerie|unfaithfulness|extramarital-affair|doggystyle-sex|breasts|citizenship-oath|honor-killing|illegal-alien|illegal-immigrant|remake|immigrant|naturalization|fraud|voyeurism|voyeur|shot-in-head|coitus|copulation|sex-in-bed|female-removes-her-clothing|blonde|nipples-visible-through-clothing|no-bra|female-in-shower|tan-line|leg-spreading|lust|pubic-hair|female-pubic-hair|female-full-frontal-nudity|nudity|nude-girl|nude|no-panties|bare-breasts|topless-female-nudity|scantily-clad-female|cleavage|blood-splatter|sex-scene|sex-in-a-motel|dead-woman-in-morgue|dead-woman-on-ground|shot-through-a-pillow|woman-shot-in-the-forehead|pretending-to-be-religious|oath|photograph|death|cross|airport|mexican-border|ceremony|star-spangled-banner|toy-truck|restaurant|reference-to-captain-america|cell-phone|telephone-call|cat|watching-tv|crying|mexican|copy-shop|nigerian|african|guitar|korean-american|special-agent|federal-agent|boy|little-boy|little-girl|girl|teenage-girl|muslim|hijab|asian|asian-american|caught-having-sex|car|driving|language-learning|bus|school-uniform|teacher|school|classroom|jewish-school|jewish|police-officer|latino|hispanic|southern-california|california|female-nudity|mexico|juvenile-detention|detention-center|china-town|american-citizenship|terrorist-speach|ski-mask|singing|playing-guitar|hold-up|grave-side-ceremony|cityscape|aerial-shot|two-word-title|shower|flashback|bare-chested-male|sororicide|robbery|post-september-11-2001|police|nonlinear-timeline|highway|interrupted-sex|reference-to-imdb|u.s.-mexico-border|tijuana-mexico|sweatshop|surveillance-footage|subtitled-scene|shame|san-pedro-california|san-diego-california|raised-middle-finger|rabbi|post-911|photocopier-operator|orphan|nude-woman-murdered|nude-man-murdered|national-anthem|musician|murder|motel|mexican-immigrant|mexican-flag|masked-man|loss-of-loved-one|los-angeles-california|liquor-store|los-angeles-international-airport|koreatown|korean|judaism|islam|iranian|infidelity|immigration-officer|immigration-lawyer|husband-wife-relationship|house-party|hebrew|guitar-playing|gang|funeral|female-rear-nudity|female-frontal-nudity|fbi-agent|family-relationships|fake-id|essay|dry-cleaners|doll|desert|deportation|degradation|death-of-sister|corpse|club|citizenship|cigarette-smoking|cheating-husband|cemetery|car-crash|car-accident|brother-sister-relationship|brother-brother-relationship|border-patrol|binoculars|bar|bangladesh|band|australian|atheist|aspiring-actress|arrest|armed-robbery|american-flag|adoption|writer-director|green-card|gunshot|gun|muslim-american|ethnic-slur|shotgun|shot-to-death|shot-in-the-shoulder|shot-in-the-head|shot-in-the-forehead|shot-in-the-chest|shootout|racism|racial-slur|pistol|pistol-whip|immigration|held-at-gunpoint|abuse-of-power</t>
  </si>
  <si>
    <t xml:space="preserve">tt1152850</t>
  </si>
  <si>
    <t xml:space="preserve">Wendy and Lucy</t>
  </si>
  <si>
    <t xml:space="preserve">Over the summer, a series of unfortunate happening triggers a financial crisis for a young woman and she soon finds her life falling apart.</t>
  </si>
  <si>
    <t xml:space="preserve">Michelle Williams, Lucy, David Koppell, Max Clement</t>
  </si>
  <si>
    <t xml:space="preserve">Kelly Reichardt</t>
  </si>
  <si>
    <t xml:space="preserve">f-rated|car|dog|triple-f-rated|rape-threat|vulnerable|flip-phone|fear|2000s|brunette-woman|brunette|out-of-towner|female-tears|hand-to-mouth|washing-face|public-restroom|plans-for-the-future|doodling|jail-cell|police-arrest|legal-fine|paying-fine|car-won't-start|three-word-title|mongrel|talking-to-a-dog|feeding-a-dog|waking-up-someone|knocking-on-a-car-window|down-on-one's-luck|borrowing-a-stranger's-phone|borrowing-a-phone|caught-shoplifting|dog-licking-someone|dog-licking-someone's-face|pet-owner-reunion|pet-owner-relationship|owner-dog-relationship|missing-pet|missing-dog|putting-up-posters|lost-dog-poster|girl-and-her-dog|pet-dog|animal-in-cast-credits|title-directed-by-female|homelessness|realism|new-wave|whistling|wheelchair|washing-hands|washing-one's-face|wall-clock|transient|telephone-call|tears|taxi|taxi-driver|storytelling|sleeping-outside|sister-sister-relationship|shoplifter|sense-of-smell|self-righteousness|search|sadness|running|reference-to-sometimes-a-great-notion|reading|rain|railroad-yard|railroad-track|pushing-car|prologue|poster|police|policewoman|policeman|police-station|police-car|playing-with-a-dog|playing-fetch-with-a-dog|photograph|photo-album|pay-phone|parking-lot|panties|pacific-northwest|on-the-road|notebook|muncie-indiana|money|map|loss|loose-ends|loneliness|living-in-a-car|legal-fee|kindness|kindness-of-stranger|hunger|hoodie|hobo|grocery-store-manager|grocery-store-clerk|graffiti|gas-station|garage|freeway|food|flyer|fingerprinting|filling-station|fence|drifter|pet-food|destitution|desperation|derelict|depression|crying|cross|collecting-soda-cans|coffee|clothing|changing-panties|cell-phone|cardboard|calling-a-dog|bus|bum|brushing-teeth|brother-in-law-sister-in-law-relationship|bottle-return|bottle-and-can-redemption|book|bonfire|body-piercing|bicycle-rack|auto-mechanic|apple|ankle-bandage|oregon|very-little-dialogue|travel|train|stealing|small-town|sleeping-in-a-car|shoplifting|security-guard|money-problems|lost-dog|long-take|humming|homeless-man|grocery-store|dog-pound|car-breakdown|bathroom|arrest|alaska|independent-film|character-name-in-title</t>
  </si>
  <si>
    <t xml:space="preserve">tt0409459</t>
  </si>
  <si>
    <t xml:space="preserve">Watchmen</t>
  </si>
  <si>
    <t xml:space="preserve">In 1985 where former superheroes exist, the murder of a colleague sends active vigilante Rorschach into his own sprawling investigation, uncovering something that could completely change the course of history as we know it.</t>
  </si>
  <si>
    <t xml:space="preserve">Malin Akerman, Billy Crudup, Matthew Goode, Jackie Earle Haley</t>
  </si>
  <si>
    <t xml:space="preserve">conspiracy|false-promise-of-the-american-dream|male-nudity|masked-vigilante|doomsday-clock|clock|doomsday|based-on-cult-comic-book|loss-of-friend|death-of-a-friend|cynicism|male-full-frontal-nudity|rape|melancholy|love-triangle|friendship|compassion|friendship-between-men|mental-illness|lesbianism|comedian|vigilante|retirement|watch|investigation|superhero|murder|soviet|alternate-reality|vietnam-war|murderer|killer|cold-war|mask|usa|vietnam|nuclear-war|bad-guys-win|based-on-comic-book|vomiting|man-wearing-glasses|push-button|miniature-person|blood-splatter|lesbian|female-frontal-nudity|scantily-clad-female|dystopia|woman-breaks-man's-neck|cartoon-on-tv|murder-of-lesbian-couple|dead-woman-with-eyes-open|post-modern|postmodern|slow-motion-scene|lifting-person-in-air|lesbian-nurse|tv-news|evil-man|world-war-three|red-square|defenestration|world-trade-center-manhattan-new-york-city|virtual-set|cyanide-capsule|face-slap|smiley|surrealism|supernatural-power|misanthrope|soviet-american-cooperation|voice-over-narration|ruthlessness|pregnancy|existentialism|death|controversy|brutality|bare-chested-male|woman-on-top|man-on-top|death-of-expectant-mother|tycoon|thrown-from-a-building|terrorism|swat-team|super-villain|social-commentary|satire|police|police-raid|number-in-character's-name|nihilism|moral-dilemma|megacorporation|los-angeles-california|lifting-someone-into-the-air|kiss|release-from-jail|gadget|flying|fight|evacuation|epic|eccentric|double-life|falling-to-death|cult-director|chest-hair|burn-victim|attempted-murder|atheist|airship|tragic-hero|super-speed|smartest-person|scar|sacrifice|partnership|military-funeral|love|intelligence|innocent-person-killed|death-of-hero|dark-hero|dark-comedy|cruelty|cigarette-smoking|big-man|friends-falling-out|anti-villain|anti-hero|american-dream|sex-with-hologram|vegetarian|two-man-army|suicide-pill|street-crime|shot-multiple-times|shot-in-the-leg|shot-in-the-head|severed-limb|rooftop|promiscuous-mother|prison-riot|pregnant-woman-murdered|post-coital-scene|police-detective|pity-sex|paternity-revealed|panties|nuclear-holocaust|moral-ambiguity|molotov-cocktail|lesbophobia|lesbian-kiss|kent-state|hit-in-the-groin|hit-in-the-crotch|happy-face|gatling-gun|floppy-drive|flashing|ear-bitten-off|killing-a-dog|dismemberment|diner|dead-woman-on-bed|date-rape|crystal-palace|cleavage|breast-flashing|black-bra-and-panties|acquaintance-rape|water-tank|watching-tv|violence|u.s.-president|title-appears-in-writing|teleportation|stabbed-in-the-head|spacecraft|sociopath|shot-to-death|shot-in-the-shoulder|shot-in-the-forehead|shot-in-the-chest|shot-in-the-back|sex-on-couch|severed-arm|secret-identity|scientist|saving-the-world|riot|reporter|reading-newspaper|protest|prison|press-conference|president|pregnant-woman-shot|poison|picture|photograph|person-on-fire|outlaw|nihilist|newscaster|news-vendor|tv-anchorman|new-york-city|mother-son-relationship|mother-daughter-relationship|moon|mass-murder|masked-superhero|masked-man|man-on-moon|laboratory|knife|killer-dog|kidnapped-girl|kennedy-assassination|jumping-through-a-window|jail-break|human-eaten-by-dog|gash-in-the-face|funeral|freak-accident|framed-for-murder|flashback|flamethrower|flag|fire-rescue|female-rear-nudity|female-nudity|falling-from-height|fake-assassination|f-word|explosion|earring|domino-mask|dog|diary|devastation|destroyed-city|crime-fighter|conspiracy-theory|cigar-smoking|child-murder|cemetery|cancer|businessman|burned-alive|bully|bully-comeuppance|building-on-fire|broken-glass|broken-arm|bible|bare-butt|bank-robber|attempted-rape|astronaut|assassin|assassination|assassination-of-president|arm-cut-off|american-president|american-flag|alternate-history|abuse|year-1985|1980s|1970s|year-1969|1960s|1950s|1940s|female-hero|antarctica|detective|death-of-superhero|one-word-title|russia|right-wing|dc-comics|based-on-graphic-novel|utopia|trenchcoat|time|rumor|rapist|one-eyed-man|manhattan-new-york-city|mars|inkblot|afghanistan|title-spoken-by-character|surprise-ending</t>
  </si>
  <si>
    <t xml:space="preserve">tt1095001</t>
  </si>
  <si>
    <t xml:space="preserve">Explicit Ills</t>
  </si>
  <si>
    <t xml:space="preserve">A drama of four interconnecting stories revolving around love, drugs and poverty in Philadelphia.</t>
  </si>
  <si>
    <t xml:space="preserve">Peach Arch Entertainment</t>
  </si>
  <si>
    <t xml:space="preserve">Paul Dano, Rosario Dawson, Naomie Harris, Lou Taylor Pucci</t>
  </si>
  <si>
    <t xml:space="preserve">Mark Webber</t>
  </si>
  <si>
    <t xml:space="preserve">poverty|kiss|photograph|cemetery|funeral|woman-in-bra-and-panties|packaging-tape|gun|drug-use|mortar-and-pestal|spray-paint|charades|glasses|clothes-shopping|video-game|chewing-gum|smoking|karate|nunchucks|drawing|drug-trip|rejection|cologne|lacing-up-shoe|dog-feces|dog|ironing|underage-smoking|written-by-director|family-relationships|yoga|weightlifting|vegetarianism|teen-dating|single-mother|single-father|sign-language|robbery|puberty|protest|philadelphia-pennsylvania|party|painting|organizing-march|neighborhood|motherless-child|mother-son-relationship|memorial|marijuana|lying|indian-restaurant|healthcare|health-problem|health-insurance|health-drink|health-care-reform|graffiti|friendship|father-son-relationship|entrepreneur|emergency-room|drug-dealer|depression|denied-medicine|death|convenience-store|bully|boy|bound-and-gagged|bong|body-building|birthday-party|asthma|asthma-attack|ambulance</t>
  </si>
  <si>
    <t xml:space="preserve">tt0844708</t>
  </si>
  <si>
    <t xml:space="preserve">The Last House on the Left</t>
  </si>
  <si>
    <t xml:space="preserve">After kidnapping and brutally assaulting two young women, a gang unknowingly finds refuge at a vacation home belonging to the parents of one of the victims: a mother and father who devise an increasingly gruesome series of revenge tactics.</t>
  </si>
  <si>
    <t xml:space="preserve">Garret Dillahunt, Michael Bowen, Josh Coxx, Riki Lindhome</t>
  </si>
  <si>
    <t xml:space="preserve">Dennis Iliadis</t>
  </si>
  <si>
    <t xml:space="preserve">Crime, Horror, Thriller</t>
  </si>
  <si>
    <t xml:space="preserve">lake|psychopath|microwave-oven|kidnapping|woods|teenage-girl|swimming|revenge|rape|motel|car-accident|american-horror|serial-murderer|misogynist|violence-against-women|woman-in-jeopardy|coitus|copulation|panties-pulled-down|girl-in-panties|white-panties|panties|female-rear-nudity|female-frontal-nudity|female-nudity|no-panties|breasts|scantily-clad-female|cleavage|seat-belt|slasher|human-monster|perversion|madman|psychopathic-killer|killer|murderer|on-the-run|escaped-convict|escaped-prisoner|escaped-murderer|escaped-killer|homicidal-maniac|maniac|psycho-killer|sexual-assault|sexual-predator|sexual-violence|female-victim|serial-rapist|female-serial-killer|serial-killer|sprayed-with-fire-extinguisher|murder-of-a-nude-woman|rapist-comeuppance|rapist|17-year-old|death|shot-in-the-chest|sexual-humiliation|hostage|rape-victim|girl-in-bra-and-panties|remake-of-remake|remake-of-american-film|torture|stitches|running-for-your-life|running-out-of-ammo|railroad-crossing|mask|knife-held-to-throat|hands-tied-behind-back|fight-to-the-death|underage-smoking|terror|sociopath|sadist|naked-dead-woman|gore|female-sociopath|depravity|cruelty|stabbed-in-the-stomach|bare-chested-male|mismatched-bra-and-panties|shower|paralysis|kitchen|chase|violence|tortured-to-death|gunshot-wound|friendship|girl-stripped-down-to-bra|clothes-torn-off|swimming-in-underwear|wine|vengeance|threatened-with-a-knife|summer-vacation|summer-house|strangulation|storm|stealing-a-car|stabbed-to-death|stabbed-in-the-head|stabbed-in-the-chest|stabbed-in-the-back|shot-through-the-eye|shot-in-the-neck|shot-in-the-head|shot-in-the-eye|shot-in-the-back|sexual-cruelty|sadism|remorse|rainstorm|rage|punched-in-the-face|punched-in-the-stomach|prison-escapee|pot-smoking|murder-of-a-police-officer|pistol|nihilist|nihilism|necklace|murder|mother-daughter-relationship|marijuana-joint|liar|knocked-out|kicked-in-the-face|jumping-through-a-window|husband-wife-relationship|hit-with-a-rock|hit-with-a-hammer|hit-on-the-head-with-a-fire-extinguisher|held-captive|held-at-gunpoint|head-wound|guilt|guest-house|groping|garbage-disposal|fugitive|forest|foot-chase|fireplace|fire-poker|female-killer|female-friendship|female-criminal|father-son-relationship|father-daughter-relationship|falling-down-stairs|exploding-head|doctor|delinquent|death-of-brother|country-house|coughing-blood|corpse|convict|child-with-a-gun|cell-phone|cauterization|car-crash|butcher-knife|brutality|brother-brother-relationship|broken-nose|breaking-a-bottle-over-someone's-head|bound-and-gagged|boat|boathouse|blood|blood-splatter|begging-for-life|beating|abusive-father|horror-movie-remake|remake|remake-of-swedish-film|death-of-friend|death-of-son</t>
  </si>
  <si>
    <t xml:space="preserve">tt1151922</t>
  </si>
  <si>
    <t xml:space="preserve">Miss March</t>
  </si>
  <si>
    <t xml:space="preserve">A young man awakens from a four-year coma to hear that his once virginal high-school sweetheart has since become a centerfold in one of the world's most famous men's magazines. He and his ...</t>
  </si>
  <si>
    <t xml:space="preserve">Zach Cregger, Trevor Moore, Raquel Alessi, Molly Stanton</t>
  </si>
  <si>
    <t xml:space="preserve">Zach Cregger, Trevor Moore</t>
  </si>
  <si>
    <t xml:space="preserve">hugh-hefner|topless-female-nudity|oral-sex|fellatio|playboy-centerfold|male-nudity|playmate|photographer|erotica|female-removes-her-dress|female-removes-her-clothes|penis|female-nudity|playboy-playmate|playboy-bunny|party|mansion|prom|best-friend|centerfold|road-trip|coma|fireman|playboy|playboy-magazine|highway-travel|road-movie|on-the-road|clothed-male-naked-male|embarrassing-nudity|embarrassing-male-nudity|boyfriend-girlfriend-reunion|making-music-video|reunion|boyfriend-girlfriend-reconciliation|scene-during-end-credits|shopping-mall|security-camera|straw|cameo|stabbed-with-a-fork|dog-urination|yorkshire-terrier|dog|crotch-grab|bouncer|sex-in-car|hitchhiking|tour-bus|african-american|rapper|hospital-gown|hawaiian-shirt|falling-out-a-window|pipe-smoking|fire|motel|bathrobe|sex-education|dream-sequence|sitting-in-a-tree|fire-axe|blow-job|epileptic-seizure|restaurant|escape-from-hospital|wheelchair|younger-version-of-character|stretch-limousine|hit-with-a-baseball-bat|defecation|loss-of-virginity|calling-a-woman-a-whore|drinking-urine|usa|chicago-illinois|los-angeles-california|lesbian-sex|casual-sex|bare-breasts|music-video|russian-accent|starting-a-fire|comedic-sex-scene|porn-magazine|bare-butt|accidental-nudity|public-nudity|night-driving|gas-station|travel|talking-about-sex|falling-asleep|falling-asleep-while-driving|motel-room|axe-throwing|snapshot|cell-phone|telephone-call|photo-studio|taking-a-picture|shitting-oneself|touching-someone's-breasts|family-portrait|doctor|hospital-bed|coming-out-of-a-coma|gift|scantily-clad-female|written-and-directed-by-cast-member|lesbianism|dream-girl|prostitute|fire-truck|high-school-prom|revenge|hollywood-sign|dance|bikini|lesbian-kiss|strobe-light|stripper-pole|leg-spreading|cleavage|upskirt|red-panties|white-panties|mini-skirt|rap|hip-hop|violence|stupidity|spoof|social-satire|slapstick-comedy|satire|parody|musical-number|joke|irreverence|gross-out-comedy|drunkenness|drugs|directed-by-star|comedy-team|absurdism|blunt|keyhole|nurse|epilepsy|virginity|lesbian|hospital|feces|boyfriend-girlfriend-relationship|baseball-bat|month-in-title|male-rear-nudity|waking-up-from-a-coma|red-dress|playboy-mansion|male-virgin|falling-down-stairs|title-spoken-by-character|limousine</t>
  </si>
  <si>
    <t xml:space="preserve">tt1103275</t>
  </si>
  <si>
    <t xml:space="preserve">Two Lovers</t>
  </si>
  <si>
    <t xml:space="preserve">A Brooklyn-set romantic drama about a bachelor torn between the family friend his parents wish he would marry and his beautiful but volatile new neighbor.</t>
  </si>
  <si>
    <t xml:space="preserve">Joaquin Phoenix, Anne Joyce, Elliot Villar, Craig Walker</t>
  </si>
  <si>
    <t xml:space="preserve">neighbor|photograph|married-man|jewish|cellphone|hiding-behind-a-door|bouncer|singing|extramarital-affair|gloves|tossing-rocks-at-a-window|adultery|sneaking-out|heavy-rain|rain|cake|hugging|text-messaging|dog|camera|breakdance|opera|driving|club|thanksgiving|crying|new-year's-eve|new-year's-eve-party|winter|scar|kiss|candle|telephone-call|medication|brooklyn-new-york-city|apartment-building|photographer|suit|guest|dinner|magic-trick|bending-a-spoon|bedroom|aquarium|dry-cleaners|father-son-relationship|mother-son-relationship|boyfriend-girlfriend-relationship|beach|orgasm|taxi-ride|singing-in-a-car|sex-standing-up|restaurant|party|new-york-skyline|love-triangle|hospital|dancing|clubbing|botched-suicide|blowing-out-candle|mental-illness|bipolar-disorder|subway|movie-reference|hiding|cheating-husband|big-city|apartment|suicide-attempt|small-business|scars-on-wrist|russian-jew|rooftop|ring|photography|nightclub|new-york-city|neighbor-neighbor-relationship|miscarriage|merger|melancholy|marriage-proposal|marriage-of-convenience|love-at-first-sight|jewish-mother|jewish-family|jewel|italian-restaurant|infidelity|friendly-neighbor|framed-photograph|family-business|ex-fiancee|engagement-ring|ecstasy-pill|dry-cleaning|desperation|brighton-beach-new-york|bar-mitzvah|amateur-photographer|adult-lives-at-home|2000s|number-in-title</t>
  </si>
  <si>
    <t xml:space="preserve">tt0790657</t>
  </si>
  <si>
    <t xml:space="preserve">Everybody Wants to Be Italian</t>
  </si>
  <si>
    <t xml:space="preserve">It's a case of mistaken ethnicity, where two non-Italians pretend to be Italian to win each others hearts in Boston's North End.</t>
  </si>
  <si>
    <t xml:space="preserve">Roadside Attractions/Asgaard</t>
  </si>
  <si>
    <t xml:space="preserve">Jay Jablonski, Cerina Vincent, John Kapelos, John Enos III</t>
  </si>
  <si>
    <t xml:space="preserve">Jason Todd Ipson</t>
  </si>
  <si>
    <t xml:space="preserve">veterinarian|fish|spanish-american|shop|polish-american|jogging|delusion|boston-massachusetts|italian-american|independent-film|title-spoken-by-character</t>
  </si>
  <si>
    <t xml:space="preserve">tt1226271</t>
  </si>
  <si>
    <t xml:space="preserve">The Damned United</t>
  </si>
  <si>
    <t xml:space="preserve">The story of the controversial Brian Clough's 44-day reign as the coach of the English football club Leeds United.</t>
  </si>
  <si>
    <t xml:space="preserve">Colm Meaney, Henry Goodman, David Roper, Jimmy Reddington</t>
  </si>
  <si>
    <t xml:space="preserve">Tom Hooper</t>
  </si>
  <si>
    <t xml:space="preserve">leeds-united|football|cup|derby-county|flashback|brighton|mallorca|tv-studio|seaside-resort|european-championship|heart-attack|scout|discipline|wembley-arena|london-england|uniform|dressing-room|celebration|trophy|football-match|champion|football-team|training|tv-broadcast|interview|movie-camera|tv-show|football-player|stadium|speech|sportsman|reporter|football-manager|press|football-association|goal|newsreel-footage|no-opening-credits|best-friend|loss-of-job|job-offer|booing|beach|newspaper-headline|letter-of-resignation|board-meeting|hospital|press-conference|head-butt|bare-chested-male|british-soccer|national-anthem|watching-tv|pep-talk|locker-room|archive-footage|heavy-rain|family-relationships|sports-history|sports-star|soccer-player|soccer-fan|soccer-stadium|soccer-match|singing-in-a-car|team-manager|rivalry|reconciliation|male-rivalry|job-resignation|ingratitude|fired-from-the-job|egotism|arrogance|ambition|yorkshire|tv-interview|soccer|soccer-star|management|leeds-england|friendship|what-happened-to-epilogue|nonlinear-timeline|1970s|1960s|based-on-novel</t>
  </si>
  <si>
    <t xml:space="preserve">tt0862846</t>
  </si>
  <si>
    <t xml:space="preserve">Sunshine Cleaning</t>
  </si>
  <si>
    <t xml:space="preserve">In order to raise the tuition to send her young son to private school, a mom starts an unusual business -- a biohazard removal/crime scene clean-up service -- with her unreliable sister.</t>
  </si>
  <si>
    <t xml:space="preserve">Amy Adams, Emily Blunt, Alan Arkin, Jason Spevack</t>
  </si>
  <si>
    <t xml:space="preserve">Christine Jeffs</t>
  </si>
  <si>
    <t xml:space="preserve">crime-scene-cleanup|cb-radio|sister-sister-relationship|business|school|private-school|death|suicide|high-school-sweetheart|crime-scene|biohazard|toyota-tercel|toyota|ford-econoline|ford|cadillac|car|automobile|woman|triple-f-rated|f-rated|bed-frame|bed|bedroom|latex-gloves|vomiting|shooting-oneself-in-the-head|blood-splatter|title-directed-by-female|fast-food-restaurant|horse-ride|biohazard-removal|drug-use|mathematics|candle|blood-donation|reference-to-movie-of-the-week|decomposing-body|ex-schoolmate|shoes|memory|accidentally-setting-a-fire|fire-extinguisher|fire|fire-truck|fireman|swing|post-mortem|driving-a-car-into-a-building|memento|selling-shrimp|newspaper-ad|reference-to-coca-cola|vacuum-cleaner|pregnancy|diner|salesman|family-relationships|motel|babysitter|american-flag|school-principal|teacher|licking-a-wall|licking|medication|key|pistol|reference-to-howard-johnson's-restaurant|reference-to-disneyland|shooting-off-one's-finger|candy|candy-store|reference-to-god|train|talking-to-heaven|heaven|remote-control|toy-helicopter|supermarket|bartender|gun-held-to-one's-head|gunshot|slow-motion-scene|cell-phone|husband-wife-relationship|party|sunglasses|swimming-pool|shell|mobile-phone|tv-news|blood-stain|birth-control-patch|death-of-husband|male-nudity|sense-of-smell|flashlight|photograph|undressing|dressing|being-followed|following-someone|stuck-in-an-elevator|elevator|cake|birthday-cake|truck-driver|truck|liar|lie|shooting|real-estate-agent|used-car-salesman|cigarette-butt|tears|montage|money|dead-body|murder|fired-from-the-job|mirror|shower|police|policeman|pot-smoking|marijuana|donating-blood|hazardous-material|contamination|seminar|janitorial-duties|maggot|scam|watching-tv|police-detective|panties|bra|bare-butt|gun-shop|driving|crying|kiss|trailer-house|slacker|eight-year-old|binoculars|birthday-present|sporting-goods-store|restaurant|railroad-trestle|climbing-a-railroad-trestle|model-airplane|sea-food|house-cleaner|police-officer|ex-cheerleader|one-armed-man|model-builder|lawn-sprinkler|childhood-memory|bathtub|childhood-photo|fanny-pack|severed-finger|tattoo|illegitimate-son|cleaning-supplies-store|financial-problems|telephone-call|sex|sex-in-a-motel|aunt-nephew-relationship|elementary-school|uniform|school-uniform|belief-in-heaven|boy|siamese-cat|birthday|business-card|albuquerque-new-mexico|unfaithfulness|shotgun|old-woman|old-man|mother-daughter-relationship|infidelity|grandfather-grandson-relationship|blood|women's-bathroom|adultery|dysfunctional-family|black-comedy|untucked-shirt-flap|suicide-by-gunshot|lesbian-subtext|car-accident|working-class|wealthy-woman|waitress|train-tracks|trailer-park|talking-to-oneself-in-a-mirror|suicide-of-mother|storytelling|small-business-owner|precocious-child|popcorn|new-mexico|mexican-restaurant|mattress|maid|loss-of-parent|kitten|police-investigation|housemaid|house-on-fire|motel-room|high-school-friend|hazmat-suit|gunshot-wound|grocery-store|flashback|temporary-tattoo|extramarital-affair|embarrassment|dead-mother|corpse|cleaning-lady|cleaning-crew|birthday-party|baby-shower|apology|amputee|van|small-business|single-mother|shrimp|problem-child|mother-son-relationship|married-lover|lesbian|father-daughter-relationship|cleaning|burning-house|break-up|death-of-mother|independent-film|title-spoken-by-character</t>
  </si>
  <si>
    <t xml:space="preserve">tt1121931</t>
  </si>
  <si>
    <t xml:space="preserve">Crank: High Voltage</t>
  </si>
  <si>
    <t xml:space="preserve">Chelios faces a Chinese mobster who has stolen his nearly indestructible heart and replaced it with a battery-powered ticker that requires regular jolts of electricity to keep working.</t>
  </si>
  <si>
    <t xml:space="preserve">Jason Statham, Amy Smart, Dwight Yoakam, Efren Ramirez</t>
  </si>
  <si>
    <t xml:space="preserve">Mark Neveldine, Brian Taylor</t>
  </si>
  <si>
    <t xml:space="preserve">horse-penis|heart|stripper|prostitute|artificial-heart|electricity|cyborg|2000s|machismo|vomiting|head-in-tank|breasts|dark-comedy|die-hard-scenario|homoerotic|sexual-orgasm|sexual-attraction|removing-panties-in-public-place|panties-pulled-down|panties|outdoor-sex|pubic-hair|female-pubic-hair|female-full-frontal-nudity|lust|leg-spreading|fondling|scantily-clad-female|cleavage|colon-in-title|gunfight|tough-girl|hand-to-hand-combat|brawl|fistfight|tough-guy|mixed-martial-arts|martial-arts|one-against-many|three-word-title|murder-of-a-nude-woman|falling-from-height|falling-down-stairs|reverse-cowboy-sex-position|red-panties|pixilated-nudity|panties-slip|nude-with-a-gun|crotch-slip|cowboy-sex-position|camel-toe|braless|blue-dress|watching-own-surgery|syringe|stop-action|statue|spit-in-face|race-track|quest|pump-action-shotgun|practical-joke|passionate-kiss|obscene-finger-gesture|newscast|mini-skirt|life-support|keelhauling|jumper-cable|horse-race|gun-in-rectum|gas-mask|g-string|fire-hose|facial-tattoo|facial-piercing|cooler|chinese-character|surrealism|one-day|macguffin|violence|urination|sex-scene|bare-chested-male|rear-entry-sex|whipping-someone|severed-head-still-conscious|racist-remark|racist-insult|racist-comment|racism-reference|preserved-severed-head|former-contract-killer|former-assassin|ex-assassin|ethnic-stereotype|ethnic-slur|ethnic-conflict|bigoted-assassin|shotgun-sodomy|shock-collar|nunchuck|horse|godzilla|gang-member|elbow-cut-off|cockney-rhyming-slang|cattle-prod|black-comedy|stolen-heart|sex-in-public|pole-dancer|pimp|organ-removal|kicked-in-the-groin|head-shot|flogging|breast-enlargement|bloopers-during-credits|twin-brother|triad|tourette's-syndrome|thrown-through-a-windshield|thrown-through-a-window|thrown-through-a-wall|thrown-from-a-car|therapy|taser|subtitled-scene|strip-club|strangulation|stealing-a-car|static-electricity|stabbed-in-the-neck|split-screen|slaughter|shotgun|shot-to-death|shot-in-the-stomach|shot-in-the-head|shot-in-the-forehead|shot-in-the-chest|shot-in-the-back|shootout|severed-head|self-mutilation|scene-during-end-credits|returning-character-killed-off|repeated-line|recurring-character|raised-middle-finger|punched-in-the-face|porn-star|pole-dance|pistol|person-on-fire|organ-harvesting|mansion|male-rear-nudity|machine-gun|machete|los-angeles-california|lap-dance|kicked-in-the-crotch|juvenile-delinquency|interrogation|interracial-relationship|hot-wiring|horse-track|hit-in-the-crotch|hit-by-a-car|held-at-gunpoint|heart-surgery|heart-in-hand|gore|foot-chase|flashback|female-rear-nudity|female-frontal-nudity|electrocution|dog-collar|doctor|disembodied-head|cigarette-smoking|catalina-island|car-crash|butt-slap|burnt-face|burned-alive|breast-implant|breaking-through-a-door|breaking-a-bottle-over-someone's-head|boyfriend-girlfriend-relationship|body-landing-on-a-car|body-in-a-trunk|boat|blood|blood-splatter|blood-on-camera-lens|beating|beaten-to-death|ambulance|absurdism|cult-film|sequel|second-part|one-man-army|surprise-ending</t>
  </si>
  <si>
    <t xml:space="preserve">tt0436364</t>
  </si>
  <si>
    <t xml:space="preserve">Good</t>
  </si>
  <si>
    <t xml:space="preserve">The rise of national socialism in Germany should not be regarded as a conspiracy of madmen. Millions of "good" people found themselves in a society spiralling into terrible chaos. A film about then, which illuminates the terrors of now.</t>
  </si>
  <si>
    <t xml:space="preserve">Viggo Mortensen, Jason Isaacs, Jodie Whittaker, Steven Mackintosh</t>
  </si>
  <si>
    <t xml:space="preserve">Vicente Amorim</t>
  </si>
  <si>
    <t xml:space="preserve">national-socialism|heil-hitler|censorship|corpse|children|suffering|novel|book|propaganda|professor|neurotic|germany|euthanasia|dementia|pre-war|rector|church|exit-papers|job-promotion|military-reservist|duck|train-ticket|lying-on-a-couch|barefoot|bed|chancellery-berlin|embassy|french|brandenburg-germany|moral-dilemma|record-keeping|resettlement|lance-corporal|reichsminister|dining-hall|father-daughter-relationship|ringing-a-bell|schutzstaffel|haunted-by-music|patient|german-flag|unpacking|falling-in-love|beer-stein|german-army|weisbaden-germany|reference-to-ernst-vom-rath|third-reich|kiss-on-the-cheek|orchestra|guard-dog|dog|war-veteran|self-interest|sleeping-pill|racial-prejudice|tears|crying|year-1899|literature|piano-lesson|piano-teacher|waiter|swimsuit|swimming|ring|railway-station|loss-of-memory|amnesia|flask|truck|eating|food|wine|pride|snow|pain|mazurka|flash-camera|photograph|photographer|camera|german-filmmaking|filmmaking|cooking|goulash|threat-of-employment-dismissal|lecturer|bench|park|beer-garden|mistress|right-to-life|thunder|sherry|brandy|balloon|flowers|narcissism|neurosis|beer|father-in-law-son-in-law-relationship|nazism|secret-assignment|party|national-socialist|mercy-killing|chronic-illness|irrational-behavior|rationality|typewriter|nazi-soldier|german-soldier|telephone-call|telephone|pianist|piano|rain|reference-to-heinrich-himmler|therapist|therapy|parade|betrayal|girl|boy|letter|song|singing|doctor|suitcase|old-woman|falling-down-stairs|running|morality|begging-for-help|paris-france|conscience|dignity|fire|psychoanalyst|silesia|synagogue|ransacking|riot|train|rifle|hospital|pills|ypres-belgium|money|sleeplessness|impotence|bare-chested-male|listening-to-music|reading|writing|reference-to-marcel-proust|book-burning|eyeglasses|cigarette-smoking|university|sex|politician|politics|reference-to-jesus-christ|reference-to-god|older-man-younger-woman-relationship|year-1938|film-studio|dead-body|dying|death|slow-motion-scene|looking-at-self-in-mirror|mirror|friendship|friend|year-1942|infidelity|unfaithfulness|adultery|extramarital-affair|drunkenness|drinking|drink|marital-separation|marriage|aryan|jewish|jew|tuberculosis|illness|lecture-hall|classroom|class|gestapo|student|teacher|kiss|flash-forward|year-1918|swastika|guilt|reference-to-adolf-hitler|father-son-relationship|reference-to-gustav-mahler|flashback|year-1933|year-1937|berlin-germany|world-war-two|hallucination|dehumanization|barracks|concentration-camp|1940s|kristallnacht|nazi-uniform|pogrom|anti-semitism|burning-a-car|dinner|novelist|movie-set|philosopher|nazi|cemetery|ex-husband-ex-wife-relationship|husband-wife-relationship|world-war-one-veteran|park-bench|ss|loss-of-dignity|ethics|attempted-suicide|ill-mother|mother-son-relationship|cheesecake|german-jew|best-friend|university-professor|teacher-student-relationship|nazi-germany|1930s|writer|literature-professor|german|author|one-word-title|death-of-mother|based-on-play|old-people's-home|singer</t>
  </si>
  <si>
    <t xml:space="preserve">tt1124052</t>
  </si>
  <si>
    <t xml:space="preserve">City of Life and Death</t>
  </si>
  <si>
    <t xml:space="preserve">In 1937, Japan occupied Nanjing, the Chinese capital. There was a battle and subsequent atrocities against the inhabitants, especially those who took refuge in the International Security Zone.</t>
  </si>
  <si>
    <t xml:space="preserve">Cinema Ventures</t>
  </si>
  <si>
    <t xml:space="preserve">Ye Liu, Yuanyuan Gao, Wei Fan, Lan Qin</t>
  </si>
  <si>
    <t xml:space="preserve">Chuan Lu</t>
  </si>
  <si>
    <t xml:space="preserve">atrocity|battle|chinese|horseback-riding|martial-arts|brawl|shootout|gunfight|sword-fight|kissing-while-having-sex|street-shootout|hand-to-hand-combat|combat|fish|canned-food|starving|blowing-a-dandelion|drummer|drum|banner|wheelchair|shanghai-china|conquest|defeat|military|man-crying|suffed-leopard|ferocity|translator|cart|vandalism|violence|random-shooting|celebration|flower-in-one's-mouth|flower-over-ear|firing-squad|falling-to-one's-knees|suitcase|volunteer|raising-one's-hand|song|singing|singer|fundoshi|piano-player|piano|dead-nude-female-body|flashback|bare-butt|female-nudity|nudity|handshake|passport|motorcycle|megaphone|dandelion|flower|nervousness|rice|holding-hands|sacrifice|death-of-little-girl|death-of-daughter|crucifix|sword|head-wound|marching|wedding-ring|german|carrying-a-child-on-one's-back|panic|survivor|woman-disguised-as-a-man|nail-polish|lipstick|puppy|bathtub|bath|dancing|dancer|tearing-off-someone's-clothes|eyeglasses|climbing-a-rope|running-for-your-life|torch|boarding-up-a-door|hammer|stealing-from-a-dead-body|surrender|confessional|catholic|church|hands-tied-behind-back|undressing|condom|pulling-up-pants|child-rape|american-flag|snowing|bicycle|siege|thrown-out-a-window|suicide-by-jumping-out-a-window|jumping-out-a-window|pretending-to-be-dead|drink|drinking|girl|boy|boy-soldier|horse-carcass|cutting-someone's-hair|scissors|comfort-station|safety-zone|mother-daughter-relationship|father-daughter-relationship|shot-in-the-stomach|gas-mask|gas-can|gasoline|bullet|premature-ejaculation|venereal-disease|sergeant|rope|candle|lantern|cigarette-smoking|saki|bean-jelly|candy|bribe|coin|male-secretary|secretary|face-slap|friend|friendship|tent|rape|prologue|blood|war-ruins|fear|prostitute|sex|suicide|kiss|apology|hospital|nurse|doctor|suffering|pain|husband-wife-relationship|ambush|sniper|running|stabbing|war-atrocity|slaughter|mass-grave|subjective-camera|tied-up|capture|dead-horse|horse|shooting|shot-in-the-back|shot-in-the-head|severed-head|evacuation|execution|looting|corpse|dead-body|prisoner-of-war|pow|japanese-occupation|tears|crying|grenade|rickshaw|fire|children|japanese-flag|trench|photograph|postcard|refugee|tank|machine-gun|pistol|bayonet|rifle|gun|explosion|chinese-army|japanese-army|chinese-soldier|death|murder|mass-murder|army-vs-civilians|exclamation-point-in-title|repetition-in-title|defenestration|antonyms-in-title|war-crime|massacre|marauder|german-expatriate|world-war-two|sino-japanese-war|place-name-in-title|nanking-massacre-china-1937|nanjing-china|japanese|japanese-soldier|city-name-in-title|year-1938|year-1937|1930s</t>
  </si>
  <si>
    <t xml:space="preserve">tt1074929</t>
  </si>
  <si>
    <t xml:space="preserve">Adoration</t>
  </si>
  <si>
    <t xml:space="preserve">For his French-class assignment, a high school student weaves his family history in a news story involving terrorism, and goes on to invite an Internet audience in on the resulting controversy.</t>
  </si>
  <si>
    <t xml:space="preserve">Devon Bostick, Rachel Blanchard, Louca Tassone, Kenneth Welsh</t>
  </si>
  <si>
    <t xml:space="preserve">Atom Egoyan</t>
  </si>
  <si>
    <t xml:space="preserve">internet|high-school-student|student|french-class|controversy|terrorism|high-school|suburb|toronto-ontario-canada|online|chatting|hijab|burqa|damaging-a-violin|execution|reality-vs-fiction|burning-a-nativity-scene|gas-can|suspicion|suspected-murder-suicide|suspected-suicide|suspected-murder|towing-a-car|apology|flash-forward|personal-finance|unborn-baby-kicking|school-play|loan|messiah|prophet|veil|nativity-scene|reference-to-the-virgin-mary|reference-to-joseph|reference-to-jesus-christ|exploding-car|car-explosion|airplane|model-airplane|cultural-difference|snowing|snow|money-problems|delivery-boy|guitar|hospital|drawing|tattoo|martyrdom|mother-in-law-son-in-law-relationship|memory|french|french-canadian|money|media-frenzy|internet-chatroom|dead-father|detonator|explosive|old-woman|old-man|zionist|bomb|death-of-sister|nonlinear-timeline|voice-over-narration|customs-agent|taxi|subtitled-scene|computer|eating|food|cigarette-smoking|grandmother-grandson-relationship|fired-from-the-job|christmas-decorations|search|cell-phone|telephone-call|photograph|christmas-tree|christmas|politics|tears|crying|mother-son-relationship|brother-sister-relationship|father-daughter-relationship|terrorist|friend|friendship|family-secret|teenage-girl|teenage-boy|teacher|class|violin-repair-shop|bus|lawyer|electric-guitar|cn-tower|religion|bethlehem|israeli|classroom|christmas-lights|laptop-computer|hospital-bed|customs|video-camera|family-relationships|violin|violinist|videotaping|veiled-woman|uncle-nephew-relationship|tow-truck|teacher-student-relationship|father-in-law-son-in-law-relationship|secret|religious-belief|pretending|prejudice|prejudiced-father|online-chat|muslim|multiculturalism|lack-of-understanding|interfaith-marriage|innocence|inheritance|ignorance|holocaust-survivor|high-school-teacher|hate|grandfather-grandson-relationship|french-teacher|father-son-relationship|ex-husband-ex-wife-relationship|empathy|drama-teacher|discrimination|death|death-of-parents|death-of-daughter|car-accident|anger|pregnancy|flashback|boyfriend-girlfriend-relationship|webcam|unreliable-flashback|taxi-driver|storytelling|racism|orphan|musician|class-project|one-word-title|pregnant-girlfriend|irish-terrorist|death-of-father|death-of-mother|based-on-true-story</t>
  </si>
  <si>
    <t xml:space="preserve">tt0865554</t>
  </si>
  <si>
    <t xml:space="preserve">The Informers</t>
  </si>
  <si>
    <t xml:space="preserve">One week in L.A. in 1983, featuring movie executives, rock stars, a vampire and other morally challenged characters in adventures laced with sex, drugs and violence.</t>
  </si>
  <si>
    <t xml:space="preserve">Senator International</t>
  </si>
  <si>
    <t xml:space="preserve">Jon Foster, Billy Bob Thornton, Austin Nichols, Amber Heard</t>
  </si>
  <si>
    <t xml:space="preserve">Gregor Jordan</t>
  </si>
  <si>
    <t xml:space="preserve">sex-scene|female-nudity|female-frontal-nudity|child-abduction|drug|bare-breasts|female-rear-nudity|child-in-peril|star-died-before-release|breasts|pubic-hair|male-pubic-hair|cheating-girlfriend|jealousy|group-sex|screenplay-adapted-by-author|kissing|smoking-a-joint|smoking-marijuana|smoking|marijuana|four-people-in-bed|lying-in-bed|kissing-while-having-sex|kiss|topless-girl|topless|topless-female-nudity|nipple|nipples|chauffeured-limousine|hand-bandage|woman-in-a-bikini|sketch|slip-and-fall|newscast|year-1983|menage-a-trois|night-cityscape|rock-concert|rock-band|fog-machine|mai-tai|limousine|ice-bath|sunglasses|funeral|sushi|attractive-girl-with-braces|bathing|woman-on-top|watching-tv|underage-drinking|swimming-pool|pop-star|pool-party|pill-popping|mother-son-relationship|memorial-service|male-in-bathtub|male-full-frontal-nudity|loss-of-friend|foursome|family-dinner|dysfunctional-family|dying-woman|cocaine|ex-husband-ex-wife-relationship|slow-motion-scene|older-woman-younger-man-relationship|older-man-younger-woman-relationship|bathtub|bare-chested-male|vacation|underage-sex|uncle-nephew-relationship|tv-reporter|title-appears-in-writing|threesome|switchblade|strangulation|shooting|selfishness|rocker|rich-kid|restaurant|punched-in-the-face|producer|premarital-sex|pot-smoking|party|orgy|music-video|multiple-storyline|mistress|memorial|marijuana-joint|male-rear-nudity|male-frontal-nudity|los-angeles-california|loneliness|kidnapping|infidelity|hustler|hollywood-sign|hollywood-california|hit-by-a-car|heroin|held-captive|hawaii|groupie|grief|father-son-relationship|family-relationships|faked-death|duct-tape-over-mouth|drunkenness|drug-dealer|drug-abuse|doorman|debauchery|cut-hand|concert|college-student|cocaine-snorting|car-crash|brother-sister-relationship|boyfriend-girlfriend-relationship|bong|blood|bleeding-to-death|bisexual|bikini|beach|bandaged-hand|band-manager|aids|gay-slur|1980s|death-of-friend|based-on-novel|lying-on-a-beach|women-wearing-a-one-piece-swimsuit|extreme-closeup</t>
  </si>
  <si>
    <t xml:space="preserve">tt0762073</t>
  </si>
  <si>
    <t xml:space="preserve">Thirst</t>
  </si>
  <si>
    <t xml:space="preserve">Through a failed medical experiment, a priest is stricken with vampirism and is forced to abandon his ascetic ways.</t>
  </si>
  <si>
    <t xml:space="preserve">Kang-ho Song, Ok-bin Kim, Hae-suk Kim, Ha-kyun Shin</t>
  </si>
  <si>
    <t xml:space="preserve">Drama, Horror, Romance</t>
  </si>
  <si>
    <t xml:space="preserve">12 wins &amp; 18 nominations.</t>
  </si>
  <si>
    <t xml:space="preserve">vampire|blood|priest|virus|disease|african|lust|hospital|medical-experiment|blood-transfusion|breasts|loss-of-virginity|female-vampire|tied-to-a-chair|blood-drinking|doomed-romance|tragedy|cult-film|black-comedy|death|toe-sucking|bra|prayer|nurse|penis|buttocks|masturbation|panties|filipina|sickness|religion|gore|christianity|volleyball|self-inflicted-injury|lie|fantasy-sequence|cheating-wife|wheelchair-bound|waterbed|vodka|video-camera|vampire-sex|tent|supernatural-power|suicide|strangulation|stabbed-in-the-throat|stabbed-in-the-chest|wrist-slitting|face-slap|sex-with-a-priest|severed-foot|self-mutilation|praying|paint|ocean|obese-man|neck-breaking|mother-son-relationship|mother-in-law-daughter-in-law-relationship|male-rear-nudity|male-frontal-nudity|mahjong|loud-noise|locked-in-a-room|lifted-by-the-throat|lesion|knife|jumping-from-a-rooftop|jumping-from-a-window|jumping-off-a-building|infidelity|infection|husband-wife-relationship|hit-by-a-car|hiding-in-a-car-trunk|healing|hallucination|flute|fishing|first-kiss|finger-cut|falling-from-height|eye-blinking|ex-cop|ear-bleeding|drunkenness|drowning|drinking-blood|doctor|digging-a-grave|cpr|coughing-blood|corpse|confessional|coma|childhood-friend|cancer|burnt-body|burned-alive|broken-arm|body-landing-on-a-car|blood-vomiting|blister|blind-man|bleeding-from-eyes|bare-chested-male|head-bandage|attempted-rape|ashes|ambulance|sun|murder|flying|conscience|catholic-guilt|bone-breaking|experiment-gone-wrong|one-word-title|title-spoken-by-character</t>
  </si>
  <si>
    <t xml:space="preserve">tt1097013</t>
  </si>
  <si>
    <t xml:space="preserve">Next Day Air</t>
  </si>
  <si>
    <t xml:space="preserve">Two inept criminals are mistakenly delivered a package of cocaine and think they've hit the jackpot, triggering a series of events that changes ten people's lives forever.</t>
  </si>
  <si>
    <t xml:space="preserve">Donald Faison, Mike Epps, Wood Harris, Omari Hardwick</t>
  </si>
  <si>
    <t xml:space="preserve">Benny Boom</t>
  </si>
  <si>
    <t xml:space="preserve">package|cocaine|wrong-address|topless-female-nudity|slow-motion-scene|face-slap|bare-chested-male|video-tape|tongue-cut-out|told-in-flashback|title-appears-in-writing|tied-to-a-chair|thong|thief|talking-to-oneself-in-a-mirror|switchblade|stabbed-in-the-leg|stabbed-in-the-chest|snorting-cocaine|shotgun|shot-to-death|shot-in-the-shoulder|shot-in-the-leg|shot-in-the-head|shot-in-the-forehead|shot-in-the-chest|scene-during-end-credits|roommate|robbery|raised-middle-finger|puerto-rican|pistol|philadelphia-pennsylvania|news-report|murder|masked-man|marijuana-joint|machine-gun|lives-with-mother|lesbian-kiss|knife|knife-fight|jammed-gun|held-at-gunpoint|head-butt|foot-chase|flashback|employee-of-the-month|dumb-criminal|duct-tape-over-mouth|death|cousin-cousin-relationship|cigarette-smoking|cigar-smoking|burned-with-a-cigarette|bullet-proof-vest|boyfriend-girlfriend-relationship|body-in-a-trunk|blunt|blood|beating|bank-robbery|bag-of-money|apartment-building|ak-47|afro|thug|storage-unit|stoned|stolen-watch|shootout|punched-in-the-face|pot-head|mother-son-relationship|marijuana|gunman|gang-banger|female-rear-nudity|employer-employee-relationship|drug-money|drug-dealer|delivery-man|cockfighting|bound-and-gagged|death-of-friend</t>
  </si>
  <si>
    <t xml:space="preserve">tt0806027</t>
  </si>
  <si>
    <t xml:space="preserve">Blood: The Last Vampire</t>
  </si>
  <si>
    <t xml:space="preserve">A vampire named Saya, who is part of covert government agency that hunts and destroys demons in a post-WWII Japan, is inserted in a military school to discover which one of her classmates is a demon in disguise.</t>
  </si>
  <si>
    <t xml:space="preserve">Ji-hyun Jun, Allison Miller, Liam Cunningham, JJ Feild</t>
  </si>
  <si>
    <t xml:space="preserve">Chris Nahon</t>
  </si>
  <si>
    <t xml:space="preserve">vampire|demon|school|general|american|military-base|high-school|half-breed|japan|ambulance|gore|ritual|martial-arts|orphan|supernatural|flashback|sniper|braids|schoolgirl-uniform|girl-heroine|murder|shape-shifter|metamorphosis|bloodsucker|schoolgirl|transformation|battle|father-daughter-relationship|kendo|frankenstein|mount-fuji|subway|hunter|exploding-building|sword-fight|remake|unsubtitled-foreign-language|japanese|teenage-rebellion|yokota-air-base|undercover-agent|sword|revenge|rescue|general's-daughter|covert-operation|cia|base-commander|army-general|air-base|based-on-comic|post-world-war-two</t>
  </si>
  <si>
    <t xml:space="preserve">tt1119646</t>
  </si>
  <si>
    <t xml:space="preserve">The Hangover</t>
  </si>
  <si>
    <t xml:space="preserve">Three buddies wake up from a bachelor party in Las Vegas, with no memory of the previous night and the bachelor missing. They make their way around the city in order to find their friend before his wedding.</t>
  </si>
  <si>
    <t xml:space="preserve">Bradley Cooper, Ed Helms, Zach Galifianakis, Justin Bartha</t>
  </si>
  <si>
    <t xml:space="preserve">Won 1 Golden Globe. Another 12 wins &amp; 25 nominations.</t>
  </si>
  <si>
    <t xml:space="preserve">morning-after|hangover|female-frontal-nudity|drunkenness|female-nudity|wedding|party|bachelor-party|pubic-hair|breasts|hedonism|male-frontal-nudity|friend|tiger|baby|stripper|dentist|hotel|hotel-suite|male-pubic-hair|las-vegas-wedding|mini-dress|leg-spreading|scantily-clad-female|stuffed-in-trunk|jock-strap|friendship-between-men|photo-album-epilogue|ends-with-a-wedding|reverse-chronology|implied-cunnilingus|male-rear-nudity|drugged-drink|partying|masturbation|male-nudity|immaturity|friendship|farce|brother-in-law-brother-in-law-relationship|las-vegas-nevada|memory-loss|villa|missing-tooth|convertible|teacher|prostitute|the-morning-after|mercedes-convertible|toast|mercedes|rooftop|marriage|groom|drink|searching-for-missing-friend|searching-for-friend|monkey-smoking-a-cigarette|in-medias-res|monkey-smoking|one-last-fling|state-flag|first-part|2000s|bikini|las-vegas-wedding-chapel|red-dress|story-continued-during-end-credits|wedding-reception|electric-shaver|poker-chip|wheelchair|gagged|security-video|vacant-lot|crowbar|demonstration|interrogation|pay-phone|heirloom|engagement-ring|product-placement|monster-energy-drink|photo-album|wedding-picture|baby-crying|jagermeister|tiptoe|caesar's-palace-las-vegas|fountains-of-belagio|rogaine|hitting-one's-head-on-a-car-door|september-11-2001|spit-take|time-lapse-photography|singing-in-a-car|f-word|guy-flick|misadventure|snorricam|missing-person|mercedes-benz|vomit|inflatable-toy|used-condom|obscene-finger-gesture|implied-fellatio|wristband|valet|milf|mattress|hotel-room|taser|single-mother|los-angeles-california|drugged|break-up|blonde|interracial-discourse|wedding-singer|tuxedo|tooth-pulling|told-in-flashback|thong|surveillance-footage|sunburn|stun-gun|stolen-police-car|split-lip|shotgun|shot-in-the-shoulder|shot-in-the-face|shot-in-the-crotch|sex-in-an-elevator|scene-during-end-credits|roofie|road-trip|ring|rectal-exam|realization|raised-middle-finger|purse|punched-in-the-stomach|police-station|pistol|piano-playing|photograph|obscene-gesture|mistaken-identity|mentally-challenged|mansion|knocked-out|kidnapping|investigation|infant|husband-wife-relationship|hostage|hospital|hit-with-a-tire-iron|hit-with-a-car-door|hit-in-the-stomach|hit-on-the-head|held-at-gunpoint|handcuffs|gay-slur|flashback|fellatio|exposed-breast|escort|dumb-police|drug-dealer|driving-on-the-sidewalk|director-cameo|desert|cut-hand|climbing-through-a-window|child-uses-gun|chapel|card-counting|car-crash|car-accident|camera|breast-feeding|body-in-a-trunk|blood|blackjack|black-eye|beating|bag-over-head|womanizer|wedding-chapel|underwear|teeth|suspicion|stupidity|search|punched-in-the-face|peter-pan-syndrome|motel|male-camaraderie|machismo|lost-weekend|jacuzzi|insecurity|hospital-bracelet|groomsman|gangster|gambling|fiancee|drug-use|drinking|doctor|childhood-reversion|casanova|cameo|camaraderie|brother-sister-relationship|bride-and-groom|boxer|automated-teller-machine|asian|amnesia|abandoned-baby|holocaust-joke|binge-drinking|chicken|two-word-title|cleavage|man-with-glasses|raw-meat|american-flag|drive-over-foot|urination|bare-chested-male|valet-parking|police-car</t>
  </si>
  <si>
    <t xml:space="preserve">tt1276105</t>
  </si>
  <si>
    <t xml:space="preserve">Saint John of Las Vegas</t>
  </si>
  <si>
    <t xml:space="preserve">An ex-gambler is lured back into the game by a veteran insurance-fraud investigator.</t>
  </si>
  <si>
    <t xml:space="preserve">IndieVest Pictures</t>
  </si>
  <si>
    <t xml:space="preserve">Steve Buscemi, Romany Malco, Sarah Silverman, Peter Dinklage</t>
  </si>
  <si>
    <t xml:space="preserve">Hue Rhodes</t>
  </si>
  <si>
    <t xml:space="preserve">male-frontal-nudity|place-name-in-title|city-name-in-title</t>
  </si>
  <si>
    <t xml:space="preserve">tt1176740</t>
  </si>
  <si>
    <t xml:space="preserve">Away We Go</t>
  </si>
  <si>
    <t xml:space="preserve">A couple who is expecting their first child travel around the U.S. in order to find a perfect place to start their family. Along the way, they have misadventures and find fresh connections with an assortment of relatives and old friends who just might help them discover "home" on their own terms for the first time.</t>
  </si>
  <si>
    <t xml:space="preserve">John Krasinski, Maya Rudolph, Carmen Ejogo, Catherine O'Hara</t>
  </si>
  <si>
    <t xml:space="preserve">baby|friend|children|road-trip|belgium|search|pregnancy|parenting|home|montreal|sexual-humor|black-humor|lesbianism|reference-to-bob-dylan|orange-tree|nightclub|artist|man-with-glasses|train-travel|train-ride|journey|expectant-grandmother|pregnant-sister-in-law|pregnant-sister|roadtrip|cross-country-trip|cross-country|expectant-mother|expectant-father|biracial|wood-carving|whispering|watching-tv|vagina|vaginal-flavor|uterus|university-of-wisconsin-madison|underwear|uncle-niece-relationship|train-compartment|testicles|tears|taking-off-one's-shoes|sunglasses|stuffed-frog-toy|stuffed-crab-toy|stuffed-animal-toy|student-protest|stripper|storytelling|star-spangled-banner|sonogram|song|slippers|singing|singer|sing-along|sex|sense-of-taste|restaurant|reference-to-simone-de-beauvoir|reference-to-huckleberry-finn|reference-to-casey-kasem|reference-to-casey-jones|promise|prologue|professor|pole-dance|photograph|pancake|pajamas|mother-in-law-daughter-in-law-relationship|motel|mobile-phone|midwife|male-stripper|long-john-silver-restaurant|living-together|lesbian|knot|kiss|job-interview|jazz-combo|interracial-romance|ice-cream|hotel|hiding-under-a-bed|heater|heartbeat|golf-club|goggles|girl|fruit|food|flask|flashlight|father-in-law-daughter-in-law-relationship|eyeglasses|eating|drink|drinking|dog-race|desert|demonstration|dead-mother|dead-father|cunnilingus|crying|cobbler|childbirth|cell-phone|carrot-juice|candle|cafe|brushing-teeth|breast-feeding|boy|bible|beer|bedtime-story|bathtub|bathroom-fixtures-showroom|baseball|bar|aunt-niece-relationship|antwerp-belgium|american-indian-statue|white-male-black-female-relationship|unmarried-couple|unborn-child|train|sister-sister-relationship|saying-grace|prayer|oral-sex|miscarriage|interracial-relationship|interracial-adoption|heart-rate-monitor|greyhound|greyhound-racing|dog-racing|dead-parents|childhood-home|brother-brother-relationship|beard|baby-stroller|airplane|three-word-title|underachiever|tucson-arizona|tree|trampoline|telephone-call|swimming-pool|sugar-cube|self-righteousness|self-obsession|self-observation|self-examination|pineapple|phoenix-arizona|people-mover|orange-the-fruit|on-the-road|mother-son-relationship|mother-daughter-relationship|monologue|miami-florida|medical-illustrator|marriage|maple-syrup|madison-wisconsin|lullaby|irony|interview|interracial-couple|insurance-salesman|insurance-agent|illustrator|idiosyncrasy|husband-wife-relationship|friendship|father-son-relationship|father-daughter-relationship|family-relationships|episodic-structure|earth-mother|disguised-voice|cynicism|colorado|classmate|childhood-friend|bunk-bed|boyfriend-girlfriend-relationship|bourgeoisie|airport|adoption</t>
  </si>
  <si>
    <t xml:space="preserve">tt1152836</t>
  </si>
  <si>
    <t xml:space="preserve">Public Enemies</t>
  </si>
  <si>
    <t xml:space="preserve">The Feds try to take down notorious American gangsters John Dillinger, Baby Face Nelson and Pretty Boy Floyd during a booming crime wave in the 1930s.</t>
  </si>
  <si>
    <t xml:space="preserve">Christian Bale, Christian Stolte, Jason Clarke, Johnny Depp</t>
  </si>
  <si>
    <t xml:space="preserve">torture|interrogation|thrown-from-a-car|impersonating-a-police-officer|public-enemy-number-one|celebrity-criminal|bank|fbi|1930s|j.-edgar-hoover|gang|bank-robber|boy|police|friend|folk-hero|outlaw|fbi-agent|manhunt|great-depression|organized-crime|public-enemy|gangster|prohibition|woman|deportation|brothel|romanian|romania|neo-western|repeating-rifle|hideout|tough-guy|kissing-while-having-sex|sex-scene|villain-arrested|hotel-fight|final-showdown|main-character-dies|main-character-shot|street-shootout|police-shootout|reference-to-clark-gable|movie-theatre|criminal|gun-battle|convict|prison-escape|wooden-gun|gunfight|gang-violence|opening-action-scene|evil-man|villain-played-by-lead-actor|baseball-game-on-radio|camera-focus-on-female-butt|woman-beater|surgery|doctor|car|media-coverage|newsreel|kitchen|corpse|photograph|radio|handcuffed-to-a-chair|crime-epic|bag-of-money|bank-vault|kicking-in-a-door|sunglasses|hat|kidnapping|blood-splatter|blood-on-shirt|shot-in-the-side|woods|michigan|farmhouse|farm|soldier|motorcycle|flare|carjacking|neo-noir|binoculars|betting|boyfriend-girlfriend-relationship|italian-american|apartment|police-officer|handgun|shotgun|reference-to-james-cagney|riding-on-a-running-board|striped-prison-uniform|manitowish-waters-wisconsin|shaving|pocket-watch|cigarette-case|stoplight|safe|escape|pursuit|escape-from-jail|junior-g-man|bookie|alleyway|little-bohemia-wisconsin|manacles|shackles|black-american|phone-interception|surveillance|tied-to-a-tree|alvin-karpis|guard-tower|prison-guard|semiautomatic-rifle|submachine-gun|nominee-indiana|menominie-wisconsin|manitowish-wisconsin|tears|crying|elevator|handcuffs|arm-wound|shoulder-wound|theatre-audience|watching-a-movie|horse-race|railway-station|jail|bath|senate-hearing|congressional-hearing|judge|lawyer|punched-in-the-gut|gun-smuggling|sewing-machine|sewing|police-car|policeman|newsreel-cameraman|photographer|camera|wisconsin|disguise|gun-held-to-throat|shooting|card-playing|michigan-city-indiana|indiana-state-penitentiary|apple-orchard|press-conference|kiss|airplane|eating|food|nightclub|band|cigar-smoking|drunkenness|drinking|drink|sheriff|wound|getaway-car|dying|pay-phone|train|telephone-call|undressing|money-laundering|money|reference-to-lowell-thomas|radio-news|french|dancing|dancer|song|singing|singer|ohio|cafe|frank-nitti|gun|slow-motion-scene|sex|face-slap|dance|bathtub|restaurant|killing-spree|bank-heist|no-title-at-beginning|no-opening-credits|tommy-gun|tucson-arizona|tied-to-a-chair|suicide|stealing-a-car|south-dakota|shot-to-death|shot-through-a-window|shot-through-a-door|shot-in-the-stomach|shot-in-the-shoulder|shot-in-the-leg|shot-in-the-face|shot-in-the-chest|shot-in-the-arm|scar|safe-house|rifle|red-dress|punched-in-the-face|job-promotion|prison|police-station|murder-of-a-police-officer|planning-robbery|pistol|pistol-whip|on-the-run|murder|mugshot|movie-theater|morality|machine-gun|lodge|letter|jumping-through-a-window|murder-of-an-innocent-person|informant|indiana|hotel|hospital|hit-with-a-rifle-butt|held-at-gunpoint|head-wound|handcuffed-woman|friendship|falling-down-stairs|fake-gun|ethics|escape-from-prison|dying-words|deception|death|dangerous-criminal|court|corrupt-lawyer|chase|car-accident|blood|beating|beaten-to-death|bar|arrest|ambush|coat-check-girl|what-happened-to-epilogue|violence|stakeout|singing-in-a-car|shot-in-the-head|shot-in-the-back|shootout|race-track|prison-break|police-brutality|love-at-first-sight|hostage|g-man|foot-pursuit|first-date|chicago-illinois|car-chase|betrayal|bank-robbery|fbi-chief|death-of-friend|based-on-book|surprise-ending|two-word-title|african-american|cigarette-smoking</t>
  </si>
  <si>
    <t xml:space="preserve">tt1103982</t>
  </si>
  <si>
    <t xml:space="preserve">The Girlfriend Experience</t>
  </si>
  <si>
    <t xml:space="preserve">A drama set in the days leading up to the 2008 Presidential election, and centered on a high-end Manhattan call girl meeting the challenges of her boyfriend, her clients, and her work.</t>
  </si>
  <si>
    <t xml:space="preserve">Sasha Grey, Chris Santos, Philip Eytan, Colby Trane</t>
  </si>
  <si>
    <t xml:space="preserve">client|presidential-election|camera-shot-of-feet|pantyhose|female-nudity|high-heels|french-kissing|reference-to-barack-obama|personal-trainer|economy|call-girl|shoe-dangling|foot-closeup|female-stockinged-legs|experimental-film|video-camera|watching-tv|no-ending|sex-talk|masturbation|las-vegas-nevada|john-mccain|jewish-man|female-frontal-nudity|escort|driver|disgust|critic|corset|businessman|breaking-up-with-boyfriend|boyfriend-girlfriend-relationship|bar|art-gallery|independent-film|actor-shares-first-name-with-character|female-stockinged-feet|airport|musician|business|bra|voice-over|money|vagina|drummer|breasts|hooker|laptop-computer|f-word|manhattan-new-york-city|telephone|bathtub|bare-chested-male|three-word-title|low-budget-film|long-take|working-out|website|web-designer|treadmill|thong|street-performer|sliding-door|shopping|scene-after-end-credits|review|restaurant|recession|prostitute|private-jet|porn-star|package|nonlinear-timeline|new-york-city|journalist|jogging|interview|insecurity|infidelity|hug|hotel|gym|black-bra-and-panties|pubic-hair</t>
  </si>
  <si>
    <t xml:space="preserve">tt1182345</t>
  </si>
  <si>
    <t xml:space="preserve">Moon</t>
  </si>
  <si>
    <t xml:space="preserve">Astronaut Sam Bell has a quintessentially personal encounter toward the end of his three-year stint on the Moon, where he, working alongside his computer, GERTY, sends back to Earth parcels of a resource that has helped diminish our planet's power problems.</t>
  </si>
  <si>
    <t xml:space="preserve">Sam Rockwell, Kevin Spacey, Dominique McElligott, Rosie Shaw</t>
  </si>
  <si>
    <t xml:space="preserve">Won 1 BAFTA Film Award. Another 25 wins &amp; 33 nominations.</t>
  </si>
  <si>
    <t xml:space="preserve">moon|solitude|memory|minimal-cast|earth|computer|isolation|die-hard-scenario|containment|hitchcockian|single-set-production|short-term-memory|psychological-manipulation|haunted-by-the-past|mind-game|hidden-truth|alone-against-the-odds|suspense|cult-film|wedding-ring|dead-body|eating|food|death|marriage|nightmare|knife|contract|accident|harvester|helium-3|astronaut|time|plant|rescue|infirmary|rescue-team|energy|self-deception|actor-playing-multiple-roles|dying-man|video-telephone|space|wearing-sunglasses-inside|euthanasia|computer-password|computer-system|rover|sickness|uniform|trapped-in-space|person|nonperson|memory-implant|megacorporation|legal-rights-of-artificial-life-form|human-clone|false-memory|artificial-human|deprivation|password|gore|solar-storm|reality|dna|rescue-mission|video|vision|logic|panties|dream-sequence|buttocks|spacecraft|newsreel-footage|cover-up|count-down|loupe|baseball-cap-worn-backwards|wing-chair|hot-water-burn|modeling|x-acto-knife|railgun|lunar-rover|fictional-tv-commercial|architectural-model|lunar-vehicle|losing-a-tooth|mining-equipment|brain-damage|difficulty-walking|alarm-clock|beans|processed-food|head-wound|leg-injury|voice-over-narration|sun|jupiter-the-planet|pina-colada|mexico|hawaii|replicant|communication-satellite|mirror|bleeding|choking|headache|bra|sleeping|talking-to-a-plant|little-girl|mother-daughter-relationship|eyeglasses|water-spritzer|limp|listening-to-music|search|drawing|telephone-call|long-underwear|underwear|concussion|magnifying-glass|wood-carving|toilet|paranoia|liar|lie|dancing|dancer|injury|bare-butt|illness|outer-space|corporate-greed|lunar-mining|work-accident|smiley-face|cryogenics|exercise|watching-tv|walking-on-the-moon|suspicion|speed-bag|skipping-rope|sex-scene|sabotage|robot|lunar-mission|hair-pulling|gardening|fuzzy-dice|dying|carving|beard|male-nudity|shower|fight|dance|cloning|bare-chested-male|video-message|treadmill|title-appears-in-writing|talking-to-oneself|talking-computer|sunglasses|spacesuit|space-helmet|satellite|recreation-room|punching-bag|ping-pong|photograph|mortality|moon-base|missing-tooth|mining|miniature-model|mental-breakdown|loneliness|jumping-rope|implanted-memory|husband-wife-relationship|high-five|hidden-room|harvest-moon|hallucination|haircut|gas|friendship|flashback|father-daughter-relationship|erased-memory|dying-repeatedly|dream|depression|deception|death-of-wife|corpse|corporation|contemplated-murder|clone|burnt-hand|bruise|blood|bloody-nose|blood-vomiting|blood-on-shirt|bandaged-hand|artificial-intelligence|aggression|male-rear-nudity|space-travel|one-word-title|death-of-mother|independent-film|actor-shares-first-name-with-character|title-spoken-by-character|animated-sequence|tattoo</t>
  </si>
  <si>
    <t xml:space="preserve">tt1142988</t>
  </si>
  <si>
    <t xml:space="preserve">The Ugly Truth</t>
  </si>
  <si>
    <t xml:space="preserve">A romantically challenged morning show producer is reluctantly embroiled in a series of outrageous tests by her chauvinistic correspondent to prove his theories on relationships and help ...</t>
  </si>
  <si>
    <t xml:space="preserve">Katherine Heigl, Gerard Butler, Bree Turner, Eric Winter</t>
  </si>
  <si>
    <t xml:space="preserve">chick-flick|show-producer|date|call-in|hot-air-balloon|trippy|woman-moaning-from-pleasure|moaning-woman|woman-moaning|bikini|towel|picnic|newscast|weather-forecast|workplace|womanizer|weatherman|unexpected-visit|twin|television-set|television-ratings|spying|passionate-kiss|online-dating|meeting|lie|fight|falling-from-a-tree|confession|commentator|career-woman|bet|bad-date|arrogance|argument|superficiality|quitting-a-job|flirting|dancing|advice|weather-girl|pastry-box|television-news|public-access-television|pink-pastry-box|news-anchor|los-angeles-california|san-francisco-california|sacramento-california|tv-show|remote-control|elevator|dating-service|champagne|baseball|love|panties-pulled-down|girl-in-panties|scantily-clad-female|masturbation|hung-from-tree|father-figure|butt-slap|male-full-back-nudity|dropping-towel|underwear|male-nudity|bare-butt|upskirt|vibrating-panties|white-panties|panties|cleavage|sweaty-face|changing-panties|kitten|f-word|sexual-humor|sex-comedy|sexual-attraction|sexist|sexist-joke|overbearing-woman|orgasm|opposites-attract|moaning|male-pride|late-night-tv-show|hair-extension|flossing-teeth|sex-scene|sexism|misogyny|misogynist|stepping-into-panties|implied-nudity|black-panties|sex-toy|office-romance|guru|555-phone-number|uncle-nephew-relationship|premarital-sex|pet-cat|male-rear-nudity|lingerie|husband-wife-relationship|hot-dog|employer-employee-relationship|brother-sister-relationship|title-spoken-by-character</t>
  </si>
  <si>
    <t xml:space="preserve">tt0887912</t>
  </si>
  <si>
    <t xml:space="preserve">The Hurt Locker</t>
  </si>
  <si>
    <t xml:space="preserve">During the Iraq War, a Sergeant recently assigned to an army bomb squad is put at odds with his squad mates due to his maverick way of handling his work.</t>
  </si>
  <si>
    <t xml:space="preserve">Jeremy Renner, Anthony Mackie, Brian Geraghty, Guy Pearce</t>
  </si>
  <si>
    <t xml:space="preserve">Won 6 Oscars. Another 117 wins &amp; 126 nominations.</t>
  </si>
  <si>
    <t xml:space="preserve">bomb|army|dangerous-job|friendship-between-men|loss-of-best-friend|panic|summary-execution|strapped-to-a-bomb|moral-dilemma|loss-of-friend|iraq|death|improvised-explosive-device|explosive|post-traumatic-stress-disorder|die-hard-scenario|child-swearing|shootout|plastic-explosive|human-bomb|running-out-of-ammo|defusing-bomb|disarming-a-bomb|wounded-cat|booby-trap|gun-held-to-head|dead-body|i.-e.-d.|suicide|friendly-fire|murder|shot-to-death|roadside-bomb|held-at-gunpoint|explosion|defusing-a-bomb|death-of-boy|corpse|child-murder|bloody-body-of-a-child|drunkenness|violence|suicide-bomber|loyalty|explosive-device|exploding-body|dead-boy|blown-to-pieces|chinook|army-colonel|army-sergeant|ch-47-chinook-helicopter|goat|checkpoint|ammunition-depot|prisoner|helicopter|armored-vehicle|unsubtitled-foreign-language|tour-of-duty|iraq-war|u.s.-army|u.s.-invasion-of-iraq|u.s.-invasion-of-afghanistan|f-rated|rangefinder|opening-action-scene|bomb-suit|blast-suit|tinnitus|xbox-360-wireless-controller|xbox-360-controller|xbox-360|gulf-war-2|ambush|handheld-camera|2000s|character's-point-of-view-camera-shot|slow-motion-scene|crying-man|crying|punched-in-the-stomach|alcohol|psychiatrist|street-vendor|racial-slur|marital-trouble|dead-man-switch|shot-in-the-head|screaming|shock|bombing|diversionary-tactic|timing-device|shrapnel|nosebleed|car-on-fire|punched-in-the-gut|inner-title-card|rearview-mirror|shower-with-clothes-on|military-rotation|gun|fight|mistaken-identity|shooting|saving-a-life|u.s.-soldier|body-armor|evacuation|kicking|drinking|knife|robot|male-camaraderie|operation-iraqi-freedom|tension|passion|impulsiveness|childishness|bomb-squad|addict|urination|threatened-with-a-knife|sniper-fire|shot-in-the-neck|shot-in-the-leg|shot-in-the-back|recklessness|raised-middle-finger|punched-in-the-face|paranoia|mercenary|male-bonding|husband-wife-relationship|home-invasion|hand-through-chest|fear-of-death|father-son-relationship|bomb-detonation-device|dehydration|car-set-on-fire|car-bomb|baghdad-iraq|sniper-rifle|rifle|terrorist|terrorism|suspense|sniper|shot-in-the-chest|self-sacrifice|responsibility|rescue|middle-east|machine-gun|interracial-relationship|honor|gunfight|fish-out-of-water|dramatic-irony|courage|confrontation|cinema-verite|chase|blood|blood-splatter|death-of-friend|independent-film|zoom-lens|whirlwind|smoke-bomb|filmed-in-16mm|title-directed-by-female|subjective-camera|three-word-title|vegetable|gutter|store|supermarket|cereal|rock-throwing|baby-boy|rough-housing|united-nations|united-nations-building|mechanic|no-opening-credits|kitchen|c4-explosives|cereal-aisle|grocery-shopping|throwing-a-rock|medivac|uh-1-huey-helicopter|m-113-armored-personnel-carrirer|viaduct|reload|checking-oil|car-fire|siren|crutches|wire-cutters|stray-cat|uh-60-blackhawk-helicopter|railroad-track|open-air-market|hummer|year-2004|laundry-drying-on-clothes-line|donkey|goat-and-wagon|spit|sand|smoke|new-york-city|donkey-cart|reference-to-david-beckham|cleaning-out-a-roof-drain|oil-tanker-truck|hanging-mobile|jack-in-the-box|keychain|washroom|wristwatch|shopping|kite|telephone-call|mobile-phone|hoodie|soccer-ball|soccer|windshield-wiper|headset|air-raid-siren|traffic-jam|humvee|stairway|juice|bridge|climbing-over-a-wall|professor|broken-rearview-mirror|photograph|brushing-teeth|shaving|telescope|australian|flat-tire|bag-over-head|baby|cell-phone|street-market|taxi-driver|padlock|mirror|dvd|helmet|colonel|street-life|running|searchlight|fire|tank|flare|suv|minaret|remote-control|black-american|african-american|boy|fire-extinguisher|flashlight|car-radio|no-title-at-beginning|f-word|defense-contractor|bare-chested-male|wire-cutter|wedding-ring|video-camera|translator|merchant|grocery-store|film-starts-with-quote|taxi|staff-sergeant|shower|working-man|video-footage|redneck|desert|army-ranger</t>
  </si>
  <si>
    <t xml:space="preserve">tt1201167</t>
  </si>
  <si>
    <t xml:space="preserve">Funny People</t>
  </si>
  <si>
    <t xml:space="preserve">When seasoned comedian George Simmons learns of his terminal, inoperable health condition, his desire to form a genuine friendship causes him to take a relatively green performer under his wing as his opening act.</t>
  </si>
  <si>
    <t xml:space="preserve">Adam Sandler, Seth Rogen, Leslie Mann, Eric Bana</t>
  </si>
  <si>
    <t xml:space="preserve">comedian|stand-up-comedian|breasts|craigslist|infidelity|unfaithfulness|extramarital-affair|marriage|marital-problem|myspace|facebook|stand-up-comedy|f-word|watching-tv|sex|sexual-joke|penis-joke|mansion|joke|fight|airport|thanksgiving|san-francisco-california|swimming-in-underwear|see-through-panties|gay-slur|reference-to-robin-williams|womanizer|woman-on-top|television-star|premarital-sex|peanut-butter|old-flame|mother-daughter-relationship|massage-parlor|leukemia|jealousy|husband-wife-relationship|groupies|female-nudity|experimental-drug|employer-employee-relationship|cheating|reference-to-jon-favreau|cheating-wife|terminal-illness|swedish-accent|singing-in-a-car|male-bonding|doctor-patient-relationship|cameo-appearance|australian-accent|arrested-development|adultery|title-spoken-by-character</t>
  </si>
  <si>
    <t xml:space="preserve">tt1247692</t>
  </si>
  <si>
    <t xml:space="preserve">Shrink</t>
  </si>
  <si>
    <t xml:space="preserve">Unable to cope with a recent personal tragedy, LA's top celebrity shrink turns into a pothead with no concern for his appearance and a creeping sense of his inability to help his patients.</t>
  </si>
  <si>
    <t xml:space="preserve">Kevin Spacey, Joe Nunez, Mark Webber, Keke Palmer</t>
  </si>
  <si>
    <t xml:space="preserve">Jonas Pate</t>
  </si>
  <si>
    <t xml:space="preserve">shrink|drug-dealer|widower|depression|cheeseburger|hollywood-sign|narcissism|narcissist|death|therapist|teenage-girl|suicide|script|pregnancy|pot-head|nonlinear-timeline|movie-theatre|movie-producer|los-angeles-california|long-take|hospital|haunted-by-the-past|germophobe|dog|death-of-wife|dead-dog|alcohol|psychiatrist|marijuana|grief|one-word-title|title-spoken-by-character</t>
  </si>
  <si>
    <t xml:space="preserve">tt0971209</t>
  </si>
  <si>
    <t xml:space="preserve">A Perfect Getaway</t>
  </si>
  <si>
    <t xml:space="preserve">Two pairs of lovers on a Hawaiian vacation discover that psychopaths are stalking and murdering tourists on the islands.</t>
  </si>
  <si>
    <t xml:space="preserve">Steve Zahn, Timothy Olyphant, Milla Jovovich, Kiele Sanchez</t>
  </si>
  <si>
    <t xml:space="preserve">Adventure, Mystery, Thriller</t>
  </si>
  <si>
    <t xml:space="preserve">newlywed|hawaii|tourist|murder|honeymoon|survival-horror|serial-killer|cliff|island|waterfall|teeth|screenwriter|beach|killing-an-animal|pee|poaching|public-nudity|skin-diving|undressing|bare-butt|urination|axe|knife|diving|cave|singing-in-a-car|fight-to-the-death|thong-strap-exposed|kayak|rainbow|hunting|tent|intimidation|shadow|canyon|wedding-reception|animal-slaughter|skinny-dipping|whodunit|slasher|bare-chested-male|teeth-extraction|tattoo|stolen-identification|standoff|shot-to-death|picture-of-suspect|picture-of-killer|paradise|newlyweds|metal-plate|manipulation|knife-in-thigh|knife-in-hand|internet|implant|dutch-angle|black-and-white-scene|attempted-murder|wedding-video|walkie-talkie|villainess-played-by-lead-actress|villain-played-by-lead-actor|video-camera|veteran|travel-permit|threatened-with-a-knife|stolen-identity|steel-plate-in-head|stabbed-in-the-leg|stabbed-in-the-hand|split-screen|sniper|shot-in-the-side|shot-in-the-head|shot-in-the-hand|shot-in-the-forehead|shot-in-the-chest|shot-in-the-back|severed-head|severed-finger|revelation|red-herring|rain|pulled-tooth|pistol|paranoia|nude-swimming|marriage-proposal|marijuana-joint|male-rear-nudity|kicked-in-the-face|kayaking|hitchhiking|hiking|helicopter|held-at-gunpoint|hatchet|goat|framed-for-murder|foot-chase|flashback|finger-cut-off|ferry|female-rear-nudity|falling-off-a-cliff|falling-from-height|engagement-ring|deception|cutting-hair|cut-hand|crystal-meth|corpse|chase|cell-phone|boyfriend-girlfriend-relationship|bow-and-arrow|blood|surprise-ending</t>
  </si>
  <si>
    <t xml:space="preserve">tt1136608</t>
  </si>
  <si>
    <t xml:space="preserve">District 9</t>
  </si>
  <si>
    <t xml:space="preserve">An extraterrestrial race forced to live in slum-like conditions on Earth suddenly finds a kindred spirit in a government agent who is exposed to their biotechnology.</t>
  </si>
  <si>
    <t xml:space="preserve">Sharlto Copley, Jason Cope, Nathalie Boltt, Sylvaine Strike</t>
  </si>
  <si>
    <t xml:space="preserve">Neill Blomkamp</t>
  </si>
  <si>
    <t xml:space="preserve">Nominated for 4 Oscars. Another 30 wins &amp; 110 nominations.</t>
  </si>
  <si>
    <t xml:space="preserve">alien|prawn|africa|ghetto|refugee|refugee-camp|johannesburg-south-africa|government|extraterrestrial|dystopia|gun-battle|black-comedy|birthday|hatred|laser-gun|mutation|machismo|cult-film|birthday-party|party|fight-the-system|2000s|vomiting|alien-spacecraft|sociology-professor|wilhelm-scream|directorial-debut|two-word-title|based-on-short-film|danger|video-camera|camera|talking-to-the-camera|looking-at-the-camera|head-mounted-display|realistic|subjective-camera|fake-documentary|corrupting-influence-of-capitalism|character's-point-of-view-camera-shot|representative|corporate-corruption|hotwire|translator|bomb-making|rocket-launcher|bulletproof-vest|mercenary|happy-birthday-to-you|birthday-cake|megacorporation|media-coverage|missile|explosion|nonlinear-timeline|told-in-flashback|special-forces|chaos|genetics|flashback|metaphor|unlikely-hero|sweater-vest|bullet-dodging|snorricam|shaky-cam|urination|social-commentary|gatling-gun|allegory|no-opening-credits|hologram|hand-grenade|flamethrower|blood-splatter|karma|moral-ambiguity|voice-over-narration|starship|power-armor|oppression|lie|injustice|chase|bare-chested-male|weapons-testing|weapons-technology|tractor-beam|speciesism|self-consciousness|self-awareness|relocation|pact|medical-experiment|mecha|interspecies-sex|inequality|genetic-mutation|extraterrestrial-intelligence|exclusion|evil-corporation|equality|dna|civil-rights|choice|bigotry|agreement|weapons-dealer|violence|slum-lord|shot-in-the-head|secret-experiment|scientific-experiment|saved-from-execution|running|rioting|poverty|number-9-in-title|nigerian|media-manipulation|laboratory|lab-experiment|human-versus-alien|human-transforms-into-a-creature|gunfire|gunfight|government-scientist|gang|father-in-law|extraterrestrial-robot|exposure-to-toxin|experiments-on-aliens|execution|execution-style-shooting|concentration-camp|cellphone-triangulation|pet-food|car-chase|betrayal|american-soldier|alienation|alien-weapons|alien-race|alien-intelligence|alien-child|witchcraft|whistleblower|weapon|traced-call|title-appears-in-writing|title-appears-in-text|tentacles|target-practice|surprise-party|subtitled-scene|spaceship|south-africa|soldier|shot-to-death|shot-in-the-leg|shot-in-the-forehead|shot-in-the-chest|shot-in-the-back|shootout|severed-leg|severed-arm|self-sacrifice|self-mutilation|rpg|robot|robot-suit|riot|prostitution|pistol|photograph|on-the-run|news-report|murder|mothership|machine-gun|machete|loss-of-loved-one|knocked-out-with-a-gun-butt|human-test-subject|hospital|hit-in-the-face|hit-by-a-truck|helicopter|held-at-gunpoint|head-blown-off|handheld-camera|gore|friendship|fingernail-cut-off|finger-cut-off|fear|father-in-law-son-in-law-relationship|exploding-head|exploding-body|eviction|escape|child-in-peril|broken-window|body-torn-apart|blood|bloody-nose|blood-on-shirt|blood-on-camera-lens|battle|arm-sling|arm-blown-off|alien-technology|alien-language|ak-47|transformation|torture|superstition|role-reversal|racism|racial-profiling|prejudice|mockumentary|military-convoy|metamorphosis|intolerance|husband-wife-relationship|fugitive|father-son-relationship|employer-employee-relationship|disinformation|cover-up|buddy|slum|segregation|military|interview|first-time-actor|discrimination|cinema-verite|apartheid|digit-in-title|title-spoken-by-character|number-in-title|what-happened-to-epilogue|removing-fingernail|eyes-different-color</t>
  </si>
  <si>
    <t xml:space="preserve">tt1311067</t>
  </si>
  <si>
    <t xml:space="preserve">Halloween II</t>
  </si>
  <si>
    <t xml:space="preserve">Laurie Strode struggles to come to terms with her brother Michael's deadly return to Haddonfield, Illinois; meanwhile, Michael prepares for another reunion with his sister.</t>
  </si>
  <si>
    <t xml:space="preserve">Sheri Moon Zombie, Chase Wright Vanek, Scout Taylor-Compton, Brad Dourif</t>
  </si>
  <si>
    <t xml:space="preserve">hospital|rampage|michael-myers|halloween|extreme-violence|vomiting|country-house|sexual-violence|female-victim|victim|sadistic-psychopath|homicidal-maniac|maniac|schizophrenic|schizophrenia|sadistic|stalking|stalker|stabbing|slashing|satanic|demonic|darkness|crime-spree|bad-guy|serial-teen-killer|boogeyman|body-count|beheading|graphic-violence|murderer|serial-murder|white-mask|axe-murderer|jumpsuit|characters-killed-one-by-one|psychopathic-killer|killing-an-animal|human-monster|returning-character-with-different-actor|brandy|interrupted-sex|bad-joke|g-string|jack-o'lantern|sheep|band|piglet|time-lapse-photography|breaking-a-mirror|mirror-ball|clown-mask|pole-dancing|portrait|tattoo|rain|screaming-in-fear|hiding|cow-in-the-road|car-crash|stitches|flash-forward|dictionary-definition-in-screen-text|film-starts-with-text|remake-of-sequel|sequel|female-nudity|evil-man|white-horse|urination|traumatic-shock|thrown-through-a-windshield|throat-slitting|surgery|stripper|strip-club|strangulation|stomped-to-death|stabbed-to-death|stabbed-in-the-head|stabbed-in-the-face|stabbed-in-the-chest|stabbed-in-the-back|sniper-rifle|slow-motion-scene|shotgun|shot-in-the-chest|shaky-cam|shack|scar|returning-character-killed-off|murder-of-a-police-officer|pizza|pistol|pentagram|party|overturning-car|murder-of-a-nude-woman|nightmare|neck-breaking|mental-institution|knife-in-the-head|interview|insanity|impalement|hit-with-a-baseball-bat|hit-by-a-car|helicopter|held-at-gunpoint|head-cut-off|head-bashed-in|hanged-man|hallucination|halloween-costume|gash-in-the-face|female-rear-nudity|female-frontal-nudity|father-daughter-relationship|exploitation|exploding-car|eating-dog|drunkenness|dream|decapitation|death|death-of-daughter|covered-in-blood|corset|corpse|coroner|chase|car-accident|broken-arm|breaking-through-a-door|book|book-signing|body-bag|blood|blood-splatter|bleeding-from-eyes|beating|axe-murder|axe-in-the-back|assistant|slasher|psychopath|mass-murderer|violence|evil|brutality|killing-spree|homelessness|hippie|ghost|cafe|mother-son-relationship|clown|gore|serial-killer|sequel-to-remake|second-part|mask|death-of-friend|number-in-title</t>
  </si>
  <si>
    <t xml:space="preserve">tt1144884</t>
  </si>
  <si>
    <t xml:space="preserve">The Final Destination</t>
  </si>
  <si>
    <t xml:space="preserve">After a young man's premonition of a deadly race-car crash helps saves the lives of his peers, Death sets out to collect those who evaded their end.</t>
  </si>
  <si>
    <t xml:space="preserve">Bobby Campo, Shantel VanSanten, Nick Zano, Haley Webb</t>
  </si>
  <si>
    <t xml:space="preserve">car-crash|collapsing-scaffold|tooth-knocked-out|overflowing-bathtub|attempted-suicide|golfing|woman-in-a-bikini|woman-on-top|obscene-finger-gesture|throwing-a-rock|talking-during-sex|film-within-a-film|hit-by-a-truck|racist|premonition|death|mechanic|security-guard|horseshoe|lawn-mowing|chihuahua|safety-conscious|cinamaplex|sawdust|spilled-solvent|movie-theater|shopping-mall|caught-on-an-escalator|table-saw|construction-site|caduceus|remote-controlled-toy|short-circuit|popping-the-cork|disembowelment|stuck-in-a-pool-drain|hit-with-a-golf-ball|splashed-with-water|chain-link-fence|car-engine|tampon-in-ear|slip-and-fall|death-by-falling-object|pedicure|salon|unbalanced-ceiling-fan|hanged-by-the-neck|scissors|peace-silver-dollar|flipping-a-coin|head-crushed|blow-out|car-explosion|cut-in-half|car-flip|trampled|pit-stop|oversized-pretzel|stock-car-race|cartoon-on-tv|female-nudity|shit|death-of-protagonist|fire-sprinkler|shot-in-the-hand|shot-in-the-arm|nail-gun|blood-splatter|falling-from-height|talking-during-a-movie|fire|escalator|construction|mall|hit-by-an-ambulance|movie-theatre|bathtub|trapped-in-a-car|3d-glasses|lucky-coin|drain|premarital-sex|car-wash|cell-phone|female-rear-nudity|country-club|flashback|full-moon|reference-to-google|shot-in-the-eye|raised-middle-finger|beauty-salon|lawnmower|cigarette-smoking|dragged-by-a-car|burned-alive|severed-head|redneck|hanged-man|shovel|tow-truck|drunkenness|nightmare|dream|bare-chested-male|death-of-wife|mother-son-relationship|news-report|memorial|coffee-shop|tampon|repeated-line|character-repeating-someone-else's-dialogue|stabbed-in-the-mouth|impalement|screwdriver|whistling|boyfriend-girlfriend-relationship|cowboy-hat|binoculars|characters-killed-one-by-one|altered-version-of-studio-logo|3d-sequel-to-2d-film|torso-cut-in-half|racial-slur|person-on-fire|korean-war-veteran|product-placement|exploding-truck|exploding-car|cut-into-pieces|no-survivors|decapitation|crushed-to-death|vision|suicide-attempt|race-track|hospital|gore|freak-accident|explosion|blood|milf|3-dimensional|sequel|fourth-part|death-of-mother|surprise-ending</t>
  </si>
  <si>
    <t xml:space="preserve">tt1127896</t>
  </si>
  <si>
    <t xml:space="preserve">Taking Woodstock</t>
  </si>
  <si>
    <t xml:space="preserve">A man working at his parents' motel in the Catskills inadvertently sets in motion the generation-defining concert in the summer of 1969.</t>
  </si>
  <si>
    <t xml:space="preserve">Henry Goodman, Edward Hibbert, Imelda Staunton, Demetri Martin</t>
  </si>
  <si>
    <t xml:space="preserve">lsd|catskills|concert|musician|resort|guitar|anti-war|reference-to-timothy-leary|rock-'n'-roll|bare-chested-male|music-festival|female-frontal-nudity|acid-trip|marijuana|hippie|woodstock|year-1969|female-nudity|male-nudity|male-full-frontal-nudity|male-frontal-nudity|female-full-frontal-nudity|motel|long-take|two-word-title|brooklyn-new-york-city|place-name-in-title|church|bangkok-thailand|henchman|gangster|prejudice|monticello-new-york|bensonhurst-brooklyn-new-york-city|smashing-an-alarm-clock|pollution|eyeglasses|pancake|casino|policeman|gun-strapped-to-thigh|tv-camera|tv-reporter|yoga|limousine|portable-toilet|port-a-san|nun|stretcher|eating|food|wine|burning-draft-card|boy-scout|breakfast|lunch-counter|general-store|wallkill-new-york|limbo-the-dance|animal-mask|sleeplessness|knocking-rearview-mirror-off-car|hit-with-a-baseball-bat|baseball-bat|falling-into-water|swamp|brother-brother-relationship|free-enterprise|freedom|rain|motorcycle-cop|fishing|drums|flute|dancer|whistle|flashlight|newspaper-headline|newspaper|tv-news|monorail|running-of-the-bulls|pamplona-spain|brother-sister-relationship|painting|u.s.-marine|dog|mortgage|bar|directing-traffic|money|microphone|woods|pipe-smoking|cigarette-smoking|horse-riding|horse|gun-in-thigh-holster|gun|korean-war-veteran|skinny-dipping|lake|white-lake-new-york|telephone|actress|actor|reference-to-janis-joplin|band|telephone-call|extortion|stoned|photograph|drugs|experimental-theater|peace-sign|watching-tv|reference-to-joan-baez|menage-a-trois|threesome|reference-to-the-three-sisters|camper-van|sex-in-van|drug-trip|camping|free-love|news-report|stock-footage|acid-the-drug|tent|rock-band|festival|countryside|rural-setting|farmer|farm|van|failing-business|family-business|husband-wife-relationship|reference-to-bob-dylan|hugging|sliding-in-mud|motorcycle|police|loan-officer|town-council|town-council-meeting|bank|press-conference|painter|construction-worker|sex|vietnam-flashback|vietnam-war|bra-burning|feminism|family-relationships|volkswagen-bus|threatening-graffiti|bleach|dancing|moon-landing|stonewall-riot|cow|milking-a-cow|chocolate-milk|milk|reference-to-anton-chekhov|theater-troupe|barn|cross-dressing|graffiti|record-player|recording|reference-to-judy-garland|abstract-art|bohemian|jewish-family|jewish|kiss|nude-protest|russian-jew|nude-bathing|new-york-state|new-york-city|mud|mud-splash|motel-owner|motel-management|hidden-money|helicopter|heavy-rain|greed|swimming-pool|dirty-motel-room|cigarette-lighter|chamber-of-commerce|abstract-painting|vietnam-veteran|transvestite|mother-son-relationship|interior-designer|gay-son|gay-brother|father-son-relationship|artist|split-screen|nbc|city-name-in-title|rock-music|peace|homosexual|gay-kiss|drug-use|based-on-memoir|traffic-jam|small-town|jewish-mother|closeted-homosexual|town-name-in-title|1960s|based-on-true-story|based-on-book|breasts|pubic-hair|male-pubic-hair|lifting-skirt|lemonade-stand|kicked-in-the-crotch|swastika|undressing|underwear|drugged-food|anti-semitism|anti-semitic-slur</t>
  </si>
  <si>
    <t xml:space="preserve">tt1225822</t>
  </si>
  <si>
    <t xml:space="preserve">Extract</t>
  </si>
  <si>
    <t xml:space="preserve">Joel, the owner of an extract plant, tries to contend with myriad personal and professional problems, such as his potentially unfaithful wife and employees who want to take advantage of him.</t>
  </si>
  <si>
    <t xml:space="preserve">Jason Bateman, Mila Kunis, Kristen Wiig, Ben Affleck</t>
  </si>
  <si>
    <t xml:space="preserve">Mike Judge</t>
  </si>
  <si>
    <t xml:space="preserve">gigolo|on-the-job-injury|hit-in-the-crotch|freak-accident|nosy-neighbor|industrial-accident|entrepreneur|infidelity|manufacturing|bikini|slow-motion-scene|grave-side-ceremony|coffin|promotion|black-eye|pill|adjustable-wrench|bell-206-jet-ranger-helicopter|groin-injury|duped|electric-guitar|surprise-during-end-credits|555-phone-number|con-artist|bar|xanax|supermarket|pot-smoking|small-business|shoplifting|scene-during-end-credits|pill-popping|pawnshop|older-woman-younger-man-relationship|next-door-neighbor|music-store|male-prostitute|husband-wife-relationship|helicopter|guitar|forklift|drug-trip|con-woman|bong|best-friend|takeover|swimming-pool|robbery|motel|lawyer|lawsuit|hotel-bar|femme-fatale|drugs|drug-dealer|childless-couple|business|bartender|factory|factory-worker|funeral|cheating-wife|adultery|title-spoken-by-character|soft-drink|one-word-title</t>
  </si>
  <si>
    <t xml:space="preserve">tt1034032</t>
  </si>
  <si>
    <t xml:space="preserve">Gamer</t>
  </si>
  <si>
    <t xml:space="preserve">In a future mind-controlling game, death row convicts are forced to battle in a 'Doom'-type environment. Convict Kable, controlled by Simon, a skilled teenage gamer, must survive thirty sessions in order to be set free. Or won't he?</t>
  </si>
  <si>
    <t xml:space="preserve">Gerard Butler, Amber Valletta, Michael C. Hall, Kyra Sedgwick</t>
  </si>
  <si>
    <t xml:space="preserve">convict|death|battle|mind-control|role-playing|elevator|cult-film|machismo|exploitation|black-comedy|vomiting|laundry-drying-on-clothes-line|hunter-and-the-hunted|lens-flare|licking-a-knife|dancing|killed-in-an-elevator|taking-control-of-someone's-body|f-word|tongue-piercing|extreme-closeup|jellyfish|shark|aquarium|explosion|hit-by-a-car|glitch|immolation|helicopter|combat|pig-nose-mask|bubbles|pasties|tattoo|time-lapse-photography|radio-telescope|film-starts-with-text|breaking-an-arm|jazz-dancing|truncated-icosahedron|laughter|black-light|margarita|air-hockey|lasersight|grenade-launcher|exploding-motorcycle|exploding-building|satire|dystopia|implanted-memory|false-memory|erased-memory|urination|neck-breaking|dance|vodka|video-footage|threatened-with-a-knife|thong|target-practice|stabbed-in-the-chest|stabbed-in-the-back|spoiled-child|song-and-dance|shotgun|shot-to-death|shot-in-the-leg|shot-in-the-head|shot-in-the-forehead|shot-in-the-foot|shot-in-the-chest|shot-in-the-butt|shot-in-the-back|shootout|s&amp;m|rocket|punched-in-the-face|punched-in-the-stomach|pistol|perversion|obese-man|nanotechnology|murder|motorcycle|memory|manipulation|machine-gun|lesbian-kiss|kicked-in-the-crotch|interrogation|husband-wife-relationship|hit-in-the-throat|hit-by-a-truck|held-at-gunpoint|head-blown-off|forced-to-kill|foot-blown-off|flashback|female-rear-nudity|exploding-truck|exploding-head|exploding-body|drunkenness|dripping-blood|dreadlocks|child-in-peril|car-chase|butt-slap|bullet-proof-vest|broken-back|broken-arm|blood|blood-splatter|beaten-to-death|bare-chested-male|fictional-reality-show|fictional-game-show|one-word-title|wrongful-imprisonment|prison|online-gaming|near-future|miscarriage-of-justice|military|21st-century</t>
  </si>
  <si>
    <t xml:space="preserve">tt1232783</t>
  </si>
  <si>
    <t xml:space="preserve">Sorority Row</t>
  </si>
  <si>
    <t xml:space="preserve">A group of sorority sisters try to cover up the death of their house-sister after a prank gone wrong, only to be stalked by a serial killer.</t>
  </si>
  <si>
    <t xml:space="preserve">Teri Andrez, Adam Barrie, Megan Wolfley, Robert Belushi</t>
  </si>
  <si>
    <t xml:space="preserve">sorority-house|prank-gone-wrong|scantily-clad-female|stabbed-in-the-neck|shotgun|therapist|axe-in-the-head|alcohol|rotting-corpse|accident|accidental-killing|remake|prank|death|graduation|cover-up|secret|betrayal|just-desserts|loss-of-friend|death-of-a-friend|irony|perverted-women|cpr|comeuppance|female-in-shower|public-nudity|sociopath|stalking|alcoholic|vodka|nosebleed|bare-butt|female-nudity|lying|male-rear-nudity|female-rear-nudity|slow-motion-scene|woman-in-bra-and-panties|pump-action-shotgun|axe|characters-killed-one-by-one|surprise-ending|female-frontal-nudity|sorority|party|tire-iron|serial-killer|killed-while-talking|performing-cpr|vomiting|pleading-for-help|mysterious-killer|woman-in-jeopardy|misogynist|voyeur|mini-skirt|red-panties|white-panties|black-panties|panties|blonde|lingerie|breasts|cleavage|mirror|dead-woman-with-eyes-open|woman-stabbed|dead-woman|slasher|murder-of-a-nude-woman|handcuffs|bubble-bath|webcam|fall-through-floor|gash-in-the-face|stabbed-through-the-mouth|friendship|misogyny|shot-in-the-mouth|gore|violence|throat-slitting|strangulation|kitchen|black-comedy|chase|firefighter|ambulance|fire-truck|fire-extinguisher|father-son-relationship|basement|hallucination|person-on-fire|stabbed-in-the-leg|cane|drunkenness|college-student|tied-to-a-tree|shot-in-the-chest|falling-through-the-floor|house-on-fire|hit-on-the-head-with-a-fire-extinguisher|held-at-gunpoint|hiding-in-a-closet|shot-through-the-mouth|beer-keg|falling-down-a-shaft|wrist-slitting|molotov-cocktail|valedictorian|knife|stabbed-in-the-throat|impalement|broken-leg|construction|gps|butt-slap|beer-bong|jacket|hooded-figure|flashlight|stabbed-through-the-chin|stabbed-in-the-head|senator|blood-splatter|hot-tub|interracial-relationship|bracelet|reference-to-youtube|reference-to-facebook|luncheon|raised-middle-finger|camera-phone|stabbed-in-the-chest|mine-shaft|cheating-boyfriend|brother-sister-relationship|foaming-at-the-mouth|laptop-computer|character-repeating-someone-else's-dialogue|character-says-i-love-you|long-take|bare-chested-male|scene-during-opening-credits|flare-gun-as-weapon|fire|running-out-of-ammo|catfight|punched-in-the-face|flare-gun|hit-by-a-car|calling-for-help|foam|soap-bubble|looking-at-oneself-in-a-mirror|handcuffed-to-a-bed|fainting|scream|champagne|college-graduation|drink-thrown-into-someone's-face|wild-party|filmed-killing|text-messaging|shot-glass|reference-to-lindsay-lohan|intimidation|guilt|discovering-a-dead-body|burned-alive|stabbed-in-the-mouth|sorority-party|shower|murder|dragging-a-body|disposing-of-a-dead-body|corpse|college|cell-phone|boyfriend-girlfriend-relationship|horror-movie-remake|blood|sorority-girl|death-of-friend</t>
  </si>
  <si>
    <t xml:space="preserve">tt0365929</t>
  </si>
  <si>
    <t xml:space="preserve">Whiteout</t>
  </si>
  <si>
    <t xml:space="preserve">U.S. Marshal Carrie Stetko tracks a killer in Antarctica, as the sun is about to set for six months.</t>
  </si>
  <si>
    <t xml:space="preserve">Kate Beckinsale, Gabriel Macht, Tom Skerritt, Columbus Short</t>
  </si>
  <si>
    <t xml:space="preserve">antarctica|u.s.-marshal|investigation|winter|geologist|winter-storm|dead-body|escape|ice|weather|research-station|murder|oni-press|polar-research-station|blood-splatter|british-actress-playing-american-character|frozen-corpse|uncut-diamond|windy|australian-man|threat-to-cut-off-fingers|elbowed-in-face|hand-injury|cargo-plane|cold-weather|one-word-title|walkie-talkie|taking-a-shower|research-facility|snowy-landscape|crash-landing|scene-before-opening-credits|fight-to-the-death|stabbed|safety-line|gust-of-wind|c-130-hercules|fall-from-height|amputated-finger|syringe|blowing-hatch|snow-cat|skin-frozen-to-metal|throat-cut|vostok-station-antactica|ice-core|female-in-shower|amundsen-scott-south-pole-station|plane-crash|gunfire-on-an-airplane|antonov-an-12-cargo-plane|girlie-magazine|year-1957|training|suspense|double-cross|betrayal|drug-dealer|anger|buried-alive|dream-sequence|survival|marijuana|bra|scientific-data|jewels|prisoner|hand-through-chest|body-bag|fax|jellybean|punched-in-the-face|slow-motion-scene|canister|australian|corruption|hit-with-a-shovel|stabbed-in-the-back|russian|hiding-behind-a-door|knife|death-of-partner|thrown-through-a-window|bribe|severed-finger|finger-cut-off|bandaged-hand|thrown-from-an-airplane|broken-leg|stabbed-in-the-leg|shot-in-the-forehead|rope|trail-of-blood|blood|diamond|ex-military|explosive|snowplow|held-at-gunpoint|flashlight|chase|axe-murder|stabbed-in-the-chest|greed|radio|map|leg-wound|whiskey|band|british-flag|american-flag|golf|dice|woman-in-bra-and-panties|saxophone|streaking|bare-chested-male|isolation|snow|corpse|machine-gun|pistol|shot-in-the-back|shot-in-the-head|shot-to-death|1950s|airplane|murder-investigation|subtitled-scene|snowstorm|party|male-full-frontal-nudity|head-wound|finger-amputation|falling-from-height|broken-mirror|stitches|shot-in-the-chest|neck-breaking|frozen-body|axe-in-the-back|doctor|vodka|suicide|suicide-of-villain|stitch|south-pole|throat-slitting|shower|shootout|airplane-crash|pilot|ice-axe|gun-in-safe|frostbite|flashback|falling-from-the-sky|falling-through-ice|falling-into-a-hole|buried-treasure|blizzard|autopsy|aurora-australis|scientist|based-on-graphic-novel|federal-marshal|title-spoken-by-character|surprise-ending</t>
  </si>
  <si>
    <t xml:space="preserve">tt1130080</t>
  </si>
  <si>
    <t xml:space="preserve">The Informant!</t>
  </si>
  <si>
    <t xml:space="preserve">The U.S. government decides to go after an agro-business giant with a price-fixing accusation, based on the evidence submitted by their star witness, vice president-turned-informant Mark Whitacre.</t>
  </si>
  <si>
    <t xml:space="preserve">Matt Damon, Lucas McHugh Carroll, Eddie Jemison, Rusty Schwimmer</t>
  </si>
  <si>
    <t xml:space="preserve">Nominated for 2 Golden Globes. Another 1 win &amp; 18 nominations.</t>
  </si>
  <si>
    <t xml:space="preserve">fbi|spy|informant|compulsive-liar|investigation|wearing-a-sound-wire|fbi-agent|voice-over-narration|voice-over-inner-thoughts|secret-informant|police-informant|liar|double-life|corporate-scandal|exclamation-point-in-title|company|lysine|price-fixing|meeting|mole|corn|insanity|hawaiian-shirt|man-with-glasses|ravenna-ohio|money-laundering|kickback|closing-blinds|hawaii|golf-cart|year-1994|golf|tokyo-japan|american-flag|springfield-illinois|porsche|dextrose|travel|psychiatrist|pay-phone|husband-wife-relationship|spying|what-happened-to-epilogue|scam|lie|phone-tap|trial|subtly-humorous|whistleblower|undercover|tie|suicide-thoughts|scandal|repeated-line|police-surveillance|monologue|mentally-impaired|lie-detection|internal-monologue|fraud|forgery|forged-signature|following-a-dream|duplicity|dual-lives|daydreaming|criminally-insane|character-repeating-someone-else's-dialogue|black-comedy|ambitious-man|ambition|2000s|1990s|mental-illness|bipolar-disorder|punctuation-in-title|based-on-true-story|based-on-novel|plot-twist</t>
  </si>
  <si>
    <t xml:space="preserve">tt1131734</t>
  </si>
  <si>
    <t xml:space="preserve">Jennifer's Body</t>
  </si>
  <si>
    <t xml:space="preserve">A newly possessed high school cheerleader turns into a succubus who specializes in killing her male classmates. Can her best friend put an end to the horror?</t>
  </si>
  <si>
    <t xml:space="preserve">Megan Fox, Amanda Seyfried, Johnny Simmons, Adam Brody</t>
  </si>
  <si>
    <t xml:space="preserve">Karyn Kusama</t>
  </si>
  <si>
    <t xml:space="preserve">story-continued-during-end-credits|scene-during-end-credits|hook-for-hand|condom|satanic-ritual|cannibalism|cheerleader|fire|virgin|succubus|blood|best-friend|high-school|covered-in-blood|van|school|rock-band|vampire|seductress|death-of-boyfriend|death-of-title-character|gore|f-rated|girl-in-panties|sex-in-bed|blue-panties|copulation|female-removes-her-clothes|scantily-clad-female|indie-band|vomiting|girl-wearing-glasses|psychopath|stabbed-to-death|black-comedy|villainess-played-by-lead-actress|malnutrition|feminist-revisionist-mythology|christ-allegory|demonic-possession|cafeteria|spitting-out-tooth|playing-pool|title-directed-by-female|f-word|woman-with-glasses|vengence|escape-from-prison|tuxedo|formal-dance|funeral|self-cutting|stabbed-multiple-times|human-sacrifice|shadow|pierced-lip|skeleton|football-player|candlelight-vigil|newspaper-headline|butane-lighter|toy-piano|goalpost|ambulance|police-tape|deer|screaming|mesmerism|explosion|immolation|narrated-by-character|spitting-out-a-tooth|kicked-in-the-head|badminton|person-on-fire|teen-movie|popular-girl|nerdy-girl|paranormal-phenomena|flashback|zipper|woman-leading-a-man-on|white-dress|whirlpool|waterfall|water-drip|vortex|unlikely-friendship|undead|title-based-on-song|text-messaging|teenage-sexuality|lesbian-teen|tank-top|talking-to-the-dead|stabbed-in-the-neck|blood-splatter|spitting-blood|spitting-in-someone's-face|solitary-confinement|slumber-party|sex-in-woods|self-mutilation|seduction|safe-sex|ritual-murder|reference-to-myspace|reference-to-shakespeare's-hamlet|red-dress|premarital-sex|post-traumatic-stress|pepper-spray|pants-falling-down|panties|orderly|occult|myspace|mourning|mental-institution|lesbian-subtext|lesbian-seduction|killed-during-sex|jock|independent-music|incest-joke|implied-nudity|impalement|impaled-by-pipe|hovering|heavy-petting|groupie|goth|food-as-sex-metaphor|first-lesbian-experience|femme-fatale|female-killer|false-virginity|dripping-blood|disembowelment|cleavage|characters-killed-one-by-one|burned-alive|bra|box-cutter|bitten-in-the-neck|bare-midriff|able-to-see-the-dead|abandoned-house|virgin-sacrifice|two-girlfriends|teacher-student-relationship|swimming-pool|singing-in-a-car|rock-concert|mother-daughter-relationship|lesbian-kiss|foreign-exchange-student|football-field|emo|classroom|burning-building|boyfriend-girlfriend-relationship|bloodlust|bad-girl|abandoned-building|punctuation-in-title|apostrophe-in-title|teenage-sex|small-town|possession|lake|character-name-in-title|coitus|kissing-while-having-sex|bisexual-girl|no-opening-credits|sex-scene|underage-smoking|underage-drinking|slut|female-nudity|catfight|independent-film</t>
  </si>
  <si>
    <t xml:space="preserve">tt1188729</t>
  </si>
  <si>
    <t xml:space="preserve">Pandorum</t>
  </si>
  <si>
    <t xml:space="preserve">A pair of crew members aboard a spaceship wake up with no knowledge of their mission or their identities.</t>
  </si>
  <si>
    <t xml:space="preserve">Dennis Quaid, Ben Foster, Cam Gigandet, Antje Traue</t>
  </si>
  <si>
    <t xml:space="preserve">Christian Alvart</t>
  </si>
  <si>
    <t xml:space="preserve">Action, Horror, Mystery</t>
  </si>
  <si>
    <t xml:space="preserve">survival|spaceship|space|future|mission|post-apocalypse|end-of-the-world|end-of-mankind|suspense|outer-space|survival-horror|psycho-thriller|playing-god|fear|claustrophobia|mutation|mutant|cannibalism|elysium|planet|radio|power-surge|earth|biologist|starship-interior|reference-to-noah's-ark|trapped-underwater|trapped-in-space|human-in-outer-space|stasis-pod|alien|spaceship-setting|madness|31st-century|nuclear-reactor|flight-crew|dna|biology|genetics|food-shortage|universe|laser|flood|martial-arts|villain-played-by-lead-actor|gothic|cult-film|younger-version-of-character|woman-punching-a-man|throwing-a-spear|talking-to-oneself|stabbed-in-the-hand|skeleton|severed-hand|sedative|punched-in-the-stomach|paranoia|memory|mass-murder|man-punching-a-woman|looking-at-oneself-in-a-mirror|kicked-in-the-stomach|incineration|impalement|hull-breach|head-blown-off|hand-cut-off|glow-stick|foot-chase|flashlight|fighting-with-self|fight-to-the-death|far-future|falling-down-a-shaft|exploding-body|decomposing-body|deception|chase|breaking-a-mirror|bones|younger-version-of-self|vent|unmanned-spaceship|underwater|trap|throat-slitting|threatened-with-a-knife|stabbed-to-death|stabbed-in-the-neck|stabbed-in-the-leg|stabbed-in-the-head|stabbed-in-the-eye|stabbed-in-the-chest|stabbed-in-the-stomach|spear|shot-in-the-head|short-term-memory-loss|shaving-off-one's-beard|self-mutilation|revelation|punched-in-the-face|pod|pit|peeling-skin|oxygen-mask|nosebleed|news-report|murder|knocked-out|killer-child|kicked-in-the-head|insanity|husband-wife-relationship|hanging-upside-down|held-at-gunpoint|hanged-man|hallucination|gun|gore|gas|flashback|falling-from-height|engineer|eating-an-insect|eaten-alive|ear-bleeding|drowning|destruction-of-planet|crushed-to-death|creature|corpse|child-in-peril|blood|blood-splatter|bare-chested-male|babe-scientist|alien-planet|independent-film|title-spoken-by-character|surprise-ending|spaceship-underwater|waterfall|tattoo|spider|fish|one-word-title</t>
  </si>
  <si>
    <t xml:space="preserve">tt1135500</t>
  </si>
  <si>
    <t xml:space="preserve">Homecoming</t>
  </si>
  <si>
    <t xml:space="preserve">A jilted ex-girlfriend plots revenge after her former beau comes back to their hometown with a new lover.</t>
  </si>
  <si>
    <t xml:space="preserve">Animus Films</t>
  </si>
  <si>
    <t xml:space="preserve">Mischa Barton, Matt Long, Jessica Stroup, Michael Landes</t>
  </si>
  <si>
    <t xml:space="preserve">Morgan J. Freeman</t>
  </si>
  <si>
    <t xml:space="preserve">football|football-player|pennsylvania|new-girlfriend|motel|college|car-accident|small-town|speech|matricide|singer|playing-cards|music-band|police-station|panties|bra|watching-tv|rural-setting|roadside-motel|prisoner|drugs|cheerleader|police-officer|stadium|spectator|photograph|police-car|watching-a-home-movie|father-son-relationship|shot-to-death|bound-and-gagged|mental-illness|sex-in-a-public-restroom|mother-son-relationship|cousin-cousin-relationship|marching-band|tied-feet|tied-up-while-barefoot|torture|stabbing|unrequited-love|love|villainess|victim|trying-to-escape|text-messaging|tequila|suspicion|snooping|sedative|running|rejection|psycho|plead|pep-talk|passionate-kiss|obscene-finger-gesture|no-cellphone-signal|murderess|medication|lust|lone-woman|limping|knocked-unconscious|kiss|jealousy|hit-on-the-head|hidden-note|girl-talk|flirting|fishing|disposing-of-a-dead-body|desire|debt-collector|dead-mother|cry-for-help|crime-of-passion|chopping-wood|caught-in-a-lie|car-driving|broken-ankle|bandaged-leg|trapped|shot-in-the-leg|shot-with-a-gun|secret|sandwich|rescue|officer|obsessive-love|murder|manipulation|locked-in-a-room|lingerie|lie|insanity|hospitality|hit-by-a-car|head-bashed-in|gun|gift|football-game|drunkenness|drugged|door-lock|debt|crying|car-alarm|burning-body|boyfriend-girlfriend-relationship|bowling-alley|blood|bathroom-sex|bar|achilles-tendon-cut|psychopath|obsession|kidnapping|female-psychopath|ex-boyfriend-ex-girlfriend-relationship|cigarette-smoking|axe|attempted-escape|one-word-title</t>
  </si>
  <si>
    <t xml:space="preserve">tt1156398</t>
  </si>
  <si>
    <t xml:space="preserve">Zombieland</t>
  </si>
  <si>
    <t xml:space="preserve">A shy student trying to reach his family in Ohio, a gun-toting tough guy trying to find the last Twinkie, and a pair of sisters trying to get to an amusement park join forces to travel across a zombie-filled America.</t>
  </si>
  <si>
    <t xml:space="preserve">Jesse Eisenberg, Woody Harrelson, Emma Stone, Abigail Breslin</t>
  </si>
  <si>
    <t xml:space="preserve">Ruben Fleischer</t>
  </si>
  <si>
    <t xml:space="preserve">Adventure, Comedy, Horror</t>
  </si>
  <si>
    <t xml:space="preserve">9 wins &amp; 28 nominations.</t>
  </si>
  <si>
    <t xml:space="preserve">zombie|on-the-road|zombie-spoof|amusement-park|human-versus-zombie|zombie-apocalypse|survival-horror|actor-playing-himself|twinkie|human-versus-undead|slow-motion-scene|columbus-ohio|violence|mexican-standoff|comic-violence|gore|voice-over-narration|zombification|roller-coaster|post-apocalypse|loss-of-son|loss-of-loved-one|accidental-killing|survival|travel|texas|money-falling-through-the-air|dog|crushed-to-death|carousel|crowbar|gift-shop|juvenile-delinquent|overcoming-fear|knife|body-count|baseball-bat|southern-accent|cowboy-hat|abandoned-bus|abandoned-car|burning-car|washington-d.c.|robbery|white-house|blow-torch|product-placement|chandelier|golf-club|football-stadium|bathroom|gas-station|ghost-town|head-blown-off|piano|pickaxe|uzi|rifle|sawed-off-shotgun|first-kiss|f-word|blood-splatter|old-lady|convenience-store|reference-to-gandhi|mozambique-drill|film-fan|family-relationships|dance|zombie-clown|zombie-child|wine|title-spoken-by-narrator|thrown-through-a-windshield|thrown-off-a-balcony|target-practice|stealing-a-car|spray-paint|sledgehammer|shot-to-death|shot-in-the-leg|shot-in-the-head|shot-in-the-forehead|shot-in-the-face|shot-in-the-chest|shot-in-the-back|shot-in-the-arm|scene-after-end-credits|road-trip|ring|pistol|person-on-fire|on-the-run|movie-theatre|motorcycle-accident|monopoly|marijuana|man-with-no-name|man-wearing-a-wig|crushed-by-a-car|machine-gun|love|los-angeles-california|looting|loner|kiss|jumping-from-a-car|hummer|hollywood-star|hollywood-sign|hollywood-california|hit-with-a-car-door|hit-with-a-baseball-bat|hit-by-a-truck|hit-by-a-car|hiding-in-a-car|held-at-gunpoint|hedge-clippers|head-bashed-in|grifter|grauman's-chinese-theater|friendship|foot-chase|fear-of-clowns|father-son-relationship|falling-to-death|falling-from-height|double-barreled-shotgun|disposing-of-a-dead-body|deception|death|crushed-head|costume|corpse|con|child-uses-a-gun|child-in-peril|chase|cardio|car-crash|blood|blood-on-camera-lens|bitten-on-the-arm|bitten-in-the-neck|beaten-to-death|bare-chested-male|banjo|sister-sister-relationship|shotgun|revelation|repeated-line|mansion|grocery-store|flashback|child-with-a-gun|falling-piano|cult-film|anti-hero|place-name-in-title|one-word-title|horror-comic|eaten-alive|title-spoken-by-character|female-frontal-nudity|harbinger-of-death|metallica|surprise-ending</t>
  </si>
  <si>
    <t xml:space="preserve">tt0470679</t>
  </si>
  <si>
    <t xml:space="preserve">August</t>
  </si>
  <si>
    <t xml:space="preserve">August centers on two brothers fighting to keep their start-up company afloat on Wall Street during August 2001, a month before the 9/11 terrorist attacks.</t>
  </si>
  <si>
    <t xml:space="preserve">Original Media</t>
  </si>
  <si>
    <t xml:space="preserve">Josh Hartnett, Naomie Harris, Adam Scott, Robin Tunney</t>
  </si>
  <si>
    <t xml:space="preserve">Austin Chick</t>
  </si>
  <si>
    <t xml:space="preserve">brother-brother-relationship|ceo|business|money|watching-television|television-show|playing-pinball|arrogance|bare-chested-male|smack-upside-the-head|archival-footage|man-with-glasses|shark|reference-to-buddha|scam|speech|wheeler-dealer|reference-to-george-w.-bush|documentary-footage|reference-to-bill-clinton|reference-to-ronald-reagan|reference-to-nicole-kidman|reference-to-tom-cruise|reference-to-ben-affleck|gift|enlightenment|apology|black-eye|stocks-and-bonds|entrepreneur|business-failure|huckster|chief-executive-officer|eating|food|wine|cooking|rabbit|art-exhibit|art-gallery|rooftop|manhattan-new-york-city|wall-street-manhattan-new-york-city|party|stripper|tattoo|white-male-black-female-relationship|interracial-relationship|interracial-couple|baby|african-american|restaurant|cafe|cigarette-smoking|taxi|punched-in-the-face|bartender|2000s|venture-capitalist|corporate-raider|corporation|internet|family-relationships|flash-forward|cell-phone|telephone-call|elevator|businessman|greed|memory|sex|drinking|drink|bar|stock-market|e-mail|computer|prologue|husband-wife-relationship|mother-son-relationship|father-son-relationship|strip-club|pinball-machine|dotcom|new-york-city</t>
  </si>
  <si>
    <t xml:space="preserve">tt1179904</t>
  </si>
  <si>
    <t xml:space="preserve">Paranormal Activity</t>
  </si>
  <si>
    <t xml:space="preserve">After moving into a suburban home, a couple becomes increasingly disturbed by a nightly demonic presence.</t>
  </si>
  <si>
    <t xml:space="preserve">Katie Featherston, Micah Sloat, Mark Fredrichs, Amber Armstrong</t>
  </si>
  <si>
    <t xml:space="preserve">Oren Peli</t>
  </si>
  <si>
    <t xml:space="preserve">found-footage|entity|paranormal-phenomenon|dark-force|evil-force|darkness|loud-noise|demon|home-video-style|mockumentary|camera|night|house|bedroom|video-camera|implied-sex|actress-shares-first-name-with-character|begins-with-dedication|lovers-living-together|fright|panic|dark|screaming|scare|looking-at-the-camera|animate-object|first-part|ends-with-text|falling-out-of-bed|scream|slamming-door|ladder|attic|burned-photograph|fire|ouija-board|argument|sleepwalking|awakened-by-alarm-clock|swimming-pool|murder|crucifix|fire-place|bite-mark|dragging-a-body|blood|self-mutilation|severed-arm|tied-to-a-bed|exorcism|footsteps|footprint|watching-someone-sleep|pull-ups|beads|spider|computer|day-trading|security-system|tripod|guitar|microphone|talking-to-the-camera|looking-at-oneself-in-a-mirror|subjective-camera|audio-recording|interview|haunting|suburb|san-diego-california|unsolved-mystery|handheld-camera|no-title-at-beginning|no-ending|director-also-cinematographer|written-by-director|nightmare|bolt-upright-after-nightmare|premarital-sex|video-recorder|college-student|strained-relationship|stock-character|slamming-a-door|self-absorption|quarrel|passiveness|lights-turned-off|invisible-being|invisible-being-makes-footprint|filmed-paranormal-event|absence-of-religion|supernatural-power|powder|photograph|fear|tv-static|trance|torn-photograph|time-lapse-photography|psychic|possessed-human|knife|kitchen|haunted-house|framed-photograph|demonic-possession|independent-film|obscene-finger-gesture|mazda-miata|first-of-series|title-at-the-end|character-says-i-love-you|reference-to-george-w.-bush|raised-middle-finger|character-repeating-someone-else's-dialogue|film-starts-with-text|male-underwear|bare-chested-male|no-background-score|year-2006|raw-footage|2000s|blockbuster|two-word-title|f-word|covivant-covivant-relationship|low-budget-film|barefoot|uncommitted-relationship|submissive-woman|no-opening-credits|no-ending-credits|what-happened-to-epilogue|minimal-cast|fast-motion-scene|boyfriend-girlfriend-relationship|fake-documentary|actor-shares-first-name-with-character|surprise-ending</t>
  </si>
  <si>
    <t xml:space="preserve">tt1197624</t>
  </si>
  <si>
    <t xml:space="preserve">Law Abiding Citizen</t>
  </si>
  <si>
    <t xml:space="preserve">A frustrated man decides to take justice into his own hands after a plea bargain sets one of his family's killers free. He targets not only the killer but also the district attorney and others involved in the deal.</t>
  </si>
  <si>
    <t xml:space="preserve">Jamie Foxx, Gerard Butler, Colm Meaney, Bruce McGill</t>
  </si>
  <si>
    <t xml:space="preserve">justice|deal|investigation|criminal-mastermind|attorney|district-attorney|stabbed-in-the-throat|stolen-police-car|bound-and-gagged|shot-in-the-chest|child-murder|looking-at-self-in-mirror|law|assassin|death-penalty|garage|british-actor-playing-american-character|female-mayor|prison-warden|contempt-of-court|defending-oneself-in-court|three-word-title|female-judge|mattress|prosecutor|character-repeating-someone-else's-dialogue|bare-chested-male|decapitation|family-man|talking-to-an-unborn-baby|reference-to-helen-keller|reference-to-marcus-aurelius|death|no-opening-credits|retribution|running-across-a-roof|duct-tape-gag|domestic-terrorism|terrorist|assassination|woman-with-glasses|man-with-glasses|vigilante|fire|semtex|promotion|missile|50-calibre-machine-gun|robot|cemetery|american-flag|dvd|throat-slitting|handcuffs|bell-206-jet-ranger-helicopter|amputation|adrenaline|neurotoxin|hidden-gun|tattoo|snorting-cocaine|intravenous|mob-of-reporters|violence|sadism|police-chase|character-says-i-love-you|secret-passage|capital-punishment|snuff-film|macguffin|tortured-to-death|f-word|electro-magnetic-pulse|villain-played-by-lead-actor|tunnel|suffocation|stabbed-in-the-neck|stabbed-in-the-chest|stabbed-in-the-stomach|spy|shot-to-death|shot-in-the-head|severed-leg|severed-head|severed-arm|recital|rape|punched-in-the-face|prison|prisoner|murder-of-a-police-officer|police-detective|poison|murder|murder-of-family|man-wearing-a-wig|male-rear-nudity|lethal-injection|legal-system|lawyer|ipod|informant|impersonating-a-police-officer|husband-wife-relationship|hit-with-a-baseball-bat|guilt|funeral|filmed-killing|father-daughter-relationship|explosion|exploding-car|engineer|e-mail|duct-tape-over-mouth|dismemberment|disguise|department-of-defense|death-threat|covered-in-blood|court|confession|city-hall|cello|castration|car-bomb|bracelet|bomb|body-in-a-trunk|blood|blood-splatter|beating|arrogance|arrest|anger|unjust-system|torture|steak|stabbed-to-death|solitary-confinement|revenge|prison-cell|philadelphia-pennsylvania|napalm|mayor|judge|home-invasion|death-of-wife|death-of-daughter|courtroom|cell-phone|cell-mate|buried-alive|briefcase|botched-execution|abandoned-warehouse|death-of-child|death-of-friend|title-spoken-by-character|surprise-ending</t>
  </si>
  <si>
    <t xml:space="preserve">tt0808399</t>
  </si>
  <si>
    <t xml:space="preserve">New York, I Love You</t>
  </si>
  <si>
    <t xml:space="preserve">Several love stories set in one of the most loved cities of the world, New York.</t>
  </si>
  <si>
    <t xml:space="preserve">Hayden Christensen, Andy Garcia, Rachel Bilson, Natalie Portman</t>
  </si>
  <si>
    <t xml:space="preserve">Fatih Akin, Yvan Attal, Randall Balsmeyer, Allen Hughes, Shunji Iwai, Wen Jiang, Shekhar Kapur, Joshua Marston, Mira Nair, Natalie Portman, Brett Ratner</t>
  </si>
  <si>
    <t xml:space="preserve">diamond|park|anniversary|pickpocket|wedding|writer|chinese|nanny|memory|india|singer|composer|hooker|musician|thief|artist|wheelchair|pharmacist|painting|marriage|jewish|hotel|herbalist|bellhop|new-york-city|sex-scene|kissing|f-rated|comma-in-title|city-name-in-title|five-word-title|grand-piano|chain-link-fence|title-directed-by-female|reciting-poetry|fast-motion-scene|tuxedo|corsage|limousine|17-year-old|business-card|wine|new-york-university|bartender|listening-to-music|older-man-younger-woman-relationship|vegetarian|christian|yiddish|photo-booth|photograph|voice-over-inner-thoughts|fifth-avenue-manhattan-new-york-city|mirror-ball|mirror|chinese-laundry|chinese-american|dry-cleaners|shuffling-gait|cane|limp|no-panties|illness|dying|birth-control-pill|kissing-in-a-taxi|black-american|african-american|reference-to-who's-life-is-it-anyway?-the-play|reference-to-helen-keller|snow|kissing-a-painting|giving-a-toast|male-nanny|umbrella|rain|42nd-street-manhattan-new-york-city|coney-island-brooklyn-new-york-city|brighton-beach-brooklyn-new-york-city|broken-hip|moon|sun|bracelet|dog|bicycle|metal-detector|reference-to-evelyn-wood|reference-to-american-airlines|violet-the-flower|flowers|hotel-manager|blood|paris-france|rome-italy|sucking-blood-from-finger|cutting-one's-finger|artist's-studio|jumping-out-a-window|knocking-on-a-door|wish|nervousness|computer|drawing|overhead-shot|elevator|g-spot|earphones|jewish-wedding|urban-setting|coughing|reference-to-tchaikovsky|reference-to-dostoyevsky|reference-to-gustav-mahler|hassidic-jew|25-year-old|wallet|new-york-city-skyline|williamsburg-bridge|bleeker-street-manhattan-new-york-city|charles-street-manhattan-new-york-city|jewelry-store|duamond-exchange|wedding-ring|47th-street-manhattan-new-york-city|animated-sequence|pharmacy|drugstore|lincoln-center-for-the-performing-arts-manhattan-new-york-city|skateboarder|hobo|apparition|luna|hair|gin-and-tonic|lighting-a-cigarette|sharing-a-taxi|west-african-music|mali|to-be-or-not-to-be|newspaper-clipping|suitcase|handshake|cigarette-lighter|tavern-on-the-green-manhattan-new-york-city|shaving-one's-head|video-projected-on-the-side-of-a-building|method-acting|chrysler-building-manhattan-new-york-city|applause|little-girl|bare-chested-male|underwear|park-bench|bench|flashback|reference-to-the-brothers-karamazov-the-novel|reference-to-crime-and-punishment-the-novel|song|singing|photographer|camera|dancing-in-the-street|dancer|seduction|reading|grand-central-station-manhattan-new-york-city|times-square-manhattan-new-york-city|street-life|time-lapse-photography|subjective-camera|empire-state-building-manhattan-new-york-city|central-park-manhattan-new-york-city|sex-in-a-park|aspiring-writer|champagne|being-followed|following-someone|old-woman|old-man|painter|split-screen|undressing|money|bare-butt|male-nudity|female-nudity|virginity|male-virgin|virgin|drinking|drink|mother-daughter-relationship|mother-son-relationship|father-daughter-relationship|father-son-relationship|cell-phone|jew|reference-to-bernardo-bertolucci|beach|laundry|opera-singer|panties|dancing|voice-over-narration|reference-to-john-lennon|watching-tv|french|bride-and-groom|shaved-head|jainism|teacher|siren|statue-of-liberty-new-york-city|falling-from-a-window|brooklyn-new-york-city|wig|video-camera|video-artist|telephone-call|taxi|taxi-driver|taking-off-panties|subway|sex-standing-up|sex|sex-in-public|restaurant|reference-to-tom-cruise|rabbi|queens-new-york-city|prostitute|physically-handicapped-person|passing-out|nosebleed|multiple-storyline|male-rear-nudity|making-out|making-out-in-a-car|kiss|interracial-relationship|infatuation|husband-wife-relationship|high-school-prom|hanging-from-a-tree-limb|hallucination|fountain|flirting|ex-boyfriend-ex-girlfriend-relationship|ensemble-cast|elderly-couple|dry-cleaning|physical-disability|directed-by-star|directed-by-several-directors|death|dating|cigarette-smoking|chinatown-manhattan-new-york-city|call-girl|cafe|boyfriend-girlfriend-relationship|book|basketball|bar|bald-woman|apartment|actress|manhattan-new-york-city|place-name-in-title|omnibus|anthology</t>
  </si>
  <si>
    <t xml:space="preserve">tt0880570</t>
  </si>
  <si>
    <t xml:space="preserve">The Ministers</t>
  </si>
  <si>
    <t xml:space="preserve">A NYPD detective attempts to avenge the death of her father, but unwittingly becomes involved with one of his killers.</t>
  </si>
  <si>
    <t xml:space="preserve">Maya Releasing</t>
  </si>
  <si>
    <t xml:space="preserve">John Leguizamo, Harvey Keitel, Florencia Lozano, Diane Venora</t>
  </si>
  <si>
    <t xml:space="preserve">twins|twin-brother|revenge|brother-brother-relationship|corrupt-cop|religious-zealot|title-spoken-by-character</t>
  </si>
  <si>
    <t xml:space="preserve">tt1233227</t>
  </si>
  <si>
    <t xml:space="preserve">Saw VI</t>
  </si>
  <si>
    <t xml:space="preserve">Agent Strahm is dead, and FBI agent Erickson draws nearer to Hoffman. Meanwhile, a pair of insurance executives find themselves in another game set by Jigsaw.</t>
  </si>
  <si>
    <t xml:space="preserve">Tobin Bell, Costas Mandylor, Mark Rolston, Betsy Russell</t>
  </si>
  <si>
    <t xml:space="preserve">Kevin Greutert</t>
  </si>
  <si>
    <t xml:space="preserve">jigsaw|revenge|returning-character-killed-off|pig-mask|game-of-death|deception|flash-photography|lighting-a-cigarette|pool-of-blood|tape-player|audio-cassette|shackle|darkness|famous-theme|one-way-mirror|broken-mirror|scalpel|bullet|pistol|padlock|tape-recorder|audio-tape|hack-saw|key|toilet|poison|kicked-in-the-balls|survival-horror|torture|sadism|sacrifice|mind-game|kidnapping|holding-one's-breath|gore|flashback|countdown|choice|wetting-pants|steam-pipe|severed-arm|self-mutilation|security-guard|secretary|safe-deposit-box|safe-deposit-box-key|ripped-off-flesh|presumed-dead|power-saw|power-cut|pound-of-flesh|office-politics|merchant-of-venice|intestines|insurance-salesman|insurance-company|health-insurance|health-care|hara-kiri|formic-acid|fingerprints|fingerprinting|female-lawyer|evil-corporation|distorted-voice|disembowelment|crushed-to-death|cleaver|carousel|burned-to-death|bear-trap|back-from-the-dead|actuary|acid|acid-bath|sixth-part|roman-numeral-in-title|numbered-sequel|goth|trap|sequel|sequel-to-cult-movie|sequel-to-cult-film|puzzle|murder|violence|evil-doll|booby-trap|number-in-title|surprise-ending</t>
  </si>
  <si>
    <t xml:space="preserve">tt1226232</t>
  </si>
  <si>
    <t xml:space="preserve">The Greatest</t>
  </si>
  <si>
    <t xml:space="preserve">A drama that is centered around a troubled teenage girl and a family that is trying to get over the loss of their son.</t>
  </si>
  <si>
    <t xml:space="preserve">Carey Mulligan, Aaron Taylor-Johnson, Pierce Brosnan, Susan Sarandon</t>
  </si>
  <si>
    <t xml:space="preserve">loss|teenage-mother|self-help-group|car-crash|bikini|f-rated|title-directed-by-female|flashback|troubled-teenage-boy|party|male-rear-nudity|teenage-pregnancy|teenage-girl|movie-theatre|loss-of-boyfriend|handcuffed-to-a-bed|pot-smoking|loss-of-brother|husband-wife-relationship|loss-of-child|loss-of-loved-one|mother-son-relationship|father-son-relationship|pregnancy|family-relationships|waves|math-teacher|hospital|grief|film-starts-with-sex|drugs|car-accident|beach-house</t>
  </si>
  <si>
    <t xml:space="preserve">tt1019452</t>
  </si>
  <si>
    <t xml:space="preserve">A Serious Man</t>
  </si>
  <si>
    <t xml:space="preserve">Larry Gopnik, a Midwestern physics teacher, watches his life unravel over multiple sudden incidents. Though seeking meaning and answers amidst his turmoils, he seems to keep sinking.</t>
  </si>
  <si>
    <t xml:space="preserve">Michael Stuhlbarg, Richard Kind, Fred Melamed, Sari Lennick</t>
  </si>
  <si>
    <t xml:space="preserve">Nominated for 2 Oscars. Another 17 wins &amp; 71 nominations.</t>
  </si>
  <si>
    <t xml:space="preserve">jewish|nose-job|rabbi|bar-mitzvah|marital-breakup|menorah|goy|zohar|sodomy|boy-with-glasses|book-of-job|midrash|jacobs-ladder|orthodox-jew|dysfunctional-family|pot-smoking|torah-study|dybbuk|tsuris|shiva|olam-haba|yarmulke|kabbalah|hashem|torah|mazel-tov|shtetl|jew|synagogue|jewish-humor|jewish-theater|teacher-student-relationship|jewish-stereotype|yiddish|marijuana|hebrew|get-the-jewish-ritualistic-divorce|house|physics|divorce|lawyer|teacher|motel|death|car|stoned|physics-teacher|student|minnesota|car-crash|bribe|reference-to-the-old-testament|abrupt-ending|ambiguous-ending|chest-x-ray|fleeing-the-country|woman-on-top|sex-scene|sudden-death|pipe-smoking|motel-room|phonograph-record|female-pubic-hair|spying-on-neighbor|sunbathing|topless-sunbathing|spying-on-someone|female-full-frontal-nudity|bare-breasts|topless-female-nudity|summer|usa|lawn-mowing|probability-map|planned-car-accident|coffee|obscene-finger-gesture|unemployment|journey|card-game|mogen-david-wine|reference-to-shem|bordeaux-the-wine|convenience-store|south-korean|wristwatch|cot|station-wagon|lawn|parking-lot|rear-end-car-accident|killed-in-a-car-accident|snowing|snow|droshky|earphones|deer-hunting|paradox|boys'-bathroom|bathroom|wine|school-bus|bus|plastic-surgery|talking-to-the-dead|neck-cyst|cyst|detective|old-man|toilet-stall|toilet|shooting|rowboat|lake|cave|swimming-pool|hebrew-school|black-bra|bra|handcuffs|arrest|gambling|policeman|police|crying|horse-and-cart|horse|typhus|shaving|possession|bleeding|blood|soup|lublin-poland|curse|krakow-poland|teacher-student-conference|teenage-boy|widower|toothache|swimming|leg-brace|classmate|drawing|notebook|nurse|cat|letter|seduction|mortality|omen|golf-club|golf|recording|wedding-ring|restaurant|cafe|sleeping-on-a-sofa|song|singing|singer|year-1967|cigarette-smoking|family-relationships|marriage|mortgage|playing-catch|best-friend|friendship|friend|morality|threat-to-sue|inner-title-card|subtitled-scene|running|pursuit|chase|ladder|classroom|class|underwear|uncle-niece-relationship|uncle-nephew-relationship|mother-daughter-relationship|dark-comedy|man-hugging-a-man|unpredictability|voyeurism|doubt|confusion|father-daughter-relationship|office|driving-a-car|shot-at-the-camera|firearm-pointed-at-the-camera|fear|self-repression|doctor|immaturity|husband-wife-relationship|drugs|dreaming|dream|chalk|blackboard|university-professor|university|neighbor|female-neighbor|needing-money|overweight-man|brother-sister-relationship|black-comedy|prologue|female-nudity|girl-with-glasses|woman-with-glasses|uncertainty|dead-deer|picking-a-lock|midlife-crisis|listening-to-music|psychedelic-rock|reference-to-jimi-hendrix|neurotic|surrealism|bored-in-class|stabbed-in-the-chest|pushover|insecurity|marital-crisis|angst|redneck|spoiled-child|unhappy-marriage|drug-debt|unsubtitled-foreign-language|ice-tea|small-town|repressed-anger|man-with-glasses|love-triangle|canada|sex|heart-attack|paranoia|nightmare|record-club|car-accident|ritual|religion|beach|bribery|culture-clash|nudity|tv-set|hunter|record-player|medical-examination|grade-school|poland|film-within-a-film|1960s|american-midwest|kiddush-cup|shabbat|agunah|dental-receptionist|dental-nurse|reference-to-god|loss-of-faith|mysticism|x-ray|tenure|nude-sunbathing|defamation|marital-separation|gentile|jew-gentile-relationship|pastoral-counseling|tragic-hero|storytelling|eyeglasses|funeral|dutch-angle|changing-a-grade|accidental-death|watching-tv|wanting-a-divorce|walking-on-a-roof|university-student|tv-antenna|transistor-radio|suburb|schrodinger's-cat|rooftop|reference-to-jefferson-airplane|quantum-physics|physics-student|physical-examination|neighbor-neighbor-relationship|nasty-neighbor|mathematics|mathematics-class|mathematical-equation|heisenberg-uncertainty-principle|father-son-relationship|false-friend|ethnic-stereotype|envelope-full-of-money|divorce-lawyer|brother-brother-relationship|anonymous-letter|tornado|telephone-call|dentist|columbia-house-record-club|bully|attorney|merkin-wig|professor|title-spoken-by-character</t>
  </si>
  <si>
    <t xml:space="preserve">tt1234548</t>
  </si>
  <si>
    <t xml:space="preserve">The Men Who Stare at Goats</t>
  </si>
  <si>
    <t xml:space="preserve">A reporter in Iraq might just have the story of a lifetime when he meets Lyn Cassady, a guy who claims to be a former member of the U.S. Army's New Earth Army, a unit that employs paranormal powers in their missions.</t>
  </si>
  <si>
    <t xml:space="preserve">George Clooney, Ewan McGregor, Jeff Bridges, Kevin Spacey</t>
  </si>
  <si>
    <t xml:space="preserve">Grant Heslov</t>
  </si>
  <si>
    <t xml:space="preserve">Comedy, War</t>
  </si>
  <si>
    <t xml:space="preserve">goat|reporter|general|first-person-narration|hampster|reference-to-loch-ness-monster|saddam-hussein|fall-of-bagdad|reference-to-mao-tse-tung|reference-to-jesus-christ|reference-to-walt-disney|reference-to-manuel-noriega|reference-to-angela-lansbury|reference-to-ronald-reagan|reference-to-bart-simpson|reference-to-timothy-leary|hospital|roadside-bomb|suicide-by-pistol|reference-to-oprah-winfrey|reference-to-star-wars|helicopter|lieutenant-colonel|george-w.-bush|satire|psychological-torture|jedi-knight-in-training|crohn's-disease|voice-over-narration|staring|escape|captive|liberation|archive-footage|shootout|kidnapping|lsd|f-word|walking-through-wall|bandage|cigar-smoking|army-base|hummer|explosion|improvised-explosive-device|court-martial|jogging|run-over|fire-fight|walking-over-hot-coals|jeep|army-training|dancing|pickup-truck|cloud|airbag|american-flag|daisy|desert|hot-tub|new-age-movement|iraq-war|vietnam-war|shot-in-the-chest|uh-1-huey-helicopter|flashback|packing-a-suitcase|ann-arbor-michigan|begins-with-text|remote-viewing|vietnam-war-veteran|told-in-flashback|secret-past|secret-military-operation|paranoid-fantasy|multiple-narrators|kuwait|historical-fiction|hippie-lifestyle|hidden-truth|government-scandal|fate|explosive-device|drug-trip|drug-humor|doodling|destiny|delusion|dark-past|dark-comedy|cold-war|chance-meeting|buddy-movie|break-up|black-humor|black-comedy|bad-trip|adventurer|acid-trip|absurdism|staring-contest|new-age|hippie|psychic-power|animal-in-title|oh-58-kiowa-hilicopter</t>
  </si>
  <si>
    <t xml:space="preserve">tt1220213</t>
  </si>
  <si>
    <t xml:space="preserve">Grace</t>
  </si>
  <si>
    <t xml:space="preserve">After losing her unborn child, Madeline Matheson insists on carrying the baby to term. Following the delivery, the child miraculously returns to life with an appetite for human blood. Madeline is faced with a mother's ultimate decision.</t>
  </si>
  <si>
    <t xml:space="preserve">Jordan Ladd, Stephen Park, Gabrielle Rose, Serge Houde</t>
  </si>
  <si>
    <t xml:space="preserve">Paul Solet</t>
  </si>
  <si>
    <t xml:space="preserve">baby|stillbirth|pregnancy|car-accident|blood|midwife|corpse|vomiting|breasts|crying-baby|bathing-baby|housefly|teething|cat-food|biting-someone's-neck|anemia|vitamin-supplement|hand-tremor|kiss-on-the-cheek|close-up-of-hands|drinking-blood|infestation|cat-litter|swatting-a-fly|bouquet|birthing-tub|obsessive-compulsive|vaginal-bleeding|car-crash|family-dinner|dead-mouse|liver-and-onions|soy-milk|black-cat|killing-an-animal|female-protagonist|evil-child|female-frontal-nudity|cannibalism|lactation|recluse|airbag|sex|bare-chested-male|water-birth|vegan|tofu|tea|static|soy|slaughterhouse|sick-child|scissors|rotten-food|recreational-vehicle|photograph|overbearing-mother|murder|mother-in-law-daughter-in-law-relationship|mother-daughter-relationship|meat|male-rear-nudity|lesbian|husband-wife-relationship|hospital|hit-with-a-hammer|hair|grief|film-starts-with-sex|female-rear-nudity|dyed-hair|dripping-blood|dragging-a-body|doctor|disguise|death-of-husband|dead-rat|cut-arm|coughing-blood|childbirth|cell-phone|cat|breast-feeding|breaking-a-bottle-over-someone's-head|blood-on-camera-lens|bitten-in-the-neck|based-on-short-film|bad-smell|baby-monitor|baby-bottle|assistant|dead-baby|blood-in-bathroom|blood-drinking|older-woman-nude|female-nudity|breast-suckling|breast-pump|one-word-title|death-of-son|title-spoken-by-character|character-name-in-title</t>
  </si>
  <si>
    <t xml:space="preserve">tt0363780</t>
  </si>
  <si>
    <t xml:space="preserve">Lymelife</t>
  </si>
  <si>
    <t xml:space="preserve">A family unit begins to bow under the pressure of a failing marriage.</t>
  </si>
  <si>
    <t xml:space="preserve">Screen Media Films</t>
  </si>
  <si>
    <t xml:space="preserve">Rory Culkin, Alec Baldwin, Jill Hennessy, Emma Roberts</t>
  </si>
  <si>
    <t xml:space="preserve">Derick Martini</t>
  </si>
  <si>
    <t xml:space="preserve">marriage|real-estate|lyme-disease|infidelity|divorce|coming-of-age|first-love|american-dream|reference-to-r2d2|unfaithfulness|suburb|talking-to-oneself-in-a-mirror|female-stockinged-legs|pantyhose|roof|irish-catholic|bus|syphilis|penicillin|reference-to-walt-whitman|frog|mirror|kiss|robe|red-bra|extramarital-affair|adultery|catholic-priest|priest|iran-hostage-crisis|birthday|christmas-party|reference-to-catcher-in-the-rye|christmas-lights|swinging|mass|catholic-church|catholic|confirmation-party|confirmation|masturbation|porn-magazine|black-eye|driving|fight|dysfunctional-family|marital-problem|unhappy-marriage|dysfunctional-marriage|tree|crying|punch|taking-a-picture|school-photo|target-practice|gun|train-tracks|hunter|high-school|school|new-york|15-year-old|teenage-girl|teenage-boy|loss-of-virginity|real-life-siblings-as-fictional-siblings|face-slap|monopoly-the-board-game|female-nudity|gunshot|rain|bare-chested-male|wine|unemployment|underage-drinking|train|tick|thanksgiving|supermarket|soldier|sniper-rifle|sex-standing-up|school-bus|revenge|racial-slur|punched-in-the-face|premarital-sex|pool-table|party|overprotective-mother|mother-son-relationship|mother-daughter-relationship|mistletoe|miniature|matches|marital-separation|marijuana|marijuana-joint|magnifying-glass|long-island-new-york|kicked-in-the-stomach|husband-wife-relationship|hunting|high-school-student|girl-next-door|fully-clothed-sex|friendship|fig-tree|father-son-relationship|father-daughter-relationship|family-relationships|employer-employee-relationship|duct-tape|drunkenness|drawing|deer|dead-deer|dancing|confessional|cigarette-smoking|church|christmas|cheating-wife|cheating-husband|bully|bruise|brother-brother-relationship|bite|beating|bar|awkwardness|real-life-brothers-playing-brothers|one-word-title|1970s</t>
  </si>
  <si>
    <t xml:space="preserve">tt1131729</t>
  </si>
  <si>
    <t xml:space="preserve">Pirate Radio</t>
  </si>
  <si>
    <t xml:space="preserve">A band of rogue DJs that captivated Britain, playing the music that defined a generation and standing up to a government that wanted classical music, and nothing else, on the airwaves.</t>
  </si>
  <si>
    <t xml:space="preserve">Michael Hadley, Charlie Rowe, Lucy Fleming, Philip Seymour Hoffman</t>
  </si>
  <si>
    <t xml:space="preserve">pirate-radio-station|pirate-radio|pirate-broadcasting|jumping-from-height|loss-of-virginity|sex-on-a-ship|listening-to-a-radio|listening-to-music|surprise-after-end-credits|pop-music|lesbian|american|north-sea|boat|1960s|scene-after-end-credits|christmas|paternity-revealed|lesbianism|british-comedy|male-rear-nudity|underwater|near-death-experience|marriage-of-convenience|wedding|wedding-at-sea|unknown-father|stag-party|sound-booth|sitting-on-a-toilet|screaming-fans|rock-'n'-roll|rebellion|radio-dj|promiscuous-mother|promiscuity|orgy|male-nudity|lip-synching|lesbian-sex|lesbian-affair|game-of-chicken|fishing-boat|drunkenness|drunken-santa|drinking-game|conservatism|camaraderie|marijuana|drug-abuse|distress-signal|scene-during-end-credits|wedding-ceremony|teenage-boy|swinging-sixties|sinking-ship|singing-in-a-car|sex-talk|rock-music|rescue-at-sea|record-collector|radio-broadcasting|mother-son-relationship|male-virgin|male-bonding|london-england|legal-wrangle|house-of-commons|godfather-godson-relationship|friendship|female-nudity|father-son-relationship|family-dinner|eccentric|disc-jockey|debauchery|dancing|broadcasting|air-guitar|based-on-true-story</t>
  </si>
  <si>
    <t xml:space="preserve">tt0929632</t>
  </si>
  <si>
    <t xml:space="preserve">Precious</t>
  </si>
  <si>
    <t xml:space="preserve">In New York City's Harlem circa 1987, an overweight, abused, illiterate teen who is pregnant with her second child is invited to enroll in an alternative school in hopes that her life can head in a new direction.</t>
  </si>
  <si>
    <t xml:space="preserve">Gabourey Sidibe, Mo'Nique, Paula Patton, Mariah Carey</t>
  </si>
  <si>
    <t xml:space="preserve">Won 2 Oscars. Another 111 wins &amp; 98 nominations.</t>
  </si>
  <si>
    <t xml:space="preserve">self-narration|mother-daughter-conflict|teenage-mother|teenage-daughter|fat-girl|coming-of-age|teenage-pregnancy|physical-abuse|sexual-abuse|child-abuse|pregnant-from-rape|pregnant-by-incest|bad-mother|teacher-student-relationship|female-protagonist|mother-daughter-relationship|black-american|rape|african-american|based-on-novel|lesbian-couple|african-american-lesbian|lesbian|school|abuse|new-york|rain|new-york-city|teacher|pregnancy|f-rated|woman|harlem-manhattan-new-york-city|female-vomiting|smashing-a-tv-set|female-tears|mother-daughter-fight|pushing-someone-over|resentment-toward-daughter|one-word-title|illiteracy|playing-against-type|father-daughter-incest|incest|slow-motion-scene|teenager|stairs|mother-son-relationship|present|grandmother-granddaughter-relationship|father-daughter-relationship|death|throwing-book|water-thrown-in-face|watching-tv|hole-in-ceiling|sleeping-in-a-chair|heroine|restaurant|bed|bathroom|broken-glass-window|screaming|falling-down-stairs|ex-drug-addict|candy|microwave-oven|adoption|balloon|literacy-award|wine|reference-to-mcdonald's|love|crying|christmas-present|museum|limousine|christmas-tree|christmas-card|church|cross|song|trophy|party|swimming-pool|motorcycle|photograph-comes-to-life|photograph|wig|reading|voice-over-narration|student|bus|hospital|writing|violence|face-slap|elevator|hotel|split-screen|manhattan-new-york-city|remote-control|dancing|stealing-food|ambiguous-ending|scarf|pregnant-teen|year-1987|hiv-aids|16-year-old|teenage-girl|sociology|single-mother|reference-to-martin-luther-king-jr.|redemption|montage|mirror|reference-to-hurricane-katrina|fried-chicken|flashback|fear|fantasy-sequence|classmate|1980s|social-worker|baby|teen-angst|death-of-father|independent-film|title-spoken-by-character|character-name-in-title|money|mother-daughter-incest|brother-sister-relationship|underwater|dog|singing|cat|food</t>
  </si>
  <si>
    <t xml:space="preserve">tt1186367</t>
  </si>
  <si>
    <t xml:space="preserve">Ninja Assassin</t>
  </si>
  <si>
    <t xml:space="preserve">A young ninja turns his back on the orphanage that raised him, leading to a confrontation with a fellow ninja from the clan.</t>
  </si>
  <si>
    <t xml:space="preserve">Warner Bros. Pictures/Dark Castle Ent.</t>
  </si>
  <si>
    <t xml:space="preserve">Rain, Joon Lee, Jonathan Chan-Pensley, Ill-Young Kim</t>
  </si>
  <si>
    <t xml:space="preserve">James McTeigue</t>
  </si>
  <si>
    <t xml:space="preserve">ninja|kung-fu|martial-artist|martial-arts|clan|europol|murder|assassin|death|orphan|revenge|europol-agent|exploitation|redemption|lasersight|government-agent|female-agent|mercilessness|crime-boss|organized-crime|gold|fight-in-the-restroom|bartender|bar|good-versus-evil|held-at-gunpoint|tragic-hero|tragic-past|loner|haunted-by-the-past|one-against-many|dark-past|dark-hero|warrior|tough-guy|stylized-violence|hand-to-hand-combat|mixed-martial-arts|rescue|one-man-army|anti-hero|action-hero|execution|mountain|temple|hazing|nonlinear-timeline|hotel|showdown|assassination|assassination-attempt|no-opening-credits|grenade-launcher|on-the-run|fire|chase|helicopter|opening-action-scene|machismo|neo-noir|blood-on-camera-lens|ak-47|gothic|hook-and-chain|sense-of-smell|stabbing-a-police-officer|murder-of-a-police-officer|kiss|guts|ninja-weapon|combat|competition|stabbing|carnage|fight|exit-wound|dual-wield|gunfight|sword-duel|gun-battle|gun-action|massacre|slaughter|diving|gun|fistfight|bloodbath|bloodshed|blood-splatter|on-the-lam|capture|prisoner|fugitive|brawl|surveillance|katana|fear|gangster|watching-tv|yakuza|map|shootout|siren|magic|beheading|supernatural-power|police-car|laptop-computer|video-cassette|osaka-japan|shuriken|f-word|ninja-training|police-officer-stabbed-in-the-back|police-officer-stabbed-in-the-leg|police-officer-stabbed-in-the-chest|police-shootout|police-officer-strangulated|police-officer-beheaded|police-officer|dextrocardia|tracking-device|torso-cut-in-half|tied-to-a-post|thrown-through-a-wall|throwing-star|sword-fight|swat-team|super-speed|violence|stabbed-to-death|stabbed-in-the-throat|stabbed-in-the-neck|stabbed-in-the-leg|stabbed-in-the-head|stabbed-in-the-chest|stabbed-in-the-back|stabbed-in-the-arm|sliced-body|shower|shot-to-death|shot-in-the-head|shot-in-the-chest|shot-in-the-back|severed-leg|severed-head|severed-hand|severed-arm|self-mutilation|scar|sand|rocket-launcher|rain|pistol|pain|machine-gun|lurking-in-the-shadows|loss-of-loved-one|light|laundromat|investigation|internal-affairs|impalement|hit-by-a-car|heartbeat|healing|head-cut-in-half|head-bashed-in|hand-cut-off|golden-gun|gold-watch|gash-in-the-face|foot-chase|flashback|fight-to-the-death|female-assassin|falling-from-height|explosion|dismemberment|dehydration|decapitation|death-of-husband|cut-hand|cruelty|covered-in-blood|climbing-up-a-wall|cigarette-smoking|child-abuse|blood|bloody-footprint|blindfold|berlin-germany|beaten-to-death|bare-chested-male|arm-cut-off|ninjitsu|training|tattoo|sword|subordination|punishment|ninja-master|escape|arrest|bullet-ballet|brutality|goreshed|slow-motion-scene|gun-sau|gun-kata|gun-fu|gore|kendo</t>
  </si>
  <si>
    <t xml:space="preserve">tt0765010</t>
  </si>
  <si>
    <t xml:space="preserve">A young man comforts his older brother's wife and children after he goes missing in Afghanistan.</t>
  </si>
  <si>
    <t xml:space="preserve">Tobey Maguire, Jake Gyllenhaal, Natalie Portman, Sam Shepard</t>
  </si>
  <si>
    <t xml:space="preserve">Drama, Thriller, War</t>
  </si>
  <si>
    <t xml:space="preserve">Nominated for 2 Golden Globes. Another 4 wins &amp; 13 nominations.</t>
  </si>
  <si>
    <t xml:space="preserve">afghanistan|presumed-dead|marine|grief|prisoner|war-trauma|death-of-soldier|false-accusation-of-infidelity|suspicion|prisoner-of-war|murder|forced-to-kill|torture|captain|trauma|helicopter|widow|release-from-prison|u.s.-marine|captive|mass|starvation|emaciation|confession|ah-64-apache-helicopter|uh-60-blackhawk-helicopter|american-flag|tragic-hero|dark-past|traumatic-childhood|guilt|post-traumatic-stress-disorder|emotional-shock|emotional-turmoil|therapy|helicopter-shot-down|remodeling|catholic-mass|father-son-relationship|marital-infidelity|threatened-suicide|threat-to-kill|video-camera|police|pistol|infant|gravestone|graveyard|renovation|father-figure|kidnapping|gun-held-to-head|anger|family-relationships|american-soldier|missing-in-action|uncle-niece-relationship|tears|taliban|rescue|paranoia|operation-enduring-freedom|mother-daughter-relationship|melodrama|love-triangle|afghan-war|husband-wife-relationship|homefront|helicopter-crash|grieving|father-daughter-relationship|remake-of-danish-film|brother-brother-relationship|based-on-film|girl|bare-chested-male|shaving|snowman|home-movie|bubble-bath|jogging|raising-a-flag|bartender|bar|winter|snow|camera|balloon|nursing-student|nurse|private|family-dinner|character-says-i-love-you|marriage|kitchen|ice-skating|foreign-language-adaptation|crying|one-word-title|remake</t>
  </si>
  <si>
    <t xml:space="preserve">tt0967945</t>
  </si>
  <si>
    <t xml:space="preserve">The Merry Gentleman</t>
  </si>
  <si>
    <t xml:space="preserve">A woman leaves an abusive relationship to begin a new life in a new city, where she forms an unlikely and ironic relationship with a suicidal hit man (unbeknownst to her). Enter a worn, ...</t>
  </si>
  <si>
    <t xml:space="preserve">Michael Keaton, Kelly Macdonald, Tom Bastounes, Kareem Bandealy</t>
  </si>
  <si>
    <t xml:space="preserve">Michael Keaton</t>
  </si>
  <si>
    <t xml:space="preserve">detective|party|killer|hitman|abusive-relationship|abusive-husband|domestic-violence|woman-in-danger|valentine's-day|tweed-hat|suicidal-thoughts|subway|spouse-abuse|snow|silencer|separation|roses|rifle|police|policeman|pneumonia|nurse|murder|motel|morgue|marijuana|loss-of-husband|jacket|hospital|hat|flowers|farm|english-accent|domestic-abuse|directed-by-star|death-of-husband|coat|church|christmas|christmas-tree|christmas-present|christmas-party|black-eye|assassin</t>
  </si>
  <si>
    <t xml:space="preserve">tt0790712</t>
  </si>
  <si>
    <t xml:space="preserve">The Messenger</t>
  </si>
  <si>
    <t xml:space="preserve">An American soldier struggles with an ethical dilemma when he becomes involved with a widow of a fallen officer.</t>
  </si>
  <si>
    <t xml:space="preserve">Ben Foster, Jena Malone, Eamonn Walker, Woody Harrelson</t>
  </si>
  <si>
    <t xml:space="preserve">Oren Moverman</t>
  </si>
  <si>
    <t xml:space="preserve">Nominated for 2 Oscars. Another 17 wins &amp; 44 nominations.</t>
  </si>
  <si>
    <t xml:space="preserve">casualty-notification-team|casualty-notification|staff-sergeant|captain|sergeant|improvised-explosive-device|american-soldier|recovering-alcoholic|grief|ethical-dilemma|crying-woman|dark-comedy|death-notification|post-traumatic-stress-disorder|punching-a-hole-in-a-wall|acting|sunrise|humvee|watching-a-video-on-tv|watching-tv|giving-a-toast|parking-lot|cat|fire-fight|plant-nursery|pushing-someone-from-behind|coffee|hispanic-american|spanish|translator|secret-marriage|military-manual|ice-cream-truck|respect|u.s.-secretary-of-the-army|car-accident|punching-one's-fist-into-a-wall|watching-through-a-window|listening-to-a-radio|car-radio|thrice-married|hanging-from-a-rooftop|rooftop|asking-for-forgiveness|last-words|kindness|unconsciousness|passed-out|crusades|jihad|bosnia|vietnam-war|playing-pool|pool-table|car-burglar-alarm|soccer-ball|pianist|computer|wedding-reception|leg-blown-off|crutches|surgery|bomb|explosion|waitress|car-repair|interracial-child|interracial-relationship|bus-stop|newspaper-obituary|pizza|baby|military-recruitment|dining-hall|piano|darts|sit-ups|shopping-mall|supermarket|grocery-store|hoodie|angel-of-death|beeper|alcoholics-anonymous|private|reference-to-yankee-doodle-dandy|earphones|playground|bugler|bugle|optometrist|eye-test|eye-injury|leg-injury|knocking-on-door|rearview-mirror|mirror|boy|hanging-out-washing|taxi|sound-of-sex|face-wound|apology|handshake|urination|wedding|flowers|hitchhiking|lie|song|singing|singer|beer|police|policeman|reflection-in-a-car-window|driver's-license|boxer-shorts|weightlifting|honor-guard|rifle|unwed-pregnancy|pregnancy|sleeping-on-the-ground|sleeping-in-a-car|dear-john-letter|letter|fight|religion|family-relationships|storytelling|cigarette-smoking|running-a-red-light|reckless-driving|drunk-driving|gas-mask|female-rear-nudity|eating|food|restaurant|cafe|u.s.-military|guilt|telephone-call|operation-desert-shield|operation-desert-storm|friendship|loss-of-daughter|memory|death-of-daughter|coffin|underwear|photograph|father-daughter-relationship|african-american|black-american|kiss|bare-butt|death-of-boyfriend|death-of-husband|nudity|tears|crying|boyfriend-girlfriend-relationship|drinking|drink|male-nudity|mother-son-relationship|father-son-relationship|husband-wife-relationship|death|gardens-of-stone|spinet-piano|ribbon|hero|shrapnel|party|punched-in-the-face|jet-ski|fishing|sex-standing-up|changing-a-tire|man-crying|military-funeral|21-gun-salute|grave-side-ceremony|taps|flag-draped-coffin|double-date|giving-someone-a-ride-home|working-out|weight-machine|military-dress-uniform|spit-in-face|face-slap|getting-dressed|tattoo|hummer|rule|pager|american-flag|camouflage-uniform|f-word|death-notice|military-uniform|beret|vomiting|suicidal-thoughts|suicidal-tendency|iraq-war|kitchen|bar|young-widow|verbal-abuse|u.s.-soldier|u.s.-army|texan|texan-accent|sunglasses|storage-facility|singing-in-a-car|self-storage|rowboat|obscene-finger-gesture|moving-out|metal-music|messenger|male-rear-nudity|loss-of-husband|home-on-the-range|hole-in-the-wall|gun-salute|funeral|fisticuffs|ex-boyfriend-ex-girlfriend-relationship|engagement-party|answering-machine|alcoholic-relapse|wiseguy-dialogue|tragic-hero|facial-scar|new-beginning|moral-dilemma|male-crying|male-bonding|loss-of-son|loss-of-lover|loss-of-loved-one|long-take|loneliness|eye-drops|drunkenness|death-of-loved-one|contemplating-suicide|conflicted-hero|combat-casualty|catharsis|casualty-of-war|buddy|budding-friendship|black-humor|betrayal|sex|woman-on-top|film-starts-with-sex|female-nudity|female-frontal-nudity|death-of-father|death-of-son</t>
  </si>
  <si>
    <t xml:space="preserve">tt0425637</t>
  </si>
  <si>
    <t xml:space="preserve">Red Cliff</t>
  </si>
  <si>
    <t xml:space="preserve">The first chapter of a two-part story centered on a battle fought in China's Three Kingdoms period (220-280 A.D.).</t>
  </si>
  <si>
    <t xml:space="preserve">Tony Chiu-Wai Leung, Takeshi Kaneshiro, Fengyi Zhang, Chen Chang</t>
  </si>
  <si>
    <t xml:space="preserve">John Woo</t>
  </si>
  <si>
    <t xml:space="preserve">13 wins &amp; 43 nominations.</t>
  </si>
  <si>
    <t xml:space="preserve">battle|china|alliance|strategy|chinese|chinese-history|epic|warship|kung-fu|combat|hand-to-hand-combat|martial-arts|espionage|yangtze-river|wind|wind-gust|white-dove|war-violence|war-hero|wall-of-fire|typhoid-fever|stabbed-with-an-arrow|spy|spear-throwing|spear-through-chest|shot-with-an-arrow|ship-set-on-fire|ship-fire|river|river-battle|plague|military-strategy|military-alliance|killed-with-an-arrow|flaming-arrow|fire|fire-fight|fire-arrow|female-spy|failed-military-strategy|epidemic|chinese-tradition|chinese-painting|chinese-military|chinese-hero|chinese-emperor|casualty-of-war|carrier-pigeon|calligraphy|broken-arrow|bow-and-arrow|arrow|arrow-in-back|army-general|ancient-china|3rd-century|based-on-novel</t>
  </si>
  <si>
    <t xml:space="preserve">tt0818165</t>
  </si>
  <si>
    <t xml:space="preserve">The Alphabet Killer</t>
  </si>
  <si>
    <t xml:space="preserve">Based on the true story of the double initial killings in Rochester, NY.</t>
  </si>
  <si>
    <t xml:space="preserve">Eliza Dushku, Cary Elwes, Timothy Hutton, Tom Malloy</t>
  </si>
  <si>
    <t xml:space="preserve">Rob Schmidt</t>
  </si>
  <si>
    <t xml:space="preserve">seeing-dead-people|based-on-true-story|obsession|murder|policewoman|death|voice-over-narration|topless-female-nudity|kitchen|diner|woods|wheelchair|tied-to-a-bed|syringe|surveillance-camera|support-group|suicide-attempt|wrist-slitting|sleeping-on-a-couch|serial-killer|self-mutilation|schizophrenia|police-lieutenant|playground|orderly|nervous-breakdown|murder-investigation|little-girl|hallucination|fiance-fiancee-relationship|female-police-officer|female-nudity|female-detective|descent-into-madness|dead-child|church|murder-of-a-child|child-killer|child-in-peril|catholic-priest|broken-arm|attempted-suicide|apparition</t>
  </si>
  <si>
    <t xml:space="preserve">tt1300851</t>
  </si>
  <si>
    <t xml:space="preserve">The Boondock Saints II: All Saints Day</t>
  </si>
  <si>
    <t xml:space="preserve">The MacManus brothers are living a quiet life in Ireland with their father, but when they learn that their beloved priest has been killed by mob forces, they go back to Boston to bring justice to those responsible and avenge the priest.</t>
  </si>
  <si>
    <t xml:space="preserve">Apparition</t>
  </si>
  <si>
    <t xml:space="preserve">Sean Patrick Flanery, Norman Reedus, Billy Connolly, Clifton Collins Jr.</t>
  </si>
  <si>
    <t xml:space="preserve">Troy Duffy</t>
  </si>
  <si>
    <t xml:space="preserve">priest|ireland|sheep|justice|final-showdown|violence|gunfight|gore|gun|gun-duel|gun-battle|bullet-time|bullet-ballet|bad-taste-humour|sardonic|heightism|homophobia|handgun|machine-gun|organized-crime|police|revolver|sunglasses|freight-elevator|visible-narrator|genuflecting|double-barreled-shotgun|twirling-gun|nonlinear-timeline|crashing-through-a-window|sliding-down-a-wire|texan-accent|police-tape|arsenal|arms-dealer|shot-multiple-times|duct-tape|american-flag|crucifix|chewing-gum|tanning-bed|switch|massage|candle|shrimp-cocktail|scream|drug-lab|breath-freshener|forklift|volkswagen-beetle|handcuffs|feet|newscast|weapons-cache|flock-of-sheep|narrated-by-character|gay-slur|presumed-dead|slow-motion-scene|black-comedy|cult-film|younger-version-of-character|writing-on-someone|warehouse|vigilante|tomato|throat-slitting|threatened-with-a-knife|tattoo|tanning-salon|surgery|subtitled-scene|stuttering|stabbed-in-the-back|spanish|soiling-pants|silencer|shotgun|shot-to-death|shot-through-a-wall|shot-in-the-throat|shot-in-the-stomach|shot-in-the-shoulder|shot-in-the-leg|shot-in-the-head|shot-in-the-hand|shot-in-the-forehead|shot-in-the-chest|shot-in-the-back|shot-in-the-arm|shootout|ship|sequel-to-cult-film|russian-roulette|rosary|rope|rogue-agent|revenge|returning-character-killed-off|racial-slur|prison|prisoner|pool-table|police-station|police-officer-killed|police-detective|pistol|pistol-whip|panic-room|new-york-city|murdered-priest|massage-parlor|male-rear-nudity|male-frontal-nudity|mafia|leg-brace|knocked-out-with-a-gun-butt|jumping-through-a-window|janitor|italian|irish|irish-catholic|hockey-arena|hit-with-a-hammer|heroin|held-at-gunpoint|headphones|hands-tied-behind-back|greenhouse|grave|friendship|flashback|finger-gun|fbi-agent|father-son-relationship|fantasy-sequence|falling-through-a-glass-roof|falling-from-height|faked-death|earplug|duct-tape-over-mouth|dream-sequence|scene-of-the-crime|corpse|copycat-murder|confessional|coins-on-eyes|cigarette-smoking|church|cameo|brother-brother-relationship|boston-massachusetts|blood|blood-splatter|bilingualism|betrayal|beaten-to-death|bar|bartender|bare-chested-male|assassin|arrest|1950s|sequel|second-part|death-of-friend|death-of-father|number-in-title</t>
  </si>
  <si>
    <t xml:space="preserve">tt1095217</t>
  </si>
  <si>
    <t xml:space="preserve">Bad Lieutenant: Port of Call New Orleans</t>
  </si>
  <si>
    <t xml:space="preserve">Terence McDonagh is a drug- and gambling-addled detective in post-Katrina New Orleans investigating the killing of five Senegalese immigrants.</t>
  </si>
  <si>
    <t xml:space="preserve">Nicolas Cage, Eva Mendes, Val Kilmer, Xzibit</t>
  </si>
  <si>
    <t xml:space="preserve">Werner Herzog</t>
  </si>
  <si>
    <t xml:space="preserve">murder-investigation|hallucination|flood|drugs|lieutenant|prisoner|investigation|sergeant|prostitute|drug-dealer|debt|police|immigrant|drug-lord|alcoholic-father|witness|police-sergeant|surveillance|jail|alcoholic|rescue|promotion|murder|gambling|dog|watching-sex|forced-to-watch-sex|kissing-while-having-sex|police-shootout|police-protagonist|no-ending|no-opening-credits|crime-scene|henchman|anti-hero|restaurant|neo-noir|shootout|district-attorney|lawyer|sawed-off-shotgun|machine-gun|swat-team|revolver|mafia|ambulance|fire-truck|spit-take|mansion|crime-boss|organized-crime|security-guard|convenience-store|supermarket|star-spangled-banner|prison|husband-wife-relationship|boyfriend-girlfriend-relationship|death|blood-splatter|blood|panties|shark|watching-tv|breakdancing|handcuffs|video-surveillance|police-surveillance|black-lingerie|sports-bar|drug-addict|mugshot|wheelchair|grave-side-ceremony|sex-standing-up|snorting-cocaine|flash-forward|back-pain|polaroid-photograph|sea-snake|evil-man|city-in-title|violence|dna|crack-pipe|multiple-murder|twelve-step-program|police-property-room|hotel-room|hotel|prostitute-wife|injured-back|back-injury|jail-cell|hurricane-katrina|stepmother-stepson-relationship|grandmother-grandson-relationship|dead-body|corruption|shakedown|junkie-cop|bruise|u.s.-congressman|congressman|child-witness|evidence|cokehead|junkie|blackmail|bravery|car-accident-caused-by-an-animal|bare-butt|hand-under-skirt|hand-job|dirty-cop|breakdance|black-panties|black-bra|black-bra-and-panties|x-ray|woman-in-bra-and-panties|vicodin|threatened-with-a-knife|speeding-ticket|snake|shot-in-the-chest|sex-in-public|security-camera|rehab|reflection-in-car-mirror|racial-slur|police-station|police-raid|police-detective|police-captain|pistol|pharmacy|pharmacist|oxygen-tank|nude-photograph|nightclub|new-orleans-louisiana|national-anthem|murder-of-family|market|marijuana-joint|locker-room|illegal-immigrant|hiding-in-a-closet|hiding-behind-the-door|heroin|held-at-gunpoint|gun-under-a-table|graveyard|funeral|fully-clothed-sex|football-player|fleeing-the-country|fish|female-rear-nudity|envelope-full-of-money|double-barreled-shotgun|delivery-boy|dance|crack-cocaine|corrupt-cop|corpse|cocaine-snorting|murder-of-a-child|casino|car-accident|bookie|body-in-trunk|bar|award-ceremony|assistant-district-attorney|spoon|pregnancy|police-corruption|murder-witness|interrogation|gangster|father-son-relationship|eccentric|drug-addiction|disposing-of-a-dead-body|black-humor|arrest|american-football|abuse-of-power|woman-in-a-wheelchair|police-brutality|nursing-home|elderly-woman-in-wheelchair|elder-abuse|unofficial-sequel|unofficial-remake|water|smoking|shot-to-death|massacre|iguana|drug-use|cult-director|aquarium|alligator|place-name-in-title|city-name-in-title|cult-film</t>
  </si>
  <si>
    <t xml:space="preserve">tt0898367</t>
  </si>
  <si>
    <t xml:space="preserve">The Road</t>
  </si>
  <si>
    <t xml:space="preserve">In a dangerous post-apocalyptic world, an ailing father defends his son as they slowly travel to the sea.</t>
  </si>
  <si>
    <t xml:space="preserve">The Weinstein Co./Dimension</t>
  </si>
  <si>
    <t xml:space="preserve">Viggo Mortensen, Kodi Smit-McPhee, Robert Duvall, Guy Pearce</t>
  </si>
  <si>
    <t xml:space="preserve">Nominated for 1 BAFTA Film Award. Another 5 wins &amp; 31 nominations.</t>
  </si>
  <si>
    <t xml:space="preserve">apocalypse|survival|food|boy|bullet|fire|on-the-road|pistol|hope|desperation|travel|cannibalism|woman|vomiting|boy-in-peril|crying-boy|suicidal|12-year-old|wandering|stapling-a-wound|bearded-man|coca-cola-can|removing-wedding-ring|revolver|holding-a-gun-to-someone's-head|arrow-in-one's-leg|long-walk|talking-to-a-corpse|talking-to-a-dead-body|father-son-hug|cutting-one's-hair|cutting-own-hair|haircut|intermittent-narration|two-word-title|protective-father|protective-male|catastrophe|road-movie|brushing-teeth|canned-food|down-on-one's-luck|cataclysm|epic|memory|nonlinear-timeline|worrying|cart|hammock|mounted-deer-head|pulling-an-arrow-from-one's-leg|drawing|crayon|christmas|telescope|coughing|cross|scissors|whiskey|tunnel|filling-station|gas-station|explosion|sleeping|hanging|ship|bomb-shelter|cellar|bridge|del-monte-canned-fruit|dying|death-of-wife|flowers|nightmare|dream|horse|fleeing|gang|suicide-contemplation|washing-hair|coin|arrowhead|crossbow|illness|tent|reference-to-god|abandoned-building|abandoned-church|church|abandoned-truck|truck|rain|dead-body|wound|carrying-a-boy-over-one's-shoulders|torch|eating|candle|robbery|abandoned-farmhouse|farmhouse|farm|mirror|blindness|pianist|piano|stocking-cap|theft|suffering|pain|swimming|chase|pursuit|violence|surrogate-family|kiss|love|tears|crying|book|reading|bare-butt|male-nudity|underwear|undressing|cigarette-lighter|cigarette-smoking|dystopia|wilderness|desolation|despair|literary-adaptation|flare-gun-as-weapon|future|seashore|road-trip|pregnant-woman's-water-breaks|pregnant-wife|mother-son-relationship|giving-birth|expectant-mother|expectant-father|childbirth|birth|wedding-ring|waterfall|voice-over-narration|urination|underground-bunker|trust|title-spoken-by-narrator|threatened-with-a-knife|thief|starvation|stapler|snow|sleeping-in-a-car|skull|skeleton|shot-through-a-window|shot-in-the-leg|shot-in-the-head|shot-in-the-chest|scavenger|rifle|rainbow|pregnancy|photograph|person-on-fire|old-man|ocean|nude-swimming|murder|masked-man|map|malnutrition|male-rear-nudity|loss-of-wife|looking-at-oneself-in-a-mirror|locked-in-a-basement|knife|journey|jack-daniels|husband-wife-relationship|hunger|held-at-gunpoint|head-on-a-stake|hanged-man|gun-in-mouth|forest|flare-gun|fear|falling-tree|dying-man|dog|coughing-blood|corpse|climbing-through-a-window|childhood-home|cannibal|campfire|bow-and-arrow|blood|bleakness|blanket|binoculars|beetle|beach|bathtub|bare-chested-male|abandoned-ship|abandoned-car|stealing|shot-with-an-arrow|shopping-cart|leg-wound|homelessness|gun|forced-to-strip|flashback|death|child-with-a-gun|child-in-peril|captive|blind-man|abandoned-house|man-with-no-name|coca-cola|family-relationships|pulitzer-prize-source|survivalism|suicide|post-apocalypse|father-son-relationship|death-of-mother|death-of-father|based-on-novel|title-spoken-by-character|hand-under-skirt|stuffed-animal-toy</t>
  </si>
  <si>
    <t xml:space="preserve">tt1193138</t>
  </si>
  <si>
    <t xml:space="preserve">Up in the Air</t>
  </si>
  <si>
    <t xml:space="preserve">Ryan Bingham enjoys living out of a suitcase for his job traveling around the country firing people, but finds that lifestyle threatened by the presence of a potential love interest and a new hire.</t>
  </si>
  <si>
    <t xml:space="preserve">George Clooney, Vera Farmiga, Anna Kendrick, Jason Bateman</t>
  </si>
  <si>
    <t xml:space="preserve">Nominated for 6 Oscars. Another 76 wins &amp; 158 nominations.</t>
  </si>
  <si>
    <t xml:space="preserve">on-the-road|downsizing|travel|airport|job-termination|business-trip|hotel|computer|corporate-culture|google|following-a-dream|isolation|employer-employee-relationship|four-word-title|suitcase|business|bar|cross-country|kansas-city-missouri|party|manager|bare-chested-male|global-economic-crisis-of-2008|butt|female-rear-nudity|satin-blouse|lone-traveler|hotel-room|meet|10000-mile-club|homecoming|shoeshine|frequent-fiyer|lambert-field-st.-louis|reference-to-the-spirit-of-st.-louis|reference-to-charles-lindbergh|packing-a-suitcase|running|sunday-school-nursery-room|infidelity|unfaithfulness|extramarital-affair|suspenders|letter-of-recommendation|wedding-reception|escalator|elevator|split-screen|golden-laborador|dog|luxor-pyramid-las-vegas|mirror|slide-show|van|lesbian|lawn-gnome|athlete|asian|overhead-camera-shot|aerial-photography|basketball|applause|co-pilot|candle|champagne|pilot|arrested-development|falling-into-water|church|gym|earphones|tossing-the-wedding-bouquet|snow|snowing|people-mover|engagement-ring|school|breaking-and-entering|flowers|backpack|beach|boat|avis-rent-a-car|hertz-rent-a-car|wedding-announcement|asthma|vagina|limbo-the-dance|cardboard-cut-out|anti-feminist|feminist|stereotype|racism|luggage|twenty-something|thirty-something|emcee|rap-singer|crashing-a-party|mentor-protege-relationship|text-messaging|older-man-younger-woman-relationship|airplane-stewardess|father-daughter-relationship|father-son-relationship|dancing|dancer|motel|rifle|gun|memory|job-interview|quitting-a-job|suicide-by-jumping-off-a-bridge|jumping-off-a-bridge|dying|marriage|boyfriend-girlfriend-relationship|tears|karaoke|cell-phone|telephone-call|sushi|eating|food|swimming-pool|kiss|credit-card|sex-in-an-airplane|sex-scene|drunkenness|unemployment|san-diego-california|chicago-illinois|dubuque-iowa|san-francisco-california|las-vegas-nevada|miami-florida|des-moines-iowa|tulsa-oklahoma|st.-louis-missouri|wichita-kansas|drink|drinking|american-airlines|dallas-texas|crying-man|roadtrip|road-trip|journey|cross-country-trip|crying|efficiency-expert|destination-board|persuasion|climbing-through-a-window|wedding-rehearsal-dinner|speech|cheating-wife|voice-over-narration|photograph|recession|suicide|title-appears-in-song|trolley|passenger|jet|nudity|female-nudity|bare-butt|adulteress|character-repeating-someone-else's-dialogue|omaha-nebraska|motivational-speaker|miami-beach-florida|mentoring|detroit-michigan|adultery|milwaukee-wisconsin|wedding|rental-car|montage|loneliness|interview|family-relationships|fired-from-the-job|economics|cynicism|corporation|cornell-university|capitalism|businessman|brother-sister-relationship|airplane|based-on-novel|hilton-hotel|f-word</t>
  </si>
  <si>
    <t xml:space="preserve">tt1230414</t>
  </si>
  <si>
    <t xml:space="preserve">It's Complicated</t>
  </si>
  <si>
    <t xml:space="preserve">When attending their son's college graduation, a couple reignite the spark in their relationship. But the complicated fact is they're divorced and he's remarried.</t>
  </si>
  <si>
    <t xml:space="preserve">Meryl Streep, Steve Martin, Alec Baldwin, John Krasinski</t>
  </si>
  <si>
    <t xml:space="preserve">Nominated for 3 Golden Globes. Another 8 wins &amp; 12 nominations.</t>
  </si>
  <si>
    <t xml:space="preserve">female-protagonist|buttocks|male-nudity|hotel|fiancee|doctor|dancing|affair|graduation|divorce|woman|f-rated|watching-television|vomiting|mature-romance|title-directed-by-female|california|dvd-rental|popcorn|humiliation|fear|guilt|jealousy|cook|adultery|beach-resort|webcam|therapist|regret|rain|plastic-surgeon|passing-out|older-man-younger-woman-relationship|mother-children-relationship|lawyer|laptop-computer|husband-leaves-wife|house-party|hook-up|giving-a-toast|fertility-clinic|father-children-relationship|falling|ex-husband-ex-wife-relationship|embarrassment|drunkenness|divorced-parents|date|crotch-grab|cooking|chef|cheating-husband|age-difference|pot-smoking|remarriage|marriage|marijuana|marijuana-joint|kitchen|husband-wife-relationship|first-date|engagement|dating|croissant|break-up|blueprint|baker|bakery|architect|anniversary|claim-in-title|sex|middle-age-romance|playing-footsie|male-to-female-footsie-playing|footsie-under-the-table|punctuation-in-title|new-york-city|love-triangle|title-spoken-by-character|implied-nudity|apostrophe-in-title</t>
  </si>
  <si>
    <t xml:space="preserve">tt0433362</t>
  </si>
  <si>
    <t xml:space="preserve">Daybreakers</t>
  </si>
  <si>
    <t xml:space="preserve">In the year 2019, a plague has transformed almost every human into vampires. Faced with a dwindling blood supply, the fractured dominant race plots their survival; meanwhile, a researcher works with a covert band of vamps on a way to save humankind.</t>
  </si>
  <si>
    <t xml:space="preserve">Harriet Minto-Day, Jay Laga'aia, Damien Garvey, Sahaj Dumpleton</t>
  </si>
  <si>
    <t xml:space="preserve">Michael Spierig, Peter Spierig</t>
  </si>
  <si>
    <t xml:space="preserve">pandemic|epidemic|vampire|blood|year-2019|rationing|vampire-society|plague|australian-science-fiction|australian-supernatural|australian-fantasy|australian-horror|vomiting|experiment-on-oneself|cult-film|food-shortage|emaciation|killed-in-an-elevator|child-smoking|underage-smoking|pontiac-firebird|captured-people|execution|flare|helicopter|vineyard|winery|lasersight|tranquilizer-dart|pokies|explosion|ford-mustang|double-barreled-shotgun|heart-monitor|map|wedding-ring|recapitation|thrown-across-a-room|super-strength|orchid|police-car|human-livestock|exploding-head|intravenous|syringe|blood-substitute|restraining-collar|blood-for-sale|woman-smoker|no-reflection|rain|screaming-in-pain|american-flag|immolation|flying-bat|greed|feeding-frenzy|becoming-human|vampirism|cure-for-vampirism|self-sacrifice|slow-motion-scene|car-inside-a-house|elevator|evil-corporation|holding-hands|bitten-by-a-vampire|vampire-experiment|experimenting-on-a-vampire|vampire-girl|vampire-soldier|vampire-army|coffee-shop|bloodlust|waitress|endangered-species|vampire-politician|night-driving|burning-man|man-on-fire|flat-tire|humvee|handshake|suicidal-vampire|sleeping-on-a-couch|thrown-against-a-wall|throwing-a-bottle-against-a-wall|loss-of-brother|f-word|vampire-cop|car-crash|doctor-patient-relationship|vampire-doctor|blood-pack|commuter|female-vampire|newscast|little-girl|noble-vampire|sunrise|burning-child|fast-motion-scene|ambiguous-ending|reference-to-elvis-presley|undead|tranquilizer|tied-to-a-chair|thrown-through-a-windshield|threatened-with-a-knife|sunlight|suicide|subway|starvation|stabbed-in-the-neck|stabbed-in-the-chest|stabbed-in-the-back|stabbed-in-the-stomach|soldier|shot-to-death|shot-through-a-wall|shot-in-the-eye|shot-in-the-chest|shot-in-the-back|shot-in-the-arm|severed-head|senator|self-mutilation|scientist|scar|riot|person-on-fire|nipples-visible-through-clothing|mutation|murder|military|machine-gun|knocked-out-with-a-gun-butt|impalement|immortality|human-harvesting|home-invasion|high-tech|held-at-gunpoint|head-ripped-off|gore|flashback|father-daughter-relationship|fang|exploding-car|exploding-body|experiment|eaten-alive|drinking-blood|dragged-by-a-car|dismemberment|decapitation|death-of-brother|cure|crossbow|covered-in-blood|corpse|cigarette-smoking|child-vampire|child-smoking-cigarette|car-chase|car-accident|burned-alive|burn-victim|brother-brother-relationship|body-torn-apart|blood-splatter|blood-on-camera-lens|bitten-in-the-neck|birthday|bat|bare-chested-male|arm-ripped-off|consumerism|near-future|2010s|one-word-title|death-of-child</t>
  </si>
  <si>
    <t xml:space="preserve">tt0403702</t>
  </si>
  <si>
    <t xml:space="preserve">Youth in Revolt</t>
  </si>
  <si>
    <t xml:space="preserve">While his trailer trash parents teeter on the edge of divorce, Nick Twisp sets his sights on dream girl Sheeni Saunders, hoping that she'll be the one to take away his virginity.</t>
  </si>
  <si>
    <t xml:space="preserve">Michael Cera, Portia Doubleday, Jean Smart, Zach Galifianakis</t>
  </si>
  <si>
    <t xml:space="preserve">masturbation|boarding-school|alter-ego|exploding-trailer|teen-movie|lp-recording|destruction-of-property|grandmother-grandson-relationship|pastry-shop|french|juvenile-detention|destroying-a-car|maple-bar|talking-to-one's-alter-ego|alternate-reality|gasoline-can|steroid|cunnilingus|finger-in-someone's-anus|running|note|buying-a-toy|family-portrait|film-fan|france|reading-someone's-private-journal|misery|teen-angst|urination|suicide-contemplation|pain-killer|hand-on-someone's-thigh|holding-hands|love-child|tent|drawing-on-a-photograph|teenage-rebellion|sleeping-under-a-bridge|forest|woods|child-support|reference-to-robert-bresson|pipe-organ|groceries|grocery-store|reference-to-serge-gainsbourg|reference-to-yasujiro-ozu|poem|poet|reference-to-john-muir|hiking|knocking-on-a-door|backpack|in-loco-parentis|reference-to-jean-paul-belmondo|animated-owl|animated-bird|bible|religious-fanatic|sociopath|death-of-boyfriend|breaking-a-recording|grief|cutting-up-a-bra|part-time-job|eavesdropping-on-a-telephone-call|gun|windsurfer|slumber-party|clothing-store|rock-placed-on-car-gas-pedal|car-over-a-cliff|cliff|jail|police-siren|police-car|sedation|eating-with-one's-fingers|stoned|boxer-shorts|car-accident|fictional-tv-news-show|berkeley-california|black-panties|black-bra|panties|bra|student|falling-asleep-in-class|teenage-sex|teenage-love|setting-a-car-on-fire|cell-phone|running-away|plagiarism|letter|wig|apology|vomiting|bathroom|sleeping-bag|runaway-car|guilt|ukiah-california|school-cafeteria|school-locker|high-school|santa-cruz-california|lighting-a-cigarette|three-headed-monster|ascot|american-flag|vagina|sex-manual|tampon|cabin|lake|reading|book|invented-language|venetian-blinds|binoculars|restaurant|cafe|reference-to-john-dillinger|reference-to-albert-camus|photograph|brother-sister-relationship|tripping-and-falling|on-the-run|pursuit|chase|punched-in-the-face|explosion|undressing|split-screen|pay-phone|16-year-old|fire|prologue|mushroom|card-playing|fight|swimsuit|policeman|sunglasses|animated-sequence|father's-girlfriend|deception|flashback|split-personality|sex-in-shower|infidelity|unfaithfulness|adultery|extramarital-affair|penis|erection|narrated-by-character|looking-for-a-job|eating|food|lie|father-daughter-relationship|mother-daughter-relationship|kiss|marijuana|computer|reference-to-frank-sinatra|obsession|adolescence|coming-of-age|friend|spanking|belt|school-expulsion|legs|mischievous-boy|f-word|mobile-home|convertible|war-the-card-game|washing-a-car|bmw|bikini|laundry-drying-on-clothes-line|phone-booth|broken-down-car|car-trouble|bunk-bed|running-out-of-gas|caught-having-sex|family-dinner|beating-with-a-belt|exploding-building|exploding-car|cigarette-smoking|breakfast|police-officer|vandalism|loss-of-boyfriend|moustache|car-inside-a-house|dog|love-letter|making-out|boyfriend-girlfriend-relationship|ex-boyfriend-ex-girlfriend-relationship|first-kiss|journal|reciting-poetry|applying-sunscreen|beach|listening-to-music|slow-motion-scene|shower|voice-over-narration|bathrobe|older-woman-younger-man-relationship|slurping|animated-opening-credits|u.s.-sailor|vandalizing-a-car|underwear|woman-in-bikini|older-man-younger-woman-relationship|aspiring-writer|garden-hose|teenager|white-trash|best-friend|sex|video-store|arrest|sleeping-pills|man-in-drag|scene-during-end-credits|thanksgiving-dinner|thanksgiving|telephone-call|political-activist|drug-trip|magic-mushroom|donut|doughnut-shop|pot-smoking|driving-in-the-nude|virgin|loss-of-virginity|truck-driver|trailer-house|trailer-house-park|teenage-girl|teenage-boy|reference-to-federico-fellini|pathological-liar|oakland-california|neighbor|mother-son-relationship|mother's-boyfriend|male-virgin|friendship|father-son-relationship|dream-girl|divorced-parents|claymation-sequence|blogging|based-on-novel</t>
  </si>
  <si>
    <t xml:space="preserve">tt1037705</t>
  </si>
  <si>
    <t xml:space="preserve">The Book of Eli</t>
  </si>
  <si>
    <t xml:space="preserve">A post-apocalyptic tale, in which a lone man fights his way across America in order to protect a sacred book that holds the secrets to saving humankind.</t>
  </si>
  <si>
    <t xml:space="preserve">Denzel Washington, Gary Oldman, Mila Kunis, Ray Stevenson</t>
  </si>
  <si>
    <t xml:space="preserve">Albert Hughes, Allen Hughes</t>
  </si>
  <si>
    <t xml:space="preserve">3 wins &amp; 16 nominations.</t>
  </si>
  <si>
    <t xml:space="preserve">post-apocalypse|book|blind|house|water|armored-vehicle|station-wagon|bridge|pistol|death|automobile|car|woman-driving|driving-a-car|driving|white-villain|villain|weapon|woman|long-take|sunglasses|road-movie|reference-to-johnny-cash|year-2043|2040s|showdown|mixed-martial-arts|hand-to-hand-combat|combat|sword|hero|one-against-many|one-man-army|gunfight|sword-fight|commitment|blockbuster|human-nature|sacrifice|martial-arts|small-town|shot-in-the-belly|dictation|memorization|san-francisco-california|king-james-bible|limping|aerial-shot|armored-car|explosion|gatling-gun|rocket-propelled-grenade|caravan|bullhorn|phonograph|cannibal|cemetery|reading|campfire|vulture|pulling-hair|pump-action-shotgun|sniper|prayer-of-thanks|saying-grace|holding-hands|carnage|persian-cat|axe|bloody-nose|burn-scar|oprah-magazine|goggles|bell|shantytown|crater|collapsed-bridge|highway-bridge|silhouette|zippo-lighter|tunnel|shopping-cart|sphynx-cat|traveling-on-foot|falling-leaves|reference-to-william-shakespeare|slow-motion-scene|traveler|bible-quote|coincidence|cross-country-trip|cross-country|on-the-road|roadtrip|road-trip|cat-hissing|muslim|survival|double-barreled-shotgun|desperation|husband-wife-relationship|tea|falling-from-height|falling-off-a-roof|armored-truck|man-punching-a-woman|destroyed-bridge|forest|infected-wound|library|bar-fight|bar|canteen|hope|backpack|rat|shampoo|prayer|murder|shot-in-the-forehead|threatened-with-a-knife|journey|rpg|attempted-rape|held-at-gunpoint|blind-man|blind-woman|mother-daughter-relationship|deception|death-of-protagonist|grave|trap|falling-through-the-floor|strangulation|skeleton|corpse|blood-splatter|blood|prostitution|bare-chested-male|scars-on-back|ipod|cat|faith|impalement|stabbed-in-the-chest|severed-head|stabbed-to-death|shot-in-the-back|shot-to-death|shot-in-the-chest|shot-in-the-crotch|west-coast|wearing-sunglasses-inside|shot-with-an-arrow|san-francisco-bay|rowboat|illiteracy|gas-mask|eating-cat|cannibalism|braille|violence|shot-in-the-leg|shot-in-the-head|severed-hand|religion|handgun|grenade|decapitation|christian|christianity|bible|shotgun|shootout|rocket-launcher|product-placement|old-dark-house|no-opening-credits|motorcycle|machine-gun|machete|hand-grenade|golden-gate-bridge|exploding-car|desert|chainsaw|bow-and-arrow|bomb|blindness|alcatraz|character-name-in-title|surprise-ending|african-american-protagonist|killing-an-animal</t>
  </si>
  <si>
    <t xml:space="preserve">tt1038686</t>
  </si>
  <si>
    <t xml:space="preserve">Legion</t>
  </si>
  <si>
    <t xml:space="preserve">When a group of strangers at a dusty roadside diner come under attack by demonic forces, their only chance for survival lies with an archangel named Michael, who informs a pregnant waitress that her unborn child is humanity's last hope.</t>
  </si>
  <si>
    <t xml:space="preserve">Paul Bettany, Lucas Black, Tyrese Gibson, Adrianne Palicki</t>
  </si>
  <si>
    <t xml:space="preserve">angel|religious-faith|diner|waitress|survival|human-race|hope|faith|archangel|apocalypse|walker|desert|archangel-michael|pregnant-girlfriend|open-ended|child-killer|vomiting|bloody-hand-print|housefly|woman-shot-in-the-forehead|crying-man|violence|death|body-landing-on-a-car|hit-by-a-car|police-car|crucifix|cell-phone|fratricide|no-opening-credits|grenade-launcher|insubordination|warrior|exploding-building|end-of-the-world|father-daughter-relationship|instruction|battle-axe|disobeying-orders|deception|quitting-smoking|blister|paradox|tear-on-cheek|budweiser|can-of-beer|man-crying|m-16|flashlight|shell-casing|helium-balloon|convoy|swarm-of-insects|artificial-hand|pump-action-shotgun|biting-someone|steak|christmas-tree|extreme-closeup|emergency-broadcast-system|pregnant-woman-smoking|jukebox|mini-skirt|black-and-white-television|zippo-lighter|dog-tags|mobile-home|pregnancy|shootout|death-threat|gun-held-to-head|fire|narrated-by-character|bible-quote|begins-with-a-quote|f-word|police-officer-shot-through-the-heart|police-officer-shot-in-the-chest|police-officer-shot-in-the-forehead|shooting-a-police-officer|interracial-relationship|woman-with-a-gun|wings|voice-over-narration|veteran|trap|trailer|tied-to-a-chair|thrown-through-a-windshield|threatened-with-a-knife|teeth|teenage-girl|tattoo|sword|swing-set|survivalism|supernatural-power|suicide|stitching-own-wound|standoff|stabbed-in-the-chest|small-town|slow-motion-scene|siege|shotgun|shot-to-death|shot-through-a-window|shot-in-the-head|shot-in-the-forehead|shot-in-the-chest|shot-in-the-back|sharpened-teeth|severed-hand|severed-finger|self-sacrifice|self-mutilation|savior|rifle|raw-meat|radio|prophecy|power-failure|possession|possessed-boy|police-officer-shot-in-the-head|murder-of-a-police-officer|pistol|patrol-car|no-cellphone-signal|murder|mother-daughter-relationship|mother-daughter-conflict|mercy|mechanic|machine-gun|mace|love|los-angeles-california|looking-at-oneself-in-a-mirror|locust|knife|jumping-from-a-rooftop|jumping-through-a-window|impalement|ice-cream-truck|ice-cream-man|husband-wife-relationship|hanging-upside-down|humanity-in-peril|hostage|hook-for-hand|hit-with-a-frying-pan|held-at-gunpoint|heaven|hanging-from-the-ceiling|hand-cut-off|good-versus-evil|reference-to-god|gash-in-the-face|gas-station|flashback|finger-cut-off|fight|fight-to-the-death|father-son-relationship|fate|fallen-angel|falling-from-height|extinction|extermination|explosion|exploding-gasoline-station|exploding-car|exploding-body|old-woman|double-impalement|disposing-of-a-dead-body|death-of-husband|darkness|dagger|criminal|couple|cook|climbing-up-a-wall|cigarette-smoking|christmas|murder-of-a-child|child-in-peril|childbirth|car-set-on-fire|car-crash|car-accident|burned-alive|brother-brother-relationship|broken-down-car|boil|blood|bitten-in-the-neck|beer|bazooka|bare-chested-male|bag-over-head|back-from-the-dead|atheist|angel-wings|angel-gabriel|acid|unlikely-hero|one-word-title|death-of-mother|death-of-father|death-of-friend|death-of-child|surprise-ending</t>
  </si>
  <si>
    <t xml:space="preserve">tt1484522</t>
  </si>
  <si>
    <t xml:space="preserve">8: The Mormon Proposition</t>
  </si>
  <si>
    <t xml:space="preserve">A scorching indictment of the Mormon Church's historic involvement in the promotion &amp; passage of California's Proposition 8 and the Mormon religion's secretive, decades-long campaign against LGBT human rights.</t>
  </si>
  <si>
    <t xml:space="preserve">Red Flag Releasing</t>
  </si>
  <si>
    <t xml:space="preserve">Spencer Jones, Tyler Barrick, Dustin Lance Black, Linda Williams Stay</t>
  </si>
  <si>
    <t xml:space="preserve">Reed Cowan, Steven Greenstreet</t>
  </si>
  <si>
    <t xml:space="preserve">mormon|church|mormon-church|proposition|marriage|religion|california|equality|investigation|marriage-equality|civil-rights|hawaii|proposition-8|gay|homophobia|homosexuality|homosexuality-and-religion|gay-couple|provo-utah|conversion-therapy|gay-conversion|gay-slur|los-altos-california|gay-relationship|childhood-photo|old-photograph|ex-mormon|punctuation-in-title|ballot|civil-union|first-date|23-year-old|20-year-old|u.s.-supreme-court|condemnation|desperation|christianity|christian|church-expulsion|blacklisting|tape-over-mouth|teen-prostitution|financial-contribution|temptation|sexual-perversion|abomination|sin|broken-heart|defeat|bishop|razor-blade|wine|suicide-attempt|lobbying|radical|economic-crisis|starvation|global-warming|nuclear-proliferation|gay-club|high-school-student|high-school|male-genitalia|coming-out|adoption|memory|suicide-note|beating|gunshot|blood|storm|free-speech|mother-daughter-relationship|street-preacher|media-blitz|media-frenzy|indignity|tv-news-reporter|tv-news|news-conference|persecution|cowardice|apology|shame|mormon-temple-salt-lake-city|boston-massachusetts|new-york-city|san-diego-california|dignity|self-respect|california-state-constitution|rainbow-flag|website|name-tag|surfer|hollywood-california|f-word|usa|internal-revenue-service|lesbian|overdose|declaration-of-independence|u.s.-constitution|surveillance-camera|gay-bashing|security-guard|ignorance|necktie|white-shirt|door-to-door-campaign|children|tax-deduction|taxes|activist|activism|ipecco|torture|forced-vomiting|vomit|watching-pornography|forced-to-watch-pornography|electrode|suicide-by-gunshot|suicide-by-pills|pills|state-senator|utah-state-senate|muslim|mental-hospital|deprogramming|lobotomy|shock-therapy|brigham-young-university|fascism|fascist|christo-fascist|evangelical|book-of-mormon|reference-to-the-bible|corruption|propaganda|freedom-of-religion|religious-freedom|pamphlet|freedom|tv-commercial|aids|coffin|funeral|homelessness|prophet|apostle|liar|lie|training-video|montage|arrogance|hypocrisy|faith|anti-gay|holy-war|inner-title-card|catholic-church|sadness|happiness|joy|tears|crying|san-francisco-city-hall|tithing|obedience|year-2007|afterlife|family-relationships|polygamy|teen-suicide|suicide|morality|volunteer|year-2008|san-francisco-california|reference-to-harvey-milk|photograph|hatred|hate|money|demonstration|protest|election|archive-footage|reference-to-god|reference-to-jesus-christ|kiss|gay-kiss|male-male-kiss|love|religious-intolerance|tolerance|intolerance|prejudice|bigotry|salt-lake-city-utah|utah|homosexual|reference-to-henry-stuart-matis|reference-to-harold-b.-lee|reference-to-bruce-r.-mcconkie|reference-to-spencer-w.-kimball|reference-to-george-q.-cannon|reference-to-frederick-granger-williams|reference-to-joseph-f.-smith|reference-to-brian-brown|reference-to-maggie-gallagher|reference-to-robert-p.-george|reference-to-jeffrey-holland|reference-to-mathew-holland|politics|latter-day-saints|lds|mormonism|gay-mormon|digit-in-title|gay-rights|gay-marriage|equal-rights|number-in-title</t>
  </si>
  <si>
    <t xml:space="preserve">tt1322264</t>
  </si>
  <si>
    <t xml:space="preserve">The Dry Land</t>
  </si>
  <si>
    <t xml:space="preserve">A U.S. soldier returning home from war struggles to reconcile his experiences abroad with the life and family he left in Texas.</t>
  </si>
  <si>
    <t xml:space="preserve">Ryan O'Nan, America Ferrera, Jason Ritter, Melissa Leo</t>
  </si>
  <si>
    <t xml:space="preserve">Ryan Piers Williams</t>
  </si>
  <si>
    <t xml:space="preserve">texas|army-buddy|hospital|mother|post-traumatic-stress-disorder|actual-animal-killed|hairy-chest|bare-chested-male|mental-problem|knocked-out|hit-in-the-face|dead-rabbit|marital-problem|surrounded-by-police|drinking-at-bar|bar|thanksgiving|family-gathering|jealousy|driving-under-the-influence|drunk-driving|police-car|handcuffs|guitar|iraq-war|combat|prostitute|road-trip|surgery|hospital-bed|mother-son-relationship|husband-wife-relationship|sex-in-bathroom|rough-sex|marital-separation|medication|army-doctor|dream|punched-in-the-face|killing-a-rabbit|shooting-a-rabbit|pickup-truck|loss-of-parent|dying-mother|el-paso-texas|coming-home|homecoming-soldier|ex-soldier|death-of-mother</t>
  </si>
  <si>
    <t xml:space="preserve">tt1226273</t>
  </si>
  <si>
    <t xml:space="preserve">Edge of Darkness</t>
  </si>
  <si>
    <t xml:space="preserve">As homicide detective Thomas Craven investigates the death of his activist daughter, he uncovers not only her secret life, but a corporate cover-up and government collusion that attracts an agent tasked with cleaning up the evidence.</t>
  </si>
  <si>
    <t xml:space="preserve">Mel Gibson, Ray Winstone, Danny Huston, Bojana Novakovic</t>
  </si>
  <si>
    <t xml:space="preserve">activist|father-daughter-relationship|vigilantism|investigation|death|detective|evidence|government|company|murder|conspiracy|single-father|cover-up|corruption|blood|hospital|homicide-detective|thallium-poisoning|canadian-whiskey|beer|conspiracy-theory|corrupt-senator|political-corruption|political-conspiracy|murder-investigation|conspiracy-theorist|paranoia|paranoid|conspiracy-thriller|political-thriller|neo-noir|reference-to-nancy-pelosi|reference-to-hillary-clinton|reference-to-george-w.-bush|reference-to-bill-clinton|reference-to-diogenes|remake|hit-with-a-door|assassination|suicide-by-cop|framed|shot-multiple-times|shaving|sleeping-in-a-car|breaking-a-window|glass-block-window|driving-in-the-rain|fire-in-55-gallon-drum|swat-team|picking-a-lock|scattering-cremated-ashes|lock-of-hair|murder-of-daughter|scissors|morgue|man-crying|vomiting-blood|raining|eurocopter-as350-squirrel|no-opening-credits|remake-by-original-director|veteran|three-word-title|policeman|police-officer|pistol|home-video|handgun|gun|shot-in-the-neck|news-reporter|train-station|threatened-with-a-knife|stalking|shot-through-a-window|shot-in-the-throat|shot-in-the-side|shot-in-the-leg|shot-in-the-hand|shot-in-the-forehead|shot-in-the-face|shot-in-the-eye|severed-leg|punched-in-the-stomach|murder-of-a-police-officer|police-detective|photograph|milk|latin|knocked-out|held-at-gunpoint|handcuffs|flashback|evil-corporation|wine|deception|death-of-protagonist|corpse|coma|cigar-smoking|burning-clothing|violence|betrayal|beating|beach|ash-scattering|arrest|radiation-poisoning|ginger-ale|geiger-counter|blood-splatter|blood-on-floor|blood-on-face|videotape|shot-in-the-chest|senator|ruthlessness|radioactivity|punched-in-the-face|poison|nuclear-weapons|nosebleed|memory|illegal-operation|hidden-truth|death-of-daughter|car-crash|british-man|boston-massachusetts|being-followed|shot-to-death|shot-in-the-head|shootout|revenge|nurse|news-report|mysterious-man|loss-of-daughter|hit-by-a-car|hallucination|dead-body|corrupt-politician|remake-of-tv-show|based-on-tv-series</t>
  </si>
  <si>
    <t xml:space="preserve">tt1263670</t>
  </si>
  <si>
    <t xml:space="preserve">Crazy Heart</t>
  </si>
  <si>
    <t xml:space="preserve">A faded country music musician is forced to reassess his dysfunctional life during a doomed romance that also inspires him.</t>
  </si>
  <si>
    <t xml:space="preserve">Jeff Bridges, James Keane, Anna Felix, Paul Herman</t>
  </si>
  <si>
    <t xml:space="preserve">Scott Cooper</t>
  </si>
  <si>
    <t xml:space="preserve">Won 2 Oscars. Another 36 wins &amp; 29 nominations.</t>
  </si>
  <si>
    <t xml:space="preserve">country-music|singer|musician|journalist|country-western-singer|bowling|salvation|drink|doctor|song|bowling-alley|bar|on-the-road|alcoholic|texan|missing-child|clovis-new-mexico|biscuit|flat-tire|country-and-western-band|reference-to-madonna|bourbon|telephone-booth|male-singer|songwriter|writer|pianist|piano|tears|crying|flash-forward|dancing|dancer|pay-phone|mobile-phone|reckless-driving|falling-asleep-while-driving|guitarist|nudity|panties|underwear|autograph|applause|divorcee|photographer|camera|gospel-music|phoenix-arizona|talent-agent|santa-fe-new-mexico|watching-tv|one-night-stand|microphone|country-western-music|bare-chested-male|cd|liquor-store|broke|fifty-something|new-mexico|telephone-call|motel|bartender|cigarette-smoking|station-wagon|singing|drinking|nashville-tennessee|lost-boy|accordion|backstage|dressing-room|cleaning-a-house|aquarium|dying|tape-recorder|eating|food|reference-to-gene-autry|reference-to-hank-williams|jungle-gym|taxi|toy-car|toilet|absent-father|train|reunion|broken-ankle|head-bandage|head-wound|hand-in-panties|hot-air-balloon|swing|playground|eyeglasses|limp|phone-booth|flask|mirror|gazebo|group-therapy|apology|nurse|hospital|wheelchair|illness|tour-bus|bus|amphitheatre|southern-comfort-whiskey|whiskey|male-wearing-an-earring|album|houston-texas|texas|duet|title-appears-in-song|self-motivation|guilt|lyrics|song-lyrics|new-beginning|memory|nostalgia|band|second-chance|reconciliation|long-lost-father|vomiting-into-a-toilet|male-crying|crying-old-man|vomiting|rehabilitation-center|rehab|dark-hero|loneliness|dysfunctional-relationship|estrangement|estranged-father|metaphor|aging|hope|purple-bra|recovering-alcoholic|outdoor-concert|mother-son-relationship|guitar|fishing|father-son-estrangement|father-figure|crutches|songwriting|shopping-mall|redemption|lost-child|sex|older-man-younger-woman-relationship|drunkenness|washed-up-star|pickup-truck|passing-out|music-manager|music-business|motel-room|mentor-protege-relationship|man-in-underwear|little-boy|interview|financial-problem|female-writer|female-reporter|female-nudity|country-singer|concert|car-accident|argument|alcoholism|alcoholics-anonymous|man-wearing-a-towel|briefs|based-on-novel|title-spoken-by-character</t>
  </si>
  <si>
    <t xml:space="preserve">tt1315981</t>
  </si>
  <si>
    <t xml:space="preserve">A Single Man</t>
  </si>
  <si>
    <t xml:space="preserve">An English professor, one year after the sudden death of his boyfriend, is unable to cope with his typical days in 1960s Los Angeles.</t>
  </si>
  <si>
    <t xml:space="preserve">Colin Firth, Julianne Moore, Nicholas Hoult, Matthew Goode</t>
  </si>
  <si>
    <t xml:space="preserve">Tom Ford</t>
  </si>
  <si>
    <t xml:space="preserve">Nominated for 1 Oscar. Another 36 wins &amp; 55 nominations.</t>
  </si>
  <si>
    <t xml:space="preserve">practicing-a-suicide|suicide-contemplation|car-accident|male-full-back-nudity|public-nudity|planning-a-suicide|british-in-america|broken-heart|gay-kiss|death|lecture|1960s|close-up-of-eye|cleaning-out-one's-office|recurring-dream|nudity|drug-use|nightmare|unrequited-love|drunkenness|underwater-scene|heavy-rain|male-male-kiss|overturned-car|narrated-by-character|voice-over-narration|long-term-relationship|gay-love|teacher-student-relationship|gay-relationship|death-of-loved-one|cuban-missile-crisis|college-professor|closeted-homosexual|bereavement|year-1962|skinny-dipping|grief|based-on-novel|anti-semitism|kiss-of-death|reference-to-kafka's-metamorphosis|gun-shop|male-prostitute|kissing-a-dog|reference-to-james-dean|reference-to-aldous-huxley|older-man-younger-man-relationship|professor|class|accident|suicide|insurance-policy|safe-deposit-box|architect|housekeeper|fear|gay|bank|burning-a-document|man-undressing|lying-on-the-floor|drinking-from-a-bottle|swimming-underwater|close-up-of-mouth|gun-kept-in-desk|male-sitting-on-a-toilet|camera-shot-of-feet|red-moon|nude-swimming|cardiac-arrest|diving|head-wound|gift|kneeling|redemption|slow-motion|scene-during-opening-credits|arm-pain|chest-pains|faculty-lounge|knocking-on-a-car-window|jewish|jew|persecution|politics|communist-threat|owl|digging-in-the-ground|metal-detector|death-of-dog|dead-body|letting-go-of-the-past|reference-to-stanford-university|party-next-door|party|collision|angel|savior|depression|overhead-shot|burning-a-letter|epiphany|passing-out|obsession|21-year-old|twenty-something|santa-monica-canyon-california|invisibility|lighting-cigarette-for-woman|falling-in-love|pink-cigarette|midlife-crisis|transformation|bed-pillow|suicide-note|ex-husband-ex-wife-relationship|twist-the-dance|aging|food|black-and-white-scene|subtitled-scene|rifle|brother-sister-relationship|gun-in-mouth|sleeping-on-a-couch|u.s.-sailor|foreboding|liquor-store|male-hustler|fox-terrier|pay-phone|sleeping-bag|fantasy-sequence|urinating-on-a-boy|dog-urination|urination|cut-on-forehead|head-injury|band-aid|bathroom|undressing|dressing|denver-colorado|madrid-spain|lighting-a-cigarette|borrowing-a-cigarette|cigarette-lighter|magnifying-mirror|black-bra|nude-photograph|motorcycle|tennis-player|cousin-cousin-relationship|father-daughter-relationship|mother-daughter-relationship|father-son-relationship|mother-son-relationship|looking-at-self-in-mirror|bank-teller|secretary|briefs|underwear|husband-wife-relationship|pants-around-ankles|pistol|finger-gun|mourning|scorpion|shaving-off-an-eyebrow|shaving|memory|lecture-hall|mescaline|daydream|drowning|snowing|isolation|drinking|drink|bartender|classroom|shower|reading-while-sitting-on-a-toilet|sitting-on-a-toilet|kiss|tears|crying|family-relationships|blood|bare-butt|bare-chested-male|gigolo|homophobia|tanqueray-and-tonic|spanish-accent|spaniard|scotch-whiskey|mercedes-benz|gin-and-tonic|broken-watch|broken-bottle|london-england|teacher|male-rear-nudity|homosexual|homosexuality|gun|gin|bullet|swimming|snow|santa-monica-california|ocean|neighbor-neighbor-relationship|maid|los-angeles-california|loneliness|ink|ink-stain|heart-attack|glass-house|refrigerator|flashback|dream|death-of-partner|dead-dog|dancing|college-campus|cigarette-smoking|california|beer|beach|bar|bank-vault|bad-news|male-nudity|friend|student|college|desk|dinner|woman-laughing|pencil-sharpener|reference-to-bayer-aspirin|waving-goodbye|the-color-red|the-color-blue|eyebrow|towel|next-door-neighbor|fireplace|shower-curtain|rose|flower|envelope|frozen-loaf-of-bread|loaf-of-bread|eating|reference-to-breakfast-at-tiffany's-the-novel|watching-tv|bus|reference-to-janet-leigh|parking-lot|phone-booth|money|eye-liner|eye-makeup|photograph|mirror|listening-to-music|office|briefcase|radio-news|listening-to-radio|car-radio|aspirin|pills|reference-to-charlton-heston|reference-to-elvis-presley|dancer|reading|book|rain|old-friend|1940s|friendship|boy|man-with-glasses|terrier|tennis|telephone-call|recording|record-player|neighbor|girl|eyeglasses|dog</t>
  </si>
  <si>
    <t xml:space="preserve">tt1179034</t>
  </si>
  <si>
    <t xml:space="preserve">From Paris with Love</t>
  </si>
  <si>
    <t xml:space="preserve">In Paris, a young employee in the office of the US Ambassador hooks up with an American spy looking to stop a terrorist attack in the city.</t>
  </si>
  <si>
    <t xml:space="preserve">John Travolta, Jonathan Rhys Meyers, Kasia Smutniak, Richard Durden</t>
  </si>
  <si>
    <t xml:space="preserve">islamic-terrorism|premarital-sex|paris|ambassador|cia|terrorist|spy|dinner|murder|stretch-limousine|lincoln-town-car|lincoln-automobile|volvo-850|volvo|renault-laguna|renault|audi-a8|audi|cadillac-escalade|cadillac|stealing-a-police-car|destroying-a-car|automobile|driving-a-car|driving|weapon|city-name-in-title|france|female-villain|woman|hero-murders-a-woman|lens-flare|british-actor-playing-american-character|security-camera|blood|brothel|restaurant|death|cia-agent|undercover-agent|crime-boss|explosion|terrorism|disarming-someone|two-man-army|fistfight|brawl|hand-to-hand-combat|profanity|wisecrack-humor|racist-joke|aikido|military-dress-uniform|listening-device|antitank-weapon|woman-shot-in-the-forehead|traffic-jam|parking-garage|license-plate|burger|race-against-time|revelation|customs-agent|contraband|motorcycle-cop|motorcycle|slow-motion-scene|exploding-body|motorcade|strapped-to-a-bomb|american-flag|terrorist-plot|politician|summit|cellular-phone-trace|laptop|pay-phone|chase|rooftop|gun-under-a-table|double-cross|deception|femme-fatale|male-murders-a-female|ethnic-slur|racial-slur|frenchman|british-woman|graffiti|explosive|jumping-through-a-window|crashing-through-a-window|falling-from-height|police-car|swat-team|police|bazooka|shotgun|housing-estate|camera|binoculars|kicking-in-a-door|elevator|pimp|bodyguard|wristwatch|satellite|tracking-device|geiger-counter|metal-detector|drug-lord|assassination-attempt|martial-arts|fight|switchblade|knife|baseball-bat|dance-recital|warehouse|gangster|mafia-boss|chinese-mafia|organized-crime|drugs|mannequin|money-laundering|violence|shot-in-the-knee|aquarium|revolver|uzi|waiter|female-assassin|female-spy|mirror|hitman|assassin|secret-agent|government-agent|airplane|airport|american-abroad|anti-hero|partner|buddy-comedy|stapler|chewing-gum|undercover|wedding-proposal|engagement-ring|ring|wine|apartment|embassy|car-accident|car-crash|limousine|car|tunnel|eiffel-tower-paris|bridge|firearm|pakistan|pakistani|vase|surveillance|suicide-bomber|subtitled-scene|stealing-a-car|stabbed-in-the-throat|spiral-staircase|silencer|shot-to-death|shot-through-a-wall|shot-through-the-mouth|shot-through-a-door|shot-in-the-shoulder|shot-in-the-head|shot-in-the-forehead|shot-in-the-chest|shootout|punched-in-the-face|prostitute|police-officer|pistol|photograph|neck-breaking|machine-gun|loud-sex|loss-of-loved-one|hit-with-a-baseball-bat|high-heels|held-at-gunpoint|gang|foot-chase|fiance-fiancee-relationship|falling-down-stairs|exploding-car|energy-drink|cocaine|cocaine-snorting|chinese-restaurant|child-with-a-gun|chess|cell-phone|car-chase|blood-splatter|betrayal|beating|bare-chested-male|glasses|escape-plan|paris-france|rocket-launcher|drug-dealer|bomb|place-name-in-title|city-in-title|f-word|frenchwoman</t>
  </si>
  <si>
    <t xml:space="preserve">tt1425257</t>
  </si>
  <si>
    <t xml:space="preserve">True Legend</t>
  </si>
  <si>
    <t xml:space="preserve">Su Qi-Er retired from his life as a renowned Qing dynasty general in order to pursue his dream of a family and his own martial arts school. However, Su's peaceful life is shattered when his...</t>
  </si>
  <si>
    <t xml:space="preserve">Wenzhuo Zhao, Xun Zhou, Andy On, Xiaodong Guo</t>
  </si>
  <si>
    <t xml:space="preserve">Woo-Ping Yuen</t>
  </si>
  <si>
    <t xml:space="preserve">eight-immortals|training|doctor|martial-arts|boxer|wooden-platform|hand-to-hand-combat|combat|blood|disarming-someone|bad-guy|reference-to-god|brutality|chop-socky|stylized-violence|wu-shu|bald|bald-hero|historic-figure|army|tragic-hero|tyrant|sword-fight|courage|suffocation|hand-through-chest|betrayal|father-son-relationship|mass-killing|loss-of-father|fight|snow|steroids|drunkard|insanity|river-rapids|hallucination|buried-alive|chain|blood-on-the-floor|loss-of-wife|wrestler|revenge|well|skin-ripping|killed-with-a-sword|impaled-by-a-spear|poison|arm-cut-off|evil-man|broken-arm|patricide|severed-head|death-by-impalement|violence|double-impalement|wuxia|duel|kung-fu|ancient-china|legendary-hero</t>
  </si>
  <si>
    <t xml:space="preserve">tt0780653</t>
  </si>
  <si>
    <t xml:space="preserve">The Wolfman</t>
  </si>
  <si>
    <t xml:space="preserve">Upon his return to his ancestral homeland, an American man is bitten, and subsequently cursed by, a werewolf.</t>
  </si>
  <si>
    <t xml:space="preserve">Simon Merrells, Gemma Whelan, Emily Blunt, Benicio Del Toro</t>
  </si>
  <si>
    <t xml:space="preserve">Won 1 Oscar. Another 3 wins &amp; 9 nominations.</t>
  </si>
  <si>
    <t xml:space="preserve">werewolf|asylum|full-moon|death|transformation|murder|blood|scotland-yard-inspector|curse|victorian-era|remake|strong-female-character|strong-female-lead|werewolf-versus-werewolf|human-versus-werewolf|two-word-title|human-becoming-an-animal|lycanthrope|rooftop|walking-stick|skipping-stones-on-water|vicar|thrown-out-window|hindu|sikh|subtitles|getting-stitches|reference-to-daniel|strait-jacket|scar|surgical-theater|actor|butcher|topiary|reference-to-nebuchadnezzer|tower-bridge|newspaper-headline|reference-to-the-prodigal-son|gothic-horror|missing-person|disappearance|fire|immolation|grand-piano|loading-a-gun|stone-bridge|art-gallery|passionate-kiss|london-bridge|rain|wheelchair|psychotherapy|injection|syringe|howl|carnage|preaching|extreme-closeup|double-barreled-shotgun|falling-off-a-horse|lake|skipping-stone|horse-drawn-wagon|torch|tent|upward-camera-shot|suicide|funeral-procession|coffin|hearse|drink-thrown-into-someone's-face|stagecoach|passenger-train|trestle-bridge|lantern|omen|begins-with-text|reference-to-shakespeare's-richard-iii|reference-to-shakespeare's-macbeth|reference-to-william-shakespeare|reference-to-shakespeare's-hamlet|villain|evil|dream-sequence|nightmare|straight-razor|evil-father|antique|statue|looking-at-oneself-in-a-mirror|mirror|year-1891|father-murders-son|romantic-subplot|bear|waterfall|torture|no-opening-credits|trap|torso-cut-in-half|tied-to-a-chair|thrown-through-a-window|throat-slitting|throat-ripping|telescope|tavern|subtitled-scene|stage-actor|stabbed-through-the-chin|split-lip|son-murders-father|shot-in-the-shoulder|shot-in-the-chest|severed-leg|severed-head|severed-arm|servant|running-across-a-roof|rifle|reflection-in-eye|reference-to-jack-the-ripper|razor|rampage|priest|murder-of-a-police-officer|pistol|piano-playing|person-on-fire|newspaper|mental-patient|mental-institution|medallion|mansion|loss-of-loved-one|letter|knocked-out-with-a-gun-butt|jumping-through-a-window|insanity|impalement|husband-murders-wife|howling|house-on-fire|held-at-gunpoint|head-ripped-off|hallucination|gore|glowing-eyes|gash-in-the-face|funeral|foot-chase|flashback|fireplace|finger-bitten-off|father-versus-son|father-son-relationship|escape-from-a-mental-institution|electroshock-therapy|electrocution|dog|doctor|delusion|crypt|crushed-to-death|corpse|child-in-peril|cane|candlelight|burned-alive|breaking-through-a-door|breaking-a-mirror|body-torn-apart|blood-splatter|bitten-in-the-neck|attempted-suicide|arm-ripped-off|antique-shop|1890s|tower-bridge-london|silver-bullet|sanitarium|running-in-the-forest|monster-in-mirror|lycanthropy|ice-bath|horse-riding|horse-drawn-carriage|gypsy-camp|decapitation|death-of-brother|dark-forest|chased-in-the-woods|character-repeating-someone-else's-dialogue|animal-in-title|horror-movie-remake|cult-film|london-england|gypsy|animal-attack|death-of-mother|surprise-ending</t>
  </si>
  <si>
    <t xml:space="preserve">tt1130884</t>
  </si>
  <si>
    <t xml:space="preserve">Shutter Island</t>
  </si>
  <si>
    <t xml:space="preserve">In 1954, a U.S. marshal investigates the disappearance of a murderess who escaped from a hospital for the criminally insane.</t>
  </si>
  <si>
    <t xml:space="preserve">Leonardo DiCaprio, Mark Ruffalo, Ben Kingsley, Max von Sydow</t>
  </si>
  <si>
    <t xml:space="preserve">Martin Scorsese</t>
  </si>
  <si>
    <t xml:space="preserve">8 wins &amp; 62 nominations.</t>
  </si>
  <si>
    <t xml:space="preserve">self-delusion|female-prisoner|surprise-ending|memory|brain-surgery|mental-asylum|child-killed-by-female|cave|filicide|psychotherapy|confinement|mother-murders-own-child|cave-hideout|psyche|plot-twist|psycho-thriller|neo-noir|disappearance|criminally-insane|medical-experiment|delusion|asylum|memory-games|containment|suspense|child-murder|child-killed-by-mother|mental-patient|nightmare|world-war-two|anagram|hallucinogenic-drug|psychotherapist|traumatic-shock|hidden-agenda|toy-gun|year-1954|cult-film|female-psychopath|island|hospital|investigation|fire|soldier|storm|migraine|interview|dachau-concentration-camp|lighthouse|u.s.-marshal|murderess|secret|doctor|death|nazi|concentration-camp|mental-institution|hurricane|male-pubic-hair|philosophical-conversation|kiss|barefoot-male|character-says-i-love-you|revolver|photograph|explosion|tie|male-in-shower|taking-a-shower|sleeping-in-a-cave|deception|female-psychiatrist|female-doctor|brainwashing|pretending-to-be-someone-else|torture|learning-the-truth|experiment|caged|cage|male-full-frontal-nudity|face-injury|male-nudity|punch-in-face|fight|talking-with-dead-wife|talking-with-dead-people|attack|talking-to-one's-dead-husband|talking-to-one's-dead-wife|talk-to-the-dead|talking-to-dead-wife|talking-to-a-dead-body|revenge|dead-girl|talking-to-the-dead|talking-dead|talking-with-the-dead|blind-eye|scar|little-girl|girl|dead-woman|fortress|hospital-room|cellar|fort|hysterical-woman|hysteria|crying-woman|crying|blackout|alarm|hairy-chest|wrapped-in-a-towel|1940s|lunacy|detective-as-protagonist|murderer-as-protagonist|execution|mass-murder|american-in-germany|american-in-europe|american-abroad|reference-to-adolf-hitler|mass-execution|german-soldier|dachau-germany|fence|gunshot|crypt|tomb|falling-tree|death-by-gunshot|setting-a-fire|racist|notebook|murder-by-drowning|death-by-drowning|wet-clothes|house-on-fire|dust|blood-on-hands|screaming-woman|arrogant-man|hysterical-outburst|hysterical-man|death-camp|arrogance|reference-to-god|blood-on-face|lie|fbi-investigation|dead-body|dead-man|blood-stain|listening-to-music|bottle|therapy|fbi-agent|nurse|sea|taking-notes|witness|psychotic-killer|widow|fbi|detective|taking-a-medication|taking-a-pill|cell|female-serial-killer|garden|serial-killer|colleague-colleague-relationship|new-colleague|gun|female-murderer|guard|female-killer|prison|captain|port|jailbreak|heavy-smoker|barefoot-female|gramophone|orderly|handcuffs|chain|male-vomiting|talking-to-oneself|ship|boat|investigator|murderer|drawing|pipe|pipe-smoker|strangulation|boston-massachusetts|manhunt|imagination|drowned-body|dead-children|child-drowned|reference-to-johannes-brahms|vomiting|choking|mal-de-mer|tape-recorder|year-1945|picture-of-hitler|bunk-bed|reference-to-j.-edgar-hoover|tide|paranoid-schizophrenic|reference-to-franz-kafka|year-1952|torture-chamber|woman-with-glasses|man-with-glasses|secret-experiment|rainstorm|jail-cell|lightning|woods|red-herring|human-experimentation|cover-up|hole-in-face|hole-in-chest|lake-house|disfigurement|gothic|matchstick|car-set-on-fire|boston-harbor-massachusetts|escaped-mental-patient|handgun|distrust-of-doctors|prison-guard|turned-into-dust|falling-ash|speaking-german|interrogation|phonograph|phone-line-cut|rain|electric-fence|snow|barbed-wire|badge|radio|car-explosion|syringe|necktie|police-partner|tattoo|lighting-a-match|playing-tag|power-outage|carrying-a-child|massacre|wind|cemetery|elongated-cry-of-no|suspicion|hallucinogen|infanticide|photosensitivity|dark-and-stormy-night|violence|traumatic-experience|reexperiencing-trauma|war-trauma|trauma|psychological-trauma|alcoholic|reference-to-gustav-mahler|world-war-two-veteran|mental-hospital|deputy-marshal|triple-child-murder|ambiguous-ending|role-playing|rat|medicine|pipe-smoking|revelation|sedative|injection|stabbed-in-the-arm|harbor|dock|mausoleum|graveyard|foot-chase|punched-in-the-face|holocaust|ashes|death-of-family|held-at-gunpoint|water-gun|warden|cigar-smoking|blood|blood-splatter|covered-in-blood|guilt|surrealism|flashback|shower|male-rear-nudity|male-frontal-nudity|bare-chested-male|wooden-matches|scarred-face|shot-to-death|shot-in-the-chest|shot-in-the-back|shot-in-the-face|husband-murders-wife|bloody-body-of-a-child|child-drowning|knocked-out-with-a-gun-butt|rifle|pistol|cigarette-smoking|talking-to-oneself-in-a-mirror|seasickness|husband-wife-relationship|who-can-you-trust|suspected-nazi|spiral-staircase|sheer-dropoff|reality-vs-fantasy|post-traumatic-stress-disorder|psychosis-as-a-defense-mechanism|psychiatrist|psychiatric-orderly|psychiatric-nurse|paranoia|murder|missing-person|migraine-headache|lobotomy|island-fortress|insane-asylum|homicidal-maniac|hallucination|grey-skies|german-doctor|flooding-building|exploding-car|experimental-therapy|crashing-waves|child-murderer|asylum-for-criminally-insane|regression|pyromaniac|psychology|insanity|illusion|dream|dead-wife|conspiracy-theory|cold-war|repressed-memory|altered-perception|1950s|schizophrenia|based-on-novel|title-spoken-by-character|pubic-hair|fantasy-sequence|fantasy-scene|slow-motion-scene|dream-sequence|camera-shot-of-bare-feet|place-name-in-title|denouement|two-word-title|no-opening-credits|pond|leaky-roof|patient-67|jeep|fedora|ferry|lighting-someone's-cigarette|f-word|lighting-a-cigarette|psychopath|seaside-cliff|cliff|racial-slur|note|corpse|psychotropic-medication-vs-psychotherapy|boston-accent</t>
  </si>
  <si>
    <t xml:space="preserve">tt1247662</t>
  </si>
  <si>
    <t xml:space="preserve">The Good Guy</t>
  </si>
  <si>
    <t xml:space="preserve">Ambitious young Manhattanite and urban conservationist Beth wants it all: a good job, good friends, and a good guy to share the city with. Of course that last one is often the trickiest of ...</t>
  </si>
  <si>
    <t xml:space="preserve">Alexis Bledel, Anna Chlumsky, Scott Porter, Andrew McCarthy</t>
  </si>
  <si>
    <t xml:space="preserve">Julio DePietro</t>
  </si>
  <si>
    <t xml:space="preserve">new-york-city|manhattan-new-york-city|cheating-boyfriend|book-club|job-promotion|wall-street-manhattan-new-york-city|boiler-room</t>
  </si>
  <si>
    <t xml:space="preserve">tt0455407</t>
  </si>
  <si>
    <t xml:space="preserve">The Crazies</t>
  </si>
  <si>
    <t xml:space="preserve">About the inhabitants of a small Iowa town suddenly plagued by insanity and then death after a mysterious toxin contaminates their water supply.</t>
  </si>
  <si>
    <t xml:space="preserve">Timothy Olyphant, Radha Mitchell, Joe Anderson, Danielle Panabaker</t>
  </si>
  <si>
    <t xml:space="preserve">Breck Eisner</t>
  </si>
  <si>
    <t xml:space="preserve">rural-setting|sheriff|deputy|survival|self-sacrifice|house-on-fire|barn|pregnancy|car-wash|quarantine|pitchfork|government-coverup|iowa|army|hunter|biological-weapon|baseball-game|marsh|rifle|concentration-camp|wheel-boot|stabbed-with-a-pitchfork|hazmat-suit|humvee|morgue|trance|female-doctor|harvester|satellite-image|laundry-drying-on-clothes-line|nosebleed|nuclear-explosion|bulletproof-vest|bus|school-bus|ghost-town|no-cellphone-signal|jail-cell|police-car|helicopter|gas-mask|baseball-field|swimming-pool|american-midwest|mayor|death-of-boyfriend|teenager|boat|gasoline|combine-harvester|stabbed-in-the-hand|knife|held-at-gunpoint|friendship|autopsy|doctor|infection|disease|virus|epidemic|hanged-woman|mouth-sewn-shut|tied-to-a-chair|shot-in-the-forehead|swamp|catatonia|country-doctor|fight|death|escape|dead-pilot|insanity|cult-film|chain-link-fence|pump-action-shotgun|whistling|wooden-match|double-barreled-shotgun|city-on-fire|ambiguous-ending|fugitive|f-word|chaos|blood-on-shirt|mushroom-cloud|walkie-talkie|keys|massacre|cigarette-lighter|bottled-water|gift-shop|diner|circular-saw|truck-stop|gas-station|roadblock|punched-in-the-face|truck-accident|overturning-car|car-accident|flat-tire|strangulation|revenge|bound-and-gagged|execution|mutation|violence|riot|shootout|assault-rifle|locker|computer|coffee|tank|firefighter|fire-truck|ambulance|revolver|pistol|machine-gun|military|u.s.-army|high-school|rescue|parachute|lake|hunting|farmer|cornfield|impalement|blood-splatter|gash-in-the-face|father-son-relationship|mother-son-relationship|family-relationships|death-of-husband|boyfriend-girlfriend-relationship|burning-car|cell-phone|secretary|police-officer-shot-in-the-chest|police-officer-shot|murder-of-a-police-officer|exploding-car|hand-over-mouth|cover-up|stabbed-in-the-throat|stabbed-in-the-chest|stabbed-to-death|police-station|on-the-run|shot-in-the-back|child-murder|high-school-principal|murder-of-family|shot-to-death|shot-in-the-chest|shot-in-the-head|person-on-fire|shot-through-a-window|stabbed-in-the-shoulder|hiding-in-a-closet|corpse|truck|explosion|face-slap|funeral-home|survival-horror|satellite|set-on-fire|farm|blood|shotgun|small-town|weird-behavior|mortuary|skin-sore|infectious-disease|murder|arson|catatonic-state|mania|child-in-peril|burned-to-death|fire|exposure-to-radiation|atomic-explosion|husband-wife-relationship|female-physician|contamination-suit|shadowy-figure|knife-through-hand|gore|flame-thrower|semiautomatic-rifle|handgun|car-explosion|car-wreck|cut-off-from-the-outside-world|fugitive-hero|biological-weapon-spill|contamination-containment|genocide|us-army-as-villain|anti-military|homicidal-maniac|dementia|remake|death-of-friend|death-of-father|surprise-ending|zombie|pull-the-plug|sphygmanometer|open-ended|disaster-film|desert|bare-chested-male|eyes-sewn-shut|plane-crash|scene-during-end-credits|no-opening-credits|roomful-of-corpses|inexplicable-behavior-change|menace-to-community|horror-movie-remake|soldier</t>
  </si>
  <si>
    <t xml:space="preserve">tt1210042</t>
  </si>
  <si>
    <t xml:space="preserve">Brooklyn's Finest</t>
  </si>
  <si>
    <t xml:space="preserve">Three unconnected Brooklyn cops wind up at the same deadly location after enduring vastly different career paths.</t>
  </si>
  <si>
    <t xml:space="preserve">Richard Gere, Don Cheadle, Ethan Hawke, Wesley Snipes</t>
  </si>
  <si>
    <t xml:space="preserve">corrupt-cop|catholic|new-york-city|police-detective|police-officer-killed|confession-booth|brooklyn-new-york-city|undercover|detective|family-man|retirement|murder|blood-splatter|breasts|narcotics-cop|police-corruption|police-officer-shot-by-a-police-officer|money-problems|expecting-twins|ends-with-freeze-frame|nypd|thoughts-of-retirement|reference-to-god|drive-by-shooting|hail-mary|murder-by-gunshot|murdered-in-a-car|apathy|neo-noir|lens-flare|bmw|working-in-the-nude|drug-raid|ironing-money|bedtime-prayer|razor-blade|briefing|confessional|shot-point-blank|reference-to-gregory-hines|police|corruption|freeze-frame|police-badge|kidnapping|missing-person-poster|sex-slave|priest|betrayal|flashback|bag-of-money|driveby-shooting|blood-on-shirt|punched-in-the-face|strangulation|trail-of-blood|shot-in-the-stomach|racial-slur|handcuffed-to-a-pipe|ensemble-cast|revenge|redemption|police-station|gold-watch|fellatio|blow-job|female-rear-nudity|female-frontal-nudity|prostitute|police-officer-shot|shot-through-a-door|shootout|foot-chase|swat-team|police-raid|drug-dealer|police-brutality|man-slaps-a-woman|coughing-blood|blood|suicidal|gun-in-mouth|ex-marine|rookie-cop|deception|undercover-cop|tattoo-on-back|held-at-gunpoint|robbery|stealing-money|card-game|gambling|cigarette-smoking|desperation|hospital|asthma|mold|pregnant-wife|father-daughter-relationship|father-son-relationship|husband-wife-relationship|bare-chested-male|corpse|blood-in-car|church|guilt|pistol|shot-to-death|shot-in-the-shoulder|shot-in-the-back|shot-in-the-chest|shot-in-the-head|place-name-in-title|death-of-friend|two-word-title|f-word|punctuation-in-title|apostrophe-in-title</t>
  </si>
  <si>
    <t xml:space="preserve">tt0815236</t>
  </si>
  <si>
    <t xml:space="preserve">She's Out of My League</t>
  </si>
  <si>
    <t xml:space="preserve">An average Joe meets the perfect woman, but his lack of confidence and the influence of his friends and family begin to pick away at the relationship.</t>
  </si>
  <si>
    <t xml:space="preserve">Jay Baruchel, Alice Eve, T.J. Miller, Mike Vogel</t>
  </si>
  <si>
    <t xml:space="preserve">Jim Field Smith</t>
  </si>
  <si>
    <t xml:space="preserve">female-removes-her-clothes|nudity|sex-scene|pubic-hair|airport|blonde|iphone|confidence|airport-security|swimming-pool|advice|pilot|airplane|self-esteem|mini-dress|female-removes-her-dress|girl-in-panties|black-panties|panties|scantily-clad-female|cleavage|kiss|reference-to-chris-tucker|woman-wearing-black-lingerie|air-show|cityscape|northrop-f-5-freedom-fighter|2000s|television|pizza-hut|ticketmaster|lacoste-france|lacoste-polo-shirt|lacoste-alligator-shirt|reebok|blue-light|national-hockey-league|new-york-islanders|visa-card|visa|mastercard|tropicana-orange-juice|mountain-dew|comcast|pittsburgh-penguins|pepsi-cola|pepsi|male-nudity|finger-gun|teen-comedy|teenager|obscene-finger-gesture|goalie|nickname|family-vacation|reference-to-aladdin|dog|montage|21st-birthday|sister-sister-relationship|airline-employee|metal-detector|jacket|spilling-drink-on-self|sweater|bare-chested-male|mother-son-relationship|father-son-relationship|brother-brother-relationship|fiance-fiancee-relationship|husband-wife-relationship|ex-boyfriend-ex-girlfriend-relationship|raised-middle-finger|restaurant|bowling|art-museum|pittsburgh-pennsylvania|new-york-city|boyfriend-girlfriend-reconciliation|hit-in-the-crotch|pregnancy|nervousness|jealousy|girl-in-bra-and-panties|birthday-party|cover-band|premature-ejaculation|break-up|boyfriend-girlfriend-relationship|shaving|party-planner|best-friend|rating|first-date|foot-chase|hockey-game|product-placement|friendship-between-men|family-relationships|male-rear-nudity|webbed-toes|insecurity|contraction-in-title|punctuation-in-title|camera-shot-of-feet|f-word|claim-in-title|apostrophe-in-title</t>
  </si>
  <si>
    <t xml:space="preserve">tt0947810</t>
  </si>
  <si>
    <t xml:space="preserve">Green Zone</t>
  </si>
  <si>
    <t xml:space="preserve">Discovering covert and faulty intelligence causes a U.S. Army officer to go rogue as he hunts for Weapons of Mass Destruction in an unstable region.</t>
  </si>
  <si>
    <t xml:space="preserve">Igal Naor, Said Faraj, Faycal Attougui, Aymen Hamdouchi</t>
  </si>
  <si>
    <t xml:space="preserve">cia|political-military-conspiracy|weapons-of-mass-destruction|iraqi|iraq|army|chief-warrant-officer|deception|u.s.-army|u.s.-invasion-of-afghanistan|reference-to-the-wall-street-journal|blood-splatter|political-thriller|die-hard-scenario|military-occupation|occupying-army|american-abroad|army-general|chase|person-bundled-into-a-car|war-zone|translator|bad-intelligence|army-intelligence|airport|bath-party|rogue-agent|helicopter|google-search|gulf-war-2|shock-and-awe|code-name|press-conference|press-frenzy|helicopter-crash|running-for-your-life|bag-of-money|newspaper-reporter|swimming-pool|bradley-fighting-vehicle|m1-abrams-tank|artificial-leg|uh-60-blackhawk-helicopter|c-130-hercules|ch-47-chinook-helicopter|eurocopter-sa330-puma|humvee-convoy|hummer|explosion|audio-begins-before-video|year-2003|clandestine-meeting|notebook|post-september-11-2001|laundry-drying-on-clothes-line|safe-house|torture|kidnapping|reference-to-saddam-hussein|shot-through-a-window|bag-over-head|limp|prosthetic-leg|held-at-gunpoint|rpg|exploding-helicopter|title-appears-in-writing|sniper|punched-in-the-face|shot-in-the-back|subtitled-scene|bomb|shot-to-death|shot-in-the-stomach|shot-in-the-chest|politics|special-forces|espionage|baghdad-iraq|massive-cover-up|internet|woman-reporter|corrupt-politician|two-word-title|central-intelligence-agency|cia-officer|semiautomatic-pistol|machine-gun|ak-47|general|iraq-war|invasion-of-iraq|republicanism|war-reporter|unjustified-invasion|bush-administration|historic-speech|historic-person|bodyguard|friendly-iraqi|needless-bloodshed|assassination|shot-in-the-head|pool-of-blood|fire-fight|handheld-camera|foot-chase|based-on-history|corrupt-government|anti-republican|attempted-murder|shaved-head|false-patriotism|uncovering-truth|patriotism|prisoner-of-war|one-legged-man|wild-goose-chase|official-coverup|corrupt-soldier|troops-as-pawns|duped-press|corrupt-u.s.-agency|murder|interrogation-by-torture|attempted-coverup|faked-intelligence|baathist|iraqi-republican-guard|u.s.-invasion-of-iraq|expose|gunfire|u.s.-military|uniform|american-intelligence|agent|weapon-of-mass-destruction|journalist|color-in-title|cia-agent|based-on-novel|based-on-true-story|title-spoken-by-character</t>
  </si>
  <si>
    <t xml:space="preserve">tt1053424</t>
  </si>
  <si>
    <t xml:space="preserve">Repo Men</t>
  </si>
  <si>
    <t xml:space="preserve">Set in the near future when artificial organs can be bought on credit, it revolves around a man who struggles to make the payments on a heart he has purchased. He must therefore go on the run before said ticker is repossessed.</t>
  </si>
  <si>
    <t xml:space="preserve">Jude Law, Forest Whitaker, Alice Braga, Liev Schreiber</t>
  </si>
  <si>
    <t xml:space="preserve">Miguel Sapochnik</t>
  </si>
  <si>
    <t xml:space="preserve">dystopia|mother-son-relationship|future|near-future|artificial-organ|enforcer|best-friend|defibrillator|singer|debt|on-the-run|latex-gloves|breasts|laundry-drying-on-clothes-line|death|body-enhancement|lens-flare|fellatio|panties|satire|death-by-falling-object|candle|passionate-kiss|internal-view-of-body|elevated-railway|fictional-tv-commercial|contract|night-cityscape|aerial-shot|narrated-by-character|heisenberg-uncertainty-principle|hit-in-the-crotch|hit-with-a-hammer|lasersight|head-butt|machete|homeless-person|chinatown|coughing-blood|nosebleed|cardiac-arrest|hypodermic-needle|injection|security-camera|camera|strangulation|bag-over-head|airplane|cell-phone|virtual-reality|female-rear-nudity|drunkenness|shopping-cart|bare-butt|palm-tree|bulletproof-vest|binoculars|gash-in-the-face|factory|glove|beaten-to-death|hit-with-a-baseball-bat|knocked-out-with-a-gun-butt|security-guard|mercenary|swat-team|handgun|revolver|doctor|nurse|child-surgeon|asian-american|shot-through-a-door|shot-through-a-wall|woman-hitting-a-man|man-hits-a-woman|thrown-through-a-wall|anti-hero|blood-on-shirt|dancing|lifting-someone-into-the-air|earphones|vocal-recorder|old-friends-reunited|laser-gun|black-market|record-player|motel|elevator|car-crash|car-accident|parking-garage|cigarette-smoking|disguise|hit-with-a-chair|freeze-frame|x-rayed-skeleton|burglary|airport|car-set-on-fire|molotov-cocktail|neo-noir|revenge|fighting-the-system|social-commentary|megacorporation|cyberpunk|circular-saw|hitman|f-word|premarital-sex|thrown-out-of-one's-home|marital-separation|hologram|social-decay|slum|moral-dilemma|crisis-of-conscience|tank|christmas|snow|fictional-war|flashback|suitcase|sabotage|record-producer|spaghetti|apartment|wine|mansion|chandelier|massacre|chase|stomach-ripped-open|taxi-driver|deception|taxi|murder|train|butcher-knife|barbecue|surrealism|montage|nonlinear-timeline|bar|grenade-launcher|martial-arts|brawl|fight|ship|electrocution|sword|school|salesclerk|futuristic-train|fake-ad|bus|shopping-mall|friendship|barcode|costume|tracking-device|toilet|gun-in-mouth|shot-in-the-foot|shot-in-the-leg|shot-in-the-arm|shot-in-the-shoulder|stabbed-in-the-back|stabbed-in-the-foot|stabbed-in-the-leg|stabbed-in-the-arm|heart-ripped-out|transplant|operation|scissors|knife|scalpel|home-invasion|shower|alarm-clock|news-report|no-opening-credits|prologue|bare-chested-male|abandoned-apartment|swimming-pool|dark-humor|psychopath|tragic-event|black-man|love|desire|african-american-man|latino-man|latin-woman|brunette|betrayal|sexual-attraction|attraction|dead-boy|dead-girl|dead-woman|dead-man|brutality|violence|blood|dysfunctional-marriage|female-nudity|bra-and-panties|boyhood-friend|past-due-bill|grouchy-wife|woman-in-bra-and-panties|woman-in-lingerie|woman-in-underwear|unhappy-marriage|waking-up-from-a-coma|strip-joint|school-bully|taser-gun|zapped-with-a-taser|tattoo-on-neck|singing-in-a-car|schrodinger's-cat|quantum-entanglement|interracial-friendship|disgruntled-worker|defibrillation|squatting|flash-drive|neural-net|shot-in-the-forehead|drug-addiction|cold-turkey|drug-withdrawal|red-dress|garrotting|female-sitting-on-a-toilet|junkie|fugitive-sex|hit-with-a-metal-pipe|salesman|artificiality|eye-scanning|falling-from-height|liver|cruelty|book|beach|explosion|grenade|self-mutilation|employer-employee-relationship|organ-harvesting|corpse|axe-murder|axe|subway|child-uses-a-gun|artificial-reality|kicked-in-the-face|kicked-in-the-stomach|punched-in-the-stomach|punched-in-the-face|infidelity|scar|injured-leg|dripping-blood|stabbed-with-scissors|surgery|child-murder|foot-chase|hand-through-chest|shot-to-death|shot-in-the-back|shot-in-the-head|shot-in-the-chest|held-at-gunpoint|voice-over-narration|typewriter|crushed-head|ex-soldier|hospital|heart-surgery|gore|blood-in-a-car|father-son-relationship|knocked-out|husband-wife-relationship|childhood-friend|dream|pistol|knife-fight|stabbed-in-the-shoulder|stabbed-to-death|stabbed-in-the-chest|stabbed-in-the-stomach|throat-slitting|union-thug|pancreas|fat-guy|mascot-costume|body-scanner|airport-security|blood-splatter|hole-in-the-floor|falling-through-the-floor|knocked-unconscious|hack-saw|volkswagen|prominent-product-placement|retina-scan-faked|retinal-scanner|interrupted-sex|hooker|retina-scan|shot-through-the-mouth|life-flashes-before-one's-eyes|black-panties|tattoo|overdue-bill|vivisection|taser|stabbed-in-the-throat|stabbed-in-the-hand|jamming-device|strip-club|stripper|evil-corporation|repo-man|merchandise-repossession|artificial-heart|repossession|death-of-friend|based-on-book|based-on-novel|title-spoken-by-character|surprise-ending</t>
  </si>
  <si>
    <t xml:space="preserve">tt1017451</t>
  </si>
  <si>
    <t xml:space="preserve">The Runaways</t>
  </si>
  <si>
    <t xml:space="preserve">A coming-of-age biographical film about the 1970s teenage all-girl rock band The Runaways. The relationship between band members Cherie Currie and Joan Jett is also explored.</t>
  </si>
  <si>
    <t xml:space="preserve">Kristen Stewart, Dakota Fanning, Michael Shannon, Stella Maeve</t>
  </si>
  <si>
    <t xml:space="preserve">Floria Sigismondi</t>
  </si>
  <si>
    <t xml:space="preserve">f-rated|revisionist-history|band|rock-star|guitarist|friend|drummer|vodka|tour|publicity|all-girl-band|japan|drugs|rock-band|band-member|1970s|rock-'n'-roll|coming-of-age|reference-to-the-beatles|strong-female-lead|strong-female-character|teen-movie|nightclub|leather-pants|record-player|female-masturbation|stage-performance|stage|song|singing|singer|rock-musician|rock-group|rock-concert|roadtrip|recording|reconciliation|pill-abuse|party|painted-face|on-the-road|music-industry|musician|music-group|music-concert|music-business|money|microphone|mending-friendship|listening-to-music|leaving-home|guitar-player|growing-up|family-relationships|fame|guitar|drums|drinking|drink|dancing-in-one's-underwear|dancing|dance|concert|classic-rock-music|car|alcoholic-drink|underwear|breakdown|hospital|broken-glass|recording-artist|recording-booth|san-fernando-valley-california|face-paint|underage-sex|hospital-bed|sister|record-contract|record-deal|pill-popping|pills|photograph|pass-out|name-calling|limousine|limo|illegal-drugs|ironing|t-shirt|clothes-iron|iron|teen-magazine|grandmother|face-painting|dysfunctional-family|break-up|cat-call|birthday-cake|birthday|f-word|defenestration|lesbian-kiss|magazine|rock-singer|guitar-playing|alcohol|bathroom|urination|anger|promiscuity|talent-show|obscene-finger-gesture|teenage-sexuality|job|sister-sister-relationship|illness|travel|blonde|telephone-call|band-practice|recording-studio|teen-drug-use|photo-shoot|music-producer|trailer|teenage-girl|sex-scene|drug-use|eccentric|menstruation|menarche|female-rocker|masturbation|lesbian|sexism|teenager|rock-music|girl-band|title-directed-by-female|title-appears-in-text|teenage-girl-in-underwear|premarital-sex|title-appears-in-writing|tomboy|reference-to-sex-pistols|reference-to-iggy-pop|father-daughter-relationship|high-school-talent-show|talent-contest|reference-to-david-bowie|reference-to-elvis-presley|dutch-angle|what-happened-to-epilogue|cult-film|independent-film|title-spoken-by-character</t>
  </si>
  <si>
    <t xml:space="preserve">tt1231587</t>
  </si>
  <si>
    <t xml:space="preserve">Hot Tub Time Machine</t>
  </si>
  <si>
    <t xml:space="preserve">A malfunctioning time machine at a ski resort takes a man back to 1986 with his two friends and nephew, where they must relive a fateful night and not change anything to make sure the nephew is born.</t>
  </si>
  <si>
    <t xml:space="preserve">John Cusack, Clark Duke, Craig Robinson, Rob Corddry</t>
  </si>
  <si>
    <t xml:space="preserve">Steve Pink</t>
  </si>
  <si>
    <t xml:space="preserve">Comedy, Sci-Fi</t>
  </si>
  <si>
    <t xml:space="preserve">ski-resort|maintenance-man|cheating-wife|drug-reference|male-vomiting|promiscuous-woman|time-lord|energy-drink|second-life|cocaine-use|time-paradox|casual-sex|one-armed-man|reference-to-michael-jackson|year-1986|1980s|party|alcoholic|attempted-suicide|forty-something|time-machine|the-one-that-got-away|alternate-history|female-frontal-nudity|breasts|time-travel-comedy|playing-pool|plastic-fork|sex-in-a-hot-tub|downhill-skiing|dog-salon|forced-blow-job|revolver|anachronism|coming-of-age|reference-to-stephen-hawking|billiards|snow-sports|undressing|bathtub|chalet|snow|no-opening-credits|lasting-friendship|male-friendship|job-reference|sexual-desire|ski-patrol|breaking-up|illegal-drug|bmw|friendship|bald|afro|sexual-freedom|scatological-humor|sexual-innuendo|sexual-humor|sexual-reference|sex-joke|alcohol|debauchery|alternate-timeline|2010|fisticuffs|fistfight|snowmobile|slow-motion-scene|father-son-relationship|rooftop|midnight|fainting|woman-smoking-cigar|cigar-smoking|loud-shirt|classic-rock-music|ice-sculpture|heavy-drinking|back-in-time|2010s|interracial-friendship|taunting|skiing-accident|projectile-vomiting|ski-lodge|bear-costume|animal-costume|nickname|cadaver|dead-animal|goatee|group-of-friends|f-word|singing-in-a-car|sex-scene|dog|recycling-bin|young-version-of-character|changing-the-future|geek|mother-son-relationship|living-in-the-past|home-invasion|flashback|looking-at-self-in-mirror|yacht|singer|brother-sister-relationship|bully|blood|arm-ripped-off|punched-in-the-stomach|beating|falling-off-a-roof|sex-in-a-bathtub|falling-in-love|obscene-gesture|cigarette-smoking|falling-from-height|looking-at-the-camera|snowboard|bare-chested-male|drunkenness|boyfriend-girlfriend-relationship|breaking-up-with-girlfriend|infidelity|husband-wife-relationship|punched-in-the-face|music-video-during-credits|cigarette-machine|repeated-event|urination|urinal|catheter|botched-suicide|cameo|concert|mysterious-man|mountain-resort|fate|midlife-crisis|race-against-time|bet|bar-bet|dear-john-letter|stabbed-with-a-fork|stabbed-in-the-eye|sex-while-wearing-a-bra|bare-butt|male-rear-nudity|unknown-father|bear-suit|bellhop|elevator|time-portal|reference-to-google|conception|vortex|bulldog|metrosexual|pink-shirt|drug-use|carbon-monoxide-poisoning|suicide-attempt|adultery|cold-war|reference-to-ronald-reagan|chainsaw|slut|dirty-talk|paternity-revealed|severed-arm|red-long-johns|long-johns|obscene-telephone-call|interracial-sex|buxom|texting|text-message|twitter|chernobyl|four-best-friends|hedonism|girl-stripped-down-to-panties|woman-on-top|rear-entry-sex|promiscuous-mother|black-bra|public-humiliation|sexual-humiliation|first-gay-sexual-experience|hair-band|magic-mushroom|bong|male-bonding|best-friend|friends-who-hate-each-other|squirrel|peter-pan-syndrome|time-travel|one-night-stand|hot-tub|title-spoken-by-character</t>
  </si>
  <si>
    <t xml:space="preserve">tt1352824</t>
  </si>
  <si>
    <t xml:space="preserve">Chloe</t>
  </si>
  <si>
    <t xml:space="preserve">A doctor hires an escort to seduce her husband, whom she suspects of cheating, though unforeseen events put the marriage in danger.</t>
  </si>
  <si>
    <t xml:space="preserve">Julianne Moore, Liam Neeson, Amanda Seyfried, Max Thieriot</t>
  </si>
  <si>
    <t xml:space="preserve">infidelity|lesbianism|cheating-on-wife|sex-scene|escort|doctor|prostitute|f-rated|female-rear-nudity|curiosity|sex-on-bed|naked-woman|unhappy-husband|unhappy-wife|unhappy-marriage|seeking-acceptance|pain-of-rejection|passionate-lesbian-sex|older-woman-younger-woman-relationship|sexless-marriage|female-orgasm|topless-woman|bisexual-woman|wife-husband's-mistress-relationship|surrogate-mother|older-woman-younger-woman-sex|sad-ending|suicide|psychological-drama|psycho-sexual|loneliness|dependency|lesbian-fingering|bare-chested-boy|forename-as-title|erotic-thriller|bisexual|cowgirl-sex-position|heavy-petting|fellatio|female-in-a-shower|female-star-appears-nude|girl-in-panties|black-panties|panties|borderline-personality-disorder|female-masturbation|masturbation|teenage-sex|vaginal-exam|surprise-party|underwear|botanic-garden|teenage-boy|toronto-ontario-canada|slow-motion-scene|playing-a-guitar|electric-guitar|calla-lily|chain-link-fence|hockey|violin-concerto|playing-piano|recital|tuxedo|shower|falling-off-a-bicycle|bicycle|chamber-orchestra|opera|diner|automated-teller-machine|concert|birthday-song|red-dress|erotica|lesbian-kiss|blow-job|oral-sex|actress-breaking-typecast|bare-chested-male|scheme|remake-of-spanish-film|remake-of-french-film|remake-of-european-film|woman-on-top|seduction|panties-hit-the-floor|lesbian-sex|first-lesbian-experience|female-nudity|caught-having-sex|suspicious-wife|physician|female-doctor|one-word-title|remake|character-name-in-title</t>
  </si>
  <si>
    <t xml:space="preserve">tt1106860</t>
  </si>
  <si>
    <t xml:space="preserve">Ca$h</t>
  </si>
  <si>
    <t xml:space="preserve">A man meets up with two "good guys" to recover what is unlawfully his, taking them on his whirlwind ride, doing things they never would have imagined, just to survive.</t>
  </si>
  <si>
    <t xml:space="preserve">Sean Bean, Chris Hemsworth, Victoria Profeta, Mike Starr</t>
  </si>
  <si>
    <t xml:space="preserve">Stephen Milburn Anderson</t>
  </si>
  <si>
    <t xml:space="preserve">heist|mortgage|cash|land-rover|financial-problem|couple|chicago-illinois|loan|loot|prison|bank-robbery|one-word-title|dollar-sign-in-title</t>
  </si>
  <si>
    <t xml:space="preserve">tt1291549</t>
  </si>
  <si>
    <t xml:space="preserve">Meet Monica Velour</t>
  </si>
  <si>
    <t xml:space="preserve">When an awkward teen meets his favorite porn star, whose career peaked in the '80s, an unexpected friendship follows as the young man gets a glimpse inside Monica Velour's current life as a single mom struggling to make ends meet.</t>
  </si>
  <si>
    <t xml:space="preserve">Kim Cattrall, Dustin Ingram, Brian Dennehy, Jee Young Han</t>
  </si>
  <si>
    <t xml:space="preserve">Keith Bearden</t>
  </si>
  <si>
    <t xml:space="preserve">porn-star|bouquet-of-flowers|sex-shop|picture-book|crying|shipwreck|trailer-park|midget|pubic-hair|nipples|bare-breasts|picnic|reference-to-indiana|masturbate|boiled-egg|sex-in-the-woods|3d-movie|graduation-party|graduation-ceremony|b-movie|wiener|geek|close-up-of-mouth|flossing-teeth|man-wearing-tidy-whities|hundred-dollar-bill|pack-of-money|police-raid|man-wearing-a-thong|advice|facial-mask|snorting-cocaine|woman-smoker|roman-candle|caught-having-sex|campfire|fireworks|3d-glasses|ex-husband-ex-wife-relationship|trailer-home|riding-in-a-shopping-cart|drunken-woman|root-beer|cooking-breakfast|drunken-man|obscene-finger-gesture|grandfather-grandson-relationship|bare-chested-male|car-key|high-school-graduation|vibrator|binoculars|reference-to-russ-meyer|hot-dog-truck|white-panties|panties|scantily-clad-female|female-rear-nudity|breasts|female-frontal-nudity|female-nudity|trailer-trash|strip-club|stripper|former-porn-star|porn-actress|older-woman-younger-man-relationship|washed-out|ex-porn-star|character-name-in-title</t>
  </si>
  <si>
    <t xml:space="preserve">tt0984210</t>
  </si>
  <si>
    <t xml:space="preserve">Multiple Sarcasms</t>
  </si>
  <si>
    <t xml:space="preserve">Gabriel is a man who on the surface has it all-successful professional life as an architect, a beautiful wife, Annie, and a devoted young daughter, Elizabeth. But slowly it dawns on him ...</t>
  </si>
  <si>
    <t xml:space="preserve">Mac Releasing</t>
  </si>
  <si>
    <t xml:space="preserve">Timothy Hutton, Mira Sorvino, Dana Delany, Mario Van Peebles</t>
  </si>
  <si>
    <t xml:space="preserve">Brooks Branch</t>
  </si>
  <si>
    <t xml:space="preserve">sarcasm|playwright|father-daughter-relationship</t>
  </si>
  <si>
    <t xml:space="preserve">tt0960066</t>
  </si>
  <si>
    <t xml:space="preserve">The Black Waters of Echo's Pond</t>
  </si>
  <si>
    <t xml:space="preserve">Nine friends take a holiday at a Victorian home on a private island and uncover a game that when played brings out the worst in each of them. Jealously, greed, hatred, lust, all of the things they keep buried deep inside themselves rise to the surface and come to a boil.</t>
  </si>
  <si>
    <t xml:space="preserve">Parallel Media</t>
  </si>
  <si>
    <t xml:space="preserve">Robert Patrick, Danielle Harris, Sean Lawlor, James Duval</t>
  </si>
  <si>
    <t xml:space="preserve">Gabriel Bologna</t>
  </si>
  <si>
    <t xml:space="preserve">board-game</t>
  </si>
  <si>
    <t xml:space="preserve">tt1321509</t>
  </si>
  <si>
    <t xml:space="preserve">Death at a Funeral</t>
  </si>
  <si>
    <t xml:space="preserve">A funeral ceremony turns into a debacle of exposed family secrets and misplaced bodies.</t>
  </si>
  <si>
    <t xml:space="preserve">Keith David, Loretta Devine, Peter Dinklage, Ron Glass</t>
  </si>
  <si>
    <t xml:space="preserve">funeral|valium|eulogy|family-secret|death|saab|obscene-finger-gesture|applying-mascara|mix-up|hearse|gay-parent|male-tied-up|father-daughter-relationship|bathroom-humor|minister|family-conflict|blackmailer|coffin|mother-son-relationship|sibling-rivalry|husband-wife-relationship|brother-brother-relationship|author|man-in-wheelchair|male-nudity|gay-man|homosexual|blackmail|drug-use|farce|patriarch|humiliation|black-stereotype|african-american-stereotype|black-american|black-dress|reference-to-jackie-chan|sex-with-dwarf|gay-father|dwarf|african-american|remake-of-british-film|remake|family-relationships|death-of-father</t>
  </si>
  <si>
    <t xml:space="preserve">tt1250777</t>
  </si>
  <si>
    <t xml:space="preserve">Kick-Ass</t>
  </si>
  <si>
    <t xml:space="preserve">Dave Lizewski is an unnoticed high school student and comic book fan who one day decides to become a superhero, even though he has no powers, training or meaningful reason to do so.</t>
  </si>
  <si>
    <t xml:space="preserve">Aaron Taylor-Johnson, Garrett M. Brown, Evan Peters, Deborah Twiss</t>
  </si>
  <si>
    <t xml:space="preserve">17 wins &amp; 61 nominations.</t>
  </si>
  <si>
    <t xml:space="preserve">comic-book|reference-to-batman|female-killer|narrated-by-character|hit-in-the-crotch|superhero|high-school|teenager|high-school-student|training|internet|cafeteria|cell-phone|gangster|beating|nerd|hospital|diner|costume|youtube|crime-boss|hit-by-a-car|graphic-violence|open-ended|strong-female-character|strong-female-lead|based-on-comic-book|friendship-between-boys|pirate-broadcasting|movie-theater|looking-at-self-in-mirror|laptop|fistfight|mafia|child-with-gun|child-uses-gun|child-driving-car|child-abuse|based-on-graphic-novel|latex-gloves|child-killing-an-adult|subjective-camera|teen-comedy|firearm-pointed-at-the-camera|lens-flare|kitchen|pocket-knife|paramedic|black-comedy|character's-point-of-view-camera-shot|shuriken|flying|group-of-friends|television-news|video-camera|adolescent-romance|teenage-sex|insecurity|secret|dark-past|revelation|apartment-building|confession|child-heroine|looking-at-the-camera|talking-to-the-camera|cult-film|mass-murder|cruelty|death|slow-motion-scene|man-with-glasses|boy-with-glasses|teenage-boy|teenage-girl|icon-comics|aerial-shot|head-butt|sharpening-knife|pump-action-shotgun|arsenal|bolt-cutter|aneurysm|flashback|kicking-in-a-door|friendship|teenage-love|stabbed-in-the-neck|shot-in-the-side|shot-in-the-shoulder|shot-in-the-neck|split-lip|stick-fight|newspaper-headline|sidekick|double-cross|held-at-gunpoint|gun-in-mouth|jumping-from-height|kidnapping|cattle-prod|electrocution|security-camera|surveillance-footage|gash-in-the-face|alley|montage|face-paint|fake-moustache|lifting-someone-into-the-air|bitten-in-the-neck|stealing-a-car|criminal|revolver|e-mail|deception|explosion|exploding-head|righteous-rage|husband-wife-relationship|chrysler-building-manhattan-new-york-city|brooklyn-bridge|new-york-city|organized-crime|police-detective|ex-cop|tough-guy|bodyguard|dumb-criminal|henchman|machine-gun|pistol|sniper-rifle|jumping-from-a-rooftop|bowling-alley|vengeance|father-daughter-relationship|fire|gatling-gun|reference-to-paris-hilton|massacre|black-cop|bong|masturbation|severed-finger|shot-in-the-forehead|warehouse|forced-suicide|hidden-camera|news-report|violence|betrayal|shotgun|corrupt-cop|knife-throwing|x-rayed-skeleton|mobster|kicked-in-the-stomach|myspace|torture|cigarette-smoking|broken-leg|taser|cape|impersonator|threatened-with-a-knife|red-dress|mistaken-for-gay|gore|body-landing-on-a-car|sex-in-an-alley|jet-pack|shot-in-the-head|silencer|falling-through-a-window|pretending-to-be-gay|grenade|police-station|motor-car-crusher|purple-hair|stabbed-in-the-chest|burned-to-death|microwave|schoolgirl-uniform|crack-house|tragic-heroine|balisong|arson|bazooka|needle-exchange|masked-hero|planting-evidence|corpse|exploding-body|kerosene|girl-stripped-down-to-panties|bulletproof-vest|stabbed-in-the-back|blood|hit-with-a-baseball-bat|severed-leg|talking-to-oneself-in-a-mirror|doorman|mistaken-identity|robbery|viral-video|burning-building|nanny-cam|spitting-blood|innocent-person-killed|red-car|sex-standing-up|camera-phone|cellphone-video|bag-of-money|knocked-out|brass-knuckles|stoner|bully|shootout|tied-to-a-chair|shot-through-a-window|wig|baton|title-appears-in-text|impalement|night-vision-goggles|nunchaku|person-on-fire|shot-point-blank|knife|revenge|teddy-bear|wrongful-imprisonment|hero-complex|overprotective-father|tragic-hero|dark-heroine|tough-girl|one-man-army|teenage-superhero|cocaine|pot-smoking|brutality|teenage-hero|anti-hero|child-martial-arts|dark-hero|martial-arts|comic-violence|reference-to-spiderman|child-assassin|precocious-child|exploding-building|comic-book-shop|disguise|masked-man|burned-alive|hostage|kicked-in-the-face|punched-in-the-stomach|punched-in-the-face|breaking-the-fourth-wall|knife-in-the-chest|stabbed-to-death|stabbed-in-the-arm|throat-slitting|shot-in-the-back|shot-to-death|shot-in-the-arm|shot-in-the-leg|shot-in-the-chest|shot-through-the-mouth|shot-in-the-face|blood-splatter|child-in-peril|falling-from-height|marijuana-joint|father-son-relationship|fantasy-sequence|title-spoken-by-narrator|title-appears-in-writing|crushed-to-death|animated-sequence|falling-to-death|voice-over-narration|murder|vigilante|sword|suicide|adoptive-father|killer-child|stabbed-in-the-stomach|drug-dealer|gang-fight|child-swearing|punctuation-in-title|hyphen-in-title|marvel-comics|superhero-spoof|death-of-mother|death-of-father|title-spoken-by-character|character-name-in-title|surprise-ending|loss-of-virginity|superheroine|premarital-sex|sex-outside|having-sex-with-skirt-hiked-up</t>
  </si>
  <si>
    <t xml:space="preserve">tt1415269</t>
  </si>
  <si>
    <t xml:space="preserve">Immigration Tango</t>
  </si>
  <si>
    <t xml:space="preserve">An American couple and a foreign couple test the limits of friendship and love when they switch partners and get married for green cards.</t>
  </si>
  <si>
    <t xml:space="preserve">Elika Portnoy, McCaleb Burnett, Carlos Leon, Ashley Wolfe</t>
  </si>
  <si>
    <t xml:space="preserve">David Burton Morris</t>
  </si>
  <si>
    <t xml:space="preserve">green-card|friendship|bare-chested-male</t>
  </si>
  <si>
    <t xml:space="preserve">tt1285309</t>
  </si>
  <si>
    <t xml:space="preserve">The Joneses</t>
  </si>
  <si>
    <t xml:space="preserve">A seemingly perfect family moves into a suburban neighborhood, but when it comes to the truth as to why they're living there, they don't exactly come clean with their neighbors.</t>
  </si>
  <si>
    <t xml:space="preserve">David Duchovny, Demi Moore, Amber Heard, Benjamin Hollingsworth</t>
  </si>
  <si>
    <t xml:space="preserve">Derrick Borte</t>
  </si>
  <si>
    <t xml:space="preserve">materialism|envy|gadget|fake-family|unhappy-marriage|greed|assumed-identity|dysfunctional-family|scene-during-end-credits|next-door-neighbor|scheme|suicide-by-drowning|family-relationships|deceit|deception|false-identity|husband-wife-relationship|consumerism|school|sex-on-boat|female-frontal-nudity|teenager|nibbling-someone's-ear|unfaithfulness|sex-in-a-yacht|gay|cell-phone|subliminal-marketing|jumping-into-a-pool-with-clothes-on|obscene-finger-gesture|break-up-over-the-phone|black-cop|unwanted-kiss|hit-in-the-face|drunk-driving|car-crash|new-car|career-woman|older-man-younger-woman-relationship|older-man-young-girl-relationship|ripple-effect|female-boss|golf-instructor|golf-lesson|breakfast|f-word|campfire|party|lawnmower|video-simulator|golf-practice|powerpoint-presentation|locker-room|barefoot|undressing|classroom|new-kid|kitchen|moving-in|satire|hair-stylist|viral-marketing|dinner-party|broken-dish|loss-of-friend|dead-man|man-in-underwear|bare-chested-male|swimming-pool|underwater-scene|spoon-feeding|drunk-teenager|financial-problem|money-problems|businesswoman|sales-chart|limousine|jogger|yacht|gay-friend|mansion|death|suicide|underage-drinking|marijuana|teenage-boy|teenage-girl|gay-teenager|country-club|golf|gay-slur|coming-out|high-school|boat|kiss|foreclosure|infidelity|adultery|extramarital-affair|product-endorsement|product-placement|glamorous-lifestyle|secret|wealth|closeted-homosexual|marketing|employee|gay-kiss|suburb|fake|suv|audi|gated-community|death-of-friend|breasts|laptop-computer|restaurant|watching-tv|bathroom|toilet|headphones</t>
  </si>
  <si>
    <t xml:space="preserve">tt1179056</t>
  </si>
  <si>
    <t xml:space="preserve">A Nightmare on Elm Street</t>
  </si>
  <si>
    <t xml:space="preserve">The spectre of a dead child rapist haunts the children of the parents who murdered him, stalking and killing them in their dreams.</t>
  </si>
  <si>
    <t xml:space="preserve">Jackie Earle Haley, Kyle Gallner, Rooney Mara, Katie Cassidy</t>
  </si>
  <si>
    <t xml:space="preserve">Samuel Bayer</t>
  </si>
  <si>
    <t xml:space="preserve">dream|nightmare|pedophilia|pervert|pedophile|child-molestation|child-molester|death|rapist|revenge|serial-child-molester|serial-rapist|sick|depravity|sex-offender|killing-an-animal|janitor|torture|boogeyman|sicko|sexual-predator|perversion|attempted-rape|human-monster|springwood-ohio|child-rape|dark-past|elm-street|teenager|swimming-pool|security-camera|wrongful-imprisonment|death-of-boyfriend|boyfriend-girlfriend-relationship|high-school-principal|high-school|self-mutilation|teleportation|molotov-cocktail|boiler-room|villain-not-really-dead-cliche|evil-man|plant-in-title|pool-of-blood|fictional-town|hand-through-chest|hand-through-head|stabbed-with-scissors|pre-school|paranoia|vigilantism|secret|lifting-someone-into-the-air|disfigurement|surrealism|characters-killed-one-by-one|ambulance|remake-of-cult-favorite|blood-splatter|open-ended|nightmare-becomes-reality|gore|hallucination|severed-hand|hand-cut-off|falling-through-the-floor|stabbed-in-the-eye|eye-gouging|stabbed-in-the-head|stabbed-in-the-leg|car-crash|necklace|paper-cutter|cover-up|stabbed-with-a-needle|adrenaline|cut-arm|hospital|prescription-drugs|bookstore|slow-motion-scene|person-on-fire|burned-alive|flashback|bare-chested-male|indoor-swimming-pool|hiding-in-a-closet|gardner|bloody-body-of-a-child|murder|video-blog|class-photograph|car-accident|bathtub|snow|drawing|body-bag|corpse|hanging-upside-down|impalement|stabbed-in-the-back|arrest|jail|stabbed-with-glass|blood|stabbed-to-death|stabbed-in-the-chest|covered-in-blood|blood-on-shirt|looking-at-oneself-in-a-mirror|cut-hand|waitress|burnt-body|burnt-face|dog|younger-version-of-character|mother-daughter-relationship|father-son-relationship|photograph|cemetery|swimmer|stabbed-in-the-throat|lucid-dream|diner|villain-played-by-lead-actor|grave-side-ceremony|funeral|throat-slitting|swimming-team|swimming-coach|swimming|murdered-in-sleep|cell-phone|burglar-alarm-system|alarm-system|photo-album|car-cigarette-lighter|burn-scar|climbing-through-a-window|repressed-memory|high-school-student|ohio|killing-of-child-molester|syringe|shared-dream|dream-imagery|dream-sequence-within-a-dream-sequence|bad-dream|sleep-deprivation|falling-asleep-in-class|falling-asleep|awakened-by-a-phone|trying-to-stay-awake|woman-in-bath|bath|epinephrine|dream-world|reboot-of-series|horror-movie-remake|terror|claw|killer|street-in-title|remake|place-name-in-title|death-of-friend|surprise-ending|slasher-flick|freddy-krueger</t>
  </si>
  <si>
    <t xml:space="preserve">tt1132620</t>
  </si>
  <si>
    <t xml:space="preserve">The Girl with the Dragon Tattoo</t>
  </si>
  <si>
    <t xml:space="preserve">A journalist is aided by a young female hacker in his search for the killer of a woman who has been dead for forty years.</t>
  </si>
  <si>
    <t xml:space="preserve">Michael Nyqvist, Noomi Rapace, Lena Endre, Sven-Bertil Taube</t>
  </si>
  <si>
    <t xml:space="preserve">Niels Arden Oplev</t>
  </si>
  <si>
    <t xml:space="preserve">Won 1 BAFTA Film Award. Another 17 wins &amp; 35 nominations.</t>
  </si>
  <si>
    <t xml:space="preserve">disappearance|strong-female-lead|journalist|hacker|female-hacker|f-rated|femme-fatale|winch|pendant|island|suspect|computer|jail-sentence|libel|lawyer|nazi|jail|investigation|scandinavia|strong-female-character|serial-rapist|unsolved-murder|violence-against-women|misogyny|misogynist|unsolved-crime|punk|hidden-room|copulation|coitus|sex-in-bed|panties-pulled-down|oral-sex|sodomy|oral-rape|forced-blow-job|female-frontal-nudity|murder|magazine|guardian|nordic-noir|gender-in-title|bisexual-lead-character|action-heroine|tattoo-on-back|foreplay|exploding-car|first-part|year-2002|2000s|leg-spreading|blow-job|scantily-clad-female|cleavage|real-life-mother-and-daughter-playing-mother-and-daughter|stuffing-a-cloth-into-someone's-mouth|two-killers|swedish-woman|sodomy-crime|serial-rape|serial-killer-m.o.|rapist-comeuppance|rape-victim|rape-slay|rape-and-revenge|rape-and-murder|partner-in-crime|bisexual-woman|anal-intercourse|immolation|car-fire|car-crash|land-rover|hit-with-a-golf-club|cable-tie|amber-pendant|box-of-matches|dreaming|blackmail|nose-piercing|archival-photograph|mugged|mob-of-reporters|press-conference|tomboy|sunglasses|surveillance-camera|business-tycoon|prison-visitation|apology|reunion|airplane|throwing-kerosene-into-someone's-face|logging-truck|smashing-a-car-window|smashing-a-car-window-with-a-golfclub|reckless-driving|no-witnesses|disappointment|16-year-old-murderer|immigrant|beating-with-a-golf-club|golf-club|cartel|reference-to-abraham|spiritualist|secretary|medium|tattoo-on-leg|motion-detector|head-shower|running-through-water|look-alike|contract|year-1950|year-1949|year-1964|prostitute|racist-murder|secret-laboratory|marbella-spain|wooden-match|nightmare|year-1954|computer-database|divorced-man|vihelmina-sweden|van-crash|van-accident|breakfast|ketchup|hiding-under-a-blanket|giving-a-toast|fire|code|blocking-a-door-from-closing|cutting-fat-from-a-body|dalarna-sweden|amulet|ange-sweden|raped-by-one's-father|ritual-murder|burnt-offering|overturning-a-van|rope|head-grazed-by-a-bullet|police-car|sheep|punched-in-the-face|ritual|burned-to-death|car-rental|bus|rapist|tattooing|kicking|fear|rape-with-a-dildo|male-rape|magnifying-glass|children's-day-parade|scrubbing-out-one's-mouth|bathroom|uppsala-sweden|motorcycle-helmet|karlstad-sweden|breast-cancer|falling-into-water|drunkenness|norrbyn-sweden|trust|fraud|greed|cousin-cousin-relationship|death-from-cancer|sister-sister-relationship|husband-wife-relationship|death-of-brother|four-brothers|swedish-national-socialist|pinning-a-photograph-to-the-wall|attack|punched-in-the-gut|cold-the-temperature|mugging|sense-of-smell|destroyed-computer|male-kicks-a-female|male-hits-a-female|subway|set-up|photograph-negative|kicked-in-the-crotch|year-1958|82-year-old|framed-flower|resignation|24-year-old|photo-enlargement|probation|pierced-nose|nose-ring|oil-tanker-truck|film-projector|16-year-old|surrogate-daughter|mechanical-engineer|year-1965|hedestad-sweden|hedeby-island-sweden|nickname|microphone|year-1966|female-tv-reporter|reporter|courtroom|guilty-verdict|fine|wrongful-conviction|false-accusation|accusation-of-libel|verdict|publisher|family-secret|secret|crying|framed-bluebell|rifle-telescope|throwing-a-dead-body-into-the-sea|hypodermic-needle|injection-into-one's-neck|tape-recording|taught-how-to-kill-by-one's-father|setting-a-fire|door-lock|motel|oar|rowboat|asking-for-forgiveness|killing-in-self-defense|murder-by-drowning|burned-alive|door-lock-and-chain|breaking-a-window|breaking-a-window-with-a-flashlight|cobweb|jewish|gunshot|shooting|hiding-in-a-car|kiss|suicide|cayman-islands|drug-trafficking|gun-running|australia|cellar|serial-killer|serial-murder|ambulance|duct-tape-over-mouth|tied-up|honeymoon|home-movie|newsreel-footage|audio-flashback|aryan|reference-to-hitler-youth|firewood|stove|pulling-off-someone's-pants|mother-daughter-relationship|mother-son-relationship|faked-evidence|forgery|attic|diary|abandoned-cottage|cottage|bloody-nose|bank-statement|police-report|reference-to-google|twenty-something|eighty-something|surveillance|tv-news|watching-tv|meatballs|cooking|merry-christmas|christmas|train|stockholm-sweden|laptop|investigative-journalism|dragon-tattoo|newspaper-article|newspaper-headline|scandal|obsession|bible|brother-sister-incest|father-daughter-incest|brother-sister-relationship|father-daughter-relationship|father-son-relationship|teenage-girl|photographic-memory|foaming-at-the-mouth|jogging|running|hunting|fishing|necklace|head-bandage|head-wound|car-on-fire|woman-on-top|flashlight|undressing|babysitter|boy|girl|eating|food|bestiality|barn|farm|rain|widow|memory-artist|carpenter|coffee|strangulation|choking|rifle|gun|knife|hanging|subjective-camera|torture|bigotry|anal-rape|researcher|research|viciousness|brutality|motorcycle|telephone-call|e-mail|pursuit|lesbian|hairy-chest|bare-chested-male|male-nudity|blood|swede|swedish|sweden|camera|photographer|handcuffed-to-a-bed|beating|montage|parade|bridge|breaking-and-entering|bound-and-gagged|suspicion|drink|drinking|businessman|brother-brother-relationship|uncle-niece-relationship|family-relationships|death|tattoo|apple-computer|sexist-slur|prejudice|face-slap|sadism|child-abuse|sexual-torture|religion|public-humiliation|disguise|revenge|repetitive-rape-victim|discrimination|chase|snow|forced-tattoo|reporter-as-detective|adult-ward-of-the-state|corrupt-guardian|nursing-home|luxury-jail-cell|delayed-jail-sentence|old-dark-house|anti-semite|abandoned-house|torture-room|tattooed-woman|mutilation|frame-up|sex-scene|gore|title-same-as-book|stun-gun|photograph|strapped-down|biblical-quote|corrupt-lawyer|patricide|bisexual|older-man-younger-woman-relationship|flashback|female-nudity|unprovoked-violence|violence|syringe|sadist|psychopath|mysterious-event|hidden-camera|held-at-gunpoint|handcuffs|duct-tape|drugs|dildo|corrupt-businessman|car-explosion|car-chase|cage|business-empire|break-in|bondage|attempted-murder|video-camera|trial|special-investigator|sociopath|sniper|sleeping|family-reunion|rape|racism|psalm|policeman|perversion|man-on-fire|old-man|newspaper|incest|hospital|heart-attack|flowers|disturbed-childhood|cigarette-smoking|car-accident|assault|anti-hero|death-of-father|independent-film|based-on-novel|surprise-ending|black-panties|panties|no-panties|breasts|umlaut-in-title|four-word-title|anal-sex|fellatio|goth-girl|male-frontal-nudity|orgasm|pubic-hair</t>
  </si>
  <si>
    <t xml:space="preserve">tt1379177</t>
  </si>
  <si>
    <t xml:space="preserve">The Disappearance of Alice Creed</t>
  </si>
  <si>
    <t xml:space="preserve">A rich man's daughter is held captive in an abandoned apartment by two former convicts who abducted her and hold her ransom in exchange for her father's money.</t>
  </si>
  <si>
    <t xml:space="preserve">Martin Compston, Eddie Marsan, Gemma Arterton</t>
  </si>
  <si>
    <t xml:space="preserve">J Blakeson</t>
  </si>
  <si>
    <t xml:space="preserve">male-frontal-nudity|female-frontal-nudity|ransom-money|homosexual-kiss|betrayal|boyfriend-boyfriend-relationship|ball-gag|abduction|surprise-ending|ransom|handcuffs|tied-up-naked|man-in-underwear|lima-syndrome|pubic-hair|male-pubic-hair|cell-phone|tracksuit|bondage|woman-in-jeopardy|female-tied-up|panties-pulled-down|white-panties|scantily-clad-female|tear-on-cheek|pokies|keys|bag-of-money|car-fire|bicycle-lock|injection|duct-tape|gun-held-to-head|door-lock|bloody-nose|hitting-a-woman|chewing-gum|spoon-feeding|woman-crying|knife-held-to-throat|clothes-cut-off|biting-someone|tattoo|van|clip-on-neck-tie|stapler|steel-door|sound-proofing|selfishness|abandoned-building|dying-man|looking-at-oneself-in-a-mirror|car-radio|barn|love-triangle|kicked-in-the-face|syringe|shot-in-the-chest|burning-a-car|hiding-behind-a-tree|shot-in-the-back|blood-splatter|foot-pursuit|foot-chase|begging-for-one's-life|older-man-younger-man-relationship|doublecross|bullet-in-wall|soundproof-room|violence|vomiting-in-a-toilet|woman-with-a-gun|thrown-to-the-floor|male-nudity|male-full-frontal-nudity|thrown-across-a-room|woman-on-top|sex|door-chain|deadbolt|locked-door|declaration-of-love|gay-couple|bisexual-man|toilet|shell-casing|flushing-toilet|spoon|boyfriend-girlfriend-relationship|held-hostage|hit-on-the-head|threatened-with-a-knife|woman-hostage|hostage|camcorder|threatened-with-a-gun|laptop-computer|female-crying|urination|pulling-down-pants|f-word|force-feeding|kidnapped-girl|masked-kidnapper|beer-drinking|microwave-oven|peep-hole|face-slap|darkened-room|male-rear-nudity|bound-and-gagged|woman-in-bra-and-panties|ski-mask|woman-in-panties|woman-in-bed|delivery-van|bitten-in-the-hand|bare-chested-male|undressing|assembling-furniture|woods|kitchen|hardware-store|stolen-license-plate|car-theft|parking-lot|stealing-a-car|animated-credits|covered-female-frontal-nudity|handcuffed-to-a-bedpost|handcuffed-to-a-bed|spreadeagle|black-panties|female-nudity|bag-over-head|tied-to-a-bed|shot|pine-forest|mobile-phone|minimal-cast|gun|ex-con|confinement|bullet|bathroom|kidnapping|character-name-in-title|female-star-appears-nude|breasts|non-stereotypical|nipples-visible-through-clothing|erotica|barefoot</t>
  </si>
  <si>
    <t xml:space="preserve">tt1289406</t>
  </si>
  <si>
    <t xml:space="preserve">Harry Brown</t>
  </si>
  <si>
    <t xml:space="preserve">An elderly ex-serviceman and widower looks to avenge his best friend's murder by doling out his own form of justice.</t>
  </si>
  <si>
    <t xml:space="preserve">Michael Caine, Emily Mortimer, Charlie Creed-Miles, David Bradley</t>
  </si>
  <si>
    <t xml:space="preserve">Daniel Barber</t>
  </si>
  <si>
    <t xml:space="preserve">bayonet|death|self-defense|widower|police|gang|playing-chess|stabbed-to-death|pub|murder|hospital|chess|arrest|elderly-protagonist|two-word-title|back-up-gun|strangled|punched-in-the-belly|kicking-a-police-officer|removing-own-iv|subway-tunnel|cellphone-video|oxygen-mask|flask-of-liquor|donation-to-a-church|bag-of-money|land-rover|man-on-a-leash|glock-17|self-injection|high-on-drugs|misfire|indoor-marijuana-farm|snorting-cocaine|veteran|male-in-a-shower|mugging|smith-&amp;-wesson-model-36|friend-murdered|visiting-daughter's-grave|visiting-wife's-grave|death-of-daughter|walking-in-the-rain|daughter-in-a-coma|daughter-shot|motorcycle-crash|sig-sauer-p229-pistol|terminal-illness|social-commentary|basketball|car-accident|car-crash|sadist|cocaine-snorting|beaten-to-death|punched-in-the-chest|kicked-in-the-stomach|loneliness|loner|man-punches-a-woman|man-hits-a-woman|righteous-rage|deception|double-cross|tunnel|walkie-talkie|knocked-out|elevator|baseball-bat|video-recording|videotaped-sex|radio-news|whipping|character's-point-of-view-camera-shot|subjective-camera|motorcycle|danger|crime-scene|attempted-robbery|arms-dealer|ambulance|injection|hypodermic-needle|tattoo|prostitute|pimp|escape-attempt|drug-addict|escape|suspense|karaoke|cold-blooded-murder|blood-on-shirt|race-against-time|nurse|doctor|disarming-someone|mexican-standoff|hatred|stealing-a-car|hoodie|heavy-rain|innocent-person-killed|flashback|directorial-debut|neo-noir|2000s|cult-film|lawyer|uncle-nephew-relationship|cover-up|bong|mother-son-relationship|cigarette-smoking|cigarette-lighter|gasoline|friendship|car-set-on-fire|exploding-car|explosion|husband-wife-relationship|bare-chested-male|shower|intimidation|handcuffs|dog|betrayal|swat-team|death-of-wife|riot-police|cynicism|female-cop|policewoman|police-station|revelation|detective|police-detective|interview|attempted-murder|strangulation|pistol-whip|bartender|drunkenness|police-officer|police-captain|police-inspector|police-sergeant|cell-phone|camera-phone|press-conference|sociopath|rope|ambush|boyfriend-girlfriend-relationship|unlikely-hero|warrior|tough-guy|one-man-army|anti-hero|vigilantism|bravery|courage|fear|tied-to-a-chair|threatened-with-a-knife|knife|revolver|pistol|covered-in-blood|gore|vigilante-justice|photograph|urban-setting|social-decay|thug|suicide-by-cop|gay-slur|held-at-gunpoint|hostage|rescue|heart-attack|sex-in-a-car|gunfight|sex-slave|chase|stabbed-in-the-hand|tension|shot-through-a-window|shot-in-the-forehead|forced-sex|shot-in-the-leg|shot-in-the-face|blow-job|shot-in-the-arm|shot-in-the-shoulder|scottish-accent|cockney-accent|stabbed-in-the-back|irish|housing-estate|crime-lord|british|street-shootout|no-opening-credits|voyeurism|voyeur|fellatio|f-word|broken-britain|sadism|riot-shield|playing-basketball|snuff-film|ritual|fire|shot-multiple-times|shot-in-the-belly|syringe-in-arm|porn-video|graffiti|stabbed-with-own-knife|grave-side-ceremony|hearse|crime-scene-photograph|smoke|daffodil|visiting-a-grave|audio-begins-before-video|harassment|car-collision|junkie|man-crying|filmed-killing|emphysema|hit-by-a-truck|hooligan|corpse|psychopath|injustice|police-officer-killed|rape|attempted-rape|filth|marijuana-plant|exploding-building|crack-smoking|chav|reference-to-freddy-krueger|shootout|arson|rotten-teeth|shooting-heroin|heavy-drinking|tea|african-anglo|lasersight|mercilessness|ex-marine|reference-to-adolf-hitler|excrement|trance-music|skinhead|urban-decay|male-on-male-oral-sex|oral-sex-in-a-car|pantsuit|smothered-to-death|smothering|violence|cavemen-ethic|brutality|heroin|pornography|drugs|juvenile-delinquency|blood-splatter|poetic-justice|suffocation|unprovoked-violence|gang-violence|blood|drive-by-shooting|oral-sex|beating|stabbed-in-the-chest|stabbed-in-the-arm|shot-point-blank|shot-in-the-stomach|shot-in-the-neck|shot-in-the-back|shot-in-the-head|shot-in-the-chest|rampage|cemetery|teenage-prostitute|teenage-boy|male-prostitute|criminal|macguffin|poverty|old-man|torture|sex-in-car|threat|shot-to-death|standoff|bag-over-head|kidnapping|gang-initiation|apartment|underpass|london-england|youth-crime|vigilante|sword|stab-wound|shooting|riot|police-raid|pensioner|mugger|molotov-cocktail|mobile-phone|investigation|interrogation|gun|gun-crime|funeral|ex-soldier|drug-overdose|drug-dealer|council-estate|cannabis|revenge|death-of-friend|death-of-mother|independent-film|title-spoken-by-character|character-name-in-title|surprise-ending</t>
  </si>
  <si>
    <t xml:space="preserve">tt1470023</t>
  </si>
  <si>
    <t xml:space="preserve">MacGruber</t>
  </si>
  <si>
    <t xml:space="preserve">Former special operative MacGruber is called back into action to take down his arch-enemy, Dieter Von Cunth, who's in possession of a nuclear warhead and bent on destroying Washington, D.C.</t>
  </si>
  <si>
    <t xml:space="preserve">Universal/Rogue Pictures</t>
  </si>
  <si>
    <t xml:space="preserve">Will Forte, Kristen Wiig, Ryan Phillippe, Val Kilmer</t>
  </si>
  <si>
    <t xml:space="preserve">Jorma Taccone</t>
  </si>
  <si>
    <t xml:space="preserve">team|nuclear-warhead|colonel|murder|washington-d.c.|wedding-ceremony|lieutenant|ecuador|siberia|gym|based-on-sketch-comedy|dropping-trousers|car-bomb|blood-spatter|recruiting|homosexual-kiss|fragmentation-grenade|pierre-south-dakota|primal-scream|jeep|riobamba-ecuador|moscow-russia|playing-a-saxaphone|tanning-bed|sex-scene|sex-in-cemetery|die-hard-scenario|male-pubic-hair|pubic-hair|male-full-frontal-nudity|hairy-chest|title-at-the-end|kissing-feet|cult-film|throat-rip|scene-before-opening-credits|scene-after-end-credits|surprise-after-end-credits|closing-credits-sequence|urination|pushed-off-a-cliff|falling-from-height|pushed-from-height|fight|castration|disfigurement|hook-for-hand|ends-with-a-wedding|axe|goggles|workshop|handcuffs|explosives-expert|knocked-out-with-gun-butt|frame-up|held-at-gunpoint|violence|throat-slitting|binoculars|bound-and-gagged|hostage|kidnapping|home-invasion|trashed-house|notebook|ex-soldier|license-plate|car-set-on-fire|cigarette-lighter|gasoline|ghost|premarital-sex|scissors|bullet-wound|male-ponytail|poker|senator|swimming-pool|blood|convertible|kicked-in-the-face|punched-in-the-chest|slow-motion-scene|fast-motion-scene|crashing-a-party|party|accidental-killing|corpse|massacre|blood-on-camera-lens|shot-to-death|shot-in-the-side|shot-in-the-throat|shot-in-the-shoulder|shot-in-the-back|shot-in-the-face|shot-in-the-chest|shot-in-the-forehead|shot-in-the-head|repeated-line|guard|train-tracks|abandoned-building|bag-of-money|crushed-to-death|crushed-by-a-car|shot-through-a-window|shot-through-a-wall|bare-chested-male|bare-butt|assassination-attempt|surveillance|shootout|cafe|undercover|painting|van|disguise|trailer-home|covert-operation|security-camera|nightclub|absurd-humor|photograph|keyboard|exploding-car|cellular-phone-trace|cell-phone|tattoo|homemade-explosive|airfield|airplane|shotgun|target-practice|switchblade|knife|hand-grenade|mechanic|construction-site|boxing-ring|weightlifting|f-word|gross-out-humor|spy-spoof|penis-joke|gay-slur|spoof|head-butt|coming-out-of-retirement|montage|coffin|heavy-rain|rainstorm|blood-splatter|anti-hero|personal-vendetta|revenge|exploding-body|bomb|flashback|village|breaking-the-fourth-wall|timebomb|newspaper-headline|megalomaniac|terrorism|terrorist|weapons-smuggling|arms-dealer|subtitled-scene|soldier|henchman|limousine|cigarette-smoking|toothpick|sunglasses|silencer|uzi|pistol|grenade-launcher|machine-gun|nuclear-missile|hijacking|prologue|state-of-the-union-address|salt-lake-city-utah|las-vegas-nevada|south-dakota|colorado|desert|cemetery|underwear|male-rear-nudity|gay-kiss|undressing|erection|abortion|loss-of-virginity|kiss|human-shield|woman-dressed-as-a-man|wetting-pants|saxophone|vandalizing-a-car|obscene-finger-gesture|back-from-the-dead|shot-in-the-leg|splatter|death-of-wife|talking-to-the-dead|defloration|virgin|blood-on-wedding-dress|monastery|presumed-dead|tied-to-a-chair|exploding-building|c4-explosives|reference-to-costco|child-swearing|shot-repeatedly|shot-multiple-times|throat-ripping|thrown-through-a-window|gambling-debt|car-stereo|hummer|dirty-talk|hollow-book|sex-with-a-ghost|incest-joke|surveillance-van|knife-throwing|celery|look-alike|kicked-in-the-crotch|good-versus-evil|pentagon-building|bulletproof-vest|red-car|loud-sex|stolen-nuclear-weapon|car-explosion|homophobic-overtones|explosion|spin-off|navy-sea-air-and-land-force|army-ranger|green-beret|nuclear-threat|nuclear-weapon|soldier-of-fortune|mercenary|assassin|male-nudity|nudity|nude-model|female-nudity|rape-joke|mullet|spy|secret-agent|one-word-title|ineptitude|death-of-friend|title-spoken-by-character|character-name-in-title|surprise-ending</t>
  </si>
  <si>
    <t xml:space="preserve">tt1261945</t>
  </si>
  <si>
    <t xml:space="preserve">Sex and the City 2</t>
  </si>
  <si>
    <t xml:space="preserve">While wrestling with the pressures of life, love, and work in Manhattan, Carrie, Miranda, and Charlotte join Samantha for a trip to Abu Dhabi (United Arab Emirates), where Samantha's ex is filming a new movie.</t>
  </si>
  <si>
    <t xml:space="preserve">Sarah Jessica Parker, Kristin Davis, Cynthia Nixon, Kim Cattrall</t>
  </si>
  <si>
    <t xml:space="preserve">8 wins &amp; 8 nominations.</t>
  </si>
  <si>
    <t xml:space="preserve">abu-dhabi|woman|united-arab-emirates|muslim|nanny|f-rated|voyeurism|voyeur|kissing-a-married-woman|coitus|copulation|sex-in-bed|sex-in-a-car|panties-pulled-down|red-panties|panties|wet-t-shirt|no-bra|scantily-clad-female|missionary-position|blonde-woman|blonde|woman-moaning-from-pleasure|woman-moaning|moaning-woman|moaning|gay|female-chauvinism|2010s|21st-century|year-1989|year-1988|year-1987|year-1986|1980s|20th-century|lifting-skirt|female-protagonist|arabic-music|wanton-woman|sexually-empowered-woman|series|second-part|second-in-series|role-model|redheaded-woman|redhead|promiscuous-woman|promiscuity|post-feminist|materialism|lasciviousness|insatiable|girl-power|ginger|digit-in-title|designer-clothes|culture-clash|cultural-difference|cougar-as-older-woman|consumerism|city-in-title|boor|all-american-girl|cupcake|family-relationships|husband-wife-relationship|mother-daughter-relationship|mother-son-relationship|friendship-between-women|friendship|science-fair|bathtub|bubble-bath|new-york|desert|hookah|outdoor-sex|fireworks|belly-dance|belly-dancer|singing|karaoke|karaoke-bar|camel-toe|camel|vitamin|speedo|swimming-pool|hotel|australian|rugby-team|lesbian-nanny|adoption|cell-phone|lesbian-interest|interracial-adoption|nudity|male-rear-nudity|gay-couple|gay-wedding|wedding|erection|cleavage|kiss|sex-scene|legs|leg|condom|bare-butt|male-nudity|having-sex-with-skirt-hiked-up|fully-clothed-sex|wet-clothes|nipples-visible-through-clothing|loud-sex|arab-stereotype|braless|new-york-city|chick-flick|sequel|number-in-title</t>
  </si>
  <si>
    <t xml:space="preserve">tt0954947</t>
  </si>
  <si>
    <t xml:space="preserve">The Killer Inside Me</t>
  </si>
  <si>
    <t xml:space="preserve">A West Texas Deputy Sheriff is slowly unmasked as a psychotic killer.</t>
  </si>
  <si>
    <t xml:space="preserve">Casey Affleck, Kate Hudson, Jessica Alba, Ned Beatty</t>
  </si>
  <si>
    <t xml:space="preserve">Michael Winterbottom</t>
  </si>
  <si>
    <t xml:space="preserve">bare-butt|brief-female-frontal-nudity|nude-photograph|female-rear-nudity|revenge|texas|deputy|sheriff|murder|killer|district-attorney|sadism|deputy-sheriff|prostitute|1950s|vomiting|innocent-person-killed|unarmed-man-killed|intentionally-getting-killed|mental-hospital|alcohol|left-for-dead|usa|cold-blooded-murder|cold-blooded-killer|homicide|arson|female-nudity|killer-cop|sex-scene|belt|house-fire|stabbed-in-the-belly|explosion|facial-scar|neck-brace|fiancee|family-photograph|kicked-to-death|running-from-killer|slip-and-fall|stabbed-multiple-times|rear-entry-sex|mother-son-relationship|hands-tied-behind-back|bdsm-photograph|woman-smoker|shot-multiple-times|sweaty-face|belt-around-neck|playing-piano|upright-piano|whistling|hitting-a-woman|hitting-a-policeman|narrated-by-character|first-person-title|crotch-slip|panties-slip|camera-focus-on-female-butt|ambiguous-ending|death-of-protagonist|person-on-fire|house-on-fire|police-officer-shot|police-officer-killed|gasoline|release-from-a-mental-institution|slideshow|insane-asylum|held-at-gunpoint|letter|bruise|knife|rifle|urination|hanged-man|slow-motion-scene|marked-bills|courthouse|butt-slap|drunkenness|train|hotel|aerial-shot|airplane|deception|corpse|shot-to-death|shot-in-the-face|blood|man-punching-a-woman|beating|strangulation|blackmail|nihilist|union|coma-victim|coma|payoff|first-person-perspective|first-person-narrative|neo-noir|burning-house|burning-building|suicide-by-cop|stabbed-in-the-stomach|faked-death|pulling-up-pants|childhood-trauma|holding-cell|kitchen|looking-at-self-in-mirror|framed-for-murder|head-bashed-in|shot-in-the-back|shot-in-the-leg|foot-chase|kicked-in-the-stomach|spit-in-the-face|spanking|pillow-talk|burning-a-photograph|old-photograph|frying-an-egg|train-ride|railway-station|sociopath|flashback|kinky-sex|labor-leader|cigar-smoking|pulp|airfield|jealous-girlfriend|oral-sex|cigarette-smoking|gas-station-attendant|gas-station|tire-tracks|murder-investigation|dead-prostitute|changing-a-tire|shot-in-the-forehead|shot-in-the-chest|shot-in-the-head|bludgeoning|violence|listening-to-opera|punched-in-the-face|rough-sex|erotic-asphyxiation|strangled-with-a-belt|blues-music|love-triangle|cheating-boyfriend|boyfriend-girlfriend-relationship|flat-tire|texan-accent|blues-singing|burned-with-a-cigarette|bare-chested-male|alcoholic-cop|undressing|playing-cards|woman-in-bra-and-panties|woman-in-lingerie|psychopath|dead-brother|small-town-sheriff|diner|beating-with-a-belt|singing-in-a-car|small-town|woman-with-a-gun|southern-accent|cowboy-hat|voice-over-narration|sadomasochism|beaten-to-death|controversy|evil-man|death-of-son|based-on-novel|urinating-on-the-ground|urinating-in-fear|female-urinating|character-says-i-love-you|punched-in-the-stomach|gloves|phonograph|young-version-of-character|man-slaps-a-woman|woman-slaps-a-man|character-repeating-someone-else's-dialogue|face-slap|pistol|police-station|sadist|brutality|fort-worth-texas|nihilism|burnt-hand|piano-playing|fake-marriage-proposal|liar|cruelty|labor-union|black-bra-and-panties|pedophilia|29-year-old</t>
  </si>
  <si>
    <t xml:space="preserve">tt1294213</t>
  </si>
  <si>
    <t xml:space="preserve">Solitary Man</t>
  </si>
  <si>
    <t xml:space="preserve">A car magnate watches his personal and professional life hit the skids because of his business and romantic indiscretions.</t>
  </si>
  <si>
    <t xml:space="preserve">Michael Douglas, Susan Sarandon, Danny DeVito, Mary-Louise Parker</t>
  </si>
  <si>
    <t xml:space="preserve">Brian Koppelman, David Levien</t>
  </si>
  <si>
    <t xml:space="preserve">marriage|love|aging|high-definition-television|hdtv|xbox-360-wireless-controller|xbox-360-controller|xbox-360|electrocardiogram|game-playing|poker-the-card-game|shirt|pumpkin|morning|urban-setting|coffee|urine|keg|exercise|dewars|macau|gin-the-card-game|risk-taking|lobster-cobb-salad|reputation|russian|card-playing|sex-on-the-floor|cheeseburger|college-interview|influenza|football|video-football|asking-for-a-loan|clothes-on-floor-leading-to-a-bed|delicatessen|new-york-times-the-newspaper|forbes-magazine|anti-toxin|real-estate-agent|security|alarm-clock|elevator|looking-out-a-window|orthodontist|i.v.|nurse|white-plains-new-york|19-year-old|carlyle-hotel-manhattan-new-york-city|reference-to-dr.-phil|reference-to-mrs.-robinson|reference-to-anne-bancroft|donor|father-in-law-son-in-law-relationship|commission|fine|museum-of-natural-history-manhattan-new-york-city|washing-one's-face|womanizer|library|campus-police|birthday-cake|reference-to-cnn|reference-to-msnbc|fellatio|balcony|wine|banker|aspirin|taxi|happy-birthday|birthday|thong|twenty-something|thirty-something|reference-to-theodore-roosevelt|reference-to-jesus-christ|hotel|success|failure|grifter|east-side-manhattan-new-york-city|basketball|bathroom|tv-commercial|cat-scan|name-calling|college-student|student|alumnus|i.d.|18-year-old|14-year-old|59-year-old|60-year-old|grandmother-grandson-relationship|bench|jail|e-mail|boston-massachusetts|landlord|landlord-tenant-relationship|lexington-avenue-manhattan-new-york-city|reference-to-carl-jung|check|henchman|punched-in-the-gut|beating|asking-for-a-job|drunkenness|solitude|sadness|limousine|midlife-crisis|pills|bmw|distrust|trust|money|businessman|scam|cell-phone|looking-at-self-in-mirror|mirror|doctor|cafe|divorce|drinking|drink|boy|father-son-relationship|mother-son-relationship|liar|lie|kiss|prologue|friendship|friend|family-relationships|manhattan-new-york-city|panties|heart-disease|kitchen|hospital|menial-job|telephone-call|beer|bachelor-pad|bathrobe|borrowing-money|playing-a-video-game|underwear|old-friend|money-problems|mother-daughter-relationship|restaurant|older-man-younger-woman-relationship|sex|storytelling|reference-to-joe-frazier|underage-drinking|party|park-bench|dorm-room|boyfriend-girlfriend-relationship|unfaithful-boyfriend|philanderer|frisbee|fight|college-campus|f-word|ex-husband-ex-wife-relationship|airport|grandfather-grandson-relationship|father-daughter-relationship|bare-chested-male|urination|doctor-visit|new-yorker|new-york-city|doctor-patient-relationship|honesty|car-dealership|diner|dishonesty|lechery|charm|customer|betrayal|cheating-on-one's-girlfriend|adultery|seduction|salesman|car-salesman|car-dealer|loneliness</t>
  </si>
  <si>
    <t xml:space="preserve">tt1399683</t>
  </si>
  <si>
    <t xml:space="preserve">Winter's Bone</t>
  </si>
  <si>
    <t xml:space="preserve">An unflinching Ozark Mountain girl hacks through dangerous social terrain as she hunts down her drug-dealing father while trying to keep her family intact.</t>
  </si>
  <si>
    <t xml:space="preserve">Jennifer Lawrence, Isaiah Stone, Ashlee Thompson, Valerie Richards</t>
  </si>
  <si>
    <t xml:space="preserve">Debra Granik</t>
  </si>
  <si>
    <t xml:space="preserve">Nominated for 4 Oscars. Another 63 wins &amp; 120 nominations.</t>
  </si>
  <si>
    <t xml:space="preserve">ozark-mountains|female-protagonist|family-relationships|search-for-father|bail|drug-trade|crystal-meth|girl|family-crisis|joining-the-army|drug-use|rural-setting|uncle-niece-relationship|father-daughter-relationship|mentally-ill-mother|hillbilly|f-rated|expropriation-of-land|expropriation|bechdel-test-passed|teen-angst|patriarchy|woods|murder-of-father|death|hunting|courage|chopping-wood|marijuana|women-fight|teenager-with-a-gun|swamp|poverty|drug-dealer|small-town|mental-illness|missouri|auction|court|bail-bond|money|neighbor|sheriff|teenager|methamphetamine|neo-noir|triple-f-rated|skinning-an-animal|child-uses-a-gun|child-with-gun|title-same-as-book|body-part-in-title|season-in-title|death-threat|dead-body-in-water|amateur-detective|title-directed-by-female|pet-dog|hands-cut-off|chick|family-photograph|breaking-a-car-window|string-band|confrontation|german-shepherd|marching-drill|hanging-laundry|subjective-camera|character's-point-of-view-camera-shot|honor|snitching|gossip|gun-telescope|conspiracy|suspicion|baby-car-seat|sawing-the-hands-off-a-dead-body|gunnysack|bag-over-head|baby-doll|military-drill|marching|sweet-pea|woodchipper|nickname|out-on-bail|deer-stew|waterton-pond-missouri|puppy|ferret|bird|female-slaps-a-female|hay-bale|hay|sawing-down-a-tree|grandfather-granddaughter-relationship|burned-out-building|rowboat|rocking-horse|love|clothes-closet|clothes|fight|farmhouse|farm|barn|face-wound|bathroom|reading-a-note-on-the-back-of-a-photograph|liar|lie|feeding-a-dog|pet|parenting-class|rotc|high-school|friendship|friend|forest|fiddler|fiddle|guitarist|guitar|butchering-a-squirrel|murder-of-brother|death-of-brother|murder|ice-pack|bloody-mouth|hand|severed-hand|plastic-bag|police-station|revenge|army-recruiter|u.s.-army|black-and-white-scene|dream|nightmare|gutting-a-squirrel|squirrel-hunting|squirrel|deer|butchering-a-deer|police-car|police|policeman|school|combing-someone's-hair|clothes-line|hanging-clothes-out-to-dry|sleeping-in-a-chair|sleeping-on-a-sofa|groceries|cooking|eating|food|smashing-a-truck-window|axe|hope|corpse|dead-body|cover-up|giving-away-a-horse|pleading-for-help|violence|beating|derelict-house|mother-son-relationship|feeding-a-horse|horse|photo-album|photograph|flashlight|drink|drinking|bar|gun|illness|baby|husband-wife-relationship|pickup-truck|threat|search|cigarette-smoking|song|singing|singer|teaching-someone-how-to-shoot-a-rifle|target-practice|rifle|doll|banjo-player|banjo|dog|boy|skateboard|trampoline|prologue|disappearance|brother-brother-relationship|sister-sister-relationship|brother-sister-relationship|mother-daughter-relationship|chainsaw|missing-person|raised-by-one's-sibling|kidnapping|mental-breakdown|teenage-girl|punctuation-in-title|death-of-father|based-on-novel|2000s|snorting-cocaine|telescopic-rifle|pet-ferret|toy-horse|cattle-auction|cattle|apostrophe-in-title|actor-shares-first-name-with-character</t>
  </si>
  <si>
    <t xml:space="preserve">tt1336617</t>
  </si>
  <si>
    <t xml:space="preserve">Cyrus</t>
  </si>
  <si>
    <t xml:space="preserve">John and Molly, a divorced middle aged man and a single mother meet at a friends party and start up a small relationship, all John has to do now is meet Molly's son... Cyrus</t>
  </si>
  <si>
    <t xml:space="preserve">John C. Reilly, Jonah Hill, Marisa Tomei, Catherine Keener</t>
  </si>
  <si>
    <t xml:space="preserve">Jay Duplass, Mark Duplass</t>
  </si>
  <si>
    <t xml:space="preserve">party|21-year-old|musician|forename-as-title|rearview-mirror|moving-out|cooking|knocking-on-a-door|drunkenness|drinking|drink|photograph|shower|being-followed|following-someone|sleeping-in-a-car|fight|lie|jock-itch|wine|depression|loneliness|penis|flirting|dancing|dancer|song|singing|singer|woman-on-top|mobile-phone|cell-phone|telephone|telephone-call|listening-to-music|earphones|underwear|briefs|voice-over-inner-thoughts|sit-ups|eating|food|jealousy|montage|bare-butt|male-nudity|nudity|ex-husband-ex-wife-relationship|prologue|son-dislikes-mother's-boyfriend|jumping-over-a-fence|tujunga-california|hugging|rough-housing|singing-along-with-a-record|acting-out|dysfunctional-person|elysian-park-los-angeles|composer|towel|singing-in-the-shower|oedipal-complex|fireplace|cd|sitting-on-steps|deviousness|deceit|deception|manipulation|missing-shoes|hiding-shoes|baby-shoes|freelance-editor|editor|reference-to-steve-miller|florist|flowers|men's-bathroom|los-angeles-skyline|los-angeles-california|remarriage|sing-along|t-shirt|whispering|climbing-a-tree|photographer|camera|note|sneakers|shoes|caught-having-sex|panic-attack|wedding|twenty-something|ged|apple-computer|computer|entrapment|reading|book|title-appears-in-writing|caught-masturbating|divorce|kiss|family-relationships|condom|sex|mother-son-relationship|adult-lives-at-home|masturbation|rivalry|mumblecore|one-word-title|title-spoken-by-character|character-name-in-title</t>
  </si>
  <si>
    <t xml:space="preserve">tt0842926</t>
  </si>
  <si>
    <t xml:space="preserve">The Kids Are All Right</t>
  </si>
  <si>
    <t xml:space="preserve">Two children conceived by artificial insemination bring their biological father into their non-traditional family life.</t>
  </si>
  <si>
    <t xml:space="preserve">Julianne Moore, Annette Bening, Mark Ruffalo, Mia Wasikowska</t>
  </si>
  <si>
    <t xml:space="preserve">Lisa Cholodenko</t>
  </si>
  <si>
    <t xml:space="preserve">Nominated for 4 Oscars. Another 28 wins &amp; 120 nominations.</t>
  </si>
  <si>
    <t xml:space="preserve">f-rated|sperm|college|biological-father|sperm-donor|garden|restaurant|artificial-insemination|motorcycle|dinner|gardening|doctor|lesbian|female-frontal-nudity|breasts|rear-entry-sex|sex-scene|holding-hands|group-hug|oral-sex|redhead|rough-sex|awkward-situation|awkwardness|mistaken-for-gay|watching-porn|crush|caught-watching-pornography|gay-pornography|learning-identity-of-father|same-sex-parents|gay-parent|claim-in-title|university-of-california-los-angeles|title-directed-by-female|woman-smoker|female-in-shower|exposed-thong|woman-in-bath|sex-standing-up|woman-on-top|subjective-camera|having-sex-while-watching-porn|f-word|character's-point-of-view-camera-shot|sense-of-hearing|cigarette-smoking|steak|interloper|injury|justification-of-drinking|aspirator-in-wine|fear-of-a-motorcycle-accident|animal-cruelty|record-album|record-collection|tea|gardening-store|plant-nursery|organic-co-op-farm|drumming-thumbs-on-a-tabletop|teenager|watching-a-video-on-tv|writing|watching-porn-on-a-computer|watching-a-video-on-a-computer|electric-toothbrush|food-services-industry|furniture-import-business|architecture-student|eyeglasses|hair-brush|baja-california|buenos-aires-argentina|money|packing|vegetable-garden|pepper|alleyway|perfectionist|coffee|fertility|fecundity|high-school-graduation-speech|landscape-designer|ecology|wrapped-in-a-towel|strawberry-rhubarb-pie|break-up|team-sports|high-school-athlete|composting|patio|balcony|snorting-cocaine|cocaine|drug-use|drugs|waitress|bar|photograph|outdoor-cafe|teasing|reference-to-valium|tongue|reference-to-advil|pillow|backache|cooking|pie|blowing-nose|allergy|fired-from-the-job|cynicism|burial|cremation|black-american|african-american|organic-farming|answering-machine|face-slap|pajamas|lighting-a-candle|candle|los-angeles-dodgers|get-well-card|table-tennis|ping-pong|guilt|coming-of-age|echo-park-california|waving-goodbye|saying-goodbye|sunglasses|peace-symbol|dorm-room|college-campus|betrayal|nervousness|bed|apology|remote-control|rough-housing|pickup-truck|cafe|knocking-over-a-garbage-can|reference-to-home-depot|montage|man-with-glasses|shame|regret|undressing|shared-bath|bath|hairy-chest|bra|micromanagement|control-freak|mother-dislikes-son's-friend|unconditional-love|snooping|bare-chested-male|rubbing-noses|woman-with-glasses|family-secret|secret|panties|computer|half-brother-half-sister-relationship|father-son-relationship|father-daughter-relationship|jealousy|virgin|suspected-homosexual|vagina|penis|giving-a-toast|nickname|boyfriend-girlfriend-relationship|friend|dildo|hispanic-american|lesbianism|sexuality|female-female-kiss|bare-butt|male-nudity|female-nudity|nudity|unfaithfulness|motorcycle-helmet|urinating-on-a-dog|urination|thong|tears|song|singer|cunnilingus|eating|food|drink|drinking|bisexual-interest|barbecue|hugging|thank-you-note|organic-food|stunt|hat|video-camera|basketball|brushing-teeth|sleeping-on-a-couch|laptop-computer|crying|shower|cell-phone|telephone-call|drain|hair|driving|car|leaving-home|gay-slur|bedroom|bathtub|bathroom|kitchen|lesbian-love|lesbian-sex|sex|dumpster|roof|falling-from-height|shopping-cart|tension|same-sex-marriage|lesbian-marriage|marital-problem|punched-in-the-face|argument|fight|bicycle|skateboard|skateboarding|dvd|dog|los-angeles-california|college-freshman|wine|drunkenness|vibrator|marriage|extramarital-affair|adultery|infidelity|party|watching-tv|restaurant-owner|gardener|singing|reference-to-joni-mitchell|landscape-gardening|landscaper|landscaping|watching-a-gay-porn-video|interracial-sex|sperm-bank|southern-california|california|friendship|teenage-girl|teenage-boy|15-year-old|18-year-old|white-male-black-female-relationship|interracial-relationship|lesbian-relationship|lesbian-couple|lesbian-kiss|kiss|search-for-birth-father|brother-sister-relationship|mother-son-relationship|mother-daughter-relationship|scrabble|lesbian-mother|family-relationships</t>
  </si>
  <si>
    <t xml:space="preserve">tt1020558</t>
  </si>
  <si>
    <t xml:space="preserve">Centurion</t>
  </si>
  <si>
    <t xml:space="preserve">A splinter group of Roman soldiers fight for their lives behind enemy lines after their legion is devastated in a guerrilla attack.</t>
  </si>
  <si>
    <t xml:space="preserve">Michael Fassbender, Andreas Wisniewski, Dave Legeno, Axelle Carolyn</t>
  </si>
  <si>
    <t xml:space="preserve">general|sole-survivor|roman-soldier|wood-carving|screaming|mushroom|mute|death-of-child|picts|roman|legion|fort|behind-enemy-lines|soldier|britain|warrior|fight|attack|roman-empire|roma|fugitive|facial-scar|taunt|hiding-under-floorboards|horse-riding|catching-a-fish-bare-handed|two-impaled-on-a-spear|cliff-diving|screaming-in-pain|treachery|face-painting|man-hunt|bound-in-chains|death-cap-mushroom|prisoner-of-war-executed|rescue-mission|head-hacked-off|tombstone|battle-axe|stabbed-with-a-spear|stabbed-in-the-mouth|flipping-a-coin|primal-scream|horse-foot-chase|running-with-hands-tied|army-on-the-march|mute-woman|woman-warrior|throat-cut|reference-to-marcus-vipsanius-agrippa|banging-someone's-head-into-a-table|tooth-knocked-out|ninth-roman-legion|carlisle-cumbria|archer|cut-with-a-knife|york|animal-carcass|guerrilla-warfare|starts-with-narration|narrated-by-character|half-naked-in-the-snow|great-britain|surprise-attack|killed-while-urinating|begins-with-historical-notes|begins-with-text|head-held-underwater|blood-splatter|sword-and-shield|sword-fight|combat|hand-to-hand-combat|vengence|catching-fish-by-hand|jumping-off-cliff|war-paint|slingshot|full-moon|tracking|cremation|fight-to-the-death|throwing-an-axe|shot-with-an-arrow|running-through-snow|head-butt|f-word|golden-eagle|sadist|dutch-angle|governor|nonlinear-timeline|what-happened-to-epilogue|prologue|attempted-murder|reverse-footage|repeated-line|poisoned-drink|assassination-attempt|scar|wine|armor|false-accusation|carving|team|male-camaraderie|anti-hero|slow-motion-scene|commander|hadrian's-wall|body-count|burned-to-death|showdown|defector|booby-trap|man-kills-a-woman|self-sacrifice|battle|fish|nightmare|treating-a-wound|fireplace|sole-black-character-dies-cliche|offscreen-killing|deception|drinking-blood|entrails|scout|deer|hunter|hunting|war-wound|self-mutilation|falling-off-a-cliff|jumping-into-a-river|jumping-from-height|falling-from-height|cliff|waterfall|running-into-a-tree|valley|river|camouflage|hiding|on-the-run|manhunt|lightning|coughing-blood|violence-by-a-child|violence|blood|murder|stabbed-in-the-side|funeral-pyre|funeral|torch|revenge|child-murder|suffocation|child-in-peril|child-with-a-knife|arrow-in-chest|rescue-attempt|femme-fatale|traitor|nosebleed|gash-in-the-face|cave|blizzard|fire|lifting-someone-into-the-air|honor|fireball|double-cross|trap|tracker|exploding-head|hut|ash|female-warrior|village|female-fighter|father-son-relationship|face-paint|subtitled-scene|strong-man|king|warrior-race|scottish-accent|scotland|resistance|tribe|guerilla-warfare|hostage|escape|kidnapping|tunic|helmet|shield|scroll|messenger|woods|campfire|dog|emperor|tent|horse|bar-fight|tavern|drunkenness|arm-wrestling|stabbed-through-the-back|stabbed-through-the-mouth|stabbed-through-the-chest|axe-throwing|greek|axe-in-the-chest|stabbed-in-the-hand|stabbed-in-the-knee|stabbed-in-the-leg|punched-in-the-crotch|stabbed-in-the-arm|stabbed-in-the-shoulder|stabbed-in-the-throat|stabbed-in-the-neck|stabbed-in-the-face|stabbed-in-the-head|shot-to-death|shot-in-the-throat|shot-in-the-neck|shot-in-the-shoulder|shot-in-the-knee|shot-in-the-leg|shot-in-the-back|shot-in-the-chest|shot-in-the-eye|shot-in-the-head|shot-in-the-face|blade|knife|spear|impalement|severed-hand|brawl|kicked-in-the-face|urination|punched-in-the-face|flaming-arrow|bow-and-arrow|axe-murder|sword|axe|tattoo|hands-tied|voice-over-narration|running|bare-chested-male|outpost|army-base|camp|roman-army|centurion|army|snow|mountain|film-starts-with-text|wolf|broken-leg|betrayal|arrow|eye-gouging|danger|forest|torture|set-up|stabbed-in-the-crotch|witch|poison|nailed-by-sword|shot-through-the-mouth|cook|chase|massacre|corpse|gore|mass-killing|ambush|covered-in-blood|killing-an-animal|survival|head-on-a-stake|river-rapids|head-split-in-half|axe-in-the-head|throat-slitting|stabbed-in-the-stomach|animal-attack|slashing|stabbing|strangulation|stabbed-in-the-eye|bodily-dismemberment|characters-killed-one-by-one|stabbed-in-the-back|stabbed-to-death|stabbed-in-the-chest|impaled-on-a-spear|bleeding-to-death|leg-cut-off|disembowelment|stomach-ripped-open|decapitation|head-cut-off|death-by-impalement|eaten-alive|severed-leg|severed-head|roman-legion|sword-and-sandal|ancient-rome|rome-italy|2nd-century|year-117|one-word-title|death-of-friend|death-of-son|title-spoken-by-character|surprise-ending</t>
  </si>
  <si>
    <t xml:space="preserve">tt1251757</t>
  </si>
  <si>
    <t xml:space="preserve">Middle Men</t>
  </si>
  <si>
    <t xml:space="preserve">Chronicles Jack Harris, one of the pioneers of internet commerce, as he wrestles with his morals and struggles not to drown in a sea of conmen, mobsters, drug addicts, and pornstars.</t>
  </si>
  <si>
    <t xml:space="preserve">Luke Wilson, Giovanni Ribisi, Gabriel Macht, James Caan</t>
  </si>
  <si>
    <t xml:space="preserve">George Gallo</t>
  </si>
  <si>
    <t xml:space="preserve">pornography|mobster|wealth|drug-addict|internet|russian-mobster|bare-breasts|female-nudity|nudity|strip-club-owner|internet-history|pizza|negotiator|day-job|winter|year-1990|credit-card-company|credit-card-purchase|fisticuffs|year-1997|internet-video|archive-footage|vhs-tape|porn-video|watching-a-porn-video|male-masturbation|year-2004|heavy-rain|topless-female-nudity|standoff|counter-terrorism|fake-breasts|large-breasts|woman-smoking-cigarette|woman-in-a-bikini|blonde|interrupted-sex|sex-scene|voice-over-narration|two-word-title|fixer|credit-card|bag-man|porn-shoot|porn-producer|blue-light|stripper-pole|man-with-glasses|nude-photograph|airport|alcohol|snowing|snorting-cocaine|russian-accent|interrogation|texan-accent|crooked-lawyer|f-word|older-man-younger-woman|accidental-killing|woman-in-lingerie|kitchen|interracial-friendship|reference-to-george-lucas|reference-to-steven-spielberg|texan|pornographer|dripping-blood|laptop-computer|prison|rise-and-fall|roommate|millionaire|title-at-the-end|horse-track|inglewood-california|masked-man|home-invasion|perversion|bag-over-head|awards-show|paranoia|explosion|oral-sex|bare-chested-male|caught-masturbating|masturbation|terrorist|hamburg-germany|afghanistan|infidelity|blackmail|young-version-of-character|child-pornography|face-slap|what-happened-to-epilogue|child-in-peril|father-son-relationship|san-fernando-valley-california|photograph|greed|jealousy|shot-to-death|shot-in-the-foot|shot-in-the-chest|orgy|porn-star|character-repeating-someone-else's-dialogue|slow-motion-scene|hit-with-a-frying-pan|raised-middle-finger|threat|corpse|disposing-of-a-dead-body|murder|cell-phone|ear-bleeding|blood|contract|ransom|chicago-illinois|kidnapping|bag-of-money|rain|lawyer|fbi-agent|limousine|silencer|betrayal|deception|power|corruption|fired-from-the-job|las-vegas-nevada|hummer|freeze-frame|nasa|veterinarian|los-angeles-international-airport|private-jet|porn-industry|beating|punched-in-the-stomach|punched-in-the-face|entrepreneur|held-at-gunpoint|cigarette-smoking|strip-club|stripper|party|russian-mafia|district-attorney|marriage-proposal|nightclub|bouncer|pistol|bodyguard|hollywood-california|los-angeles-california|cocaine|2000s|1950s|1980s|houston-texas|flashback-within-a-flashback|flashback|told-in-flashback|nonlinear-timeline|female-rear-nudity|husband-wife-relationship|internet-porn|1990s|based-on-true-story|title-spoken-by-character</t>
  </si>
  <si>
    <t xml:space="preserve">tt1320253</t>
  </si>
  <si>
    <t xml:space="preserve">The Expendables</t>
  </si>
  <si>
    <t xml:space="preserve">A CIA operative hires a team of mercenaries to eliminate a Latin dictator and a renegade CIA agent.</t>
  </si>
  <si>
    <t xml:space="preserve">Sylvester Stallone, Jason Statham, Jet Li, Dolph Lundgren</t>
  </si>
  <si>
    <t xml:space="preserve">rescue-mission|action-hero|assassination-attempt|machine-gun|explosion|island|church|cia|mercenary|dictator|drugs|rescue|somalia|escape|hostage|cia-agent|sniper|martial-arts|pirate|mission|general|knife|suitcase-of-money|vomiting|first-part|blood-splatter|die-hard-scenario|woman-being-tortured|fictional-war|written-and-directed-by-cast-member|lens-flare|butt-slap|dart-board|knife-protruding-from-chest|immolation|candle|straight-razor|fire-fight|fireball|strafing|open-air-market|throwing-a-knife|red-beret|grumman-albatross|gore|mixed-martial-arts|hand-to-hand-combat|wrestling|kidnapping|special-forces|forgiveness|apology|fictional-country|shaky-cam|ducati-motorcycle|ring|new-orleans-louisiana|ruby|bulletproof-vest|statue|pool-table|beer-bottle|scar|reverse-footage|title-appears-in-writing|limerick|secret-hideout|righteous-rage|female-spy|impalement|fire|rocket-launcher|missile|gunfight|battle|helicopter|tent|grenade|exploding-building|showdown|teamwork|heroism|anti-hero|uniform|decapitation|severed-head|severed-hand|bridge|guitar|explosive|cockney-accent|uzi|drive-by-shooting|throat-slitting|jail-cell|interrogation|flashlight|redemption|revenge|assassin|exploding-car|flare-gun|gasoline|car-accident|army-base|baseball-cap|cowboy-hat|truck|horse-drawn-carriage|spanish-accent|ak-47|restaurant|gas-grenade|horse|fruit-stand|basketball-court|soldier|army|passport|dock|pier|port|sadist|knocked-out-with-a-gun-butt|corruption|field|farmer|surveillance|security-camera|laptop|southern-accent|psychopath|sociopath|body-count|violence|machismo|tough-guy|bodyguard|murder|palace|swimming-pool|regret|guilt|sword|cauliflower-ear|bruise|gash-in-the-face|nosebleed|beaten-to-death|hit-in-the-crotch|painting|logo|exploding-head|stabbed-in-the-arm|stabbed-in-the-shoulder|fight|punched-in-the-stomach|garage|target-practice|affair|blood|massacre|shot-in-the-face|shot-in-the-arm|shot-in-the-knee|mexican-standoff|exploding-body|sniper-rifle|lasersight|blindfold|rope|death-threat|bound-and-gagged|video-camera|ransom|speedboat|blade|machete|ship|tied-to-a-table|tied-to-a-chair|waterboarding|face-paint|strangulation|night-vision|driving-a-car-without-a-door|bomb|knife-in-the-chest|deformity|car-crash|scene-during-end-credits|scene-during-opening-credits|reference-to-william-shakespeare|male-camaraderie|shot-in-the-shoulder|burned-alive|exploding-truck|father-daughter-relationship|one-liner|stabbed-to-death|stabbed-in-the-back|stabbed-in-the-chest|stabbed-in-the-neck|stabbed-in-the-throat|betrayal|neck-breaking|punched-in-the-crotch|beating|abusive-boyfriend|bare-chested-male|tattoo-parlor|rogue-agent|execution|head-blown-off|character-repeating-someone-else's-dialogue|threatened-with-a-knife|punched-in-the-face|bullet-proof-vest|kicked-in-the-stomach|kicked-in-the-head|kicked-in-the-face|shot-to-death|shot-in-the-head|shot-in-the-leg|shot-in-the-back|shot-in-the-chest|torso-cut-in-half|subtitled-scene|held-at-gunpoint|shootout|shotgun|pistol|title-at-the-end|weapon-expert|razor-blade|man-punching-a-woman|water-torture|torture|car-chase|falling-from-height|knife-throwing|pipe-smoking|soldier-blown-up|building-blown-up|human-shield|woman-hostage|henchman|interpol|undercover-agent|arms-dealer|basketball|motorcycle|blown-to-pieces|person-on-fire|laser|cameo|traitor|general's-daughter|tattoo-artist|tattoo|damsel-in-distress|exploding-helicopter|airplane|seaplane|chase|evil-man|directed-by-star|ensemble-cast|cult-film|death-of-father|independent-film|surprise-ending|d-box-motion-code|f-word|cigarette-smoking|cigar-smoking</t>
  </si>
  <si>
    <t xml:space="preserve">tt0464154</t>
  </si>
  <si>
    <t xml:space="preserve">Piranha 3D</t>
  </si>
  <si>
    <t xml:space="preserve">After a sudden underwater tremor sets free scores of the prehistoric man-eating fish, an unlikely group of strangers must band together to stop themselves from becoming fish food for the area's new razor-toothed residents.</t>
  </si>
  <si>
    <t xml:space="preserve">Richard Dreyfuss, Ving Rhames, Elisabeth Shue, Christopher Lloyd</t>
  </si>
  <si>
    <t xml:space="preserve">Comedy, Horror, Thriller</t>
  </si>
  <si>
    <t xml:space="preserve">piranha|boat|female-in-swimsuit|killer-animal|party|spring-break|bloody-water|female-sheriff|legs|female-full-frontal-nudity|nude-swimming|lake|fish|sheriff|teenager|deputy|tourist|rescue|underwater|teeth|breasts|motorboat|when-animals-attack|woman-sheriff|buxom-woman|ichthyologist|cheerleader|tracking-device|violence|killing-an-animal|animal-attack|x-rayed-skeleton|underwater-flare|finger-bitten-off|dj|skull|porn-director|small-town|decapitation|diver|underwater-sex|lesbian-sex|scalping|sliced-in-two|cell-phone|thrown-from-a-boat|underwater-cave|crushed-head|police-officer-killed|cut-into-pieces|severed-penis|massacre|severed-face|severed-hand|severed-arm|severed-leg|video-camera|pornography|cocaine|tequila|lesbian-kiss|water-gun|nipples-visible-through-clothing|wet-t-shirt-contest|champagne|drunkenness|male-rear-nudity|female-rear-nudity|female-frontal-nudity|3-d|walkie-talkie|fossil|scientist|killer-fish|gore|rope|arizona|partying|woman-in-a-bikini|3-dimensional|male-nudity|speedo|man-in-swimsuit|exploitation|scene-during-opening-credits|murder-of-a-nude-woman|horror-movie-remake|digit-in-title|number-in-title|bikini-top-yanked-off|vomiting|loss-of-penis|woman-scalped|mass-killing|camera-focus-on-female-chest|loss-of-limb|split-in-two|exposed-breast|large-breasts|hdv-video-camera|old-man|expert|alcohol|aquarium|camera-man|debauchery|monster|man-eating-monster|school-of-fish|scuba-diver|telephone-call|lying|watching-pornography|internet-pornography|caught-watching-pornography|cleavage|lake-havasu|cgi|maelstrom|pier|teenage-hero|underwater-earthquake|taser|arrest|high-school|flashlight|handcuffs|motorcycle|severed-head|whirlpool|cave|parachute|cocaine-snorting|bare-butt|flood|body-torn-apart|f-word|bitten-by-a-fish|bikini|leg-spreading|glass-bottom-boat|tank-top|boat-crash|pet-shop|scuba-diving|seismologist|stranded-on-an-island|rowboat|fishing|beach|cliff-diving|self-sacrifice|leg-bitten-off|hand-bitten-off|single-mother|beer-keg|internet-porn|hole-in-chest|eyeball|stage|wave-runner|electrocution|stun-gun|jet-ski|propane|exploding-boat|speedboat|man-in-a-swimsuit|raised-middle-finger|shotgun|pistol|skin-torn-off|gash-in-the-face|exploding-body|panic|falling-from-height|crushed-to-death|exploding-head|dismemberment|slaughter|torn-in-half|torso-cut-in-half|cameo|penis-bitten-off|eye-gouging|desperation|face-ripped-off|severed-foot|para-sailing|water-skiing|child-in-peril|dripping-blood|blood-splatter|blood|egg|corpse|bitten-in-the-face|bitten-in-the-neck|bitten-on-the-arm|bitten-on-the-leg|bitten-hand|eaten-alive|sinking-boat|brother-brother-relationship|brother-sister-relationship|mother-daughter-relationship|mother-son-relationship|fish-tank|death|destruction|porn-star|female-police-officer|flare|fish-in-title|binge-drinking|remake|surprise-ending|first-part|disembowelment|killed-by-a-propeller|male-underwear|exploitation-film|scene-before-opening-credits|ensemble-cast|fast-motion-scene|bare-chested-male|3d-in-title|animal-in-title|title-spoken-by-character</t>
  </si>
  <si>
    <t xml:space="preserve">tt0838247</t>
  </si>
  <si>
    <t xml:space="preserve">After.Life</t>
  </si>
  <si>
    <t xml:space="preserve">After a car accident, a young woman who is caught between life and death, meets a funeral director who appears to have the gift of transitioning the dead into the afterlife.</t>
  </si>
  <si>
    <t xml:space="preserve">Christina Ricci, Liam Neeson, Justin Long, Chandler Canterbury</t>
  </si>
  <si>
    <t xml:space="preserve">Agnieszka Wojtowicz-Vosloo</t>
  </si>
  <si>
    <t xml:space="preserve">breath-on-mirror|female-star-appears-nude|female-full-frontal-nudity|buried-alive|engagement-ring|serial-killer|dead-but-doesn't-know-it|locked-in|film-starts-with-sex|near-death|funeral|funeral-director|full-frontal-nudity|female-rear-nudity|cmnf|cmnf-scene|f-rated|family-relationships|camera-focus-on-female-butt|crying-man|candle|casket|looking-at-oneself-in-a-mirror|grave|shovel|nightmare|crucifix|scissors|slip|red-dress|cemetery|backhand-slap|hitting-a-child|heart|soft-spoken|lily|watching-tv|newspaper-clipping|injection|syringe|tear-on-cheek|stitches|wheelchair|man-crying|talking-to-the-dead|death-certificate|clothes-cut-off|mortuary|killed-in-car-accident|driving-in-the-rain|argument|restaurant|duck-dinner|teacher|nosebleed|shower|female-nudity|period-in-title</t>
  </si>
  <si>
    <t xml:space="preserve">tt0985694</t>
  </si>
  <si>
    <t xml:space="preserve">Machete</t>
  </si>
  <si>
    <t xml:space="preserve">After being set-up and betrayed by the man who hired him to assassinate a Texas Senator, an ex-Federale launches a brutal rampage of revenge against his former boss.</t>
  </si>
  <si>
    <t xml:space="preserve">Danny Trejo, Robert De Niro, Jessica Alba, Steven Seagal</t>
  </si>
  <si>
    <t xml:space="preserve">Ethan Maniquis, Robert Rodriguez</t>
  </si>
  <si>
    <t xml:space="preserve">mexican|machete|texas|mexico|border-fence|priest|illegal-immigrant|crucifixion|blood|cult-film|set-up|senator|revenge|sniper|federale|taco|topless-female-nudity|porn-video|incestuous-overtones|incest-subtext|incestuous-desire|mingun-mounted-on-motorcycle|female-nudity|skinny-dipping|threesome|female-frontal-nudity|anti-hero|wilhelm-scream|grindhouse|title-spoken-by-character|character-name-in-title|immigrant|vigilante|bullet|on-the-run|resistance-fighter|partner|drug-lord|resistance|immigration|mother-and-daughter-have-sex-with-the-same-man|nudity|breasts-covered-by-hair|neo-western|promiscuous-daughter|lust|daddy's-girl|screaming-woman|discovery|father-and-daughter|hot-pants|incest-overtones|amateur-porn|computer|gardener|high-heels|bikini|password|pregnant-woman-murdered|death-of-pregnant-woman|socialite|drug-addict|gunfight|crushed-to-death|rocket-launcher|man-with-glasses|firearm-pointed-at-the-camera|shot-at-the-camera|stopped-by-police|barbed-wire-fence|hara-kiri|two-on-a-motorcycle|bound-hand-and-foot|extreme-closeup|chauffeured-limousine|press-conference|text-message|surveillance-camera|masked-intruder|killed-with-high-heeled-shoe|supply-and-demand|shootout-in-a-church|desecrating-a-church|arsenal|corpse-falling-on-car|house-explosion|time-bomb|fistfight|campaign-commercial|cockroach|shooting-a-pregnant-woman|lighting-cigar|hummer|immigration-agent|lunch-wagon|trap|carrying-someone|flash-forward|flame-thrower|tattoo|covered-in-blood|social-commentary|over-the-top|hand-through-chest|nail-gun|investigation|sadist|fight|handcuffs|hands-tied|explosive|assassination|police-brutality|corkscrew|arrest|fake-kidnapping|tortured-to-death|torture|interrogation|crucifix|flashback|photograph|bulletproof-vest|reverse-footage|showdown|sawed-off-shotgun|newspaper-clipping|personal-vendetta|double-cross|psychopath|home-invasion|murder|contract-killer|hired-killer|security-guard|media-coverage|throat-slitting|news-reporter|news-report|bus-stop|construction-site|maid|laundromat|kitchen|car-crash|car-accident|bare-knuckle-fighting|gash-in-the-face|rooftop|disguise|framed-for-murder|frame-up|deception|drug-overdose|electrocution|henchman|walkie-talkie|compact-disc|swimming-pool|hitman|bodyguard|mansion|improvised-weapon|camera|undercover-agent|undercover|government-agent|rocket|parking-garage|cowboy-hat|webcam|laptop|meat-cleaver|security-camera|surveillance|model|thrown-from-a-car|carjacking|taxi|husband-wife-relationship|mother-daughter-relationship|police-corruption|police-officer|corrupt-cop|desert|police-vigilantism|corrupt-businessman|political-corruption|rifle|revolver|corrupt-official|female-full-frontal-nudity|sword|kicked-in-the-face|kicked-in-the-stomach|punched-in-the-chest|stabbed-in-the-hand|fugitive|knife-in-the-head|nurse|ambulance|stabbed-in-the-shoulder|stabbed-in-the-face|shot-through-a-window|shot-in-the-knee|stabbed-in-the-crotch|femme-fatale|death-of-partner|escape|scalpel|pickaxe|axe|ethnic-slur|church|black-humor|sardonic|hand-to-hand-combat|martial-arts|tough-guy|kidnapping|murder-of-wife|violence|killed-in-car|evil-man|stabbing-a-police-officer|shooting-a-police-officer|videotaped-sex|impersonating-a-police-officer|stabbed-in-the-mouth|drawing|body-landing-on-a-car|split-screen|cigar-smoking|cigarette-smoking|confession|punched-in-the-face|poetic-justice|bound-and-gagged|hostage|egg|interracial-sex|hearse|interracial-kiss|hospital|minigun|shot-in-the-shoulder|broken-arm|corruption|stealing-a-car|limousine|silencer|nun's-habit|duct-tape-over-mouth|threatened-with-a-knife|sexy-nurse|chase|shootout|mexican-food|text-messaging|chop-shop|father-daughter-relationship|explosion|exploding-house|bomb|lowrider|stabbed-in-the-forehead|impalement|sword-fight|electric-fence|repeated-line|eye-patch|shot-in-the-eye|stabbed-in-the-eye|strangulation|falling-from-height|jumping-through-a-window|intestines|disembowelment|drunkenness|racist|racism|racial-slur|mexican-immigrant|corpse|immigration-officer|death-of-brother|brother-brother-relationship|american-citizenship|masked-man|older-man-younger-woman-relationship|premarital-sex|shower|green-card|crushed-by-a-car|held-at-gunpoint|murder-of-a-pregnant-woman|sniper-rifle|hidden-camera|filmed-killing|u.s.-mexico-border|assassination-attempt|food-truck|day-laborer|cell-phone|doctor|uzi|machine-gun|shotgun|flamethrower|death-of-wife|severed-hand|severed-head|head-cut-in-half|decapitation|katana-sword|female-rear-nudity|betrayal|knife-in-the-chest|stabbed-to-death|stabbed-in-the-leg|stabbed-in-the-arm|stabbed-in-the-head|stabbed-in-the-back|stabbed-in-the-chest|hit-by-a-car|subtitled-scene|murder-of-a-police-officer|blood-splatter|shot-in-the-face|shot-to-death|shot-in-the-leg|shot-in-the-arm|shot-in-the-forehead|shot-in-the-head|shot-in-the-back|shot-in-the-chest|murdered-priest|gore|motorcycle|suitcase-of-money|knife|knife-throwing|pistol|gunshot-wound|cross|exploding-car|assassin|death-of-father|spoof|tough-girl|action-hero|policewoman|object-in-vagina|machismo|female-fighter|propaganda|fast-motion-scene|freeze-frame|female-agent|exploitation-film|one-man-army|aikido|black-comedy|bad-taste-humour|character-repeating-someone-else's-dialogue|latino-stereotype|slow-motion-scene|bare-chested-male|nude-woman-murdered|scene-before-opening-credits|one-word-title|naked|sex-with-an-older-man|woman's-bare-butt|bare-butt-woman|womans-bare-butt|buttocks|nipples|topless|hair-covering-breasts|naked-woman|older-man-younger-woman-sex|nude-swimming|cgi-nudity|vomiting|breasts|rescue|bare-breasts|asian-woman|foreplay|cult-director|first-part|hispanic-woman-murdered|latin-woman-murdered|battlefield|2000s|flack-vest|internet-feed|35-mm-camera|body-count|homage|betting|camcorder|female-assassin|female-murderer|gatling-gun|police-officer-shot-in-the-chest|bare-butt|butt|hedge-clippers|weed-whacker|battle|sequel-mentioned-during-end-credits|gardner|title-at-the-end|title-appears-in-writing|spin-off</t>
  </si>
  <si>
    <t xml:space="preserve">tt1322312</t>
  </si>
  <si>
    <t xml:space="preserve">Going the Distance</t>
  </si>
  <si>
    <t xml:space="preserve">A romantic comedy centered on a guy and a gal who try to keep their love alive as they shuttle back and forth between New York and San Francisco to see one another.</t>
  </si>
  <si>
    <t xml:space="preserve">Drew Barrymore, Justin Long, Charlie Day, Jason Sudeikis</t>
  </si>
  <si>
    <t xml:space="preserve">Nanette Burstein</t>
  </si>
  <si>
    <t xml:space="preserve">long-distance-relationship|job|bar|male-pubic-hair|pubic-hair|beer|toilet|sex-joke|club|apartment|shower|bathroom|new-york-city|kiss|new-york|intern|record-company|roommate|nightclub|title-directed-by-female|marriage|oreo-cookie|professor|layoffs|san-francisco-chronicle-the-newspaper|new-job|breaking-up|argument|co-worker|record-company-executive|bartender|waitress|dinner-party|sex-on-a-table|surprise-visit|surprise|man-on-a-toilet|thin-walls|reference-to-tom-cruise|reference-to-top-gun|joke|initials|sex-on-first-date|sex-with-clothes-on|invitation|looking-for-work|looking-for-a-job|taxi|airport|laundry-drying-on-clothes-line|newspaper|reference-to-charlie-chaplin|reference-to-adolf-hitler|text-messaging|drunkenness|sister-sister-relationship|husband-wife-relationship|one-night-stand|phone-sex|california|san-francisco-california|masturbation|boyfriend-girlfriend-relationship|sex</t>
  </si>
  <si>
    <t xml:space="preserve">tt1220634</t>
  </si>
  <si>
    <t xml:space="preserve">Resident Evil: Afterlife</t>
  </si>
  <si>
    <t xml:space="preserve">While still out to destroy the evil Umbrella Corporation, Alice joins a group of survivors living in a prison surrounded by the infected who also want to relocate to the mysterious but supposedly unharmed safe haven known only as Arcadia.</t>
  </si>
  <si>
    <t xml:space="preserve">Milla Jovovich, Ali Larter, Kim Coates, Shawn Roberts</t>
  </si>
  <si>
    <t xml:space="preserve">siege|ship|alaska|female-gunfighter|mutation|ocean-liner|swimming-underwater|prisoner|faked-death|monster|airplane-accident|rooftop|sos|amnesia|one-woman-army|action-heroine|loss-of-powers|clone|megacorporation|tokyo-japan|3d|scene-during-end-credits|survivor|undead|corporation|prison|trap|fight|virus|female-hero|female-protagonist|automated-message|killing-an-animal|gun-battle|gun-duel|gun-action|gun|exit-wound|bullet-ballet|extreme-brutality|brutality|zombie-apocalypse|assassination-attempt|assassin|henchman|hostage|kidnapping|transformation|combat|tough-girl|dystopia|cyberpunk|army|gun-fu|blood-splatter|brawl|elevator-shaft|white-room|fog-bank|bungee-jump|falling-elevator|double-barreled-shotgun|crow|crash-survivor|t-cells|crashing-through-a-window|jumping-out-a-window|shooting-a-surveillance-camera|hummer|shuriken|chaos|survival-horror|california|japan|aerial-shot|red-eyes|bullet-dodging|submachine-gun|crash-landing|shotgun|head-blown-off|battle-axe|underwater|zombie-survival|storm-drain|zombie-attack|revenge|homing-device|exploding-helicopter|amateur-radio|ham-radio|genetic-mutation|knife-in-hand|animal-attack|invulnerability|self-healing|throwing-star|impaled-through-the-head|impalement|knife-in-the-head|knife-in-thigh|knife-throwing|child-uses-a-gun|child-in-peril|stabbed-in-the-hand|human-experimentation|revelation|fog|boat|raft|backflip|mind-control|killed-by-a-propeller|anti-hero|post-apocalypse|brother-sister-relationship|poetic-justice|selfishness|sewer|torso-cut-in-half|eaten-alive|tank|falling-from-height|explosive|bomb|exploding-head|gash-in-the-face|gore|blood|violence|implosion|armory|water|underwater-scene|flood|elevator-crash|elevator|flashlight|hole|tunnel|shot-through-the-mouth|giant|axe|creature|shower|bathroom|jail-cell|sawed-off-shotgun|revolver|flare|flare-gun|frenchman|asian-american|sociopath|tattoo|satellite|night-vision|night-vision-binoculars|soldier|torch|warrior|cook|movie-producer|aspiring-actress|australian-accent|billboard|celebrity|abandoned-prison|survival|american-flag|police-car|siren|los-angeles-california|destroyed-city|hollywood-sign|loss-of-memory|tied-up|amnesiac|binoculars|knife|beach|airfield|mountain|snow|glacier|distress-signal|video-diary|camcorder|exploding-airplane|plane-crash|sunglasses|glowing-eyes|super-strength|super-speed|super-powers|betrayal|deception|injection|held-at-gunpoint|exploding-building|self-destructiveness|rescue|escape|timebomb|helicopter|airplane|exploding-body|pistol|mercilessness|explosion|jumping-from-height|rope|chase|anti-heroine|grenade|bullet-time|shootout|uzi|murder|death|machine-gun|electro-magnetic-pulse|decapitation|severed-head|massacre|stabbed-in-the-back|stabbed-in-the-chest|kicked-in-the-face|kicked-in-the-stomach|punched-in-the-face|martial-arts|sword|fictional-war|good-versus-evil|mercenary|special-forces|shot-to-death|shot-in-the-leg|shot-in-the-forehead|shot-in-the-shoulder|shot-in-the-arm|shot-in-the-chest|shot-in-the-back|shot-in-the-face|shot-in-the-head|underground-hideaway|subterranean|japanese|subtitled-scene|security-camera|surveillance|hologram|sniper-rifle|sniper|bitten-in-the-neck|rain|mutant-dog|dog|biohazard|zombie|resident-evil|death-of-friend|umbrella|camera-shot-from-inside-human-body|dialogue-over-end-credits|colon-in-title|social-commentary|stop-action|architecural-diagram|overhead-camera-shot|camera-shot-of-feet|three-word-title|part-of-series|old-glory|3d-sequel-to-2d-film|cameo-appearance|open-ended|female-warrior|voice-over-narration|black-and-white-scene|flashback|slow-motion-scene|3-dimensional|evil-man|surprise-during-end-credits|returning-character-with-different-actor|punctuation-in-title|based-on-video-game|sequel|fourth-part|surprise-ending</t>
  </si>
  <si>
    <t xml:space="preserve">tt0840361</t>
  </si>
  <si>
    <t xml:space="preserve">The Town</t>
  </si>
  <si>
    <t xml:space="preserve">As he plans his next job, a longtime thief tries to balance his feelings for a bank manager connected to one of his earlier heists, as well as the FBI agent looking to bring him and his crew down.</t>
  </si>
  <si>
    <t xml:space="preserve">Ben Affleck, Rebecca Hall, Jon Hamm, Jeremy Renner</t>
  </si>
  <si>
    <t xml:space="preserve">Ben Affleck</t>
  </si>
  <si>
    <t xml:space="preserve">Nominated for 1 Oscar. Another 9 wins &amp; 44 nominations.</t>
  </si>
  <si>
    <t xml:space="preserve">bank-robbery|criminal-gang|heist|bank-manager|prison|surveillance|florida|florist|single-mother|driver's-license|fbi-agent|hostage|armored-car|kiss|post-traumatic-stress|masked-robber|anger|prison-visit|police-surveillance|taking-a-picture|telephoto-lens|watching-tv|bank-vault|metal-in-a-microwave-oven|destroying-evidence|police-raid|talking-during-sex|woman-on-top|coitus|robbery-victim|usa|security-camera|hard-drive|tinnitus|sex-scene|hairy-chest|written-and-directed-by-cast-member|12-step-program|career-criminal|payroll-robbery|one-last-job|heist-gone-wrong|irish-american|f-word|recovering-alcoholic|drug-addiction|ex-lover|ex-girlfriend|bank-robber|psychopath|violence|neo-noir|money-laundering|no-opening-credits|heat|suicide-by-cop|armored-car-robbery|slow-motion-scene|quitting-a-job|diamond-necklace|character-repeating-someone-else's-dialogue|shot-in-the-crotch|shot-point-blank|flash-grenade|self-sacrifice|revenge|directed-by-star|train|disguise|garden|secret|falling-in-love|cocaine|tangerine|binoculars|car-crash|impersonating-a-police-officer|ambulance|fenway-park|threat|beating|punched-in-the-stomach|punched-in-the-face|convict|ex-convict|interrogation|exploding-car|car-chase|shooting-a-police-officer|shot-to-death|shot-in-the-face|shot-in-the-leg|shot-in-the-head|shot-in-the-forehead|shot-in-the-back|shot-in-the-chest|nun's-habit|pistol-whip|ice-rink|bare-chested-male|pull-ups|crime-boss|flower-shop|crime-investigation|photograph|surveillance-footage|alcoholics-anonymous|bar|father-son-relationship|fully-clothed-sex|premarital-sex|laundromat|flashback|stalking|sledgehammer|home-invasion|shotgun|swat-team|blindfolded|strip-club|cigarette-smoking|oxycontin|casino|tattoo|tattoo-on-neck|blood-on-shirt|blood-splatter|abduction|bag-of-money|hit-with-a-rifle-butt|silent-alarm|masked-man|held-at-gunpoint|machine-gun|assault-rifle|bullet-proof-vest|boston-massachusetts|robbery-gone-awry|film-starts-with-text|two-word-title|town-in-title|location-in-title|murder|shootout|pistol|car-set-on-fire|kidnapper-kidnapped-relationship|title-in-title|death-of-friend|death-of-mother|based-on-novel|title-spoken-by-character</t>
  </si>
  <si>
    <t xml:space="preserve">tt1151359</t>
  </si>
  <si>
    <t xml:space="preserve">Leaves of Grass</t>
  </si>
  <si>
    <t xml:space="preserve">An Ivy League professor is lured back to his Oklahoma hometown, where his twin brother, a small-time pot grower, has concocted a scheme to take down a local drug lord.</t>
  </si>
  <si>
    <t xml:space="preserve">Edward Norton, Lucy DeVito, Kent Jude Bernard, Amelia Campbell</t>
  </si>
  <si>
    <t xml:space="preserve">Tim Blake Nelson</t>
  </si>
  <si>
    <t xml:space="preserve">twins|philosophy-professor|twin-brother|written-and-directed-by-cast-member|road-trip|loss-of-brother|eulogy|dying-man|shot-in-the-chest|accidental-shooting|gun-store|redneck|punched-in-the-face|deal-gone-wrong|stabbed-in-the-stomach|menorah|shot-in-the-head|synagogue|poetry-recitation|black-light|waterbed|convenience-store|country-music|sex-talk|bong|mullet-haircut|boyfriend-girlfriend-relationship|woman-in-bra|dysfunctional-family|airplane-trip|white-trash|pregnancy|kitchen|restaurant|actor-playing-multiple-roles|dual-role|brother-brother-relationship|two-brothers|magazine-cover|mother-son-relationship|teacher-student-relationship|diner|drug-dealer|pot-smoking|university-professor|southern-accent|heavy-rain|barefoot|writer-director|hospital|pierced-by-arrow|rural-setting|crossbow|shot-in-the-back|swastika|female-rabbi</t>
  </si>
  <si>
    <t xml:space="preserve">tt1371155</t>
  </si>
  <si>
    <t xml:space="preserve">Made in Dagenham</t>
  </si>
  <si>
    <t xml:space="preserve">A dramatization of the 1968 strike at the Ford Dagenham car plant, where female workers walked out in protest against sexual discrimination.</t>
  </si>
  <si>
    <t xml:space="preserve">Sally Hawkins, Andrea Riseborough, Jaime Winstone, Lorraine Stanley</t>
  </si>
  <si>
    <t xml:space="preserve">Nigel Cole</t>
  </si>
  <si>
    <t xml:space="preserve">Nominated for 3 BAFTA Film Awards. Another 3 wins &amp; 14 nominations.</t>
  </si>
  <si>
    <t xml:space="preserve">machinist|equal-pay|minister|sex|protest|factory|sewing-machine|united-kingdom|government-minister|inequality|discrimination|england|sexual-discrimination|women's-rights|f-rated|strong-female-character|strong-female-lead|female-protagonist|place-name-in-title|three-word-title|child-abuse|union-movement|tenplate|breakfast|ford-halewood-factory|cambridge-england|reference-to-the-r.a.f.|number-10|repossession-of-a-refrigerator|refrigerator|closed-factory|pajamas|march|jitterbug-the-dance|michigan|watching-a-children's-show-on-tv|berni-inn|hand-bruise|poster|labor-walkout|equal-pay-act|suffragette|dog|rock-'n'-roll|labor-grievance|fuse-box|letter-of-complaint|bumping-into-someone|stilton-cheese|cauliflower|apartment-building|reference-to-revlon|marital-problem|south-london|vauxhall-south-london|communist-party|liverpool-england|big-ben|boys'-choir|westminster-england|whitehll-westminster|redhead|graveyard|cemetery|british-prime-minister|lipstick|trade-union|funeral|ambulance|reference-to-general-motors|circular-staircase|vindication|printing-on-someone's-body|trade-union-conference|tent|motorcycle-with-a-sidecar|motorcycle|speech|giving-a-toast|cigarette-lighter|penis|cooking|brandy|pipe-smoking|cabbage|pineapple|model|character-says-i-love-you|pub|bar|truck|thunder|banner|factory-gate|handshake|lawn-chair|warley-engand|unskilled-labor|skilled-labor|listening-to-a-radio|rolling-down-a-hill|tripping-and-falling|reference-to-liberace|bicycle|student|school|teacher|classroom|ford-cortina-the-car|ford-escort-the-car|female-pinching-the-behind-of-a-male|female-goosing-a-male|letter|restaurant|cafe|reference-to-mary-quant|reference-to-vogue-magazine|dancing|dancer|happy-birthday|birthday|pouring-water-on-someone|slip-the-undergarment|bra|fired-from-the-job|caning|bully|hot-pants|businessman|eating|food|song|singing|singer|mother-son-relationship|boy|reference-to-david-frost|voting|photo-shoot|illness|matter-of-principle|speaker-phone|reporter|bus|photographer|camera|running|comrade|eastbourne-east-sussex|best-friend|apology|betrayal|blackmail|31-year-old|mini-skirt|pay-phone|phone-booth|respect|interview|tea|sherry|media-frenzy|suicide-by-hanging|hanging|east-london|dagenham-east-london|tears|crying|solidarity|looking-at-self-in-mirror|mirror|money|telephone-call|slow-motion-scene|year-1970|watching-tv|tv-news|friendship|friend|injustice|justice|politics|reference-to-groucho-marx|photograph|reference-to-jane-fonda|drinking|drink|sex-in-a-car|twist-the-dance|kiss|house-of-parliament-london|umbrella|rain|reference-to-twiggy|exploitation|labor-leader|reference-to-winston-churchill|work-stoppage|sexual-harassment|labor-relations|cigarette-smoking|year-1966|ford-of-britain|newsreel-footage|archive-footage|assembly-line|coworker-relationship|demonstration|london-england|employer-employee-relationship|year-1968|condescension|reference-to-karl-marx|british-labour-party|sexual-equality|fairness|dignity|noise-pollution|bullying|working-woman|working-mother|leadership|persuasion|rhetoric|ford-motor-company|protest-sign|productivity|labor-unrest|british-politics|critique-of-capitalism|decorum|shame|wealth-disparity|moral-courage|working-class|corporal-punishment-in-school|class-snobbery|economic-hardship|economic-exploitation|class-struggle|economic-inequality|male-chauvinism|strike-breaker|husband-wife-relationship|automobile-factory|manufacturing-plant|feminist-activism|female-factory-worker|labor-negotiation|labor-union-meeting|labor-activist|labor-dispute|suicide|auto-industry|sexism|1960s|car-factory|labor-strike|labor-union|chauvinism|based-on-true-story</t>
  </si>
  <si>
    <t xml:space="preserve">tt1695994</t>
  </si>
  <si>
    <t xml:space="preserve">The Virginity Hit</t>
  </si>
  <si>
    <t xml:space="preserve">Four guys, one camera, and their experience chronicling the exhilarating and terrifying rite of passage: losing your virginity. As these guys help their buddy get laid, they'll have to ...</t>
  </si>
  <si>
    <t xml:space="preserve">Matt Bennett, Zack Pearlman, Jacob Davich, Justin Kline</t>
  </si>
  <si>
    <t xml:space="preserve">Huck Botko, Andrew Gurland</t>
  </si>
  <si>
    <t xml:space="preserve">porn-star|masturbation|sex-lesson-from-a-prostitute|topless|spreadeagle|female-nudity|incest-overtones|caught-masturbating|male-virgin|stripper|sex-comedy|premarital-sex|loss-of-virginity|teen-sex-comedy|actor-shares-first-name-with-character</t>
  </si>
  <si>
    <t xml:space="preserve">tt0872230</t>
  </si>
  <si>
    <t xml:space="preserve">My Soul to Take</t>
  </si>
  <si>
    <t xml:space="preserve">A serial killer returns to his hometown to stalk seven children who share the same birthday as the date he was allegedly put to rest.</t>
  </si>
  <si>
    <t xml:space="preserve">Max Thieriot, John Magaro, Denzel Whitaker, Zena Grey</t>
  </si>
  <si>
    <t xml:space="preserve">birthday|slasher|schizophrenia|possession|dual-personality|revenge|bully|multiple-personality-disorder|killer|murder|serial-killer|evil|psychopath|nightmare|teenage-girl|teenage-boy|teen-horror|bloody-violence|body-count|rampage|rage|slasher-killer|killing-spree|killing|psycho-film|psycho-thriller|homicidal-maniac|maniac|madman|psycho|psycho-terror|terror|serial-murder|evil-man|bad-guy|villain|supernatural|back-from-the-dead|murderer|psycho-killer|psychopathic-killer|human-monster|blindness|2010s|1990s|single-parent|supernatural-power|slasher-flick|hit-in-the-crotch|birthday-present|mother-son-relationship|birthday-cake|dripping-blood|lifted-by-the-throat|555-phone-number|foot-chase|praying|talking-to-oneself|coroner|police-detective|teen-smoking|raised-middle-finger|character-says-i-love-you|bare-chested-male|railroad-bridge|high-school-student|villain-not-really-dead-cliche|hospital|slow-motion-scene|shot-in-the-back|blood|title-appears-in-writing|blind-teenager|teenage-killer|dead-teenager|friend-turned-foe|punched-in-the-stomach|letterman-jacket|switchblade|hearing-voices|digital-enhancement|newscast|murder-of-a-pregnant-woman|police-officer-shot-in-the-chest|shooting-a-police-officer|stepmother-stepdaughter-relationship|characters-killed-one-by-one|revelation|shot-in-the-forehead|exploding-car|shot-to-death|punched-in-the-face|ritual|puppet|psychiatrist|shot-in-the-chest|dollhouse|religious-teen|pregnant-teen|paramedic|costume|stabbed-in-the-back|soul|hiding-in-a-closet|breaking-through-a-door|murder-of-a-police-officer|hiding-under-a-bed|climbing-through-a-window|flashback|face-slap|rocking-horse|brother-sister-relationship|high-school-principal|prologue|younger-version-of-character|nurse|indoor-swimming-pool|cell-phone|child-in-peril|looking-at-oneself-in-a-mirror|character-repeating-someone-else's-dialogue|forest|killed-on-birthday|pistol|husband-murders-wife|abusive-stepfather|stepfather-stepson-relationship|corpse|child-abuse|stabbed-to-death|stabbed-in-the-chest|thrown-from-a-bridge|jock|knife|high-school|blind-child|ambulance|throat-slitting|massachusetts|3-dimensional|death-of-friend|death-of-mother|title-spoken-by-character|surprise-ending</t>
  </si>
  <si>
    <t xml:space="preserve">tt1305587</t>
  </si>
  <si>
    <t xml:space="preserve">Ghetto Physics</t>
  </si>
  <si>
    <t xml:space="preserve">A blend of documentary, satire, and narrative filmmaking examines the power dynamic that exists in social, political, and corporate relationships.</t>
  </si>
  <si>
    <t xml:space="preserve">Mike Foy, Sabrina Revelle, Nina Daniels, Janeline Hayes</t>
  </si>
  <si>
    <t xml:space="preserve">William Arntz, E. Raymond Brown</t>
  </si>
  <si>
    <t xml:space="preserve">tt1116184</t>
  </si>
  <si>
    <t xml:space="preserve">Jackass 3D</t>
  </si>
  <si>
    <t xml:space="preserve">Johnny Knoxville and company return for the third installment of their TV show spin-off, where dangerous stunts and explicit public displays rule.</t>
  </si>
  <si>
    <t xml:space="preserve">Paramount Pictures/MTV Films</t>
  </si>
  <si>
    <t xml:space="preserve">Johnny Knoxville, Bam Margera, Ryan Dunn, Steve-O</t>
  </si>
  <si>
    <t xml:space="preserve">Jeff Tremaine</t>
  </si>
  <si>
    <t xml:space="preserve">Documentary, Action, Comedy</t>
  </si>
  <si>
    <t xml:space="preserve">full-frontal-male-nudity|man-wearing-a-jock-strap|stripped-prison-uniform|man-wearing-a-thong|hairy-chest|bare-chested-male|male-frontal-nudity|male-rear-nudity|stunt|dangerous-stunt|jackass|sweat|explosion|3d|vomiting|blindfold|dye|baby-picture|handcuffed|childhood-photograph|story-continued-during-end-credits|jumping-over-a-car|clapboard|drenched-with-water|detonator|ski-jump|claustrophobia|crane|practical-joke|riding-in-a-shopping-cart|gorilla-costume|urinating-on-someone|leprechaun-costume|motorcycle-jump|remote-controlled-toy-helicopter|ophidiophobia|animal-bite|animal-attack|slow-motion|pail-over-head|kicked-by-a-donkey|tooth-extraction|rubber-snake|quarterback-blindsided|hair-pulled-out|scorpion-bite|scorpion-sting|male-vomiting|retching|man-deficating|bison|walking-a-dog|umbrella|jet-exhaust|bubble-wrap|prosthetic-leg|africanized-honey-bee|burst-swimming-pool|riding-in-a-wheelbarrow|man-wearing-tidy-whities|human-catapult|skateboard-jump|jet-ski-jump|man-wearing-a-bra|knocked-down|rollerskate-jump|hit-with-a-fish|tuba|hit-in-the-crotch-with-a-ball|incest-joke|professional-athlete|football|football-player|dildo|paintball-gun|shot-in-the-leg|shot-in-the-back|shot-in-the-chest|obese-man|ramp|falling-into-a-pool|pinata|stepping-in-shit|falling-into-a-lake|roller-skates|monkey|arachnophobia|snake|falling-through-the-floor|port-a-potty|covered-in-feces|bungee-jump|photograph|blood|lamborghini|hit-in-the-crotch|kicked-in-the-crotch|pin-the-tail-on-the-donkey|buffalo|airplane-engine|diarrhea|urination|paramedic|electrocution|stun-gun|cattle-prod|impersonating-a-police-officer|bar-fight|midget|scooter|crashing-through-a-window|costume|make-up|old-man|older-man-young-girl-relationship|69-sex-position|toy-helicopter|pig|outtakes-during-end-credits|popping-balloon|dart-gun|flatulence|feces|tetherball|hit-with-a-shoe|jet|man-wearing-a-wig|man-dressed-as-a-woman|cameo|cutting-down-a-tree|climbing-a-tree|falling-from-height|falling-from-a-tree|chainsaw|santa-suit|character-repeating-someone-else's-dialogue|prank|mother-son-relationship|father-son-relationship|husband-wife-relationship|tattoo|raised-middle-finger|gross-out-humor|apple|bitten-on-the-butt|bitten-in-the-face|scorpion|bee-sting|bee|animal-trainer|beehive|throwing-a-drink-in-someone's-face|boxing-glove|woman-punching-a-man|punched-in-the-face|confetti|actor-talks-to-audience|beavis-and-butt-head|saxophone|trumpet|trampoline|ram|bull|face-paint|super-glue|tooth-pulling|face-slap|slow-motion-scene|male-camaraderie|digit-in-title|3d-in-title|3-dimensional|3d-sequel-to-2d-film|3-d|third-part|sequel|title-spoken-by-character|number-in-title</t>
  </si>
  <si>
    <t xml:space="preserve">tt1334260</t>
  </si>
  <si>
    <t xml:space="preserve">Never Let Me Go</t>
  </si>
  <si>
    <t xml:space="preserve">The lives of three friends, from their early school days into young adulthood, when the reality of the world they live in comes knocking.</t>
  </si>
  <si>
    <t xml:space="preserve">Carey Mulligan, Andrew Garfield, Izzy Meikle-Small, Charlie Rowe</t>
  </si>
  <si>
    <t xml:space="preserve">Mark Romanek</t>
  </si>
  <si>
    <t xml:space="preserve">7 wins &amp; 26 nominations.</t>
  </si>
  <si>
    <t xml:space="preserve">childhood|boarding-school|love-triangle|organ-donation|surgery|soul|amputation|carer|dormitory|tracking-device|bracelet|jumble-sale|painting|donation|secret|art|hospital|classroom|school-uniform|dystopia|clone|human-cloning|fence|uniform|organ-harvesting|school|children|f-rated|tween-girl|heart-broken|crush|imperative-in-title|origins|objectification|non-person|non-human|individual-rights|human-rights|human-clone|human-being|guardian|art-gallery|alternate-reality|28-year-old|title-appears-in-song|toy-horse|boundary|hugging|car|electronic-bracelet|doctor|teasing|art-class|18-year-old|teenage-boy|teenage-girl|boy|braided-hair|soccer|first-kiss|year-1985|year-1978|nurse|organ-donor|boyfriend-girlfriend-relationship|death-of-boyfriend|death|jealousy|rivalry|romantic-rivalry|waitress|restaurant|childhood-memory|magazine|porn-magazine|barn|sex-scene|alternate-history|teacher-student-relationship|menu|boat|tape-recorder|pupil|woods|friendship|dying-during-surgery|cottage|seaside|farm|artist|1990s|1980s|1970s|kiss|belief-in-the-soul|beach|school-assembly|singing|cricket-the-game|england|teacher|true-love|cloning|flashback|death-of-friend|based-on-book|based-on-novel|legal-rights-of-artificial-life-form|artificial-human|cassette-tape|pier|watching-tv|driving|hugging-pillow|bruise|crying|sale|token|audio-cassette|girl|year-1994|field</t>
  </si>
  <si>
    <t xml:space="preserve">tt1536044</t>
  </si>
  <si>
    <t xml:space="preserve">Paranormal Activity 2</t>
  </si>
  <si>
    <t xml:space="preserve">After experiencing what they think are a series of "break-ins", a family sets up security cameras around their home, only to realize that the events unfolding before them are more sinister than they seem.</t>
  </si>
  <si>
    <t xml:space="preserve">David Bierend, Brian Boland, Molly Ephraim, Katie Featherston</t>
  </si>
  <si>
    <t xml:space="preserve">Tod Williams</t>
  </si>
  <si>
    <t xml:space="preserve">security-camera|house|carlsbad-california|nanny|california|dog|film-starts-with-text|second-part|found-footage|crib|death|making-a-bed|animate-object|no-background-score|hdtv|xbox|ends-with-text|text-narration|mazda-miata|automatic-pool-cleaner|painting-toenails|baby-climbing-stairs|jumping-into-a-pool|missing-person|begins-with-dedication|crying-baby|baby-carrier|sleeping-baby|actress-shares-first-name-with-character|deal-with-the-devil|what-happened-to-epilogue|filmed-killing|home-invasion|child-in-peril|murder|bite-mark|crucifix|olive-oil|scratch|bilingualism|dragged-down-stairs|fast-forward|laptop-computer|talking-to-the-camera|ouija-board|pool-cleaner|fire|hot-tub|woman-in-a-bikini|bikini-girl|loud-noise|dead-bird|nail-polish|photo-album|burning-a-photograph|photograph|boyfriend-girlfriend-relationship|character-says-i-love-you|no-music-score|bathtub|character-repeating-someone-else's-dialogue|father-daughter-relationship|unsubtitled-foreign-language|aunt-niece-relationship|stepmother-stepdaughter-relationship|bare-chested-male|aunt-nephew-relationship|sister-sister-relationship|subjective-camera|father-son-relationship|mother-son-relationship|brother-sister-relationship|husband-wife-relationship|no-title-at-beginning|no-opening-credits|horror-movie-prequel|prequel-and-sequel|shaky-cam|german-shepherd|cult-film|walkie-talkie|lifting-someone-into-the-air|action-figure|fight|mirror|family-relationships|pull-string-doll|yelling|baby-monitor|suburb|flying|rescue|kidnapping|night-vision|bedroom|rocking-chair|practical-joke|locked-out-of-house|living-room|home-video|fired-from-the-job|watching-tv|neck-breaking|video-camera|supernatural-power|year-2006|kitchen|mockumentary|video-surveillance|swimming-pool|basement|numbered-sequel|digit-in-title|evp|demonic-possession|demon|baby|terror|sequel|actor-shares-first-name-with-character|number-in-title|surprise-ending</t>
  </si>
  <si>
    <t xml:space="preserve">tt1182350</t>
  </si>
  <si>
    <t xml:space="preserve">You Will Meet a Tall Dark Stranger</t>
  </si>
  <si>
    <t xml:space="preserve">Sally's parents' marriage breaks up when her father undergoes a mid-life crisis and impulsively weds a prostitute. Meanwhile, Sally's own marriage also begins to disintegrate.</t>
  </si>
  <si>
    <t xml:space="preserve">Gemma Jones, Pauline Collins, Anthony Hopkins, Rupert Frazer</t>
  </si>
  <si>
    <t xml:space="preserve">manuscript|novelist|call-girl|writer|charlatan|art-gallery|fortune-teller|apartment|marital-problem|coma|prostitute|divorce|voyeur|mini-dress|female-removes-her-clothes|girl-in-panties|black-panties|red-panties|panties|blonde|scantily-clad-female|cleavage|ugly-american|nightclub|money-problems|gambling|wine-drinking|breaking-and-entering|voice-over-narration|alcohol|rejection|exercise|quarrel|tea|night|invitation|cigarette-smoking|spying-on-someone|indian-woman|rainy-day|england|europe|paying-for-sex|telephone-call|workout|airbag|poker-game|death-of-wife|midlife-crisis|poker-buddy|attempted-suicide|omnipotent-narrator|occultism|broken-engagement|ex-hooker|spiritualist|marital-infidelity|flashback|chauffeur|opera|angst|dance-hall|secretary|migraine|aspiring-novelist|paternity|jewelry-store|roulette|unrequited-love|comatose|dysfunctional-marriage|hindu|voyeurism|irony|shakespearean-quotation|casino|dna-test|pregnant-woman|satire|plagiarized-novel|stolen-manuscript|plagiarism|physical-fitness|woman-in-underwear|watching-through-a-window|spiritualism|contacting-spirits|expensive-gift|pearl-earring|diamond-earring|rich-family|viagra|marriage-proposal|wasting-money|mother-in-law|mother-in-law-son-in-law-relationship|whiskey|fake-psychic|struggling-writer|book-writer|fraud|artist's-studio|artist|contemporary-art|painting|peeping|rear-window|red-dress|gym|rejection-letter|book-publisher|stolen-book|extramarital-affair|book-seller|seance|canceled-wedding|kept-man|crush-on-boss|art-dealer|author|older-man-younger-woman-relationship|unhappy-marriage|mother-daughter-relationship|london-england|neighbor|reference-to-cleopatra|jogging|umbrella|reference-to-joan-of-arc|book-store|canal|reference-to-henrik-ibsen|quote-from-macbeth|talking-through-a-window|fur-coat|claim-in-title|title-spoken-by-character</t>
  </si>
  <si>
    <t xml:space="preserve">tt1423995</t>
  </si>
  <si>
    <t xml:space="preserve">Stone</t>
  </si>
  <si>
    <t xml:space="preserve">A convicted arsonist looks to manipulate a parole officer into a plan to secure his parole by placing his beautiful wife in the lawman's path.</t>
  </si>
  <si>
    <t xml:space="preserve">Robert De Niro, Edward Norton, Milla Jovovich, Frances Conroy</t>
  </si>
  <si>
    <t xml:space="preserve">John Curran</t>
  </si>
  <si>
    <t xml:space="preserve">parole|arsonist|parole-officer|deception|woman|blood-splatter-on-face|severed-foot|released-from-prison|practicing-golf|isaiah-quotation|extramarital-affair|close-up-of-eyes|prison-murder|stabbed-multiple-times|hard-boiled-egg|bird-nest|sex-scene|heavy-petting-in-public|woman-not-wearing-underwear|prison-visit|kissing-in-public|playing-poker|funeral|death-threat|eulogy|blood-splatter|arson|house-fire|woman-on-top|playground|tire-swing|jigsaw-puzzle|vegetarian|infidelity|seduction|manipulation|house-on-fire|fire|husband-wife-relationship|convict|prison|one-word-title|title-spoken-by-character|character-name-in-title</t>
  </si>
  <si>
    <t xml:space="preserve">tt1477076</t>
  </si>
  <si>
    <t xml:space="preserve">Saw 3D: The Final Chapter</t>
  </si>
  <si>
    <t xml:space="preserve">As a deadly battle rages over Jigsaw's brutal legacy, a group of Jigsaw survivors gathers to seek the support of self-help guru and fellow survivor Bobby Dagen, a man whose own dark secrets unleash a new wave of terror.</t>
  </si>
  <si>
    <t xml:space="preserve">Tobin Bell, Costas Mandylor, Betsy Russell, Cary Elwes</t>
  </si>
  <si>
    <t xml:space="preserve">sequel|survivor|self-help-guru|support-group|extreme-violence|blood-splatter|police-officer-shot-in-the-head|police-officer-gassed|police-officer-stabbed|police-officer-shot-in-the-chest|white-supremacist|nazi|game-of-death|police-officer-neck-broken|woman's-neck-broken|tied-to-a-chair|killed-with-a-lawnmower|lawnmower|female-lawyer|slut|knocked-out|kicked-in-the-stomach|electrocution|falling-from-height|blindfolded|eye-surgery|x-ray|cage|doll|fear|dream-sequence|skin-ripping|left-to-die|slow-motion-scene|rotting-corpse|locked-in-a-bathroom|videotape|exploding-warehouse|shot-in-the-eye|prosthetic-limb|manipulation|cane|deception|lying|lawyer|husband-wife-relationship|interview|bomb|explosion|thrown-through-a-windshield|hit-by-a-car|crushed-to-death|superglue|police-station|confession|internal-affairs|severed-arm|arm-ripped-off|jaw-ripped-off|hook-through-the-chin|impalement|e-mail|corrupt-cop|police-detective|revenge|gash-in-the-face|character-says-i-love-you|torso-cut-in-half|buzzsaw|saw|flashback|self-mutilation|blood|cauterization|3d-sequel-to-2d-film|cell-phone|policewoman-killing|neck-breaking|knife|body-bag|police-investigation|tape|stitching-one's-own-wound|hung-from-a-hook|machine-gun|death-of-wife|news-report|burned-to-death|coroner|corpse|hidden-room|shotgun|pistol|held-at-gunpoint|police-officer-killed|police-officer-shot|shot-in-the-chest|shot-to-death|covered-in-blood|swat-team|fraud|bar|tooth-pulling|character-repeating-someone-else's-dialogue|hanged-man|stabbed-in-the-side|eye-gouging|stabbed-in-the-mouth|death|bare-chested-male|racist|sound|stabbed-to-death|stabbed-in-the-throat|key|held-captive|kidnapping|pig-mask|safe-house|blood-on-shirt|bear-trap|tooth-extraction|cut-into-pieces|exposing-fraud|bolt-upright-after-nightmare|cleavage|woman-in-a-slip|tight-blouse|caught-in-a-lie|publicist|severed-foot|intestines|disembowelment|tricycle|evil-doll|fish-hook|death-by-hanging|public-execution|burned-alive|electric-fence|group-therapy|killed-by-a-propeller|prosthetic-leg|book-signing|prosthetic-arm|trail-of-blood|eyes-sewn-shut|police-brutality|shot-in-the-back|junkie|stabbed-in-the-eye|loose-ends|returning-character-killed-off|last-of-series|junkyard|thrown-through-a-window|head-crushing|skin-torn-off|8-track|tape-deck|skinhead|redneck|writing-on-mirror|writing-on-a-wall|stabbed-in-the-neck|shot-through-a-window|bulletproof-glass|plexiglas|circular-saw|love-triangle|woman-leading-a-man-on|digit-in-title|3d-in-title|3-d|3-dimensional|torture|gore|doctor|booby-trap|violence|seventh-part|numbered-sequel|number-in-title|surprise-ending</t>
  </si>
  <si>
    <t xml:space="preserve">tt1270835</t>
  </si>
  <si>
    <t xml:space="preserve">Hatchet II</t>
  </si>
  <si>
    <t xml:space="preserve">Marybeth escapes the clutches of the bayou-butcher Victor Crowley and returns to the swamp with an army of hunters and gunmen, determined to end Crowley's reign of horror once and for all.</t>
  </si>
  <si>
    <t xml:space="preserve">Dark Sky Films</t>
  </si>
  <si>
    <t xml:space="preserve">Danielle Harris, Tony Todd, Kane Hodder, Parry Shen</t>
  </si>
  <si>
    <t xml:space="preserve">Adam Green</t>
  </si>
  <si>
    <t xml:space="preserve">swamp|louisiana|bayou|extreme-violence|numbered-sequel|woman-wearing-only-a-man's-shirt|cliffhanger-ending|guts|axe-murderer|shot-in-the-chest|chainsaw-murder|sliced-body|blood-splatter|unfaithful-husband|cancer|curse|eye-gouged-out|head-chopped-off|impalement|death-by-impalement|covered-in-blood|scalping|pornography|shot-in-the-head|axe-in-the-head|axe-murder|head-bashed-in|crushed-head|body-mutilation|doggystyle-sex|carnage|genital-mutilation|killed-during-sex|head-cut-off|castration|sliced-in-two|evisceration|decapitation|strangulation|stabbed-in-the-mouth|face-ripped-off|severed-face|severed-jaw|jaw-ripped-off|head-split-in-half|blood|intestines|torso-cut-in-half|gore|violence|violent-death|skinned-alive|severed-leg|head-blown-off|slasher|female-nudity|returning-character-killed-off|returning-character-with-different-actor|roman-numeral-in-title|sequel|number-in-title|surprise-ending</t>
  </si>
  <si>
    <t xml:space="preserve">tt1231583</t>
  </si>
  <si>
    <t xml:space="preserve">Due Date</t>
  </si>
  <si>
    <t xml:space="preserve">High-strung father-to-be Peter Highman is forced to hitch a ride with aspiring actor Ethan Tremblay on a road trip in order to make it to his child's birth on time.</t>
  </si>
  <si>
    <t xml:space="preserve">Robert Downey Jr., Zach Galifianakis, Michelle Monaghan, Jamie Foxx</t>
  </si>
  <si>
    <t xml:space="preserve">birth|actor|misadventure|aspiring-actor|suitcase|mexican|architect|flight|cross-country|acting|wallet|car-rental|road-trip|spit-take|construction-site|vomit|female-drug-dealer|single-mother|single-parent|mother-daughter-relationship|mother-son-relationship|boyfriend-girlfriend-relationship|hitchhiking|hitchhiker|dark-past|limousine-driver|limousine|metal-detector|confession|revelation|racial-slur|arrest|scar|flask|revenge|coffee-machine|amputee|scene-after-end-credits|scene-during-opening-credits|bathroom|cigarette-smoking|brother-sister-relationship|character's-point-of-view-camera-shot|subjective-camera|security-guard|taxi-driver|taxi|desert|black-comedy|ambulance|watching-tv|heavy-rain|driving-license|rescue|escape-attempt|escape|stealing-a-car|interrogation|handcuffs|border-guard|eccentric|amazing-grace-hymn|ashes|buddy-comedy|diner|donut|stuffed-animal|car-impound|southern-accent|hillbilly|bridge|birmingham-alabama|texas|louisiana|aerial-shot|shreveport-louisiana|dream|drug-addict|marijuana|football-player|hatred|punched-in-the-face|animal-masturbation|product-placement|race-against-time|gasoline|bank|wheelchair|text-messaging|blood-on-shirt|blood-splatter|knocked-out|car-rollover|overturning-car|usa|mexican-border|jolt-cola|wearing-sunglasses-at-night|gas-station|falling-asleep-while-driving|insensitivity|rainy-night|two-word-title|trading-insults|buying-drugs|credit-card|headshot-photograph|airport-security|beard|awkward-situation|rental-car|lost-wallet|travel|flight-attendant|kicked-off-a-plane|passing-out|cartoon-on-tv|cross-country-trip|baby-nursery|maternity-ward|pregnant-woman's-water-breaks|giving-birth|childbirth|expectant-mother|expectant-father|pregnant-woman|pregnant-wife|pregnant|highway-travel|roadtrip|odd-couple|unlikely-friendship|kicked-in-the-balls|rhyme-in-title|loneliness|surprise-after-end-credits|false-accusation|spitting|family-man|motel-room|change-of-heart|generosity|commercial-plane|homosexual-subtext|bromance|automobile|class-differences|farce|comedy-duo|redneck|crazy-veteran|car-trouble|motel|shower-curtain-ring|arm-sling|car-door-knocked-off|reference-to-william-shakespeare|reference-to-julia-roberts|f-word|wilhelm-scream|drug-use|drugs|arizona|trailer|car-chase|marijuana-joint|subtitled-scene|federale|anger|hallucination|pickup-truck|professional-athlete|father-son-relationship|car-accident|restaurant|masturbation|sleeping-in-a-car|rain|photograph|stage-name|wire-transfer|alabama|character-repeating-someone-else's-dialogue|spit-in-the-face|coffee-can|coffee|allergy|waffle|blood|beating|wheelchair-bound|iraq-veteran|sunglasses|doll|friendship|on-the-road|dog|map|shot-in-the-chest|bong|lost-luggage|cell-phone|driving-a-car-without-a-door|driving-in-wrong-direction|airplane|airport|atlanta-georgia|punched-in-the-stomach|child-abuse|arm-cast|arm-in-a-sling|director-cameo|stewardess|vicodin|infant|tv-show|los-angeles-california|pregnancy|dallas-texas|drug-dealer|buddy|stolen-police-car|hospital|interracial-friendship|highway|rest-stop|perm|best-friend|husband-wife-relationship|reckless-driving|handcuffed-to-a-table|u.s.-mexico-border|border-crossing|drug-trip|rubber-bullet|air-marshal|grand-canyon|ash-scattering|accidental-shooting|shot-in-the-leg|broken-arm|violence-against-a-child|medicinal-marijuana|pot-smoking|car-crash|asleep-at-the-wheel|singing-in-a-car|elizabethan-collar|slacker|death-of-father|title-spoken-by-character|surprise-ending</t>
  </si>
  <si>
    <t xml:space="preserve">tt1244754</t>
  </si>
  <si>
    <t xml:space="preserve">Conviction</t>
  </si>
  <si>
    <t xml:space="preserve">A working mother puts herself through law school in an effort to represent her brother, who has been wrongfully convicted of murder and has exhausted his chances to appeal his conviction through public defenders.</t>
  </si>
  <si>
    <t xml:space="preserve">Hilary Swank, Sam Rockwell, Thomas D. Mahard, Owen Campbell</t>
  </si>
  <si>
    <t xml:space="preserve">Tony Goldwyn</t>
  </si>
  <si>
    <t xml:space="preserve">law|law-school|police|murder|ayer-massachusetts|baby|court|arrest|trial|death|blood|evidence|testimony|massachusetts|prison|lawyer|woman|strong-female-lead|strong-female-character|mace-the-repellent|female-protagonist|isolation|mirror|rod-and-reel|travesty-of-justice|candy-dispensing-machine|district-attorney|basketball|christmas-decorations|sacrifice|notary|lake|repairing-a-roof|solitary-confinement|aerial-shot|hitting-a-policeman|bachelor's-degree|reference-to-barbara-bush|jumping-into-someone's-arms|cleaning-a-chicken|hot-dog|dog|dna-testing|rape|eating|food|homecoming|returning-home|chief-of-police|forgiveness|running|throwing-a-clod-of-dirt|popsicle|murder-in-the-first-degree|new-year's-eve|champagne|happy-new-year|merry-christmas|shaving-legs|bushmills-whiskey|wild-turkey-bourbon|blood-group|unfit-mother|arrest-at-a-funeral|barn|supermarket|stealing-candy|brother-brother-relationship|groton-massachusetts|life-sentence|facial-scratch|diner|cook|knife|imitating-a-blow-job|climbing-through-a-window|breaking-and-entering|standing-on-a-toilet-stool|toilet|grandfather-grandson-relationship|scene-of-the-crime|investigation|cigarette-smoking|undressing|church|death-of-grandfather|dead-mother|stabbing|beer-bottle|children|man-carrying-a-woman|gun|law-professor|tattoo|note|sunglasses|dancing-with-a-baby|dancing|dancer|family-relationships|father-daughter-relationship|father-son-relationship|shoplifting|mother-daughter-relationship|daughter-slaps-mother|face-slap|bar-exam|i.d.|girl|boy|boy-carrying-a-girl|piggy-back-ride|promise|ged|audio-flashback|destroying-furniture|ransacking|candy|prayer|limousine|new-york-times-the-newspaper|boston-globe-the-newspaper|boyfriend-girlfriend-relationship|vacating-a-convictiion|climbing-out-a-window|trespassing|armed-robbery|barbed-wire|wrist-slitting|pacing-the-floor|massachusetts-flag|american-flag|christmas-tree|christmas|media-frenzy|photographer|camera|immunity|frame-up|marriage|marital-problem|running-away|foster-home|cell-phone|computer|shackles|frisking|courthouse|prison-guard|husband-wife-relationship|beating|voice-over-letter|letter|pride|bribe|handcuffs|remote-control|watching-tv|jealousy|obsession|telephone-call|flashback-within-a-flashback|flash-forward|flashback|tears|crying|apology|liar|lie|year-1993|year-1983|police-car|reference-to-angie-dickinson|policewoman|policeman|forensics|trailer-house|punched-in-the-face|pickup-truck|friendship|friend|money|false-accusation-of-murder|false-accusation|jury|judge|bare-butt|nudity|photograph|violence|prison-visitation|convict|classroom|class|fear|corpse|dead-body|character-says-i-love-you|waitress|beer|drinking|drink|bartender|bar-fight|fight|bar|innocence|guilt|year-1980|search-for-evidence|non-profit-organization|shame|pulling-down-pants|male-striptease|hairy-chest|male-rear-nudity|male-nudity|bare-chested-male|funeral|corrupt-cop|estranged-daughter|cabin|troubled-childhood|despair|attorney|working-class|retraction|courtroom|divorce|mother-son-relationship|witness-tampering|dna|missing-evidence|convicted-felon|miscarriage-of-justice|exoneration|attempted-suicide|wrongful-conviction|perjury|brother-sister-relationship|one-word-title|death-of-father|character-name-in-title</t>
  </si>
  <si>
    <t xml:space="preserve">tt1148200</t>
  </si>
  <si>
    <t xml:space="preserve">Chain Letter</t>
  </si>
  <si>
    <t xml:space="preserve">A maniac murders teens when they refuse to forward chain mail.</t>
  </si>
  <si>
    <t xml:space="preserve">Madison Bauer, Mark S. Allen, Phil Austin, Nikki Reed</t>
  </si>
  <si>
    <t xml:space="preserve">Deon Taylor</t>
  </si>
  <si>
    <t xml:space="preserve">murder|chain|mysterious-killer|blood-splatter|warning|teen-horror|online-gaming|characters-killed-one-by-one|dead-teenager|masked-killer|slasher|disfigured|broken-arm|weight|gym|teenage-girl|teenage-boy|technology|cult|title-at-the-end|dismemberment|body-torn-apart|nonlinear-timeline|nightmare|jumping-through-a-window|impostor|burned-alive|person-on-fire|hung-from-a-hook|stabbed-through-the-chin|stabbed-in-the-shoulder|pistol|reference-to-jeffrey-dahmer|reference-to-o.j.-simpson|death-of-sister|polaroid-photograph|stabbed-to-death|stabbed-in-the-head|two-word-title|breaking-through-a-wall|555-phone-number|woman-in-bathtub|flashback|reference-to-myspace|police-investigation|police-station|blood-on-camera-lens|crushed-to-death|torso-cut-in-half|cemetery|funeral|steroids|gore|head-cut-in-half|police-sergeant|police-detective|achilles-tendon-cut|handcuffs|teeth-knocked-out|treadmill|jock|bare-chested-male|playing-a-video-game|laptop-computer|computer|brother-sister-relationship|character-repeating-someone-else's-dialogue|high-school-teacher|cell-phone|character-says-i-love-you|high-school-student|high-school|rain|written-by-director|reference-to-the-unabomber|split-screen|dragged-by-a-car|duct-tape-over-mouth|female-in-shower|news-report|reference-to-friedrich-nietzsche|film-starts-with-quote|sms|masked-man|death-of-friend|title-spoken-by-character|surprise-ending</t>
  </si>
  <si>
    <t xml:space="preserve">tt1342122</t>
  </si>
  <si>
    <t xml:space="preserve">Queen of the Lot</t>
  </si>
  <si>
    <t xml:space="preserve">An electronic ankle bracelet and being under house arrest aren't about to stop up-and-coming actress Maggie Chase (Tanna Frederick) from the two things she craves the most: real fame and ...</t>
  </si>
  <si>
    <t xml:space="preserve">Rainbow Releasing</t>
  </si>
  <si>
    <t xml:space="preserve">Tanna Frederick, Noah Wyle, Christopher Rydell, David Proval</t>
  </si>
  <si>
    <t xml:space="preserve">actress|house-arrest|hollywood|discussion|director|sequel|lesbian-kiss|improv|group-therapy|drugs|title-in-title|independent-film</t>
  </si>
  <si>
    <t xml:space="preserve">tt0758752</t>
  </si>
  <si>
    <t xml:space="preserve">Love &amp; Other Drugs</t>
  </si>
  <si>
    <t xml:space="preserve">A young woman suffering from Parkinson's befriends a drug rep working for Pfizer in 1990s Pittsburgh.</t>
  </si>
  <si>
    <t xml:space="preserve">Jake Gyllenhaal, Anne Hathaway, Oliver Platt, Hank Azaria</t>
  </si>
  <si>
    <t xml:space="preserve">Nominated for 2 Golden Globes. Another 1 win &amp; 4 nominations.</t>
  </si>
  <si>
    <t xml:space="preserve">viagra|zoloft|medical-representative|pfizer|male-objectification|salesman|medical-conference|doctor|parkinson's-disease|prescription-drug-abuse|sex-scene|female-nudity|boyfriend-girlfriend-relationship|fellatio|masturbation|caught-having-sex|1990s|prozac|lust|female-removes-her-clothes|breasts|photograph|videotaped-sex|priapism|threesome|casual-sex|uncontrollable-tremor|caught-masturbating|bus|female-stockinged-legs|female-frontal-nudity|brother-brother-relationship|sitting-in-a-bathtub|based-on-book|sex-on-floor|threeway-sex|female-rear-nudity|red-bra|female-stockinged-feet|pantyhose|sex-in-bed|touching-breasts|blonde|scantily-clad-female|cleavage|tickling|cell-phone|telephone-call|frustration|anger|shame|reconciliation|break-up|shared-apartment|travel|alcohol|sports-car|porsche|video-camera|sex-tape|overhearing-sex|vhs-tape|interrupted-sex|male-masturbation|budweiser|loud-sex|bed|bathtub|overalls|camera-shot-of-feet|black-pantyhose|female-in-bra-and-panties|blue-bra|girl-wearing-panties|buttocks|bikini|leg-spreading|black-panties|panties|ampersand-in-title|four-word-title|character-says-i-love-you|long-brown-hair|brunette|kiss|kissing-while-having-sex|lesbian-kiss|f-word|undershirt|briefs|hairy-chest|male-underwear|bare-chested-male|male-rear-nudity|male-nudity</t>
  </si>
  <si>
    <t xml:space="preserve">tt1433108</t>
  </si>
  <si>
    <t xml:space="preserve">Faster</t>
  </si>
  <si>
    <t xml:space="preserve">An ex-con gets on a series of apparently unrelated killings. He gets tracked by a veteran cop with secrets of his own and an egocentric hit man.</t>
  </si>
  <si>
    <t xml:space="preserve">Dwayne Johnson, Mauricio Lopez, Jim Gaines, Tom Berenger</t>
  </si>
  <si>
    <t xml:space="preserve">reference-to-god|reference-to-jesus-christ|reference-to-quasimodo|revenge-killing|avenging-brother's-death|revenge-motive|police-officer-shot-in-the-chest|police-officer-shot-in-the-back|police-officer-killed|police-officer-shot|police-officer|police-station|vigilante-justice|drug-overdose|killing-spree|deception|reflection-in-eye|police-chase|double-cross|stabbed-to-death|man-with-no-name|scene-of-the-crime|hypodermic-needle|police-sergeant|infinity-pool|back-from-the-dead|ex-husband-ex-wife-relationship|father-son-relationship|murder-of-a-police-officer|shot-in-the-neck|shot-in-the-back|shot-in-the-head|ash-scattering|steel-plate-in-head|held-at-gunpoint|stabbed-in-the-stomach|stabbed-in-the-chest|stabbed-with-an-ice-pick|mother-son-relationship|abortion|ex-boyfriend-ex-girlfriend-relationship|police-informant|corrupt-cop|husband-wife-relationship|shot-in-the-hand|betrayal|bank-robbery|brother-brother-relationship|police-investigation|heroin|drug-addict|police-detective|bare-chested-male|release-from-prison|shot-to-death|shot-in-the-chest|throat-slitting|shot-in-the-forehead</t>
  </si>
  <si>
    <t xml:space="preserve">tt1646974</t>
  </si>
  <si>
    <t xml:space="preserve">The Names of Love</t>
  </si>
  <si>
    <t xml:space="preserve">A young, extroverted left-wing activist who sleeps with her political opponents to convert them to her cause is successful until she meets her match.</t>
  </si>
  <si>
    <t xml:space="preserve">Jacques Gamblin, Sara Forestier, Zinedine Soualem, Carole Franck</t>
  </si>
  <si>
    <t xml:space="preserve">Michel Leclerc</t>
  </si>
  <si>
    <t xml:space="preserve">female-rear-nudity|female-frontal-nudity|female-full-frontal-nudity|female-nudity|public-nudity|paris-metro|exposed-breast|female-pubic-hair|walking-around-nude|nude-with-glasses|activist|sex-in-bed|promiscuous-daughter|promiscuous-woman|copulation|coitus|female-removes-her-dress|female-removes-her-clothes|mini-dress|panties-pulled-down|girl-in-panties|red-panties|blue-panties|panties|no-panties|topless-female-nudity|scantily-clad-female|voice-over-narration|arabic|french|activism|supermarket|baby-delivery|voter|voting-results|voting-booth|voting|pregnancy|wedding|painting|franco-algerian|algerian|algerian-war|algeria|child-abuse|sexual-abuse|pedophile|pedophilia|parent-child-relationship|mother-son-relationship|father-son-relationship|father-daughter-relationship|breaking-the-fourth-wall|fourth-wall|politics|metro|nudity|crab|giving-birth|reference-to-famous-painting|painter-as-worker|cameo-appearance-by-real-life-subject|manicheism|grandparents|family-history|older-man-younger-woman-relationship|muslim-culture|social-commentary|racial-comment|tv-show-in-film|marriage-of-convenience|reference-to-nicolas-sarkozy|reference-to-jacques-chirac|veterinarian|liberated-woman|bare-breasts|vote|presidential-campaign|year-2002|painter|risk-management|abused-child|remote-control|laserdisc|betamax|french-algerian-war|french-algerian|breaking-the-fourth-wall-by-talking-to-the-audience|actor-talks-to-audience|self-narration|narrated-by-character|multiple-narrators|protagonist-as-narrator|flashback|black-and-white-scene|dead-bird|radio-host|radio-program|radio-show|people-with-the-same-name|famous-name|france|family-name|radio|h5n1-bird-flu|2000s|french-president|election|shoah|jew|jewish|subway|paris-france|sex|political-activist|voyeurism|voyeur|pubic-hair</t>
  </si>
  <si>
    <t xml:space="preserve">tt1213648</t>
  </si>
  <si>
    <t xml:space="preserve">London Boulevard</t>
  </si>
  <si>
    <t xml:space="preserve">An ex-con with a reputation tries to go straight by working as a handy man for a reclusive actress but this is unfortunately not the wish of London's underground crime lord.</t>
  </si>
  <si>
    <t xml:space="preserve">Colin Farrell, Keira Knightley, David Thewlis, Anna Friel</t>
  </si>
  <si>
    <t xml:space="preserve">William Monahan</t>
  </si>
  <si>
    <t xml:space="preserve">actress|revenge|love|london-underground|paparazzi|man-hits-a-woman|ball-peen-hammer|pole-dancer|beaten-up|man-wearing-a-tuxedo|shopping-in-a-drug-store|reference-to-monica-bellucci|fifty-pound-note|henchman|quaalude|two-word-title|female-nudity|stripper|red-light|stripper-pole|blood-splatter|breasts|river-thames|scene-during-end-credits|violent-youth|stabbed-in-the-side|stabbed-in-the-back|police-officer-killed|shot-in-the-forehead|garrote|reference-to-the-beatles|reference-to-john-lennon|strip-club|cocaine|corpse|marijuana-joint|restaurant|falling-down-stairs|knocked-out|painting|vinyl|pistol-whip|shot-to-death|shot-in-the-chest|rape-victim|fireplace|mansion|beaten-to-death|garden|divorce|character-says-i-love-you|bagpipes|bare-chested-male|hospital|skull|character-repeating-someone-else's-dialogue|corrupt-cop|police-detective|celebrity|reference-to-howard-hughes|criminal|cigarette-smoking|punched-in-the-face|pistol|pub|party|scene-during-opening-credits|ex-convict|death-of-protagonist|directorial-debut|written-by-director|city-name-in-title|bosnian|death|london-england|cemetery|homeless-person|funeral|violence|footballer|rolls-royce|los-angeles-california|photograph|silencer|handcuffed-to-a-bed|man-punching-a-woman|money|revolver|brother-sister-relationship|doctor|release-from-prison|knife|stilleto|stabbed-to-death|murder|beating|landlord|crime-boss|camera-shot-of-feet|hit-with-a-hammer|multiple-stabbing|innocent-person-killed|shot-in-the-head|death-of-sister|racial-slur|gangster|death-of-friend|based-on-novel|surprise-ending</t>
  </si>
  <si>
    <t xml:space="preserve">tt1032751</t>
  </si>
  <si>
    <t xml:space="preserve">The Warrior's Way</t>
  </si>
  <si>
    <t xml:space="preserve">A warrior-assassin is forced to hide in a small town in the American Badlands after refusing a mission.</t>
  </si>
  <si>
    <t xml:space="preserve">Dong-gun Jang, Kate Bosworth, Geoffrey Rush, Danny Huston</t>
  </si>
  <si>
    <t xml:space="preserve">Sngmoo Lee</t>
  </si>
  <si>
    <t xml:space="preserve">Action, Fantasy, Western</t>
  </si>
  <si>
    <t xml:space="preserve">throwing-a-knife|bullet-time|explosion|violence|knife-throwing|snow|assassin|sword|showdown|small-town|laundry|baby|opening-action-scene|hand-to-hand-combat|laundry-drying-on-clothes-line|killing-an-animal|19th-century|m1917-browning-machine-gun|stop-action|double-barreled-shotgun|slow-motion-action-scene|blood-splatter|fire-eater|zip-line|merry-go-round|crashing-through-window|cannibalism|two-in-a-bath|dragged-by-a-horse|dancing|phonograph|blowing-bubbles|hanging-laundry|rain|blindfolded|tombstone|house-fly|house-fire|stabbed-with-a-chopstick|part-narrated|katana|see-you-in-hell|former-criminal|bare-chested-male|ambiguous-ending|reverse-footage|walking-into-the-sunset|southern-accent|cowboy-hat|student-murders-a-teacher|rooftop|impalement|shot-through-a-wall|sword-fight|corpse|stabbed-in-the-face|gatling-gun|crow|shot-in-the-shoulder|person-on-fire|torso-cut-in-half|exploding-building|shootout|battle|exploding-body|sniper|sniper-rifle|dynamite|knife-in-the-head|coffin|rescue|attempted-rape|jumping-from-a-rooftop|falling-from-height|jumping-through-a-window|deception|held-at-gunpoint|sadist|torture|bathtub|prostitution|female-warrior|blood-on-shirt|gash-in-the-face|whip|mentor|shot-to-death|horse|christmas|slow-motion-scene|gore|blood|massacre|crotch-grab|blindfold|rifle|gun|pistol|chase|redemption|revenge|fire-breathing|face-mask|gramophone|photograph|steak|disfigurement|gang|colonel|gravestone|clan-war|loss-of-family|death-of-family|murder-of-father|heavy-rain|flashback|cemetery|card-game|garden|target-practice|knife|threatened-with-a-knife|full-moon|montage|training|carousel|outlaw|dog|mountain|voice-over-narration|drunkenness|alcoholic|midget|culture-clash|race-relations|racial-slur|forest|desert|no-opening-credits|ship|fire|one-man-army|chopsticks|on-the-run|murder|super-speed|wuxia-fiction|wire-fu|throat-slitting|decapitation|severed-arm|severed-hand|severed-head|shot-in-the-foot|shot-in-the-back|shot-in-the-chest|shot-in-the-throat|shot-in-the-face|shot-in-the-forehead|shot-in-the-head|stabbed-in-the-throat|stabbed-in-the-eye|stabbed-in-the-head|stabbed-to-death|stabbed-in-the-back|stabbed-in-the-chest|good-versus-evil|anti-hero|ninja|warrior|murder-of-brother|loss-of-brother|pinned-to-door|multiple-slashings|severed-body-parts|pinned-to-floor|pinned-to-a-wall|scalded-face|bigotry|racist-insult|ethnic-slur|child-in-peril|clown|ferris-wheel|circus|samurai|martial-arts|death-of-father|surprise-ending|snowman|bamboo-forest</t>
  </si>
  <si>
    <t xml:space="preserve">tt1318001</t>
  </si>
  <si>
    <t xml:space="preserve">Handsome Harry</t>
  </si>
  <si>
    <t xml:space="preserve">An ex-Navy man carrying out the last wish of a dying shipmate renews contact with old friends to break the code of silence around a mysterious, long-buried crime.</t>
  </si>
  <si>
    <t xml:space="preserve">Jamey Sheridan, Steve Buscemi, Mariann Mayberry, Aidan Quinn</t>
  </si>
  <si>
    <t xml:space="preserve">Bette Gordon</t>
  </si>
  <si>
    <t xml:space="preserve">guilt|forgiveness|military|vietnam-veteran|deathbed|memory|sexual-repression|haunted-by-the-past|born-again-christian|gay-son|belief-in-hell|fear-of-hell|religion|religious|christian|assault|upstate-new-york|new-york|vietnam-war|gay-bashing|middle-age|domestic-violence|professor|prejudice|intolerance|bigotry|machismo|sailor|homophobia|shower|homosexuality|catholic|piano|hate-crime|v.a.-hospital|hospital|bar|new-york-state|beating|dancing|punch|uniform|flashback|dying-friend|gay-interest|friendship-between-men|friendship|u.s.-navy|death-of-friend|character-name-in-title</t>
  </si>
  <si>
    <t xml:space="preserve">tt0947798</t>
  </si>
  <si>
    <t xml:space="preserve">Black Swan</t>
  </si>
  <si>
    <t xml:space="preserve">A committed dancer wins the lead role in a production of Tchaikovsky's "Swan Lake" only to find herself struggling to maintain her sanity.</t>
  </si>
  <si>
    <t xml:space="preserve">Natalie Portman, Mila Kunis, Vincent Cassel, Barbara Hershey</t>
  </si>
  <si>
    <t xml:space="preserve">Won 1 Oscar. Another 91 wins &amp; 257 nominations.</t>
  </si>
  <si>
    <t xml:space="preserve">ballerina|ballet|madness|female-protagonist|fear|mental-illness|self-mutilation|mother-daughter-relationship|lesbian-kiss|sex-scene|overbearing-mother|dancing|dance-audition|audition|self-destruction|ambiguous-ending|female-masturbation|lesbian-sex|masturbation|obsession|clipping-fingernails|paranoia|dancer|female-lead|strong-female-character|licking-vagina|mental-health|looking-at-reflection|stockings|stabbed-to-death|stabbed-with-glass|stabbed-in-the-stomach|self-destructiveness|insanity|skin-ripping|blood|perfectionist|girl-stripped-down-to-panties|cunnilingus|lesbian-cunnilingus|partial-female-nudity|lesbian-fantasy|heavy-petting|jealousy|animal-in-title|title-spoken-by-character|cutting-fingernails|eating-disorder|swan-lake|new-york-city|domineering-mother|nipples-visible-through-clothing|bechdel-test-passed|pink-grapefruit|red-eyes|corpse|disturbed-individual|grand-guignol|sexual-repression|stabbed-in-the-face|music-box|looking-at-self-in-mirror|lincoln-center-for-the-performing-arts-manhattan-new-york-city|anorexia|dance|woman|competition|giallo-esque|lgbt-horror|ballet-dancer|ballet-shoes|ballet-dance|woman-moaning-from-pleasure|moaning-woman|woman-moaning|moaning|labia|fingering-vagina|explicit-sex|vulva|vagina|guilt|pain|sexual-awakening|vomiting|kiss|voyeur|oral-sex|female-removes-her-clothes|panties-pulled-down|pink-panties|black-panties|white-panties|lingerie|scantily-clad-female|cleavage|lynchian|applause|slow-motion|door-slammed-on-hand|tattoo|bouquet|woman-wearing-towel|split-toenail|rage|mental-rehearsal|modifying-equipment|applying-makeup|dressing-room|stretching|camera-shot-of-feet|cracking-joint|weight-loss|thinness|death-on-stage|premiere|dancing-shoe|dance-show|animal-metamorphosis|metamorphosis|bleeding|bloody-scratch|bite|forced-kiss|lipstick-on-mirror|lipstick|reflection-in-window|tiptoe|walking-on-tiptoes|camera-focus-on-female-butt|slow-motion-scene|rash|tranformation|knocked-out|painting|nail-file|hit-by-a-car|murder|hospital|cigarette-smoking|ecstasy|character-repeating-someone-else's-dialogue|mirror-does-not-reflect-reality|drinking|drunkenness|toe-shoes|drug-use|hallucination|choreographer|theatre-audience|theatre|behind-the-scenes|backstage|breaking-a-mirror|manhattan-new-york-city|mentor-protege-relationship|no-opening-credits|biting-lip|bar|mirror|two-word-title|groping|fingering|pokies|actress-breaking-typecast|panties|caught-masturbating|rehearsal|falling-from-height|stage|toilet|cake|artist|garbage-chute|incinerator|toenail|subway|champagne-glass|drugs|nightclub|woman-in-bathtub|dream-sequence|color-in-title|bird-in-title|f-rated|dystopia|cult-film|doorknob|cigarette-case|cheeseburger|obscene-gesture|playing-violin|woman-smoker|man-groping-a-woman|bulimia|f-word|doppelganger|surrealism|taxi|surprise-ending</t>
  </si>
  <si>
    <t xml:space="preserve">tt0964517</t>
  </si>
  <si>
    <t xml:space="preserve">The Fighter</t>
  </si>
  <si>
    <t xml:space="preserve">A look at the early years of boxer "Irish" Micky Ward and his brother who helped train him before going pro in the mid 1980s.</t>
  </si>
  <si>
    <t xml:space="preserve">Mark Wahlberg, Christian Bale, Amy Adams, Melissa Leo</t>
  </si>
  <si>
    <t xml:space="preserve">David O. Russell</t>
  </si>
  <si>
    <t xml:space="preserve">Won 2 Oscars. Another 72 wins &amp; 116 nominations.</t>
  </si>
  <si>
    <t xml:space="preserve">boxing|boxer|crack-cocaine|fight|boxing-match|lowell-massachusetts|unreliability|domineering-mother|boxing-trainer|bartender|anger|drug-addiction|training|fighting-movie|trust|girl-in-panties|scantily-clad-female|budweiser|freeze-frame|ends-with-real-life-footage|brother-brother-hug|title-bout|title-fight|boxing-knockout|technical-knockout|boxing-ko|prisoner|adidas-clothing|watching-self-on-tv|watching-boxing-on-tv|applause|intercom|resisting-arrest|running-from-the-police|parent-grown-child-relationship|embarrassment|movie-date|welterweight-boxer|giving-the-finger|calling-parent-by-first-name|thinness|boxing-movie|panties|church-bells|nipples-visible-through-clothing|black-bra-and-panties|black-panties|black-bra|knocked-out|black-eye|redemption|loyalty|police-brutality|home-movie|shame|python|convict|jumping-from-a-window|ex-husband-ex-wife-relationship|manipulation|apartment|drug-withdrawal|cambodian|arrest|foot-chase|fellatio|oral-sex-in-a-car|interracial-kiss|bandaged-hand|court|assault-on-police-officer|broken-hand|impersonating-a-police-officer|robbery|woman-in-bra-and-panties|college-dropout|singing-in-a-car|falling-asleep-in-a-movie-theatre|london-england|new-hampshire|catfight|father-daughter-relationship|atlantic-city-new-jersey|limousine|crack-house|police-sergeant|interview|irish-american|blue-collar-worker|jumping-rope|gym|boxing-gloves|gash-in-the-face|blood|beating|punched-in-the-stomach|punched-in-the-face|falling-from-height|ex-boxer|family-relationships|drug-addict|boxing-manager|shadow-boxing|documentary-crew|father-son-relationship|husband-wife-relationship|sister-sister-relationship|brother-sister-relationship|mother-daughter-relationship|singing|press-conference|what-happened-to-epilogue|female-bartender|strategy|movie-theater|bruise|prison-visit|chase|boyfriend-girlfriend-relationship|telephone|garbage-dumpster|american-abroad|boxing-ring|criminal|prostitute|bar|large-family|cake|release-from-prison|cigarette-smoking|watching-tv|documentary-filmmaking|drug-use|police-arrest|prison|boxer-shorts|male-underwear|mother-son-relationship|underdog|half-brother-half-brother-relationship|see-through-bra|based-on-true-story|reference-to-hbo|character-appears-on-tv|character-is-the-subject-of-a-documentary|reference-to-the-new-york-times|reference-to-sugar-ray-leonard|scene-during-opening-credits|scene-before-opening-credits|slow-motion-scene|character-repeating-someone-else's-dialogue|actor-playing-himself|scene-during-end-credits|reference-to-mtv|1990s|hairy-chest|bare-chested-male|two-word-title</t>
  </si>
  <si>
    <t xml:space="preserve">tt1143896</t>
  </si>
  <si>
    <t xml:space="preserve">Holy Rollers</t>
  </si>
  <si>
    <t xml:space="preserve">In Brooklyn, a youth from an Orthodox Jewish community is lured into becoming an Ecstasy dealer by his pal who has ties to an Israeli drug cartel.</t>
  </si>
  <si>
    <t xml:space="preserve">First Independent Pictures</t>
  </si>
  <si>
    <t xml:space="preserve">Jesse Eisenberg, Justin Bartha, Ari Graynor, Danny A. Abeckaser</t>
  </si>
  <si>
    <t xml:space="preserve">Kevin Asch</t>
  </si>
  <si>
    <t xml:space="preserve">hasidic|drug-trafficking|israeli|hasidic-jew|neighbor|rabbi|fabric|ecstasy|jewish|hasidic-judaism|drug-smuggler|new-york-city|nyc|orthodox-judaism|orthodox-jew|illegal-drug-trade|narcotics|drug-trafficker|watching-pornography|vomiting|drug-stash|older-brother-looking-after-siblings|sister-babysitting-siblings|estrangement|secret-narcotic-operators|sister-babysitting-little-brother|estranged-sister|older-sister-looking-after-younger-brothers|covert-narcotic-smuggling|older-sister-looking-after-younger-siblings|older-sister-younger-brother|ostracism|disowned|disownment|real-life-siblings-as-fictional-siblings|arrest|lying|arranged-marriage|what-happened-to-epilogue|drug-courier|snow|hebrew|drug-dealer|greed|sushi|moral-corruption|stove|character-says-i-love-you|shabbat|punched-in-the-face|cocaine|machine-gun|limousine|lesbian-kiss|red-light|nightclub|female-rear-nudity|racial-slur|airplane|hotel|loud-sex|american-abroad|mother-son-relationship|manhattan-new-york-city|reference-to-adam-and-eve|gay-slur|cigarette-smoking|brother-brother-relationship|character-repeating-someone-else's-dialogue|father-son-relationship|synagogue|1990s|brother-sister-relationship|prison|yarmulke|hanukkah|based-on-fact|sniffer-dog|airport|red-light-district|amsterdam-netherlands|envelope-full-of-money|courtship|jewish-wedding|brooklyn-new-york-city|drug-smuggling|independent-film</t>
  </si>
  <si>
    <t xml:space="preserve">tt1504320</t>
  </si>
  <si>
    <t xml:space="preserve">The King's Speech</t>
  </si>
  <si>
    <t xml:space="preserve">The story of King George VI of the United Kingdom of Great Britain and Northern Ireland, his impromptu ascension to the throne and the speech therapist who helped the unsure monarch become worthy of it.</t>
  </si>
  <si>
    <t xml:space="preserve">Colin Firth, Helena Bonham Carter, Derek Jacobi, Robert Portal</t>
  </si>
  <si>
    <t xml:space="preserve">Won 4 Oscars. Another 103 wins &amp; 194 nominations.</t>
  </si>
  <si>
    <t xml:space="preserve">speech|king|speech-therapist|speech-impediment|king-george-vi|speech-therapy|throne|england|britain|germany|friend|duke-of-york|divorce|friendship|queen|prince|ascension-to-the-throne|king-of-england|church-of-england|american|elocution|horse|united-kingdom|1930s|monarchy|marriage|abdication|radio|australian|stammering|handedness|horseback-riding|strong-female-character|earliest-memory|talking-to-oneself|repeated-dialogue|lie|flash-camera|photographer|camera|earphones|speech-teacher|reference-to-demosthenes|choking|reference-to-king-richard-iii|vocal-exercise|interview|park|shilling|reference-to-count-von-ribbentrop|sandringham-estate-norfolk-england|reference-to-swanee-river-the-song|reference-to-camptown-races-the-song|model-airplane|leg-splints|knock-knee|reference-to-berlin-germany|reference-to-pandora's-box|used-car-salesman|british-government|british-empire|british-soldier|doctor|reference-to-the-star-chamber|fraud|voice-over-speech|british-parliament|wine-cellar|shakespearean-quote|cold-the-temperature|secret|pre-world-war-two|ten-downing-street-london|british-prime-minister|rehearsal|balmoral-castle-scotland|defecation|westminster-abbey|ceremony|epilepsy|applause|rocking-horse|portrait-painting|reference-to-queen-victoria|reference-to-shakespeare's-twelfth-night|listening-to-radio|tiara|cross|airplane|divorcee|air-raid-shelter|air-raid-siren|waltz|subjective-camera|duchess-of-york|coronation|teasing|reference-to-charles-dickens|handshake|eyeglasses|marriage-proposal|tongue-twister|fountain-pen|signature|dog|buckingham-palace-london|inner-title-cards|great-depression|reference-to-god|money|princess|storytelling|whistling|reading|book|classical-music|listening-to-music|helplessness|promise|joke-telling|tea|horse-and-carriage|prince-of-wales|reference-to-shakespeare's-hamlet|eating|food|cigarette-lighter|fog|limousine|chauffeur|kiss|bbc|nanny|dead-brother|death-of-brother|typewriter|prayer|anxiety|fear|reference-to-scotland-yard|kilt|reference-to-shakespeare's-othello|reference-to-william-shakespeare|dementia|pneumonia|dying|looking-out-a-window|song|reference-to-jack-and-jill|singer|drink|drinking|scottish|scotland|distrust|trust|telephone-call|telephone|nurse|umbrella|apology|reference-to-jesus-christ|tears|crying|hand-kissing|year-1936|mumbling|world-war-two|year-1925|reference-to-new-zealand|reference-to-australia|congratulations|st-edwards-choir|choir|watching-a-newsreel|movie-projector|chandelier|speech-exercise|barking-dog|newsreel-footage|coward|servant|movie-camera|archbishop|fired-from-the-job|nazism|reference-to-shanghai|kiss-on-the-cheek|death-of-teenage-boy|13-year-old|pinching-someone|stamp-collection|wine|treason|major|chivalry|balcony|faith|reference-to-george-frideric-handel|reference-to-geoffrey-chaucer|giving-a-toast|beer|brewer|reference-to-a-geisha|tossing-a-hat-at-someone|felling-a-tree|mantle-clock|diaphragm|record-player|little-girl|imitating-a-penguin|snow|reference-to-king-george-iii|reference-to-josef-stalin|nickname|reference-to-eileen-mcleod|society-for-speech-therapists|wembley-stadium-london|wembley-london|political-drama|king-edward-viii|audition|headphones|recording|elevator|comic-relief|reference-to-duchess-of-windsor|duke-of-windsor|ends-with-text|biplane|phonograph|cigarette-case|gargling|practicing-a-speech|christmas|christmas-tree|compassion|reference-to-neville-chamberlain|empowerment|protocol|decorum|three-word-title|scenario-which-perverts-facts|montage|radio-broadcast|bromance|doctor-patient-relationship|disability|underdog|stutter|no-opening-credits|what-happened-to-epilogue|crying-man|pug-dog|corgi|male-bonding|friendship-between-men|london-england|london-fog|mother-daughter-relationship|father-daughter-relationship|mother-son-relationship|prime-minister|cigar-smoking|microphone|cigarette-smoking|family-relationships|therapist-client-relationship|radio-speech|death-of-king|death|reference-to-adolf-hitler|archbishop-of-canterbury|brother-brother-relationship|father-son-relationship|house-of-windsor|dancing|singing|eccentric|priggishness|royalty|british-royal-family|declaration-of-war|year-1939|husband-wife-relationship|self-confidence|punctuation-in-title|apostrophe-in-title|death-of-father|based-on-true-story|title-spoken-by-character|unlikely-friendship|rain|building-model-airplane|year-1934|voice-recording|marble|top-hat|f-word|ex-actor|stuttering|title-in-title</t>
  </si>
  <si>
    <t xml:space="preserve">tt1125929</t>
  </si>
  <si>
    <t xml:space="preserve">Love Ranch</t>
  </si>
  <si>
    <t xml:space="preserve">A drama centered around a married couple who opened the first legal brothel in Nevada.</t>
  </si>
  <si>
    <t xml:space="preserve">E1 Entertainment</t>
  </si>
  <si>
    <t xml:space="preserve">Helen Mirren, Joe Pesci, Sergio Peris-Mencheta, Gina Gershon</t>
  </si>
  <si>
    <t xml:space="preserve">female-full-frontal-nudity|brothel|fight|argentine|cancer|nevada|boxer|implied-nudity|blue-panties|panties|kissing-while-having-sex|reference-to-anal-sex|blow-job-gesture|blow-job|fellatio|violence|reference-to-muhammad-ali|lingerie-slip|narrated-by-character|swimming-pool|knockout|bloody-face|woman-in-bikini|prescription-bottle|girl-fight|backhand-slap|sparring|lincoln-continental|speech|new-year's-eve-party|hundred-dollar-bill|burning-money|year-1976|shaved-head|woman-with-a-cane|induced-coma|boxing-match|hospital|reference-to-frankenstein|reference-to-dracula|slow-motion-scene|blurred-sight|boxing-promoter|bickering|press-conference|ice-sculpture|ex-con|desert|junkyard|englishwoman-abroad|nipples|bare-chested-male|woman-in-lingerie|older-man-younger-woman-relationship|older-woman-younger-man-relationship|dysfunctional-marriage|based-on-fact|professional-athlete|1970s|punching-bag|thick-accent|spanish-accent|kitchen|rear-entry-sex|las-vegas-nevada|new-year|new-year's-eve|reno-nevada|money-problems|f-word|male-rear-nudity|female-nudity|adultery|two-word-title|covering-up-a-murder|shot-in-the-chest|loss-of-lover|loss-of-loved-one|lasso|burning-photograph|burning-brothel|burning-building|burning-a-house|reference-to-samson|mountain-cabin|jealous-husband|abusive-boss|reference-to-elvis-presley|singing-in-a-car|terminal-illness|unfaithful-wife|unfaithful-husband|cheating-wife|cheating-husband|watchtower|jealousy|oral-sex|prostitution|cigar-smoking|boxing|affair|husband-wife-relationship|prostitute|murder|fraud|mustang-ranch|based-on-true-story</t>
  </si>
  <si>
    <t xml:space="preserve">tt1045772</t>
  </si>
  <si>
    <t xml:space="preserve">I Love You Phillip Morris</t>
  </si>
  <si>
    <t xml:space="preserve">A cop turns con man once he comes out of the closet. Once imprisoned, he meets the second love of his life, whom he'll stop at nothing to be with.</t>
  </si>
  <si>
    <t xml:space="preserve">Jim Carrey, Ewan McGregor, Leslie Mann, Rodrigo Santoro</t>
  </si>
  <si>
    <t xml:space="preserve">gay|con-artist|prison-break|character-name-in-title|fraud|jail|prison|lie|police|homosexuality|devotion|homosexual|con-man|car-accident|looking-at-oneself-in-a-mirror|child|what-happened-to-epilogue|claim-in-title|reference-to-people-magazine|memory|insulin-overdose|insulin|diabetes|bible-quote|rolex-watch|masturbation|library|letter|hugging|virginia-beach|police-officer|singing|happy-birthday-to-you|biological-mother|birth-mother|social-engineering|racial-slur|directorial-debut|breaking-a-screen-door|welcome-mat|back-injury|reference-to-god|sneaking-out-of-a-hospital|law-library|chocolate|barbecue|backyard-barbecue|reference-to-george-w.-bush|brother-in-law-sister-in-law-relationship|men's-bathroom|year-2006|year-1998|buying-a-child|spitting-semen-out-of-mouth|fellatio|abandoned-son|boyfriend-boyfriend-relationship|blowing-bubbles|juror|wheelchair|destiny|watching-a-movie|reading|book|breach-of-contract|surprise|man-dancing-with-man|secret|businessman|chief-financial-officer|handcuffs|foaming-at-the-mouth|manacles|birthday-party|birthday|christmas|theft-of-service|car-rental|gold-watch|chewing-gum|tuxedo|telling-a-joke|grocery-store|supermarket|mirror|face-slap|golf|urination|urinal|flowers|accomplice|eyeglasses|taxi-driver|taxi|bunk-bed|mopping-a-floor|african-american|subjective-camera|briefcase|sex-on-boat|boat|prison-guard|friendship|friend|computer|capture|trust|reference-to-ernest-hemingway|key-west-florida|dancing|dancer|resume|bare-butt|voice-over-letter|money|tears|crying|aids|promise|diabetic|reference-to-ricky-martin|ex-husband-ex-wife-relationship|telephone-call|jumping-off-a-roof|jumping-from-height|gurney|starting-over|debt|death|dying|reference-to-jesus-christ|suitcase|reference-to-coca-cola|neck-brace|blood|ambulance|policeman|elevator|running|rear-entry-sex|girl|boy|orgasm|scam|deceit|arrest|pills|vomiting|stealing|theft|thief|nudity|eating|food|restaurant|cafe|job-interview|epiphany|church-choir|hymn|mother-daughter-relationship|father-daughter-relationship|family-relationships|kiss|on-the-lam|on-the-run|milk|cookie|flash-forward|flashback|penis|voice-over-narration|wristwatch|sports-car|miniature-pinscher|dog|crying-man|role-playing|deception|identity|first-person-title|prison-library|escape-from-prison|homosexual-seduction|homosexual-father|homosexual-policeman|homosexual-self-discovery|repressed-homosexual|homosexual-love|homosexual-kiss|homosexual-sex|closeted-homosexual|briefs|underwear|male-underwear|character-says-i-love-you|shower-room|prison-shower|group-shower|male-in-shower|shower|shaving|male-rear-nudity|male-nudity|gay-parenthood|gay-cop|gay-joke|gay-husband|gay-club|gay-romance|gay-stereotype|gay-bar|gay-slur|man-in-swimsuit|bare-chested-male|punched-in-the-face|courtroom|prison-sentence|judge|prison-sex|cloud|cloud-gazing|beating|religion|prayer|cell-mate|gay-relationship|closeted-gay-man|husband-wife-relationship|coming-out|confession-of-love|death-of-lover|coming-out-of-a-coma|change-in-lifestyle|faking-illness|life-sentence|lockdown|pathological-liar|rejected-son|search-for-birth-mother|faked-death|falsified-document|prison-escape|recidivism|ex-policeman|karma|impersonating-a-lawyer|gay-love|phallic-image|christmas-present|oral-sex|miami-florida|drug-overdose|gay-couple|childhood-memory|fake-id|credit-card-fraud|insurance-fraud|liar|incarceration|suicide-attempt|racist-humor|racist-joke|n-word|texas|sex|prisoner|hospital|gay-sex|gay-parent|gay-kiss|gay-father|florida|church|christian|car-crash|adoption|slow-dancing|lawyer|embezzlement|adopted-child|title-spoken-by-character</t>
  </si>
  <si>
    <t xml:space="preserve">tt1220888</t>
  </si>
  <si>
    <t xml:space="preserve">Henry's Crime</t>
  </si>
  <si>
    <t xml:space="preserve">Released from prison for a crime he didn't commit, an ex-con targets the same bank he was sent away for robbing.</t>
  </si>
  <si>
    <t xml:space="preserve">Moving Pictures</t>
  </si>
  <si>
    <t xml:space="preserve">Keanu Reeves, Judy Greer, Fisher Stevens, Danny Hoch</t>
  </si>
  <si>
    <t xml:space="preserve">Malcolm Venville</t>
  </si>
  <si>
    <t xml:space="preserve">bank-heist|unlikely-criminal|theater|watching-television|vomiting|implied-sex|passionate-kiss|night|niagara-falls|chinese-restaurant|dinner-date|male-in-bathtub|speaking-french|buffalo-new-york|coffee|director|rehearsal|stage|traffic-accident|urination|snowing|winter|school-yearbook|two-word-title|produced-by-actor|prison-visit|prison-food|cell-mate|prison-cell|prison-sentence|police-interrogation|robbery-gone-awry|security-guard|breakfast|night-shift|low-paid-job|garage|falling-out-among-thieves|dishonor-among-thieves|planning|criminal-gang|prison-life|bank-guard|stage-director|acting|bank-vault|digging|tunnel|tv-personality|stage-play|actress|hit-by-a-car|ex-criminal|ex-convict|innocent-man|armed-robbery|tollbooth|career-criminal|recruiting|vault|release-from-prison|caper-comedy|caper|heist|heist-movie|show-within-a-show|food-poisoning|bank-robbery|punctuation-in-title|apostrophe-in-title|independent-film|character-name-in-title</t>
  </si>
  <si>
    <t xml:space="preserve">tt1411238</t>
  </si>
  <si>
    <t xml:space="preserve">No Strings Attached</t>
  </si>
  <si>
    <t xml:space="preserve">A guy and girl try to keep their relationship strictly physical, but it's not long before they learn that they want something more.</t>
  </si>
  <si>
    <t xml:space="preserve">Natalie Portman, Ashton Kutcher, Kevin Kline, Cary Elwes</t>
  </si>
  <si>
    <t xml:space="preserve">male-objectification|clothed-female-naked-male|cfnm-scene|cfnm|summer-camp|hospital|funeral|manipulative-woman|family-relationships|sex-comedy|male-nudity|sex-in-a-closet|workaholic|career-woman|working-woman|older-man-younger-woman-relationship|doctor|audi|stella-artois|love-triangle|woman-in-lingerie|male-rear-nudity|boyfriend-girlfriend-relationship|writer|camp|actor|panties|bra|f-rated|sex-montage|shower-together|man-in-the-shower|kissing-while-having-sex|woman-in-shower|nude-couple-in-shower|female-in-a-shower|male-in-a-shower|shower-room-sex|shower-scene|man-and-woman-in-shower|shared-shower|sex-in-shower|moaning-woman|woman-moaning-from-pleasure|woman-moaning|moaning|junkie|hospital-room|reference-to-lil-wayne|overdose|eavesdropping|manipulative-behavior|screenwriter-as-protagonist|screenwriter|musical-scene|sleeping-in-a-car|flatmate|roommate|flatmate-flatmate-relationship|roommate-roommate-relationship|security-guard|woman-hits-man|diner|ambitious-woman|sleeping-naked|sleeping-in-the-nude|egoism|egoist|st.-valentine's-day|gold-digger|on-off-relationship|woman-slaps-man|face-slap|pill|destroying-a-cellphone|singing-happy-birthday|singing-along|birthday-cake|piano-playing|mini-golf|birthday|surprise-birthday-party|birthday-party|surprise-party|jealous-woman|taxi|christmas-party|christmas|lesbian-character|lesbian-interest|lesbian|character-says-i-love-you|reference-to-drew-barrymore|impersonation|irresponsible-woman|womanchild|immature-woman|eating-in-bed|cd|22-year-old|mother-daughter-relationship|engagement|reader|script|low-self-esteem|arrogance|arrogant-man|snob|rivalry|rival|masturbation-reference|loud-sex|role-playing|reference-to-winnie-the-pooh|sex-in-public|sex-in-car|showering-together|jealousy|guitar|selfish-woman|egocentric-woman|vulgar-language|vulgarity|vulgar-man|machismo|guitar-playing|playing-guitar|singer|taking-a-shower|female-in-shower|sex-talk|friendship-between-men|male-in-shower|erotica|erotic-comedy|camera-shot-of-bare-feet|barefoot-female|medic|taking-off-underwear|condom|sexual-attraction|sexual-desire|nymphomaniac|gay|awkward-situation|sock|bare-butt|colleague-colleague-relationship|waking-up-naked|drinking-from-bottle|drinking-from-a-bottle|hand-injury|group-of-friends|drunken-man|ex-boyfriend-ex-girlfriend-relationship|punch-in-stomach|son-hits-father|drunk-man|female-in-swimsuit|son-of-famous-father|joint|male-in-underwear|hairy-chest|tv-crew|tv-director|film-within-a-film|directed-by-cast-member|director-cameo|dance-scene|cheerleader|dog|childhood-friend|passive-aggressive-woman|passive-aggressive-behavior|emotional-blackmail|reference-to-albert-einstein|drunken-girl|drunk-woman|drunk-girl|drunken-woman|drunkenness|coffin|marijuana|writer-as-protagonist|horniness|crying-boy|crying|younger-version-of-character|teenage-boy|teenager|teenage-girl|flashback|aspiring-writer|barefoot-male|sexual-relationship|chick-flick|ice-cream|iphone|6-weeks-later|5-years-ago|15-years-ago|1-year-ago|hdtv|xbox-360|flash-forward|miniature-golf|carrot|playing-piano|3d-glasses|two-in-a-shower|hand-over-mouth|taking-off-someone's-panties|woman-in-bikini|pomeranian-dog|coworker-relationship|famous-father|sexual-relationships|staff-physician|female-physician|hospital-staff|sex-in-hospital|sex-in-laundry-room|screenplay|high-school-prom|tv-set|gay-stereotype|gay-man|physician|westwood-california|los-angeles-california|death-of-parent|graveyard|cemetery|university-of-michigan|m.i.t.|intern|medical-intern|medical-student|roommate-issues|quickie|small-dog|drug-overdose|divorce|parents|waitress|bartender|alcohol|drunk-dial|hiding-in-bush|menstruation|scene-during-end-credits|lesbian-kiss|gay-parent|gay-father|f-word|party|valet-parking|bmw|prius|female-doctor|gay-friend|first-date|valentine's-day|woman-in-underwear|bare-chested-male|restaurant|father-son-relationship|sister-sister-relationship|tv-writer|tv-show-in-film|film-crew|film-set|2010s|1990s|sex-scene|sex-friend|singing-in-a-car|friends-with-benefits|woman-woman-relationship|three-word-title</t>
  </si>
  <si>
    <t xml:space="preserve">tt1421051</t>
  </si>
  <si>
    <t xml:space="preserve">Somewhere</t>
  </si>
  <si>
    <t xml:space="preserve">After withdrawing to the Chateau Marmont, a passionless Hollywood actor reexamines his life when his eleven-year-old daughter surprises him with a visit.</t>
  </si>
  <si>
    <t xml:space="preserve">Stephen Dorff, Chris Pontius, Erin Wasson, Alexandra Williams</t>
  </si>
  <si>
    <t xml:space="preserve">actor|parent-child-relationship|estranged-father|father-daughter-relationship|trip|party|boredom|luxury-hotel|ferrari|hotel|europe|flight-attendant|sunbathing|playing-a-video-game|tween-girl|playing-ping-pong|playing-cards|acoustic-guitar|swimming|award-ceremony|hot-tub|playing-guitar-hero|sitting-in-hallway|title-directed-by-female|loneliness|country-road|cell-phone|female-frontal-nudity|casual-sex|red-panties|panties|breasts|crying-man|man-wearing-towel|man-crying|male-in-shower|man-in-swimsuit|male-nudity|male-rear-nudity|hairy-chest|mother-daughter-relationship|ambiguous-ending|living-in-hotel|swimming-pool|tv-interview|massage-therapist|sex|los-angeles-california|italy|hollywood-california|california|milan-italy|actor-shares-first-name-with-character|heterosexuality|f-rated|nudity|sports-car|spaghetti|floating-on-a-raft|taxi|eurocopter-as355-twin-squirrel|craps|underwater|massage|ice-skating|bubble-gum|pole-dancing|single-parent|teenage-girl|female-nudity|sexuality|drug-use|family-relationships|best-friend|coming-of-age|cigarette-smoking|road-trip|absent-father|former-lover|driving-car|car-racing|man-in-towel|bare-chested-male|room-service|fame|ballet|special-effect-makeup|mask|helicopter|craps-game|casino|las-vegas-nevada|photo-shoot|press-conference|anonymous-text-message|publicist|emotional-breakdown|crying|ice-cream|open-ended|promiscuity|arm-cast|awards-show|cooking|guitar-player|nintendo-wii|figure-skating|rock-music-score|pole-dancer|movie-star|chateau-marmont-hotel-hollywood-california|one-word-title</t>
  </si>
  <si>
    <t xml:space="preserve">tt1361313</t>
  </si>
  <si>
    <t xml:space="preserve">The Extra Man</t>
  </si>
  <si>
    <t xml:space="preserve">A man who escorts wealthy widows in New York's Upper East Side takes a young aspiring playwright under his wing.</t>
  </si>
  <si>
    <t xml:space="preserve">Paul Dano, Marian Seldes, Celia Weston, Patti D'Arbanville</t>
  </si>
  <si>
    <t xml:space="preserve">Shari Springer Berman, Robert Pulcini</t>
  </si>
  <si>
    <t xml:space="preserve">escort|magazine|co-worker|writer|teacher|bra|neighbor|playwright|eccentric|new-york-city|gigolo|f-rated|black-and-white-scene|acupressure|author-cameo|society-walker|protestant-dutch-reformed-church|shame|car-crash|crying|parties|bus-trip|opera|junk-car|austrian-german-art|gay-interest|sexual-repression|buick-electra|neue-galerie|central-park|museum|klimt|vegetarian|rubbing-one's-body-with-a-dog|dog-cone|painting-one's-ankles|coffee-shop|reference-to-beautiful-dreamer-the-song|anapa-black-sea-russia|self-discovery|renting-a-room|environmental-magazine|burning-one's-testicles|bustier|christmas-decorations|copy-machine|bi-polar|rosenkavalier|recycling|animal-rights|spotted-owl|apartment-hunting|bus|aunt-nephew-relationship|russia|jamaican|cartoon-rabbit|refrigerator-freezer|protest|1920s|suspected-homosexual|lapsed-catholic|florida|1974-cadillac-v8-el-dorado|bight|american-legion|prayer|bathroom|johns-hopkins-university|dead-mother|red-bra|city-center-manhattan-new-york-city|muslim|hassidic|literature-teacher|queens-college-queens-new-york-city|princeton-university|cell-phone|letter|women's-clothing|daydream|opera-performance|opera-singer|theatre-audience|opera-glasses|cartoon-on-tv|watching-a-cartoon-on-tv|reference-to-george-eliot|reference-to-gustav-klimt|cane|buick|pontiac-grand-ville|drinking|drink|bar|shaving|barber-shop|barber|theft|thief|liar|lie|trimming-a-hedge|hedge-clippers|prologue|auto-insurance|women's-clothing-fetish|inheritance|brooklyn-new-york-city|sports-doctor|tickling-with-a-necktie|necktie|bisextile-day|souvenir|taxi|car-for-sale-sign|santa-claus-hat|montage|car-hood-ornament|shaving-a-beard|manuscript|anger|forgiveness|corpse|dead-body|copyeditor|obsequiousness|misogynist|sleeping-on-a-bench|woman-hater|whitney-museum-manhattan-new-york-city|stuffed-lion-animal-toy|stuffed-animal-toy|codeine|vermouth|cognac|throwing-rice-at-a-wedding|church|reference-to-the-bible|flash|carnegie-hall|man-carrying-a-woman-in-his-arms|drinking-with-a-straw|giving-a-toast|champagne|sciatica|vibrator|borrowing-a-car|lending-a-car|cinema-village-theatre-manhattan-new-york-city|greenwich-village-manhattan-new-york-city|apology|office-party|christmas-party|cemetery|graveyard|insult|rudeness|learning-to-dance|teaching-someone-to-dance|watching-tv|newspaper-clipping|scrapbook|mailbox|ex-roommate|wedding-invitation|wedding|fishnet-stockings|song|singing|singer|guitar-player|guitar|boyfriend-girlfriend-relationship|makeover|waitress|dancing-on-the-beach|dancing-in-the-snow|marketing|telephone-sales|car-accident|wig|port-authority-bus-terminal-manhattan-new-york-city|central-park-manhattan-new-york-city|snow|grandmother-granddaughter-relationship|wealth|maid|reference-to-bob-marley|global-warming|iranian|binoculars|jealousy|valet|hunchback|packing|brushing-teeth|teachers'-lounge|prostitute|handshake|mail|art-gallery|wine|hand-kissing|reading-in-bed|raincoat|public-urination|urination|palm-beach-florida|underwear|job-interview|photograph|owl|reflection|mirror|restaurant|cafe|telephone-call|masturbation|christmas-tree|christmas|christmas-ball|feeding-pigeons|pigeon|iris-shot|reference-to-the-pope|reference-to-sophia-loren|funeral|rose|coffin|death|older-woman-younger-man-relationship|sleepmask|92-year-old|convertible|father-son-relationship|fetish|corset|village-voice-the-newspaper|umbrella|rain|chopsticks-the-eating-utensil|tripping-and-falling|dancing|dancer|beach|long-island-new-york|new-york-city-skyline|intercom|reading|book|con-man|fantasy-sequence|flashback|boy|dog|russian|russian-tearoom-manhattan-new-york-city|eating|food|flea|lingerie|spanking|s&amp;m|kiss|loneliness|voice-over-narration|student|sex|apartment|makeup|thong|reference-to-this-side-of-paradise-the-novel|reference-to-henry-james|singing-in-a-car|environmentalism|older-man-younger-man-relationship|transvestite|vegan|movement-therapy|man-wanting-to-be-a-woman|reference-to-washington-square-the-novel|writing|mentor-protege-relationship|gay-bar|transsexual|old-woman|society-matron|idiosyncrasy|91st-street-manhattan-new-york-city|manhattan-new-york-city|aspiring-writer|fondling-a-bra|preparatory-school|fired-from-the-job|reference-to-the-great-gatsby-the-novel|falsetto-voice|friendship|friend|chauvinism|male-escort|roommate|classified-ad|infatuation|moustache|cross-dressing|reference-to-f.-scott-fitzgerald|aging|based-on-novel|title-spoken-by-character</t>
  </si>
  <si>
    <t xml:space="preserve">tt1533749</t>
  </si>
  <si>
    <t xml:space="preserve">Shaolin</t>
  </si>
  <si>
    <t xml:space="preserve">After ambushing and killing his rival, losing everything in the process, dispirited warlord Hou Jie turns to a Shaolin monastery seeking salvation.</t>
  </si>
  <si>
    <t xml:space="preserve">Shaoqun Yu, Chen Zhiui, Xing Yu, Jing Wu</t>
  </si>
  <si>
    <t xml:space="preserve">Benny Chan</t>
  </si>
  <si>
    <t xml:space="preserve">warlord|shaolin-master|monk|china|martial-arts|sword-fight|ambush|tai-chi-sword|katana-sword|sword|karate-chop|fictional-war|dictator|parkour|stick-fight|duel|showdown|mixed-martial-arts|karate|bo-staff|stylized-violence|violence|kendo|shaolin-kung-fu|kung-fu|shaolin-monk|martial-arts-master|martial-artist|wu-shu|tai-chi|warrior|disarming-someone|hand-to-hand-combat|combat|fight|fighting|fistfight|brawl|battle|beating|chop-socky|action-hero|hero|one-word-title</t>
  </si>
  <si>
    <t xml:space="preserve">tt1120985</t>
  </si>
  <si>
    <t xml:space="preserve">Blue Valentine</t>
  </si>
  <si>
    <t xml:space="preserve">The relationship of a contemporary married couple, charting their evolution over a span of years by cross-cutting between time periods.</t>
  </si>
  <si>
    <t xml:space="preserve">Ryan Gosling, Michelle Williams, Faith Wladyka, John Doman</t>
  </si>
  <si>
    <t xml:space="preserve">Nominated for 1 Oscar. Another 9 wins &amp; 52 nominations.</t>
  </si>
  <si>
    <t xml:space="preserve">falling-in-love|unhappily-married-woman|dysfunctional-family|female-in-shower|dog-hit-by-a-car|unplanned-pregnancy|old-people's-home|cunnilingus|color-in-title|marriage|class|nurse|removal-van|child|two-in-a-shower|nursing-home|douching|sex-in-taxi|copulation|coitus|fondling|female-removes-her-dress|female-frontal-nudity|no-panties|cleavage|oral-sex|motel-sex|motel-room|reading-aloud|shared-shower|sex-standing-up|alcohol|store|reservation|moving-company|job-interview|reference-to-prince-charming|raisin|driving|car|fourth-of-july|lost-dog|burial-of-pet|death-of-pet|girl|marriage-problems|marital-problem|dysfunctional-marriage|bedroom|hugging|injection|gynecological-exam|college-student|removing-wedding-ring|throwing-away-wedding-ring|wedding-ceremony|wedding-ring|climbing-a-fence|punched-in-the-stomach|fight|face-slap|breast-suckling|man-with-glasses|grandfather|grandmother|nursing|non-high-school-graduate|pretend-flatulence|yelling-for-a-dog|bridge|violence|pretending|pretending-to-fight|e-mail|taking-off-one's-panties|judge|note|painting-a-wall|stealing-money|school-program|money|pretending-to-be-a-parapalegic|stuffed-toy-dog|dead-dog|florida|shopping-cart|truck|receptionist|co-worker|african-american|black-american|spoon|backpack|pretending-to-be-a-tiger|dressing-a-child|reflection-in-a-car-window|prayer|yankee-doodle-dandy|fence-gate|climbing-through-a-window|gas-station|filling-station|hollywood-california|employment-office|saying-grace|military-uniform|shoes|copy-machine|air-powered-handheld-keyboard|oxygen-tube-inhaler|family-relationships|argument|riverdale-bronx-new-york-city|warehouse|heart-shaped-decoration|u.s.-president|our-song|suv|punching-a-door-frame|wedding-shop|passed-out|reflection-in-a-glass-window|ice-cream-cone|joke-telling|hoodie|hit-on-the-chin|vandalism|domestic-violence|suitcase|threatening-to-jump-off-a-bridge|fence|punching-a-fence|undressing-someone|face-wound|janitor|musician|laughter|answering-machine|promise|ultrasound|punched-in-the-face|punched-in-the-gut|wanting-a-divorce|cd-player|cd|eyeglasses|anger|abortion|running|hypodermic-needle|business-card|rainbow|death|bus|train|voice-over-narration|flowers|classroom|walker|assisted-living-facility|tattoo|sleeping|doctor|williamsburg-brooklyn-new-york-city|eating-off-a-table-top|breakfast|oatmeal|cafe|restaurant|eating|food|looking-at-self-in-mirror|mirror|sitting-on-a-toilet|tap-dancing|applause|telephone-call|doghouse|toy-unicorn|listening-to-music|earphones|bare-butt|orgasm|bathroom|reading|urination|book|voice-over-reading|apology|looking-for-a-job|locket|photograph|moving-van|unpacking|packing|wheelchair|american-flag|flash-forward|burying-a-dead-dog|home-movie|kiss|tears|crying|wrestler|wrestling|old-woman|old-man|kicking|beating|male-nudity|pennsylvania|panties|breasts|hopelessness|depression|nipples-visible-through-clothing|pregnancy|expectant-mother|pregnant-bride|fireworks|abortion-clinic|brooklyn-bridge|new-york-skyline|boyfriend-girlfriend-relationship|pregnancy-test|taxi-driver|taxi|first-date|running-backwards|unhappy-marriage|bickering|sex-on-the-floor|nipples|revolving-bed|weekend-getaway|house-painter|two-word-title|ukulele|subway|grandmother-granddaughter-relationship|cigarette-smoking|blow-dryer|female-rear-nudity|sex-in-shower|male-rear-nudity|female-nudity|shower|mover|sex-on-couch|brushing-someone's-hair|brushing-teeth|man-in-a-wheelchair|woman-in-a-wheelchair|receding-hairline|f-word|rear-entry-sex|family-dinner|meat-loaf|reference-to-richard-grieco|reference-to-jon-bon-jovi|bare-chested-male|women's-clinic|montage|nonlinear-timeline|lust|love-at-first-sight|premed-student|brooklyn-new-york-city|wedding-day|wedding|flashback|liquor-store|ex-boyfriend-ex-girlfriend-relationship|dancing|dancer|song|singing|singer|drunkenness|drinking|drink|gift-certificate|motel|grandfather-granddaughter-relationship|death-of-a-pet|death-of-a-dog|missing-dog|dog|little-girl|father-daughter-relationship|mother-daughter-relationship|divorce|sex-scene|controversy|experimental-film|new-york-city|husband-wife-relationship|panties-hit-the-floor|panties-pulled-down|girl-in-panties|black-panties|multiple-lovers|promiscuous-past|promiscuous-woman|leg-spreading|female-removes-her-clothes|scantily-clad-female|tearing-off-someone's-panties</t>
  </si>
  <si>
    <t xml:space="preserve">tt1542344</t>
  </si>
  <si>
    <t xml:space="preserve">127 Hours</t>
  </si>
  <si>
    <t xml:space="preserve">An adventurous mountain climber becomes trapped under a boulder while canyoneering alone near Moab, Utah and resorts to desperate measures in order to survive.</t>
  </si>
  <si>
    <t xml:space="preserve">James Franco, Kate Mara, Amber Tamblyn, Sean Bott</t>
  </si>
  <si>
    <t xml:space="preserve">Nominated for 6 Oscars. Another 23 wins &amp; 141 nominations.</t>
  </si>
  <si>
    <t xml:space="preserve">alone|survival|aron-ralston|trapped|based-on-autobiography|yelling-for-help|canyon|utah|mountain-climber|hiker|water|two-word-title|burger-king|broken-bone|bone-breaking|contemplating-death|reference-to-the-sundance-kid|reference-to-butch-cassidy|looking-at-the-camera|talking-to-the-camera|urinating-unto-a-plastic-bag|urinating-on-the-ground|man-in-towel|hairy-chest|male-in-shower|bare-chested-male|character's-point-of-view-camera-shot|adventurer|mother-son-relationship|rope|climbing|canyonlands-national-park-utah|self-deprecation|slow-motion-scene|sex|soft-focus|reverse-footage|freeze-frame|fast-motion-scene|pepsi-cola|gatorade|taco-bell|water-shortage|naked-in-the-snow|meteorite|swiss-army-knife|what-happened-to-epilogue|desert|fantasy-sequence|very-little-dialogue|piano|answering-machine|masturbation|drinking-own-urine|canon-camera|defying-death|girl|father-son-relationship|self-surgery|despair|escape|pulley|flashlight|water-canteen|videotaping-oneself|video-camera|camera|monologue|snowing|swimming|grotto|rain|urination|amputation|arm-breaking|arm-amputation|self-amputation|hiking|bike-riding|hallucination|falling-from-height|hour-in-title|based-on-true-story|number-in-title|boulder|stuck|talking-to-oneself|victorinox|pepsi|coors-light|tgi-fridays|kentucky-fried-chicken|mcdonald's-restaurant|taking-a-photograph|out-of-water|camera-shot-from-inside-refrigerator|camel-bladder|mountain-dew|scene-during-opening-credits|reference-to-scooby-doo|reference-to-the-hole-in-the-wall-gang|lens-flare|fate|subjective-camera|flash-flood|loneliness|blood|cave-painting|couch|thirst|time-lapse-photography|telephone-call|spelunking|memory|brother-sister-relationship|family-relationships|testimony|determination|anger|knife|hoist|cockiness|survivor|dread|flooding|lightning|rock|flashback|bicycle|montage|split-screen|time-for-title|digit-in-title</t>
  </si>
  <si>
    <t xml:space="preserve">tt0472399</t>
  </si>
  <si>
    <t xml:space="preserve">The Mechanic</t>
  </si>
  <si>
    <t xml:space="preserve">Follows an elite hit man as he teaches his trade to an apprentice who has a connection to one of his previous victims.</t>
  </si>
  <si>
    <t xml:space="preserve">Jason Statham, Ben Foster, Tony Goldwyn, Donald Sutherland</t>
  </si>
  <si>
    <t xml:space="preserve">Simon West</t>
  </si>
  <si>
    <t xml:space="preserve">apprentice|assassin|mentor|disobeying-orders|gas-station|nightclub|remake|hitman|sex-scene|homosexual|woman-on-top|gay|female-rear-nudity|prostitute|surprise-ending|deception|death|hairy-chest|gasoline-spill|adrenalin|walking-on-broken-glass|eames-lounge-chair|championship-ring|burning-a-photograph|gulfstream-450-business-jet|street-shootout|gun|gun-duel|gun-battle|bullet-time|bullet-ballet|brutality|gore|blood-splatter|slow-motion-scene|lens-flare|garbage-truck|bus-crash|stealing-a-bus|garbage-disposal|shot-in-the-knee|rappelling|fall-to-death|chihuahua|fight-to-the-death|brandy|phonograph|erotic-asphyxiation|jaguar-e-type|killing-a-friend|wheelchair-on-stairs|disposable-cell-phone|dancing|hundred-dollar-bill|jumping-off-bridge|jogging|overhead-camera-shot|diving-into-water|swimming-laps|private-jet|motorcade|showdown|swimming-pool|surveillance|hotel|newspaper-headline|torture|interrogation|hostage|hiding-in-a-closet|escape|power-outage|parking-garage|wheelchair|exploding-gasoline-station|exploding-bus|restaurant|kissing-while-having-sex|disarming-someone|villain-played-by-lead-actor|opening-action-scene|no-opening-credits|karate-chop|martial-arts|two-man-army|cell-phone|note|violence|semiautomatic-pistol|mixed-martial-arts|car-chase|chase|bald-man|karate|hand-to-hand-combat|fistfight|fire-poker|brawl|tough-guy|older-man-younger-man-relationship|stepping-in-shit|kicked-in-the-crotch|falling-to-death|falling-from-height|animal-shelter|faking-own-death|beating|shootout|character-repeating-someone-else's-dialogue|exploding-house|bomb|director-cameo|exploding-car|jumping-through-a-window|hit-by-a-car|bus|car-crash|car-thief|wheelchair-bound|impalement|blood|stabbed-in-the-leg|stabbed-to-death|fire-extinguisher|arms-dealer|choking-to-death|cult-leader|airport|thrown-through-a-window|stabbed-in-the-face|stabbed-in-the-chest|stabbed-with-a-screwdriver|strangled-with-a-belt|cigarette-smoking|marijuana-joint|cemetery|held-at-gunpoint|cover-up|hanged-body|strangulation|kicked-in-the-face|kicked-in-the-head|kicked-in-the-stomach|punched-in-the-stomach|punched-in-the-face|thrown-through-a-wall|dog|training|mentor-protege-relationship|target-practice|machine-gun|pistol|shot-in-the-head|shot-to-death|shot-in-the-leg|shot-in-the-forehead|shot-in-the-chest|revenge|drunkenness|sex-standing-up|premarital-sex|bar|vinyl|boat|ketamine|poison|betrayal|murder|voice-over-narration|photograph|jumping-off-a-bridge|bare-chested-male|corpse|underwater-scene|drowning|drug-lord|new-orleans-louisiana|chicago-illinois|colombia|death-of-friend|death-of-father</t>
  </si>
  <si>
    <t xml:space="preserve">tt0881320</t>
  </si>
  <si>
    <t xml:space="preserve">Sanctum</t>
  </si>
  <si>
    <t xml:space="preserve">An underwater cave diving team experiences a life-threatening crisis during an expedition to the unexplored and least accessible cave system in the world.</t>
  </si>
  <si>
    <t xml:space="preserve">Richard Roxburgh, Ioan Gruffudd, Rhys Wakefield, Alice Parkinson</t>
  </si>
  <si>
    <t xml:space="preserve">Alister Grierson</t>
  </si>
  <si>
    <t xml:space="preserve">cave|underwater|underwater-cave|cave-diving|rebreather|scuba-diving|expedition|panic|flood|papua-new-guinea|water|buddy-breathing|esa'ala-cave|hypothermia|space-blanket|bikini|falling-into-water|fall-from-height|dirty-limerick|base-jumping|rappelling|cessna-caravan-floatplane|spelunking|eurocopter-as350-squirrel|dead-body|death|killing|patricide|climbing|tank|sole-survivor|struggle-for-survival|mercy-killing|father-son-relationship|the-bends|falling-to-death|dead-woman-with-eyes-open|woman-drowned|drowning|survival|one-word-title|3-dimensional|based-on-true-story</t>
  </si>
  <si>
    <t xml:space="preserve">tt1172991</t>
  </si>
  <si>
    <t xml:space="preserve">The Company Men</t>
  </si>
  <si>
    <t xml:space="preserve">The story centers on a year in the life of three men trying to survive a round of corporate downsizing at a major company - and how that affects them, their families, and their communities.</t>
  </si>
  <si>
    <t xml:space="preserve">Ben Affleck, Tommy Lee Jones, Chris Cooper, Suzanne Rico</t>
  </si>
  <si>
    <t xml:space="preserve">John Wells</t>
  </si>
  <si>
    <t xml:space="preserve">downsizing|porsche|corporate-downsizing|bra|topless-female-nudity|female-nudity|manager|volvo|sports-car|suicide|husband-wife-relationship|massachusetts|boston-massachusetts|family-relationships|saying-grace|prayer|looking-for-work|corporate-world|unemployment|fired-from-the-job|loss-of-job</t>
  </si>
  <si>
    <t xml:space="preserve">tt1423894</t>
  </si>
  <si>
    <t xml:space="preserve">Barney's Version</t>
  </si>
  <si>
    <t xml:space="preserve">The picaresque and touching story of the politically incorrect, fully lived life of the impulsive, irascible and fearlessly blunt Barney Panofsky.</t>
  </si>
  <si>
    <t xml:space="preserve">Paul Giamatti, Macha Grenon, Paul Gross, Atom Egoyan</t>
  </si>
  <si>
    <t xml:space="preserve">Richard J. Lewis</t>
  </si>
  <si>
    <t xml:space="preserve">Nominated for 1 Oscar. Another 18 wins &amp; 18 nominations.</t>
  </si>
  <si>
    <t xml:space="preserve">montreal|memory|ex-wife|marriage|guest|flowers|book|new-york-city|actress|baby|party|wedding|jewish|cigar-smoking|one-night-stand|lake|suicide|divorce|ex-cop|flashback|canada|sex-on-the-floor|woman-moaning-from-pleasure|moaning-woman|woman-moaning|moaning|topless-woman|topless|topless-female-nudity|female-nudity|nudity|nipple|bare-breasts|cowgirl-sex|cowgirl-sex-position|woman-on-top-sex|sex-scene|watching-television|vomiting|montreal-quebec|biplane|washroom|cigarette-lighter|waiter|rage|destruction|reference-to-dusty-springfield|tears|anger|billboard|crying|tv-show|interview|artist|scrabble|fireplace|gravestone|hysteria|host|tavern|radio-show|headphones|rose|city-park|evidence|pregnancy|fountain|outdoor-cafe|year-1974|bartender|canadian|detective|bar|grave|filmmaker|writer|costume|actor|mountie|nurse|filmmaking|brother-sister-relationship|film-set|mother-son-relationship|reference-to-leonard-cohen|listening-to-radio|bbq|canoe|cell-phone|statue-of-liberty|drunkenness|champagne|police-officer|pier|flipper|snorkel|reference-to-balzac|cottage|adultery|countryside|drug-addict|boston-bruins|father-in-law|montreal-canadiens|hockey-game|pipe-smoking|manuscript|hashish|little-girl|opium|motorboat|fishing|little-boy|nipples|badminton|photograph|breasts|divorced-man|microphone|press|underwear|news-report|train|infatuation|investigation|singer|celebration|singing|dancing|music-band|punched-in-the-face|tv-production|map|valium|ticket|rain|wedding-gown|fan|card|groom|revolver|present|laughter|bride|restaurant|toast|candle|nephew|fund-raising|diner|year-1975|junkie|oral-sex|death|corpse|painting|letter|italian|drawing|hospital|doctor|statue|reporter|passport|fellatio|dead-wife|dead-woman-with-eyes-open|dead-woman-on-bed|suicide-of-wife|off-screen-suicide|death-of-wife|dead-man|jew|swimming-in-underwear|undershirt|hairy-chest|undressing|boxer-shorts|male-underwear|bare-chested-male|woman-initiating-sex|911-joke|urban-legend-vector|euro-trash|woman-on-top|unprotected-sex|canadian-stereotype|conflict-with-in-laws|fear-of-flying|newspaper-clipping|forest-fire|onion|last-will-and-testament|bong|wanting-a-divorce|aspiring-writer|mistaken-for-gay|police-brutality|tombstone|interrupted-sex|opium-pipe|paternity-revealed|loss-of-father|divorce-papers|accidental-shooting|loud-sex|blue-dress|red-dress|see-through-panties|white-panties|panties|airplane|drugs|jealousy|radio-host|honeymoon|italy|rome-italy|infidelity|father-daughter-relationship|cemetery|writing|drinking|husband-wife-relationship|swim-fins|gunshot|tastes-like-chicken-joke|massage-parlor|nurse-costume|film-director|film-producer|1970s|year-1970|sexual-promiscuity|promiscuous-woman|unknown-father|jewish-princess|promiscuous-past|retired-cop|father-son-relationship|alcoholic|porn-star|accusation-of-murder|caught-having-sex|womanizer|rabbi|fingering|alzheimer's-disease|misanthrope|quebec|death-of-father|based-on-novel|character-name-in-title</t>
  </si>
  <si>
    <t xml:space="preserve">tt0480687</t>
  </si>
  <si>
    <t xml:space="preserve">Hall Pass</t>
  </si>
  <si>
    <t xml:space="preserve">Rick and Fred, two husbands who are having difficulty in their marriages, are given a Hall Pass by their wives: for one week, they can do whatever they want.</t>
  </si>
  <si>
    <t xml:space="preserve">Owen Wilson, Jason Sudeikis, Jenna Fischer, Christina Applegate</t>
  </si>
  <si>
    <t xml:space="preserve">nudity|topless-female-nudity|male-nudity|male-frontal-nudity|marriage|cheating-wife|adultery|voyeurism|voyeur|female-removes-her-clothes|blonde|red-dress|nude-girl|nude|bare-breasts|breasts|scantily-clad-female|cleavage|female-frontal-nudity|drugged-food|brownie-the-food|pubic-hair|male-pubic-hair|sex|suburb|smashing-a-car-window|car-smashing|bar|cape-cod-massachusetts|baseball-coach|hotel|hawaiian-shirt|masturbation|faking-cunnilingus|cocktail-party|jacuzzi|beach-volleyball|swimming-pool|golf|immature-adults|trust|pickup-line|babysitter|mistaken-identity|baseball-player|flirting|older-woman-younger-man-relationship|penis|scene-after-end-credits|scene-during-end-credits|daydream|hot-tub|oral-sex|marijuana|female-nudity|massage-parlor|infidelity|husband-wife-relationship|title-spoken-by-character</t>
  </si>
  <si>
    <t xml:space="preserve">tt1502404</t>
  </si>
  <si>
    <t xml:space="preserve">Drive Angry</t>
  </si>
  <si>
    <t xml:space="preserve">A vengeful father escapes from hell and chases after the men who killed his daughter and kidnapped his granddaughter.</t>
  </si>
  <si>
    <t xml:space="preserve">Nicolas Cage, Amber Heard, William Fichtner, Billy Burke</t>
  </si>
  <si>
    <t xml:space="preserve">Action, Fantasy, Thriller</t>
  </si>
  <si>
    <t xml:space="preserve">sex-scene|cult|baby|oklahoma|waitress|satanic-cult|driver's-license|full-moon|louisiana|colorado|rescue|hell|buttocks|naked-butt|naked-woman|rear-nudity|topless-woman|woman-moaning-from-pleasure|woman-moaning|female-nudity|nudity|watching-tv|on-the-road|roadblock|shooting-a-police-officer|murder-of-a-nude-woman|female-frontal-nudity|car-explosion|dark-comedy|scene-of-the-crime|cellphone|hearing-sex-through-a-wall|tough-guy|bare-breasts|nipples|moaning-woman|sex-in-a-motel|dangerous-driving|1957-chevrolet|1972-chevrolet|tow-truck|copulation|voyeur|shaved-vagina|pubic-hair|female-pubic-hair|regenerating-body|shot-by-mistake|shot-by-partner|stabbed-in-the-leg|rape-threat|usa|cold-blooded-murder|glass-pipe|clothed-sex|torture|gunfight-during-sex|whiskey-bottle|gunfight|superhuman-strength|overhearing-sex|news-broadcast|motel-room|coitus|sex-in-bed|cat-fight|leg-blown-off|injured-leg|loss-of-limb|abusive-boss|sexual-harassment|bartender|shot-in-the-crotch|fistfight|abusive-boyfriend|leather-pants|pickup-truck|femur|coin|towing-a-car|ejected-from-a-moving-vehicle|camera-follows-a-bullet|double-barreled-shotgun|straight-razor|interrupted-sex|woman-on-top|1969-dodge-charger|car-flip|gas-leak|pump-action-shotgun|tire-iron|car-jump|obscene-finger-gesture|starts-with-narration|imperative-in-title|shot-in-the-ear|head-butt|super-strength|magic-trick|stabbed-in-the-head|stabbed-in-the-back|stabbed-in-the-chest|beating|demon|faked-death|invulnerability|resurrection|back-from-the-dead|strangulation|throat-slitting|dagger|knocked-out|razor|jumping-through-a-window|brawl|phone-booth|camera-phone|hit-with-a-baseball-bat|super-speed|car-set-on-fire|race-against-time|title-appears-in-writing|tommy-gun|sawed-off-shotgun|rifle|kicked-in-the-face|kicked-in-the-stomach|black-comedy|held-at-gunpoint|hostage|spit-in-the-face|shot-through-a-window|f-word|hitchhiker|machismo|body-landing-on-a-car|axe-throwing|severed-leg|deception|beer|truck-stop|revolver|tattoo|state-trooper|police|car-off-bridge|knife|hitman|henchman|southern-accent|psychopath|corpse|swimming-pool|bow-and-arrow|pickaxe|mechanic|world-domination|megalomaniac|fugitive|vigilante|anti-hero|one-man-army|prologue|bridge|no-opening-credits|exploding-trailer|exploding-truck|shootout|punched-in-the-crotch|cult-film|singing-in-a-car|person-on-fire|cult-leader|hit-by-a-car|crushed-by-a-car|decapitation|penis-bitten-off|death-of-daughter|slow-motion-scene|murder|flashback|child-in-peril|blood-splatter|blood|catfight|kicked-in-the-crotch|punched-in-the-face|woman-punching-a-man|man-punching-a-woman|impalement|stabbed-in-the-eye|stabbed-in-the-shoulder|shot-in-the-back|shot-in-the-forehead|shot-in-the-chest|shot-in-the-leg|severed-hand|machine-gun|pistol|male-rear-nudity|bare-chested-male|female-rear-nudity|cheating-fiance|quitting-a-job|undead|supernatural-power|on-the-run|car-crash|car-chase|gore|voice-over-narration|finger-gun|motel|human-sacrifice|abandoned-prison|road-trip|cigar-smoking|skull|healing|threatened-with-a-knife|crotch-grab|woman-slaps-a-man|face-slap|nude-with-a-gun|bone|shot-to-death|scar|pentagram|corrupt-cop|impersonating-a-police-officer|coin-toss|recreational-vehicle|muscle-car|police-officer-shot-in-the-head|police-officer-shot-in-the-chest|murder-of-a-police-officer|news-report|character-repeating-someone-else's-dialogue|exploding-body|punched-in-the-stomach|crushed-to-death|church|bar|pot-smoking|hit-with-a-car-door|gash-in-the-face|thrown-through-a-window|sledgehammer|scythe|shot-in-the-foot|police-captain|leather-jacket|hatchet|machete|caught-having-sex|child-sacrifice|shot-in-the-eye|axe|shot-in-the-head|diner|loud-sex|kidnapping|cemetery|chapel|police-chase|death|shotgun|one-liner|violence|revenge|3-dimensional|butt-naked|naked|topless|bare-butt|woman's-bare-butt|topless-female-nudity|nipple|moaning</t>
  </si>
  <si>
    <t xml:space="preserve">tt0810922</t>
  </si>
  <si>
    <t xml:space="preserve">Take Me Home Tonight</t>
  </si>
  <si>
    <t xml:space="preserve">Four years after graduation, an awkward high school genius uses his sister's boyfriend's Labor Day party as the perfect opportunity to make his move on his high school crush.</t>
  </si>
  <si>
    <t xml:space="preserve">Topher Grace, Anna Faris, Dan Fogler, Teresa Palmer</t>
  </si>
  <si>
    <t xml:space="preserve">sex-scene|friend|party|sister|night|best-friend|clerk|video-store|1980s|video-store-clerk|redheaded-woman|dance-off|breasts|female-nudity|woman-in-a-bikini|tanning-bed|wrestling|four-word-title|swimming-pool|toilet-papering|sex-on-a-trampoline|passionate-kiss|hand-on-breast|sex-standing-up|marriage-proposal|bad-dancer|breakdancing|wearing-sunglasses-at-night|restroom|kissing-while-having-sex|femme-fatale|female-removes-her-clothes|braless|dance|brawl|fistfight|sex-on-first-date|blonde|long-blonde-hair|seduction|reference-to-guns-'n'-roses|slacker|white-boy-rapping|written-by-star|f-word|singing-in-a-car|engagement|high-school-friends|goldman-sachs|college-graduate|successful|imperative-in-title|drugs|dream-girl|joy|brother|embarrassment|clumsiness|laughing|stolen-car|drinking|drink|drug-use|kiss|dancing|convertible|brother-sister-relationship|song-in-title|title-based-on-song|talking-while-driving|car-driving|black-humor|store|goth-girl|arm-cast|pepsi-cola|pepsi|arm-in-cast|sunglasses</t>
  </si>
  <si>
    <t xml:space="preserve">tt1296373</t>
  </si>
  <si>
    <t xml:space="preserve">The FP</t>
  </si>
  <si>
    <t xml:space="preserve">In a post apocalyptic future, two rival gangs fight for control of Frazier Park by playing "Beat Beat Revelation", a deadly version of Dance, Dance, Revolution(TM).</t>
  </si>
  <si>
    <t xml:space="preserve">Jason Trost, Brandon Barrera, Art Hsu, Caitlyn Folley</t>
  </si>
  <si>
    <t xml:space="preserve">Brandon Trost, Jason Trost</t>
  </si>
  <si>
    <t xml:space="preserve">dystopia|based-on-short-film|abbreviation-in-title|location-in-title|competition-dancing|independent-film|title-spoken-by-character</t>
  </si>
  <si>
    <t xml:space="preserve">tt1189340</t>
  </si>
  <si>
    <t xml:space="preserve">The Lincoln Lawyer</t>
  </si>
  <si>
    <t xml:space="preserve">Mick Haller is a defense lawyer who works out of his Lincoln. When a wealthy Realtor is accused of assaulting a prostitute, Haller is asked to defend him. The man claims that the woman is ...</t>
  </si>
  <si>
    <t xml:space="preserve">Matthew McConaughey, Marisa Tomei, Ryan Phillippe, William H. Macy</t>
  </si>
  <si>
    <t xml:space="preserve">Brad Furman</t>
  </si>
  <si>
    <t xml:space="preserve">plot-twist|defense-lawyer|prostitute|lawyer|product-placement|usa|illegal-gun-buying|killing-in-self-defense|court-room|jailhouse-snitch|homicide|confession-of-crime|murder-confession|whiskey|door-ajar|stripper|strip-club|sex-scene|golf-course|playing-golf|dvd|suspected-rapist|rape-accusation|rich-family|upper-class|implied-sex|electronic-tag|perjury|testifying-in-court|criminal-defense-attorney|security-footage|defense-attorney|criminal-court|attorney-client-privilege|biker-gang|shot-in-the-stomach|man-shoots-a-woman|woman-shoots-a-man|2010s|case-dismissed|black-male-judge|lawyer-client-relationship|lawyer-client-conflict|hot-shot|state-flag|friendship|friend|stabbing|death|false-accusation-of-murder|scene-of-the-crime|mopping-a-floor|man-punches-a-woman|murder-of-a-friend|arm-sling|reference-to-mickey-cohen|stabbed-52-times|woman-wearing-black-lingerie|custom-made-knife|video-surveillance|discovery-file|reflection-in-a-mirror|knife-held-to-throat|plea-bargain|ankle-monitor|bail-hearing|vhs-tape|lincoln-continental|pistol|jail|framed-for-murder|investigation|hit-with-a-baseball-bat|stolen-gun|trial|ex-husband-ex-wife-relationship|drunkenness|shot-to-death|shot-in-the-head|shot-in-the-chest|home-invasion|stabbed-in-the-chest|stabbed-to-death|rape|murder|mugshot|lap-dance|san-francisco-california|prosecutor|bare-chested-male|police-detective|deception|lying|park|photograph|surveillance-footage|beating|punched-in-the-face|breaking-a-bottle-over-someone's-head|knife|gay-slur|pierced-tongue|bail|character-repeating-someone-else's-dialogue|envelope-full-of-money|motorcycle-gang|inglewood-california|bailiff|courthouse|district-attorney|witness|prison-visit|bar|hospital|private-investigator|parking-ticket|golden-gate-bridge|san-francisco-bay|san-quentin-penitentiary|flashback|drug-rehab|video-footage|chauffeur|arrest|client-attorney-privilege|jury|judge|joint-custody|divorced-couple|mother-son-relationship|accused-of-murder|courtroom|los-angeles-california|three-word-title|lincoln-town-car|death-of-friend|based-on-novel|elevator|32-year-old|golf|collie-dog|playing-with-a-dog|lens-flare|surprise-ending</t>
  </si>
  <si>
    <t xml:space="preserve">tt1092026</t>
  </si>
  <si>
    <t xml:space="preserve">Paul</t>
  </si>
  <si>
    <t xml:space="preserve">Two British comic-book geeks traveling across the U.S. encounter an alien outside Area 51.</t>
  </si>
  <si>
    <t xml:space="preserve">Mia Stallard, Simon Pegg, Nick Frost, Jeremy Owen</t>
  </si>
  <si>
    <t xml:space="preserve">alien|offensive|homophobic-slur|homophobia|nerd|geek|ufo|road-trip|christian|american-midwest|alien-contact|fish-out-of-water|creationism|comicon|wilhelm-scream|escape|area-51|comic-book|wyoming|british|government-agent|spacecraft|san-diego-california|car-crash|male-homophobe|female-homophobe|payphone|alien-driving-car|killing-an-animal|boy-with-glasses|woman-with-glasses|mothership|devil's-tower|fireball|tear-gas|blind-in-one-eye|grabbing-man's-crotch|fundamentalist-christian|reference-to-steven-spielberg|year-1980|saguaro-cactus|fender-bender|sparkler|convention|moorcroft-wyoming|year-1947|lens-flare|surprise-during-end-credits|hole-in-chest|blood|blood-splatter|female-agent|cigarette-lighter|exploding-body|kicking-in-a-door|investigation|kitchen|improvised-weapon|gas-mask|deception|flipping-car|sword|face-mask|disguise|race-against-time|sunglasses|police-car|product-placement|sheriff|ambulance|eaten-alive|bar-brawl|pool-table|pickup-truck|murder|healing|barbecue|eyeglasses|amateur-radio|photograph|surrealism|drunkenness|hostage|fight|brawl|secret-service-agent|axe|car-off-bridge|pay-phone|southern-accent|mountain|woods|shot-to-death|bridge|shot-in-the-knee|bullet-time|shot-in-the-head|shootout|rifle|chase|machine-gun|revolver|state-trooper|convenience-store|waitress|desert|montage|pizza|arizona|hotel|spaceship|no-opening-credits|farmhouse|reference-to-rocky-and-bullwinkle|f-word|secret-service|rv-park|reference-to-google|father-daughter-relationship|passport|supernatural-power|back-from-the-dead|resurrection|dancing|dead-bird|tracing-a-telephone-call|face-slap|holding-breath|hide-and-seek|urination|on-the-run|fugitive|marijuana-joint|soiling-pants|fainting|flashlight|gay-slur|car-accident|1980s|flashback|cameo|hillbilly|diner|title-appears-in-writing|crushed-to-death|mailbox|bare-chested-male|map|character-repeating-someone-else's-dialogue|drawing|artist|three-breasted-woman|briton-abroad|camera|tourist|reference-to-star-wars|costume|storm-trooper|dog|younger-version-of-character|1940s|gas-station|epilogue|shot-in-the-arm|alien-language|subtitled-scene|alien-space-craft|scene-during-end-credits|man-punching-a-woman|held-at-gunpoint|helicopter|shot-in-the-leg|exploding-car|bible|exploding-house|gas-grenade|pistol|fireworks|shoplifting|mask|friendship|campfire|male-rear-nudity|cowboy-costume|kicked-in-the-crotch|comic-book-shop|reference-to-bob-dylan|sailor|hit-with-a-chair|bar-fight|punched-in-the-face|knocked-out|telepathy|crotch-grab|kidnapping|raised-middle-finger|double-barreled-shotgun|hiding-in-a-bathroom|disfigurement|bar|beer|singing-in-a-car|invisibility|klingon|shot-in-the-chest|author|gas-explosion|car-chase|samurai-sword|book-signing|roadblock|walkie-talkie|healing-gift|cigarette-smoking|secret-agent|trailer-park|one-eyed-woman|crash-landing|recreational-vehicle|one-word-title|title-spoken-by-character|character-name-in-title|room-service</t>
  </si>
  <si>
    <t xml:space="preserve">tt1240982</t>
  </si>
  <si>
    <t xml:space="preserve">Your Highness</t>
  </si>
  <si>
    <t xml:space="preserve">When Prince Fabious's bride is kidnapped, he goes on a quest to rescue her... accompanied by his lazy useless brother Thadeous.</t>
  </si>
  <si>
    <t xml:space="preserve">Danny McBride, James Franco, Rasmus Hardiker, Natalie Portman</t>
  </si>
  <si>
    <t xml:space="preserve">thong-bikini|rescue|prince|quest|knight|wizard|warrior|dragon|creature|evil-sorcerer|sorcerer|mission|kingdom|throne|slacker|king|princess|strong-female-lead|whipping-someone|breasts|magical-staff|capture|killing-an-animal|fistfight|mechanical-bird|attempted-rape|character-says-i-love-you|arm-chopped-off|outnumbered|man-woman-fight|virgin-bride|avenging-father's-death|campfire|strong-female-character|saying-boo|throwing-a-spear|speared-to-death|acrobatic-fight|spear-in-chest|venom-sucked-out|five-headed-monster|page-boy-hair-cut|black-magic|overturned-vehicle|scalping|clothes-torn-off|tackled-to-the-ground|prophecy|seer|suit-of-armor|stabbed-with-a-sword|kidnapped-bride|interrupted-wedding|two-moons|warlock|dwarf|best-man|swordplay|kiss-on-the-lips|wedding-day|royal-wedding|two-word-title|scene-before-opening-credits|heir-to-the-throne|sentenced-to-hang|making-faces|two-brothers|swearing|bad-singing|parody|long-haired-male|torture|dungeon|bare-chested-male-bondage|bare-chested-male|ritual|witch|reverse-footage|foot-chase|chase|animal-attack|corpse|maze|battlefield|battle|combat|hand-to-hand-combat|mixed-martial-arts|martial-arts|brawl|fight|knife-fight|giant-creature|giant|giant-monster|stabbed-in-the-foot|cannibal|tribe|torch|male-nudity|ambush|army|soldier|waterfall|female-nudity|skinny-dipping|crossbow|bow-and-arrow|compass|fireworks|dagger|sword-fight|threatened-with-a-knife|knife|axe|horse-chase|horse|horse-drawn-carriage|bar-fight|drunkenness|tavern|deception|betrayal|tough-girl|action-heroine|female-warrior|female-fighter|one-woman-army|black-comedy|anti-hero|action-hero|forest|woods|tied-to-a-bed|exploding-body|explosion|fire|double-entendre|f-word|severed-finger|race-against-time|impalement|human-sacrifice|full-moon|megalomaniac|world-domination|teleportation|pipe-smoking|good-versus-evil|supernatural-power|magic|shapeshifting|rescue-mission|escape|hostage|kidnapping|party|palace|castle|violence|death|murder|gore|blood-splatter|blood|torso-cut-in-half|severed-leg|severed-arm|stabbed-in-the-leg|stabbed-to-death|stabbed-in-the-back|stabbed-in-the-chest|stabbed-in-the-head|decapitation|severed-head|brother-brother-relationship|midget|stoner|animated-credits|damsel-in-distress|sword-and-fantasy|eclipse|spoof|riddle|chastity-belt|sword|crude-humor|sword-and-sorcery|monster|practical-joke|father-son-relationship|storybook|manservant|bird|kidnapper|wedding|revenge|minotaur|traitor|drugs|virgin|penis|sibling-rivalry</t>
  </si>
  <si>
    <t xml:space="preserve">tt1262416</t>
  </si>
  <si>
    <t xml:space="preserve">Scream 4</t>
  </si>
  <si>
    <t xml:space="preserve">Ten years have passed, and Sidney Prescott, who has put herself back together thanks in part to her writing, is visited by the Ghostface Killer.</t>
  </si>
  <si>
    <t xml:space="preserve">The Weinstein Company/Dimension</t>
  </si>
  <si>
    <t xml:space="preserve">Lucy Hale, Roger Jackson, Shenae Grimes-Beech, Dane Farwell</t>
  </si>
  <si>
    <t xml:space="preserve">book|sheriff|murder|author|deputy|mise-en-abyme|phone-terror|telephone-terror|strong-female-lead|strong-female-character|millennial-generation|generation-y|dead-teenager|walkie-talkie|sociopath|mask|jealousy|conspiracy|revenge|answering-machine|drunkenness|camcorder|elevator|escape|f-word|teenager|flashlight|violence|death|security-camera|surveillance|media-coverage|news-report|ambulance|electrocution|home-invasion|blogger|barn|crime-scene|book-signing|female-cop|police|police-officer-killed|virgin|stabbed-in-the-foot|stabbed-in-the-leg|stabbed-in-the-neck|stabbed-in-the-throat|2010s|lens-flare|crashing-through-window|breaking-down-a-door|spitting-blood|red-dress|garage-door-opener|stabbed-in-the-belly|watching-a-horror-movie|startled|doorbell|film-within-a-film-within-a-film|stabbing-a-woman|dead-woman-on-floor|policewoman|stabbing-a-police-officer|dead-woman-with-eyes-open|slasher|disembowelment|unmasking|deeply-disturbed-person|hiding-evidence|draw-blade|disguise|foot-chase|love|impersonation|tension|psychopath|investigation|accomplice|female-protagonist|party-crashing|suspense|sudden-disappearance|stupid-victim|taunting|death-threat|punched-in-the-face|motive|femme-fatale|rescue|vigilante|reference-to-bruce-willis|party|woman-in-danger|web-camera|throat-slitting|mystery-killer|characters-killed-one-by-one|female-killer|kicked-in-the-stomach|punched-in-the-stomach|filmed-killing|falling-down-stairs|reference-to-jeffrey-dahmer|fired-from-the-job|deception|threatening-telephone-call|threatened-with-a-knife|held-at-gunpoint|knocked-out|laptop-computer|reporter|press-conference|greed|fame|defibrillator|bullet-proof-vest|shooting-a-police-officer|shot-to-death|betrayal|shot-in-the-forehead|shot-in-the-chest|shot-in-the-crotch|falling-from-height|underage-drinking|reference-to-facebook|reference-to-twitter|cell-phone|ex-boyfriend-ex-girlfriend-relationship|running-into-a-wall|self-mutilation|self-inflicted-wound|revelation|duct-tape-over-mouth|tied-to-a-chair|bound-and-gagged|breaking-through-a-door|aunt-niece-relationship|cousin-cousin-relationship|suspicion|police-station|stabbed-in-the-shoulder|hidden-camera|movie-fan|red-herring|climbing-through-a-window|murder-of-a-police-officer|blood-splatter|blood|gore|intestines|hiding-under-a-bed|hiding-in-a-closet|body-landing-on-a-car|corpse|school-club|webcam|video-camera|hospital|parking-garage|publicist|bookstore|husband-wife-relationship|small-town|masked-killer|thrown-through-a-glass-door|serial-killer|pistol|knife|stabbed-to-death|stabbed-in-the-hand|stabbed-in-the-arm|stabbed-in-the-back|stabbed-in-the-forehead|stabbed-in-the-stomach|stabbed-in-the-chest|pretending-to-be-dead|high-school-student|group-of-friends|high-school|thrown-off-a-balcony|chase|death-of-friend|death-of-mother|satire|facebook|villain-not-really-dead-cliche|post-modern|black-comedy|cult-film|no-opening-credits|whodunit|sole-black-character-dies-cliche|cliche|character-repeating-someone-else's-dialogue|self-referential|film-within-a-film|fourth-in-series|digit-in-title|actress-shares-last-name-with-character|sequel-to-cult-favorite|numbered-sequel|sequel|fourth-part|number-in-title|surprise-ending</t>
  </si>
  <si>
    <t xml:space="preserve">tt1534085</t>
  </si>
  <si>
    <t xml:space="preserve">Beyond the Black Rainbow</t>
  </si>
  <si>
    <t xml:space="preserve">Despite being under heavy sedation, a young woman tries to make her way out of the Arboria Institute, a secluded, quasifuturistic commune.</t>
  </si>
  <si>
    <t xml:space="preserve">Michael Rogers, Eva Bourne, Scott Hylands, Rondel Reynoldson</t>
  </si>
  <si>
    <t xml:space="preserve">Panos Cosmatos</t>
  </si>
  <si>
    <t xml:space="preserve">lynchian|telepathy|hallucinogen|exploitation|four-word-title|nurse|psychopath|photograph|therapy-session|doctor-patient-relationship|doctor|patient|year-1983|futuristic|canuxploitation|color-in-title|1980s</t>
  </si>
  <si>
    <t xml:space="preserve">tt1529572</t>
  </si>
  <si>
    <t xml:space="preserve">Trust</t>
  </si>
  <si>
    <t xml:space="preserve">A teenage girl is targeted by an online sexual predator.</t>
  </si>
  <si>
    <t xml:space="preserve">Clive Owen, Catherine Keener, Liana Liberato, Jason Clarke</t>
  </si>
  <si>
    <t xml:space="preserve">David Schwimmer</t>
  </si>
  <si>
    <t xml:space="preserve">lying-about-age|internet-chat|father-daughter-relationship|teenager|internet-grooming|revenge-motive|obsession|scene-during-end-credits|pedophile|fbi|school|teenage-girl|counselor|best-friend|internet|bullying|protective-father|protective-male|child-rape|police-officer|police|student|job|misunderstanding|lie|text-messaging|criminal-investigation|advertising|sadness|family-conflict|anger|father-daughter-conflict|suicide-attempt|husband-wife-relationship|one-word-title|rape-victim|rape</t>
  </si>
  <si>
    <t xml:space="preserve">tt1334553</t>
  </si>
  <si>
    <t xml:space="preserve">The Perfect Host</t>
  </si>
  <si>
    <t xml:space="preserve">An on-the-run convict looking for temporary cover finds it at the house of a very colorful character.</t>
  </si>
  <si>
    <t xml:space="preserve">David Hyde Pierce, Clayne Crawford, Tyrees Allen, Cooper Barnes</t>
  </si>
  <si>
    <t xml:space="preserve">Nick Tomnay</t>
  </si>
  <si>
    <t xml:space="preserve">dinner-party|bank-robbery|arm-tattoo|cauterizing-a-wound|dancing-on-a-table|disco-danicng|martini|bare-chested-male|home-video|some-scenes-in-black-and-white|self-cutting|photo-album|american-flag|polaroid-camera|tied-to-a-chair|roast-duck|drugged|combination-padlock|riding-a-bicycle|intercom|radio-newscast|convenience-store-hold-up|getaway|limping|psycho-thriller|based-on-short-film|pay-phone|rental-car|victim-invited-to-dinner|bank-robber|neighbor|double-cross|corrupt-police|postcard|flashback|fake-knife|chess|tied-up|mask|imaginary-friend|wine|kicked-in-the-face|tea-kettle|swimming-pool|conga-line|convenience-store-robbery|spit-in-the-face|plot-twist</t>
  </si>
  <si>
    <t xml:space="preserve">tt1478338</t>
  </si>
  <si>
    <t xml:space="preserve">Bridesmaids</t>
  </si>
  <si>
    <t xml:space="preserve">Competition between the maid of honor and a bridesmaid, over who is the bride's best friend, threatens to upend the life of an out-of-work pastry chef.</t>
  </si>
  <si>
    <t xml:space="preserve">Kristen Wiig, Terry Crews, Maya Rudolph, Tom Yi</t>
  </si>
  <si>
    <t xml:space="preserve">best-friend|job|food|failure|partial-female-nudity|dog-as-gift|trading-insults|apple-laptop|convenience-store|sobriety-test|bridesmaid|maid-of-honor|party|store|friendship|cake|baking|work|dress|police-officer|jewelry|lunch|new-friend|restaurant|food-poisoning|bakery|jewelry-store|self-deprecation|chick-flick|f-rated|woman|female-female-kiss|lesbian-kiss|upskirt|short-dress|voyeurism|voyeur|girl-in-panties|black-panties|red-panties|panties|scantily-clad-female|cleavage|scotch|trip-to-paris|loud-sex|bad-temper|passionate-kiss|hugging|chicago-illinois|pet-as-a-gift|expensive-gift|sports-car|porsche|friends-falling-out|reference-to-netflix|kicked-off-a-plane|bar|flight|laptop|shitting-self|bluffing|playing-tennis|reference-to-bill-cosby|traffic-stop|traffic-cop|city|walking|sex-in-bed|trainer|sex-scene|exercise|whiskey|female-protagonist|crying-woman|laughter|cousin-cousin-relationship|driving-a-car|bride-and-groom|talking-during-sex|comedic-sex-scene|foreplay|bitch|misunderstanding|legs|woman-in-lingerie|airplane-passenger|seat-belt|surprise|loss-of-composure|screaming-in-rage|forgiveness|midlife-crisis|personal-crisis|making-faces|car-trouble|airport|cooking|tennis-court|one-word-title|sweating|fall|quarrel|outburst|face-slap|fight|woman-in-bra|commitment|materialism|wealth|revelation|confession|internet|woman-on-top|bedroom|bed|insult|fury|fountain|dirt|chocolate|cookie|rampage|message|scandal|joke|champagne|music-band|wilson-phillips|song|music-group|e-mail|glamour|speech|impersonation|co-worker|female-enmity|isolation|hostility|defecation|self-esteem|lack-of-affection|lack-of-love|flirting|dangerous-driving|reckless-driving|couple|arrogance|milwaukee-wisconsin|big-house|apartment-building|watching-television|watching-a-movie|rent|arrest|casper-wyoming|airplane-ticket|awkwardness|shame|mistake|vanity|pride|police-car|singing|microphone|fear|bridal-shop|drunkenness|raunchiness|antipathy|clumsiness|cynicism|loneliness|happiness|highway|park|travel|grudge|prank|practical-joke|irony|sarcasm|frustration|bitterness|sadness|crying|joy|kiss|written-by-star|bathroom|pills|drink|drinking|eating|embarrassment|scatological-humor|female-sexuality|sexuality|argument|misfortune|rivalry|anger|envy|panic|vomiting|loss-of-control|hit-with-a-ball|tennis-match|tennis-racket|tennis|lack-of-money|car-crash|car|obese-woman|single-woman|talking-while-driving|cell-phone|telephone-call|telephone|group-of-friends|white-dress|purple-dress|talking-about-sex|sexual-humor|girl-with-glasses|stepdaughter|boy-with-glasses|man-with-glasses|stepson|trip-to-las-vegas|breast-squeezing|wolf-whistle|last-film-role-for-actress|temper-tantrum|red-dress|tow-truck|porcupine|bridal-shower|cupcake|scene-during-end-credits|no-opening-credits|extravagant-gift|alcoholics-anonymous|fired-from-the-job|engagement-ring|fear-of-commitment|fear-of-marriage|missing-woman|extravagance|diarrhea|new-dress|trip-to-france|paris-france|annoying-roommate|one-upmanship|male-flight-attendant|flight-attendant|airplane|bus-ride|childhood-friend|pills-and-alcohol|apology|carrot-cake|raccoon|cappuccino|no-money|loss-of-job|loss-of-business|old-car|highway-patrolman|policeman|loveless-sex|casual-sex|film-starts-with-sex|bankruptcy|bus|marshal|wedding-dress|radar-gun|mother-daughter-relationship|puppy|tattoo|roommate|jealousy|fear-of-flying|baker|alcohol|air-marshal|first-class|bride-dress|single-friend|bachelorette-party|friendship-between-women|wedding|title-spoken-by-character|sex-tape|black-comedy</t>
  </si>
  <si>
    <t xml:space="preserve">tt1478964</t>
  </si>
  <si>
    <t xml:space="preserve">Attack the Block</t>
  </si>
  <si>
    <t xml:space="preserve">A teen gang in South London defend their block from an alien invasion.</t>
  </si>
  <si>
    <t xml:space="preserve">Jodie Whittaker, John Boyega, Alex Esmail, Leeon Jones</t>
  </si>
  <si>
    <t xml:space="preserve">Joe Cornish</t>
  </si>
  <si>
    <t xml:space="preserve">Nominated for 1 BAFTA Film Award. Another 20 wins &amp; 36 nominations.</t>
  </si>
  <si>
    <t xml:space="preserve">eaten-alive|green-blood|gang|alien|apartment|creature|alien-invasion|slow-motion-scene|teenage-boy|urban-setting|blood-splatter|ambush|friendship|showdown|thrown-through-a-window|falling-from-height|crashing-through-a-window|jumping-from-height|held-at-gunpoint|escape|burned-to-death|person-on-fire|survival|severed-arm|limousine|crime-boss|stealing-a-car|child-murder|bloody-body-of-child|teenage-hero|unlikely-hero|dog|revenge|outrunning-explosion|die-hard-scenario|social-decay|violence|death|murder|foot-chase|cigarette-lighter|fire|explosion|beating|gang-war|gang-leader|gang-member|one-day|hit-by-a-truck|machine-gun|police|helicopter|meteor|exploding-car|exploding-body|stabbed-in-the-back|stabbed-in-the-chest|stabbed-in-the-head|machete|flare|firecracker|sword|axe|baseball-bat|threatened-with-a-knife|drug-addict|revolver|animal-attack|animal-killing|monster|blood|creature-feature|lens-flare|reference-to-simon-cowell|guy-fawkes-night|handcuffs|zoologist|entomologist|biologist|parkour|cult-film|marijuana|written-by-director|anti-hero|swat-team|one-night|burned-alive|character-says-i-love-you|pheromones|severed-nose|gash-in-the-face|covered-in-blood|stoner|jumping-through-a-window|stabbed-to-death|stabbed-through-the-chin|severed-head|decapitation|gate|toy-gun|water-gun|hiding-in-a-dumpster|shot-to-death|beaten-to-death|hit-with-a-baseball-bat|bitten-on-the-leg|falling-down-stairs|motorcycle|pistol|parking-garage|binoculars|stolen-police-car|hit-by-a-car|killing-an-animal|gore|police-officer-killed|child-in-peril|ultraviolet-light|reference-to-ebay|marijuana-joint|character's-point-of-view-camera-shot|youth-gang|corpse|violent-youth|character-repeating-someone-else's-dialogue|robbery|housing-project|knife|slang|profanity|elevator|nurse|chase|set-on-fire|katana-sword|gas-explosion|throat-ripping|car-crash|arrest|alien-hunt|drug-dealer|bonfire-night|fireworks|skyline|meteor-crash|playground|moped|bicycle|street-gang|killed-in-an-elevator|tower-block|london-underground|cell-phone|mugging|man-eaten-by-monster|london-england|teenager|human-versus-alien|death-of-friend|death-of-child|independent-film|imperative-in-title|f-word|three-word-title|location-in-title</t>
  </si>
  <si>
    <t xml:space="preserve">tt1411697</t>
  </si>
  <si>
    <t xml:space="preserve">The Hangover Part II</t>
  </si>
  <si>
    <t xml:space="preserve">Two years after the bachelor party in Las Vegas, Phil, Stu, Alan, and Doug jet to Thailand for Stu's wedding. Stu's plan for a subdued pre-wedding brunch, however, goes seriously awry.</t>
  </si>
  <si>
    <t xml:space="preserve">5 wins &amp; 17 nominations.</t>
  </si>
  <si>
    <t xml:space="preserve">pubic-hair|male-frontal-nudity|wedding|thailand|strip-club|bachelor-party|transsexual-prostitute|female-full-frontal-nudity|female-nudity|hotel|memory-loss|tattoo|beer|monkey|marshmallow|hangover|severed-finger|dentist|cocaine|tattoo-parlor|resort|sex|nudity|vulgarity|profanity|beaching-a-boat|ladyboy|asia|brothel|penis-joke|sex-with-transsexual|sex-with-prostitute|giving-a-toas|breasts|male-pubic-hair|transgender|blood-splatter|hairy-chest|reference-to-doogie-howser|man-with-glasses|roman-numeral-in-title|roman-numbered-sequel|prostitute|no-panties|female-removes-her-dress|female-removes-her-clothes|mini-dress|female-frontal-nudity|scantily-clad-female|cleavage|floating-lantern|eurocopter-ec145|car-jump|injection-in-the-leg|monk|man-in-a-wheelchair|panic|man-crying|snorting-cocaine|class-ring|clothed-monkey|night-cityscape|time-lapse|cello-recital|violence|los-angeles-california|monastery|unsubtitled-foreign-language|director-cameo|reference-to-the-jonas-brothers|friendship|stolen-animal|hat|writing-on-a-body|medical-clinic|underage-drinking|child-prodigy|bandaged-hand|scene-during-end-credits|cell-phone-camera|wedding-band|white-suit|shot-in-the-stomach|freeze-frame|presumed-dead|ice-box|sting-operation|small-penis|flashback|car-chase|cigarette-smoking|drug-dealer|cameo|tattoo-artist|beating|trapped-in-an-elevator|power-outage|undercover-cop|interpol|arrest|cellphone-video|young-version-of-character|vow-of-silence|buddhist-monk|mistaken-identity|police-station|shot-in-the-arm|pistol|uzi|gay-sex|anal-sex|transvestite|male-rear-nudity|criminal|bank-account|sunglasses|bare-chested-male|sleeping-in-bathtub|facial-tattoo|finger-cut-off|father-in-law-son-in-law-relationship|cell-phone|sequel-to-cult-favorite|character-repeating-someone-else's-dialogue|drunkenness|drugged-food|i-hop-restaurant|husband-wife-relationship|father-son-relationship|disappearance|nonlinear-timeline|interracial-kiss|interracial-marriage|interracial-relationship|brother-in-law-brother-in-law-relationship|male-bonding|meditation|riot|cello|bar|speedboat|drunkard|drug-overdose|ice|gunshot-wound|drugs|shaved-head|finding-friend|bangkok-thailand|american-abroad|sequel|second-part|numbered-sequel|digit-in-title|female-rear-nudity|number-in-title</t>
  </si>
  <si>
    <t xml:space="preserve">tt1535970</t>
  </si>
  <si>
    <t xml:space="preserve">The Ledge</t>
  </si>
  <si>
    <t xml:space="preserve">A police officer looks to talk down a young man lured by his lover's husband to the ledge of a high rise, where he has one hour to contemplate a fateful decision.</t>
  </si>
  <si>
    <t xml:space="preserve">Charlie Hunnam, Terrence Howard, Liv Tyler, Patrick Wilson</t>
  </si>
  <si>
    <t xml:space="preserve">Matthew Chapman</t>
  </si>
  <si>
    <t xml:space="preserve">tied-feet|religious-fundamentalist|nonlinear-timeline|death-of-daughter|suicide|husband-wife-relationship|infidelity|ledge|police|christian|atheist|cheating-wife|female-nudity|feelings-of-guilt|female-frontal-nudity|breasts|sex-in-a-hotel-room|family-relationships|children|girl|boy|little-girl|little-boy|death-of-title-character|bible-quote|reading-aloud|bible|crying|guitar|religious-fundamentalism|born-again-christian|masturbating-in-a-shower|masturbation|rooftop|waterfront|employer-employee-relationship|cigarette-smoking|neighbor|beer|school-uniform|maid|homophobia|essay|kabbalah|holding-hands|dinner|kiss|hugging|listening-to-sex|orgasm|undressing|star-gazing|photograph|teddy-bear|gay-interest|roommate|dildo|bus|flashback|23rd-psalm|catholic|doctor|man-on-a-ledge|apartment|new-job|job-interview|hotel-manager|clock|detective|gun|marriage|belief-in-the-afterlife|belief-in-hell|belief-in-heaven|belief-in-god|suicide-by-jumping-off-a-building|suicide-by-jumping|sex-in-a-kitchen|cell-phone|hotel|sterility|infertility|african-american|mistaken-for-gay|gay-roommate|louisiana|baton-rouge-louisiana|saying-grace|tied-to-a-chair|religious|religion|extramarital-affair|adultery|prayer|fundamentalism|christianity|atheism|tied-up-while-barefoot|ball-gag|bound-and-gagged</t>
  </si>
  <si>
    <t xml:space="preserve">tt1486193</t>
  </si>
  <si>
    <t xml:space="preserve">5 Days of War</t>
  </si>
  <si>
    <t xml:space="preserve">A drama set centered around the war between Russia and Georgia, and focused on an American journalist, his cameraman, and a Georgian native who become caught in the crossfire.</t>
  </si>
  <si>
    <t xml:space="preserve">Rupert Friend, Emmanuelle Chriqui, Richard Coyle, Heather Graham</t>
  </si>
  <si>
    <t xml:space="preserve">Action, Drama, War</t>
  </si>
  <si>
    <t xml:space="preserve">cameraman|journalist|south-ossetia|epic-battle|street-shootout|opening-action-scene|car-chase|shot-in-the-head|hand-grenade|press-conference|cia-agent|subjective-camera|shotgun|evacuation|gatling-gun|pistol|tattoo|machine-gun|gunfight|shootout|neck-breaking|throat-slitting|knife|combat|battlefield|battle|violence|death|murder|drunkenness|media-coverage|news-report|greenhouse|bar|interrogation|torture|military|army|colonel|rocket-launcher|exploding-tank|exploding-helicopter|exploding-house|exploding-truck|exploding-body|exploding-building|explosion|exploding-car|air-strike|photographer|news-team|news-footage|newsreel-cameraman|video-cameraman|church|missile|execution|war-zone|military-hospital|hospital|fighter-jet|helicopter|refugee|foreign-correspondent|mercenary|war-crime|memory-card|video-footage|war-footage|prison-cell|wedding|bombing|news-reporter|soldier|2000s|tank|president|suv|bombing-raid|war-correspondent|american-in-russia|russian|invasion|georgia-europe|behind-enemy-lines|reporter|war-reporter|tbilisi|digit-in-title|independent-film|number-in-title</t>
  </si>
  <si>
    <t xml:space="preserve">tt1512235</t>
  </si>
  <si>
    <t xml:space="preserve">Super</t>
  </si>
  <si>
    <t xml:space="preserve">After his wife falls under the influence of a drug dealer, an everyday guy transforms himself into Crimson Bolt, a superhero with the best intentions, but lacking in heroic skills.</t>
  </si>
  <si>
    <t xml:space="preserve">Rainn Wilson, Ellen Page, Liv Tyler, Kevin Bacon</t>
  </si>
  <si>
    <t xml:space="preserve">tragicomedy|female-on-male-rape|tragic-love|tragic-hero|tragedy|rape|black-comedy|drug-dealer|superhero|pipe-wrench|vision|comic-book|vigilante|sidekick|male-rape|suitcase-of-money|older-man-younger-woman-sex|woman-moaning-from-pleasure|moaning-woman|woman-moaning|moaning|vomiting|voice-of-god|stabbed-multiple-times|pump-action-shotgun|immolation|trip-wire|erlenmeyer-flask|crushed-leg|man-wearing-tidy-whities|shot-multiple-times|blood-splatter|climbing-over-a-fence|breaking-a-window|climbing-out-a-window|drugged|bad-liar|changing-clothes-in-a-car|woman-in-a-wheelchair|scrambled-eggs|stabbed-with-a-fire-place-poker|colored-pencil|bare-butt|sex-with-clothes-on|climbing-a-fence|male-in-a-shower|smoke-bomb|hundred-dollar-bill|purse-snatcher|wheelchair|kicking-someone|pornographic-cartoon|cold-shoulder|man-crying|urinating-on-someone|paddling|whiteout|tuxedo|fantasizing|woman-wearing-fishnet-stockings|girl-stripped-down-to-bra|woman-on-top|female-orgasm|loud-sex|having-sex-with-skirt-hiked-up|woman-initiating-sex|jumping-through-a-window|hanged-body|writing-in-blood|freeze-frame|voice-over-narration|fake-beard|cutting-in-line|movie-theater|revenge|fully-clothed-sex|reference-to-batman|reference-to-superman|corpse|target-practice|firing-range|bazooka|character-says-i-love-you|home-invasion|character-repeating-someone-else's-dialogue|slow-motion|finger-gun|bullet-proof-vest|gun-store|praying|stabbed-in-the-neck|bong|pistol|talking-to-oneself-in-a-mirror|strangulation|head-bashed-in|burned-alive|person-on-fire|explosion|exploding-body|pipe-bomb|stabbed-to-death|stabbed-in-the-chest|absurdism|claw|body-in-a-trunk|non-statutory-female-on-male-rape|syringe|hit-by-a-car|crushed-to-death|crushed-by-a-car|apartment|news-report|newspaper|police-officer-killed|police-officer-shot|murder|party|shootout|shotgun|arm-blown-off|shot-in-the-forehead|shot-in-the-head|shot-to-death|shot-in-the-chest|shot-in-the-arm|shot-in-the-crotch|shot-in-the-leg|shot-in-the-shoulder|older-man-younger-woman-relationship|masked-hero|masked-woman|masked-man|subtitled-scene|hit-with-a-wrench|superhero-costume|heroin|pierced-nipple|demon|thief|child-molester|male-on-male-rape|anal-rape|fantasy-sequence|exposed-brain|tentacle|gore|blood|kicked-in-the-stomach|punched-in-the-face|beating|depression|rabbit|pet-store|store-clerk|comic-book-shop|animated-credits|police-detective|police-station|vulgarity|gay-slur|racial-slur|drug-addiction|recovering-drug-addict|humiliation|bare-chested-male|premarital-sex|title-at-the-end|husband-wife-relationship|wedding-photograph|drawing|male-rear-nudity|young-version-of-character|urination|diner|waitress|flashback|written-by-director|one-word-title|independent-film|title-spoken-by-character|cook|wannabe-superhero</t>
  </si>
  <si>
    <t xml:space="preserve">tt1403177</t>
  </si>
  <si>
    <t xml:space="preserve">Hesher</t>
  </si>
  <si>
    <t xml:space="preserve">A young boy has lost his mother and is losing touch with his father and the world around him. Then he meets Hesher who manages to make his life even more chaotic.</t>
  </si>
  <si>
    <t xml:space="preserve">Newmarket Films</t>
  </si>
  <si>
    <t xml:space="preserve">Joseph Gordon-Levitt, Devin Brochu, Rainn Wilson, Piper Laurie</t>
  </si>
  <si>
    <t xml:space="preserve">Spencer Susser</t>
  </si>
  <si>
    <t xml:space="preserve">vomiting|car|bully|car-accident|fire|squatter|death|van|pills|school|tattoo|grocery-store|grocery-store-clerk|pushing-a-coffin|directorial-debut|throwig-a-marker-at-someone|malnutrition|woman-with-glasses|heavy-metal-music|headbanger|reference-to-metallica|reference-to-motorhead|singing-in-a-car|derelict|broke|fight-in-the-front-lawn|stained-glass-window|throwing-a-beer-can-at-a-wall|pabst-blue-ribbon-beer|photograph|throwing-a-chair|riding-a-bicycle-in-the-rain|ransacking|breaking-a-car-window|auto-insurance|lesbian-sex|peanut|counseling|gang|drawing-of-a-car|bad-influence|misfit|mentor-protege-relationship|brushing-one's-teeth|dirt-in-mouth|walking|scrotum|blood|bloody-mouth|bloody-nose|answering-machine|reference-to-r2d2|bicycle-lock|cutting-someone's-nose|violence|looking-in-a-window|looking-out-a-window|climbing-through-a-window|frustration|lead-pipe|uncle-nephew-relationship|throwing-lawn-furniture-into-a-swimming-pool|riding-a-bicycle-into-a-swimming-pool|metaphor|telephone-call|sing-along|writing-on-the-roof-of-a-house|compacted-car|funeral-director|shaving|scissors|house-for-sale|hit-by-a-van|kicked-in-the-crotch|urinal|holding-someone's-head-in-a-toilet|gas-can|pouring-gas-on-a-car|obscene-drawing|bicycle-accident|sports-car|drawing-on-the-side-of-a-car|magic-marker|old-woman|witness-to-sex|sitting-in-the-dark|eyeglasses|climbing-a-pole|falling-from-height|reference-to-jesus-christ|watching-a-porn-video|watching-a-porn-video-on-tv|guitarist|guitar|suburb|wallet|surrogate-mother|older-woman-younger-man-relationship|teenage-crush|boxer-shorts|rape|father-daughter-relationship|mother-daughter-relationship|murder-of-daughter|death-of-daughter|murder|listening-to-a-car-radio|belching|construction-site|abandoned-house|reckless-driving|automated-teller-machine|tin-snips|breaking-a-lamp|throwing-a-lamp|caught-in-the-act|beer|drinking|drink|slow-motion-scene|flowers|reading-a-porn-magazine|cunnilingus|swimming|jumping-into-a-swimming-pool|pushed-into-a-swimming-pool|fingering|traffic-ticket|kicking-a-car|bong|mouse|snake|lawn-chair|felony|death-of-grandmother|milk|dry-cereal|raised-middle-finger|obscene-finger-gesture|rain|crawling-through-a-dog-door|testicles|coffin|funeral|apology|face-wound|crushing-a-car|car-compactor|memory|jealousy|urination|punched-in-the-face|arrest|policeman|police|fingerprinting|mugshot|jail|shaved-vagina|penis|vagina|rear-ending-a-car|hiding|liar|lie|reference-to-miss-piggy|reference-to-kermit-the-frog|joke-telling|song|singing|singer|pizza|flashback|remote-control|homelessness|choking-someone|strangulation|destruction-of-property|vandalism|breaking-a-window|throwing-a-stone-at-a-window|offering-to-buy-a-car|listening-to-music|washing-clothes|washing-machine|threat-to-kill|storytelling|arm-cast|twenty-something|friendship|friend|parking-lot|damaged-bicycle|car-fire|explosion|removing-an-arm-cast|arm-in-a-cast|doctor|prologue|junkyard|automobile-graveyard|tow-truck|climbing-a-fence|grief-therapy|group-therapy|therapy|grief|bath|bathtub|wanting-to-buy-a-car|selling-a-car|damaged-car|rescue|masturbation|pot-smoking|marijuana|stalking|being-followed|following-someone|sex-scene|anti-social-behavior|arsonist|diving-board|swimming-pool|breaking-and-entering|home-invasion|arson|husband-wife-relationship|depression|setting-a-car-on-fire|cigarette-lighter|car-chase|pursuit|chase|classroom|class|teacher|cigarette-smoking|self-medication|sleeping|watching-tv|beating|fight|spitting-on-someone|ice-cream-cone|f-word|boys'-bathroom|undressing|underwear|tears|crying|suffering|pain|bullying|revenge|eating|food|hoodie|male-with-long-hair|money|bicycle|teenage-boy|grandmother-grandson-relationship|killed-in-a-car-accident|mother-son-relationship|father-son-relationship|drug-use|death-of-wife|briefs|bare-chested-male|one-word-title|loss-of-wife|loss-of-daughter-in-law|loss-of-mother|death-of-mother|character-name-in-title|tieing-someone's-necktie|tossing-over-a-coffee-table|hitting-a-van-with-a-lead-pipe|throwing-a-barbecue-stove-into-a-swimming-pool|throwing-food-off-a-table|threat-to-cut-off-someone's-toe|running|burning-a-diving-board</t>
  </si>
  <si>
    <t xml:space="preserve">tt1540133</t>
  </si>
  <si>
    <t xml:space="preserve">The Guard</t>
  </si>
  <si>
    <t xml:space="preserve">An unorthodox Irish policeman with a confrontational personality is partnered with an up-tight F.B.I. agent to investigate an international drug-smuggling ring.</t>
  </si>
  <si>
    <t xml:space="preserve">Ronan Collins, Paraic Nialand, John Patrick Beirne, Liam O'Conghaile</t>
  </si>
  <si>
    <t xml:space="preserve">John Michael McDonagh</t>
  </si>
  <si>
    <t xml:space="preserve">Comedy, Thriller</t>
  </si>
  <si>
    <t xml:space="preserve">Nominated for 1 Golden Globe. Another 14 wins &amp; 25 nominations.</t>
  </si>
  <si>
    <t xml:space="preserve">fbi-agent|fbi|small-town|drug-smuggling|boat-on-fire|bribe|photographer|irish-republican-army|galway-ireland|galway|exploding-boat|cocaine|death-of-policeman|police-procedural|derringer|pub|boat|dock|murder-attempt|murder-case|nursing-home|mother-son-relationship|weapons-cache|assault-rifle|ireland|cop-killer|police-corruption|murder|police|two-word-title|rural-ireland|prostitution|dry-humour|blackmail|death-of-mother</t>
  </si>
  <si>
    <t xml:space="preserve">tt1107319</t>
  </si>
  <si>
    <t xml:space="preserve">Dirty Girl</t>
  </si>
  <si>
    <t xml:space="preserve">It's 1987 and Danielle, the high school 'Dirty Girl', is running away. With her is chubby, gay Clarke, a bag of flour called Joan and a Walkman full of glorious '80s tunes.</t>
  </si>
  <si>
    <t xml:space="preserve">Jeremy Dozier, Juno Temple, Zach Lasry, Jonathan Slavin</t>
  </si>
  <si>
    <t xml:space="preserve">Abe Sylvia</t>
  </si>
  <si>
    <t xml:space="preserve">friendship|school|flour|high-school|gay|blonde|mini-dress|mini-skirt|panties|road-movie|strip-club|male-nudity|two-word-title|female-protagonist|hitchhiker|first-gay-sexual-experience|loss-of-virginity|male-virgin|virgin|homophobia|family-relationships|motel|vibrating-bed|california|yearbook|overweight|reference-to-joan-jett|reference-to-joan-crawford|principal's-office|principal|school-principal|biological-father|search-for-birth-father|classroom|bad-reputation|reputation|digested-man|teacher|high-school-student|norman-oklahoma|oklahoma|year-1987|1980s|teenage-boy|teenage-girl|closeted-gay|gay-teenager|gay-character|gay-interest|title-spoken-by-character</t>
  </si>
  <si>
    <t xml:space="preserve">tt1499658</t>
  </si>
  <si>
    <t xml:space="preserve">Horrible Bosses</t>
  </si>
  <si>
    <t xml:space="preserve">Three friends conspire to murder their awful bosses when they realize they are standing in the way of their happiness.</t>
  </si>
  <si>
    <t xml:space="preserve">Jason Bateman, Steve Wiebe, Kevin Spacey, Charlie Day</t>
  </si>
  <si>
    <t xml:space="preserve">boss|murder|dental-assistant|black-comedy|chemical-company|cocaine|heart-attack|blackmail|male-rape|female-on-male-rape|reference-to-jodie-foster|double-cross|woman|briefcase-of-money|suitcase-of-money|vomiting|bloopers-during-credits|latex-gloves|cocaine-use|implied-nudity|female-nudity|sexually-frustrated-female|female-on-male-somnophilia|2010s|punctuality|reference-to-alfred-hitchcock|reference-to-ethan-hawke|peanuts|anesthesia|jealousy|witness|outtakes|punched-in-the-face|revenge|confession|self-inflicted-gunshot-wound|shot-in-the-leg|car-crash|sex-in-bathroom|face-slap|surprise-birthday-party|police-station|flashback|pistol|shot-to-death|shot-in-the-chest|cat|binoculars|no-opening-credits|stabbed-in-the-chest|hidden-key|cell-phone|reference-to-james-bond|photograph|bare-chested-male|non-statutory-female-on-male-rape|reference-to-the-three-musketeers|crotch-grab|manipulation|fantasy-sequence|thrown-through-a-window|body-landing-on-a-car|sex-offender|job-promotion|character-repeating-someone-else's-dialogue|father-son-relationship|accountant|reference-to-oprah-winfrey|character-says-i-love-you|freeze-frame|fast-motion-scene|office-worker|voice-over-narration|ensemble-cast|outtakes-during-end-credits|raised-middle-finger|what-happened-to-epilogue|body-in-a-trunk|stakeout|fiance-fiancee-relationship|female-dentist|sex-talk|comb-over|murder-conspiracy|allergic-reaction|jealous-rage|group-of-friends|woman-in-bra-and-panties|singing-in-a-car|gay-slur|bar|car-chase|police-interrogation|infidelity|dentist|peanut-allergy|breaking-and-entering|sexual-harassment|two-word-title|employer-employee-relationship|death-of-friend|death-of-father</t>
  </si>
  <si>
    <t xml:space="preserve">tt1535612</t>
  </si>
  <si>
    <t xml:space="preserve">The Son of No One</t>
  </si>
  <si>
    <t xml:space="preserve">A young cop is assigned to a precinct in the working class neighborhood where he grew up, and an old secret threatens to destroy his life and his family.</t>
  </si>
  <si>
    <t xml:space="preserve">Al Pacino, Channing Tatum, James Ransone, Ray Liotta</t>
  </si>
  <si>
    <t xml:space="preserve">Dito Montiel</t>
  </si>
  <si>
    <t xml:space="preserve">letter|murder|housing-project|man-with-glasses|subjective-camera|killing-an-animal|nypd|blood|police-car|dog|murder-of-a-police-officer|blood-on-camera-lens|shooting-a-police-officer|guilt|news-report|corrupt-cop|police-corruption|cover-up|reference-to-superman|mental-institution|car-crash|character-repeating-someone-else's-dialogue|falling-down-stairs|child-molestation|gay-slur|nonlinear-timeline|character's-point-of-view-camera-shot|post-september-11-2001|journalist|queens-new-york-city|junkie|corpse|sick-child|newspaper|police-station|bare-chested-male|written-by-director|reference-to-george-w.-bush|reference-to-osama-bin-laden|police-captain|police-detective|shot-to-death|shot-in-the-chest|younger-version-of-character|child-uses-a-gun|pistol|flashback|1980s|father-daughter-relationship|character-says-i-love-you|husband-wife-relationship|reference-to-rudy-giuliani|2000s|staten-island-new-york-city|revelation|falling-off-a-roof|rhyme-in-title|death-of-friend|title-spoken-by-character|surprise-ending</t>
  </si>
  <si>
    <t xml:space="preserve">tt1251743</t>
  </si>
  <si>
    <t xml:space="preserve">Salvation Boulevard</t>
  </si>
  <si>
    <t xml:space="preserve">Set in the world of mega-churches in which a former Deadhead-turned-born again-Christian finds himself on the run from fundamentalist members of his mega-church who will do anything to protect their larger-than-life pastor.</t>
  </si>
  <si>
    <t xml:space="preserve">Jennifer Connelly, Greg Kinnear, Pierce Brosnan, Ed Harris</t>
  </si>
  <si>
    <t xml:space="preserve">George Ratliff</t>
  </si>
  <si>
    <t xml:space="preserve">pastor|doused-with-gasoline|cross|security-guard|shower|bible|cell-phone|lightning|struck-by-lightning|religious-fanatic|reference-to-isaac|reference-to-abraham|prayer|baptism|parking-lot|coloring-book|person-on-fire|alarm|mexico|blackmail|prisoner|hit-with-a-rock|dvd|surveillance|sex-tape|hospital|singing|purity-ball|crying|reference-to-wikipedia|quarry|handcuffs|stabbing|stabbed-in-the-stomach|mistaken-for-devil|devil|painting|desert|father-in-law|stepfather|coma|shot-in-the-head|protest|police-officer|carjacking|car-accident|watching-tv|face-slap|sunday-school|cover-up|gun|author|university|chameleon|accidental-shooting|911-call|pay-phone|interview|tattoo|tattoo-on-breast|drugs|kiss|deadhead|van|billboard|planned-city|what-happened-to-epilogue|stepfather-stepdaughter-relationship|belief-in-heaven|belief-in-the-afterlife|belief-in-hell|belief-in-the-devil|reference-to-the-grateful-dead|rock|sermon|cake|attempted-murder|accident|gunshot|gasoline|marijuana|high|kidnapping|bat|art|paint|father-daughter-relationship|husband-wife-relationship|debate|belief-in-god|church|evangelical|evangelical-christianity|professor|atheist|christianity|christian|religion|based-on-novel</t>
  </si>
  <si>
    <t xml:space="preserve">tt1632708</t>
  </si>
  <si>
    <t xml:space="preserve">Friends with Benefits</t>
  </si>
  <si>
    <t xml:space="preserve">A young man and woman decide to take their friendship to the next level without becoming a couple, but soon discover that adding sex only leads to complications.</t>
  </si>
  <si>
    <t xml:space="preserve">Justin Timberlake, Mila Kunis, Patricia Clarkson, Jenna Elfman</t>
  </si>
  <si>
    <t xml:space="preserve">male-objectification|blow-job|girl-in-panties|no-panties|female-rear-nudity|oral-sex|female-frontal-nudity|sex|scantily-clad-female|female-removes-her-dress|female-removes-her-clothes|lingerie|profanity|orgasm|sex-in-bed|woman-on-top|male-rear-nudity|quickie|friends-with-benefits|white-panties|female-nudity|breasts|sex-scene|new-york-city|new-york|job|break-up|lamp|pillow|watch|chair|sex-montage|bra-and-panties|black-bra|bra|bare-butt|woman's-bare-butt|buttocks|bare-butt-woman|woman-moaning-from-pleasure|moaning-woman|woman-moaning|moaning|sawed-in-half-magic-act|voyeurism|voyeur|upskirt|mini-skirt|mini-dress|thong-panties|brown-panties|black-panties|panties|lust|public-nudity|cleavage|playstation-eye|playstation-move|blu-ray-disc|blu-ray|2010s|major-league-baseball|new-york-mets|microsoft-windows-7|hbo|sony-bravia|led-tv|plasma-tv|touch-screen|sony-vaio|smartphone|sony-ericsson-xperia|hdtv|sony|blog|blogger|news-report|overheard-conversation|beach-house|beach|watching-a-movie|taking-off-pants|jet-ski|alzheimer's-disease|sex-with-socks-on|interrupted-sex|urination|apartment|caught-having-sex|sex-comedy|telephone-call|cell-phone|magazine|swearing|sneezing|sneeze|promiscuous-mother|job-interview|new-job|dating|single|little-boy|flight|airport|party|playstation-3|playing-a-video-game|boat|rooftop|ipad|swearing-on-a-bible|magic-trick|amateur-magician|magician|woman-wearing-a-thong|police-helicopter|eurocopter-as350-squirrel|hollywood-sign|boy-wearing-a-tuxedo|aerial-shot|playing-basketball|fellatio|cunnilingus|black-lingerie|gq-magazine|flash-mob|f-word|single-mother|penthouse-apartment|anti-romantic-comedy|boyfriend-girlfriend-relationship|film-within-a-film|bare-chested-male|parents|alcohol|brother-sister-relationship|mother-daughter-relationship|father-son-relationship|contract|headhunter|los-angeles-california|advertising|scene-after-end-credits|three-word-title|homosexual|leg-spreading|dementia</t>
  </si>
  <si>
    <t xml:space="preserve">tt1488555</t>
  </si>
  <si>
    <t xml:space="preserve">The Change-Up</t>
  </si>
  <si>
    <t xml:space="preserve">Dave is a married man with three kids and a loving wife, and Mitch is a single man who is at the prime of his sexual life. One fateful night while Mitch and Dave are peeing in a fountain, lightning strikes and they switch bodies.</t>
  </si>
  <si>
    <t xml:space="preserve">Ryan Reynolds, Jason Bateman, Leslie Mann, Olivia Wilde</t>
  </si>
  <si>
    <t xml:space="preserve">fountain|best-friend|law-firm|sex|lawyer|lust|statue|attorney|body-switching|body-transformation|pregnancy|crying-woman|defecation|bare-breasts|girl-in-panties|blonde|leg-spreading|sex-in-bed|coitus|copulation|female-removes-her-clothes|thong-panties|white-panties|black-panties|panties|nipples-visible-through-clothing|female-rear-nudity|female-frontal-nudity|female-nudity|scantily-clad-female|cleavage|story-continued-during-end-credits|outdoor-wedding-reception|driving-at-night-in-the-rain|man-unfastening-a-woman's-bra|baby-holding-a-knife|fetus-kicking|horny-pregnant-woman|family-dinner|woman-wearing-black-lingerie|woman-wearing-a-g-string|man-kissing-a-breast|conference-room|two-babies-in-a-bath|unrated-version-available|masturbation|smartphone|hdtv|blackberry|getting-a-tattoo|sombrero|male-sitting-on-a-toilet|baby-playing-with-a-knife|hand-on-a-breast|baby-in-a-crib|cartoon-on-tv|scene-during-end-credits|driving-in-the-rain|flash-forward|urinating-in-public|urinating-in-a-fountain|butterfly-tattoo|woman-wearing-a-thong|red-dress|aquarium|grocery-shopping|child-with-a-knife|female-sitting-on-a-toilet|topless-pregnant-woman|switching-bodies|breast-feeding|bubble-bath|unhappy-wife|marital-problem|working-late|toast|kiss|banquet|country-club|law-partner|shopping-mall|crying-baby|advice|changing-a-diaper|baby-bottle|filthy-apartment|three-way-sex|remarriage|father-son-relationship|wedding|anniversary|baby-defecation|porn-set|film-set|atlanta-georgia|mediator|mediation|husband-wife-relationship|recital|ballet-class|power-outage|loss-of-power|urination|f-word|merger|toilet|twin|water-fountain|baseball-game|baseball|tattoo-on-back|tattoo-artist|tattoo|body-swap</t>
  </si>
  <si>
    <t xml:space="preserve">tt1622547</t>
  </si>
  <si>
    <t xml:space="preserve">30 Minutes or Less</t>
  </si>
  <si>
    <t xml:space="preserve">Two fledgling criminals kidnap a pizza delivery guy, strap a bomb to his chest, and inform him that he has mere hours to rob a bank or else...</t>
  </si>
  <si>
    <t xml:space="preserve">Jesse Eisenberg, Danny McBride, Aziz Ansari, Nick Swardson</t>
  </si>
  <si>
    <t xml:space="preserve">pizza-delivery-boy|heist-gone-wrong|unlikely-criminal|bank-heist|bank-robbery|kidnapping|dumb-criminal|race-against-time|strapped-to-a-bomb|pizza-delivery|heist|scheme|black-comedy|woman-in-a-bikini|pixilated-nudity|man-wearing-a-gorilla-mask|duct-tape-gag|man-wearing-a-chimpanzee-mask|budweiser|gun|threat|shooting|clumsiness|car-driving|car|talking-while-driving|danger|violence|female-nudity|nudity|oral-sex-in-a-car|sexual-humor|drug-humor|vulgarity|sony|hdtv|sony-vaio|sister|elementary-school|reference-to-metallica|singing-in-a-car|time-in-title|tanning-salon|scene-after-end-credits|exploding-car|shot-in-the-shoulder|burned-alive|person-on-fire|flamethrower|shot-in-the-stomach|shot-in-the-neck|inheritance|ex-marine|stealing-a-car|car-crash|masked-man|shot-in-the-leg|toy-gun|dye-pack|bag-of-money|face-slap|character's-point-of-view-camera-shot|bombmaker|cell-phone|strip-club|reference-to-facebook|laser-pointer|friendship|raised-middle-finger|duct-tape-over-mouth|knocked-out|murder|character-repeating-someone-else's-dialogue|scrapyard|freeze-frame|teacher|hitman|lottery-winner|father-son-relationship|crossbow|held-at-gunpoint|pistol|quitting-job|title-appears-in-writing|twin-brother-and-sister|pizzeria|car-chase|marijuana-joint|scene-during-opening-credits|loosely-based-on-real-events|title-spoken-by-character|number-in-title</t>
  </si>
  <si>
    <t xml:space="preserve">tt1622979</t>
  </si>
  <si>
    <t xml:space="preserve">Final Destination 5</t>
  </si>
  <si>
    <t xml:space="preserve">Survivors of a suspension-bridge collapse learn there's no way you can cheat Death.</t>
  </si>
  <si>
    <t xml:space="preserve">Nicholas D'Agosto, Emma Bell, Miles Fisher, Ellen Wroe</t>
  </si>
  <si>
    <t xml:space="preserve">suspension-bridge|gymnast|characters-killed-one-by-one|eyeball-run-over-by-car|fall-out-window|teddy-bear-has-its-eye-poped-out|death-of-a-co-worker|sudden-death|uneven-parallel-bars|laser-surgery|acupuncture|woman-with-glasses|body-landing-on-a-car|eye-surgery|death-of-protagonist|impalement|no-survivors|premonition|surprise-ending|death|blood-splatter|latex-gloves|teddy-bear-squished|numbered-sequel|number-5-in-title|meat-grinder|crash-through-window|pulled-out-eyeball|laser|close-up-of-eyes|teddy-bear|eye-clamped-open|kitchen-fire|stealing-from-a-coworker|finger-prick|balance-beam|gymnastics-practice|raining|umbrella|grave-side-ceremony|precognition|scalded|hit-by-a-falling-object|circular-saw|road-construction|road-crew|rubber-band-bracelet|meat-cleaver|industrial-accident|skewer|cheating-death|water-jug|dissatisfied-customer|broken-spine|disgruntled-worker|moral-ambiguity|french-restaurant|apprenticeship|fancy-restaurant|chain-of-events|internship|cause-and-effect|eye-surgeon|dragon-lady|freak-accident|skull-crushing|gift-certificate|death-of-co-worker|vibrating-cell-phone|electric-shock|stepping-on-a-nail|whistling-kettle|torso-cut-in-half|head-crushing|corporate-retreat|girl-stripped-down-to-bra|intern|black-bra|blood-on-camera-lens|dark-comedy|full-circle|montage|2000s|bare-chested-male|severed-hand|exploding-airplane|memorial-service|police-officer-killed|fbi-agent|shot-to-death|shot-in-the-back|hung-by-hook|tar|coroner|pistol|stabbed-in-the-back|crushed-head|subtitled-scene|massage-parlor|murder|accidental-death|broken-back|thrown-through-a-window|eye-gouging|gore|fall-to-death|fall-from-height|falling-off-a-bridge|boyfriend-girlfriend-relationship|burned-alive|crushed-to-death|crushed-by-a-car|co-worker|horror-movie-prequel|title-at-the-end|three-word-title|digit-in-title|3-dimensional|bridge-collapse|fifth-part|prequel-and-sequel|number-in-title</t>
  </si>
  <si>
    <t xml:space="preserve">tt1235170</t>
  </si>
  <si>
    <t xml:space="preserve">The Future</t>
  </si>
  <si>
    <t xml:space="preserve">When a couple decides to adopt a stray cat their perspective on life changes radically, literally altering the course of time and space and testing their faith in each other and themselves.</t>
  </si>
  <si>
    <t xml:space="preserve">Hamish Linklater, Miranda July, David Warshofsky, Isabella Acres</t>
  </si>
  <si>
    <t xml:space="preserve">Miranda July</t>
  </si>
  <si>
    <t xml:space="preserve">cat|co-written-by-leading-actress|f-rated|written-by-cast-member|written-by-star|cellphone|photographing-oneself|no-soliciting-sign|neighbor|friend|banner-making|limerick|doing-laundry|cat-cage|cooking|hippopotamus-figurine|cleaning-a-kitchen|sign-and-banner-machine|corpus-dei|backyard|barbecue|little-girl|little-boy|volunteer|exercise-video|solicitor|reprioritizing|calendar|hole-in-the-ground|environmentalist|washing-machine|home-office|warehouse|male's-head-under-female's-dress|hair-dryer|portable-hair-dryer|old-man|renal-failure|inevitability|tea|sleeping-in-a-hole-in-the-ground|nothingness|stairway|freezer|fate|vest|money|buying-a-tree|tide|beach|buying-a-drawing|portrait-drawing|tech-support|reference-to-god|eating|food|sandwich|older-man-younger-woman-relationship|cheating-girlfriend|unfaithfulness|infidelity|female-sitting-on-male's-lap|t-shirt|ball-of-yarn|father-daughter-relationship|amnesia|exercise|watching-a-video-on-a-computer|taking-off-someone's-panties|panties|greeting-card|husband-wife-relationship|cat-writing-a-letter|writing-a-letter|awkwardness|hand-on-thigh|unzipping-pants-fly|rear-entry-sex|bare-chested-male|lemonade|tangerine|surrealism|water-hose|dutch-door|earphones|global-warming|reading|book|packing-a-suitcase|suitcase|tarzana-california|baby|pregnancy|drawing|wrecking-ball|narration-from-the-grave|climbing-through-a-window|flashlight|digging-a-hole|digging|soul-mate|dead-cat|christmas|reference-to-mapquest|apple-computer|sleeping|bed|girl|looking-out-a-window|injured-cat|dance-teacher|dance-class|song|singing|singer|listening-to-music|stopping-time|fantasy-sequence|hearing-voices|reference-to-cirque-du-soleil|talking-to-the-moon|moon|bathtub|bath|apology|boxer-shorts|underwear|telephone-call|f-word|reference-to-facebook|quitting-a-job|female-veterinarian|veterinarian|pet-adoption|pet|hating-one's-job|apartment|los-angeles-california|children|reference-to-barack-obama|computer|talking-cat|narrated-by-a-cat|voice-over-narration|death-of-a-cat|cynicism|35-year-old|thirty-something|prologue|kiss|dancer|title-directed-by-female|boyfriend-girlfriend-relationship|dating|watching-a-video|reference-to-youtube|absurdism|two-word-title|written-by-director|sex|moment-in-eternity|stopped-time|time-freeze|frozen-time|dance|receptionist|animal-shelter|dance-studio|internet|escher-stairway|dancing</t>
  </si>
  <si>
    <t xml:space="preserve">tt1438176</t>
  </si>
  <si>
    <t xml:space="preserve">Fright Night</t>
  </si>
  <si>
    <t xml:space="preserve">After a new neighbor moved into the house next door, Charley discovers that he is an ancient vampire and goes in search for the help of Peter Vincent, a famous "vampire killer" to save his neighborhood from the creature.</t>
  </si>
  <si>
    <t xml:space="preserve">Anton Yelchin, Colin Farrell, Toni Collette, David Tennant</t>
  </si>
  <si>
    <t xml:space="preserve">vampire|neighbor|remake|suburb|magician|teenager|held-captive|intimidation|eating-an-apple|spying|stalking|spying-on-someone|apple|fangs|vampire-killed-by-daylight|vampire-driving-a-car|turned-into-vampire|cross|lighting-a-cigarette|vampire-nest|sucking-blood-from-a-wound|death-of-vampire|male-vampire|vampire-teeth|bitten-by-a-vampire|vampire-girl|female-vampire|vampire-hunter|blood-splatter|blood-on-mouth|sucking-blood|teenage-vampire|open-shirt|leather-pants|turning-into-a-vampire|setting-someone-on-fire|blood-on-hand|dead-woman-with-eyes-open|dead-woman-on-floor|dripping-blood|hidden-room|man-wearing-a-wig|sunrise|eaten-alive|arrow|magician's-assistant|panic-room|burnt-face|basement|exploding-house|hospital|holy-water|drinking-blood|crucifix|boyfriend-girlfriend-relationship|single-mother|mother-son-relationship|high-school-student|bare-chested-male|las-vegas-nevada|horror-movie-remake|desert|fake-mustache|bleeding-neck|gothic|swimming-pool|motorcycle|bully|celebrity|beer|vampirism|licking-blood-off-finger|licking-blood|aerial-shot|house-fire|disintegrating-into-ashes|woman-disintegrated|character-repeating-someone-else's-dialogue|no-reflection|nail|revenge|title-at-the-end|dusk|sunset|burned-alive|person-on-fire|crossbow|nightclub|hiding-on-the-ceiling|raised-middle-finger|marijuana-joint|transformation|axe|stabbed-in-the-neck|severed-arm|impalement|stabbed-in-the-heart|stabbed-in-the-chest|stabbed-in-the-back|character's-point-of-view-camera-shot|cameo|hit-by-a-van|car-crash|3-dimensional|car-chase|fireplace|exploding-body|regeneration|shot-in-the-shoulder|shot-in-the-chest|shotgun|pistol|silver-bullet|casino|invitation|throat-ripping|cell-phone|falling-into-a-pool|wooden-stake|gore|character-says-i-love-you|suspicion|title-appears-in-writing|blood|corpse|hiding-in-a-closet|hiding-under-a-bed|bitten-in-the-neck|murder|murder-of-family|disappearance|horror-comic|death-of-friend|title-spoken-by-character|remake-of-cult-favorite|remake-of-american-film|death|imprisonment|vampire-comedy|horror-host|first-part|subjective-camera|stabbing|dead-body|supernatural-power|murdered-in-an-elevator|breaking-and-entering|stalker|master-vampire|vampire-bite|stealing-someone's-girlfriend|lens-flare|volkswagon-beetle-convertible|camera-focus-on-female-butt|death-of-girlfriend|finger-gun|long-take|trapdoor|sexual-predator</t>
  </si>
  <si>
    <t xml:space="preserve">tt0816462</t>
  </si>
  <si>
    <t xml:space="preserve">Conan the Barbarian</t>
  </si>
  <si>
    <t xml:space="preserve">A vengeful barbarian warrior sets off to get his revenge on the evil warlord who attacked his village and murdered his father when he was a boy.</t>
  </si>
  <si>
    <t xml:space="preserve">Jason Momoa, Stephen Lang, Rachel Nichols, Ron Perlman</t>
  </si>
  <si>
    <t xml:space="preserve">forging-a-sword|sword-and-sorcery|sword-and-fantasy|sword-and-sandal|robert-e.-howard|warrior|mask|barbarian|soldier|warlord|revenge|bone|tavern|slave|attack|pirate|monastery|capture|boy|monk|thief|sorcerer|witch|battle|chaos|remake-of-cult-film|burned-alive|cruel-death|cruelty|molten-metal-poured-on-head|freed-slave|slave-girl|celebration|sword-forging|claw-hand|claw|shoulder-scar|facial-scar|scar|swallowing-a-key|key|building-collapse|tied-to-a-wagon-wheel|bound-in-chains|chained|chained-to-a-wall|falling-to-death|molten-metal|boulder|childbirth|younger-version-of-character|death-of-daughter|sex-scene|woman-bound-spread-eagle|dancing-girl|passionate-kiss|natural-bridge|boarding-party|vengeance|poisoned|trebuchet|two-on-a-horse|run-over|horse-drawn-wagon|spyglass|sailing-ship|shackled|avalanche|pile-of-bones|dying-to-save-son|burning-village|killed-with-own-sword|shot-with-an-arrow|suit-of-armor|cavalry-battle|anvil|four-against-one|egg|test|newborn|caesarean-section|woman-in-labor|fetus|pulp-fiction|prehistoric-times|stone-age|paleolithic-age|10000-b.c.|hyborian-age|house-fire|volley-of-arrows|cavalry|starts-with-narration|catapult|dark-hero|ambush|single-parent|single-father|husband-wife-relationship|ritual|freeze-frame|student-teacher-relationship|man-hits-a-woman|tied-up|bound-and-gagged|righteous-rage|showdown|waterfall|subterranean|impalement|catfight|rope-bridge|crushed-head|crushed-to-death|animal-attack|underwater-scene|drowning|disguise|supernatural-power|damsel-in-distress|creature|slow-motion-scene|stick-fight|explosion|exploding-body|jumping-from-height|fall-through-floor|sorceress|hammock|walled-city|kicked-in-the-stomach|kicked-in-the-face|punched-in-the-chest|killing-an-animal|palace|castle|demon|demonic-possession|resurrection|back-from-the-dead|flashback|escape|female-warrior|disfigurement|gash-in-the-face|slingshot|threatened-with-a-knife|dagger|knife|kidnapping|female-nudity|nun|pipe-smoking|oracle|interrogation|severed-nose|dungeon|arm-wrestling|interracial-friendship|megalomaniac|world-domination|male-nudity|mercenary|slave-camp|burned-to-death|horse-chase|foot-chase|severed-head|campfire|master-apprentice-relationship|assassination-attempt|assassin|henchman|neck-breaking|head-butt|decapitation|axe|drifter|mountain|goat|evil-sorcerer|fire|child-in-peril|murder|murder-of-a-pregnant-woman|pregnancy|fistfight|beaten-to-death|shot-to-death|shot-in-the-leg|shot-in-the-back|shot-in-the-chest|shot-in-the-head|severed-arm|fireball|stabbed-to-death|stabbed-in-the-head|stabbed-in-the-back|stabbed-in-the-chest|stabbed-in-the-leg|stabbed-in-the-foot|snow|woods|death-of-wife|no-opening-credits|dual-wield|black-magic|giant-octopus|tentacle|tasting-blood|prophecy|human-sacrifice|loss-of-nose|topknot|falling-through-ice|rite-of-passage|father-son-relationship|father-daughter-relationship|incestuous-desire|caesarean-birth|death-in-childbirth|name-in-title|hand-to-hand-combat|3-dimensional|seeing-father-murdered|chase|horse|wagon|blind-archer|archer|jealousy|ancient|person-on-fire|evil-man|boat|serpent|good-versus-evil|warrior-woman|mutilation|throat-slitting|brutality|jumping-off-cliff|falling-from-height|premarital-sex|massacre|slavery|child-warrior|death|princess|king|rescue|eye-patch|one-eyed-man|blacksmith|sandman|suicide|torture|murder-of-father|fictional-war|axe-fight|battle-axe|bow-and-arrow|shot-with-a-bow-and-arrow|stabbed-with-a-spear|stabbed-with-a-sword|fight|fighting|remake|magic|battlefield|strongman|swordsman|sword-fighting|sword-fight|sword-duel|disarming-someone|combat|mixed-martial-arts|martial-arts|tough-girl|spear|gore|blood|blood-splatter|violence|tough-guy|one-against-many|one-man-army|hero|sword|three-word-title|muscleman|death-of-mother|death-of-father|100th-century-b.c.|alternate-history|adventurer|anti-hero|based-on-comic-book|based-on-comic|bare-chested-male|adventure-hero|action-hero|based-on-pulp-magazine|character-name-in-title</t>
  </si>
  <si>
    <t xml:space="preserve">tt1637706</t>
  </si>
  <si>
    <t xml:space="preserve">Our Idiot Brother</t>
  </si>
  <si>
    <t xml:space="preserve">A comedy centered on an idealist who barges into the lives of his three sisters.</t>
  </si>
  <si>
    <t xml:space="preserve">Paul Rudd, Nick Sullivan, Francesca Papalia, Bob Stephenson</t>
  </si>
  <si>
    <t xml:space="preserve">Jesse Peretz</t>
  </si>
  <si>
    <t xml:space="preserve">nude-model|art-model|jail|three-sisters|hippie|dog|farm|farmer|lawyer|bisexual|marriage|documentary-filmmaker|marijuana|farmers-market|reference-to-pubic-hair|sibling-relationship|siblings|candle-making|three-word-title|kissing-a-dog|menage-a-trois|ballet-class|golden-retriever|live-chicken|man-wearing-a-towel|red-dress|fruit-stand|lesbian-kiss|disclosure|comedienne|stand-up-comedian|painter|artist's-model|one-night-stand|pregnancy|secret|dognapping|angry-ex-girlfriend|russian-dancer|ballerina|marital-infidelity|marital-problem|husband-wife-relationship|mother-son-relationship|release-from-jail|arrest|long-island|family-relationships|sex-scene|artist|pregnant|charades|karate|stay-at-home-mom|ex-girlfriend|interview|magazine-writer|male-female-friendship|lesbian|young-son|uncle-nephew-relationship|cheating-husband|living-with-mother|family-dinner|parole-officer|sister-sister-relationship|brother-sister-relationship|title-spoken-by-character</t>
  </si>
  <si>
    <t xml:space="preserve">tt1270761</t>
  </si>
  <si>
    <t xml:space="preserve">Don't Be Afraid of the Dark</t>
  </si>
  <si>
    <t xml:space="preserve">A young girl sent to live with her father and his new girlfriend believes that she has released creatures from a sealed ash pit in the basement of her new home.</t>
  </si>
  <si>
    <t xml:space="preserve">Bruce Gleeson, Eddie Ritchard, Garry McDonald, Bailee Madison</t>
  </si>
  <si>
    <t xml:space="preserve">Troy Nixey</t>
  </si>
  <si>
    <t xml:space="preserve">mansion|basement|interior-designer|disappearance|creature|stabbed-to-death|fire|forest|woods|knife|dinner|self-sacrifice|scar|painting|psychiatrist|screaming|camera|severed-arm|heavy-rain|hearing-voices|tooth-ripped-out|maid|paranoia|fear|suspense|mushroom|architectural-drawing|horse-drawn-carriage|looking-through-a-keyhole|unconscious|home-library|shower-curtain|reference-to-pope-sylvester-ii|spiral-staircase|bubble-bath|woman-in-bathtub|covered-in-blood|coin|shaving|secret-door|private-library|wildlife-painting|tooth|hammer-and-chisel|candle|knocked-out|stabbed-in-the-face|broken-leg|crushed-to-death|party|mural|library|hospital|silver-dollar|hiding-under-the-covers|koi-fish|koi-pond|garden|blood|stabbed-in-the-shoulder|stabbed-in-the-hand|stabbed-with-scissors|stabbed-with-a-screwdriver|stabbed-in-the-leg|lens-flare|bare-chested-male|teddy-bear|hidden-door|bookcase|fireplace|architect|polaroid-camera|airport|murder|teeth-knocked-out|falling-down-stairs|housekeeper|monster|imp|old-dark-house|child-in-peril|child-psychiatrist|drawing|dinner-table|garage|little-girl|bathtub|flashlight|flash-camera|teeth|long-take|animated-credits|year-999|title-at-the-end|character's-point-of-view-camera-shot|character-says-i-love-you|character-repeating-someone-else's-dialogue|boyfriend-girlfriend-relationship|female-protagonist|child-protagonist|stepmother-stepdaughter-relationship|father-daughter-relationship|remake|horror-movie-remake</t>
  </si>
  <si>
    <t xml:space="preserve">tt1214962</t>
  </si>
  <si>
    <t xml:space="preserve">Seeking Justice</t>
  </si>
  <si>
    <t xml:space="preserve">After his wife is assaulted, a husband enlists the services of a vigilante group to help him settle the score. Then he discovers they want a 'favor' from him in return.</t>
  </si>
  <si>
    <t xml:space="preserve">Nicolas Cage, January Jones, Guy Pearce, Harold Perrineau</t>
  </si>
  <si>
    <t xml:space="preserve">secret-organization|assassin|conspiracy|fugitive|cover-up|favor|vigilante|journalist|vigilante-group|teacher|musician|hospital|chess|high-school|sex-in-bed|kissing-while-having-sex|bearded-man|anti-hero|kiss|hand-to-hand-combat|blonde-woman|blonde|running|opening-action-scene|wife-in-danger|6-months-later|murder-suspect|police-arrest|questioned-by-police|police-car-chase|secret-recording|ramming-a-car|escape-from-custody|character-appears-on-front-page-of-a-newspaper|two-word-title|fistfight|disarming-someone|fight-to-the-death|punched-in-the-chest|martial-arts|showdown|impalement|bribery|laptop|false-name|pay-phone|orchestra|reporter|investigative-reporter|suspense|wrongful-arrest|hit-by-a-truck|memorial|impersonating-a-police-officer|investigation|website|internet|metal-detector|dvd|blood-splatter|blood|corpse|fight|brawl|interrogation|two-way-mirror|framed-for-murder|frame-up|beating|pool-table|shot-in-the-leg|shot-in-the-arm|escape-attempt|gunfight|shot-in-the-back|shot-in-the-shoulder|assassination|home-invasion|deal|abandoned-building|hot-dog-stand|stadium|moral-dilemma|target-practice|shooting-range|gun-store|gas-station|newspaper-headline|on-the-run|fake-identity|product-placement|security-guard|nurse|doctor|rapist|rape-victim|off-screen-rape|revolver|silencer|friendship|chase|death|handcuffs|disguise|elevator|escape|rescue|held-at-gunpoint|hostage|taxi|interracial-friendship|security-camera|surveillance|psychological-torture|mugshot|police-corruption|manipulation|stalker|stalking|paranoia|neo-noir|social-decay|police|detective|cell-phone|car-accident|flat-tire|parking-garage|whistleblower|vigilante-justice|police-vigilantism|restaurant|cellist|bicycle|falling-from-height|betrayal|school-bus|mall|shot-in-the-forehead|kidnapping|boat|car-chase|storage-unit|newspaper-office|lens-flare|tap-dancer|deception|cellphone-video|police-station|police-detective|punched-in-the-face|gay-slur|body-landing-on-a-car|bus|apartment|zoo|555-phone-number|reference-to-santa-claus|shot-in-the-head|photograph|shot-to-death|vending-machine|flashback|man-punching-a-woman|pistol|high-school-principal|reference-to-william-shakespeare|character-says-i-love-you|necklace|bare-chested-male|slow-motion-scene|bar|police-lieutenant|news-report|character-repeating-someone-else's-dialogue|husband-wife-relationship|scene-during-opening-credits|falling-to-death|car-crash|escalator|falling-off-a-bridge|shot-in-the-chest|shot-multiple-times|shootout|duct-tape-over-mouth|gun-held-to-head|police-chase|pepper-spray|hit-by-a-car|foot-chase|arrest|suspended-from-job|high-school-teacher|intimidation|elephant|flash-forward|rape|vengeance|mardi-gras|graffiti|english-teacher|marital-love|monster-truck|superdome|double-cross|pushed-from-height|funeral-wake|stolen-car|new-orleans-louisiana|police-interrogation|newspaper-reporter|surveillance-footage|corrupt-cop|murder|revenge|vigilantism|independent-film|title-spoken-by-character|surprise-ending|one-word-title</t>
  </si>
  <si>
    <t xml:space="preserve">tt1411664</t>
  </si>
  <si>
    <t xml:space="preserve">Bucky Larson: Born to Be a Star</t>
  </si>
  <si>
    <t xml:space="preserve">A kid from the Midwest moves out to Hollywood in order to follow in his parents footsteps -- and become a porn star.</t>
  </si>
  <si>
    <t xml:space="preserve">Nick Swardson, Christina Ricci, Don Johnson, Stephen Dorff</t>
  </si>
  <si>
    <t xml:space="preserve">Tom Brady</t>
  </si>
  <si>
    <t xml:space="preserve">diner|masturbation|buck-teeth|porn-star|shooting-a-pornographic-movie|eating-a-banana|signing-an-autograph|obstacle-course|some-scenes-in-black-and-white|ice-cream-cone|bare-breasts|bare-chested-male|man-wearing-a-neck-brace|jigsaw-puzzle|sexual-humor|sex-comedy|group-masturbation|hollywood-california|character-name-in-title</t>
  </si>
  <si>
    <t xml:space="preserve">tt1686018</t>
  </si>
  <si>
    <t xml:space="preserve">Creature</t>
  </si>
  <si>
    <t xml:space="preserve">In the back country of Louisiana, a group of friends unearth a terrible secret that unleashes a monster from the depths of the swamp.</t>
  </si>
  <si>
    <t xml:space="preserve">Mehcad Brooks, Serinda Swan, Dillon Casey, Lauren Schneider</t>
  </si>
  <si>
    <t xml:space="preserve">Fred Andrews</t>
  </si>
  <si>
    <t xml:space="preserve">skinny-dipping|female-frontal-nudity|female-nudity|louisiana|swamp|ritual|masturbation|voyeurism|coral-snake|cannibalism|rural|leg-bitten-off|incestuous-kiss|bare-breasts|full-frontal-female-nudity|snake|topless-female-nudity|photographing-sex|hand-job|lesbian-sex|creature-feature|alligator-attack|characters-killed-one-by-one|inbreeding|reference-to-moby-dick|small-town|sinkhole|sibling-incest-subtext|incest|brother-sister-incest|half-man-half-beast|convenience-store|actress-breaking-typecast|gore|sex|female-rear-nudity|female-full-frontal-nudity|male-frontal-nudity|male-nudity|independent-film|outdoor-sex|woman-wearing-only-a-man's-shirt|bayou|creature|blood|violence|side-boob|tank-top|death-of-fiancee|lesbian-kiss|interracial-sex|bra-removing|black-bra|college-student|detour|navy-seal|swamp-trash|redneck|swamp-monster|alligator|mythical-creature|new-orleans-louisiana|nudity</t>
  </si>
  <si>
    <t xml:space="preserve">tt1320239</t>
  </si>
  <si>
    <t xml:space="preserve">Burke and Hare</t>
  </si>
  <si>
    <t xml:space="preserve">A black comedy about two nineteenth century grave robbers, who find a lucrative business providing cadavers for an Edinburgh medical school.</t>
  </si>
  <si>
    <t xml:space="preserve">Bill Bailey, Tom Wilkinson, Michael Smiley, Tim Curry</t>
  </si>
  <si>
    <t xml:space="preserve">19th-century|murderer|black-comedy|grave-robbing|jail-cell|frenchman|applause|shakespeare-play|city|militia|soldier|champagne|alcohol|stagecoach|missionary-position|fully-clothed-sex|sex-in-bed|end-credits-roll-call|cleavage|pipe-smoking|speech|year-1828|great-britain|europe|coitus|sex-scene|reference-to-coleridge|reference-to-william-wordsworth|reference-to-shakespeare's-macbeth|death-from-heart-attack|death-by-suffocation|old-woman-murdered|talking-during-sex|comedic-sex-scene|female-orgasm|shot-in-the-ass|1820s|officer|war-veteran|death|main-character-dies|pub|trickster|scheme|marauder|poverty|husband-wife-relationship|sex|alcoholic|angry-mob|missing-person-poster|actress|horse-and-carriage|severed-foot|feet|cruelty|severed-limb|closing-eyes-of-dead-person|cameo|hangman|anti-villain|villain-played-by-lead-actor|murder|criminal|play|smothering|smothered-to-death|cult-film|what-happened-to-epilogue|irish-immigrant|dissection|medical-college|edinburgh-scotland|serial-killer|based-on-true-story</t>
  </si>
  <si>
    <t xml:space="preserve">tt0780504</t>
  </si>
  <si>
    <t xml:space="preserve">Drive</t>
  </si>
  <si>
    <t xml:space="preserve">A mysterious Hollywood stuntman and mechanic moonlights as a getaway driver and finds himself in trouble when he helps out his neighbor.</t>
  </si>
  <si>
    <t xml:space="preserve">Ryan Gosling, Carey Mulligan, Bryan Cranston, Albert Brooks</t>
  </si>
  <si>
    <t xml:space="preserve">Nicolas Winding Refn</t>
  </si>
  <si>
    <t xml:space="preserve">Nominated for 1 Oscar. Another 77 wins &amp; 170 nominations.</t>
  </si>
  <si>
    <t xml:space="preserve">neo-noir|mythical-hero|nameless-character|protective-male|kissing-in-an-elevator|silent-protagonist|revenge|wrist-slitting|stabbed-to-death|death-of-husband|getaway|mechanic|neighbor|garage|getaway-driver|stuntman|getaway-car|love|heist|gun|escape|race-car|latex-gloves|needing-money|night|city|intimidation|money-laundering|mafia|bleeding-to-death|driving-in-reverse|blood-on-face|supermarket|welcome-home-party|grocery-shopping|being-followed|suspense|staring-contest|protection-money|head-injury|spitting-blood|police-car|stripper|stealing-a-car|death|brutality|breaking-and-entering|stunt-driver|loner|beaten-to-death|organized-crime|psychopath|ambiguous-ending|toothpick|woman-slaps-a-man|stabbed-with-a-fork|stabbed-in-the-throat|stabbed-in-the-eye|covered-in-blood|hit-with-a-hammer|bullet|masked-man|jacket|scene-during-opening-credits|murder|car-chase|one-million-dollars|robbery|stolen-money|woman|mobster|weapon|blood-spray|knife-cutting-hand|knife-cut|stitch|blood-spray-on-window|female-nudity|parking-garage|alcohol|beer-drinking|beard|low-paid-job|movie-camera|filmmaking|blood-splatter|breasts|wet-jeans|extreme-violence|swallowing-a-bullet|claw-hammer|chinese-takeout|rubber-mask|shooting-movie|wristwatch|existentialism|mistress|moral-corruption|evil-businessman|mob-enforcer|cleaning-knife|vengeance|man-with-a-past|arthouse-action|shadow|overhead-camera-shot|exsanguination|movie-trailer|stabbed-in-the-neck|arm-cast|breaking-hand|pump-action-shotgun|backhand-slap|hundred-dollar-bill|ford-mustang|shot-multiple-times|grocery-store|driving-at-night|night-cityscape|driving-getaway-car|diner|stock-car|apartment-building|watching-tv|man-boy-relationship|car-breakdown|chinese-food|overhead-shot|reference-to-coca-cola|leather-gloves|strangulation|duffel-bag|bandaged-hand|jewish-slur|scorpion|gore|film-producer|giving-a-toast|sunglasses|extortion|echo-park-los-angeles|dressing-room|cafe|accomplice|limp|stunt-double|looking-at-self-in-mirror|tension|love-triangle|cell-phone|friendship|jealousy|character's-point-of-view-camera-shot|searchlight|raised-middle-finger|f-word|chevrolet-impala|thief|anti-hero|helicopter|restaurant|husband-wife-relationship|gangster|father-son-relationship|lens-flare|blood-on-camera-lens|double-cross|strip-club|los-angeles-river|man-slaps-a-woman|drowning|ocean|beach|stomped-to-death|hitman|cigarette-smoking|writing-on-hand|broken-hand|straight-razor|knife|impalement|stabbed-in-the-stomach|stabbed-in-the-chest|shot-through-a-window|motel|shotgun|pistol|pizzeria|news-report|bag-of-money|killed-in-an-elevator|car-crash|head-blown-off|shot-to-death|shot-in-the-arm|shot-in-the-chest|shot-in-the-back|shot-in-the-neck|robbery-gone-awry|beating|racial-slur|jewish|character-repeating-someone-else's-dialogue|leg-brace|auto-mechanic|ex-convict|interracial-relationship|interracial-marriage|mother-son-relationship|waitress|slow-motion-scene|racetrack|movie-set|man-with-no-name|pawnshop|hollywood-california|los-angeles-california|character-says-i-love-you|title-appears-in-song|face-slap|mask|apartment|head-stomp|shot-in-the-head|violence|release-from-prison|police-chase|one-word-title|blood|concealed-weapon|car-over-a-cliff|car-rollover|death-of-father|death-of-friend|based-on-novel|title-spoken-by-character</t>
  </si>
  <si>
    <t xml:space="preserve">tt1523939</t>
  </si>
  <si>
    <t xml:space="preserve">Answers to Nothing</t>
  </si>
  <si>
    <t xml:space="preserve">Against the backdrop of a missing girl case, lost souls throughout Los Angeles search for meaning and redemption and affect each other in ways they don't always see.</t>
  </si>
  <si>
    <t xml:space="preserve">Julie Benz, Elizabeth Mitchell, Caitlin Gerard, Greg Germann</t>
  </si>
  <si>
    <t xml:space="preserve">Matthew Leutwyler</t>
  </si>
  <si>
    <t xml:space="preserve">masturbation|school|marathon|self-loathing|african-american|teacher|infidelity|girl|single-parent|detective|child-abduction|missing-child|redemption|missing-girl|man-crying|birthday-sex|impersonating-a-police-officer|trapdoor|gun|shot-in-the-neck|bleeding-to-death|punched-in-the-face|fight|nightclub|security-guard|dislocated-shoulder|car-accident|alcoholism|camera|reference-to-the-village-people|flashback|wheelchair|interracial-relationship|date|funeral|kiss|white-male-black-female-relationship|magazine|porn-magazine|pornography|watching-porn|waiting-room|used-condom|condom|woman-on-top|homeless-man|brain-damage|shaving|birthday|sobriety|alcoholic|brother-sister-relationship|mustache|penis|washing-hair|bathing|bathtub|park|support-group|dog|husband-wife-relationship|baby-store|store|baby-clothes|racial-identity|reference-to-martin-luther-king-jr.|classroom|racism|reference-to-archie-bunker|coffee|apartment-building|songwriting|singer|singing|summer|christmas-music|absent-father|mother-son-relationship|text-messaging|telephone-call|obituary|police|weimaraner|atheist|infertility|in-vitro-fertilization|wanting-a-baby|wanting-to-have-children|trying-to-get-pregnant|erection|police-officer|computer|role-playing-game|neighbor|child-kidnapping|kidnapper|kidnapping|police-interrogation|interview|adultery|extramarital-affair|therapist|reference-to-paris-hilton|running|reference-to-facebook|doctor's-office|crying|single-mother|california|missing-person|watching-tv|watching-news-on-tv|doctor|semen|sperm|sperm-sample|orgasm|cell-phone|blow-job|oral-sex|los-angeles-california|ensemble|dark-comedy|spanking</t>
  </si>
  <si>
    <t xml:space="preserve">tt1448755</t>
  </si>
  <si>
    <t xml:space="preserve">Killer Elite</t>
  </si>
  <si>
    <t xml:space="preserve">When his mentor is taken captive by a disgraced Arab sheik, a killer-for-hire is forced into action. His mission: kill three members of Britain's elite Special Air Service responsible for the death of his sons.</t>
  </si>
  <si>
    <t xml:space="preserve">Jason Statham, Clive Owen, Robert De Niro, Dominic Purcell</t>
  </si>
  <si>
    <t xml:space="preserve">Gary McKendry</t>
  </si>
  <si>
    <t xml:space="preserve">mentor|secret-society|death|revenge|australia|briefcase-of-money|tunnel-chase-scene|breasts|female-nudity|ends-with-text|jumping-between-buildings|aerial-shot|bullet|body-search|coitus-interruptus|woman-on-top|car-truck-crash|remote-control-vehicle|eurocopter-as350-squirrel|biting-another-person|horse-riding|hand-sledge|boeing-727|hereford-united-kingdom|skeet-shooting|woman-in-a-bikini|uh-1-huey-helicopter|shot-in-the-arm|yarra-valley-australia|m-16|remote-detonator|car-bomb|begins-with-text|knife|boyfriend-girlfriend-relationship|subway|warrior|one-man-army|reluctant-hero|action-hero|military|british-army|sas|1980s|assassin|government-agent|secret-agent|spy|assassination-attempt|bodyguard|target-practice|coming-out-of-retirement|disguise|snowstorm|escape-attempt|rescue-attempt|escape|held-at-gunpoint|hostage|kidnapping|exploding-motorcycle|limousine|motorcycle-cop|motorcycle|accidental-death|what-happened-to-epilogue|palace|stabbed-to-death|stabbed-in-the-side|subway-station|jumping-through-a-window|tied-to-a-chair|bag-over-head|explosion|book|author|kicked-in-the-crotch|hit-by-a-truck|kicked-in-the-face|interrupted-sex|pistol-whip|hotel|head-butt|shot-in-the-forehead|reference-to-elvis-presley|car-crash|confession|beating|filmed-killing|military-base|character's-point-of-view-camera-shot|night-vision|punched-in-the-crotch|hit-in-the-crotch|stabbed-with-scissors|stabbed-in-the-hand|hospital|welsh|disfigured-face|stabbed-in-the-eye|finger-gun|desert|bare-chested-male|boxing-ring|character-repeating-someone-else's-dialogue|cigarette-smoking|pub|punched-in-the-face|exile|shot-in-the-back|flashback|briton-abroad|lens-flare|photograph|shot-to-death|shot-in-the-shoulder|shot-in-the-head|shot-in-the-chest|assault-rifle|exploding-car|mexico|film-starts-with-text|foot-chase|shot-in-the-leg|silencer|butterfly-knife|eiffel-tower-paris|paris-france|drugged-drink|hypothermia|british-special-air-service|videotape|sheikh|mercenary|oman|seeing-father-murdered|year-1980|london-england|bald-hero|tough-guy|car-chase|shootout|rival|brutality|beretta|desert-eagle|desert-eagle-.50|semiautomatic-pistol|machine-gun|pistol|hand-to-hand-combat|martial-arts|fistfight|brawl|assassination|violence|blood-splatter|blood|murder|soldier|ex-special-forces|ex-soldier|special-forces|hitman|agent|two-word-title|rescue|former-navy-sea-air-and-land-force|death-of-father|death-of-son|death-of-friend|based-on-novel</t>
  </si>
  <si>
    <t xml:space="preserve">tt1772230</t>
  </si>
  <si>
    <t xml:space="preserve">A historical drama based on the founding of the Republic of China when nationalist forces led by Sun Yat-sen overthrew the Qing Dynasty.</t>
  </si>
  <si>
    <t xml:space="preserve">Jackie Chan, Winston Chao, Bingbing Li, Chun Sun</t>
  </si>
  <si>
    <t xml:space="preserve">Li Zhang, Jackie Chan</t>
  </si>
  <si>
    <t xml:space="preserve">qing-dynasty|china|war-violence|stabbed-with-a-bayonet|disarming-someone|reference-to-louis-xiv|stabbed-with-a-sword|martial-arts|mob-of-reporters|pillory|negotiation|year-1911|ocean-liner|ching-dynasty|quoting-confucius|action-hero|naval-bombardment|warrior|bayonet|presidential-election|cannon|gore|execution|cheering-crowd|dining-al-fresco|bare-chested-male|telegram|child-crying|revolution|blood|brutality|shootout|forbidden-city|woman-crying|battlefield-nurse|hunan-province-china|water-cooled-machine-gun|explosion|battlefield|gunfight|kung-fu|sword|bolt-action-rifle|hero|mixed-martial-arts|combat|violence|tough-guy|pocket-watch|flag|abdication|artillery-barrage|peace-talks|soldier|guangzhou-china|bomb|blood-splatter|hair-queue|walk-of-shame|sword-fight|assassin|bunker|1910s|battle|hand-to-hand-combat|spyglass|1896-mauser-automatic-pistol|grenade|cult-film|stylized-violence</t>
  </si>
  <si>
    <t xml:space="preserve">tt1615147</t>
  </si>
  <si>
    <t xml:space="preserve">Margin Call</t>
  </si>
  <si>
    <t xml:space="preserve">Follows the key people at an investment bank, over a 24-hour period, during the early stages of the 2008 financial crisis.</t>
  </si>
  <si>
    <t xml:space="preserve">Kevin Spacey, Paul Bettany, Jeremy Irons, Zachary Quinto</t>
  </si>
  <si>
    <t xml:space="preserve">Nominated for 1 Oscar. Another 8 wins &amp; 23 nominations.</t>
  </si>
  <si>
    <t xml:space="preserve">financial-crisis|financial-disaster|capital-management|investment-fraud|management|risk-management|risk|investment|downsizing|woman|one-day|new-york-city-new-york|bloomberg-terminal|manager|global-economic-crisis-of-2008|two-word-title|business-ethics|death-of-dog|death-of-pet|digging-a-grave|high-rise-office-building|tower|civil-engineer|aerospace-engineer|bridge|sunrise|seller|janitor|elevator|reference-to-wall-street-crash|wall-street-manhattan-new-york-city|top-manager|compensation|corporate-executive|resource-management|capitalist-society|capitalist|capitalism|market-economy|stock-market-crash|stock-market|high-income|income|money|greed|market-trader|trader|stock-trading|trading|cynicism|layoff|brokerage-firm|firm|job-promotion|loss-of-job|fired-from-the-job|systemic-risk|risk-game|risk-assessment|f-word|trading-company|bankruptcy|board-meeting|financier|financial-problem|investment-scandal|investment-banking|investment-banker|financial-ruin|finance-corporation</t>
  </si>
  <si>
    <t xml:space="preserve">tt1306980</t>
  </si>
  <si>
    <t xml:space="preserve">50/50</t>
  </si>
  <si>
    <t xml:space="preserve">Inspired by a true story, a comedy centered on a 27-year-old guy who learns of his cancer diagnosis, and his subsequent struggle to beat the disease.</t>
  </si>
  <si>
    <t xml:space="preserve">Joseph Gordon-Levitt, Seth Rogen, Anna Kendrick, Bryce Dallas Howard</t>
  </si>
  <si>
    <t xml:space="preserve">Nominated for 2 Golden Globes. Another 12 wins &amp; 26 nominations.</t>
  </si>
  <si>
    <t xml:space="preserve">cancer|best-friend|therapist|chemotherapy|survival-rate|vomiting|father-son-relationship|seattle-washington|vomiting-in-toilet|diagnosis|patient|doctor|spinal-cancer|phd-candidate|radio-journalist|driver's-license|painter|psychologist|survival|back-pain|tumor|surgery|cancerous-tumor|spinal-tumor|operation|cancer-treatment|depression|smoking-weed|medical-marijuana|weed|wing-man|sex-scene|cheating|head-shaving|high|therapy|doctor's-appointment|radio-reporter|friendship|looking-at-oneself-in-a-mirror|friendship-between-men|best-friend-relationship|woman-with-glasses|man-with-glasses|larynx|car-hits-a-bicycle-rack|split-screen|van|mardi-gras|yeast-infection|distorted-image|distorted-sound|alienation|worrying|sea-otter|mural|racing-dog|reference-to-voldemort|hot-dog|website-designer|reference-to-swiffer|watching-a-movie-on-tv|obscene-gesture|night-blindness|cleaning-out-a-car|trash-bin|23rd-psalm|spinal-column|celebration-of-life-party|research|suppressing-laughter|dead-body|stoned|toilet-bowl|bookstore-clerk|abandoned-by-girlfriend|kitchen|prostate-cancer|lymphoma|reference-to-mad-man-moon|telephone-number|drunkenness|pancake|pelvis|nervous-breakdown|reference-to-pamela-brown-the-author|reference-to-facing-cancer-together-the-book|vicodin|wristwatch|operating-room|neurosurgeon|hospital-waiting-room|morphine|back-scar|urination|driving-the-wrong-way-on-a-one-way-road|washing-hands|duffel-bag|jeep|organ-donor|reference-to-brooks-brothers|reference-to-make-a-wish-foundation|car-keys|selfishness|q-tip|prom-night|memory|mirror|rain|thunder|traffic-light|honking-a-horn|medical-examination|reference-to-skeletor|happy-birthday|reference-to-little-orphan-annie|funeral-procession|graveyard|burial|coffin|cat-scan|acceptance-of-death|support-group|metastasis|bottled-water|african-american|black-american|snickerdoodle-cookie|art-gallery|ipod|bald-head|battery-razor|macaroni-and-cheese|stocking-cap|social-worker|cold-the-temperature|baseball-cap|reference-to-jesus-christ|reference-to-rite-aid|optimism|phd-dissertation|new-age-music|party|macaroon|volcano-eruption|joke-telling|destroying-a-painting|earphones|sense-of-smell|listening-to-music-on-a-car-radio|car-radio|coughing|migraine|radio-station|exhaustion|taxi|injection|hypodermic-needle|break-up|older-man-younger-man-relationship|betting-odds|reference-to-mikhail-gorbachev|relaxation-exercise|green-tea|night-sweat|computer|overhead-shot|bus|telephone-call|biting-fingernails|fellatio|hearse|death|genetic-mutation|answering-machine|testicles|penis|shampoo|shower|brushing-teeth|mri|bandage|subjective-camera|betrayal|loneliness|throwing-eggs-at-a-painting|painting|pipe-smoking|pot-smoking|reference-to-stephen-colbert|i.v.|anesthesia|feeding-a-dog|dog-food|drug-use|running|meaning-of-life|dog|trust|anger|book|apology|kiss|listening-to-music|watching-tv|nausea|birthday|pickup-line|bar|husband-wife-relationship|illness|tears|crying|24-year-old|cell-phone|twenty-something|marijuana|malignant-tumor|shwannoma-neurofibrosarcoma|reference-to-michael-stipe|scar|first-date|alzheimer's-disease|hospital|female-surgeon|cemetery|funeral|therapist-client-relationship|art-exhibition|f-word|reckless-driving|driving-without-a-license|hospital-room|cheating-girlfriend|reference-to-lance-armstrong|sex-joke|reference-to-doogie-howser|young-doctor|female-doctor|dying-from-cancer|male-friendship|bromance|boyfriend-girlfriend-relationship|pet-adoption|animal-in-cast-credits|volcano|reference-to-facebook|cellphone-photo|reference-to-star-trek|reference-to-patrick-swayze|sleeping-on-a-couch|cancer-patient|bone-cancer|terminal-cancer|shallowness|medical-student|throwing-a-knife|throwing-an-axe|throwing-eggs|pity-sex|struggling-artist|shaving-head|shaved-head|cardboard-box|unfaithful-girlfriend|camera-phone|mother-son-relationship|cleavage|doting-mother|doctor-patient-relationship|bong|medicinal-marijuana|partial-female-nudity|one-night-stand|side-boob|bookstore|woman-on-top|sex|slash-in-title|repetition-in-title|punctuation-in-title|digit-in-title|death-of-friend|based-on-true-story|title-spoken-by-character|number-in-title|canada|dog-licking-another-dog's-testicles|hawaii</t>
  </si>
  <si>
    <t xml:space="preserve">tt0770703</t>
  </si>
  <si>
    <t xml:space="preserve">What's Your Number?</t>
  </si>
  <si>
    <t xml:space="preserve">A woman looks back at the past nineteen men she's had relationships with in her life and wonders if one of them might be her one true love.</t>
  </si>
  <si>
    <t xml:space="preserve">Anna Faris, Chris Evans, Ari Graynor, Blythe Danner</t>
  </si>
  <si>
    <t xml:space="preserve">Mark Mylod</t>
  </si>
  <si>
    <t xml:space="preserve">ex-boyfriend|morning-after|womanizer|fat-suit|one-night-stand|talking-about-blowjobs|prince-charming|quarrel|woman-refusing-sex|refusing-sex|passionate-kiss|casual-sex|female-nudity|female-rear-nudity|skinny-dipping|reference-to-lionel-richie|girl-in-bra-and-panties|undressing|stripping-game|guitar-playing|cleavage|hotel-room|library|taking-a-selfie|male-in-bathtub|sister-sister-relationship|gynecological-exam|gynecologist|pizza|playing-darts|fake-accent|slut-shaming-oneself|talking-about-cunnilingus|flashback|breakfast|wine-bottle|wine-drinking|apple-computer|rainy-day|umbrella|neighbor-neighbor-relationship|smelling-finger|telephone-call|bare-butt|male-nudity|male-rear-nudity|vow-of-chastity|drunkenness|bar|question-in-title|three-word-title|champagne|champagne-bottle|alcohol|talking-about-sex|subway-ride|woman-wearing-only-a-man's-shirt|girl-in-panties|panties|female-protagonist|blackberry-cell-phone|boston-celtics|blackberry|fired-from-the-job|number-of-partners|based-on-novel|number-in-title|reference-to-george-w.-bush|ipod|blue-panties|white-panties|iphone-3gs|iphone</t>
  </si>
  <si>
    <t xml:space="preserve">tt0873886</t>
  </si>
  <si>
    <t xml:space="preserve">Red State</t>
  </si>
  <si>
    <t xml:space="preserve">Set in Middle America, a group of teens receive an online invitation for sex, though they soon encounter fundamentalists with a much more sinister agenda.</t>
  </si>
  <si>
    <t xml:space="preserve">SModcast Pictures</t>
  </si>
  <si>
    <t xml:space="preserve">Michael Angarano, Deborah Aquila, Nicholas Braun, Ronnie Connell</t>
  </si>
  <si>
    <t xml:space="preserve">Action, Crime, Horror</t>
  </si>
  <si>
    <t xml:space="preserve">3 wins &amp; 7 nominations.</t>
  </si>
  <si>
    <t xml:space="preserve">drugged-drink|atf-agent|pastor|pretending-to-be-dead|ball-gag|blow-job-in-a-car|cult-leader|saran-wrap|kidnapping|torture|homophobia|christianity|religious-fundamentalist|church|firefight|federal-agent|sideswiping-a-car|tied-to-a-cross|bible-verse|reference-to-noah|reference-to-the-book-of-hebrews|tied-together|caged-human|daughter-kills-mother|reference-to-second-timothy|psalms|reference-to-god|reference-to-jesus-christ|bible-quote|reference-to-the-book-of-revelation|2010s|shot-by-the-police|killed-by-police|deputy-sheriff|blood-splatter|religious-zealot|police-officer-shot-in-the-chest|shot-in-the-forehead|written-by-director|corpse|falling-from-height|shot-through-a-window|matricide|machine-gun|sniper-rifle|shot-in-the-leg|shot-in-the-eye|swat-team|raid|bullet-proof-vest|deputy|racial-slur|police-officer-killed|police-officer-shot|shotgun|shot-to-death|shot-in-the-chest|ak-47|assault-rifle|shot-in-the-head|bound-and-gagged|sermon|cattle-prod|mullet|police-station|flashback|closeted-homosexual|fellatio|underage-drinking|hate-crime|cult|funeral|high-school-student|cross|pistol|child-in-peril|car-accident|coincidence|death-of-husband|trumpet|foot-chase|terrorism|murder|teenage-boy|deception|sheriff|prejudice|gay-slur|prison|social-criticism|shootout|belief-in-hell|belief-in-god|preacher|homosexuality|christian|christian-fundamentalism|religious-fundamentalism|religion|protest|protest-sign|independent-film|surprise-ending|police-officer-shot-in-the-head|reference-to-gandhi|character-repeating-someone-else's-dialogue|character's-point-of-view-camera-shot|bare-chested-male|hit-in-the-crotch|reference-to-craigslist|director-cameo|two-word-title|color-in-title</t>
  </si>
  <si>
    <t xml:space="preserve">tt1124035</t>
  </si>
  <si>
    <t xml:space="preserve">The Ides of March</t>
  </si>
  <si>
    <t xml:space="preserve">An idealistic staffer for a new presidential candidate gets a crash course on dirty politics during his stint on the campaign trail.</t>
  </si>
  <si>
    <t xml:space="preserve">Ryan Gosling, George Clooney, Philip Seymour Hoffman, Paul Giamatti</t>
  </si>
  <si>
    <t xml:space="preserve">Nominated for 1 Oscar. Another 9 wins &amp; 34 nominations.</t>
  </si>
  <si>
    <t xml:space="preserve">politics|intrigue|ohio|manager|intern|governor|endorsement|presidential-campaign|woman|co-written-by-actor|bus|election|presidential-election|campaigning|ambiguous-ending|date|sex-scene|sex-in-bed|death-of-love-interest|death-of-girlfriend|kissing-while-having-sex|love-interest|blonde-woman|blonde|political-campaign|political-candidate|election-campaign|political-thriller|woman-with-glasses|man-with-glasses|newspaper-headline|cynicism|prescription-drug-overdose|tv-news|extramarital-affair|cincinnati-ohio|reference-to-the-new-york-times|four-word-title|written-and-directed-by-cast-member|reference-to-robert-klein|f-word|news-reporter|fired-from-the-job|funeral|blackmail|abortion|loyalty|campaign-speech|presidential-debate|delegate-count|picket-sign|presidential-candidate|directed-by-star|month-in-title|title-based-on-shakespeare|based-on-play</t>
  </si>
  <si>
    <t xml:space="preserve">tt0905372</t>
  </si>
  <si>
    <t xml:space="preserve">The Thing</t>
  </si>
  <si>
    <t xml:space="preserve">At an Antarctica research site, the discovery of an alien craft leads to a confrontation between graduate student Kate Lloyd and scientist Dr. Sander Halvorson.</t>
  </si>
  <si>
    <t xml:space="preserve">Mary Elizabeth Winstead, Joel Edgerton, Ulrich Thomsen, Eric Christian Olsen</t>
  </si>
  <si>
    <t xml:space="preserve">Matthijs van Heijningen Jr.</t>
  </si>
  <si>
    <t xml:space="preserve">snow|alien|scientist|antarctica|alien-creature|paranoia|polar-research-station|suspended-animation|frozen-body|characters-killed-one-by-one|body-horror|male-wearing-an-earring|horror-movie-prequel|prequel|paleontologist|outpost|norwegian|helicopter-pilot|blood-splatter|glacier|ironic-ending|year-1982|lens-flare|husky-dog|bell-206-jet-ranger-helicopter|flare|flame-thrower|aerial-shot|sikorsky-hh-53-jolly-green-giant|snow-cat|falling-through-ice|no-opening-credits|flashlight|death|imitation|scientific-research|scene-during-end-credits|falling-from-height|killing-an-animal|split-head|grenade|exploding-body|laboratory|sabotage|shed|burned-alive|person-on-fire|isolation|doctor|norwegian-flag|test|assimilation|sole-black-character-dies-cliche|shot-to-death|shot-in-the-head|transformation|severed-arm|chase|axe|explosion|survival-horror|murder|tooth-ripped-out|autopsy|tentacle|claw|mutation|helicopter-crash|stabbed-to-death|stabbed-in-the-chest|impalement|drill|dental-filling|blood|corpse|wrist-slitting|frozen-alive|deception|suspicion|pistol|flamethrower|tissue-sample|1980s|microscope|language-barrier|subtitled-scene|babe-scientist|fire|snowstorm|shapeshifting|two-word-title|prequel-to-remake|shape-shifting-alien|monster|gore|dog|title-spoken-by-character|surprise-ending|spaceship</t>
  </si>
  <si>
    <t xml:space="preserve">tt1778304</t>
  </si>
  <si>
    <t xml:space="preserve">Paranormal Activity 3</t>
  </si>
  <si>
    <t xml:space="preserve">In 1988, young sisters Katie and Kristi befriend an invisible entity who resides in their home.</t>
  </si>
  <si>
    <t xml:space="preserve">Lauren Bittner, Christopher Nicholas Smith, Chloe Csengery, Jessica Tyler Brown</t>
  </si>
  <si>
    <t xml:space="preserve">imaginary-friend|woman-wearing-only-a-man's-shirt|animate-object|whispering|reference-to-macgyver|oscillating-fan|reference-to-bloody-mary|roller-skates|trampoline|halloween-mask|crawl-space|point-of-view|wedding-photograph|reference-to-the-tooth-fairy|loose-tooth|pinata|painting-a-wall|carlsbad-california|actress-shares-first-name-with-character|secret|videotape|filmed-killing|broken-back|cult|witch|levitation|falling-down-stairs|babysitter|mask|tent|hair-pulling|found-footage|garage|book|scratch|bloody-mary|teddy-bear|tea-party|locked-in-a-closet|pentagram|symbol|invisibility|earthquake|woman-in-bra-and-panties|marijuana-joint|grandmother's-house|santa-rosa-california|boyfriend-girlfriend-relationship|wedding-video|talking-to-the-camera|looking-at-self-in-mirror|covivant-covivant-relationship|mockumentary|watching-someone-sleep|kitchen|bedroom|birthday-party|child-in-peril|hiding-in-a-closet|invisible-being|no-music-score|no-opening-credits|no-title-at-beginning|supernatural|tripod|fast-motion-scene|fan|watching-video|demon|fear|loud-noise|mother-daughter-relationship|stepfather-stepdaughter-relationship|nonlinear-timeline|character-says-i-love-you|character's-point-of-view-camera-shot|subjective-camera|vcr|vhs|2000s|year-1988|three-word-title|paranormal-activity|number-3-in-title|digit-in-title|horror-movie-prequel|prequel|home-video|video-camera|1980s|third-part|sister-sister-relationship|young-version-of-character|prequel-and-sequel|sequel|number-in-title|surprise-ending</t>
  </si>
  <si>
    <t xml:space="preserve">tt1242460</t>
  </si>
  <si>
    <t xml:space="preserve">We Need to Talk About Kevin</t>
  </si>
  <si>
    <t xml:space="preserve">Kevin's mother struggles to love her strange child, despite the increasingly dangerous things he says and does as he grows up. But Kevin is just getting started, and his final act will be beyond anything anyone imagined.</t>
  </si>
  <si>
    <t xml:space="preserve">Tilda Swinton, John C. Reilly, Ezra Miller, Jasper Newell</t>
  </si>
  <si>
    <t xml:space="preserve">Lynne Ramsay</t>
  </si>
  <si>
    <t xml:space="preserve">Nominated for 1 Golden Globe. Another 27 wins &amp; 62 nominations.</t>
  </si>
  <si>
    <t xml:space="preserve">defiance|mental-illness|boy|mother-son-estrangement|toilet-training|archery|psychopath|incommunicability|glass-eye|paranoia|looking-out-a-window|father-dances-with-daughter|mass-murder|scrubbing-one's-hands|eye-bandage|media-frenzy|pills|hearing-exam|feces|mother-searches-son's-room|scraping-paint-off-a-window|razor-blade|tragic-event|murder-of-daughter|murder-of-husband|death-of-daughter|death-of-husband|arm-sling|precociousness|flash-forward|defecation|fellatio|murder|motherhood|massacre|christmas-decorations|christmas-party|target|target-practice|loss-of-eye|halloween-costume|reading-aloud|sick-child|hospital|diaper|killed-with-an-arrow|arrow|bow-and-arrow|breaking-a-lock|sociopath|school|high-school|bicycle-lock|missing-pet|garbage-disposal|map|oral-sex|playing-a-video-game|scrubbing-a-floor|hand-slap|new-house|xylophone|egg-shell|scrambled-egg|evil-child|little-sister|pregnancy|job-interview|girl|eye-patch|baby-boy|belief-in-hell|patricide|masturbation|seeing-parents-have-sex|sex-talk|trick-or-treat|halloween|red-paint|redecorating|reference-to-robin-hood|broken-egg|wheelchair|reading-to-a-child|caught-having-sex|dysfunctional-family|incarceration|vandalism|shot-with-an-arrow|caught-masturbating|teenage-boy|prison-visit|loss-of-an-eye|nonlinear-timeline|killing-spree|f-rated|guinea-pig|marital-estrangement|loosely-based-on-real-events|calling-911|stubbing-one's-toe|locked-cabinet|nude-photograph|man-carrying-a-woman|eternal-damnation|mob|body-search|hiding|flatulence|throwing-paint-on-a-house|prison-guard|alienation|thunder|search|17-year-old|police-car|policeman|handcuffs|tears|prozac|arm-in-a-cast|earphones|heartbeat|running|photograph|drinking|drink|childbirth|heredity|apology|urination|promise|female-nudity|liar|lie|death|telephone-call|mother-daughter-relationship|father-daughter-relationship|f-word|violence|murderer|vomiting|hugging|painting|paint-gun|destructiveness|15-year-old|reference-to-donald-trump|holding-hands|killing-an-animal|ostracism|christmas-present|computer-virus|new-home|doctor's-office|doctor|toddler|killing-a-pet|animal-cruelty|cruelty|crying|kiss|rain|flashback|stuffed-toy-dog|stuffed-animal|singing|medication|gym|belief-in-the-afterlife|sororicide|brother-kills-sister|dirty-diaper|miscommunication|putting-out-a-cigarette-in-food|bare-chested-male|christmas-tree|name-calling|scar|little-girl|monologue|self-referential|belligerence|blood|pajamas|anger|handicapped-person|school-shooting|missionary|stubborn-child|stubbornness|inmate|reference-to-buddy-holly|jealousy|nail-biting|prison|extreme-close-up|lying-child|reference-to-led-zeppelin|christmas|father-son-relationship|family-relationships|little-boy|baby|courtroom-steps|covered-in-blood|brother-sister-relationship|potty-training|broken-arm|husband-wife-relationship|face-slap|mother-son-relationship|guilt|based-on-novel|travel-agency|travel-writer|wrapped-in-christmas-tinsel|christmas-tinsel|oxygen-mask|video-game|the-color-red|tomato|washing-paint-off-one's-hands|insanity|toy-xylophone|bra|killing-a-hamster|crayon|crossbow|q-tip|kitchen-sink|computer-disc|ball|egg|lawn-mower|baby-carriage|tetherball|jackhammer|new-job|lawn-sprinkler|son-kills-father|peanut-butter-and-jelly-sandwich|title-directed-by-female|office-party|supermarket|author|travel-agent|in-medias-res|triple-f-rated|head-held-underwater|looking-at-oneself-in-a-mirror|restaurant|deer-antlers|barking|title-same-as-book|first-person-title|dividing-cancer-cells|painting-a-room|jingle-bells|venetian-blinds|cake|cd|video-tape|reflection-in-eye|knocking-on-a-door|intellectual-disability-slur|stretcher|balloon|train|station-wagon|ironing|american-flag|playing-with-food|merlot-the-wine|sunglasses|memento|answering-machine|playing-with-one's-hair|umbrella|listening-to-music|book|subjective-camera|watching-tv|wine|dancer|song|singer|hamster|mirror|telephone|eating|food|computer|garland|vacuum-cleaner|janitor|name-tag|dancing|root-beer|party|ant|jelly|reading|sandwich|counting|cereal|copy-machine|photocopier|kissing-in-the-rain|dinner|windshield-wiper|basketball|claim-in-title|grocery-store|miniature-golf|paint|name-in-title|new-york|crying-baby|parcel|suburb|new-york-city|character-name-in-title</t>
  </si>
  <si>
    <t xml:space="preserve">tt1674784</t>
  </si>
  <si>
    <t xml:space="preserve">Trespass</t>
  </si>
  <si>
    <t xml:space="preserve">As they're held for ransom, a husband and wife's predicament grows more dire amid the discovery of betrayal and deception.</t>
  </si>
  <si>
    <t xml:space="preserve">Nicolas Cage, Nicole Kidman, Ben Mendelsohn, Liana Liberato</t>
  </si>
  <si>
    <t xml:space="preserve">Joel Schumacher</t>
  </si>
  <si>
    <t xml:space="preserve">home-invasion|family-in-danger|betrayal|threat-to-kill|dysfunctional-family|mental-illness|surprise-ending|diamond|safe|cash|two-brothers|teenage-daughter|sneaking-out|deception|party|hidden-money|intentional-car-crash|setting-a-room-on-fire|security-guard-killed|house-fire|man-on-fire|victim-fights-back|outnumbered|trying-to-escape|slamming-someone's-head-into-a-mirror|family-home|shot-in-the-stomach|knife-held-to-throat|baseball-cap-worn-backwards|throwing-a-chair-through-a-window|biometrics|necklace|character-says-go-to-hell|telling-someone-to-run|masked-robber|balaclava|cigarette-lighter|redheaded-woman|adulterous-wife|teenage-girl|convertible|red-car|talking-through-a-door|combination-safe|wall-safe|security-alarm|family-man|2010s|hit-with-a-gun|gun-held-to-head|die-hard-scenario|duct-tape|hands-tied-behind-back|female-tied-up|female-bare-foot|injection|lethal-injection|lie|lighter|diamond-dealer|mexican-standoff|man-with-glasses|one-day|handcuffs|house-on-fire|burned-alive|person-on-fire|shot-in-the-neck|burning-money|shot-in-the-foot|brother-murders-brother|nail-gun|shot-in-the-chest|shot-to-death|shot-in-the-back|head-butt|punched-in-the-face|car-crash|murder|security-guard|shot-in-the-forehead|robbery|stripper|strip-club|drug-dealer|shot-in-the-leg|stabbed-with-a-needle|stabbed-in-the-arm|kicked-in-the-stomach|bare-chested-male|diamond-necklace|broken-hand|watch|pistol-whip|syringe|brother-brother-relationship|knife|cigarette-smoking|character's-point-of-view-camera-shot|woman-in-bra-and-panties|slow-motion-scene|flashback|cocaine|security-system|held-at-gunpoint|shotgun|pistol|masked-woman|impersonating-a-police-officer|swimming-pool|cabin-in-the-woods|character-says-i-love-you|father-daughter-relationship|zippo-lighter|character-repeating-someone-else's-dialogue|mother-daughter-relationship|no-opening-credits|one-word-title|masked-man|husband-wife-relationship</t>
  </si>
  <si>
    <t xml:space="preserve">tt0376136</t>
  </si>
  <si>
    <t xml:space="preserve">The Rum Diary</t>
  </si>
  <si>
    <t xml:space="preserve">American journalist Paul Kemp takes on a freelance job in Puerto Rico for a local newspaper during the 1960s and struggles to find a balance between island culture and the expatriates who live there.</t>
  </si>
  <si>
    <t xml:space="preserve">The Film District</t>
  </si>
  <si>
    <t xml:space="preserve">Johnny Depp, Aaron Eckhart, Michael Rispoli, Amber Heard</t>
  </si>
  <si>
    <t xml:space="preserve">Bruce Robinson</t>
  </si>
  <si>
    <t xml:space="preserve">caribbean|puerto-rico|based-on-novel|newspaper|journalist|alcoholic|alcohol|san-juan-puerto-rico|ocean|american-abroad|year-1960|island|investor|flat|tourist|carnival|vomiting|kiss|sex-in-ocean|female-frontal-nudity|reference-to-dwight-d.-eisenhower|what-happened-to-epilogue|witch-doctor|male-in-shower|typewriter|rain|parade|convertible|driving-a-car-without-a-door|fishbowl|person-on-fire|jail|facial-scar|real-estate|reference-to-fidel-castro|reference-to-adolf-hitler|slow-motion-scene|swastika|turtle|beach|airport|skinny-dipping|voice-over-narration|realtor|character-repeating-someone-else's-dialogue|cigarette-smoking|photographer|cigar-smoking|newspaper-office|wig|protest|written-by-director|hangover|drunkenness|hotel|airplane|motorcycle-with-a-sidecar|1962-chevrolet-corvette|refracting-telescope|live-chicken|douglas-dc-3|drink-in-title|fire-breathing|unsubtitled-foreign-language|newspaper-reporter|car-chase|profanity|newsroom|newspaper-editor|hunter-s.-thompson|alcohol-abuse|alcoholism|heavy-drinking|singing-in-a-car|temptation|brochure|reference-to-richard-nixon|reference-to-john-f.-kennedy|loss-of-job|tv-debate|bet|gambling|rooster|cockfight|binoculars|driving-a-car-down-steps|arrest|fire|trial|courtroom|businessman|businessmen|bowling-alley|new-job|picket-line|labor-strike|bar|dancing|scream|fast-car|f-word|sailboat|corvette|pure-grain-alcohol|roommate|flatmate|small-car|long-tongue|hallucination|lsd|rum|beer|hermaphrodite|man-in-swimsuit|bare-chested-male|three-word-title</t>
  </si>
  <si>
    <t xml:space="preserve">tt1586752</t>
  </si>
  <si>
    <t xml:space="preserve">Machine Gun Preacher</t>
  </si>
  <si>
    <t xml:space="preserve">Sam Childers is a former drug-dealing biker tough guy who found God and became a crusader for hundreds of Sudanese children who've been forced to become soldiers.</t>
  </si>
  <si>
    <t xml:space="preserve">Gerard Butler, Michelle Monaghan, Kathy Baker, Michael Shannon</t>
  </si>
  <si>
    <t xml:space="preserve">Nominated for 1 Golden Globe. Another 1 nomination.</t>
  </si>
  <si>
    <t xml:space="preserve">preacher|biker|orphanage|africa|church|construction|machine-gun|sudanese|lord's-resistance-army|pennsylvania|child-soldier|hitchhiker|civil-war|uganda|sudan|christianity|vomiting|what-happened-to-epilogue|forced-to-kill|matricide|funeral|drug-overdose|reference-to-rambo|lens-flare|child-shot-in-the-head|shot-in-the-head|bloody-body-of-child|sniper-rifle|killer-child|child-uses-gun|subtitled-scene|rpg|explosion|bible|husband-wife-relationship|father-daughter-relationship|child-murder|severed-leg|landmine|village|corpse|burnt-body|gash-in-the-face|american-abroad|pastor|baptism|character-repeating-someone-else's-dialogue|stabbed-in-the-chest|robbery|racial-slur|drug-addict|heroin|bar|trailer-park|scene-during-opening-credits|release-from-prison|child-in-peril|shot-in-the-back|shot-in-the-chest|shot-to-death|murder|year-2003|born-again-christian|ex-convict|torture-victim|f-word|white-savior|tornado|trailer-home|shotgun|desert|shootout|exploding-car|rocket-launcher|sex-in-car|unlikely-hero|messiah-complex|weapon-in-title|ugandan|three-word-title|christian-subtext|motorcycle-gang|mercenary|vigilante|humanitarian|charity|ak-47|drug-dealer|orphan|death-of-friend|death-of-child|based-on-true-story|title-spoken-by-character</t>
  </si>
  <si>
    <t xml:space="preserve">tt1268799</t>
  </si>
  <si>
    <t xml:space="preserve">A Very Harold &amp; Kumar 3D Christmas</t>
  </si>
  <si>
    <t xml:space="preserve">Six years after their Guantanamo Bay adventure, stoner buds Harold Lee and Kumar Patel cause a holiday fracas by inadvertently burning down Harold's father-in-law's prize Christmas tree.</t>
  </si>
  <si>
    <t xml:space="preserve">Patton Oswalt, Isabella Gielniak, Kal Penn, Austin Bickel</t>
  </si>
  <si>
    <t xml:space="preserve">Todd Strauss-Schulson</t>
  </si>
  <si>
    <t xml:space="preserve">christmas|christmas-tree|new-york-city|fire|christmas-eve|reference-to-jesus-christ|reference-to-ryan-gosling|reference-to-the-notebook|loss-of-virginity|drug-humor|sex-scene|man-versus-machine|obscene-gesture|black-comedy|unwed-pregnancy|russian-mafia|marriage|masturbation|flashback-sequence|vulgarity|fake-commercial|animated-sequence|car-accident|lingerie|drinking-game|near-death-experience|sleigh|burning-christmas-tree|tied-to-a-pole|massage|dress-rehearsal|man-wearing-underwear-in-public|throat-cutting-guesture|tattoo|tied-together|toy-soldier-costume|sacrilegious-symbolism|white-castle|evil-snowman|blowing-smoke-ring|parking-garage|actor-playing-himself|pistol|character-says-i-love-you|throat-slitting|jewish|exploding-car|torso-cut-in-half|shot-in-the-head|shotgun|body-landing-on-a-car|hiding-in-a-closet|gay-kiss|reference-to-twitter|self-referential|character-repeating-someone-else's-dialogue|racial-stereotype|crack-cocaine|waffle|toy-robot|ukrainian|kicked-in-the-face|punched-in-the-face|pretending-to-be-gay|hallucination|fantasy-sequence|mall-santa|female-frontal-nudity|male-frontal-nudity|cocaine|ecstasy|drugged-drink|father-daughter-relationship|subtitled-scene|freeze-frame|underage-drinking|christmas-party|interracial-friendship|interracial-marriage|heaven|finger-gun|throwing-an-egg|slow-motion|reindeer|santa-claus|pipe-smoking|bong|marijuana|digit-in-title|3-d|3d-sequel-to-2d-film|3-dimensional|asian-american|korean-american|punctuation-in-title|holiday-in-title|ampersand-in-title|third-part|sequel|number-in-title|character-name-in-title</t>
  </si>
  <si>
    <t xml:space="preserve">tt1675192</t>
  </si>
  <si>
    <t xml:space="preserve">Take Shelter</t>
  </si>
  <si>
    <t xml:space="preserve">Plagued by a series of apocalyptic visions, a young husband and father questions whether to shelter his family from a coming storm, or from himself.</t>
  </si>
  <si>
    <t xml:space="preserve">Michael Shannon, Jessica Chastain, Tova Stewart, Shea Whigham</t>
  </si>
  <si>
    <t xml:space="preserve">41 wins &amp; 36 nominations.</t>
  </si>
  <si>
    <t xml:space="preserve">schizophrenia|mental-illness|ambiguous-ending|storm-shelter|mysterious-event|firefly|storm|hallucination|dream|apocalyptic-vision|tears|illness|sandcastle|imperative-in-title|self-diagnosis|deaf-child|running-late|genetic-disorder|panic-attack|building-a-shelter|underground-shelter|atmosphere|hardware-store|cot|bolt-upright-after-nightmare|bird-swarm|character-says-i-love-you|clouds|wheelbarrow|street-market|embroidery|battery|fence|dog-cage|canned-food|church|shopping|washing-bedsheets|washing-machine|sore-throat|cereal|slide|windshield-wiper|footsteps-on-car-rooftop|breaking-a-car-window|kiss-on-the-forehead|baby|children|reference-to-busch-beer|home-improvement-loan|bank-loan|prescription-drugs|sleeping-in-a-car|father-son-relationship|rearview-mirror|canton-ohio|columbus-ohio|arm-pain|urination|hauler|backhoe|disaster|wind|craziness|nervous-breakdown|throwing-a-wrench|wrench|whispering|seagull|reference-to-ohio-state-university|pickaxe|motor-oil-rain|ambulance|overturning-a-table|dead-bird-falling-from-the-sky|bird-attack|oxygen-mask|punched-in-the-face|levitation|levitating-furniture|reading|sense-of-smell|odor|photograph|hole-in-the-ground|ladder|field|reference-to-advil|looking-at-self-in-mirror|mirror|coloring-lips-with-a-crayon|african-american|black-american|assisted-living-facility|subjective-camera|sleeplessness|sleeping|snoring|restlessness|flashlight|car-accident|weather|feeding-a-dog-at-the-table|hard-hat|suspicion|worrying|seizure|pain|employer-employee-relationship|shovel|boxer-shorts|underwear|knife|premonition|myrtle-beach-south-carolina|paranoia|fear|lions-club|sign-language-class|drilling-site|jackhammer|beer|drinking|drink|obsession|looking-out-a-window|money|pills|reference-to-god|storm-cellar|gasping-for-breath|panic|friendship|eating|apology|crow|construction-foreman|thunder|holding-hands|swimsuit|beach|locked-door|medication|rain|shower|dead-bird|bird|small-town|ohio|gas-station|vomiting|crayon|supermarket|soup|lantern|argument|fight|lightning|health-insurance|insurance|fired-from-the-job|hugging|gas-mask|face-slap|crying|psychiatrist|doctor|counselor|breakfast|library-book|book|library|toy-tiara|cloud|siren|tornado|pickup-truck|bed-wetting|flea-market|little-girl|six-year-old|delusion|doghouse|dog-attack|dog|language-learning|sign-language|cochlear-implant|deafness|deaf-girl|classroom|scrambled-eggs|nightmare|brother-brother-relationship|mother-son-relationship|father-daughter-relationship|mother-daughter-relationship|family-relationships|husband-wife-relationship|death-of-father|backyard|friend|watching-television|talking-to-an-animal|campbell's-soup|fly-the-insect|lumber-store|beach-house-rental|earth-mover|storage-bin|for-sale-sign|filling-station|year-2011|year-1986|grandmother-granddaughter-relationship|grandfather-granddaughter-relationship|trash-pile|tv-news|board-with-exposed-nail|cooking|telephone-call|cat-scan|blue-collar|co-worker|f-word|drilling-rig|barking-dog|reference-to-jesus-christ|drilling|35-year-old|food|labor-foreman|swarm|construction-worker|vacation|padlock|key|paramedic|drug-overdose|visit|sedative|watching-news-on-tv|loan|bank</t>
  </si>
  <si>
    <t xml:space="preserve">tt1253864</t>
  </si>
  <si>
    <t xml:space="preserve">Immortals</t>
  </si>
  <si>
    <t xml:space="preserve">Theseus is a mortal man chosen by Zeus to lead the fight against the ruthless King Hyperion, who is on a rampage across Greece to obtain a weapon that can destroy humanity.</t>
  </si>
  <si>
    <t xml:space="preserve">Henry Cavill, Mickey Rourke, Stephen Dorff, Freida Pinto</t>
  </si>
  <si>
    <t xml:space="preserve">mythology|torture-device|castration|torture|olympus|burned-alive|king|bow|titan|army|slave|village|revenge|soldier|oracle|brazen-bull|tragedy|quest|madness|death-of-protagonist|heroism|knife-held-to-throat|eagle|sword-held-to-throat|immolation|year-1228-bc|part-narrated|praying|nightmare|armored-warrior|super-weapon|trident|shower|tsunami|no-opening-credits|son-seeing-mother-murdered|interracial-sex|interracial-kiss|broken-leg|statue|minotaur|immortality|father-daughter-relationship|hawk|supernatural-power|sliced-in-two|torso-cut-in-half|crushed-to-death|character-repeating-someone-else's-dialogue|horse|death|hit-with-a-hammer|temple|premonition|lifted-by-the-throat|beast|poison|younger-version-of-character|flashback|female-rear-nudity|bare-chested-male|thief|stabbed-in-the-stomach|character's-point-of-view-camera-shot|self-sacrifice|greek-mythology|slow-motion-scene|exploding-head|severed-head|decapitation|gore|throat-slitting|impalement|stabbed-to-death|stabbed-in-the-head|stabbed-in-the-neck|stabbed-in-the-foot|stabbed-in-the-leg|stabbed-in-the-throat|stabbed-in-the-back|stabbed-in-the-chest|betrayal|traitor|severed-tongue|monk|masked-man|helmet|mother-son-relationship|child-born-of-rape|person-on-fire|murder|subtitled-scene|sword|battle|3-dimensional|title-at-the-end|voice-over-narration|title-spoken-by-narrator|athena|corpse|vision|poseidon|death-of-mother|loss-of-virginity|subjective-camera|whipping|zeus|mutilation|female-warrior|testicles-pulped-by-bully|eye-gouging|tidal-wave|reflection-in-eye|one-word-title|blood-splatter|eunuch|virgin|spear-throwing|hit-in-the-crotch|spear|bow-and-arrow|shapeshifting|ares|sword-and-sorcery|warrior-woman|death-of-loved-one|fictional-war|slavery|loss-of-loved-one|single-mother|female-soldier|murder-of-mother|dismemberment|back-from-the-dead|tragic-villain|maze|resurrection|friendship|female-fighter|tragic-hero|cult-film|shot-in-the-chest|hammer|heracles|encampment|loss-of-son|loss-of-friend|final-showdown|labyrinth|mixed-martial-arts|action-hero|good-versus-evil|fight-to-the-death|disarming-someone|apollo|gate|final-battle|camaraderie|journey|last-stand|stylized-violence|epic-battle|kissing-while-having-sex|magic|sword-and-fantasy|atheist|atheism|sword-fight|combat|hand-to-hand-combat|violence|interracial-couple|interracial-romance|interracial-relationship|kiss|reference-to-socrates|sex-scene|facial-scar|film-starts-with-quote|surprise-ending|ensemble-cast|sword-and-sandal</t>
  </si>
  <si>
    <t xml:space="preserve">tt1616195</t>
  </si>
  <si>
    <t xml:space="preserve">J. Edgar</t>
  </si>
  <si>
    <t xml:space="preserve">J. Edgar Hoover, powerful head of the F.B.I. for nearly 50 years, looks back on his professional and personal life.</t>
  </si>
  <si>
    <t xml:space="preserve">Leonardo DiCaprio, Josh Hamilton, Geoff Pierson, Cheryl Lawson</t>
  </si>
  <si>
    <t xml:space="preserve">Nominated for 1 Golden Globe. Another 5 wins &amp; 16 nominations.</t>
  </si>
  <si>
    <t xml:space="preserve">gay-relationship|fbi|secret|federal-bureau-of-investigation|agent|government|revolutionary|united-states|anarchist|personal-secretary|fbi-director|abuse-of-power|aging|notoriety|mama's-boy|voice-over|fingerprint|politics|power|index-card|homosexual|boss-secretary-relationship|older-man-older-man-relationship|ends-with-biographical-notes|fbi-investigation|fbi-agent|secret-recording|repressed-homosexual|sexual-repression|gay-kiss|death-of-title-character|longtime-companion|male-companion|death-of-main-character|scientific-investigation|mother-son-relationship|investigation|kidnapping|press|bank-robber|politician|president|baby|friend|communism|arrest|secret-file|memory|secretary|neo-noir|hat|kennedy-family|in-medias-res|shredding-a-document|reference-to-franklin-d.-roosevelt|reference-to-george-washington|reference-to-dwight-d.-eisenhower|liar|envy|hatred|camera|law|applause|microphone|dictator|congress|jurisdiction|bar|destruction|beating|foreigner|promise|force|hearing|court|little-boy|secrecy|washington|horse-and-wagon|news-clipping|panic|fear|effeminate-male|tape-recorder|music-band|year-1934|scream|binoculars|dance-club|fame|celebrity|audience|sissy|reporter|bicycling|shredder|perjury|document|explosive|bank-robbery|radical|criminal|note|hoodlum|police-officer|gangster|watching-a-movie|shootout|candidate|movie-theatre|gunfight|horse-and-carriage|legacy|business-card|attorney|abduction|extortion|fireplace|confidentiality|handcuffs|police-arrest|cash|screen|sniper|riot|strike|book|co-worker|father-son-relationship|discovery|reminiscing|cross-dressing|judge|skeleton|lawyer|jury|testimony|film-projector|hypodermic-needle|1950s|evidence|1940s|stadium|gravestone|old-age|race-track|time|graveyard|spectator|american|corruption|mania|archive-footage|photograph|maid|pet-dog|maniac|ego|reference-to-j.-p.-morgan|reference-to-bugs-moran|typist|reference-to-jfk-assassination|statue-of-liberty|fingerprints|handwriting-expert|reference-to-herbert-hoover|alvin-karpis|reference-to-machine-gun-kelly|reference-to-baby-face-nelson|reference-to-pretty-boy-floyd|death-mask|ginger-rogers|reference-to-h.l.-mencken|german-american|dancing-lesson|reference-to-lucille-ball|woman-with-glasses|man-with-glasses|reference-to-the-stork-club|man-wearing-woman's-clothing|reference-to-clarence-darrow|archival-footage|mob-of-reporters|murder-trial|reference-to-martin-luther-king-jr.|memoirs|thousand-dollar-bill|press-conference|thompson-sub-machine-gun|riding-a-horse|reference-to-melvin-horace-purvis-jr.|lindbergh-law|reference-to-al-capone|year-1922|reference-to-bugsy-siegel|year-1930|u.s.-attorney-general|nickname|labor-strike|centralia-washington|reference-to-john-d.-rockefeller|department-of-justice|terrorist|assassination-attempt|reference-to-alexander-mitchell-palmer|maternal-cohabitation|surveillance|reference-to-joseph-mccarthy|crush|bedroom|brushing-teeth|robe|bloody-mouth|throwing-a-drink-glass|flowers|holding-hands|sexual-tension|fbi-files|raid|audio-recording|leaflet|fired-from-the-job|reference-to-john-dillinger|flash-forward|loyalty|job-application|courtroom|pinky-swear|del-mar-california|reference-to-rudy-vallee|reference-to-dorothy-lamour|reference-to-desi-arnaz|bicycle|repression|paranoia|wiretapping|reference-to-john-f.-kennedy|handkerchief|store|ring|typewriter|cemetery|ambition|deportation|valentine's-day|department-store|job-interview|suit|interview|airplane|egg|hard-boiled-egg|paper-shredder|nobel-peace-prize|office|motorcade|parade|smoking-lounge|love-letter|newsreel|newsreel-footage|kiss|movie-theater|elevator|balcony|year-1964|year-1963|crying|dancing|stroke|doctor|injection|homosexuality|closeted-homosexual|learning-to-dance|nightclub|push-ups|nervousness|sexual-attraction|ransom-note|letter|dictation|blood|punched-in-the-face|argument|fight|hotel-room|hotel|little-girl|photographer|machine-gun|gun|1970s|1960s|watching-tv|old-man|ladder|death|death-of-loved-one|file-cabinet|scrapbook|reference-to-sherlock-holmes|cornflakes|cereal|reference-to-eleanor-roosevelt|reference-to-lorena-hickok|flashback|childhood-memory|1920s|newspaper|newspaper-clipping|bombing|bomb|explosion|horse|horse-race|horse-racing|year-1935|year-1932|year-1919|friendship-between-men|family-relationships|library|library-book|card-catalogue|friendship|gay|marked-bills|ransom|dead-baby|stutterer|prescription-drug-abuse|movie-premiere|dance-lesson|attorney-general|stroke-victim|dead-body|library-of-congress|anti-communism|washington-d.c.|racetrack|trial|congressional-hearing|blackmail|lindbergh-kidnapping|tailor-shop|1930s|nonlinear-timeline|biography-filmmaking|two-word-title|subject-name-in-title|punctuation-in-title|period-in-title|name-in-title|death-of-mother|based-on-true-story|character-name-in-title|file</t>
  </si>
  <si>
    <t xml:space="preserve">tt1692486</t>
  </si>
  <si>
    <t xml:space="preserve">Carnage</t>
  </si>
  <si>
    <t xml:space="preserve">Two pairs of parents hold a cordial meeting after their sons are involved in a fight, though as their time together progresses, increasingly childish behavior throws the discussion into chaos.</t>
  </si>
  <si>
    <t xml:space="preserve">Jodie Foster, Kate Winslet, Christoph Waltz, John C. Reilly</t>
  </si>
  <si>
    <t xml:space="preserve">Nominated for 2 Golden Globes. Another 7 wins &amp; 19 nominations.</t>
  </si>
  <si>
    <t xml:space="preserve">single-set-production|small-cast|black-skirt|black-pantyhose|female-stockinged-legs|female-stockinged-feet|suntan-pantyhose|camera-shot-of-feet|pantyhose|based-on-play|parents|meeting|fight|woman|argument|whiskey|salesman|cell-phone|writer|africa|escalation|throwing-up|vomit|vomiting|disagreement|quarrel|real-time|based-on-a-play|foreign-language-adaptation|black-purse|yellow-tulip|woman-takes-off-shoes|author|cup-of-coffee|nickname|reference-to-oskar-kokoschka|coca-cola|fridge|name-calling|middle-class-society|pharmaceutical-company|pharmaceutical-industry|pharmaceutical-industry-fraud|attorney|one-word-title|hair-dryer|husband-wife-relationship|snitch|lawyer|cologne|art-book|gay-slur|ku-klux-klan|reference-to-jane-fonda|nausea|father|mother|medication-side-effect|reference-to-john-wayne|liberal|new-york-city|director-cameo|francis-bacon|bathroom|freaking-out|computer|dialogue-driven|flat|cigar-smoking|scotch|drunk|hamster|pants|catalogue|mobile-phone|hysteria|tulips|insult|puke|dysfunctional-family|parental-relationship|title-spoken-by-character</t>
  </si>
  <si>
    <t xml:space="preserve">tt1033575</t>
  </si>
  <si>
    <t xml:space="preserve">The Descendants</t>
  </si>
  <si>
    <t xml:space="preserve">A land baron tries to reconnect with his two daughters after his wife is seriously injured in a boating accident.</t>
  </si>
  <si>
    <t xml:space="preserve">George Clooney, Shailene Woodley, Amara Miller, Nick Krause</t>
  </si>
  <si>
    <t xml:space="preserve">Won 1 Oscar. Another 66 wins &amp; 141 nominations.</t>
  </si>
  <si>
    <t xml:space="preserve">bikini-girl|father-daughter-relationship|daughters|boating-accident|marriage|hospital|hawaii|lawyer|hawaiian-shirt|teenage-girl|f-word|neglected-wife|cousin-cousin-relationship|cheating-wife|real-estate-agent|beach|trust-fund|land-development|dying-mother|estate|bikini|grief|living-will|death-of-loved-one|loss-of-loved-one|death-of-spouse|infidelity|unfaithfulness|unfaithful-wife|inheritance|teenage-daughter|wild-child|wild-girl|death-of-mother|coma|affair|youngest-daughter|attorney|dysfunctional-relationship|dementia|sucker-punch|lei|live-band|tween-girl|reference-to-google|father-in-law|trustee|love|doctor|family-relationships|based-on-novel|two-word-title</t>
  </si>
  <si>
    <t xml:space="preserve">tt1185242</t>
  </si>
  <si>
    <t xml:space="preserve">Finding Bliss</t>
  </si>
  <si>
    <t xml:space="preserve">A romantic comedy that explores the adult film industry through the eyes of an idealistic 25 year-old award winning film school grad.</t>
  </si>
  <si>
    <t xml:space="preserve">Phase 4 Films Inc.</t>
  </si>
  <si>
    <t xml:space="preserve">Leelee Sobieski, Matthew Davis, Denise Richards, DonnaMarie Recco</t>
  </si>
  <si>
    <t xml:space="preserve">Julie Davis</t>
  </si>
  <si>
    <t xml:space="preserve">adult-film-industry|f-rated|woman-wearing-a-bikini|bikini|blonde|voyeur|jacuzzi|white-panties|red-panties|panties|sex-in-bed|lust|leg-spreading|female-frontal-nudity|breasts|scantily-clad-female|cleavage|pubic-hair|male-pubic-hair|award-ceremony|red-dress|flash-forward|woman-looking-at-her-body-in-the-mirror|crucifix-pendant|bare-chested-male|hot-tub|dildo|woman-wearing-a-thong|spin-the-bottle|written-and-directed-by-cast-member|male-nudity|title-directed-by-female|screenwriting|film-school-graduate|two-word-title|talking-about-sex|black-humor|love|woman-with-glasses|female-nudity|porn-filmmaking|porn-industry|character-name-in-title</t>
  </si>
  <si>
    <t xml:space="preserve">tt1686784</t>
  </si>
  <si>
    <t xml:space="preserve">Flying Swords of Dragon Gate</t>
  </si>
  <si>
    <t xml:space="preserve">Set three years after Dragon Inn, innkeeper Jade has disappeared and a new inn has risen from the ashes - one that's staffed by marauders masquerading as law-abiding citizens, who hope to unearth the fabled lost city buried in the desert.</t>
  </si>
  <si>
    <t xml:space="preserve">Jet Li, Xun Zhou, Kun Chen, Lun-Mei Kwei</t>
  </si>
  <si>
    <t xml:space="preserve">11 wins &amp; 29 nominations.</t>
  </si>
  <si>
    <t xml:space="preserve">wuxia|3-dimensional|3-d</t>
  </si>
  <si>
    <t xml:space="preserve">tt1625346</t>
  </si>
  <si>
    <t xml:space="preserve">Young Adult</t>
  </si>
  <si>
    <t xml:space="preserve">Soon after her divorce, a fiction writer returns to her home in small-town Minnesota, looking to rekindle a romance with her ex-boyfriend, who is now happily married and has a newborn daughter.</t>
  </si>
  <si>
    <t xml:space="preserve">Charlize Theron, Patton Oswalt, Patrick Wilson, Elizabeth Reaser</t>
  </si>
  <si>
    <t xml:space="preserve">Nominated for 1 Golden Globe. Another 3 wins &amp; 30 nominations.</t>
  </si>
  <si>
    <t xml:space="preserve">narcissism|female-band|computer-printer|car-damage|fingernail-polish|emotional-breakdown|mental-illness|phone-message|singing-in-a-car|high-school|minnesota|marriage|hometown|small-town|hate-crime|writer|baby|alcoholic|drinking|nude-pantyhose|female-stockinged-feet|female-stockinged-legs|suntan-pantyhose|female-frontal-nudity|breasts|mini-cooper|car-cassette-player|montage|superhero-toy|action-figure|car|baby-store|spilled-wine|pantyhose|donut|car-accident|female-drummer|on-the-road|penis|guitar-player|guitar|fellatio|female-nudity|sexual-promiscuity|makeup|computer|lie|kiss|listening-to-music|sex-scene|voice-over-narration|returning-home|book|divorce|happiness|beating|gay|classmate|self-hatred|self-harm|tragicomedy|cellphone|hugging|foot-closeup|woman-getting-dressed|making-out|black-socks|male-feet-in-socks|close-up-of-feet|borderline-personality-disorder|family-relationships|facial|morning-after|action-toy|gay-straight-relationship|high-school-sweetheart|high-school-sweatshirt|funquarium|baby-naming-party|party|baby-girl|special-needs-child|children's-book|jeep-liberty-the-car|reference-to-goodwill-industries|suitcase|spit|ex-husband-ex-wife-relationship|wine|pity|welder|garage|reference-to-hampton-inn|credit-card|mercy-minnesota|t-shirt|boxer-shorts|panties|reference-to-denny's-restaurant|diner|jealousy|envy|coffee|grandmother-granddaughter-relationship|rock-climbing|reference-to-kentucky-fried-chicken|brushing-teeth|reference-to-staples|reference-to-macy's-department-store|reference-to-ben-and-jerry's|ice-cream|baby-bottle|school-locker|ex-classmate|crowbar|french-fries|mother-son-relationship|high-school-athletic-field|breast-milk|balcony|apartment-building|arrested-development|metaphor|band|department-store-saleswoman|bookstore-clerk|bookkeeper|child's-bedroom|real-estate-broker|real-estate|babysitter|wheelchair|cripple|buying-clothes|self-delusion|drum-set|drummer|drums|lipstick|gay-bashing|unhappiness|reckless-driving|baby-nursery|little-boy|waiter|department-store|parking-lot|homosexual|singing-along-with-a-tape-recording|dog-urination|spilling-a-drink|restaurant|cafe|tape-recording|all-girl-band|cousin-cousin-relationship|memento|aunt-niece-relationship|being-followed|following-someone|mother-daughter-relationship|father-daughter-relationship|miscarriage|pregnancy|falsies|undressing|depression|wedding-photograph|song|singing|singer|forest|woods|tequila|bookstore|motel-desk-clerk|reunion|minneapolis-minnesota|gay-slur|cane|crutch|37-year-old|bar|brother-sister-relationship|eavesdropping|stalking|pedicure|manicure|beauty-salon|taxi|overheard-conversation|husband-wife-relationship|sunglasses|photograph|e-mail|looking-at-self-in-mirror|mirror|watching-tv|sleeping|bed|motel|memory|friendship|friend|prologue|telephone-call|drunkenness|drink|dog|homecoming|ex-boyfriend-ex-girlfriend-relationship|f-rated|single-mother|f-word|two-word-title</t>
  </si>
  <si>
    <t xml:space="preserve">tt1410063</t>
  </si>
  <si>
    <t xml:space="preserve">The Flowers of War</t>
  </si>
  <si>
    <t xml:space="preserve">A Westerner finds refuge with a group of women in a church during Japan's rape of Nanking in 1937. Posing as a priest, he attempts to lead the women to safety.</t>
  </si>
  <si>
    <t xml:space="preserve">Wrekin Hill Entertainment</t>
  </si>
  <si>
    <t xml:space="preserve">Christian Bale, Ni Ni, Xinyi Zhang, Tianyuan Huang</t>
  </si>
  <si>
    <t xml:space="preserve">Drama, History, Romance</t>
  </si>
  <si>
    <t xml:space="preserve">Nominated for 1 Golden Globe. Another 5 wins &amp; 12 nominations.</t>
  </si>
  <si>
    <t xml:space="preserve">food-shortage|starving-child|attempted-rape|abusive-stepfather|sexual-abuse|child-rape|church|priest|japanese|china|student|brothel|convent|mortician|prostitute|rape|sacrifice|burial|red-cross|refuge|major|cross|chinese|dead-children|celebration|male-disguised-as-a-female|wig-making|6-year-old|using-a-broken-mirror-as-a-knife|hiding-in-the-back-of-a-truck|saving-a-life|brutality|suicide-threat|stepfather-stepdaughter-relationship|raped-by-stepfather|trust|classmate|dead-daughter|number-13|flashback|memory|female-binds-her-breasts|surrogate-sister|overhead-shot|glue|scissors|undressing|cat-figurine|cat|murder-of-father|party|lie|death-of-a-teenage-girl|tears|wig|bicycle|suffering|pain|fear|haircut|promise|kiss|bedsheet|christmas|prayer|tower|steeple|13-year-old|hit-on-the-head-with-a-rifle-butt|hit-on-the-head|shot-in-the-head|wheat|food|gang-rape|american|pretending-to-be-a-priest|based-on-true-events|horse-and-cart|horse|song|singing|singer|mercy|boat|pounding-on-a-door|running|fog|kindergarten-teacher|trap-door|cellar|lieutenant|catechism|shaving-one's-beard|cutting-off-one's-beard|razor|pursuit|chase|looking-at-oneself-in-a-mirror|mirror|organist|organ-the-musical-instrument|homesickness|seduction|flirting|hand-kissing|being-watched|watching-someone|making-bread|bread|voice-over-narration|massacre|barbed-wire|girl-fight|eyeglasses|gate|whiskey|sword|cigarette-lighter|escape|courtesan|traitor|rain|truck|subjective-camera|pistol|military-convoy|grave|father-son-relationship|heroism|hero|murder|death|tank|battle|slow-motion-scene|blood-splatter|machine-gun|blood|looking-out-a-window|lantern|dying|stabbing|dead-body|corpse|teenage-girl|photograph|jumping-from-height|cigarette-smoking|drinking|drink|humiliation|dormitory|face-slap|money|crying|shooting|hiding|child|chinese-soldier|flour|japanese-soldier|mahjong|falling-to-one's-death|bayonet|truck-crank|haunting|legal-permit|atrocity|village|cigarette-holder|rifle-with-telescope|carrying-a-body-on-one's-shoulders|bomb-crater|barricading-a-door|japanese-folk-song|tea|tragic-event|hands-held-in-the-air|shushing-with-finger-to-mouth|underwater-scene|campfire|backpack|ransacking|hiding-under-a-table|repairing-a-truck|arm-band|falling-from-height|head-wound|shot-through-a-helmet|military|hiding-in-an-armoire|hiding-in-a-closet|dropping-a-bottle-of-wine|unconsciousness|bathroom|lingerie|rifle-pointed-at-the-camera|colonel|potato|wound|collection-box|feng-shui|shaving-kit|shaving|suitcase|stained-glass-window|quinhuai-river|sitting-on-steps|bribe|sacrificing-one's-life|urination|wine|pipe-organ|nanking-massacre-china-1937|japanese-flag|wooden-crate|crank-starting-an-engine|motorcycle-with-a-sidecar|counting-heads|glass-knife|breaking-a-mirror|hair-styling|suicide-pact|biting-a-rapist|shaving-off-beard|burying-the-dead|troop-truck|folk-song|one-man-army|outnumbered|dragged-by-hair|war-crime|impersonating-a-priest|dragged-by-one's-leg|katana|candle|covered-in-flour|baking-bread|lighting-a-cigarette-for-a-woman|kitten|pipa|whistling|cathedral|war-orphan|type-94-tankette|ambush|running-for-your-life|world-war-two|japanese-occupation-of-china|year-1937|begins-with-historical-notes|begins-with-text|rifle|explosion|earrings|nanking-china|girl-in-peril|shot-in-the-neck|cross-dressing|disguise|survival|father-daughter-relationship|choir|orphan|self-sacrifice|grenade|sniper|drunkenness|forced-prostitution|death-of-child|death-of-father|based-on-true-story|based-on-novel</t>
  </si>
  <si>
    <t xml:space="preserve">tt1560985</t>
  </si>
  <si>
    <t xml:space="preserve">The Devil Inside</t>
  </si>
  <si>
    <t xml:space="preserve">In Italy, a woman becomes involved in a series of unauthorized exorcisms during her mission to discover what happened to her mother, who allegedly murdered three people during her own exorcism.</t>
  </si>
  <si>
    <t xml:space="preserve">Fernanda Andrade, Simon Quarterman, Evan Helmuth, Ionut Grama</t>
  </si>
  <si>
    <t xml:space="preserve">found-footage|exorcism|exorcist|demonic-possession|no-ending|priest|hospital|possession|vatican|mental-hospital|car-accident|demonic-transference|exorcism-school|catholic-church|catholic-priest|psychiatric-hospital|asylum|mental-asylum|blood-splatter|injected-in-neck|dilated-pupil|nun|visiting-mother|mental-institution|banging-head-against-wall|video-surveillance|skeptic|exorcism-class|newscast|rope-around-neck|broken-chair|crucifix-pendant|crime-scene|plane|airport|pistol|dislocated-shoulder|flashlight|no-survivors|throat-ripping|car-crash|shot-through-the-mouth|gun-in-mouth|suicide|child-in-peril|attempted-drowning|baptism|holy-water|prayer|tied-to-a-bed|blood-on-camera-lens|subjective-camera|church|cross|crucifix|italian|contortionist|professor|video-camera|freeze-frame|subtitled-scene|murdered-priest|talking-to-the-camera|documentary-crew|mother-daughter-relationship|self-mutilation|blood|corpse|basement|death|murder|vatican-city|rome-italy|surprise-ending|ends-with-text|mockumentary|no-opening-credits|film-starts-with-text|american-abroad|character-repeating-someone-else's-dialogue|year-1989|year-2009|three-word-title</t>
  </si>
  <si>
    <t xml:space="preserve">tt1506999</t>
  </si>
  <si>
    <t xml:space="preserve">Haywire</t>
  </si>
  <si>
    <t xml:space="preserve">A black ops super soldier seeks payback after she is betrayed and set up during a mission.</t>
  </si>
  <si>
    <t xml:space="preserve">Gina Carano, Michael Angarano, Channing Tatum, Debby Lynn Ross</t>
  </si>
  <si>
    <t xml:space="preserve">super-soldier|die-hard-scenario|one-woman-army|soldier|rescue|revenge|woman-in-a-bikini|lighting-a-cigar|attacked-from-behind|motorcycle-riding|bombardier-challenger-601-business-jet|discovering-a-dead-body|some-scenes-in-black-and-white|hot-coffee-thrown-in-face|upstate-new-york|strong-female-character|strong-female-lead|cell-phone|phone|latex-gloves|female-protagonist|female-lead|raw-fights|arthouse-action|shootout|police-chase|uzi|female-assassin|hitwoman|martial-arts|assassin|contract-killer|double-cross|bureaucrat|ex-employer|secret-agent|mercenary|ex-marine|partner|strangulation|death|contractor|jumping-from-a-rooftop|falling-from-height|reference-to-wonder-woman|swat-team|hotel|shot-through-a-pillow|dead-deer|hit-by-a-car|killing-an-animal|american-abroad|writer|father-daughter-relationship|beach|shot-in-the-stomach|car-chase|ambush|police-officer-killed|police-officer-shot|shot-to-death|shot-in-the-chest|shot-in-the-head|shot-in-the-forehead|thrown-through-a-glass-door|deception|bare-chested-male|subtitled-scene|tracking-device|raised-middle-finger|foot-chase|black-and-white-segues-into-color|black-and-white-scene|character-repeating-someone-else's-dialogue|u.s.-marine|covert-operation|new-york|mallorca|dublin-ireland|san-diego-california|washington-d.c.|new-mexico|barcelona-spain|flashback|betrayal|murder|pistol|tough-girl|woman-punching-a-man|man-punching-a-woman|broken-arm|kicked-in-the-head|kicked-in-the-face|kicked-in-the-stomach|punched-in-the-stomach|punched-in-the-face|drink-thrown-into-someone's-face|nonlinear-timeline|cafe|one-word-title</t>
  </si>
  <si>
    <t xml:space="preserve">tt1601913</t>
  </si>
  <si>
    <t xml:space="preserve">The Grey</t>
  </si>
  <si>
    <t xml:space="preserve">After their plane crashes in Alaska, six oil workers are led by a skilled huntsman to survival, but a pack of merciless wolves haunts their every step.</t>
  </si>
  <si>
    <t xml:space="preserve">Liam Neeson, Frank Grillo, Dermot Mulroney, Dallas Roberts</t>
  </si>
  <si>
    <t xml:space="preserve">oil-worker|alaska|wilderness|leadership|snow|survival|wolf|man-versus-beast|blood-splatter|washed-down-a-river|drowned-in-river|crash-survivor|nature|atheist|talking-to-god|bitten-by-a-wolf|killing-a-wolf|wolf-attack|wolf-pack|eaten-by-wolves|pursued-by-wolves|childhood-flashback|reciting-a-poem|begins-with-narration|contemplating-suicide|photo-in-wallet|death-scene|snowy-landscape|man-against-nature|based-on-short-story|gay-slur|vulgarity|fear|characters-killed-one-by-one|machismo|male-camaraderie|bitten-in-the-face|character-repeating-someone-else's-dialogue|character-says-i-love-you|torch|campfire|falling-from-a-tree|no-opening-credits|poem|severed-head|bitten-on-the-leg|reference-to-rambo|leg-wound|corpse|frozen-body|forest|isolation|stranded|young-version-of-character|letter|gun-in-mouth|man-with-glasses|ex-convict|punched-in-the-face|bar-fight|bar|killing-an-animal|sniper-rifle|blood|gash-in-the-face|eaten-by-animal|mauling|eaten-alive|falling-from-height|jumping-off-a-cliff|seat-belt|alcohol|knife|wallet|hallucination|dream-sequence|flashback|death|frostbite|bandaged-hand|hope|no-survivors|character's-point-of-view-camera-shot|drowning|foot-chase|howling|death-of-wife|spitting-blood|coughing-blood|urination|river|scene-after-end-credits|two-word-title|airplane-crash|color-in-title</t>
  </si>
  <si>
    <t xml:space="preserve">tt1855401</t>
  </si>
  <si>
    <t xml:space="preserve">Tim and Eric's Billion Dollar Movie</t>
  </si>
  <si>
    <t xml:space="preserve">Two guys get a billion dollars to make a movie, only to watch their dream run off course. In order to make the money back, they then attempt to revitalize a failing shopping mall.</t>
  </si>
  <si>
    <t xml:space="preserve">Bill A. Jones, Jeff Goldblum, Bob Odenkirk, Frank Slaten</t>
  </si>
  <si>
    <t xml:space="preserve">Tim Heidecker, Eric Wareheim</t>
  </si>
  <si>
    <t xml:space="preserve">shopping-mall|six-word-title|female-cinematographer|man-with-glasses|self-referential|film-in-film|reference-to-steven-spielberg|severed-head|defecation|bathtub|restaurant|wolf|swimming-pool|guru|diamond|fake-commercial|filmmaker|money-in-title|apostrophe-in-title|number-in-title|character-name-in-title</t>
  </si>
  <si>
    <t xml:space="preserve">tt1599348</t>
  </si>
  <si>
    <t xml:space="preserve">Safe House</t>
  </si>
  <si>
    <t xml:space="preserve">A young CIA agent is tasked with looking after a fugitive in a safe house. But when the safe house is attacked, he finds himself on the run with his charge.</t>
  </si>
  <si>
    <t xml:space="preserve">Denzel Washington, Ryan Reynolds, Vera Farmiga, Brendan Gleeson</t>
  </si>
  <si>
    <t xml:space="preserve">Daniel Espinosa</t>
  </si>
  <si>
    <t xml:space="preserve">safe-house|cia|cia-agent|on-the-run|africa|consulate|french|cape-town-south-africa|south-africa|interrogation|rogue-agent|kiss|pokies|railway-station|die-hard-scenario|stabbed-with-a-glass-shard|microchip|handcuffed-man|reference-to-the-hardy-boys|falling-through-a-window|fight-in-car|fight-to-the-death|car-explosion|person-in-car-trunk|bmw|locked-in-a-car-trunk|football-stadium|door-blown-open|lights-suddenly-go-out|2010s|decoy|keysi-fighting-method|fistfight|last-stand|mixed-martial-arts|hand-to-hand-combat|martial-arts|final-showdown|police-shootout|street-shootout|shootout-at-a-train-station|main-character-dies|main-character-shot|tough-guy|african-american-protagonist|death|two-in-a-shower|car-bomb|soccer-game|fighting-in-a-moving-car|blowing-door-in|u.s.-consulate|political-demonstration|car-crash|sniper|stabbed-with-glass|stabbed-in-the-stomach|stabbed-in-the-leg|news-report|traitor|betrayal|body-landing-on-a-car|person-on-fire|exploding-car|sniper-rifle|shot-through-a-window|shooting-a-police-officer|murder-of-a-police-officer|impersonating-a-police-officer|soccer-stadium|thrown-through-a-window|strangulation|blood-splatter|foot-chase|tied-to-a-chair|bag-over-head|subtitled-scene|character-says-i-love-you|character-repeating-someone-else's-dialogue|silencer|shot-to-death|shot-in-the-chest|shot-in-the-stomach|shot-in-the-side|shot-in-the-shoulder|shot-in-the-back|shot-in-the-forehead|shootout|assault-rifle|pistol|american-embassy|file|mi6|boyfriend-girlfriend-relationship|bare-chested-male|neck-breaking|flashback|american-abroad|eiffel-tower-paris|paris-france|langley-virginia|car-chase|murder|corruption|crooked-agent|forgery|pursuit|information-leak|gunfight|treason|waterboarding|torture|two-word-title|location-in-title|title-spoken-by-character</t>
  </si>
  <si>
    <t xml:space="preserve">tt1714209</t>
  </si>
  <si>
    <t xml:space="preserve">In the Land of Blood and Honey</t>
  </si>
  <si>
    <t xml:space="preserve">During the Bosnian War, Danijel, a soldier fighting for the Serbs, re-encounters Ajla, a Bosnian who's now a captive in his camp he oversees. Their once promising connection has become ambiguous as their motives have changed.</t>
  </si>
  <si>
    <t xml:space="preserve">Zana Marjanovic, Goran Kostic, Rade Serbedzija, Vanessa Glodjo</t>
  </si>
  <si>
    <t xml:space="preserve">Nominated for 1 Golden Globe. Another 5 wins &amp; 6 nominations.</t>
  </si>
  <si>
    <t xml:space="preserve">bosnian-war|violence|soldier|emaciation|church|bus|shot-in-the-head|food|flashback|prisoner|explosion|sister-sister-relationship|interracial-romance|united-nations|sarajevo|escape|exit-through-window|climbing-through-a-window|drinking|wine|museum|portrait-painting|painting|painter|female-nudity|nudity|rape|muslim|sniper|death|revenge|killing|murder-of-a-baby|baby|military|bosnia-herzegovina|1990s|food-in-title|f-rated|murder-of-baby|murder|location-in-title</t>
  </si>
  <si>
    <t xml:space="preserve">tt1591479</t>
  </si>
  <si>
    <t xml:space="preserve">Act of Valor</t>
  </si>
  <si>
    <t xml:space="preserve">An elite team of Navy SEALs embark on a covert mission to recover a kidnapped CIA agent.</t>
  </si>
  <si>
    <t xml:space="preserve">Rorke Denver, Dave, Sonny, Weimy</t>
  </si>
  <si>
    <t xml:space="preserve">Mike McCoy, Scott Waugh</t>
  </si>
  <si>
    <t xml:space="preserve">Nominated for 1 Golden Globe. Another 1 win &amp; 6 nominations.</t>
  </si>
  <si>
    <t xml:space="preserve">torture|mission|valor|terrorist|navy-seal|cia|navy|warrior|somalia|attack|rescue|combat|cia-agent|heroism|terrorist-plot|ukraine|scrabble|die-hard-scenario|boat-chase|diving-suit|wheelchair|reference-to-winston-churchill|poem|death-of-husband|cemetery|funeral|photograph|truck|showdown|self-sacrifice|pool-of-blood|corpse|flash-grenade|church|village|airfield|binoculars|u-boat|underwater-scene|fire|jungle|news-report|satellite|drone|nosebleed|male-camaraderie|rescue-mission|blood|blood-splatter|gore|violence|death|murder|cell-phone|punched-in-the-face|no-title-at-beginning|war-paint|lens-flare|honor|no-opening-credits|shot-through-a-door|shot-through-a-window|shot-through-a-wall|character's-point-of-view-camera-shot|subjective-camera|night-vision|jumping-from-an-airplane|airplane|massacre|suicide-bomber|exploding-truck|exploding-car|exploding-body|explosion|hand-grenade|bazooka|rocket-launcher|exploding-building|silencer|sniper|shot-in-the-leg|shot-to-death|shot-in-the-back|shot-in-the-chest|shot-in-the-face|bulletproof-vest|shot-in-the-forehead|shot-in-the-head|explosive|bomb|home-invasion|hotel|held-at-gunpoint|hostage|kidnapping|battle|gunfight|uzi|assault-rifle|helicopter|aircraft-carrier|slow-motion|husband-wife-relationship|map|commando-raid|captain|lieutenant|commando-mission|commando-unit|commando|soldier|special-forces|undercover-agent|undercover|female-agent|russian-mafia|school|subtitled-scene|russian|crime-boss|gangster|organized-crime|drug-smuggling|drug-smuggler|drugs|drug-dealer|surfboard|campfire|beach|bar|san-diego-california|film-starts-with-text|letter|voice-over-narration|pregnancy|ends-with-dedication|letter-from-father-to-son|grave-side-ceremony|widow|soldier-in-a-wheelchair|eye-patch|21-gun-salute|flag-draped-coffin|military-funeral|jumping-on-a-live-grenade|fragmentation-grenade|woman-crying|tear-on-cheek|shot-multiple-times|ak-47|blowing-door-in|tunnel-system|drug-cartel|rocket-propelled-grenade|mexicali|ceramic-ball-bearing|interrogation|newton's-cradle|woman-in-a-bikini|harrier|u.s.s.-bonhomme-richard|wooden-crate|50-calibre-machine-gun|douglas-dc-3|grumman-albatross|advanced-seal-delivery-system|scuba-diver|submarine-rendezvous|explosive-vest|playing-violin|car-fire|minigun|wounded-soldier|kicking-out-a-windshield|anti-tank-missle|car-chase|confirming-identity|fire-fight|power-drill|surveillance-drone|pbr-pibber-patrol-boat|ch-47-chinook-helicopter|night-parachute-drop|mission-briefing|arms-tied-overhead|triangular-folded-american-flag|beach-party|gold-tooth|pickup-truck|wrapped-in-a-carpet|part-narrated|uh-60-blackhawk-helicopter|reference-to-tecumseh|surgical-mask|ice-cream-truck|american-flag|point-of-view|halo-jump|c-130-hercules|seal-team-7|starts-with-narration|reference-to-star-trek|stealth|africa|cia-officer|navy-life|parachuting|sniper-rifle|rifle|scuba-diving|counter-plot|terror-threat|secret-plot|army-commendation-medal|bronze-star|silver-star|purple-heart|surfing|skydiving|parachute|las-vegas-nevada|costa-rica|mexico|submarine|yacht|boat|gatling-gun|machine-gun|handgun|pistol|pregnant-wife|military-life|secret-mission|gunfire|gun|terrorism|national-security|military|three-word-title|death-of-friend|based-on-true-story</t>
  </si>
  <si>
    <t xml:space="preserve">tt1640548</t>
  </si>
  <si>
    <t xml:space="preserve">Rampart</t>
  </si>
  <si>
    <t xml:space="preserve">Set in 1999 Los Angeles, veteran police officer Dave Brown, the last of the renegade cops, works to take care of his family, and struggles for his own survival.</t>
  </si>
  <si>
    <t xml:space="preserve">Woody Harrelson, Jon Bernthal, Stella Schnabel, Jon Foster</t>
  </si>
  <si>
    <t xml:space="preserve">police|racist|scandal|police-car|automobile|car|cop|internal-affairs|bar|one-night-stand|lawyer|beating|chevrolet-impala|chevrolet|ford-crown-victoria|ford|weapon|policeman|california|united-states-of-america|woman|1990s|vomiting|crying-man|woman-smoker|contemplating-suicide|swimming-in-the-rain|close-up-of-eyes|bare-feet|flamenco-dance|camera-shot-of-feet|collage|playing-acoustic-guitar|ambiguous-ending|character-says-i-love-you|market|heart-attack|beach|rain|underwater-scene|reference-to-santa-claus|red-light|woman-on-top|gay-slur|reference-to-j.-edgar-hoover|wheelchair-bound|library|shot-in-the-chest|guitar|mother-daughter-relationship|shot-to-death|foot-chase|masked-man|shotgun|reference-to-john-wayne|no-opening-credits|pistol|police-captain|reference-to-mickey-cohen|bare-chested-male|vietnam-veteran|title-appears-in-writing|news-report|kicked-in-the-stomach|hit-with-a-car-door|toe-sucking|interracial-sex|sister-sister-relationship|lens-flare|police-station|punched-in-the-stomach|security-guard|french-fries|character-repeating-someone-else's-dialogue|reference-to-watergate|cigarette-smoking|written-by-director|road-rage|racial-violence|n-word|racial-slur|bigotry|ethnic-slur|murder|nightclub|male-rear-nudity|artist|district-attorney|robbery|tape|confession|swimming-pool|ex-husband-ex-wife-relationship|police-brutality|hotel|father-daughter-relationship|one-word-title|homeless-man|car-crash|los-angeles-police-department|corrupt-cop|police-corruption|year-1999|los-angeles-california|title-spoken-by-character</t>
  </si>
  <si>
    <t xml:space="preserve">tt1636826</t>
  </si>
  <si>
    <t xml:space="preserve">Project X</t>
  </si>
  <si>
    <t xml:space="preserve">3 high school seniors throw a birthday party to make a name for themselves. As the night progresses, things spiral out of control as word of the party spreads.</t>
  </si>
  <si>
    <t xml:space="preserve">Thomas Mann, Oliver Cooper, Jonathan Daniel Brown, Dax Flame</t>
  </si>
  <si>
    <t xml:space="preserve">Nima Nourizadeh</t>
  </si>
  <si>
    <t xml:space="preserve">party|high-school|high-school-senior|birthday|camera|birthday-party|sex|violence|smartphone|cellular-phone|cellphone|slow-motion|underwater|looking-at-the-camera|profanity|millennial-generation|generation-y|vomiting|trampoline|misogyny|misogynist|immolation|woman-wearing-black-lingerie|lime|jumping-into-a-pool|underwater-photography|sex-doll|driving-a-car-without-a-door|erection|interracial-kiss|lesbian-kiss|house-fire|exploding-car|car-set-on-fire|person-on-fire|flamethrower|riot|swat-team|loud-music|dj|security-guard|neighbor|pasadena-california|drug-dealer|butt-grab|supermarket|beer|tequila|ecstasy|garden-gnome|wedding-anniversary|father-son-relationship|treadmill|skinny-dipping|swimming-pool|talking-to-the-camera|raised-middle-finger|bouncy-castle|dog|urination|male-rear-nudity|mini-van|debauchery|drunkenness|underage-drinking|marijuana-joint|marijuana|vulgarity|cellphone-video|video-camera|subjective-camera|found-footage|zip-line|destruction-of-property|passed-out-drunk|dildo|premarital-sex|punched-in-the-face|cameo|news-report|what-happened-to-epilogue|freeze-frame|car-crash|football-field|broken-finger|helicopter|jumping-off-a-roof|beer-bong|beer-pong|stealing-a-car|flash-grenade|hit-in-the-crotch|kicked-in-the-crotch|punched-in-the-crotch|midget|walkie-talkie|taser|skateboard|thrown-through-a-window|popularity|fat-kid|vandalism|title-spoken-by-character|actor-shares-first-name-with-character|car-in-a-swimming-pool|practical-joke|actress-shares-first-name-with-character|reference-to-craigslist|reference-to-youtube|reference-to-facebook</t>
  </si>
  <si>
    <t xml:space="preserve">tt1603257</t>
  </si>
  <si>
    <t xml:space="preserve">ATM</t>
  </si>
  <si>
    <t xml:space="preserve">On a late night visit to an ATM, three co-workers end up in a desperate fight for their lives when they become trapped by an unknown man.</t>
  </si>
  <si>
    <t xml:space="preserve">Brian Geraghty, Alice Eve, Josh Peck, Mike O'Brian</t>
  </si>
  <si>
    <t xml:space="preserve">David Brooks</t>
  </si>
  <si>
    <t xml:space="preserve">trapped|colleague|co-worker|slasher-killer|sole-survivor|slasher-flick|body-count|characters-killed-one-by-one|serial-killer|tire-iron|slasher|midnight|accountant|blonde|fall|blood-loss|chase|psychological-torture|sadistic-horror|escape-attempt|door-blocked|patrol-car|handcuffed|fire-alarm|police|help-written-out|intimidation|girl-riding-on-shoulders|ski-mask|urban-legend|cell-phone|ignition-wires-cut|fire-hose|cold-weather|security-camera|trashcan-fire|decoy|trip-wire|dog|car-crash|corpse|molotov-cocktail|person-on-fire|hypothermia|stabbed-with-a-screwdriver|stabbed-in-the-stomach|one-night|strangulation|foot-chase|beaten-to-death|hit-with-a-tire-iron|security-guard|framed-for-murder|christmas-party|christmas|murder|hooded-figure|automated-teller-machine|independent-film|surprise-ending</t>
  </si>
  <si>
    <t xml:space="preserve">tt1767382</t>
  </si>
  <si>
    <t xml:space="preserve">Silent House</t>
  </si>
  <si>
    <t xml:space="preserve">A girl is trapped inside her family's lakeside retreat and becomes unable to contact the outside world as supernatural forces haunt the house with mysterious energy and consequences.</t>
  </si>
  <si>
    <t xml:space="preserve">Elizabeth Olsen, Adam Trese, Eric Sheffer Stevens, Julia Taylor Ross</t>
  </si>
  <si>
    <t xml:space="preserve">Chris Kentis, Laura Lau</t>
  </si>
  <si>
    <t xml:space="preserve">uninterrupted-shot|haunted-house|girl|hearing-noises|f-rated|bound-and-gagged|sledge-hammer|whimpering|running-for-your-life|down-blouse|lantern|polaroid-camera|beating-with-a-belt|two-word-title|raped-by-father|beer-bottle|padlock|field|basement|country-house|attic|pool-table|stalker|victorian-house|furniture|candelabra|little-girl|sexual-molestation|child-abuse|old-house|mold|head-wound|stabbing|apparition|cellar|garden-shears|psychotic-break|flashback|rape|sledgehammer|cleavage|father-daughter-incest|minimal-cast|brother-brother-relationship|uncle-niece-relationship|father-daughter-relationship|hallucination|reference-to-facebook|long-take|horror-movie-remake|remake|surprise-ending|real-time</t>
  </si>
  <si>
    <t xml:space="preserve">tt1232829</t>
  </si>
  <si>
    <t xml:space="preserve">21 Jump Street</t>
  </si>
  <si>
    <t xml:space="preserve">A pair of underachieving cops are sent back to a local high school to blend in and bring down a synthetic drug ring.</t>
  </si>
  <si>
    <t xml:space="preserve">Jonah Hill, Channing Tatum, Brie Larson, Dave Franco</t>
  </si>
  <si>
    <t xml:space="preserve">11 wins &amp; 20 nominations.</t>
  </si>
  <si>
    <t xml:space="preserve">remake|undercover-cop|drug|police|parody|narcotics|high-school|high-school-student|undercover|jock|rookie-cop|geek|arrest|drug-dealer|prom|police-academy|underachiever|law-enforcement-satire|vomiting|wisecrack-humor|2010s|coming-of-age|drugs|2000s|machine-gun|shotgun|tough-guy|anti-hero|action-hero|unlikely-hero|buddy-comedy|machismo|playing-against-type|exploding-motorcycle|arm-sling|little-black-dress|burnt-corpse|limousine-chase|car-explosion|lithium-battery|man-carrying-a-woman|shootout-in-a-hotel-room|shot-multiple-times|pistol-whip|tying-a-bow-tie|target-shooting|laying-down-a-motorcycle|live-chicken|tanker-truck|texting-while-running|gas-cylinder|motorcycle-gang|wheel-boot|potassium-nitrate|playing-acoustic-guitar|menage-a-trois|knocking-over-a-store-display|shoe-store|breaking-a-vase-over-someone's-head|winking|male-singer|number-4|sticking-out-tongue|stoned|drooling|clique|shaving|reference-to-fredrick-aaron-fred-savage|tackling-a-suspect|police-chase|bicycle-cop|obstacle-course|acing-a-test|failed-test|two-man-army|buddy-cop|mexican-standoff|kiss|love-interest|violence|police-shootout|street-shootout|gunfight|first-part|wilhelm-scream|reference-to-miley-cyrus|f-word|police-misconduct|police-arrest|role-reversal|chemistry-class|school-play|drug-induced-hallucination|house-party|false-identity|reference-to-tom-cruise|popularity|18-year-old|explosion|scene-during-end-credits|severed-penis|burnt-body|shot-to-death|shot-in-the-arm|shot-in-the-crotch|shot-in-the-chest|shot-in-the-neck|shot-in-the-throat|disguise|fake-nose|555-phone-number|church|environmentalism|character-says-i-love-you|stealing-a-car|hit-by-a-car|gay-teenager|hallucination|penthouse|shootout|hostage|limousine|motorcycle-crash|exploding-car|head-butt|reference-to-peter-pan|text-messaging|cell-phone|eavesdropping|high-school-play|white-tuxedo|chore|reference-to-eminem|childhood-photo|poem|father-son-relationship|mother-son-relationship|partnership|male-rear-nudity|threesome|prostitute|dove|stabbed-in-the-back|party|reference-to-facebook|reference-to-twitter|car-chase|foot-chase|teacher-student-relationship|high-school-principal|high-school-teacher|drama-class|high-school-senior|drug-overdose|drunkenness|underage-drinking|marijuana-joint|slow-motion-scene|deception|pinata|drug-supplier|cameo|biker-gang|one-percenter|kicked-in-the-crotch|fight|punched-in-the-stomach|punched-in-the-face|pistol|character-repeating-someone-else's-dialogue|friendship|montage|police-captain|police-station|flashback|insecurity|year-2012|year-2005|party-drug|reference-to-justin-bieber|three-word-title|street-in-title|digit-in-title|address-as-title|based-on-tv-series|title-spoken-by-character|number-in-title|surprise-ending</t>
  </si>
  <si>
    <t xml:space="preserve">tt1720616</t>
  </si>
  <si>
    <t xml:space="preserve">Friends with Kids</t>
  </si>
  <si>
    <t xml:space="preserve">Two best friends decide to have a child together while keeping their relationship platonic, so they can avoid the toll kids can take on romantic relationships.</t>
  </si>
  <si>
    <t xml:space="preserve">Adam Scott, Jennifer Westfeldt, Maya Rudolph, Chris O'Dowd</t>
  </si>
  <si>
    <t xml:space="preserve">Jennifer Westfeldt</t>
  </si>
  <si>
    <t xml:space="preserve">f-rated|cabin|life-coach|friend|children|best-friend|title-directed-by-female|unconventional|moving-out|break-up|packing|moving|mother-daughter-relationship|boots|cuddling|quiche|sled|child-swearing|drunkenness|urination|bar|subway|biracial-child|biracial|interracial-marriage|interracial-relationship|game|snow|snowboarding|skiing|bedroom|pajamas|temper-tantrum|birthday-present|dinner|reference-to-george-w.-bush|nanny|interviewing-a-nanny|dog|golden-retriever|chinese-food|christmas-tree|loud-sex|overhearing-sex|listening-to-sex|watching-porn|biological-clock|thirty-something|woman-in-labor|childbirth|hospital|feces|baby-monitor|brushing-teeth|group-of-friends|hugging|crying|breast-feeding|jealousy|two-year-old|birthday-cake|giving-a-toast|new-year's-eve|baby-boy|little-boy|toddler|atheist|christmas-card|birth-announcement|happy-birthday-to-you|birthday|kiss|elevator|kegel-exercise|telephone-call|cell-phone|co-parenting|dating|divorce|new-york|written-and-directed-by-cast-member|new-york-city|grandmother|restaurant|tantrum|baby|diarrhea|friendship|dancer|brooklyn-new-york-city|vermont|ski-trip|photo-album|pregnancy|failed-marriage|mother-son-relationship|father-son-relationship|boyfriend-girlfriend-relationship|friends-with-benefits|husband-wife-relationship</t>
  </si>
  <si>
    <t xml:space="preserve">tt1242599</t>
  </si>
  <si>
    <t xml:space="preserve">Bellflower</t>
  </si>
  <si>
    <t xml:space="preserve">Two friends spend all their free time building flame-throwers and weapons of mass destruction in hopes that a global apocalypse will occur and clear the runway for their imaginary gang "Mother Medusa".</t>
  </si>
  <si>
    <t xml:space="preserve">Oscilloscope Laboratories</t>
  </si>
  <si>
    <t xml:space="preserve">Evan Glodell, Jessie Wiseman, Tyler Dawson, Rebekah Brandes</t>
  </si>
  <si>
    <t xml:space="preserve">Evan Glodell</t>
  </si>
  <si>
    <t xml:space="preserve">medusa|apocalypse|infidelity|bellflower|female-nudity|sex-scene|baseball-bat|forced-tattoo|tattoo-on-face|facial-tattoo|one-word-title|place-name-in-title|flower-in-title|murder|tattoo|muscle-car|mad-max|flamethrower|chopper|independent-film</t>
  </si>
  <si>
    <t xml:space="preserve">tt1602472</t>
  </si>
  <si>
    <t xml:space="preserve">2 Days in New York</t>
  </si>
  <si>
    <t xml:space="preserve">Manhattan couple Marion and Mingus, who each have children from prior relationships, find their comfortable family dynamic jostled by a visit from Marion's relatives.</t>
  </si>
  <si>
    <t xml:space="preserve">Chris Rock, Julie Delpy, Albert Delpy, Alexia Landeau</t>
  </si>
  <si>
    <t xml:space="preserve">Julie Delpy</t>
  </si>
  <si>
    <t xml:space="preserve">photo-exhibition|triple-f-rated|f-rated|halloween-costume|princess-costume|bunny-costume|one-breast-exposed|five-word-title|digit-in-title|masturbation|title-directed-by-female|vernissage|father-daughter-relationship|real-life-father-and-daughter-playing-father-and-daughter|star-cameo|cameo-appearance|soul|belief-in-the-soul|soul-selling|art-critic|halloween|male-rear-nudity|partial-female-nudity|reference-to-michelle-obama|reference-to-barack-obama|grass|brain-tumor|pregnancy-test|rudeness|rude-frenchman|massage|dream-sequence|drug-dealer|pot-smoking|sister-sister-fight|sister-sister-relationship|thai-massage|massage-parlor|hammam|radio-host|radio-show|photographer|photo-exhibit|food-smuggling|smuggling|frenchwoman|french-stereotype|interracial-relationship|voice-over-narration|interracial-couple|television-news|central-park-manhattan-new-york-city|manhattan-new-york-city|new-york-city|sequel|city-name-in-title|number-2-in-title|number-in-title</t>
  </si>
  <si>
    <t xml:space="preserve">tt1594562</t>
  </si>
  <si>
    <t xml:space="preserve">The Innkeepers</t>
  </si>
  <si>
    <t xml:space="preserve">During the final days at the Yankee Pedlar Inn, two employees determined to reveal the hotel's haunted past begin to experience disturbing events as old guests check in for a stay.</t>
  </si>
  <si>
    <t xml:space="preserve">Sara Paxton, Pat Healy, Alison Bartlett, Jake Ryan</t>
  </si>
  <si>
    <t xml:space="preserve">Ti West</t>
  </si>
  <si>
    <t xml:space="preserve">hotel|inn|bathtub|dead-body-in-bathtub|dead-body-in-a-bathtub|chapter-headings|blood-on-face|suicide|bathtub-suicide|blood|falling-down-stairs|pendulum|rain|whispering|fear|electronic-voice-phenomena|evp|evp-recorder|basement|work-place|friend|beer|drinking|sketch|old-man|actress|psychic|paranormal-activity|paranormal-phenomena|entity|undershirt|underwear|briefs|white-briefs|male-underwear|piano|ghost-story|flashlight|coffee-shop|cigarette-smoking|woman-in-towel|towel|phone|paranormal-investigation|paranormal|innkeeper|laptop|hotel-clerk|hotel-room|false-scare|ghost|haunted-house</t>
  </si>
  <si>
    <t xml:space="preserve">tt1605630</t>
  </si>
  <si>
    <t xml:space="preserve">American Reunion</t>
  </si>
  <si>
    <t xml:space="preserve">Jim, Michelle, Stifler, and their friends reunite in East Great Falls, Michigan for their high school reunion.</t>
  </si>
  <si>
    <t xml:space="preserve">Jason Biggs, Alyson Hannigan, Chris Klein, Thomas Ian Nicholas</t>
  </si>
  <si>
    <t xml:space="preserve">Jon Hurwitz, Hayden Schlossberg</t>
  </si>
  <si>
    <t xml:space="preserve">bikini|high-school-reunion|female-female-kiss|outdoor-sex|upskirt|thong|panties|female-frontal-nudity|female-nudity|breasts|caught-having-sex|milf|lesbian-kiss|michigan|kiss|clothed-female-naked-male|clothed-male-naked-female|embarrassing-nudity|embarrassing-male-nudity|woman-wearing-a-string-bikini|male-pubic-hair|sexual-attraction|implied-cunnilingus|female-removes-her-dress|female-removes-her-clothes|mini-skirt|mini-dress|girl-in-panties|blue-panties|black-panties|jacuzzi|blonde|woman-in-bathtub|female-masturbation|scantily-clad-female|cleavage|porn-site|flute|fellatio|sex-dream|hiding|jumping-off-a-roof|stuffed-animal|man-carrying-a-woman|drunken-woman|close-up-of-a-woman's-butt|smoking-marijuana|woman-wearing-black-lingerie|bong|diarrhea|public-nudity|swiping-a-woman's-bra|woman-in-panties-bending-over|playing-on-the-beach|caught-naked|jet-ski|girlie-magazine|male-wearing-a-thong|caught-watching-pornography|sportscast|sprayed-with-water|masturbation-with-a-hand-shower|caught-masturbating|bubble-bath|woman-in-a-bath|penis-injury|chicago-cityscape|country-name-in-title|male-frontal-nudity|penis|sex-scene|scat|quitting-a-job|party|gay-kiss|gay-couple|masturbation|drinking|police|gay|homosexual|revenge|friendship|two-word-title|sequel|fourth-part|husband-wife-relationship|baby|original-cast-returns|family-reunion</t>
  </si>
  <si>
    <t xml:space="preserve">tt1899353</t>
  </si>
  <si>
    <t xml:space="preserve">The Raid: Redemption</t>
  </si>
  <si>
    <t xml:space="preserve">A S.W.A.T. team becomes trapped in a tenement run by a ruthless mobster and his army of killers and thugs.</t>
  </si>
  <si>
    <t xml:space="preserve">Iko Uwais, Joe Taslim, Donny Alamsyah, Yayan Ruhian</t>
  </si>
  <si>
    <t xml:space="preserve">Gareth Evans</t>
  </si>
  <si>
    <t xml:space="preserve">apartment|police|swat-team|gangster|crime-lord|drug-lord|apartment-building|police-officer|fight|lieutenant|tenement|high-rise|jakarta-indonesia|fighting-movie|bound-and-gagged|male-tied-up|cult-film|stabbing-a-police-officer|shooting-a-police-officer|murder-of-a-police-officer|boy-killed|dead-boy|child-knocked-unconscious|child-shot-in-the-neck|child-killed|child-shot|first-part|police-officer-neck-broken|killed-in-police-car|police-officer-shot-in-the-chest|police-officer-shot-in-the-neck|police-officer-shot-in-the-head|brutality|hiding-in-a-closet|fistfight|die-hard-scenario|filmed-killing|massacre|action-hero|tough-guy|shotgun|rifle|tough-cop|warrior|mixed-martial-arts|falling-through-the-floor|bloody-body-of-child|body-count|long-take|elevator|stick-fight|security-camera|organized-crime|undercover-cop|undercover|surveillance|violence|suspense|silencer|police-brutality|pregnancy|carnage|kung-fu|shootout|blood|slow-motion-scene|dragging-a-dead-body|martial-art|pentak-silat|drug-factory|drug-ring|bolo-fight|drug-use|falling-from-a-window|falling-from-height|chained|arrest|bolo|hunting-knife|gas-tank|refrigerator|grenade|wilhelm-scream|gore|one-man-army|two-against-one|shot-in-the-stomach|intercom|blood-on-camera-lens|title-at-the-end|killed-in-an-elevator|kicked-in-the-head|kicked-in-the-chest|punched-in-the-stomach|punched-in-the-face|broken-arm|broken-back|axe-murder|neck-breaking|shot-through-a-window|throat-slitting|explosion|corpse|head-bashed-in|beaten-to-death|beating|torture|hung-by-wrists|stabbed-in-the-hand|estranged-brother|fight-to-the-death|falling-through-a-staircase|falling-to-death|jumping-through-a-window|thrown-through-a-window|impalement|running-out-of-ammo|suicide-attempt|betrayal|ambush|flashback|video-surveillance|character-repeating-someone-else's-dialogue|character-says-i-love-you|shot-through-the-floor|shot-through-a-door|child-murder|knife|blood-splatter|knife-fight|stabbed-in-the-head|shot-in-the-face|stabbed-in-the-face|stabbed-to-death|stabbed-in-the-stomach|stabbed-in-the-chest|stabbed-in-the-neck|stabbed-in-the-leg|shot-in-the-chest|shot-in-the-eye|shot-to-death|shot-in-the-throat|shot-in-the-neck|shot-in-the-shoulder|shot-in-the-leg|shot-in-the-head|hit-with-a-hammer|sniper-rifle|brawl|hand-to-hand-combat|duct-tape-over-mouth|strangulation|bullet-proof-vest|sergeant|pistol|assault-rifle|bare-chested-male|pregnant-wife|brother-brother-relationship|husband-wife-relationship|one-day|murder|corrupt-cop|police-corruption|rookie-cop|monitor|urban-setting|machete|crime-boss|machine-gun|police-raid|martial-arts|indonesian|death|death-of-child|surprise-ending</t>
  </si>
  <si>
    <t xml:space="preserve">tt1726589</t>
  </si>
  <si>
    <t xml:space="preserve">L!fe Happens</t>
  </si>
  <si>
    <t xml:space="preserve">A comedy centered on two best friends, Kim and Deena, who fight to maintain normalcy in their lives after Kim gets pregnant and has a baby.</t>
  </si>
  <si>
    <t xml:space="preserve">PMK-BNC</t>
  </si>
  <si>
    <t xml:space="preserve">Krysten Ritter, Kate Bosworth, Rachel Bilson, Geoff Stults</t>
  </si>
  <si>
    <t xml:space="preserve">Kat Coiro</t>
  </si>
  <si>
    <t xml:space="preserve">one-night-stand|f-rated|rapping-in-a-car|singing-in-a-car|los-angeles-california|roommate|friendship|single-mother|emotional-depression|limo-driver|maid-costume|pool-scene|dog-walker|writer|surfer|reality-show|virgin|unplanned-pregnancy|punctuation-in-title</t>
  </si>
  <si>
    <t xml:space="preserve">tt1259521</t>
  </si>
  <si>
    <t xml:space="preserve">The Cabin in the Woods</t>
  </si>
  <si>
    <t xml:space="preserve">Five friends go for a break at a remote cabin, where they get more than they bargained for, discovering the truth behind the cabin in the woods.</t>
  </si>
  <si>
    <t xml:space="preserve">Kristen Connolly, Chris Hemsworth, Anna Hutchison, Fran Kranz</t>
  </si>
  <si>
    <t xml:space="preserve">Drew Goddard</t>
  </si>
  <si>
    <t xml:space="preserve">20 wins &amp; 33 nominations.</t>
  </si>
  <si>
    <t xml:space="preserve">cabin-in-the-woods|dark-humor|hatchet|robot|killed-in-an-elevator|stoner|teenager|zombie|cellar|topless-woman|teen-horror|force-field|dead-teenager|kill-switch|blood-splatter|female-nudity|slasher|college|zombie-child|directorial-debut|satire|puppeteer|strange-behavior|year-2009|2000s|21st-century|severed-hand|year-1903|1900s|20th-century|psychological-torture|torture-victim|black-comedy|film-reel|conch|scholar|athlete|horror-icon|tentacle|caged-monster|cube|grave|celebration|pushed-into-water|falling-into-a-lake|ravine|explosive-demolition|electric-shock|bloody-hand-print|stabbed-in-the-eye|torture-chamber|trapdoor|supernatural-horror|locked-in-a-room|telephone-call|disturbing-painting|chasm|mountain-road|security-guard|goblin|giant-spider|blob|ku-klux-klan|scarecrow|animate-tree|witch|apocalypse|saw|group-of-five|group-of-friends|surveillance|surrealism|mercenary|hand-grenade|pistol|machine-gun|blood|clown|carnage|video-surveillance|boat-dock|woman-in-a-bikini|swimming-in-a-lake|deconstruction|harbinger-of-death|trowel|video-wall|interrupted-sex|babe-scientist|jock|alpha-male|girl-stripped-down-to-panties|blonde-stereotype|bulletproof-glass|betting-pool|virgin|no-cellphone-signal|grappling-hook|reality-spoof|japanese-schoolgirl|ethnic-slur|redneck|music-box|subtitled-scene|control-room|end-of-the-world|supernatural|cameo|intern|covered-in-blood|giant-hand|title-at-the-end|no-survivors|thrown-through-a-window|merman|grenade|masked-villain|swat-team|falling-to-death|axe-murder|person-on-fire|giant-bat|bitten-in-the-neck|werewolf|body-torn-apart|eaten-alive|suicide|shot-to-death|shot-in-the-head|shot-in-the-chest|unicorn|evil-clown|killer-clown|giant-snake|massacre|evil-god|dismemberment|car-crash|stabbed-in-the-throat|exploding-body|cave-in|tunnel|impalement|severed-head|decapitation|bear-trap|ghost|office-worker|filmed-killing|hidden-camera|stabbed-to-death|stabbed-in-the-head|stabbed-in-the-chest|stabbed-in-the-shoulder|stabbed-in-the-back|stabbed-in-the-hand|gore|severed-arm|monster|creature|characters-killed-one-by-one|manipulation|pheromones|human-sacrifice|ritual-sacrifice|diary|mounted-animal-head|truth-or-dare|murder|gambling|speaker-phone|lake|bare-chested-male|interracial-kiss|two-way-mirror|drunkenness|revelation|gas-station-attendant|recreational-vehicle|dirt-bike|character-repeating-someone-else's-dialogue|dyed-hair|boyfriend-girlfriend-relationship|marijuana-joint|bong|flashback|freeze-frame|underground-bunker|surprise-ending|gas-station|slasher-flick|boy-with-glasses|man-with-glasses|cocktail-party|cyclops|f-word</t>
  </si>
  <si>
    <t xml:space="preserve">tt1535616</t>
  </si>
  <si>
    <t xml:space="preserve">The Divide</t>
  </si>
  <si>
    <t xml:space="preserve">Survivors of a nuclear attack are grouped together for days in the basement of their apartment building, where fear and dwindling supplies wear away at their dynamic.</t>
  </si>
  <si>
    <t xml:space="preserve">Lauren German, Michael Biehn, Milo Ventimiglia, Courtney B. Vance</t>
  </si>
  <si>
    <t xml:space="preserve">Xavier Gens</t>
  </si>
  <si>
    <t xml:space="preserve">apocalypse|radiation-sickness|shelter|basement|torture|nuclear-explosion|sodomy|tied-up|bomb-shelter|hair-loss|rape|radiation-suit|new-york-city|post-apocalypse|rough-sex|doggystyle-sex|violent-sex|man-dressed-as-woman|gay-kiss|explosion|ration|erectile-dysfunction|unwanted-sexual-advances|sexual-favor|cut-to-pieces|body-mutilation|girl-in-bra-and-panties|city-in-ruins|destruction-of-city|destruction|fire|man-on-fire|dead-man|survival|struggle-for-survival|survival-horror|trail-of-blood|blood|shot-in-the-stomach|throat-slitting|man-dressed-as-a-woman|hitting-a-woman|male-male-kiss|candle|overhead-camera-shot|overhead-shot|lantern|hairy-chest|chopped-up-body|duct-tape|shaving-head|head-shaving|crying-woman|woman-crying|wall-safe|safe|trapped-in-a-room|insanity|fallout-shelter|finger-cut-off|male-rear-nudity|male-nudity|undressing|white-briefs|briefs|male-underwear|bare-chested-male|two-word-title|lawyer|half-brother|welding|bleeding-gums|ravaged-town|brooklyn-bridge|north-korea|gunshot|open-wound|shot-in-the-chest|broken-glasses|loss-of-child|brother-brother-relationship|medical-lab|axe|septic-tank|shaved-head|survival-kit|soldier|mother-daughter-relationship|town-in-panic|building-superintendent|reflection-in-eye|terrorist-attack</t>
  </si>
  <si>
    <t xml:space="preserve">tt1867093</t>
  </si>
  <si>
    <t xml:space="preserve">The Samaritan</t>
  </si>
  <si>
    <t xml:space="preserve">After twenty years in prison, Foley is finished with the grifter's life. When he meets an elusive young woman named Iris, the possibility of a new start looks real. But his past is proving to be a stubborn companion.</t>
  </si>
  <si>
    <t xml:space="preserve">Samuel L. Jackson, Luke Kirby, Ruth Negga, A.C. Peterson</t>
  </si>
  <si>
    <t xml:space="preserve">David Weaver</t>
  </si>
  <si>
    <t xml:space="preserve">grifter|prison|incest|brazil|drug-addiction|double-cross|blackmail|dance-club|biblical-reference|murder|pistol|scam|hotel-room|parole|crime-boss|suitcase-full-of-money|older-man-younger-woman-relationship|toronto-ontario-canada|release-from-prison|black-american|african-american|two-word-title|father-daughter-incest|heroin|parole-officer|suicide-by-hanging|revenge|flashback|con-artist|con|paternity-revealed|shotgun|sex-in-shower|female-nudity|neo-noir|independent-film|plot-twist</t>
  </si>
  <si>
    <t xml:space="preserve">tt1606384</t>
  </si>
  <si>
    <t xml:space="preserve">My Way</t>
  </si>
  <si>
    <t xml:space="preserve">In World War II-era Korea, rival runners, one Korean (Jang Dong-gun) and one Japanese (Joe Odagiri), go to war together against the Soviets.</t>
  </si>
  <si>
    <t xml:space="preserve">Dong-gun Jang, Joe Odagiri, Bingbing Fan, In-kwon Kim</t>
  </si>
  <si>
    <t xml:space="preserve">Je-kyu Kang</t>
  </si>
  <si>
    <t xml:space="preserve">tt1195478</t>
  </si>
  <si>
    <t xml:space="preserve">The Five-Year Engagement</t>
  </si>
  <si>
    <t xml:space="preserve">One year after meeting, Tom proposes to his girlfriend, Violet, but unexpected events keep tripping them up as they look to walk down the aisle together.</t>
  </si>
  <si>
    <t xml:space="preserve">Jason Segel, Emily Blunt, Chris Pratt, Alison Brie</t>
  </si>
  <si>
    <t xml:space="preserve">kitchen|kissing-while-having-sex|reference-to-princess-diana|wedding-band|wedding-ring|singing-on-a-horse-carriage|shot-in-the-leg|crossbow|hunting|wedding-cake|foot-chase|male-rear-nudity|justice-of-the-peace|taco-truck|san-francisco-california|reference-to-chewbacca|sex-talk|sex-scene|postponed-wedding|wedding-proposal|funeral|wedding-rehearsal|f-word|reference-to-wham|wedding-plans|wedding-date|restaurant|sous-chef|masturbation|reference-to-tom-hanks|bed-and-breakfast|little-girl|wedding-ceremony|detroit-michigan|restaurant-hostess|older-man-younger-woman|break-up|sandwich-shop|ex-husband-ex-wife-relationship|sister-sister-relationship|englishwoman-abroad|kitchen-accident|heavy-rain|profanity|brother-brother-relationship|fiance-fiancee-relationship|slide-show|reference-to-chumbawamba|reference-to-pet-shop-boys|reference-to-metallica|reference-to-motley-crue|punctuation-in-title|hyphen-in-title|number-in-title</t>
  </si>
  <si>
    <t xml:space="preserve">tt1486192</t>
  </si>
  <si>
    <t xml:space="preserve">The Raven</t>
  </si>
  <si>
    <t xml:space="preserve">When a madman begins committing horrific murders inspired by Edgar Allan Poe's works, a young Baltimore detective joins forces with Poe to stop him from making his stories a reality.</t>
  </si>
  <si>
    <t xml:space="preserve">John Cusack, Luke Evans, Alice Eve, Brendan Gleeson</t>
  </si>
  <si>
    <t xml:space="preserve">murder|serial-killer|mask|poem|newspaper|19th-century|poet|voice-over|sitting-on-a-park-bench|overturning-a-table|trap-door|suicide-by-poison|forced-suicide|man-in-drag|manhole|looking-through-a-keyhole|pickaxe|blowing-a-police-whistle|knocking-a-hole-in-a-wall|bullet-in-flight|shot-in-the-chest|candle|writing-with-a-fountain-pen|abduction|note-from-serial-killer|geographic-coordinates|piano-recital|applause|close-up-of-eyes|apartment-building-fire|heart-dissection|cut-in-half|broke|reference-to-ralph-waldo-emerson|reference-to-henry-wadsworth-longfellow|poetry-reading|printing-press|strapped-to-a-table|horse-drawn-carriage|heraldic-eagle-coin|capped-bust-coin|looking-up|death|murder-of-a-child|blood-splatter|murder-investigation|overhead-camera-shot|carrying-a-woman-on-a-stretcher|passionate-kiss|field-surgery|magnifying-glass|chronometer|celestial-almanac|sextant|dead-woman|tattoo|listening|police-whistle|woman-screaming|woman-kidnapped|using-a-candle-for-light|coffin|riding-a-horse-indoors|horse-in-armor|invitation-to-a-dance|costume-party|ballroom-dancing|playing-piano|year-1842|newspaper-headline|tortured-to-death|camera-shot-of-feet|kiss-on-the-cheek|scream-off-camera|full-moon|begins-with-biographical-note|writing-in-blood|magnet|grave|horse-chase|throat-slitting|shot-in-the-shoulder|pocket-watch|tattoo-on-back|sailor|man-dressed-as-woman|mouth-sewn-shut|foot-chase|axe|character-repeating-someone-else's-dialogue|whistle|tunnel|house-fire|severed-tongue|theatre|reference-to-shakespeare's-macbeth|strangulation|morgue|punched-in-the-face|police-station|kidnapping|slow-motion-scene|masked-woman|masked-man|father-daughter-relationship|piano-playing|critic|flask|character-says-i-love-you|marriage-proposal|heart|raccoon|torso-cut-in-half|newspaper-editor|thrown-out-of-a-bar|tavern|dead-cat|corpse|lantern|pistol|film-starts-with-text|paris-france|shot-to-death|reference-to-jules-verne|theatre-actress|death-of-protagonist|sliced-in-two|police-officer-throat-slit|police-officer-killed|off-screen-murder|dead-woman-with-eyes-open|dead-woman-on-floor|year-1849|no-opening-credits|blackmail|pendulum|torture|poison|deadline|life-imitates-art|costume-ball|engagement|buried-alive|sewer|newspaper-review|alcoholic|police-inspector|newspaper-office|baltimore-maryland|author|two-word-title|based-on-the-works-of-edgar-allan-poe|bird-in-title|animal-in-title|death-of-child|title-spoken-by-character|surprise-ending</t>
  </si>
  <si>
    <t xml:space="preserve">tt1656190</t>
  </si>
  <si>
    <t xml:space="preserve">Safe</t>
  </si>
  <si>
    <t xml:space="preserve">Mei, a young girl whose memory holds a priceless numerical code, finds herself pursued by the Triads, the Russian mob, and corrupt NYC cops. Coming to her aid is an ex-cage fighter whose life was destroyed by the gangsters on Mei's trail.</t>
  </si>
  <si>
    <t xml:space="preserve">Jason Statham, Catherine Chan, Robert John Burke, James Hong</t>
  </si>
  <si>
    <t xml:space="preserve">triad|russian-mafia|bodyguard|gang-war|russian|mobster|detective|gangster|safe|subway|code|die-hard-scenario|street-shootout|hand-to-hand-combat|limousine|punched-in-the-chest|death|hostage|held-at-gunpoint|reluctant-hero|cover-up|mansion|party|conspiracy|corrupt-official|suicide-attempt|revenge|police-vigilantism|police-detective|police|car-accident|mob-boss|hitman|organized-crime|mafia-boss|crime-boss|cage-fighter|macguffin|restaurant|bar|cell-phone|swat-team|machine-gun|church|security-guard|homeless-man|fugitive|stabbed-to-death|stabbed-in-the-chest|knife|police-corruption|on-the-run|hospital|child-uses-a-gun|shot-in-the-leg|neck-breaking|stabbed-in-the-neck|stabbed-with-a-pen|shot-in-the-forehead|shot-in-the-shoulder|nightclub|bulletproof-vest|shotgun|body-in-a-trunk|duct-tape-over-mouth|stabbed-in-the-throat|prostitute|mayor|murder-of-a-police-officer|betrayal|police-officer-shot|foot-chase|thrown-through-a-window|falling-to-death|uzi|hotel|shot-in-the-back|car-chase|stolen-car|hit-by-a-car|hit-with-a-car-door|kicked-in-the-crotch|hit-in-the-throat|lens-flare|kicked-in-the-stomach|kicked-in-the-face|shot-to-death|shot-in-the-chest|car-crash|flask|corpse|homeless|homeless-shelter|beating|corrupt-cop|police-captain|murder|chinese-mafia|death-of-wife|pistol|kidnapping|head-butt|punched-in-the-face|child-prodigy|nanjing-china|subway-station|flashback|written-by-director|new-york-city|shot-in-the-head|bag-of-money|data-disk|pickpocket|news-report|thousand-dollar-bill|bound-and-gagged|duct-tape-gag|encoded-message|shootout|sandwich|good-samaritan|contemplating-suicide|photographic-memory|chinatown-manhattan-new-york-city|math-whiz|cage-fight|child-abduction|new-jersey-meadowlands|brooklyn-new-york-city|violence|martial-arts|ex-cop|casino|child-in-peril|death-of-mother|sole-black-character-dies-cliche|one-man-army|tough-guy|action-hero|anti-hero|warrior|reference-to-adolf-hitler|nonlinear-timeline|character-repeating-someone-else's-dialogue|reference-to-charles-manson|reference-to-youtube|bare-chested-male|subtitled-scene|no-opening-credits|one-word-title|title-spoken-by-character</t>
  </si>
  <si>
    <t xml:space="preserve">tt1172994</t>
  </si>
  <si>
    <t xml:space="preserve">The House of the Devil</t>
  </si>
  <si>
    <t xml:space="preserve">During a night of 1983 with full lunar eclipse, Samantha Hughes takes a babysitting job surrounded by mysterious circumstances before she finds out her client's terrifying secret.</t>
  </si>
  <si>
    <t xml:space="preserve">Jocelin Donahue, Tom Noonan, Mary Woronov, Greta Gerwig</t>
  </si>
  <si>
    <t xml:space="preserve">lunar-eclipse|secret|eclipse|blonde|pizza|upskirt|girl-in-panties|white-panties|scantily-clad-female|cleavage|pregnant|running-through-cemetery|running-for-your-life|stabbed-in-the-belly|barefoot-woman|camera-shot-of-bare-feet|body-painting-in-blood|circle-of-candles|shot-in-the-neck|circumscribed-pentagram|self-cutting|sink-drain|blood-poured-into-mouth|kitchen-knife|goldfish-bowl|coke-bottle-glasses|shot-point-blank|exploring-a-house|double-manual-harpsichord|some-scenes-in-black-and-white|tear-off-phone-number|woman-smoker|zippo-lighter|ignoring-advice|hundred-dollar-bill|product-placement|baby-sitter-flyer|trophy|dancing-alone|breaking-a-vase|satanic-cult|bait-and-switch|year-1982|haunted-house|cult-film|escape|murder-of-a-child|blood-splatter|female-protagonist|head-bandage|intravenous|suicide-attempt|throat-cut|trip-and-fall|poked-in-the-eye|animal-skull|screaming-in-fear|pepperoni-pizza|dead-body|twenty-dollar-bill|startled|newscast|mural|stained-glass-window|billiards|bulletin-board|pay-phone-ringing|begins-with-text|hypodermic-needle|nurse|patient|gravestone|fear|stabbed-to-death|devil-worshiper|terror|witchcraft|rape|occult|panties|tenant|luncheonette|watching-tv|secluded-house|shot-in-the-face|goldfish|audio-cassette|ritual|lock-of-hair|suspense|playing-pool|death|rite|anxiety|gore|symbol|ceremony|wilhelm-scream|cemetery|murder|prologue|very-little-dialogue|slow-burn|germophobe|throat-slitting|stabbed-in-the-back|shot-in-the-head|pool-table|pistol|pentagram|husband-wife-relationship|hospital|graveyard|flashback|covered-in-blood|corpse|cigarette-smoking|wig|van|talking-to-oneself-in-a-mirror|strange-noise|stabbed-in-the-stomach|slit-wrist|shot-in-the-shoulder|self-inflicted-gunshot-wound|scratching-face|running-water|rotary-phone|roommate|premarital-sex|pregnancy|power-outage|pizza-shop|pizza-delivery|piano|photograph|pay-phone|murder-of-family|lying|loud-sex|lighter|landlady|knocked-out|house|hooded-figure|headphones|hair|foot-chase|fish|film-starts-with-text|eye-gouging|eavesdropping|drinking-blood|dread|drawing-on-body|dorm-room|demon|deformed-face|deception|dancing|college-student|chase|cane|broken-vase|bound-and-gagged|blood-in-car|bleeding-from-eyes|basement|bare-chested-male|attempted-suicide|911-call|satanic-ritual|knife|evil|devil|college|blood|babysitter|1980s|death-of-son|death-of-friend|surprise-ending</t>
  </si>
  <si>
    <t xml:space="preserve">tt1588334</t>
  </si>
  <si>
    <t xml:space="preserve">Jeff, Who Lives at Home</t>
  </si>
  <si>
    <t xml:space="preserve">Dispatched from his basement room on an errand for his widowed mother, slacker Jeff might discover his destiny (finally) when he spends the day with his unhappily married brother as he tracks his possibly adulterous wife.</t>
  </si>
  <si>
    <t xml:space="preserve">Jason Segel, Ed Helms, Susan Sarandon, Judy Greer</t>
  </si>
  <si>
    <t xml:space="preserve">basement|wrong-number|slacker|secret-admirer|errand|porsche|destiny|affair|male-male-hug|suspicious-husband|hugging|telephone-call|wrecked-car|hooters|hooters-restaurant|internet|reckless-driving|internet-chat|water-cooler|friendship|smoking-marijuana|marijuana|coast-guard|tv-news|news-report|fire-drill|new-orleans-louisiana|traffic-jam|helicopter|rescue|instant-messaging|punched-in-the-stomach|breakfast|car-crash-into-tree|new-car|tow-truck|cell-phone|eavesdropping|restaurant|hotel|candy|basketball-game|punch-in-stomach|robbery|philosophy|home-repair|bus-ride|bong|widow|taxi|hotel-room|drowning|fire-alarm|car-accident|lives-with-mother|husband-wife-relationship|brother-brother-relationship|mother-son-relationship|infidelity|adultery|cheating-wife|location-in-title|stoner|glue|character-name-in-title</t>
  </si>
  <si>
    <t xml:space="preserve">tt1416801</t>
  </si>
  <si>
    <t xml:space="preserve">Kill the Irishman</t>
  </si>
  <si>
    <t xml:space="preserve">The true story of Danny Greene, a tough Irish thug working for mobsters in Cleveland during the 1970's.</t>
  </si>
  <si>
    <t xml:space="preserve">Ray Stevenson, Vincent D'Onofrio, Val Kilmer, Christopher Walken</t>
  </si>
  <si>
    <t xml:space="preserve">Jonathan Hensleigh</t>
  </si>
  <si>
    <t xml:space="preserve">irish|informant|gangster|corruption|assassination-attempt|union|longshoreman|mafia|irish-american|true-crime|blood-splatter|breasts|audio-tape|audio-cassette|fire|violence|death|murder|drunkenness|mob-violence|car-chase|beaten-to-death|beating|home-invasion|baseball-bat|media-coverage|news-report|newspaper-clipping|betrayal|deception|criminal|money-laundering|accountant|drug-dealer|docks|warehouse|mob-boss|organized-crime|motorcycle|biker-gang|shotgun|barbecue|biker|bar|restaurant|mafia-boss|crime-boss|gang-war|shot-through-a-window|pistol|shootout|phone-booth|prisoner|prison|arrest|lawyer|jail-cell|thanksgiving|christmas|machismo|stabbed-in-the-hand|voice-over-narration|police-station|police|detective|police-detective|nonlinear-timeline|sniper-rifle|sniper|revolver|assassin|brooklyn-bridge|1960s|hand-grenade|exploding-body|explosion|exploding-house|exploding-building|exploding-car|new-york-city|finger-gun|reference-to-muhammad-ali|trailer-office|archival-footage|hitman|phone-tap|poem|jack-daniels-whiskey|telephone-booth|year-1977|bomb-in-mailbox|stabbed-multiple-times|bound-and-gagged|house-collapse|mugshot|successor|spaghetti-and-meatballs|blown-to-pieces|year-1975|contract-killing|flash-forward|shot-in-the-head|push-ups|woman-smoker|sawed-off-shotgun|gambling|black-and-white-television|garbage-truck|ball-peen-hammer|newspaper-headline|cleveland-plain-dealer|cadillac|face-slap|eyeglasses|polish-joke|thermometer|union-president|container-ship|punching-time-card|year-1960|hand-pierced-with-pencil|car-fire|car-explosion|reference-to-arthur-miller|dental-office|bird's-eye-shot|stabbed-to-death|dead-body-in-car-trunk|shot-in-back-of-head|hit-with-a-golf-club|reference-to-marilyn-monroe|extortion|reference-to-john-wayne|world-trade-center-manhattan-new-york-city|claddagh-ring|shakespearean-quotation|brooklyn-new-york-city|interrogation|loan-shark|robin-hood-syndrome|compulsive-gambler|prison-visit|greengrocer|reference-to-william-shakespeare|reference-to-robin-hood|fistfight|motorcycle-gang|childhood-friend|sex-in-a-car|debt-collector|labor-union-corruption|reference-to-croesus|union-election|collie-dog|labor-union|lake-erie|ethnic-stereotype|irony|reference-to-richard-nixon|told-in-flashback|first-person-narration|polish-american|italian-american|jewish-american|car-bomb|multiple-time-frames|f-word|cleveland-ohio|multiple-assassinations|ethnic-slur|mob-hit|mob-execution|seventies|racist-mobsters|racist-joke|bigoted-mobster|three-word-title|death-of-friend|based-on-true-story</t>
  </si>
  <si>
    <t xml:space="preserve">tt1714203</t>
  </si>
  <si>
    <t xml:space="preserve">Piranha 3DD</t>
  </si>
  <si>
    <t xml:space="preserve">After the events at Lake Victoria, the pre-historic school of blood-thirsty piranhas make their way into a newly opened waterpark.</t>
  </si>
  <si>
    <t xml:space="preserve">Danielle Panabaker, Matt Bush, Katrina Bowden, Jean-Luc Bilodeau</t>
  </si>
  <si>
    <t xml:space="preserve">John Gulager</t>
  </si>
  <si>
    <t xml:space="preserve">female-nudity|shaved-vagina|female-in-swimsuit|piranha|water-park|bikini|nudity|stepfather-stepdaughter-relationship|female-full-frontal-nudity|female-frontal-nudity|number-in-title|lake|water|attack|van|deputy|man-vs-nature|extreme-violence|gory-violence|bloody-violence|underground-lake|autograph|graphic-violence|walkie-talkie|urination|cell-phone|chlorine|accidental-killing|hit-by-a-car|metal-leg|crying-for-help|interracial-relationship|loss-of-loved-one|death-of-loved-one|loss-of-boyfriend|death-of-boyfriend|sex-in-a-van|sex-in-a-car|boyfriend-girlfriend-relationship|college-student|leg-spreading|suspense|water-slide|crutches|profanity|undressing|flashlight|head-bitten-off|egg|vulgarity|fossil|mass-death|vomit|courage|bravery|excrement|swamp|scantily-clad-female|2010s|cow|f-word|skinny-dipping|car-in-water|flood|key|drowning|shark-costume|rampage|monster-movie|giant-fish|penis|vagina|absurdism|whistle|skeleton|massacre|death|water-pistol|redneck|poetic-justice|escape-attempt|escape|evacuation|rescue|fireworks|reverse-footage|police-officer-killed|impalement|bribery|teen-movie|teenage-girl|teenager|stupid-victim|survival-horror|survival|paranoia|panic|danger|fear|aquaphobia|amputee|pickup-truck|wheelchair|diving|wet-t-shirt|gay-slur|aerial-shot|montage|unrequited-love|child-in-peril|single-parent|blood-on-camera-lens|covered-in-blood|subjective-camera|camera-phone|blood-splatter|grindhouse|exploitation|handcuffed-to-a-pipe|near-death-experience|cinder-block|love-triangle|sunglasses|marijuana-joint|handcuffs|hospital|ambulance|erection|knife|self-mutilation|castration|actor-playing-himself|severed-finger|severed-leg|severed-arm|fast-motion-scene|severed-head|creature-feature|head-bashed-in|animal-killing|threesome|keyboard|bitten-in-the-arm|bitten-in-the-leg|tongue-in-cheek|gas-explosion|chase|motel|dead-animal|tv-advert|flatulence|corpse|cigarette-lighter|youtube|cgi|eccentric|scientist|ghost-town|news-report|water-well|arizona|sexual-innuendo|double-entendre|pier|condom|premarital-sex|celebacy|loss-of-virginity|virgin|painful-sex|slut|seduction|friendship|sole-black-character-dies-cliche|interracial-friendship|sexploitation|bare-chested-male|male-rear-nudity|male-nudity|fish-tank|female-rear-nudity|frog|underwater-scene|topless-female-nudity|bare-butt|bare-breasts|3d|corrupt-cop|woman-punches-a-man|punched-in-the-face|woman-in-bra-and-panties|black-bra-and-panties|black-and-white-scene|black-comedy|police-car|surprise-during-end-credits|marine-biologist|title-at-the-end|no-opening-credits|breasts|decapitated-child|child-killed-by-animal|number-3-in-title|bloopers-during-credits|slow-motion-scene|bathtub|scene-during-end-credits|face-ripped-off|bitten-in-the-face|cameo|song-during-end-credits|animal-in-title|decapitation|bitten-on-the-leg|eaten-alive|severed-penis|bitten-by-a-fish|killer-fish|killer-animal|fish-in-title|violence|penis-bitten-off|blood|animal-attack|woman-in-a-bikini|killing-an-animal|leg-bitten-off|sequel-to-remake|digit-in-title|3d-in-title|gore|mascot|man-in-swimsuit|murder-of-a-police-officer|underwater|party|fish|telephone-call|trident|explosion|ex-boyfriend-ex-girlfriend-relationship|kiss|shotgun|sex-in-van|police-officer|stripper|summer|dead-cow|farmer|second-part|nightmare|beheaded|stepfather|lifeguard|fictional-place|corrupt-sheriff|sheriff|marine-biology|ichthyologist|fear-of-water|titanium|swimming-pool|3-dimensional|sequel|death-of-friend|death-of-child|surprise-ending|fellatio|independent-film</t>
  </si>
  <si>
    <t xml:space="preserve">tt1645170</t>
  </si>
  <si>
    <t xml:space="preserve">The Dictator</t>
  </si>
  <si>
    <t xml:space="preserve">The heroic story of a dictator who risked his life to ensure that democracy would never come to the country he so lovingly oppressed.</t>
  </si>
  <si>
    <t xml:space="preserve">Sacha Baron Cohen, Sayed Badreya, Rocky Citron, Liam Campora</t>
  </si>
  <si>
    <t xml:space="preserve">dictator|sunglasses|overalls|hotel|oil|nuclear-weapons|general|democracy|speech|north-african|new-york-city|camel-riding|huge-tits|lying|lesbian-kiss|scantily-clad-female|comedic-sex-scene|female-nudity|female-frontal-nudity|breasts|terrorist|woman-drowned|two-word-title|impostor|cheering-crowd|weapon-of-mass-destruction|misogyny|american-hypocrisy|reference-to-bobby-mcferrin|jewish-wedding-custom|transformative-power-of-love|female-infanticide|racial-discrimination|patriot-act|media-monopoly|manufacturing-consent|critique-of-bush-administration|cross-cultural-friendship|critique-of-capitalism|bailout|oil-industry-collusion|sabra|2010s|21st-century|year-1973|1970s|20th-century|reference-to-the-harlem-globetrotters|bridge|threatening-to-jump-off-a-bridge|motorcycle|raised-middle-finger|imitating-fellatio|pretending-to-be-a-terrorist|reference-to-amherst-college|black-american|african-american|puppet|reference-to-muammar-gaddafi|reference-to-gandalf-the-character|times-square-manhattan-new-york-city|fake-beard|waterboarding|smothering-someone-with-one's-breasts|beating-someone-with-one's-breasts|slow-motion-scene|saving-a-life|broken-heart|newborn-baby|female-razor|reference-to-nair|reference-to-the-golden-globes|being-followed|following-someone|reflection-in-a-store-window|talking-to-oneself|cousin-cousin-relationship|semen|computer|apology|lesbian|playing-a-video-game|man-on-fire|fire|briefs|flashback|flash-forward|uranium|arab|gay-slur|street-riot|riot|talking-to-a-dead-body|rocket|missile|reference-to-mahmoud-ahmedinejad|cuddling-with-a-pillow|hand-on-someone's-breasts|reference-to-rolex|boxer-shorts|kissing-someone's-armpit|reference-to-the-italian-prime-minister|statue|interpreter|camel|reference-to-aids|minibar|internet|walkie-talkie|reference-to-iran|prologue|doctor|portrait-painting|arrogance|reference-to-zimbabwe|reference-to-north-korea|pull-ups|reference-to-viggo-mortensen|defecation|looking-at-oneself-in-a-mirror|mirror|funeral|chapel|empire-state-building-manhattan-new-york-city|statue-of-liberty-new-york-city|cockney|limping|cell-phone|new-york-city-skyline|reference-to-whitney-houston|shower|mac-genius|prostate|anus|reference-to-kim-jong-il|civil-rights|reference-to-al-qaeda|reference-to-september-11-2001|childbirth|kidnapping|milking-a-female-breast|toppling-a-statue|suicide-threat|chutzpah|bar-mitzvah|shoplifter|shoplifting|breaking-down-a-door|yiddish|liar|lie|military|fight|reference-to-god|abortion|looking-out-a-window|rubbing-noses|reading-a-newspaper|newspaper|undressing|racism|racist|filipino|punched-in-the-face|reference-to-captain-hook|apple-computer|face-slap|reference-to-fidel-castro|north-africa|male-male-kiss|watching-tv|male-rape|rape|falling-in-love|orgasm|kiss|n-word|coffin|romanian|sudanese|kicking-a-boy|boy|bed|fictional-tv-news-show|reference-to-saudi-arabia|reference-to-syria|falling-off-a-stage|father-son-relationship|brooklyn-new-york-city|street-life|reference-to-aladdin|polaroid-camera|photograph|photographer|camera|colonel|binoculars|reference-to-dick-cheney|underwear|reference-to-popeye|israel|protest|demonstration|eyeglasses|stupidity|egotism|reference-to-billy-elliot|herpes|violence|corpse|dead-body|fellatio|f-word|palace|gun|shooting|death|murder|interview|execution|manhattan-new-york-city|penis|comical-female-death|severed-head|bearded-baby|smothering-a-female|smothered-with-a-pillow|mother-dies-in-childbirth|reference-to-the-munich-olympics|reference-to-the-shah-of-iran|reference-to-arnold-schwarzenegger|reference-to-halle-berry|reference-to-ellen-degeneres|reference-to-lindsay-lohan|anti-semitism|organic-gardening|pregnant-woman-raped|helicopter-tour|assassination|constitution|female-bodyguard|body-double|political-satire|one-night-stand|actress-playing-herself|cheating|helicopter|spoiled-brat|tied-to-a-chair|burned-alive|electro-shock|fat-boy|catering-service|health-food-store|sensitivity-training|groping|baby-born|olympics-parody|vibrating-cell-phone|pregnancy|woman-in-labor|urination|public-urination|drinking-urine|toilet-plunger|clogged-toilet|reference-to-osama-bin-laden|reference-to-harry-potter|closeted-homosexual|sex-with-a-pregnant-woman|reference-to-lord-of-the-rings|fisting|sex-with-the-dead|scene-during-end-credits|male-nudity|united-nations|male-frontal-nudity|hairy-chest|wardrobe-malfunction|man-in-underwear|unwanted-sexual-advances|mineral-water|brick|banana|assassination-attempt|look-alike|shot-in-the-head|rigged-election|abortion-joke|reference-to-daffy-duck|reference-to-saddam-hussein|bra-removing|girl-in-bra-and-panties|breast-milk|male-virgin|vespa|disembodied-head|reference-to-morgan-freeman|reference-to-harvey-keitel|prince-and-pauper|reference-to-george-clooney|reference-to-justin-bieber|negative-asian-stereotype|racial-profiling|arab-slur|political-refugee|collective-the-store|unshaved|zip-line|goat|unshaved-armpit|hirsute-woman|hair-net|feminism|feminist|sexual-promiscuity|nuclear-scientist|groupie|masturbation|sexist|arab-stereotype|911-joke|culture-clash|rape-joke|torture|fish-out-of-water|oppression|fictional-country|egomaniac|punjabi-music|xenophobia|war-on-terrorism|islamophobia|satire|based-on-book|reference-to-applebee's|vagina</t>
  </si>
  <si>
    <t xml:space="preserve">tt0337692</t>
  </si>
  <si>
    <t xml:space="preserve">On the Road</t>
  </si>
  <si>
    <t xml:space="preserve">Young writer Sal Paradise has his life shaken by the arrival of free-spirited Dean Moriarty and his girl, Marylou. As they travel across the country, they encounter a mix of people who each impact their journey indelibly.</t>
  </si>
  <si>
    <t xml:space="preserve">IFC Films/Sundance Selects</t>
  </si>
  <si>
    <t xml:space="preserve">Sam Riley, Garrett Hedlund, Kristen Stewart, Amy Adams</t>
  </si>
  <si>
    <t xml:space="preserve">Walter Salles</t>
  </si>
  <si>
    <t xml:space="preserve">listening-to-sex|poem|driving-in-the-nude|benzedrine|cactus|woman-on-top|orgasm|drugs|year-1949|year-1948|year-1951|year-1950|1950s|watching-sex|spying-on-couple-having-sex|1940s|hand-job|sexual-experimentation|overhearing-sex|loud-sex|gay-sex|bisexual|female-nudity|road-movie|writer|search|journey|road-trip|speeding-vehicle|telephone-booth|beat-generation|woman-moaning-from-pleasure|woman-moaning|moaning-woman|moaning|handjob|nipple|nipples|nudity|topless-female-nudity|topless-girl|topless|bare-breasts|breasts|girl-in-panties|white-panties|panties|sex-in-a-motel|tabby-cat|mexico-city|pig's-head|mask|mambo|homosexuality|north-carolina|river|nativity|christmas-tree|scrubbing-a-floor|poet|group-sex|harlem-manhattan-new-york-city|poetry|sign-of-the-cross|post-world-war-two|crossing-self|listening-to-music|listening-to-a-radio|little-boy|little-girl|lipstick|speeding-ticket|south-hill-virginia|virginia|pocket-watch|arizona|oral-sex-in-a-car|radio|pregnancy|crying-baby|motel|dysentery|fever|fever-dream|piano|reference-to-duke-ellington|illness|man-crying|prostitution|male-prostitute|prostitute|brothel|crying|rabbit|male-prostitution|policeman|diner|gay-slur|hustler|police-officer|french|french-canadian|mother-son-relationship|ex-husband-ex-wife-relationship|husband-wife-relationship|baby-girl|baby|gun|stealing-gas|gas-station|trenton-new-jersey|new-jersey|alabama|cat|train|campbell-california|lizard|algiers-louisiana|louisiana|reference-to-douglas-macarthur|new-year's-eve|snowing|reference-to-rimbaud|bar|reference-to-eugene-o'neill|migrant-camp|migrant|cotton-field|cotton-picking|sex-in-a-tent|tent|cotton|california|san-francisco-california|selma-california|reference-to-helen-of-troy|colorado|packing|hitchhiker|nebraska|man-with-glasses|book|photo-booth|bus|urination|glasses|21-year-old|singing|23-year-old|record-player|friend|friendship-between-men|driving|reference-to-superman|hobo|cross-country|queens-new-york-city|nightclub|voice-over-letter|stealing-a-car|hot-wiring-a-car|note|letter|stealing|alcohol|beer|new-york|dancing|man-dancing-with-man|reference-to-harry-s-truman|reference-to-friedrich-nietzsche|hugging|16-year-old|new-york-city|year-1947|homoeroticism|christmas|roadtrip|post-war|shoplifting|whorehouse|sexual-promiscuity|menage-a-trois|bisexual-man|gay-interest|anal-sex|male-male-kiss|gay-kiss|threesome|male-rear-nudity|singing-in-a-car|suicide-thoughts|marijuana|mexico|police|sex-scene|song|male-nudity|kiss|snow|cigarette-smoking|denver-colorado|hitchhiking|photograph|typewriter|friendship|voice-over-narration|voice-over|flashback|cemetery|funeral|on-the-road|death-of-father|based-on-novel|title-spoken-by-character|car|hairy-chest|bare-chested-male|undershirt|three-word-title</t>
  </si>
  <si>
    <t xml:space="preserve">tt1480656</t>
  </si>
  <si>
    <t xml:space="preserve">Cosmopolis</t>
  </si>
  <si>
    <t xml:space="preserve">Riding across Manhattan in a stretch limo in order to get a haircut, a 28-year-old billionaire asset manager's day devolves into an odyssey with a cast of characters that start to tear his world apart.</t>
  </si>
  <si>
    <t xml:space="preserve">Robert Pattinson, Sarah Gadon, Paul Giamatti, Kevin Durand</t>
  </si>
  <si>
    <t xml:space="preserve">David Cronenberg</t>
  </si>
  <si>
    <t xml:space="preserve">haircut|protest|billionaire|gridlock|stretch-limousine|barber|anarchist|rat|dead-rat|reference-to-mark-rothko|gun-held-to-head|eating-peanuts|lasersight|physical-exam|bare-chested-male|currency-market|reverse-cowgirl-sex-position|clothed-sex|chauffeured-limousine|row-of-white-limousines|road-movie|basketball|breasts|heiress|poet|gun|murder|self-inflicted-gunshot-wound|dialogue-driven|cowgirl-sex-position|kicked-in-the-groin|kinky-sex|reverse-cowboy-sex-position|single-mother|social-differences|class-differences|hobo|taxi|yellow-cab|bare-butt|male-sitting-on-a-toilet|filthy-toilet|rap-star|anthropomorphism|bottled-water|female-rear-nudity|schizophrenia|cocktail-dress|black-dress|living-in-a-car|voice-recognition|woman-on-top|limousine-driver|revolver|taxi-driver|frigidity|funeral-procession|graffiti|spray-paint|ambiguous-ending|political-refugee|toilet|minibar|financial-analyst|interracial-sex|amazon-woman|female-bodyguard|bodyguard|sex-in-hotel|sex-with-client|stabbed-in-the-eye|shot-in-the-hand|barber-shop|squatting|latex-gloves|fully-clothed-sex|diner|dysfunctional-marriage|loveless-marriage|sexless-marriage|doctor's-appointment|rectal-exam|prostate-exam|taser|stalker|casual-sex|female-frontal-nudity|sex-with-employee|ultrasound-imaging|sex-in-car|urination|peeing|sex-in-limousine|extramarital-affair|violence|capitalism|pie-in-face|deformity|car|sex-scene|nude-with-a-gun|female-nudity|rat-costume|giant-rat|manhattan-new-york-city|one-word-title|based-on-novel|limousine|rave|car-rocking|actress-breaking-typecast|russian-accent|paparazzi|obsolescence|glock|bookshop|man-child|disgruntled-employee|shallow|pieing|driver|one-day</t>
  </si>
  <si>
    <t xml:space="preserve">tt0466893</t>
  </si>
  <si>
    <t xml:space="preserve">Margaret</t>
  </si>
  <si>
    <t xml:space="preserve">A young woman witnesses a bus accident, and is caught up in the aftermath, where the question of whether or not it was intentional affects many people's lives.</t>
  </si>
  <si>
    <t xml:space="preserve">Anna Paquin, J. Smith-Cameron, Mark Ruffalo, Jeannie Berlin</t>
  </si>
  <si>
    <t xml:space="preserve">Kenneth Lonergan</t>
  </si>
  <si>
    <t xml:space="preserve">9 wins &amp; 17 nominations.</t>
  </si>
  <si>
    <t xml:space="preserve">accident|bus|new-york-city|f-rated|loss-of-virginity|virginity|virgin|borderline-personality-disorder|abortion|accident-investigation|cowboy-hat|police-statement|nightmare|opera|traffic-light|bicycle|teacher-student-relationship|troubled-production|poem|name-in-title|female-protagonist|blood|one-word-title</t>
  </si>
  <si>
    <t xml:space="preserve">tt1446714</t>
  </si>
  <si>
    <t xml:space="preserve">Prometheus</t>
  </si>
  <si>
    <t xml:space="preserve">Following clues to the origin of mankind, a team finds a structure on a distant moon, but they soon realize they are not alone.</t>
  </si>
  <si>
    <t xml:space="preserve">Noomi Rapace, Michael Fassbender, Charlize Theron, Idris Elba</t>
  </si>
  <si>
    <t xml:space="preserve">Nominated for 1 Oscar. Another 6 wins &amp; 46 nominations.</t>
  </si>
  <si>
    <t xml:space="preserve">planet|cryogenics|cave|impregnation|mission|medical-scanner|emergency-surgery|immolation|cave-painting|disembodied-head|mercy-killing|human-body-as-an-alien-host|star-map|future|prequel|pregnant-with-an-alien-fetus|suspended-animation|moon|explorer|survival|archaeologist|stasis-pod|starship-crew|starship|starship-captain|push-up|xenomorph|man-on-fire|kamikaze|spaceship-collision|spaceship-captain|spaceship-explosion|holographic-projection|new-lifeform|starship-landing|barefoot|panspermia|man-with-glasses|drunkenness|mercenary|trapped-in-space|crucifix-pendant|fire-axe|running-for-your-life|biological-warfare-laboratoty|finger-ring|mayhem|surgical-staple|anesthetic|planetarium|breaking-arm|animal-attack|red-rose|pile-of-corpses|stranded|decontamination|flame-thrower|winch|terraforming|child-playing-violin|internal-view-of-body|talking-head|trailer-trash|lens-flare|gash-in-the-face|faith|cross|meaning-of-life|open-ended|lifted-by-the-throat|stasis|death-of-loved-one|head-ripped-off|dream-sequence|father-daughter-relationship|head-bashed-in|broken-arm|suicide|acid|skeleton|skull|probe|tomb|statue|lightning|dune-buggy|commandeered-vehicle|eccentric|billionaire|hologram|tattoo|christmas-tree|piano|christmas|pool-table|shared-dream|flashback|basketball|isle-of-skye|religion-versus-science|flashlight|camera|cave-drawing|captain|biologist|archeological-dig|expedition|scientist|deoxyribonucleic-acid|dismemberment|mountain|snow|blood-splatter|severed-head|neck-breaking|shot-in-the-shoulder|shotgun|wheelchair|revelation|shot-to-death|shot-in-the-chest|shot-in-the-head|pistol|mutation|suspense|knocked-out|medical|hypodermic-needle|bare-chested-male|death-of-boyfriend|person-on-fire|premarital-sex|boyfriend-girlfriend-relationship|presumed-dead|betrayal|drugged-drink|science|genetics|genetic-engineering|tracking-device|shaving|self-surgery|self-mutilation|infection|alien-parasite|impalement|burned-alive|burned-to-death|injection|old-man|back-from-the-dead|exploding-head|microscope|laboratory|sandstorm|dust-storm|green-blood|necklace|stomach-ripped-open|poetic-justice|attack|showdown|strangulation|giant-monster|giant-creature|axe|crushed-to-death|crash-landing|explosion|race-against-time|escape-pod|countdown|self-sacrifice|chase|murder|megalomaniac|super-strength|ancient-astronaut|geologist|medic|spaceship-pilot|spaceship-crash|god-complex|maintenance-man|exploding-ship|escape|alien-intrusion|blood|alien-possession|mutilation|tentacle|survival-horror|sole-survivor|technology|video-screen|robot|slime|creature|parasite|lifeboat|decapitation|pilot|biological-weapon|surgery|sterile|space-helmet|liquid|storm|corpse|botanist|waterfall|spaceship|human-alien|caesarean-section|monster|space-travel|violence|outer-space|megacorporation|laser-gun|human-versus-alien|flamethrower|space-voyage|spacesuit|space-expedition|alien-contact|android|alien-race|alien-planet|alien-space-craft|alien-technology|gore|cross-necklace|dog|human-in-outer-space|looking-at-oneself-in-a-mirror</t>
  </si>
  <si>
    <t xml:space="preserve">tt1232200</t>
  </si>
  <si>
    <t xml:space="preserve">That's My Boy</t>
  </si>
  <si>
    <t xml:space="preserve">While in his teens, Donny fathered a son, Todd, and raised him as a single parent up until Todd's 18th birthday. Now, after not seeing each other for years, Todd's world comes crashing down when Donny resurfaces just before Todd's wedding.</t>
  </si>
  <si>
    <t xml:space="preserve">Adam Sandler, Andy Samberg, Leighton Meester, Vanilla Ice</t>
  </si>
  <si>
    <t xml:space="preserve">5 wins &amp; 10 nominations.</t>
  </si>
  <si>
    <t xml:space="preserve">teacher-student-relationship|statutory-rape|argument|reference-to-vanilla-ice|teacher-student-sex|single-parent|wedding|bikini|imitating-a-blow-job|incest-relationship|incest|cowgirl-sex-position|female-nudity|fellatio|oven-mitt|pregnancy|loss-of-virginity|sunglasses|beer-drinking|jeans|budweiser|foot-race|outdoor-wedding|military-dress-uniform|lemonade-stand|car-jump|vanity-license-plate|walking-on-a-ledge|woman-on-top|man-wearing-tidy-whities|woman-wearing-a-g-string|woman-wearing-a-cutout-bra|woman-wearing-pasties|obscene-finger-gesture|man-using-a-facial-mask|foot-massage|tattoo|cigar|erection-showing-through-clothes|woman-in-a-bikini|baseball-game|outdoor-party|private-first-class|walkman|reference-to-ebay|reference-to-charlie-sheen|soiling-pants|prison-visit|vomit|nunchucks|ice-rink|drunkenness|earring|pole-dancing|lesbian-kiss|raised-middle-finger|reference-to-rod-stewart|reference-to-oprah-winfrey|fight|punched-in-the-stomach|head-butt|freeze-frame|reference-to-hillary-clinton|book|hit-in-the-crotch|character-says-i-love-you|erection|baseball-field|cocktail-party|diabetic|reference-to-louis-vuitton|character-repeating-someone-else's-dialogue|fiance-fiancee-relationship|reference-to-facebook|reference-to-star-wars|reference-to-tom-brady|reference-to-rodney-dangerfield|reference-to-corey-feldman|court|lens-flare|loud-sex|detention|slow-motion-scene|reference-to-van-halen|massachusetts|2010s|year-1984|muscular-physique|reference-to-duran-duran|wearing-underwear-on-head|blood-on-face|limousine|sock-on-cock|massage|bitten-hand|punched-in-the-face|priest|tissue|wedding-dress|homoerotic-fight|wrestling|tickling|tattoo-on-back|church|man-in-swimsuit|male-in-shower|hot-tub|hit-with-a-baseball|bare-chested-male|fat-kid|salute|soldier|briefs|beer|caught-having-sex|sex-in-public|bar-mitzvah|shock-humor|crude-humor|single-father|claim-in-title|reference-to-tiger-woods|reference-to-indiana-jones|f-word|objection-at-wedding|impersonating-a-soldier|taser|older-woman-younger-man-relationship|learning-to-ride-a-bicycle|public-urination|bowling-alley|pistol|shotgun|pop-culture|marijuana|bong|sex-in-car|sex-with-a-mannequin|bachelor-party|spa|masturbation|male-rear-nudity|cheating-fiancee|deadbeat-dad|stripper|strip-club|brother-sister-incest|brother-sister-relationship|cameo|premarital-sex|child-molestation|young-version-of-character|three-word-title|punctuation-in-title|contraction-in-title|apostrophe-in-title|father-son-relationship|title-spoken-by-character</t>
  </si>
  <si>
    <t xml:space="preserve">tt1079360</t>
  </si>
  <si>
    <t xml:space="preserve">The Girl from the Naked Eye</t>
  </si>
  <si>
    <t xml:space="preserve">When Sandy, a call girl at "The Naked Eye", ends up dead, her friend and only ally in the world, Jake, goes on a manhunt to find out who killed her.</t>
  </si>
  <si>
    <t xml:space="preserve">Naedomi Media</t>
  </si>
  <si>
    <t xml:space="preserve">Jason Yee, Samantha Streets, Ron Yuan, Dominique Swain</t>
  </si>
  <si>
    <t xml:space="preserve">David Ren</t>
  </si>
  <si>
    <t xml:space="preserve">strip-club|murder|surrealism|neo-noir|taekwondo|martial-arts|narration|violence|female-nudity|hitman|prostitute|stripper|independent-film</t>
  </si>
  <si>
    <t xml:space="preserve">tt1307068</t>
  </si>
  <si>
    <t xml:space="preserve">Seeking a Friend for the End of the World</t>
  </si>
  <si>
    <t xml:space="preserve">As an asteroid nears Earth, a man finds himself alone after his wife leaves in a panic. He decides to take a road trip to reunite with his high school sweetheart. Accompanying him is a neighbor who inadvertently puts a wrench in his plan.</t>
  </si>
  <si>
    <t xml:space="preserve">Brad Morris, Steve Carell, Nancy Carell, Mark Moses</t>
  </si>
  <si>
    <t xml:space="preserve">end-of-the-world|road-trip|human-extinction|apocalypse|reunited-lovers|father-son-relationship|insurance-business|asteroid-collision|f-rated|husband-wife-relationship|independent-film|eccentric-woman</t>
  </si>
  <si>
    <t xml:space="preserve">tt1611224</t>
  </si>
  <si>
    <t xml:space="preserve">Abraham Lincoln: Vampire Hunter</t>
  </si>
  <si>
    <t xml:space="preserve">Abraham Lincoln, the 16th President of the United States, discovers vampires are planning to take over the United States. He makes it his mission to eliminate them.</t>
  </si>
  <si>
    <t xml:space="preserve">Benjamin Walker, Dominic Cooper, Anthony Mackie, Mary Elizabeth Winstead</t>
  </si>
  <si>
    <t xml:space="preserve">vampire-hunter|hanging-upside-down|chopping-down-a-tree|shopkeeper|vampire|president|hunter|lawyer|civil-war|blood|revenge|silver|undead|screenplay-adapted-by-author|saved-at-the-last-second|interracial-friendship|marriage-proposal-on-one's-knees|catch-me-if-you-can|kiss-on-the-cheek|truth-taken-as-a-joke|love-interest|conversation-while-dancing|period-film|19th-century|reference-to-jesus-christ|reference-to-judas-iscariot|self-narration|axe-wielder|killed-with-an-axe|revenge-motive|avenging-mother's-death|shot-in-the-head|pistol|trap-door|assignment|four-word-title|horseback-fight|u.s.-civil-war|american-civil-war|american-president|silver-axe|champagne|ballroom-dancing|sex-in-a-bathtub|close-up-of-eye|misfire|supernatural-power|warrior|action-hero|anti-hero|one-man-army|dark-hero|exploding-train|dual-wield|stylized-violence|bullet-time|actress-shares-first-name-with-character|slaughter|axe-fight|combat|crossbow|shootout|graphic-death-scene|exit-wound|brutality|blood-splatter|violence|death|bullet-ballet|slow-motion-scene|marine-one-helicopter|journal|fountain-pen|gettysburg-address|35-star-american-flag|garlic|bayonet|railroad-bridge|bridge-collapse|train-wreck|decoy|burning-a-bridge|sabotage|munitions-train|twirling-an-axe|confederate-flag|cannon|telegraph|tear-on-cheek|toy-soldier|u.s.-capitol-building|battle-of-fort-sumter|washington-monument|crashing-through-a-window|massacre|invisibility|invitation|feeding-frenzy|horse-drawn-carriage|river-boat|carrot|woman-wearing-a-veil|wedding|marriage-proposal|casket|top-hat|white-suit|walking-in-the-rain|hidden-gun|falling-off-a-cliff|stampede|riding-bareback|horse|senator|soap-box-speach|black-eye|facial-scar|reunited-friends|goodnight-kiss|courtship|injury|zoetrope|straight-razor|martial-arts-training|blunderbuss|two-in-a-bath|full-moon|nightmare|shot-in-the-eye|flintlock-pistol|smoking-a-pipe|whipping-a-child|hatchet|revisionist-history|begins-with-quotation|bible-quote|narrated-by-character|visiting-mother's-grave|no-title-at-beginning|no-opening-credits|mother-killed-by-vampire|dead-woman-on-ground|dead-woman-with-eyes-open|son-seeing-mother-murdered|flashback|bare-chested-male|first-lady|year-1865|ambush|shot-in-the-forehead|rifle|trap|train|battle-of-gettysburg|year-1861|emancipation-proclamation|valet|assistant|ohio-state|new-orleans-louisiana|slavery|underground-railroad|bounty-hunter|springfield-illinois|pocket-watch|white-house|indiana|year-1837|axe|training|debt|silver-bullet|slaver|slave|african-american|plantation|year-1818|u.s.-president|decapitation|gore|axe-murder|3-dimensional|historical-fiction|reference-to-abraham-lincoln|punctuation-in-title|death-of-child|death-of-son|death-of-mother|based-on-novel|character-name-in-title</t>
  </si>
  <si>
    <t xml:space="preserve">tt1132449</t>
  </si>
  <si>
    <t xml:space="preserve">Lay the Favorite</t>
  </si>
  <si>
    <t xml:space="preserve">Ex-private dancer Beth aspires to be a Las Vegas cocktail waitress, when she falls in with Dink, a sports gambler. Sparks fly as she proves to be something of a gambling prodigy--much to the ire of Dink's wife, Tulip.</t>
  </si>
  <si>
    <t xml:space="preserve">Weinstein Co.</t>
  </si>
  <si>
    <t xml:space="preserve">Rebecca Hall, Joel Murray, Hugo Armstrong, Corbin Bernsen</t>
  </si>
  <si>
    <t xml:space="preserve">gambler|waitress|losing-streak|cocktail-waitress|money|gambling|cocaine|beer|casino|gin|bikini|trust|playing-basketball|playing-a-slot-machine|pack-of-money|woman-wearing-a-string-bikini|ends-with-biographical-notes|woman-in-a-bubble-bath|private-dancer|woman-wearing-mismatched-lingerie|upside-down-camera-shot|handstand|betting-system|betting-on-horse|happy-ending|what-happened-to-epilogue|new-york-city|reference-to-spud-webb|ensemble-cast|british-actress-playing-american-character|airhead|facelift|implied-sex|fired-from-the-job|reference-to-celine-dion|husband-wife-relationship|c-word|professional-gambler|betting|new-job|lost-bet|bet|sports-betting|three-word-title|breasts|female-frontal-nudity|female-bare-legs|female-bare-feet|female-to-male-footsie-playing|footsie-under-the-table|nevada|las-vegas-nevada|imperative-in-title|actress-breaking-typecast|female-nudity|betrayal|based-on-book|title-spoken-by-character</t>
  </si>
  <si>
    <t xml:space="preserve">tt1915581</t>
  </si>
  <si>
    <t xml:space="preserve">Magic Mike</t>
  </si>
  <si>
    <t xml:space="preserve">A male stripper teaches a younger performer how to party, pick up women, and make easy money.</t>
  </si>
  <si>
    <t xml:space="preserve">Matthew McConaughey, Channing Tatum, Olivia Munn, Alex Pettyfer</t>
  </si>
  <si>
    <t xml:space="preserve">9 wins &amp; 13 nominations.</t>
  </si>
  <si>
    <t xml:space="preserve">male-objectification|stripper|male-stripper|strip-club|florida|dancing|male-nudity|bank|money|party|bikini|homophobic-slur|homophobia|breasts|female-nudity|male-pubic-hair|rooftop|raincoat|stage|nightclub|boat|cell-phone|ocean|tattoo|marilyn-monroe-dress|cross-dressing|sleeping-on-a-couch|briefcase|safe|fight|group-sex|threesome|ecstasy|hurricane|bisexual|hugging|beach|debt|homoeroticism|mirror|telephone-call|brother-sister-relationship|pig|lap-dance|friendship|friend|bridge|swimming|leg-shaving|man-shaving-his-legs|razor|impersonating-a-police-officer|penis|drugs|shaving|tiara|fourth-of-july|jumping-into-water|umbrella|f-word|weightlifting|boxer-briefs|large-penis|penis-pump|undressing|underwear|construction-worker|construction-site|aging|alcohol|apartment-building|apartment|kiss|swimming-with-clothes-on|friendship-between-men|cop-impersonation|strip-club-owner|strip-joint|muscular|thong|briefs|white-briefs|male-underwear|sandbar|criminal-element|entrepreneur|drug-overdose|striptease|dance|ecstasy-pill|drug-dealing|tampa-florida|man-wearing-a-towel|male-wearing-a-thong|male-dressed-as-female|male-removes-his-clothes|male-rear-nudity|beefcake|bare-chested-male|novice|protege|reference-to-chatty-cathy-the-doll|reference-to-craigslist|reference-to-valhalla|reference-to-tarzan|21-year-old|19-year-old|no-title-at-beginning|no-opening-credits|young-entrepreneur|argument|male-bare-feet|two-word-title|character-name-in-title</t>
  </si>
  <si>
    <t xml:space="preserve">tt1742336</t>
  </si>
  <si>
    <t xml:space="preserve">Your Sister's Sister</t>
  </si>
  <si>
    <t xml:space="preserve">Iris invites her friend Jack to stay at her family's island getaway after the death of his brother. At their remote cabin, Jack's drunken encounter with Hannah, Iris' sister, kicks off a revealing stretch of days.</t>
  </si>
  <si>
    <t xml:space="preserve">Michael Harring, Mark Duplass, Mike Birbiglia, Emily Blunt</t>
  </si>
  <si>
    <t xml:space="preserve">Lynn Shelton</t>
  </si>
  <si>
    <t xml:space="preserve">title-directed-by-female|tequila|drunken-sex|pancakes|bed|forest|pregnancy|washington-state|bicycle|secluded-cabin|romantic-situation|vegan|suspected-pregnancy|sex-with-condom|lesbian|one-night-stand|condom|death-of-brother|family-relationships|sister-sister-relationship|mashed-potatoes|repetition-in-title|f-rated|dumpster|mumblecore|f-word</t>
  </si>
  <si>
    <t xml:space="preserve">tt1637725</t>
  </si>
  <si>
    <t xml:space="preserve">Ted</t>
  </si>
  <si>
    <t xml:space="preserve">John Bennett, a man whose childhood wish of bringing his teddy bear to life came true, now must decide between keeping the relationship with the bear or his girlfriend, Lori.</t>
  </si>
  <si>
    <t xml:space="preserve">Mark Wahlberg, Mila Kunis, Seth MacFarlane, Joel McHale</t>
  </si>
  <si>
    <t xml:space="preserve">Seth MacFarlane</t>
  </si>
  <si>
    <t xml:space="preserve">Nominated for 1 Oscar. Another 13 wins &amp; 27 nominations.</t>
  </si>
  <si>
    <t xml:space="preserve">teddy-bear|sex-scene|testicle|car-accident|2010s|1980s|cartoon-on-tv|f-word|year-2012|year-1985|friend|friendship|christmas|boss|car|talking-teddy-bear|boy|party|smoking|employer-employee-relationship|co-worker-co-worker-relationship|comedic-sex-scene|humorous-sex-scene|woman-moaning-from-pleasure|moaning-woman|woman-moaning|moaning|first-part|arrogance|kiss|kissing-while-having-sex|long-blonde-hair|long-brown-hair|brunette|blonde-woman|blonde|reference-to-family-guy|football|reference-to-tom-brady|reference-to-james-bond|reference-to-twitter|reference-to-cheers|reference-to-indiana-jones|reference-to-star-wars|stuffing|child-swearing|reference-to-godzilla|hostage|alley|security-guard|dressing-room|scene-before-opening-credits|slow-motion-scene|art-collector|painting|piano|ends-with-wedding|house-party|deception|drunkenness|toy-gun|hallucination|party-game|italian-american|supermarket|cameo|job-interview|nightclub|fantasy-sequence|bathtub|watching-tv|bar|restaurant|falling-from-height|severed-ear|chase|foot-chase|body-landing-on-a-car|car-crash|escape|rescue|fanatic|park|black-comedy|ethnic-slur|gay-slur|photograph|flashback|montage|apartment|brawl|boyfriend-girlfriend-relationship|fistfight|resurrection|back-from-the-dead|torso-cut-in-half|punched-in-the-face|product-placement|cell-phone|head-butt|stabbed-in-the-hand|threatened-with-a-knife|knife|marijuana-joint|pot-smoking|stadium|directed-by-co-star|voice-over-narration|flatulence|excrement|fart-joke|scatological-humor|gross-out-humor|obscene-finger-gesture|rainstorm|heavy-rain|lightning|magic|anthropomorphism|snow|studio-logo-segues-into-film|absurdism|crazy-humor|slapstick-comedy|whip|whipping|rascal|spanking|scolding|ritual|male-rear-nudity|beating|abuse|budweiser|multiple-time-frames|christmas-tree|anti-semitism|sexual-harassment|lecherous-boss|rocking-horse|asian-stereotype|fat-boy|marriage-proposal|shooting-star|thunder|reference-to-joan-crawford|reference-to-susan-boyle|hide-and-seek|reference-to-taylor-lautner|knocking-a-hole-in-a-wall|concert|reference-to-katy-perry|bare-butt|fight|reference-to-james-franco|duck|cocaine|karaoke|double-date|reference-to-sinead-o'connor|bong|obscene-gesture|anniversary|rental-car-agency|reference-to-channing-tatum|reference-to-justin-bieber|christmas-present|reference-to-flash-gordon|flash-gordon|narration|what-happened-to-epilogue|cosmic-zoom|wisecrack-humor|crude-humor|slapstick|drug-humor|bromance|hdtv|playstation-3|villain-arrested|fenway-park|80s|disco|dance|massachusetts|boston-massachusetts|church|gay-kiss|homophobia|singer|city|hotel|office|tv|gay-friend|market|wedding|marijuana|prostitute|gay-couple|homosexuality|homosexual|gay|beer|reconciliation|car-chase|baseball-stadium|stalker|break-up|kidnapping|stalking|wild-party|grocery-store|coming-of-age|toy-comes-to-life|wishes-come-true|written-by-director|surprise-ending|facebook|negative-asian-stereotype|one-word-title|title-spoken-by-character|character-name-in-title</t>
  </si>
  <si>
    <t xml:space="preserve">tt1726669</t>
  </si>
  <si>
    <t xml:space="preserve">Killer Joe</t>
  </si>
  <si>
    <t xml:space="preserve">When a debt puts a young man's life in danger, he turns to putting a hit out on his evil mother in order to collect the insurance.</t>
  </si>
  <si>
    <t xml:space="preserve">Matthew McConaughey, Emile Hirsch, Juno Temple, Thomas Haden Church</t>
  </si>
  <si>
    <t xml:space="preserve">9 wins &amp; 20 nominations.</t>
  </si>
  <si>
    <t xml:space="preserve">neo-noir|lingerie|pubic-hair|female-pubic-hair|female-nudity|psychopath|female-frontal-nudity|pink-panties|rear-entry-sex|fellatio|female-rear-nudity|money|debt|drugs|murder|police-detective|watching-tv|stupidity|storytelling|gun|naivety|cigarette-lighter|pole-dancer|hit-with-a-chair|photograph|unfaithfulness|extramarital-affair|adultery|male-nudity|pot-smoking|listening-to-music|undressing|stripper|bare-breasts|nudity|urination|vagina|secret|policeman|marijuana|reference-to-jesus-christ|slip-the-undergarment|threat-to-kill|apology|handshake|f-word|drinking|drink|beer|tears|crying|pursuit|chase|birthday|party|bare-butt|distrust|trust|reference-to-god|telephone-call|telephone|mother-daughter-relationship|mother-son-relationship|boyfriend-girlfriend-relationship|drug-use|cellphone|sex|12-year-old|talking-in-one's-sleep|train|nightgown|abandoned-poolhall|mother-tries-to-murder-daughter|guard-dog|incest-subtext|abandoned-building|sunglasses|bra-and-panties|hand-on-crotch|car-on-fire|running-mascara|cowboy-boots|sports-car|trailer-park|holding-hands|prayer|grace-the-prayer|reference-to-christopher-lee|buying-a-gun|eating|food|insurance-investigator|watching-a-cartoon-on-tv|arson|flashlight|lie|shooting|shot-in-the-head|baby|marriage-proposal|falling-in-love|texas|grave|promise|cemetery|graveyard|burial|coffin|cruelty|orgasm|penis|fishing|drunkenness|bar|cross|hate|handcuffs|reference-to-south-america|reference-to-mexico|beneficiary|collateral|kentucky-fried-chicken|walking-on-train-tracks|train-tracks|baseball-cap|thrown-to-the-floor|playground|karate|black-leather-gloves|black-dress|aunt-niece-relationship|lighter-fluid|pool-table|reference-to-budweiser|alcoholic|martial-arts|rabbit|cafe|mirror|jail|pizza-parlor|kicking-someone|fire-in-a-steel-barrel|pounding-on-a-door|snowglobe|birthday-party|ex-husband-ex-wife-relationship|pickup-truck|kicked-out-of-one's-home|reference-to-bruce-lee|knocking-on-a-door|hairy-chest|nightmare|auto-mechanic|garage|throwing-a-pillow-at-someone|black-leather-jacket|dancing-in-the-street|gambling|horse-racing|teenage-girl|removing-a-bra|oklahoma|first-date|henchman|playing-against-type|death|potato-salad|car-fire|facial-bruise|facial-cut|in-debt-to-a-loan-shark|woman-in-lingerie|life-insurance-policy|some-scenes-in-false-color|calling-through-a-door|merkin-wig|sister-murders-brother|shot-in-the-stomach|shot-to-death|breaking-a-bottle-over-someone's-head|shot-in-the-chest|stabbed-in-the-shoulder|butt-grab|spitting-blood|nude-photograph|cigarette-smoking|zippo-lighter|body-in-a-trunk|kicked-in-the-face|punched-in-the-face|punched-in-the-stomach|lens-flare|biker|motorcycle|pistol|casserole|motel|father-daughter-relationship|looking-at-oneself-in-a-mirror|husband-wife-relationship|thrift-store|pizza|waitress|restaurant|stepmother-stepdaughter-relationship|mechanic|cowboy-hat|brother-sister-relationship|marijuana-joint|life-insurance|father-son-relationship|stepmother-stepson-relationship|strip-club|face-slap|woman-slaps-a-man|character-repeating-someone-else's-dialogue|dog|rain|southern-gothic|lightning|murder-of-mother|broken-nose|bloody-nose|dysfunctional-family|loss-of-virginity|sleepwalking|pregnancy|blood-splatter|exploitation|virgin|dallas-texas|white-trash|black-comedy|gangster|cheating-wife|infidelity|funeral|ambiguous-ending|trailer-home|fried-chicken|insurance-claim|disposing-of-a-dead-body|insurance-scam|corrupt-cop|motorcycle-chase|trailer-trash|male-rear-nudity|bare-chested-male|police-station|blood|hitman|sexual-humiliation|violence|beating|two-word-title|death-of-mother|based-on-play|title-spoken-by-character|character-name-in-title|drug-dealer|sucking-on-a-chicken-leg|vomiting|voyeur|female-removes-her-clothes|blonde|stabbing|man-punches-a-woman|dead-body-in-a-car-trunk|setting-a-car-on-fire|little-black-dress|woman-changing-clothes|tuna-casserole|glass-floor|engaged-to-be-married|bloody-face|man-hits-a-woman|smashing-a-tv-set|yellow-chevrolet-corvette|car-explosion|hit-on-the-knee|limping|betting-on-a-horse|woman-undressing-for-a-man|pit-bull|hallucination|catching-a-lizard|standing-in-the-rain|barking-dog</t>
  </si>
  <si>
    <t xml:space="preserve">tt1615065</t>
  </si>
  <si>
    <t xml:space="preserve">Savages</t>
  </si>
  <si>
    <t xml:space="preserve">Pot growers Ben and Chon face off against the Mexican drug cartel who kidnapped their shared girlfriend.</t>
  </si>
  <si>
    <t xml:space="preserve">Blake Lively, Taylor Kitsch, Aaron Taylor-Johnson, Jana Banker</t>
  </si>
  <si>
    <t xml:space="preserve">marijuana|dea|southern-california|arms-tied-overhead|love-triangle|damsel-in-distress|mercenary|drug-dealer|mansion|alternate-ending|eurocopter-as350-squirrel|character-says-i-love-you|male-rear-nudity|beach|marijuana-joint|ambush|held-captive|navy-sea-air-and-land-force|shot-in-the-back|sniper-rifle|decapitation|title-spoken-by-character|neo-noir|dea-agent|enforcer|homoeroticism|woman|one-female-two-males-threesome|smoking-marijuana|briefcase-of-money|strong-female-character|vomiting|gardener|blood-splatter|female-frontal-nudity|man-wearing-a-mask|slow-motion-scene|interrogation|baseball|u.s.-mexico-border|surveillance|security-camera|female-crime-boss|gangster|crime-boss|swimming-pool|drug-lord|organized-crime|polygamy|rescue|rogue-agent|held-at-gunpoint|shopping-mall|greenhouse|handcuffs|explosion|laptop|hotel|shotgun|silencer|rocket-launcher|homemade-explosive|helicopter|lawyer|sawed-off-shotgun|machine-gun|sniper|gunfight|subjective-camera|soft-focus|reverse-footage|repeated-line|press-conference|shootout|watching-mother-killed|spitting-in-face|wig|videoconferencing|immolation|mexican-flag|female-mob-boss|blindfolded|horse-trailer|woman-on-top|chihuahua|obscene-finger-gesture|abduction|drug-deal|premium-product|film-starts-with-sex|marijuana-seed|sex-on-a-sofa|starts-with-narration|reference-to-william-shakespeare|freeze-frame|impersonating-a-police-officer|desert|bribery|stabbed-in-the-hand|informer|suicide|filmed-killing|subtitled-scene|betrayal|arrest|rewind|bong|racial-slur|gay-slur|grenade|reference-to-paul-newman|money-laundering|assault-rifle|black-and-white-scene|spit-in-the-face|eye-gouging|character-repeating-someone-else's-dialogue|lens-flare|masked-man|gun-in-mouth|burned-alive|person-on-fire|torture|race-against-time|title-spoken-by-narrator|hostage|imprisonment|ex-soldier|improvised-explosive-device|exploding-car|robbery|man-slaps-a-woman|woman-slaps-a-man|rape|interracial-sex|bound-and-gagged|interrupted-sex|face-slap|horse|tijuana-mexico|bare-chested-male|american-abroad|laguna-beach-california|widow|revenge|home-invasion|shot-to-death|shot-in-the-throat|shot-in-the-shoulder|shot-in-the-knee|shot-in-the-chest|shot-in-the-eye|shot-in-the-head|shot-in-the-leg|rpg|whipping|pistol|reference-to-shakespeare's-hamlet|chainsaw|nonlinear-timeline|flashback|afghanistan-veteran|assassin|mother-son-relationship|death-of-husband|surrogate-daughter|cancer|husband-wife-relationship|amorality|voice-over-narration|iraq-veteran|corruption|severed-head|skull-mask|internet|mother-daughter-relationship|menage-a-trois|hitman|death|murder|brutality|violence|marijuana-farmer|boyfriend-girlfriend-relationship|kidnapping|polyamory|drug-cartel|death-of-son|based-on-novel|surprise-ending|one-word-title</t>
  </si>
  <si>
    <t xml:space="preserve">tt1678051</t>
  </si>
  <si>
    <t xml:space="preserve">Soldiers of Fortune</t>
  </si>
  <si>
    <t xml:space="preserve">Wealthy thrill-seekers pay huge premiums to have themselves inserted into military adventures, only this time things don't go exactly to plan.</t>
  </si>
  <si>
    <t xml:space="preserve">Metro-Goldwyn-Mayer Studios Inc.</t>
  </si>
  <si>
    <t xml:space="preserve">Christian Slater, Sean Bean, Ving Rhames, Dominic Monaghan</t>
  </si>
  <si>
    <t xml:space="preserve">Maxim Korostyshevsky</t>
  </si>
  <si>
    <t xml:space="preserve">military|what-happened-to-epilogue|bridge|fireworks|beating|strangulation|throat-slitting|neck-breaking|death-of-brother|brother-sister-relationship|wisecrack-humor|self-sacrifice|blood-splatter|blood|catfight|boat-chase|ambush|jailbreak|security-camera|surveillance|walkie-talkie|prison-guard|showdown|ak-47|massacre|forest|arrest|deception|betrayal|handcuffs|revenge|jail-cell|social-commentary|person-on-fire|flamethrower|tank|cannon|beach|covert-operation|shooting-range|target-practice|montage|race-against-time|boot-camp|cell-phone|training|military-training|jet-ski|game-designer|virtual-reality|video-game|arms-dealer|stockbroker|mansion|tent|village|exploding-body|explosion|exploding-ship|exploding-boat|clay-pigeon-shooting|millionaire|billionaire|playboy|grenade-launcher|rocket-launcher|bazooka|yacht|hand-grenade|tv-advert|dictator|island|colonel|coup-d'etat|female-mercenary|female-soldier|female-warrior|villainess|warrior|tough-guy|tough-girl|resistance-fighter|female-fighter|trailer|flashback|drunkenness|bank-foreclosure|card-game|montana|knife-fight|map|rescue-mission|mission|escape|rescue|binoculars|hostage|kidnapping|held-at-gunpoint|machine-gun|pistol|bodyguard|cia-agent|rogue-agent|knife|brawl|fight|fistfight|martial-arts|hand-to-hand-combat|mixed-martial-arts|gunfight|shootout|battle|battlefield|combat|violence|death|murder|silencer|sniper|sniper-rifle|army|soldier|mercenary|ex-soldier|afghanistan-veteran|death-of-friend</t>
  </si>
  <si>
    <t xml:space="preserve">tt1298649</t>
  </si>
  <si>
    <t xml:space="preserve">The Watch</t>
  </si>
  <si>
    <t xml:space="preserve">Four men who form a neighborhood watch group as a way to get out of their day-to-day family routines find themselves defending the Earth from an alien invasion.</t>
  </si>
  <si>
    <t xml:space="preserve">Ben Stiller, Vince Vaughn, Jonah Hill, Richard Ayoade</t>
  </si>
  <si>
    <t xml:space="preserve">Akiva Schaffer</t>
  </si>
  <si>
    <t xml:space="preserve">alien|neighborhood-watch|manager|escape|ohio|neighbor|alien-invasion|chevrolet|woman|text-messaging|near-death-experience|ambush|false-accusation|patriotism|mascot|night-watchman|outrunning-explosion|pot-smoking|egg|2010s|scar|spit-in-the-face|police-officer-killed|tattoo|camera-phone|cell-phone|self-sacrifice|dog|outer-space|scene-during-opening-credits|battle|handcuffs|arrest|interracial-friendship|showdown|machete|mother-son-relationship|sociopath|oral-sex|anal-sex|premarital-sex|female-full-frontal-nudity|disguise|freeze-frame|body-bag|weapon|cigarette-smoking|drunkenness|security-camera|supermarket|brawl|fight|fistfight|shape-shifting-alien|farm|farmer|fear|paranoia|creature|dumb-police|police|ambulance|punched-in-the-face|crime-scene|surveillance|product-placement|stupid-victim|revolver|thrown-through-a-window|american-football|stadium|taxi|boyfriend-girlfriend-relationship|suspicion|swimming-pool|shape-shifting|hole-in-chest|threatened-with-a-knife|turncoat|race-against-time|held-at-gunpoint|montage|teenage-girl|flashlight|dual-wield|knife|eavesdropping|animal-killing|exploding-house|beer|subterranean|impostor|presumed-dead|knocked-out|guitar|sunglasses|violence|profanity|vulgarity|machismo|male-camaraderie|chase|small-town|citizen's-arrest|death|police-officer|warehouse|interrogation|female-frontal-nudity|breasts|rear-entry-sex|suburb|scene-of-the-crime|blu-ray-disc|blu-ray|nintendo-wii|kinect-for-xbox-360|kinect|xbox-360|ends-with-narration|pump-action-shotgun|sex-orgy|pool-party|close-up-of-eyes|chewing-gum|laser|tractor|drinking-in-a-car|aerial-shot|game-room|football-game|newscast|power-outage|forklift|narrated-by-character|patriotic-tatoo|naturalized-american-citizen|costco-store|f-word|friendship|slow-motion-scene|severed-head|condom|castration|penis-ripped-off|severed-penis|shot-in-the-crotch|blood-on-camera-lens|transmitter|face-slap|shot-to-death|shot-in-the-head|shot-in-the-chest|heart-ripped-out|heart-in-hand|shot-in-the-shoulder|murder|murder-of-a-police-officer|hand-through-chest|walkie-talkie|raised-middle-finger|green-blood|sterility|cut-hand|thrown-through-a-glass-door|head-butt|twin-sister|circle-jerk|masturbation|orgy|dildo|bare-chested-male|party|jumping-through-a-window|photograph|gnome|disembowelment|corpse|year-2012|explosion|cow|killing-an-animal|exploding-body|shotgun|hit-by-a-car|skateboard|police-station|foot-chase|throwing-eggs|reference-to-the-hardy-boys|flyer|police-sergeant|urination|stakeout|father-daughter-relationship|pool-table|high-school-dropout|balisong|football-field|news-report|store-manager|character-says-i-love-you|husband-wife-relationship|gore|blood-splatter|pistol|slime|marijuana-joint|character-repeating-someone-else's-dialogue|security-guard|butt-slap|3d-glasses|costco-wholesale|lens-flare|jogging|earth-viewed-from-space|voice-over-narration|infertility|singing-in-a-car|exploding-building|reference-to-henry-rollins|reference-to-suicidal-tendencies|reference-to-anthrax|reference-to-bob-seger|reference-to-john-mellencamp|reference-to-lynyrd-skynyrd|two-word-title|reference-to-justin-bieber|death-of-friend|title-spoken-by-character|surprise-ending|facebook</t>
  </si>
  <si>
    <t xml:space="preserve">tt1945062</t>
  </si>
  <si>
    <t xml:space="preserve">About Cherry</t>
  </si>
  <si>
    <t xml:space="preserve">A troubled young woman moves to San Francisco, where she becomes involved in pornography and aligns herself with a cocaine-addicted lawyer.</t>
  </si>
  <si>
    <t xml:space="preserve">Ashley Hinshaw, Lili Taylor, Dev Patel, Diane Farr</t>
  </si>
  <si>
    <t xml:space="preserve">Stephen Elliott</t>
  </si>
  <si>
    <t xml:space="preserve">lesbian-sex|female-frontal-nudity|woman|strip-club|pornography|cheating-girlfriend|infidelity|car-accident|copulation|lingerie|lacquer|film-director|bouquet-of-roses|fetish|japanese-art|stripping|leg-spreading|porn-shoot|gay-club|queen-mary|nipples|bare-breasts|nude-photo-shoot|alcoholic-mother|music-concert|domestic-violence|vomit|laundry|car-radio|sex-on-the-floor|voyeurism|voyeur|oral-sex|lesbian-kiss|blonde|sex-in-bed|mini-skirt|female-removes-her-clothes|pink-panties|black-panties|panties|female-masturbation|lap-dance|female-in-shower|public-nudity|nudity|scantily-clad-female|cleavage|orgasm|penetration|cunnilingus|breasts|lesbian-relationship|unrequited-love|dysfunctional-family|overbearing-mother|sister-sister-relationship|mother-daughter-relationship|cheating|jealousy|drug-addiction|cocaine|older-man-younger-woman-relationship|internet-porn|bisexual-girl|photo-shoot|friendship|female-nudity|porn-industry|san-francisco-california|porn-actress|female-protagonist|caught-masturbating|masturbation|character-name-in-title</t>
  </si>
  <si>
    <t xml:space="preserve">tt1790886</t>
  </si>
  <si>
    <t xml:space="preserve">The Campaign</t>
  </si>
  <si>
    <t xml:space="preserve">An incumbent congressman embroiled in personal scandal faces a no-holds-barred challenge from a naive newcomer funded by two unscrupulous billionaire lobbyist brothers.</t>
  </si>
  <si>
    <t xml:space="preserve">Will Ferrell, Zach Galifianakis, Jason Sudeikis, Dylan McDermott</t>
  </si>
  <si>
    <t xml:space="preserve">congressman|north-carolina|campaigning|u.s.-congressman|title-at-the-end|bitten-by-snake|crude-humor|slapstick|punched-in-the-face|goofball|snake|profanity|f-word|rear-entry-sex|moustache|camera-shot-from-inside-refrigerator|unfaithful-wife|scene-during-end-credits|singing-in-a-car|political-satire|pug|husband-wife-relationship|farce|father-son-relationship|political-hit|political-corruption|congressional-hearing|satire|political-candidate|trash-talk|campaign-finance|confession|campaign-manager|baby|sex-scandal|drunk-driving|seduction|election|election-campaign|political-campaign|politician|title-spoken-by-character|two-word-title</t>
  </si>
  <si>
    <t xml:space="preserve">tt1764651</t>
  </si>
  <si>
    <t xml:space="preserve">The Expendables 2</t>
  </si>
  <si>
    <t xml:space="preserve">Mr. Church reunites the Expendables for what should be an easy paycheck, but when one of their men is murdered on the job, their quest for revenge puts them deep in enemy territory and up against an unexpected threat.</t>
  </si>
  <si>
    <t xml:space="preserve">church|plutonium|hostage|revenge|mine|mission|rescue-mission|rescue|nepal|mercenary|gun|explosive|chinese|village|helicopter|blood|albania|payback|sniper|suitcase-of-money|die-hard-scenario|year-2012|21st-century|2010s|final-showdown|good-versus-evil|ripping-door-off-a-car|throwing-a-knife|out-of-ammunition|fire-fight|crashing-through-a-wall|eurocopter-ec-725-caracal-helicopter|zippo-lighter|anti-tank-gun|anti-tank-missle|awacs|stone-grave|mil-mi-8-hip-helicopter|wolf|hebei-province-china|swamp-boat|mortar|speedboat|water-tower-collapse|zip-line|plow|slow-motion-scene|slaughter|exit-wound|bullet-ballet|gun-battle|fistfight|hit-with-a-frying-pan|reference-to-rambo|neck-breaking|razor-blade|rubik's-cube|one-liner|eiffel-tower-paris|paris-france|letter|ambulance|killed-by-a-propeller|shot-through-a-window|x-rayed-skeleton|airport|bulletproof-vest|cave-in|gash-in-the-face|walkie-talkie|military-base|nuclear-threat|nuclear-weapons|disguise|farm|bar-fight|brass-knuckles|opening-action-scene|machismo|showdown|strangulation|binoculars|slavery|miner|cave|funeral|terrorist-group|terrorist-plot|crushed-to-death|psychopath|evil-man|sunglasses|impalement|afghanistan-veteran|mexican-standoff|map|tracking-device|woods|woman-kills-man|woman-fights-man|woman-hits-man|cell-phone|female-warrior|action-heroine|tough-girl|female-mercenary|fiance-fiancee-relationship|jukebox|pool-table|male-camaraderie|drunkenness|bar|new-orleans-louisiana|bridge|jet-ski|boat-chase|seaplane|airplane|soldier|finger-gun|jungle|machete|knife-fight|interrogation|torture|tied-to-a-chair|bag-over-head|body-count|throat-slitting|knife-in-chest|knife-throwing|stabbed-to-death|stabbed-in-the-leg|stabbed-in-the-back|stabbed-in-the-throat|stabbed-in-the-arm|stabbed-in-the-shoulder|stabbed-in-the-face|stabbed-in-the-head|kicked-in-the-crotch|shot-to-death|shot-in-the-arm|shot-in-the-leg|shot-in-the-back|shot-in-the-neck|shot-in-the-shoulder|shot-in-the-forehead|shot-in-the-face|shot-in-the-head|shot-in-the-chest|fight|brawl|combat|battlefield|battle|gunfight|shootout|grenade-launcher|rocket-launcher|ak-47|tommy-gun|rifle|sniper-rifle|shotgun|gatling-gun|revolver|desert-eagle|pistol|stylized-violence|gun-fu|knocked-out-with-gun-butt|pistol-whip|dual-wield|machine-gun|subtitled-scene|billionaire|held-at-gunpoint|henchman|roundhouse-kick|karate-chop|violence|death|beaten-to-death|beating|hit-in-the-stomach|hit-in-the-neck|hit-in-the-face|kicked-in-the-stomach|kicked-in-the-face|punched-in-the-chest|punched-in-the-face|severed-head|decapitation|severed-arm|head-blown-off|walled-city|crashing-through-a-window|jumping-through-a-window|falling-from-height|gas-station|helicopter-crash|tank|armored-car|motorcycle|one-man-army|cannon|bomb|missile|special-forces|no-opening-credits|commando-mission|commando-unit|commando|gore|blood-splatter|exploding-gasoline-station|exploding-bridge|exploding-building|exploding-tank|exploding-boat|exploding-truck|exploding-car|exploding-helicopter|exploding-head|exploding-body|terrorism|terrorist|cameo|suicide-mission|stabbed-in-the-neck|hunting-knife|beheaded|cia-agent|knife|team-leader|battle-tank|hand-to-hand-combat|murder|stabbed-in-the-chest|running-out-of-ammo|beard|airport-lounge|asian-woman|loss-of-friend|wisecrack-humor|plane-crash|singing-on-airplane|three-word-title|numbered-sequel|number-2-in-title|digit-in-title|ensemble-cast|tough-guy|sequel-to-cult-favorite|second-part|explosion|cult-film|martial-arts|kung-fu|mixed-martial-arts|action-hero|sequel|death-of-friend|number-in-title</t>
  </si>
  <si>
    <t xml:space="preserve">tt2097307</t>
  </si>
  <si>
    <t xml:space="preserve">Hit and Run</t>
  </si>
  <si>
    <t xml:space="preserve">Former getaway driver Charlie Bronson jeopardizes his Witness Protection Plan identity in order to help his girlfriend get to Los Angeles. The feds and Charlie's former gang chase them on the road.</t>
  </si>
  <si>
    <t xml:space="preserve">Kristen Bell, Dax Shepard, Tom Arnold, Kristin Chenoweth</t>
  </si>
  <si>
    <t xml:space="preserve">David Palmer, Dax Shepard</t>
  </si>
  <si>
    <t xml:space="preserve">witness-protection|getaway-driver|pontiac-solstice|pontiac|lincoln-continental|lincoln-automobile|dodge-caravan|dodge|chevrolet-impala|chevrolet-corvette|chevrolet|cadillac-cts|cadillac|driving-a-car|driving|car|automobile|woman|gay|old-man|male-full-frontal-nudity|male-pubic-hair|pubic-hair|masturbation|penis|gay-cop|policeman|car-chase|college-professor|u.s.-marshal|boyfriend-girlfriend-relationship|male-frontal-nudity|ex-boyfriend|bank-robber|bare-chested-male|written-and-directed-by-cast-member|three-word-title</t>
  </si>
  <si>
    <t xml:space="preserve">tt1212450</t>
  </si>
  <si>
    <t xml:space="preserve">Lawless</t>
  </si>
  <si>
    <t xml:space="preserve">Set in Depression-era Franklin County, Virginia, a trio of bootlegging brothers are threatened by a new special deputy and other authorities angling for a cut of their profits.</t>
  </si>
  <si>
    <t xml:space="preserve">Shia LaBeouf, Tom Hardy, Jason Clarke, Guy Pearce</t>
  </si>
  <si>
    <t xml:space="preserve">female-frontal-nudity|throat-slitting|shooting-a-police-officer|shot-in-the-throat|franklin-county-virginia|deputy|virginia|bootlegging|preacher's-daughter|preacher|gangster|legend|moonshine|prohibition|social-commentary|violence|f-word|year-1940|double-barreled-shotgun|barricade|covered-bridge|explosion|clothes-on-fire|campfire|unloading-a-gun|gas-pump|kicked-in-the-head|church-service|foot-washing-ceremony|applying-for-a-job|dancing|bullet-riddled-car|year-1931|thompson-sub-machine-gun|narrated-by-character|jar-of-moonshine|tar-and-feathers|falling-through-ice|face-slap|police-raid|exploding-building|what-happened-to-epilogue|voice-over-narration|burning-clothing|person-on-fire|bar|hotel|shootout|roadblock|funeral|police-officer-killed|shot-in-the-stomach|brutality|cigarette-smoking|cigar-smoking|church|neck-breaking|hit-with-a-shovel|revenge|hit-in-the-throat|montage|car-chase|bare-chested-male|castration|hospital|stabbed-in-the-back|shot-to-death|shot-in-the-face|shot-in-the-shoulder|shot-in-the-chest|shot-in-the-leg|shot-in-the-foot|sheriff|corrupt-cop|wake|brass-knuckles|kicked-in-the-face|punched-in-the-face|beating|blood-splatter|corpse|shotgun|pistol|tommy-gun|murder|younger-version-of-character|1940s|1930s|bootlegger|brother-brother-relationship|death-of-friend|based-on-novel|fire-in-55-gallon-drum|starts-with-narration|bridge|character-repeating-someone-else's-dialogue|photograph|one-word-title</t>
  </si>
  <si>
    <t xml:space="preserve">tt1839492</t>
  </si>
  <si>
    <t xml:space="preserve">Ruby Sparks</t>
  </si>
  <si>
    <t xml:space="preserve">A novelist struggling with writer's block finds romance in a most unusual way: by creating a female character he thinks will love him, then willing her into existence.</t>
  </si>
  <si>
    <t xml:space="preserve">Paul Dano, Zoe Kazan, Chris Messina, Annette Bening</t>
  </si>
  <si>
    <t xml:space="preserve">Jonathan Dayton, Valerie Faris</t>
  </si>
  <si>
    <t xml:space="preserve">imaginary-character-made-real|character-name-in-title|dream-girl|writer's-block|book-comes-to-life|reference-to-f.-scott-fitzgerald|best-selling-author|female-stockinged-feet|female-stockinged-legs|pantyhose|boyfriend-girlfriend-relationship|great-writer|purple-pantyhose|forced-to-strip|misogyny|psychic-rape|control-freak|dream|novelist|typewriter|therapist|f-rated|girlfriend|speaking-french|written-by-co-star|kiss-on-the-lips|writing-a-novel|drink-thrown-in-face|therapy-session|pet-dog|running-on-treadmill|recounting-a-dream|border-terrier|awakened-by-alarm-clock|redheaded-woman|man-with-glasses|2010s|dream-sequence|big-sur|beach|woman-in-underwear|dog|begins-with-a-dream|brother-brother-relationship|magic|manuscript|writing|inspiration|two-word-title|author|title-spoken-by-character|unintelligible-dialogue-with-subtitles|abuse</t>
  </si>
  <si>
    <t xml:space="preserve">tt1920849</t>
  </si>
  <si>
    <t xml:space="preserve">Bachelorette</t>
  </si>
  <si>
    <t xml:space="preserve">Three friends are asked to be bridesmaids at a wedding of a woman they used to ridicule back in high school.</t>
  </si>
  <si>
    <t xml:space="preserve">Kirsten Dunst, Rebel Wilson, Lizzy Caplan, Paul Corning</t>
  </si>
  <si>
    <t xml:space="preserve">Leslye Headland</t>
  </si>
  <si>
    <t xml:space="preserve">high-school|wedding-dress|drug-use|overdose|bachelorette-party|bulimia|stripper|f-rated|misunderstanding|blood-on-dress|cigar-smoking|cigarette-smoking|legs|sex-standing-up|talking-during-sex|casual-sex|sex-in-a-bathroom|female-protagonist|sex-scene|locking-self-in-bathroom|friendship-between-women|friendship|g-string|blue-panties|panties|reference-to-facebook|one-word-title|f-word|title-directed-by-female|outdoor-wedding|tent|oversized-glasses|unescorted-lady|woman-wearing-a-tiara|bare-chested-male|male-stripper|restaurant-kitchen|wad-of-money|smoking-in-bed|woman-smoker</t>
  </si>
  <si>
    <t xml:space="preserve">tt1656186</t>
  </si>
  <si>
    <t xml:space="preserve">Stolen</t>
  </si>
  <si>
    <t xml:space="preserve">A former thief frantically searches for his missing daughter, who has been kidnapped and locked in the trunk of a taxi.</t>
  </si>
  <si>
    <t xml:space="preserve">Nicolas Cage, Josh Lucas, Danny Huston, Malin Akerman</t>
  </si>
  <si>
    <t xml:space="preserve">teenage-daughter|thief|presumed-dead|rescue|money|bank|robbery|psychopath|fbi|taxi|fbi-agent|die-hard-scenario|opening-action-scene|fistfight|shooting-a-police-officer|murder-of-a-police-officer|reference-to-pablo-picasso|recreational-vehicle|boat|barbecue|strangulation|explosion|fire|flare|gasoline|showdown|warrior|fugitive|on-the-run|lasersight|sewer|blow-torch|montage|redemption|suicide-by-cop|apartment|faked-death|tracking-device|blood-splatter|blood|criminal|escape|photograph|mugshot|violence|death|brawl|fight|hand-to-hand-combat|beating|martial-arts|fisticuffs|flood|underwater-scene|hypodermic-needle|injection|subjective-camera|escape-attempt|motorcycle|australian|restaurant|ransom|race-against-time|damsel-in-distress|abandoned-amusement-park|held-at-gunpoint|hostage|handcuffs|car-accident|carjacking|stealing-a-car|van|abandoned-building|bare-chested-male|shot-in-the-back|homeless-man|betrayal|deception|safecracker|white-male-pretending-to-be-black|chase|foot-chase|police-chase|jumping-from-height|dog|sawed-off-shotgun|security-camera|tattoo|power-outage|electronics-expert|f-word|anti-hero|black-comedy|police|jewelry-store|heist|getaway-driver|sniper-rifle|sniper|machine-gun|surveillance|binoculars|escape-from-a-car-in-water|purposely-hit-by-a-car|near-drowning|villain-not-really-dead-cliche|honking-a-car-horn|shot-in-the-stomach|pickup-truck|fairground|pork-pie-hat|escape-from-custody|parade-float|overturned-car|escape-from-handcuffs|parole-violation|injected-in-neck|gps-tracking|injection-into-one's-neck|pulled-over-by-the-police|eye-gouging|pump-action-shotgun|head-butt|revolver|punched-in-the-nose|reference-to-king-louis-xiv|teenager-in-danger|teenage-girl|teenager|long-haired-man|long-haired-male|elevator|yelling-for-help|demanding-a-ransom|cash|blackberry-cell-phone|friendly-hug|male-female-hug|greeting-with-hug|daughter-in-danger|father-and-daughter-reunited|father-daughter-reconciliation|father-daughter-hug|father-saving-daughter's-life|worried-about-daughter|kidnapped-daughter|note-read-aloud|hit-by-a-taxi|passenger-talks-to-taxi-driver|male-taxi-driver|hailing-a-taxi|stuffed-toy|police-arrest|hands-up|police-car-chase|safecracking|gunshot-wound|prosthetic-limb|reference-to-care-bears|career-criminal|duffel-bag-full-of-money|resisting-arrest|driving-backwards|squad-car|helicopter|stabbed-in-the-chest|murder|ferry|subtitled-scene|broken-finger|character's-point-of-view-camera-shot|silencer|severed-finger|hit-by-a-car|falling-from-height|shot-to-death|shot-in-the-chest|punched-in-the-face|faking-own-death|burning-money|flashback|555-phone-number|train-station|cell-phone|syringe|character-repeating-someone-else's-dialogue|bar|camera-focus-on-female-butt|lens-flare|arrest|kicked-in-the-face|bag-of-money|hit-with-a-car-door|shot-in-the-leg|ex-convict|pistol|toy-store|character-says-i-love-you|new-orleans-louisiana|urination|drunkenness|shotgun|motorcycle-cop|police-officer-shot-in-the-chest|stolen-police-car|gold|impalement|bayou|car-in-water|car-set-on-fire|tap-dancer|tap-dancing|person-on-fire|one-legged-man|friend-turned-foe|female-bartender|fat-tuesday|french-quarter-new-orleans|teddy-bear|release-from-prison|parking-garage|swat-team|classic-rock-music|reference-to-creedence-clearwater-revival|road-flare|bank-vault|fire-alarm|police-car|gold-bar|wilhelm-scream|mardi-gras|car-crash|car-chase|bank-robbery|revenge|prosthetic-leg|father-daughter-relationship|locked-in-a-car-trunk|taxi-driver|kidnapping|one-word-title|title-spoken-by-character|surprise-ending</t>
  </si>
  <si>
    <t xml:space="preserve">tt1764183</t>
  </si>
  <si>
    <t xml:space="preserve">Arbitrage</t>
  </si>
  <si>
    <t xml:space="preserve">A troubled hedge fund magnate desperate to complete the sale of his trading empire makes an error that forces him to turn to an unlikely person for help.</t>
  </si>
  <si>
    <t xml:space="preserve">Richard Gere, Susan Sarandon, Tim Roth, Brit Marling</t>
  </si>
  <si>
    <t xml:space="preserve">Nicholas Jarecki</t>
  </si>
  <si>
    <t xml:space="preserve">woman|manager|dead-woman-with-eyes-open|dead-woman|accidental-death|death-of-mistress|financier|destroying-evidence|adultery|fleeing-the-scene-of-an-accident|white-collar-crime|marital-infidelity|faked-evidence|business-deal|blackmail|separation-agreement|grand-jury|accounting-fraud|involuntary-manslaughter|car-accident|police-investigation|courtroom|central-park|new-york-city|one-word-title|car-explosion|billionaire|car-crash|husband-wife-relationship|father-daughter-relationship</t>
  </si>
  <si>
    <t xml:space="preserve">tt1855325</t>
  </si>
  <si>
    <t xml:space="preserve">Resident Evil: Retribution</t>
  </si>
  <si>
    <t xml:space="preserve">Alice fights alongside a resistance movement to regain her freedom from an Umbrella Corporation testing facility.</t>
  </si>
  <si>
    <t xml:space="preserve">Milla Jovovich, Sienna Guillory, Michelle Rodriguez, Aryana Engineer</t>
  </si>
  <si>
    <t xml:space="preserve">zombie|umbrella|corporation|rescue|fight|underground|computer|suburb|flying-creature|washington-monument|hypodermic-needle|female-fighter|falling-through-ice|snow|assembly-line|flood|underwater-explosion|self-sacrifice|timebomb|ice|security-camera|hiding-in-a-closet|exposed-brain|super-speed|syringe|parasite|mutation|giant-monster|deafness|genetic-engineering|science-runs-amok|super-computer|hologram|shot-in-the-chest|held-at-gunpoint|washington-d.c.|map|shotgun|dual-wield|commando-unit|ship|bomb|spinning-hub-cap|eyeglasses|grappling-hook|chain-used-as-a-weapon|signing-i-love-you|impalement|attic-ladder|verticle-take-off-and-landing-aircraft|biological-weapon|white-house|submarine|time-bomb|elevator|hand-to-hand-combat|sign-language|deaf-child|clone|bio-weapon|megacorporation|woman-with-a-gun|red-dress|action-heroine|chain|chase|based-on-video-game|monster|laser-cutter|laser|virus|mutant-creature|pandemic|female-protagonist|post-apocalypse|resistance|rain|bad-acting|one-day|new-york-city-new-york|female-hero|airplane-crash|fighting-the-system|truck-explosion|motorcycle-explosion|house-explosion|helicopter-explosion|car-explosion|building-explosion|airplane-explosion|street-shootout|open-ended|revenge|woman-fights-a-man|flashback|villain-not-really-dead-cliche|motorcycle-accident|hit-by-a-car|crushed-to-death|crushed-by-a-car|product-placement|times-square-manhattan-new-york-city|laboratory|gas-mask|wristwatch|violence|death|murder|bitten-in-the-neck|shot-in-the-face|taxi|race-against-time|filmed-killing|kicked-in-the-face|punched-in-the-chest|kicked-in-the-stomach|strangulation|punched-in-the-face|blood-on-camera-lens|blood|blood-splatter|gore|surveillance|power-outage|survival|hit-with-a-baseball-bat|baseball-bat|invulnerability|supernatural-power|x-rayed-skeleton|showdown|super-strength|slow-motion-scene|mind-probe|female-soldier|bulletproof-vest|giant-creature|underwater-scene|child-in-peril|rooftop|die-hard-scenario|dystopia|shot-to-death|shot-in-the-leg|shot-in-the-back|shot-in-the-arm|shot-in-the-shoulder|shot-in-the-forehead|shot-in-the-head|car-accident|car-crash|escape|threatened-with-a-knife|knife|mexican-standoff|hostage|kidnapping|female-nudity|interrogation|foot-chase|car-motorcycle-chase|motorcycle|armored-car|giant|creature|subterranean|tracking-device|bullet-time|submachine-gun|pistol|machine-gun|rocket-launcher|zombie-with-a-gun|assassin|stylized-violence|gun-fu|former-agent|female-assassin|tough-girl|female-warrior|warrior|action-hero|tough-guy|rescue-mission|mission|commando-mission|commando|army|soldier|special-forces|mercenary|airplane|helicopter|helicopter-crash|battlefield|battle|combat|gunfight|catfight|brawl|fistfight|mixed-martial-arts|martial-arts|hand-grenade|explosive|chainsaw|exploding-body|subway|truck-mounted-machine-gun|motorcycle-car-crash|car-chase|holographic-simulation|character-says-i-love-you|underground-laboratory|computer-control|kamchatka|knife-held-to-throat|torture|running-for-your-life|deaf-girl|close-up-of-eyes|car-flip|starts-with-narration|reverse-motion|oil-tanker-explosion|cyberpunk|colon-in-title|zombie-apocalypse|3d|injection|explosion|shootout|axe|experiment|underwater|car-hit-by-a-truck|vehicular-accident|hit-by-a-truck|alternate-reality|brainwash|airship|returning-character-killed-off|ex-police-officer|mind-control|raccoon-city|female-antagonist|walking-dead|part-of-series|flesh-eater|cannibalism|towel|eaten-alive|survival-horror|one-against-many|one-woman-army|corporate-crime|resident-evil|female-gunfighter|falling-to-one's-death|falling-from-height|evil-corporation|mutant|military|heroine|moscow-russia|tokyo-japan|flesh-eating-zombie|artificial-intelligence|three-word-title|end-of-the-world|disease|plague|infection|zombie-survival|desert-eagle|fifth-part|sequel|surprise-ending</t>
  </si>
  <si>
    <t xml:space="preserve">tt1560747</t>
  </si>
  <si>
    <t xml:space="preserve">The Master</t>
  </si>
  <si>
    <t xml:space="preserve">A Naval veteran arrives home from war unsettled and uncertain of his future - until he is tantalized by The Cause and its charismatic leader.</t>
  </si>
  <si>
    <t xml:space="preserve">Joaquin Phoenix, Price Carson, Mike Howard, Sarah Shoshana David</t>
  </si>
  <si>
    <t xml:space="preserve">Nominated for 3 Oscars. Another 76 wins &amp; 179 nominations.</t>
  </si>
  <si>
    <t xml:space="preserve">past-life-regression|scientology|psychological-testing|right-hand-man|drifter|charismatic-leader|cult|hand-job|slapping-oneself|bunk-bed|imprisonment|jail-cell|sotto-voce|warrant|movie-theatre|reference-to-doris-day|handing-out-a-flyer|department-store|book|flask|dock|cabbage-patch|running|mentor-protege-relationship|flatulence|female-pubic-hair|photographer|sand-sculpture|coconut|imagining-someone-naked|past-life|alcoholic|trippy|spiral-staircase|sandcastle|greedy-institution|sect|stowaway|end-of-war|elevator|typewriter|falling-to-the-ground|dragging-someone-by-the-leg|selfishness|old-fashioned-the-drink|reference-to-margaret-o'brien|hand-on-crotch|hitting-one's-head-on-a-bunk-bed|capture|jail|bathroom|looking-at-oneself-in-a-mirror|mirror|bumping-into-a-table|reading-aloud|aloneness|kiss-on-the-cheek|song|singing|singer|norwegian-american|flash-forward|reference-to-shanghai|flyer|radio-studio|radio-show|electric-fan|alabama|england|pennsylvania|school-uniform|school|time-tunnel|reference-to-jesus-christ|beating|college|briarcliffe-college|piano-player|piano|humming|headache|bravery|communist|kool-cigarettes|scotch-whiskey|whiskey|flashlight|the-future|taxi|male-orgasm|orgasm|digging|shovel|printing-press|child|mother-daughter-relationship|23-year-old|insanity|leukemia|violence|urination|paranoia|false-accusation-of-being-a-spy|spy|false-accusation|courtroom|court|yacht|face-slap|telephone-call|telephone|looking-out-a-window|hammock|police|policeman|handcuffs|arrest|rifle|trauma|reference-to-paris-france|fanaticism|hairy-chest|bare-chested-male|tears|crying|kidney|enuresis|salinas-california|kissing-someone's-stomach|meat-cleaver|machinery|speech|coconut-tree|wrestler|aunt-nephew-relationship|dead-father|nostalgia|camera|photograph|testicles|pills|topless-female-nudity|nervous-breakdown|science|penis-slur|vagina-slur|post-world-war-two|farm-worker|sleeping|mental-illness|horniness|waking-up|tape-recording|earphones|ex-husband-ex-wife-relationship|hypnosis|party|dancing|dancer|bathrobe|doctor|indoctrination|scientist|16-year-old|little-girl|bride-and-groom|writing|greed|jealousy|envy|applause|microphone|philosophy|giving-a-toast|f-word|letter|flashback|lynn-massachusetts|fight|reference-to-god|reference-to-douglas-macarthur|drunkenness|drink|drinking|post-traumatic-stress-disorder|pursuit|chase|new-york-city|eating|storytelling|hospital|mental-hospital|psychiatrist|cigarette-smoking|darkroom|food|memory|fear|year-1950|apology|lie|father-daughter-relationship|marriage|kiss|montage|charisma|ship|u.s.-soldier|nudity|mother-son-relationship|father-son-relationship|motorcycle|tricycle|cello|bass-violin|man-hugs-a-man|bare-breasts|sex|u.s.-sailor|pregnancy|u.s.-navy|controversy|lust|leg-spreading|public-nudity|female-nudity|no-panties|clapping-to-music|psychiatric-evaluation|erlenmeyer-flask|cabbage|posing-for-a-portrait|rorschach-test|v-j-day|woman-sand-sculpture|masturbation|pubic-hair|poisoning|dream|first-love|woman-on-top|locked-in-jail|wedding|river-boat|pulling-a-man's-neck-tie|woman-wearing-black-lingerie|wrestling|beach|sea|black-comedy|world-war-two|author|rorschach-inkblot|female-rear-nudity|female-frontal-nudity|sex-obsession|husband-wife-relationship|manipulation|world-war-two-veteran|70mm-film|writer|religious-cult|nuclear-physicist|cult-leader|two-word-title|religion</t>
  </si>
  <si>
    <t xml:space="preserve">tt1343727</t>
  </si>
  <si>
    <t xml:space="preserve">Dredd</t>
  </si>
  <si>
    <t xml:space="preserve">In a violent, futuristic city where the police have the authority to act as judge, jury and executioner, a cop teams with a trainee to take down a gang that deals the reality-altering drug, SLO-MO.</t>
  </si>
  <si>
    <t xml:space="preserve">Karl Urban, Rachel Wood, Andile Mngadi, Porteus Xandau</t>
  </si>
  <si>
    <t xml:space="preserve">post-apocalypse|female-warrior|cyberpunk|brutality|female-antagonist|dark-humor|dystopia|based-on-comic|tough-girl|judge|drugs|psychic|drug-lord|justice|gore|based-on-comic-book|peephole|knife|torture|organized-crime|black-comedy|female-criminal|one-man-army|anti-hero|action-hero|tough-cop|mixed-martial-arts|martial-arts|2000-a.d.-comics|die-hard-scenario|violence|slow-motion-scene|rookie-cop|apartment-building|man-fighting-woman|massacre|corruption|law-enforcer|one-word-title|title-spoken-by-character|character-name-in-title|future|rookie|executioner|jury|mutant|metropolis|america|law|survival|arrest|body-count|desert|murder|high-rise|gangster|criminal|escape|police|woman|strong-female-character|strong-female-lead|heroine|action-heroine|summary-execution|red-light|facial-scar|fictional-drug|ex-prostitute|gang-member|gang-leader|criminal-gang|high-rise-apartment-building|innocent-bystander-killed|intergenerational-friendship|poetic-justice|extreme-violence|overpopulation|heartbeat|dirty-cop|night-cityscape|immolation|firefight|biting-penis|thrown-from-a-building|fall-to-death|minigun|stun-grenade|close-up-of-eyes|mob-execution|skateboard-park|woman-in-a-bathtub|hit-by-a-car|car-rollover|aerial-surveillance|driving-stoned|policewoman|corpse|assassination-attempt|assassin|shot-in-the-hand|computer-cracker|beating|crime-lord|security-guard|impalement|bomb|crushed-to-death|blood-splatter|blood|grenade|walkie-talkie|bare-chested-male|pay-phone|infirmary|apartment|ghetto|showdown|race-against-time|head-blown-off|bulletproof-vest|interrogation|machete|shot-in-the-back|shot-in-the-chest|shot-in-the-head|gas-grenade|night-vision|smoke-grenade|flare-gun|shot-in-the-mouth|foot-chase|motorcycle-cop|opening-action-scene|bar|tracking-device|rooftop|ak-47|car-motorcycle-chase|police-chase|desert-eagle|machine-gun|pistol|shotgun|uzi|paramedic|homeless-man|junkie|drug-addict|inhaler|disfigurement|thrown-through-a-window|gash-in-the-face|scar|tattoo|falling-from-height|drug-dealer|crime-boss|gang-war|mind-reading|telepathy|supernatural-power|ambulance|scene-of-the-crime|training|surrealism|two-way-mirror|meth-lab|warrior|tough-guy|police-detective|detective|police-officer|police-station|filmed-killing|security-camera|drone|social-decay|urban-decay|suspense|skating-rink|rescue|held-at-gunpoint|kidnapping|torso-cut-in-half|voice-over-narration|no-opening-credits|neo-noir|hand-to-hand-combat|brawl|fight|fistfight|gunfight|stylized-violence|bullet-time|f-word|3d-in-title|3-d|shootout|gun|3d|surveillance|execution|motorcycle|stolen-gun|bullet-wound|hostage-situation|car-chase|handgun|lockdown|job-evaluation|telepath|dead-man-switch|corrupt-cop|self-destruction|exploding-gun|two-against-one|neophyte|shot-in-the-leg|shot-in-the-face|shot-to-death|falling-to-death|shot-in-the-stomach|one-day|death|tenement|homelessness|man-kills-woman|villainess|kingpin|drugged|drug-menace|running-out-of-ammo|explosive|human-bomb|explosion|child-with-a-gun|elevator|hostage|computer|computer-expert|gatling-gun|crack-house|trap|female-sidekick|man-on-fire|sidekick|trapped-in-a-building|corrupt-judge|3-dimensional|satire|re-boot|surprise-ending</t>
  </si>
  <si>
    <t xml:space="preserve">tt1971352</t>
  </si>
  <si>
    <t xml:space="preserve">Compliance</t>
  </si>
  <si>
    <t xml:space="preserve">A normal Friday service at a fast food restaurant becomes interrupted by a police officer who claims an employee stole from a customer, but something more sinister is going on.</t>
  </si>
  <si>
    <t xml:space="preserve">Ann Dowd, Matt Servitto, Dreama Walker, Pat Healy</t>
  </si>
  <si>
    <t xml:space="preserve">Craig Zobel</t>
  </si>
  <si>
    <t xml:space="preserve">7 wins &amp; 34 nominations.</t>
  </si>
  <si>
    <t xml:space="preserve">fast-food-restaurant|sexual-humiliation|manipulation|female-frontal-nudity|telephone-call|strip-search|boss-subordinate-relationship|authority|sexual-misconduct|gullibility|impersonating-a-police-officer|prank-call|forced-to-strip|based-on-true-story|phone|police|manager|breasts|dialogue-driven|social-engineering|persuasion|ends-with-historical-notes|perversion|lighting-a-cigarette|close-up-of-eyes|space-shuttle-wallpaper|real-time|food-freezer|friday-night|staff-meeting|teenage-girl|trauma|imprisonment|oral-sex|false-accusation|fellatio|spanking|police-investigation|deception|controversy|female-nudity|false-cop|one-word-title|blonde-hair|mcdonald's-restaurant|jumping-jacks</t>
  </si>
  <si>
    <t xml:space="preserve">tt1276104</t>
  </si>
  <si>
    <t xml:space="preserve">Looper</t>
  </si>
  <si>
    <t xml:space="preserve">In 2074, when the mob wants to get rid of someone, the target is sent into the past, where a hired gun awaits - someone like Joe - who one day learns the mob wants to 'close the loop' by sending back Joe's future self for assassination.</t>
  </si>
  <si>
    <t xml:space="preserve">Joseph Gordon-Levitt, Bruce Willis, Emily Blunt, Paul Dano</t>
  </si>
  <si>
    <t xml:space="preserve">15 wins &amp; 45 nominations.</t>
  </si>
  <si>
    <t xml:space="preserve">time-travel|future|time-loop|mob-execution|sex-scene|chase|meeting-future-self|mafia|hitman|surprise-ending|time-traveller|vomiting|nightclub|child-murderer|strong-female-character|mother-murdered|tear-on-cheek|trip-and-fall|dirt-road|pickup-truck|grenade|hand-drawn-map|trapdoor|hiding|double-bitted-axe|handcuffed-to-a-cot|shotgun-loaded-with-rock-salt|remington-870-shotgun|seeing-wife-murdered|camera-shot-of-feet|steak-and-eggs|misfire|30-years|climbing-a-fire-escape|falling-on-a-car|gold-bar|cityscape|wedding-ring|obscene-finger-gesture|syringe|bound-and-gagged|crashing-through-a-window|night-cityscape|sunset|incinerating-a-dead-body|silver-bar|levitation|tent|wisp-of-smoke|disposing-of-a-dead-body|starts-with-a-murder|starts-with-narration|thong|dead-wife|dead-woman-with-eyes-open|shooting-a-woman|hiding-in-a-closet|held-at-gunpoint|car-accident|supernatural-power|single-parent|tough-guy|tough-girl|party|junkie|falling-down-stairs|wood-chopping|axe|implied-sex|child-in-peril|cyberpunk|social-commentary|fugitive|teleportation|farmhouse|barn|secret-tunnel|cornfield|stripper|strip-club|motorcycle|bomb|dual-wield|machine-gun|anti-hero|rifle|revolver|urban-decay|bilingualism|drug-addiction|prostitution|tragedy|violence|blood|slow-motion-scene|kansas|title-spoken-by-narrator|severed-finger|map|floor-safe|retirement|showgirl|zippo-lighter|body-landing-on-a-car|on-the-run|underground-tunnel|death-of-protagonist|pocket-watch|character-repeating-someone-else's-dialogue|hit-with-a-hammer|hit-with-a-door|cigarette-smoking|betrayal|finger-gun|explosion|shootout|pistol|shotgun|suicide|self-sacrifice|shot-through-a-window|subtitled-scene|french|american-abroad|shanghai-china|interracial-kiss|interracial-marriage|husband-wife-relationship|death-of-wife|face-slap|woman-slaps-a-man|drug-withdrawal|drug-addict|flashback|montage|gold|silver|bag-over-head|severed-nose|severed-hand|severed-foot|severed-leg|covered-in-blood|murder-of-a-child|gore|exploding-body|dismemberment|torture|self-mutilation|blood-splatter|shot-in-the-face|shot-to-death|shot-in-the-forehead|shot-in-the-leg|shot-in-the-back|shot-in-the-chest|written-by-director|ethics|dystopia|boy|tantrum|single-mother|farm|criminal|gangster|voice-over-narration|morality|diner|neo-noir|younger-version-of-character|mother-son-relationship|execution|redemption|revenge|lawlessness|homelessness|death|contract-killer|crime-boss|year-2074|assassin|year-2044|time-paradox|telekinesis|organized-crime|murder|2070s|2040s|death-of-friend|death-of-child|f-word|white-man-asian-woman-relationship|one-man-army|lens-flare|one-word-title|title-spoken-by-character</t>
  </si>
  <si>
    <t xml:space="preserve">tt1922777</t>
  </si>
  <si>
    <t xml:space="preserve">Sinister</t>
  </si>
  <si>
    <t xml:space="preserve">Washed-up true-crime writer Ellison Oswalt finds a box of super 8 home movies that suggest the murder he is currently researching is the work of a serial killer whose work dates back to the 1960s.</t>
  </si>
  <si>
    <t xml:space="preserve">Ethan Hawke, Juliet Rylance, Fred Dalton Thompson, James Ransone</t>
  </si>
  <si>
    <t xml:space="preserve">writer|book|box|research|snuff-film|murder|super-8|ghost|laptop|fratricide|bloody-body-of-child|child-murder|foaming-at-the-mouth|map|sleeping-on-a-couch|drugged-drink|small-town|vhs|lens-flare|filmed-killing|family-dinner|father-son-relationship|mother-daughter-relationship|killer-child|written-by-director|patricide|matricide|hanged-child|hanged-woman|hanged-man|argument|baseball-bat|knife|bedroom|watching-a-movie|sinister|fear|tree|supernatural-power|investigation|backyard|photograph|revelation|occult|cell-phone|night|mystery-killer|dark-secret|tragedy|blood|darkness|knife-murder|coffee|missing-child|alcohol|whiskey|college-professor|tied-to-a-chair|falling-through-the-floor|violence|hanging|multiple-murder|death|ghost-child|evil|obsession|sleepwalking|disappearance|bag-over-head|crime-novelist|drawing|massacre|painting|throat-slitting|tied-to-a-bed|blood-splatter|axe-murder|power-outage|deputy|sheriff|st.-louis-missouri|orange-county-california|sacramento-california|pennsylvania|cigarette-smoking|webcam|burned-alive|car-set-on-fire|bound-and-gagged|duct-tape-over-mouth|drowning|swimming-pool|snake|scorpion|dog|google|attic|night-terrors|father-daughter-relationship|mother-son-relationship|husband-wife-relationship|new-house|murder-of-family|child-in-peril|film-projector|film-reel|death-of-child|man-with-glasses</t>
  </si>
  <si>
    <t xml:space="preserve">tt1024648</t>
  </si>
  <si>
    <t xml:space="preserve">Argo</t>
  </si>
  <si>
    <t xml:space="preserve">Acting under the cover of a Hollywood producer scouting a location for a science fiction film, a CIA agent launches a dangerous operation to rescue six Americans in Tehran during the U.S. hostage crisis in Iran in 1980.</t>
  </si>
  <si>
    <t xml:space="preserve">Ben Affleck, Bryan Cranston, Alan Arkin, John Goodman</t>
  </si>
  <si>
    <t xml:space="preserve">Won 3 Oscars. Another 93 wins &amp; 151 nominations.</t>
  </si>
  <si>
    <t xml:space="preserve">cia|based-on-true-story|iran|hostage|u.s.-embassy|escape|1970s|f-word|year-1979|iranian|canadian|ambassador|american-embassy|revolution|film-crew|islamic-revolution|exfiltration|passport|cia-agent|cover-story|government|swissair|narrow-escape|perilous-escape|location-scout|what-happened-to-epilogue|islamic-fundamentalism|fictional-science-fiction-film|fake-film-director|film-script|film-industry|assumed-identity|cover-identity|ends-with-historical-notes|intelligence-star|airline-ticket|car-fire|driving-through-a-crowd|protest|corpse-hanging-by-the-neck-in-public|visa|istanbul-turkey|wedding-ring|mock-execution|script-reading|movie-script|reassembling-a-shredded-document|awakened-by-a-phone|climbing-a-fence|burning-an-american-flag|reference-to-ayatollah-kohmeni|archival-photograph|1953-iranian-coup-d'etat|storyboard|husband-wife-relationship|secret-mission|subtitled-scene|bazaar|film-studio|tear-gas|deception|firing-squad|hollywood-california|hollywood-sign|movie-poster|fake-movie-deal|variety-the-newspaper|intelligence-agent|american-canadian-relations|paper-shredder|shredded-document|hanged-man|polaroid-camera|fake-passport|prologue|riot|angry-mob|news-footage|hiding-place-under-floor|hiding-under-floorboards|hiding-place|child-labor|movie-set|washington-d.c.|los-angeles-california|iranian-revolution|marketplace|year-1980|secret-agent|iran-hostage-crisis|american-abroad|diplomat|tehran-iran|extraction|false-identity|airport|444-days|soviet-invasion-of-afghanistan|reference-to-mohammad-reza-shah-pahlavi|canadian-embassy|volkswagen-bus|shredding-a-document|burning-a-document|day-87|champagne|air-traffic-control|audio-begins-before-video|canadian-flag-lapel-pin|british-airways|flash-forward|boeing-747|walkie-talkie|gas-mask|break-in|bolt-cutter|savak|archival-footage|lens-flare|finger-gun|bilingualism|film-producer|blindfolded|bag-over-head|execution|shot-to-death|shot-in-the-chest|burbank-california|langley-virginia|father-son-relationship|crane|film-set|polaroid|animated-prologue|sweatshop|incinerator|airplane|press-conference|directed-by-star|rescue-mission|name-in-title|1980s|white-house|turkey-the-country|canadian-accent|film-within-a-film|year-2001|year-1981|carl-marx-quotation|parrot|teletype|kentucky-fried-chicken|traffic-jam|reference-bani-sadr|revisionist-history|reference-to-led-zeppelin|character-repeating-someone-else's-dialogue|title-appears-in-text|title-appears-in-writing|reference-to-warren-beatty|bare-chested-male|one-word-title|actor-shares-first-name-with-character|title-spoken-by-character</t>
  </si>
  <si>
    <t xml:space="preserve">tt1931533</t>
  </si>
  <si>
    <t xml:space="preserve">Seven Psychopaths</t>
  </si>
  <si>
    <t xml:space="preserve">A struggling screenwriter inadvertently becomes entangled in the Los Angeles criminal underworld after his oddball friends kidnap a gangster's beloved Shih Tzu.</t>
  </si>
  <si>
    <t xml:space="preserve">Michael Pitt, Michael Stuhlbarg, Sam Rockwell, Colin Farrell</t>
  </si>
  <si>
    <t xml:space="preserve">Martin McDonagh</t>
  </si>
  <si>
    <t xml:space="preserve">gangster|shih-tzu|screenwriter|female-frontal-nudity|misfiring-gun|basset-hound|setting-oneself-on-fire|shot-in-the-belly|jack-of-diamonds|dognapping|hollywood-california|impersonating-a-priest|friend|woman|vomiting|blood-splatter|woman-wearing-a-red-dress|dog-shaking-hands|driver-shot|car-crash|pink-cadillac|shot-multiple-times|walking-in-the-rain|reference-to-jesus-christ|blood-splatter-on-face|my-lai-vietnam|flame-thrower|mahatma-gandhi-quotation|bourbon-whiskey|celebrity-victim|man-wearing-a-cravat|diamond-ring|hand-nailed-to-table|immolation|mahatma-gandhi-poster|writing-a-screen-play|shot-with-an-arrow|burnt-american-flag|shootout-in-a-cemetery|cleaver|reward|woman-wearing-blue-lingerie|woman-walking-a-dog|jogging|jogger|killer-wearing-a-ski-mask|toy-poodle|eating-a-strawberry|drunk|old-man|knocking-on-door|talking-while-driving|talking-in-car|thief|stealing-a-dog|telephone-call|telephone-booth|phone-booth|park|arrow-through-neck|head-blown-off|wet-t-shirt|shooting-with-two-guns|pump-action-shotgun|reference-to-patty-hearst|woman-in-lingerie|cravat|burned-alive|car-fire|white-rabbit|cutting-own-throat|suicide-by-slitting-one's-throat|black-woman-murdered|black-woman-kills-white-man|old-woman-murdered|mirror|woman-kills-man|murder-of-an-old-woman|dead-woman-with-eyes-open|dead-woman-on-floor|woman-shot|story-within-the-story|fistfight|sex|violence|death|slow-motion-violence|arrest|red-dress|saigon-vietnam|phoenix-arizona|reservoir|talking-during-a-movie|movie-theater|la-brea-tar-pit|555-phone-number|severed-head|severed-arm|character-says-i-love-you|punched-in-the-face|american-flag|spit-in-the-face|reformed-criminal|written-by-director|reference-to-gandhi|character-repeating-someone-else's-dialogue|scarf|cancer-patient|woman-in-bra-and-panties|desert|lens-flare|playing-card|death-of-girlfriend|subtitled-scene|scam-artist|hiding-in-a-car|self-immolation|standoff|machete|flashback|year-1963|slow-motion-scene|strapped-to-a-bomb|prostitute|vietnam-war|vietcong|vietnamese|irish-american|release-from-prison|death-of-daughter|scar|silencer|self-referential|on-the-run|diary|talking-to-oneself-in-a-mirror|drunkenness|storytelling|person-on-fire|stabbed-in-the-hand|zodiac-killer|year-1975|year-1954|year-1947|suicide|corpse|chainsaw-murder|decapitation|crossbow|shot-in-the-neck|newspaper-ad|gore|car-set-on-fire|exploding-car|shot-to-death|shot-in-the-forehead|racial-slur|shot-in-the-chest|younger-version-of-character|title-appears-in-writing|freeze-frame|voice-over-narration|finger-gun|uzi|masked-man|actor|quaker|bar|party|boyfriend-girlfriend-relationship|whiskey|screenplay|tape-recorder|jammed-gun|peyote|death-of-wife|shootout|shot-in-the-stomach|shot-in-the-back|alcoholic|alcoholism|tent|campfire|interracial-marriage|murder|exploding-head|throat-slitting|hospital|shot-in-the-head|psychopath|buddhist-monk|cemetery|scene-during-end-credits|hollywood-sign|police-officer|flare-gun|pistol|blood-on-face|blood|man-crying|crying-man|gay-slur|rabbit|serial-killer|black-comedy|metafiction|los-angeles-california|kidnapping|dog|title-spoken-by-character|number-in-title|n-word|watching-a-movie|shadow</t>
  </si>
  <si>
    <t xml:space="preserve">tt1496422</t>
  </si>
  <si>
    <t xml:space="preserve">The Paperboy</t>
  </si>
  <si>
    <t xml:space="preserve">A reporter returns to his Florida home-town to investigate a case involving a death row inmate.</t>
  </si>
  <si>
    <t xml:space="preserve">Millenium Films</t>
  </si>
  <si>
    <t xml:space="preserve">Zac Efron, Matthew McConaughey, Nicole Kidman, John Cusack</t>
  </si>
  <si>
    <t xml:space="preserve">Nominated for 1 Golden Globe. Another 4 wins &amp; 11 nominations.</t>
  </si>
  <si>
    <t xml:space="preserve">male-nudity|pantyhose|reporter|florida|blonde|first-love|swamp|prison|maid|death-row-inmate|jellyfish-sting|murder-of-a-police-officer|1960s|urinating-on-someone|closeted-homosexual|male-rear-nudity|based-on-novel|man-on-a-toilet|newspaper|murder|investigation|death|driver|wedding|convict|miami-florida|sex-scene|black-maid|dancing-in-the-rain|rain|heat|n-word|reference-to-vladimir-nabokov's-lolita|voice-over-narration|skinning-an-alligator|ripping-pantyhose|masturbation-in-public|voyeurism|voyeur|mini-dress|girl-in-panties|black-panties|pink-panties|panties|bikini|female-frontal-nudity|female-nudity|nude-girl|nude|bare-breasts|breasts|topless-female-nudity|scantily-clad-female|cleavage|urination|beating|husband-murders-wife|hiding-in-a-tree|axe|throat-cut|electrified-fence|eyepatch|motor-boat|voice-over-letter|woman-wearing-black-lingerie|handcuffed-to-a-table|walking-in-a-swamp|sleeper-hold|female-singer|woman-in-a-bikini|swimming-in-the-ocean|swarm-of-jellyfish|split-screen|woman-wearing-a-miniskirt|upskirt|man-wearing-tidy-whities|stabbed-to-death|stabbed-in-the-belly|interview|some-scenes-in-black-and-white|year-1969|southern-gothic|two-word-title|leg-spreading|mutual-masturbation|masturbation|fake-british-accent|off-screen-murder|dead-woman-in-a-chair|female-urinating|machete|bar|bathroom|shower|ejaculation|racial-tension|racial-slur|gay-brother|undershirt|hotel-room|unrequited-love|brother-brother-relationship|boat|alligator|older-woman-younger-man-relationship|facial-scar|fake-accent|undressing|dead-woman|jellyfish|throat-slitting|blood|tied-up|wet-underwear|bare-chested-male|underwear|dancing-in-one's-underwear|white-briefs|briefs|male-underwear</t>
  </si>
  <si>
    <t xml:space="preserve">tt1862079</t>
  </si>
  <si>
    <t xml:space="preserve">Safety Not Guaranteed</t>
  </si>
  <si>
    <t xml:space="preserve">Three magazine employees head out on an assignment to interview a guy who placed a classified advertisement seeking a companion for time travel.</t>
  </si>
  <si>
    <t xml:space="preserve">Aubrey Plaza, Lauren Carlos, Basil Harris, Mary Lynn Rajskub</t>
  </si>
  <si>
    <t xml:space="preserve">time-machine|reference-to-star-wars|reference-to-david-bowie|title-spoken-by-character|intern|classified-ad|time-travel|interview|turtle|sunglasses|interracial-kiss|falling-in-love|campsite|drunkenness|cigarette-smoking|bumper-car|go-kart|being-followed|laser|van|robbery|masked-man|prosthetic-body-part|diner|regret|lens-flare|finger-gun|massage|training|shooting-practice|pistol|football-field|football-game|old-flame|shotgun|zither|photograph|tavern|grocery-store|binoculars|post-office|beach|laptop-computer|anti-social|young-version-of-character|man-with-glasses|title-appears-in-writing|flashback|paranoia|government-agent|college-student|campfire|motel|loneliness|twenty-something|job-interview|forest|washington-state|seattle-washington|birthday-party|journalist|death-of-mother|independent-film|magazine|chicken|reference-to-craigslist|father-daughter-relationship|character-repeating-someone-else's-dialogue|woman-with-glasses|virgin|indian-american|f-word|reference-to-facebook|reference-to-albert-einstein|three-word-title|surprise-ending</t>
  </si>
  <si>
    <t xml:space="preserve">tt2109184</t>
  </si>
  <si>
    <t xml:space="preserve">Paranormal Activity 4</t>
  </si>
  <si>
    <t xml:space="preserve">It has been five years since the disappearance of Katie and Hunter, and a suburban family witness strange events in their neighborhood when a woman and a mysterious child move in.</t>
  </si>
  <si>
    <t xml:space="preserve">Katie Featherston, Kathryn Newton, Matt Shively, Aiden Lovekamp</t>
  </si>
  <si>
    <t xml:space="preserve">laptop-computer|demon|walking-in-the-dark|pulled-underwater|boy-in-a-bathtub|vacuuming|big-wheel|near-miss|falling-chandelier|swinging-chandelier|trail-of-toys|home-video|sandbox|stuffed-animal|fork|climbing-a-ladder|point-of-view-shot|putting-into-a-coffee-cup|soccer-game|year-2006|carlsbad-california|german-shepherd|no-title-at-beginning|no-opening-credits|cat|woman-breaks-man's-neck|actress-shares-first-name-with-character|witch|cult|adopted-child|neighbor-neighbor-relationship|treehouse|year-2011|evil-child|levitation|filmed-killing|murder|neck-breaking|child-in-peril|brother-sister-relationship|boyfriend-girlfriend-relationship|father-daughter-relationship|mother-daughter-relationship|bathtub|bare-chested-male|imaginary-friend|garage|webcam|scene-after-end-credits|videotape|tricycle|poltergeist|knife|demonic-possession|sequel|fourth-part|surprise-ending</t>
  </si>
  <si>
    <t xml:space="preserve">tt1659343</t>
  </si>
  <si>
    <t xml:space="preserve">Universal Soldier: Day of Reckoning</t>
  </si>
  <si>
    <t xml:space="preserve">John looks to take down Luc Deveraux after a home invasion claims his wife and daughter. The fight pits John against Andrew Scott and an army of genetically enhanced warriors; meanwhile, he must contend with a UniSol in relentless pursuit.</t>
  </si>
  <si>
    <t xml:space="preserve">Jean-Claude Van Damme, Dolph Lundgren, Scott Adkins, Mariah Bonner</t>
  </si>
  <si>
    <t xml:space="preserve">John Hyams</t>
  </si>
  <si>
    <t xml:space="preserve">army|home-invasion|combat|fight|church|coma|implanted-memory|grenade|implanted-tracking-device|painted-face|face-paint|camouflage-face-paint|graffiti|underground-hideout|powerboat|underground-complex|underground-tunnel|semiautomatic-pistol|stabbed-through-the-head|killed-with-machete|machete-in-the-head|machete-fight|machete-mutilation|tracking-device|submachine-gun|armory|silencer|van|camera-footage|tape-recorder|matchbook|ransacked-apartment|apartment|walking-stick|barking-dog|disfigured-face|disfigurement|nail-through-hand|family-home|dead-prostitute|axe-fight|dream-sequence|bracelet|motel-room|coming-out-of-a-coma|child-shot|child-shot-in-the-head|gun-held-to-head|first-person-view|hit-with-a-crowbar|hit-on-the-head-with-a-crowbar|crowbar|child-murder|little-girl|mother-daughter-relationship|father-daughter-relationship|husband-wife-relationship|regenerated-limb|regeneration|intruder|balaclava|sporting-goods-store|doppelganger|severed-toe|foot-cut-in-two|bandaged-hand|severed-finger|axe|head-split-in-half|crashing-through-a-door|breaking-through-a-door|dead-body|suv|truck|thrown-through-a-window|baseball-bat|strip-club|stripper|woman-shot|murder-of-family|memory-loss|hallucination|vision|death-of-wife|death-of-daughter|death-of-family|looking-at-oneself-in-a-mirror|car-crash|car-chase|five-word-title|extreme-violence|vomiting|plumber|first-person-perspective|raw-fights|limousine|ski-mask|security-camera|surveillance|abandoned-mine|foot-chase|super-strength|stabbed-in-the-shoulder|stabbed-in-the-leg|stabbed-in-the-back|stabbed-in-the-face|held-at-gunpoint|photograph|cabin|laboratory|mad-scientist|blood-on-camera-lens|throat-slitting|strangulation|showdown|revelation|knife|knife-fight|stick-fight|chase|tough-guy|one-against-many|long-take|one-man-army|action-hero|anti-hero|severed-head|decapitation|bar|motel|ex-boyfriend-ex-girlfriend-relationship|world-domination|military|mercenary|spy|undercover-agent|undercover|fbi-agent|fbi|machismo|head-butt|gunfight|brawl|fistfight|mixed-martial-arts|subliminal-message|hazing|fight-to-the-death|stylized-violence|assassin|female-nudity|male-rear-nudity|bare-butt|rape|male-nudity|militia|revenge|genetic-engineering|death|machine-gun|ak-47|cloning|false-memory|waking-up-from-a-coma|hospital|subjective-camera|fourth-part|clone|rough-sex|character's-point-of-view-camera-shot|hiding-behind-a-door|breaking-a-bottle-over-someone's-head|impalement|nude-man-murdered|female-frontal-nudity|stabbed-in-the-hand|stabbed-through-the-chin|shot-in-the-neck|stabbed-in-the-neck|stabbed-in-the-chest|shot-in-the-leg|head-stomp|kicked-in-the-head|neck-breaking|double-barreled-shotgun|beaten-to-death|punched-in-the-face|beating|shot-in-the-face|flashback|stabbed-to-death|stabbed-in-the-arm|stabbed-in-the-head|machete|head-blown-off|exploding-head|hit-with-a-baseball-bat|shot-in-the-shoulder|shot-in-the-chest|shotgun|prostitute|interracial-sex|killed-during-sex|nude-woman-murdered|shot-to-death|shot-in-the-back|bare-chested-male|shot-in-the-forehead|brothel|female-rear-nudity|pistol|shot-in-the-head|murder|soldier|hand-to-hand-combat|brutality|martial-arts|slow-motion-scene|gore|blood|violence|gun-violence|shootout|sequel|death-of-child|surprise-ending</t>
  </si>
  <si>
    <t xml:space="preserve">tt0938330</t>
  </si>
  <si>
    <t xml:space="preserve">Silent Hill: Revelation 3D</t>
  </si>
  <si>
    <t xml:space="preserve">When her adoptive father disappears, Sharon Da Silva is drawn into a strange and terrifying alternate reality that holds answers to the horrific nightmares that have plagued her since childhood.</t>
  </si>
  <si>
    <t xml:space="preserve">Adelaide Clemens, Kit Harington, Carrie-Anne Moss, Sean Bean</t>
  </si>
  <si>
    <t xml:space="preserve">Michael J. Bassett</t>
  </si>
  <si>
    <t xml:space="preserve">Adventure, Drama, Horror</t>
  </si>
  <si>
    <t xml:space="preserve">nightmare|adoptive-father|alternate-reality|on-the-run|18th-birthday|talking-to-one's-reflection|introduction|blood-splatter|breasts|girl|doppelganger|amulet|circle-of-fire|immolation|suspended-by-chains|city-limits-sign|semi-tractor-trailer|sword-fight|wearing-a-mask|strapped-to-a-gurney|severed-hand|carrying-a-woman|choke-hold|shackled|gun-held-to-head|crawling-through-a-pipe|severed-head|ash-fall|wall-dissolving|coal-mine-fire|indian-burial-ground|message-in-blood|screaming-in-fear|terrified|elevator|gear-works|hanging-upside-down|skinned-alive|faceless-man|helium-balloon|birthday-cake|clown|flickering-light|new-school|hallucination|medallion|no-reflection-in-mirror|pop-tart|ring-of-fire|hung-from-a-hook|goldfish-bowl|stuffed-animal|hooded-figure|carnival|camera-shot-of-feet|running-for-your-life|transformation|character's-point-of-view-camera-shot|stabbed-in-the-shoulder|hand-through-chest|gun-in-mouth|shot-through-the-mouth|blood-on-camera-lens|mother-son-relationship|orphanage|bare-chested-male|west-virginia|portland-oregon|stabbed-in-the-chest|flashback|letter|character-repeating-someone-else's-dialogue|snow|hung-upside-down|disfigurement|no-opening-credits|balloon|school-bus|returning-character-with-different-actor|young-version-of-character|character-says-i-love-you|ferris-wheel|slow-motion-scene|scene-after-end-credits|stabbed-to-death|shot-to-death|shot-in-the-chest|pistol|written-by-director|person-on-fire|stabbed-in-the-back|intestines|false-identity|female-bully|reference-to-twitter|reference-to-facebook|homeless-man|secret-society|burned-at-the-stake|writing-on-a-wall|vivisection|toy-rabbit|scarification|blind-man|elevator-shaft|bolt-upright-after-nightmare|stabbed-in-the-eye|syringe|gas-mask|father-daughter-relationship|newspaper-clipping|pendant|writing-in-blood|vagrant|private-investigator|abandoned-mine|abandoned-town|missing-father|evil-clown|shot-in-the-head|decapitation|giant-spider|burned-alive|severed-finger|disembowelment|cannibalism|near-death-experience|revenge|motel|cliffhanger|hitchhiking|high-school|fog|evil-child|asylum|disintegration|ash|fire|stabbed-in-the-stomach|mirror|church|dream-within-a-dream|dead-fish|unexpected-kiss|severed-arm|dismemberment|gore|blood|amusement-park|merry-go-round|carousel|vest|mannequin|female-frontal-nudity|new-student|birthday-present|kidnapping|adopted-child|sexy-nurse|3d-sequel-to-2d-film|3-dimensional|another-dimension|occult-ritual|occult|mall|ghost-town|monster|female-protagonist|punctuation-in-title|based-on-video-game|three-word-title|digit-in-title|sequel|second-part|surprise-ending</t>
  </si>
  <si>
    <t xml:space="preserve">tt1371111</t>
  </si>
  <si>
    <t xml:space="preserve">Cloud Atlas</t>
  </si>
  <si>
    <t xml:space="preserve">An exploration of how the actions of individual lives impact one another in the past, present and future, as one soul is shaped from a killer into a hero, and an act of kindness ripples across centuries to inspire a revolution.</t>
  </si>
  <si>
    <t xml:space="preserve">Tom Hanks, Halle Berry, Jim Broadbent, Hugo Weaving</t>
  </si>
  <si>
    <t xml:space="preserve">Tom Tykwer, Lana Wachowski, Lilly Wachowski</t>
  </si>
  <si>
    <t xml:space="preserve">172 min</t>
  </si>
  <si>
    <t xml:space="preserve">Nominated for 1 Golden Globe. Another 16 wins &amp; 75 nominations.</t>
  </si>
  <si>
    <t xml:space="preserve">future|reincarnation|clone|nonlinear-timeline|tribe|rebellion|san-francisco-california|cult-hero|facial-makeup|sucking-someone's-toes|facial-scar|eye-patch|karma|year-1849|year-1936|futuristic-city|year-2144|year-1975|dystopia|based-on-novel|letter|composer|nursing-home|nuclear-power|escape|reporter|title-appears-in-writing|title-same-as-book|south-korea|seoul|f-rated|submerged-car|watching-television|spiral-staircase|horseback-riding|aging|asian-with-coloured-hair|begging-for-someone's-life|contract|newspaper|reference-to-edinburgh-scotland|10-year-old|jew|reference-to-germany|reference-to-berlin-germany|throat-slitting|dna|oil|telephone-hangup|punched-in-the-face|reference-to-vermont|bathtub|flash-forward|flashback|beach|sheet-music|drinking-salt-water|crossbow|shot-in-the-leg-with-an-arrow|shot-in-the-leg|war-paint|radio-broadcast|candelabra|candle|amanuensis|viola|cancer|cat|virginity|swannekee-buenas-yerbas-california|lawyer|law|loan|debt|swimming-pool|record-player|recording|reading-a-book|book|cafe|woods|ship|bicycle|umbrella|forest|restaurant|power-outage|reference-to-eyeglass-magazine|journalist|boy|taxi|reunion|tears|crying|typewriter|stabbing|doctor|nurse|arrest|general|sodomite|reference-to-jezebel|oil-company|spanish|scotsman|crossing-one's-fingers|revolutionary|policeman|ring|flashlight|fabricant|genomics|death-of-wife|swinging-on-a-rope|voice-over-writing|old-people's-home|witchcraft|computer|computerized-voice|older-man-younger-man-relationship|hands-held-in-the-air|air-battle|outer-space|girl|one-eyed-man|spaceship-explosion|old-man|rifle|shooting|raid|abolitionist|reference-to-alzheimer's-disease|spaceship|ale|naivety|waitress|heartbeat|past-life|male-prostitute|prostitute|handcuffs|gunshot|yelling-for-help|bar-brawl|bar|pub-fight|pub|escape-attempt|devil|free-will|trapped-underwater-in-a-car|pistol|killing-a-dog|children|storm-at-sea|storm|distrust|subjective-camera|locked-in-a-room|goatherd|exile|dying|knocking-on-a-door|reference-to-the-korean-war|hand-over-mouth|knife-held-to-throat|airplane-explosion|last-will-and-testament|drinking|drink|survival|trust|nuclear-reactor|pursuit|chase|prayer|falling-from-height|shooting-star|hunger|face-slap|snowing|snow|street-life|prophecy|village|running|photograph|lust|song|singing|singer|fight|explosion|airplane|pole-dancer|courage|underwater-scene|skeleton|corpse|dead-body|pay-phone|telephone-call|telephone|threat-to-kill|despair|parasite|maori|uncle-nephew-relationship|writing-a-letter|guilt|husband-wife-relationship|eating|food|pianist|piano|reference-to-herman-melville|horse|n-word|eyeglasses|dog|dream|throwing-a-cell-phone|cell-phone|covered-in-blood|gun|climbing-out-a-window|memory|apology|family-relationships|father-son-relationship|slave|plantation|talking-to-oneself|fictional-war|father-daughter-relationship|tape-recorder|drug-use|epic|six-stories|reference-to-god|writer|voice-over-letter|f-word|money|death|brother-brother-relationship|friendship|friend|secret|reference-to-arthur-conan-doyle|reference-to-charles-dickens|cigarette-smoking|blood|demonstration|protest|prologue|male-male-kiss|interview|deja-vu|love|kiss|murder-of-a-child|bare-butt|homosexual|gay|year-2012|year-1973|blood-splatter|corporal-punishment|whipping|child-shot-in-the-back|child-murder|shot-in-the-back|no-opening-credits|burning-a-contract|interrogation|tear-on-cheek|garrote|firefight|shot-with-an-arrow|slaughterhouse|forced-cannibalism|music-manuscript|chest-of-gold-coins|head-bashed-in|shooting-a-dog|tooth-knocked-out|bar-fight|running-for-your-life|out-of-ammunition|running-over-a-fire-hydrant|car-crash|crashing-through-a-gate|lightning|woman-on-top|car-forced-off-a-bridge|human-skeleton|climbing-a-cliff|submerged-in-car|campfire|committed-to-an-asylum|reference-to-carlos-castenada|bare-chested-male|overhead-shot|coughing-from-a-cigarette|footbridge|listening-to-someone's-heartbeat|caught-having-sex|reference-to-alexander-solzhenitsyn|peephole|faked-suicide|gun-in-mouth|cleaning-a-swimming-pool|woman-hitting-a-man|backhand-slap|falling-out-a-window|identification-number-541|stone-arch-bridge|gray-tabby-cat|sextet|cunnilingus|woman-smoker|passenger-train|flogging|goat|headdress|brig-sailing-ship|identification-number-939|thrown-from-a-building|tequila|negative-book-review|birthmark|stuck-in-an-elevator|journal|volkswagen-beetle|barefoot-woman|micro-mini|male-sitting-on-a-toilet|key-of-d-minor|luger|dictating-music|chateau|waistcoat|elevator-malfunction|elevator|bridge|multiple-storyline|two-word-title|gay-kiss|hot-pants|oral-sex|male-nudity|female-nudity|gay-relationship|sex-scene|transamerica-pyramid|present-day|shootout|uncle-niece-relationship|brother-sister-relationship|grandchildren|grandmother|grandfather|grandfather-granddaughter-relationship|elderly-couple|musical-composition|execution|last-stand|revenge|murder|suicide|poisoning|escaped-slave|mountain-climbing|stowaway|slavery|sailing-ship|author|escape-plan|hitman|cannibalism|actress-playing-multiple-roles|actor-playing-multiple-roles|year-1931|distant-future|ensemble-cast|anthology|post-apocalypse|independent-film|title-spoken-by-character</t>
  </si>
  <si>
    <t xml:space="preserve">tt1907668</t>
  </si>
  <si>
    <t xml:space="preserve">Flight</t>
  </si>
  <si>
    <t xml:space="preserve">An airline pilot saves almost all his passengers on his malfunctioning airliner which eventually crashed, but an investigation into the accident reveals something troubling.</t>
  </si>
  <si>
    <t xml:space="preserve">Nadine Velazquez, Denzel Washington, Carter Cabassa, Adam C. Edwards</t>
  </si>
  <si>
    <t xml:space="preserve">Nominated for 2 Oscars. Another 16 wins &amp; 42 nominations.</t>
  </si>
  <si>
    <t xml:space="preserve">flight|airline|pilot|lawyer|flight-attendant|alcoholic|flying|danger|negligence|airplane|no-opening-credits|national-transportation-safety-board|stewardess|hangover|airplane-trip|alcoholism|airplane-pilot|title-spoken-by-character|plane|union|alcohol|blood|cocaine|ex-wife|hospital|drinking|shepard-tone|woman|prayer|affection|attorney|hooker|dark-glasses|friends-with-benefits|alcohol-abuse|marijuana|stash|rehab|gift|cigarette-lighter|mechanical-failure|hearing|testimony|orange-juice|screwdriver|coca-cola|trashed-hotel-room|home-movie|grandfather-grandson-relationship|football|grandfather|family-farm|passed-out|post-traumatic-stress|rain|rainstorm|essay|college-application|porn-movie|act-of-god|visitor|prison|massage|chance-meeting|broken-car|twelve-step-program|flight-school|apology|criminal-investigation|incarceration|conviction|pride|flight-data-recorder|black-box|antihero|female-hero|strong-female-character|vomiting|breasts|drunk-pilot|stripper|pubic-hair|farm|stairwell|revelation|sexual-desire|desire|attraction|bathroom|living-room|bedroom|bed|room|elevator|hotel|kiss|g-string|thong|nudity|cigarette-smoking|vodka|beer|liquor|heroin-addiction|heroin-addict|hospital-room|heroin|cocaine-addiction|cocaine-addict|cocaine-use|car-driving|car|drink|drug-use|woman-with-glasses|man-with-glasses|drinking-and-driving|budweiser|foreplay|one-word-title|african-american-protagonist|twenty-dollar-bill|miniature-liquor-bottle|camera-shot-from-inside-a-refrigerator|man-shaving|cessna-172-skyhawk|passed-out-drunk|drunken-man|walking-with-a-cane|binoculars|masseuse|foot-caught|concussion|close-up-of-eyes|airplane-engine-fire|mcdonnell-douglas-md-80|severe-air-turbulance|manual-override|dumping-fuel|equipment-malfunction|airplane-in-a-dive|pilot-addressing-passengers|drinking-on-the-job|flying-through-a-storm|bare-chested-male|thunderstorm|snorting-cocaine|smoking-in-bed|woman-wearing-a-g-string|awakened-by-alarm-clock|airplane-taking-off-in-rain|airport|masturbation|church|cartoon-on-tv|mustache|blood-on-face|male-underwear|female-full-frontal-nudity|female-nudity|female-rear-nudity|hospital-gown|male-rear-nudity|male-nudity|paparazzi|prostitute|syringe|shooting-up|self-pity|denial|insomnia|narcissist|falling-down-drunk|dysfunctional-relationship|jesus-freak|trailer-trash|hangover-cure|alcoholics-anonymous|scapegoating|confession|hotel-room|airplane-accident|relapse|forced-landing|father-son-relationship|accident-investigation|divorcee|drunkenness|perjury|baseball-stadium|alcoholic-father|minibar|drunk-driving|substance-abuse|aa-meeting|money-problems|landlord|porn-actress|redhead|f-word|profanity|ex-husband-ex-wife-relationship|airplane-crew|singing-on-airplane|airplane-crash|flying-upside-down|christian-stereotype|actress-breaking-typecast</t>
  </si>
  <si>
    <t xml:space="preserve">tt1996264</t>
  </si>
  <si>
    <t xml:space="preserve">For a Good Time, Call...</t>
  </si>
  <si>
    <t xml:space="preserve">Former college frenemies Lauren and Katie move into a fabulous Gramercy Park apartment, and in order to make ends meet, the unlikely pair start a phone sex line together.</t>
  </si>
  <si>
    <t xml:space="preserve">Lauren Miller, James Wolk, Ari Graynor, Justin Long</t>
  </si>
  <si>
    <t xml:space="preserve">Jamie Travis</t>
  </si>
  <si>
    <t xml:space="preserve">sex|friend|phone-sex|friendship|gay|fake-orgasm|orgasm|gay-friend|best-friend|phone-sex-operator|urinating-in-a-car|splashed-with-urine|flashing-panties|fraternity-house|pole-dance|shimmy|homosexual|black-panties|panties|upskirt|cooking|pinky-swear|pretending-to-kiss|energy-drink|first-date|date|shower|reference-to-subway-the-sandwich-shop|shared-bed|shared-bath|flashback|pilot|pretend-sex|pole-dancing|dancing|kiss|women-dancing-together|tv-commercial|commercial|pink-telephone|keyboard|telephone-call|crying|crying-during-sex|reconciliation|hugging|card-game|go-fish|dream-job|job-offer|job-interview|marijuana|cavalier-king-charles-spaniel|spaniel|sex-toy|woman-on-top|loss-of-virginity|friendship-between-women|punctuation-in-title|film-starts-with-sex|lesbian-slur|lesbian-subtext|bechdel-test-passed|website|new-york-city|roommate|sex-business|cameo|masturbation|ex-boyfriend|break-up|client|sex-talk|virgin|dial-phone|small-business|college-friend|part-time-job|shared-apartment|college-party|female-friendship|female-friend|bare-chested-male|dildo|dog|bathtub|brushing-teeth|reference-to-danny-devito|cake|reference-to-carol-channing|reference-to-james-bond|reference-to-tina-fey</t>
  </si>
  <si>
    <t xml:space="preserve">tt1258972</t>
  </si>
  <si>
    <t xml:space="preserve">The Man with the Iron Fists</t>
  </si>
  <si>
    <t xml:space="preserve">On the hunt for a fabled treasure of gold, a band of warriors, assassins, and a rogue British soldier descend upon a village in feudal China, where a humble blacksmith looks to defend himself and his fellow villagers.</t>
  </si>
  <si>
    <t xml:space="preserve">RZA, Rick Yune, Russell Crowe, Lucy Liu</t>
  </si>
  <si>
    <t xml:space="preserve">RZA</t>
  </si>
  <si>
    <t xml:space="preserve">chop-socky|village|blacksmith|prosthetic-arm|arm-cut-off|flashback|severed-arm|decapitation|martial-arts|warrior|directed-by-star|historical-fiction|ninja|unlikely-hero|tough-guy|wire-fu|stylized-violence|scene-during-end-credits|black-and-white-scene|stabbed-in-the-neck|briton-abroad|voice-over-narration|actor-director-writer|gold|army|fight|assassin|soldier|knife|brothel|revenge|china|first-part|gold-bullion|englishman|englishman-abroad|australian-actor-playing-british-character|scene-during-opening-credits|self-narration|end-credits-roll-call|the-end|six-word-title|head-chopped-off|breasts|blood-splatter|corrupt-official|mace|axe|mercenary|bathtub|female-nudity|drunkenness|samurai|gang-war|threatened-with-a-knife|sex-scene|boyfriend-girlfriend-relationship|former-slave|ship|see-you-in-hell|battle|prince|princess|knight|female-assassin|bar|hand-to-hand-combat|brawl|king|rifle|bow-and-arrow|spear|sword|man-kills-woman|death-of-girlfriend|dead-woman-on-floor|woman-kills-man|hall-of-mirrors|female-martial-artist|sword-fight|shootout|sex|blood|sword-duel|combat|martial-artist|kung-fu|fistfight|death|crotch-grab|crossbow|subtitled-scene|exploding-body|punched-in-the-face|breaking-a-mirror|poison-dart|brothel-madam|hooded-figure|killed-during-sex|femme-fatale|crushed-to-death|slave|blood-on-camera-lens|knife-in-shoe|cut-into-pieces|dismemberment|child-in-peril|gatling-gun|eyes-sewn-shut|disembowelment|tied-to-a-bed|corpse|impalement|split-screen|eye-gouging|throat-ripping|rat|throat-slitting|super-strength|supernatural-power|pistol|torture|severed-finger|shot-to-death|shot-in-the-head|shot-in-the-leg|shot-in-the-chest|shot-in-the-forehead|poison|stabbed-to-death|stabbed-in-the-throat|stabbed-in-the-arm|stabbed-in-the-chest|stabbed-in-the-back|shipwreck|death-of-loved-one|betrayal|interracial-kiss|interracial-sex|interracial-relationship|prostitute|racial-slur|freeze-frame|severed-head|facial-scar|opium|colonel|murder|violence|death-of-father|playing-against-type|studio-logo-segues-into-film|altered-version-of-studio-logo|grindhouse|surrealism|yin-and-yang|mixed-martial-arts|dead-woman-with-eyes-open|wilhelm-scream|kendo|tai-chi|slow-motion-scene|bare-chested-male|lens-flare|character-repeating-someone-else's-dialogue|gore</t>
  </si>
  <si>
    <t xml:space="preserve">tt1667310</t>
  </si>
  <si>
    <t xml:space="preserve">Deadfall</t>
  </si>
  <si>
    <t xml:space="preserve">A thriller that follows two siblings who decide to fend for themselves in the wake of a botched casino heist, and their unlikely reunion during another family's Thanksgiving celebration.</t>
  </si>
  <si>
    <t xml:space="preserve">Eric Bana, Olivia Wilde, Charlie Hunnam, Dennis Lafond</t>
  </si>
  <si>
    <t xml:space="preserve">Stefan Ruzowitzky</t>
  </si>
  <si>
    <t xml:space="preserve">sex-scene|police-officer|police-officer-shot|police-officer-killed</t>
  </si>
  <si>
    <t xml:space="preserve">tt1866249</t>
  </si>
  <si>
    <t xml:space="preserve">The Sessions</t>
  </si>
  <si>
    <t xml:space="preserve">A man in an iron lung who wishes to lose his virginity contacts a professional sex surrogate with the help of his therapist and priest.</t>
  </si>
  <si>
    <t xml:space="preserve">John Hawkes, Helen Hunt, William H. Macy, Moon Bloodgood</t>
  </si>
  <si>
    <t xml:space="preserve">Ben Lewin</t>
  </si>
  <si>
    <t xml:space="preserve">Nominated for 1 Oscar. Another 18 wins &amp; 63 nominations.</t>
  </si>
  <si>
    <t xml:space="preserve">priest|therapist|iron-lung|sex-surrogate|falling-in-love|poet|erection|catholic|polio|woman|guilt|ejaculation|marriage-proposal|writer|paralysis|sex-therapist|intimacy|disability|virgin|woman-wearing-glasses|weeping-woman|television-news|girl-wearing-panties|weeping|buttocks|leg-spreading|tan-line|woman-in-bathtub|female-genitalia|voyeur|sex-in-bed|female-removes-her-clothes|white-panties|panties-pulled-down|scantily-clad-female|cleavage|motorized-wheelchair|breasts|strong-sexual-content|female-pubic-hair|sex-scene|kissing-someone's-chest|male-with-long-hair|hugging|sex-and-the-disabled|karma|teenage-boy|reading-a-book|logic|sunglasses|sex-talk|sense-of-touch|cologne|pain|undressing-someone|panties|bra|difficulty-breathing|reference-to-salem-massachusetts|center-for-sexuality-and-disability|picnic|reference-to-channel-5-eyewitness-news|stroking-someone's-hair|reading-a-poem|sorting-through-garbage|running-fingers-through-hair|erotica|sleeping|opening-someone-else's-mail|blonde|coffee|outdoor-cafe|fear|curse|oral-sex|scratching|itch|premature-ejaculation|ear-lobe|ear|revenge|physically-disabled-man|doorbell|body-awareness-exercise|sermon|bicycle|typewriter|newspaper-article|newspaper|shirt|university-of-california-berkeley|elevator|statue-of-jesus|ecstasy|despair|speaker-phone|running-on-a-beach|running|simultaneous-orgasm|synagogue|golden-gate-bridge|cigarette-smoking|baseball|hospital-volunteer|hospital|oxygen-tent|subjective-camera|respirator|saying-goodbye|reference-to-boston-massachusetts|coffin|power-blackout|power-failure|beach|father-daughter-relationship|mother-daughter-relationship|father-son-relationship|mother-son-relationship|choking|trolley|motel-desk-clerk|motel|converting-to-judaism|underwater-scene|nipples|masochism|san-francisco-california|tears|sadness|mikvah|answering-machine|911|writing-a-poem|self-deprecation|self-pity|spirituality|ambulance|futon|naivety|love-poem|vulva|station-wagon|49-year-old|party|oxygen|drinking|drink|best-friend|friendship|friend|restaurant|cafe|jew|jealousy|f-word|eating|food|philosopher|promise|family-relationships|6-year-old|song|singing|singer|loss-of-sister|anxiety|reading|book|tattoo|fantasy-sequence|apology|money|tape-recorder|pot-smoking|marijuana|sex-therapy|flash-forward|flashback|home-movie|confession|reference-to-the-virgin-mary|fired-from-the-job|job-interview|masturbation|boyfriend-girlfriend-relationship|husband-wife-relationship|sexuality|prostitute|penis|38-year-old|reference-to-the-bible|praying|prayer|telephone-call|telephone|shared-bath|bathtub|eyeglasses|college-student|college|voice-over-inner-thoughts|voice-over-writing|girl|boy|reference-to-god|reference-to-jesus-christ|jewish-baptism|cunnilingus|woman-on-top|woman-undressing|man-in-a-wheelchair|shaving-someone|narrated-by-character|bed-ridden|berkeley-california|orange-tabby-cat|year-1988|man-with-glasses|forbidden-love|jewish-man|jewish-convert|judaism|jealous-husband|poetry|poem|voice-over-narration|kiss|implied-nudity|implied-male-nudity|polio-victim|beer|near-death-experience|power-outage|sexual-exploration|sexual-arousal|first-sexual-experience|orgasm|sexual-pleasure|sexual-repression|sexual-awakening|catholic-priest|cat|catholic-church|church|urination|undressing|female-rear-nudity|gurney|wheelchair|hotel|thrift-store|college-graduation|funeral|first-time-sex|sponge-bath|pubic-hair|bare-chested-male|female-full-frontal-nudity|handicap-sex|written-by-director|actress-breaking-typecast|female-nudity|pity-sex|two-word-title|loss-of-virginity|male-virgin</t>
  </si>
  <si>
    <t xml:space="preserve">tt1484521</t>
  </si>
  <si>
    <t xml:space="preserve">30 Beats</t>
  </si>
  <si>
    <t xml:space="preserve">A summer heat wave and a series of sexual encounters connect a group of New Yorkers.</t>
  </si>
  <si>
    <t xml:space="preserve">Condola Rashad, Justin Kirk, Jennifer Tilly, Jason Day</t>
  </si>
  <si>
    <t xml:space="preserve">Alexis Lloyd</t>
  </si>
  <si>
    <t xml:space="preserve">heat-wave|seduction|new-york-city|surgical-scar|impotence|kabbalah|superstition|female-full-frontal-nudity|male-rear-nudity|male-nudity|female-nudity|prostitute|psychic|sex-scene|manhattan-new-york-city|independent-film|number-in-title|casual-sex</t>
  </si>
  <si>
    <t xml:space="preserve">tt1247667</t>
  </si>
  <si>
    <t xml:space="preserve">High School</t>
  </si>
  <si>
    <t xml:space="preserve">A high school valedictorian who gets baked with the local stoner finds himself the subject of a drug test. The situation causes him to concoct an ambitious plan to get his entire graduating class to face the same fate, and fail.</t>
  </si>
  <si>
    <t xml:space="preserve">Adrien Brody, Sean Marquette, Matt Bush, Colin Hanks</t>
  </si>
  <si>
    <t xml:space="preserve">John Stalberg Jr.</t>
  </si>
  <si>
    <t xml:space="preserve">drug-test|high-school|generation-y|mit|weed|drug-dealer|bare-breasts</t>
  </si>
  <si>
    <t xml:space="preserve">tt1764234</t>
  </si>
  <si>
    <t xml:space="preserve">Killing Them Softly</t>
  </si>
  <si>
    <t xml:space="preserve">Jackie Cogan is an enforcer hired to restore order after three dumb guys rob a Mob protected card game, causing the local criminal economy to collapse.</t>
  </si>
  <si>
    <t xml:space="preserve">Brad Pitt, Scoot McNairy, Ben Mendelsohn, James Gandolfini</t>
  </si>
  <si>
    <t xml:space="preserve">Andrew Dominik</t>
  </si>
  <si>
    <t xml:space="preserve">poker-game|global-economic-crisis-of-2008|shot-to-death|hit-by-a-car|exploding-car|punched-in-the-face|punched-in-the-stomach|rain|stealing-a-dog|dog|beating|robbery|sex-talk|hitman|southern-gothic|household-cleaning-gloves|vomiting|heavy-drinker|slow-motion-scene|male-vomiting|implied-sex|killed-in-a-car|beaten-up|australian-man|masked-robber|blood-splatter|2008-presidential-election|recession|morgue|corpse|shot-in-the-forehead|shot-through-a-window|shot-in-the-chest|arrest|drive-by-shooting|car-crash|shot-in-the-face|shot-in-the-hand|airport|orlando-florida|heroin|kicked-in-the-stomach|kicked-in-the-face|blood-vomiting|murder|reference-to-george-w.-bush|reference-to-tarzan|mobster|thrown-through-a-window|pistol|shotgun|masked-man|character-repeating-someone-else's-dialogue|cigarette-smoking|written-by-director|new-orleans-louisiana|soft-focus|subjective-camera|flashback|character's-point-of-view-camera-shot|martini|contract-killer|wearing-pantyhose-over-head|drug-dealer|sawed-off-shotgun|small-time-crook|stealing-from-criminal|economic-crisis|reference-to-barack-obama|year-2008|presidential-election|reference-to-thomas-jefferson|slow-motion|drug-addict|prostitute|alcoholism|diner|bar|mob-enforcer|shot-in-the-head|mob-hit|based-on-novel|character-name-in-title|f-word|three-word-title|lens-flare</t>
  </si>
  <si>
    <t xml:space="preserve">tt1748227</t>
  </si>
  <si>
    <t xml:space="preserve">The Collection</t>
  </si>
  <si>
    <t xml:space="preserve">A man who escapes from the vicious grips of the serial killer known as "The Collector" is then forced to help rescue an innocent girl from the killer's booby-trapped lair.</t>
  </si>
  <si>
    <t xml:space="preserve">LD Entertainment</t>
  </si>
  <si>
    <t xml:space="preserve">Josh Stewart, Emma Fitzpatrick, Christopher McDonald, Lee Tergesen</t>
  </si>
  <si>
    <t xml:space="preserve">Marcus Dunstan</t>
  </si>
  <si>
    <t xml:space="preserve">mercenary|booby-trap|trap|serial-killer|brainwashing|rube-goldberg-machine|hung-upside-down|impalement|pistol|shotgun|assault-rifle|self-mutilation|impersonating-a-police-officer|severed-finger|abandoned-hotel|killer-dog|broken-arm|body-landing-on-a-car|severed-tongue|massacre|maze|crushed-to-death|crushed-head|torso-cut-in-half|severed-leg|severed-arm|dismemberment|cut-into-pieces|husband-wife-relationship|brother-sister-relationship|child-in-peril|car-crash|father-daughter-relationship|flashback|nightclub|news-report|returning-character-with-different-actor|sequel|title-spoken-by-character|surprise-ending|escape|death|torture|hospital|party|sadistic-horror|female-nudity|woman-punches-a-man|killing-a-dog|circular-saw|attracting-attention|building-fire|climbing-down-a-rope|setting-a-broken-arm|locked-in-a-cage|fuse|tied-to-a-bed|swat|german-shepherd|grenade|pleading-for-help|screaming-for-help|hanging-upside-down|nailed-to-a-wall|camera-shot-of-feet|held-captive|human-skeleton|cadaver|spider-crawling-on-face|locked-in-a-box|breaking-a-car-window|close-up-of-eye|peephole|tied-to-a-table|crashing-through-a-window|falling-onto-a-car|death-machine|mass-murder|dancing|obscene-finger-gesture|rave|subjective-camera|mexican-standoff|standoff|martial-arts|slow-motion-scene|fistfight|violence|blood|chase|razor-blade|gash-in-the-face|crucifixion|lesbian-kiss|raised-middle-finger|iron-maiden|stabbed-in-the-hand|homeless-person|hung-from-a-hook|ex-convict|anti-hero|bare-chested-male|title-at-the-end|burned-alive|firefighter|swat-team|kicked-in-the-face|punched-in-the-face|revenge|person-on-fire|explosion|stabbed-in-the-back|flickering-light|spider|body-in-a-trunk|exploding-head|strapped-to-a-bomb|exploding-body|coercion|knife-fight|knife|switchblade|throat-slitting|kidnapping|syringe|stabbed-to-death|stabbed-through-the-chin|survival-horror|stabbed-in-the-face|stabbed-in-the-chest|stabbed-in-the-stomach|stabbed-in-the-arm|stabbed-in-the-shoulder|shot-to-death|shot-in-the-chest|junkie|arm-cast|title-appears-in-writing|trip-wire|killing-an-animal|severed-head|bear-trap|captivity|skull|skeleton|corpse|character's-point-of-view-camera-shot|thrown-through-a-window|hearing-aid|rescue-mission|blood-splatter|slaughter|younger-version-of-character|cheating-boyfriend|murder|gore|lens-flare|character-says-i-love-you|character-repeating-someone-else's-dialogue|broken-leg|masked-man|death-of-friend</t>
  </si>
  <si>
    <t xml:space="preserve">tt2063781</t>
  </si>
  <si>
    <t xml:space="preserve">Smashed</t>
  </si>
  <si>
    <t xml:space="preserve">A married couple whose bond is built on a mutual love of alcohol gets their relationship put to the test when the wife decides to get sober.</t>
  </si>
  <si>
    <t xml:space="preserve">Mary Elizabeth Winstead, Aaron Paul, Nick Offerman, Megan Mullally</t>
  </si>
  <si>
    <t xml:space="preserve">addiction|drinking|husband-wife-relationship|alcoholic|teacher|support-group|recovery-sponsor|music-writer|false-pregnancy|baby-shower|lake-arrowhead|urinating-on-the-floor|smoking-crack|one-word-title|profanity|awkwardness|mother-daughter-relationship|school|elementary-school|alcoholic-husband|substance-abuse|drunken-sex|drunk|abstinence|marital-separation|marital-breakup|self-improvement|alcoholic-relapse|bar|drunkenness|losing-a-job|alcoholics-anonymous|alcoholism</t>
  </si>
  <si>
    <t xml:space="preserve">tt1758830</t>
  </si>
  <si>
    <t xml:space="preserve">This Is 40</t>
  </si>
  <si>
    <t xml:space="preserve">Pete and Debbie are both about to turn 40, their kids hate each other, both of their businesses are failing, they're on the verge of losing their house, and their relationship is threatening to fall apart.</t>
  </si>
  <si>
    <t xml:space="preserve">Paul Rudd, Leslie Mann, Maude Apatow, Iris Apatow</t>
  </si>
  <si>
    <t xml:space="preserve">40th-birthday|aging|birthday|prostate-exam|gynecological-exam|mammography|viagra|sex|husband-wife-relationship|fellatio|woman|bikini|surgical-mask|dentist|medical-mask|dental-mask|latex-gloves|ennui|marriage|responsibility|irresponsible-parent|sitting-on-a-toilet|parenting|growing-up|panties|touching-breast|woman-changing-clothes|woman-in-lingerie|little-black-dress|man-wearing-tidy-whities|woman-wearing-a-string-bikini|year-1974|colonoscopy|physical-exam|blowing-out-candles-on-a-birthday-cake|sex-in-shower|reference-to-van-halen|reference-to-justin-bieber|reference-to-facebook|reference-to-mick-jagger|reference-to-keith-richards|reference-to-david-bowie|cartoon-on-tv|hdtv|ipad|real-life-mother-and-daughter-playing-mother-and-daughter|reference-to-jj-abrams|singing-in-a-car|family-relationships|40-year-old|spin-off|written-by-director|actor-shares-first-name-with-character|three-word-title|iphone-4|number-in-title</t>
  </si>
  <si>
    <t xml:space="preserve">tt1045658</t>
  </si>
  <si>
    <t xml:space="preserve">Silver Linings Playbook</t>
  </si>
  <si>
    <t xml:space="preserve">After a stint in a mental institution, former teacher Pat Solitano moves back in with his parents and tries to reconcile with his ex-wife. Things get more challenging when Pat meets Tiffany, a mysterious girl with problems of her own.</t>
  </si>
  <si>
    <t xml:space="preserve">Bradley Cooper, Jennifer Lawrence, Robert De Niro, Jacki Weaver</t>
  </si>
  <si>
    <t xml:space="preserve">Won 1 Oscar. Another 87 wins &amp; 146 nominations.</t>
  </si>
  <si>
    <t xml:space="preserve">bipolar-disorder|obsessive-compulsive-personality-disorder|reference-to-sex-pistols|reference-to-philadelphia-eagles|family-relationships|unhappy-marriage|adulterous-wife|nervous-breakdown|mental-illness|ballroom-dance-contest|dance-competition|restraining-order|therapy-session|mental-institution|institutionalization|woman|borderline-personality-disorder|reference-to-the-dallas-cowboys|inappropriate-comment|reference-to-the-stranglers|reference-to-the-clash|conversation-while-jogging|reference-to-martin-van-buren|ex-husband-ex-wife-relationship|extramarital-affair|unfaithful-wife|promiscuous-past|promiscuous-woman|unconventional-romance|mental-patient|release-from-a-mental-institution|brother-brother-relationship|sister-sister-relationship|husband-wife-relationship|father-son-relationship|mother-son-relationship|mental-breakdown|tailgate-party|reference-to-stevie-wonder|reference-to-arnold-schwarzenegger|reference-to-ernest-hemingway|reference-to-metallica|reference-to-william-shakespeare|reference-to-benjamin-franklin|baltimore-maryland|philadelphia-pennsylvania</t>
  </si>
  <si>
    <t xml:space="preserve">tt1853728</t>
  </si>
  <si>
    <t xml:space="preserve">Django Unchained</t>
  </si>
  <si>
    <t xml:space="preserve">With the help of a German bounty hunter , a freed slave sets out to rescue his wife from a brutal Mississippi plantation owner.</t>
  </si>
  <si>
    <t xml:space="preserve">Jamie Foxx, Christoph Waltz, Leonardo DiCaprio, Kerry Washington</t>
  </si>
  <si>
    <t xml:space="preserve">Drama, Western</t>
  </si>
  <si>
    <t xml:space="preserve">Won 2 Oscars. Another 55 wins &amp; 150 nominations.</t>
  </si>
  <si>
    <t xml:space="preserve">slavery|historically-inaccurate|ku-klux-klan|n-word|dynamite|riding-bareback|female-nudity|male-nudity|male-frontal-nudity|dentist|racial-vengeance|racial-violence|historical-fiction|revisionist-history|speaking-german|refusing-a-handshake|firing-two-guns-simultaneously|one-against-many|shooting-a-horse|human-skull|hands-up|testicles|shooting-a-dead-body|liar|reference-to-boston-massachusetts|dog-attack|chains|chase|sadism|racial-stereotype|reunited-lovers|derringer|shot-multiple-times|flogging-a-woman|screaming-in-pain|flogging-scar|ethnic-slur|dog|f-word|torture|snowman|racial-slur|exploding-house|human-in-a-cage|human-branding|scars-on-back|shootout|bullwhip|whipping|freed-slave|castration|bound-and-gagged|massacre|hanging-upside-down-naked|reference-to-alexandre-dumas|blood-on-camera-lens|blood|blood-on-the-floor|reference-to-siegfried-and-brunhilde|slave|german|freedom|rescue|plantation|bounty-hunter|mississippi|plantation-owner|deputy|winter|duo|money|reward|slave-trader|escape|horse|farm|texas|clank-of-chain|hammer|leg-irons|weapon|united-states-of-america|woman|spiral-staircase|sleeve-gun|passionate-kiss|walking-with-a-cane|globe|firing-guns-from-both-hands|friendly-fire|mayhem|southern-gentleman|white-carnation-boutaniere|reference-to-galileo-galilei|blood-smeared-on-face|le-quint-dickey-mining-company|reference-to-hercules|candelabra|setting-a-table|white-cake|hallucination|receipt|crack-shot|drink-in-a-coconut-shell|plowing-a-field|bundle-of-money|sharpshooter|eyepatch|spyglass|toasting-with-a-beer|drawing-a-beer|leg-iron|spelling-name|pinned-under-a-dead-horse|introducing-one's-horse|runaway-slave|concealed-weapon|naked-woman-in-wheelbarrow|hanging-naked-by-ankles|testicles-shot-off|rescue-mission|word-definition|german-man|house-explosion|role-playing|wanted-dead-or-alive|shot-in-the-heart|year-1858|directed-by-cast-member|horseback-riding|reference-to-lubbock-texas|cage|bath|bathtub|shooting|reference-to-galileo|apology|tears|fear|lie|promise|reference-to-isaac-newton|reference-to-new-orleans-louisiana|knife|facial-scar|crying-man|chickasaw-county-mississippi|outlaw|drink|drinking|bartender|ex-slave|hangman's-noose|reference-to-el-paso-texas|overhead-shot|dead-body-tied-to-a-horse|cabin|reading-aloud|stagecoach-robbery|robbery|shot-in-the-stomach|birthday-cake|birthday|bourbon|tea|servant|bill-of-sale|jumping-out-of-a-tree|black-american|search|tequila|flash-forward|marriage|eating|food|storytelling|cigarette-smoking|sunglasses|sitting-in-a-tree|reference-to-d'artagnan|limping|crying|francophile|mountain|lawyer|song|singing|singer|french|wanted-for-murder|phrenologist|tied-to-a-tree|pursuit|judge|reference-to-julius-caesar|reference-to-austin-texas|reference-to-god|gun|three-brothers|coward|death|brother-brother-relationship|whip|father-son-relationship|spitting|sadist|rap-music|gunslinger|killing-a-horse|horse-and-wagon|shotgun|shot-point-blank|wilhelm-scream|fingers-in-ears|lighting-a-fuse|knee-capped|running-away|shadow|grave-side-ceremony|building-a-bird-house|canteen|ball-peen-hammer|bloody-hand|kiss-on-both-cheeks|riding-at-a-gallop|broken-clavicle|shot-of-tequilla|setting-the-table|bust-of-nefertiti|herd-of-bison|herd-of-elk|birch-forest|snowshoe|seeing-father-killed|scenic-beauty|hooded-rider|hiding-place|cotton-field|tree-swing|rope-swing|slave-owner|warrant|alias|beer-on-tap|herd-of-goats|lantern|seeing-one's-breath|chain-gang|interrogation|deception|fire|torch|fight|brawl|sniper|letter|hostage|held-at-gunpoint|beating|animal-attack|gambling|bar|barn|training|forest|woods|explosion|ambush|target-practice|gunfight|sawed-off-shotgun|pistol|revolver|small-town|kiss|shooting-a-woman|street-shootout|torture-victim|bag-over-head|skull|cigarette-holder|u.s.-marshal|sheriff|fight-to-the-death|hit-with-a-hammer|wanted-poster|broken-leg|double-barreled-shotgun|rifle|snow|murder|covered-in-blood|partnership|shot-in-the-knee|shot-in-the-crotch|shot-to-death|racism|dinner-party|killed-by-a-dog|shooting-practice|tennessee|valet|exploding-body|campfire|funeral|shot-in-the-chest|slave-girl|dead-horse|blood-splatter|blaxploitation|1850s|african-american|pipe-smoking|27-year-old|playing-against-type|two-word-title|male-in-a-bathtub|camera-shot-of-feet|crab-walking|close-up-of-eyes|slurping-a-drink-with-a-straw|spelling-one's-name|french-maid-costume|clothes-shopping|scraping-the-head-off-a-beer|horse-answers-to-its-name|sex-slave|long-take|montage|bare-knuckle-fighting|australian|dual-wield|hero-kills-a-woman|exploitation|19th-century|reference-to-the-three-musketeers|lens-flare|subtitled-scene|beaten-to-death|character-repeating-someone-else's-dialogue|death-of-brother|brother-sister-relationship|flashback|shooting-a-police-officer|murder-of-a-police-officer|shot-in-the-butt|shot-in-the-head|shot-in-the-forehead|shot-in-the-shoulder|shot-in-the-back|quick-draw|mauling|killer-dog|last-man-standing|fistfight|gore|violence|gun-duel|slow-motion-scene|husband-wife-relationship|bare-chested-male|shot-in-the-leg|revenge|male-bonding|saloon|actor-playing-multiple-roles|dual-role|bludgeoning|year-1859|southern-accent|fake-identity|bare-fisted-fight|director-cameo|cameo-appearance|german-accent|german-abroad|spaghetti-western|written-by-director|death-of-father|death-of-friend|character-name-in-title</t>
  </si>
  <si>
    <t xml:space="preserve">tt1572315</t>
  </si>
  <si>
    <t xml:space="preserve">Texas Chainsaw 3D</t>
  </si>
  <si>
    <t xml:space="preserve">A young woman travels to Texas to collect an inheritance; little does she know that an encounter with a chainsaw-wielding killer is part of the reward.</t>
  </si>
  <si>
    <t xml:space="preserve">Alexandra Daddario, Dan Yeager, Trey Songz, Scott Eastwood</t>
  </si>
  <si>
    <t xml:space="preserve">chainsaw|bad-movie|halloween|woman-wearing-only-a-man's-shirt|texas|killer|mansion|massacre|road-trip|death|leatherface|sequel|bad-acting|b-movie|stabbing|dead-body|younger-version-of-character|dead-body-in-a-freezer|retcon|fifth-part|killed-in-a-chipper|duct-tape-gag|chain-link-fence|skinning|hacked-to-death|wine-cellar|blood-trail|ferris-wheel|woman-undressing-for-a-man|characters-killed-one-by-one|stabbed-with-a-meat-hook|playing-pool|cemetery|woman-wearing-black-lingerie|adopted-girl|breast-kissing|group-photograph|kicking-a-woman-in-the-head|pump-action-shotgun|scenes-from-a-previous-film|returning-character-killed-off|masked-man|meat-grinder|death-of-grandmother|revelation|cousin-cousin-relationship|cut-into-pieces|achilles-tendon-cut|stabbed-with-a-pitchfork|duct-tape-over-mouth|bound-and-gagged|lawyer|revenge|slaughterhouse|corrupt-cop|father-son-relationship|hit-by-a-car|bar|severed-face|gore|hatchet|stabbed-to-death|stabbed-in-the-chest|shot-in-the-forehead|severed-head|bone|murder-of-a-police-officer|flashback|shootout|trail-of-blood|deputy|police-station|stabbed-in-the-stomach|carnival|chainsaw-murder|car-crash|double-barreled-shotgun|open-grave|hiding-in-a-coffin|foot-chase|falling-down-stairs|dismemberment|impalement|hung-from-a-hook|blood-splatter|torso-cut-in-half|knocked-out|severed-hand|severed-finger|slow-motion-scene|corpse|woman-in-bra-and-panties|barn|stabbed-in-the-back|hidden-door|necklace|marijuana-joint|character-repeating-someone-else's-dialogue|mayor|beaten-to-death|head-bashed-in|hit-with-a-hammer|cheating-boyfriend|crotch-grab|graveyard|pool-table|vinyl|gate|hitchhiker|rain|bare-chested-male|supermarket|1970s|photograph|severed-leg|baby|kicked-in-the-face|scar|molotov-cocktail|shot-in-the-head|angry-mob|pistol|house-fire|person-on-fire|shot-to-death|shot-through-a-wall|shot-in-the-back|shot-in-the-chest|murder|shotgun|scene-during-opening-credits|sheriff|scene-after-end-credits|slasher-flick|1990s|interracial-relationship|interracial-kiss|interracial-romance|3d-sequel-to-2d-film|3-dimensional</t>
  </si>
  <si>
    <t xml:space="preserve">tt2091473</t>
  </si>
  <si>
    <t xml:space="preserve">Promised Land</t>
  </si>
  <si>
    <t xml:space="preserve">A salesman for a natural gas company experiences life-changing events after arriving in a small town, where his corporation wants to tap into the available resources.</t>
  </si>
  <si>
    <t xml:space="preserve">Matt Damon, Benjamin Sheeler, Terry Kinney, Carla Bianco</t>
  </si>
  <si>
    <t xml:space="preserve">propaganda|salesman|corporation|small-town|natural-gas|lie|gym|psychological-manipulation|pennsylvania|shale-gas|binge-drinking|farmland|rural-setting|school-teacher|2010s|baseball-game|slow-motion|bloody-nose|pond|tractor|turtle|singing|music-band|speaker|motel|applause|speech|high-school|microphone|bartender|waitress|contract|restaurant|barn|reference-to-cher|cheerleader|reference-to-bruce-springsteen|polaroid|reference-to-dolly-parton|baseball-field|stage|environmental-group|blackboard|reference-to-diana-ross|computer|coloring-book|ponytail|little-boy|pick-up-truck|old-man|baseball-glove|fired|document|baseball-bat|punched-in-the-face|student|tavern|classroom|lawsuit|countryside|son|business-deal|little-girl|gas-station|tent|photograph|rain|bridge|horse|hay|anger|blood|map|bribe|cattle|farmer|mother|evidence|bus|diner|consultant|bar|farm|teacher|environmental-activist|dying-town|twist-ending|corporate-greed|get-rich-quick-scheme|greed|fracking|water-contamination</t>
  </si>
  <si>
    <t xml:space="preserve">tt2243537</t>
  </si>
  <si>
    <t xml:space="preserve">A Haunted House</t>
  </si>
  <si>
    <t xml:space="preserve">Malcolm and Kisha move into their dream home, but soon learn a demon also resides there. When Kisha becomes possessed, Malcolm - determined to keep his sex life on track - turns to a priest, a psychic, and a team of ghost-busters for help.</t>
  </si>
  <si>
    <t xml:space="preserve">Marlon Wayans, Marlene Forte, Essence Atkins, David Koechner</t>
  </si>
  <si>
    <t xml:space="preserve">Michael Tiddes</t>
  </si>
  <si>
    <t xml:space="preserve">parody|psychic|priest|woman-in-a-bikini|hamburger|female-sitting-on-a-toilet|supernatural|urination|swimming-pool|video-camera|face-slap|housekeeper|hit-by-a-car|killing-an-animal|dead-dog|night-vision|male-rear-nudity|found-footage|boyfriend-girlfriend-relationship|spoof|sex-tape|flashback|ghost|bikini|rear-entry-sex|female-nudity|time-stamp|begins-with-text|stuffed-animal|written-by-star|title-at-the-end|cocaine|marijuana-joint|falling-down-stairs|switchblade|character-repeating-someone-else's-dialogue|ouija-board|writing-in-blood|masturbation|dildo|jacuzzi|sex-on-a-table|interracial-sex|webcam|kicked-in-the-stomach|beating|punched-in-the-face|man-punching-a-woman|woman-slaps-a-man|pistol|shot-to-death|shot-in-the-chest|birthday-party|younger-version-of-character|character-says-i-love-you|sex-with-a-ghost|anal-rape|male-rape|flatulence|bare-chested-male|subjective-camera|los-angeles-california|demonic-possession|year-1988|year-2012</t>
  </si>
  <si>
    <t xml:space="preserve">tt1790885</t>
  </si>
  <si>
    <t xml:space="preserve">Zero Dark Thirty</t>
  </si>
  <si>
    <t xml:space="preserve">A chronicle of the decade-long hunt for al-Qaeda terrorist leader Osama bin Laden after the September 2001 attacks, and his death at the hands of the Navy S.E.A.L.s Team 6 in May 2011.</t>
  </si>
  <si>
    <t xml:space="preserve">Jason Clarke, Reda Kateb, Jessica Chastain, Kyle Chandler</t>
  </si>
  <si>
    <t xml:space="preserve">Won 1 Oscar. Another 87 wins &amp; 171 nominations.</t>
  </si>
  <si>
    <t xml:space="preserve">al-qaeda|torture|afghan-pakistan-border|male-nudity|lie|aircraft-carrier|special-forces|female-agent|death-of-osama-bin-laden|military-drone|commando-raid|explosion|waterboarding|male-tied-up|interrogation|cia|terrorist|pakistan|navy-seal|war-crime|u.s.-invasion-of-afghanistan|motivational|targeting-laser|american-war-in-afghanistan|2010s|2000s|shooting-a-woman|reference-to-osama-bin-laden|woman-spy|monomania|military-checkpoint|reference-to-richard-reid|reference-to-bob-marley|combat|shootout|paris-france|baghdad-iraq|mercenary|commando-mission|desert|night-vision-goggles|helicopter|commando-unit|war-on-terrorism|soldier|area-51|female-spy|terrorist-group|terrorism|street-shootout|dead-woman-with-eyes-open|mossad|false-flag|espionage|shot-through-a-door|exploding-helicopter|year-2011|year-2009|year-2005|year-2003|lamborghini|subtitled-scene|ak-47|suicide-bomber|shot-to-death|character-repeating-someone-else's-dialogue|assault-rifle|shot-in-the-back|title-directed-by-female|manhunt|stealth-aircraft|intelligence-agent|intelligence-analyst|shot-in-the-chest|sleep-deprivation|september-11-2001|raid|blood-on-face|dog|terrorist-bombing|terrorist-plot|suspected-terrorist|terrorist-attack|prison-camp|workaholic|obsession|poland|bucket|machine-gun|blood|cia-agent|langley-virginia|islamabad-pakistan|pistol|humiliation|bondage|male-rear-nudity|shot-in-the-head|helicopter-crash|death-of-friend|based-on-true-story|f-rated|f-word|number-in-title|prisoner|u.s.-invasion-of-iraq|subjective-camera|time-in-title|crying-woman|hero-murders-a-woman|tinnitus|nudity|text-message|bribery|car-dealer|gunfight|spain|london-england|military|suspense|silencer|senator|politics|assassination-attempt|undercover-agent|undercover|phone-booth|wiretapping|satellite|no-title-at-beginning|tear-on-cheek|kidney-disease|spy|nightclub|hotel|monkey|cia-director|character's-point-of-view-camera-shot|strapped-to-a-bomb|punched-in-the-face|wig|body-bag|exploding-bus|exploding-car|exploding-body|no-opening-credits|american-abroad|shot-in-the-forehead|political-subtext|historical-revisionism|controversy|assassination|commando|post-september-11-2001|van|suv|surveillance|cigarette-smoking</t>
  </si>
  <si>
    <t xml:space="preserve">tt1235522</t>
  </si>
  <si>
    <t xml:space="preserve">Broken City</t>
  </si>
  <si>
    <t xml:space="preserve">In a city rife with injustice, ex-cop Billy Taggart seeks redemption and revenge after being double-crossed and then framed by its most powerful figure: Mayor Nicholas Hostetler.</t>
  </si>
  <si>
    <t xml:space="preserve">Mark Wahlberg, Russell Crowe, Catherine Zeta-Jones, Jeffrey Wright</t>
  </si>
  <si>
    <t xml:space="preserve">Allen Hughes</t>
  </si>
  <si>
    <t xml:space="preserve">father-son-relationship|gay-slur|fellatio|title-spoken-by-character|election|police|murder|mayor|evidence|new-york|judge|court|ex-cop|actress|private-detective|new-york-city|ford-crown-victoria|ford|dodge|chevrolet-suburban|chevrolet-impala|chevrolet|car|united-states-of-america|weapon|woman|head-held-underwater|knocked-out|wiretapping|wearing-a-sound-wire|baseball-bat|shot-in-the-head|mexican-standoff|race-against-time|held-at-gunpoint|hostage|escape|subway|eavesdropping|manipulation|millionaire|benefactor|pickpocket|following-someone|undercover|rivalry|manager|hidden-camera|security-camera|black-comedy|haunted-by-the-past|debate|newspaper-headline|rain|chrysler-building-manhattan-new-york-city|flash-forward|tape-recorder|cover-up|politics|home-invasion|ambiguous-ending|extramarital-affair|bathtub|movie-theater|slum|gentrification|arrest|handcuffs|brawl|fight|fistfight|car-accident|silencer|framed-for-murder|frame-up|false-accusation|knife|crime-scene|restaurant|urban-decay|apartment|media-coverage|ghetto|political-candidate|housing-development|politician|fundraiser|urban-setting|social-decay|death|hitman|2010s|2000s|prologue|looking-at-oneself-in-a-mirror|female-lawyer|lawyer|trial|money-problems|text-messaging|cell-phone|assistant|paranoia|suspicion|neo-noir|machismo|train|public-speaker|corrupt-politician|corrupt-official|bodyguard|police-brutality|homosexual|reformed-alcoholic|revelation|double-cross|betrayal|deception|private-investigator|tough-guy|anti-hero|breasts|female-frontal-nudity|female-nudity|rear-entry-sex|kissing-while-having-sex|police-shootout|gunfight|shootout|violence|hotel|videotape|blackmail|flashback|shot-in-the-leg|kicked-in-the-face|contract|political-debate|masked-man|car-crash|unsubtitled-foreign-language|news-report|city-councilman|police-commissioner|shot-in-the-chest|lens-flare|actor|drunkenness|party|movie-premiere|investigation|political-campaign|campaign-manager|reference-to-john-f.-kennedy|puerto-rican|beach|bare-chested-male|racquetball|husband-wife-relationship|boyfriend-girlfriend-relationship|infidelity|staten-island-new-york-city|reference-to-simon-cowell|beating|interracial-relationship|hit-with-a-baseball-bat|punched-in-the-face|corruption|police-chief|courtroom|brooklyn-new-york-city|manhattan-new-york-city|city-hall|character-repeating-someone-else's-dialogue|shot-to-death|shot-in-the-forehead|slow-motion-scene|no-opening-credits|f-word|conspiracy|surveillance|secret|bar|police-car|police-detective|corpse|celebration|protest|car-chase|brooklyn-bridge|camera|shotgun|dodge-charger|pistol|two-word-title|death-of-father|death-of-friend|independent-film|surprise-ending</t>
  </si>
  <si>
    <t xml:space="preserve">tt1549920</t>
  </si>
  <si>
    <t xml:space="preserve">The Last Stand</t>
  </si>
  <si>
    <t xml:space="preserve">The leader of a drug cartel busts out of a courthouse and speeds to the Mexican border, where the only thing in his path is a sheriff and his inexperienced staff.</t>
  </si>
  <si>
    <t xml:space="preserve">Arron Shiver, Arnold Schwarzenegger, Titos Menchaca, Richard Dillard</t>
  </si>
  <si>
    <t xml:space="preserve">modern-western|fbi|deputy|sheriff|escape|weapon|arizona|drug-lord|convoy|deputize|corvette|fast-car|bridge|hostage|prisoner|fbi-agent|small-town|chevrolet-camaro|chevrolet|automatic-weapon|police-helicopter|police-car|bullet-riddled-car|handcuffed|handcuffed-woman|chevrolet-silverado|woman|speeding-vehicle|reflection-in-a-rearview-mirror|resisting-arrest|local-diner|falling-from-a-rooftop|assault-bridge|ramming-a-car|ejected-from-a-moving-car|street-shootout|character-shouts-geronimo|kiss-on-the-lips|run-for-the-border|night-time|vickers-machine-gun|outnumbered|dead-body|police-officer-shot|sports-car|overturning-car|reference-to-the-batmobile|police-shootout|diversionary-tactic|police-roadblock|awakened-by-phone|giant-magnet|small-town-sheriff|escape-from-custody|fictional-county|die-hard-scenario|year-2013|21st-century|2010s|flare-gun-as-weapon|tracking-device|death|farm|ambulance|assassin|female-cop|police|car-accident|rooftop|jail-cell|police-officer-killed|dual-wield|walkie-talkie|crime-scene|rocket-launcher|rifle|held-at-gunpoint|kidnapping|female-agent|rogue-agent|airplane|stabbed-in-the-arm|stabbed-in-the-chest|cell-phone|chase|thrown-from-car|museum|target-practice|parking-in-no-parking-zone|facial-cut|knife-fight|handcuffs|ejected-from-a-moving-vehicle|watermelon|crashing-through-a-door|jumping-on-a-moving-vehicle|stetson|binoculars|cutting-down-a-lamp-post|loading-a-gun|thompson-sub-machine-gun|bombardier-challenger-850-business-jet|vickers-30-caliber-maching-gun|locked-in-jail|7-point-police-badge|car-rollover|humvee|fire-fight|anti-tank-missle|head-blown-off|night-vision-goggles|bell-205-helicopter|snowplow|massacre|police-chase|valet|changing-clothes-in-an-elevator|electromagnet|vehicle-lifted-by-a-crane|semi-tractor-trailer|gun-permit|target-shooting|chevrolet-pickup-truck|cop-eating-dougnut|speed-trap|driving-197-miles-per-hour|police-officer-shot-in-the-back|killed-in-police-car|police-officer-shot-in-the-head|police-officer-neck-broken|police-officer-strangulated|police-officer-shot-in-the-chest|police-officer|bribery|sniper-rifle|blockade|mayor|arrest|punched-in-the-face|thrown-from-a-car|mercenary|shot-through-the-floor|shot-in-the-ear|thrown-through-a-window|falling-off-a-roof|flare-gun|exploding-body|severed-arm|torso-cut-in-half|shot-in-the-forehead|hit-by-a-bus|shot-in-the-shoulder|tommy-gun|assault-rifle|chainsaw|sword|gatling-gun|car-crash|bazooka|exploding-car|shot-in-the-back|night-vision|shot-in-the-stomach|corrupt-cop|lens-flare|shot-in-the-face|corpse|shooting-a-police-officer|reference-to-batman|character-repeating-someone-else's-dialogue|unsubtitled-foreign-language|interrogation|decoy|hit-by-a-car|masked-man|neck-breaking|shot-in-the-chest|body-landing-on-a-car|prisoner-transport|crime-boss|reference-to-pablo-escobar|bloody-nose|afghanistan-veteran|iraq-veteran|double-barreled-shotgun|shot-to-death|ex-boyfriend-ex-girlfriend-relationship|police-station|bare-chested-male|pistol|gun-collector|gun-collection|.50-calibre-sniper-rifle|cornfield|camaro|swat-team|violence|explosion|knife|street-fight|neo-noir|battle|standoff|pump-action-shotgun|ambush|kiss|blood-splatter|gore|shoulder-holster|desert-eagle|beretta|revolver|shootout|showdown|fistfight|martial-arts|villain-arrested|zip-line|foot-chase|farmer|tractor|shotgun|falling-from-height|machine-gun|school-bus|stabbed-in-the-leg|murder|diner|chevrolet-corvette|informant|sniper|car-chase|checkpoint|helicopter|race-car|shot-in-the-head|revenge|murder-of-a-police-officer|magnet|las-vegas-nevada|fictional-town|fugitive|escaped-convict|three-word-title|neo-western|death-of-friend|surprise-ending</t>
  </si>
  <si>
    <t xml:space="preserve">tt1333125</t>
  </si>
  <si>
    <t xml:space="preserve">Movie 43</t>
  </si>
  <si>
    <t xml:space="preserve">A series of interconnected short films follows a washed-up producer as he pitches insane story lines featuring some of the biggest stars in Hollywood.</t>
  </si>
  <si>
    <t xml:space="preserve">Dennis Quaid, Greg Kinnear, Common, Charlie Saxton</t>
  </si>
  <si>
    <t xml:space="preserve">Elizabeth Banks, Steven Brill, Steve Carr, Rusty Cundieff, James Duffy, Griffin Dunne, Peter Farrelly, Patrik Forsberg, Will Graham, James Gunn, Brett Ratner, Jonathan van Tulleken, Bob Odenkirk</t>
  </si>
  <si>
    <t xml:space="preserve">awkwardness|irreverence|shame|embarrassment|gross-out|vulgarity|incestuous-kiss|incest|mother-son-relationship|pubic-hair|female-frontal-nudity|gross-out-humor|crude-humor|date|meeting|executive|boyfriend|blind-date|neck|teenage-son|house|birthday|room|cat|basketball-coach|film-executive|period|humiliation|testicles|reference-to-pubic-hair|dark-comedy|black-comedy|diarrhea|slapstick-comedy|troubled-production|bare-chested-male-bondage|explosive-diarrhea|basketball-game|year-1959|hot-sauce|facial-tattoo|duct-tape-gag|reference-to-howard-the-duck|women-wearing-a-one-piece-swimsuit|some-scenes-in-black-and-white|reference-to-cyrano-de-bergerac|public-address-system|reference-to-isabella-rossellini|explosive-vest|man-wearing-a-tuxedo|upskirt|beef-burrito|engagement-ring|lobster-dinner|vichyssoise|beating|amorality|blood|death|challenge|mexican-restaurant|shooting|gun|office|beach|sea|machine|insult|mistake|failure|disguise|brother|teenage-daughter|daughter|employer-employee-relationship|boss|indiscretion|microphone|birthday-cake|rudeness|overreaction|exaggeration|dysfunctional-society|dysfunction|dysfunctionality|dysfunctional-friendship|obtuseness|fail|scarf|rag-doll|doll|sexual-perversion|botox|silicone|desire|attraction|girlfriend|perversion|destruction|scandal|bad-taste|duct-tape|bound-and-gagged|chair|home|apartment-building|apartment|tattoo|basement|youtube|kiss|couch|vagina|public-service-announcement|tampon|television-commercial|television|watching-television|watching-tv|bikini-girl|bikini|shark|bomb|bomb-threat|grocery|store|sexual-insult|neighbor|table|dinner|fight|ethnic-humor|dirt|filth|obscenity|sexuality|sex|imbecility|idiocy|fiasco|surprise|drinking|eating|insecurity|immaturity|bedroom|bed|boredom|tedium|mediocrity|confusion|gold|impulsiveness|fondling|manipulation|unscrupulousness|tears|buxom|personal-question|unexpected-question|sudden-question|living-room|inconsistency|incoherence|nonsense|foolishness|dumbness|urination|urine|zoophilia|best-friend|friend|webcam|teenage-boy|teenage-girl|girl|boy|boy-with-glasses|first-menstruation|menstrual-blood|menstruation|violence|grotesque|defecation|excrement|boyfriend-girlfriend-relationship|clumsiness|stupidity|super-villain|superheroine|superhero|internet-video|nudity|male-nudity|female-nudity|sketch|talking-about-sex|dysfunctional-couple|dysfunctional-family|dysfunctional-relationship|argument|discussion|conversation|different-stories|scatology|scatological-humor|website|internet|computer-screen|laptop|computer|sexual-humor|man-with-glasses|playing-against-type|evil-animal|cartoon-cat|cartoon-reality-crossover|movie-in-title|stabbed-to-death|stabbed-in-the-head|hit-with-a-shovel|shot-in-the-back|caught-masturbating|scene-during-end-credits|outtakes-during-end-credits|freeze-frame|slow-motion-scene|breaking-the-fourth-wall|basketball-team|plastic-surgery|blind-child|birthday-present|truth-or-dare|murder|fairy|shot-to-death|shot-in-the-head|shot-in-the-eye|shot-in-the-chest|stabbed-in-the-butt|pot-of-gold|tied-to-a-chair|head-butt|punched-in-the-face|pistol-whip|spitting-blood|coprophilia|leprechaun|finger-gun|shark-attack|eaten-alive|severed-arm|severed-finger|grenade|fake-commercial|black-and-white-scene|one-day|one-night|strapped-to-a-bomb|speed-dating|grocery-store|grocery-store-clerk|pistol|hit-by-a-car|flatulence|feces|laxative|written-by-director|father-son-relationship|party|male-rear-nudity|flashback|husband-wife-relationship|real-life-husband-and-wife-play-husband-and-wife|homeschooling|restaurant|character-repeating-someone-else's-dialogue|film-studio|no-opening-credits|anthology|shock-humor|semen-in-hair|sketch-comedy|ensemble-cast|title-spoken-by-character|number-in-title</t>
  </si>
  <si>
    <t xml:space="preserve">tt1428538</t>
  </si>
  <si>
    <t xml:space="preserve">Hansel &amp; Gretel: Witch Hunters</t>
  </si>
  <si>
    <t xml:space="preserve">Hansel &amp; Gretel are bounty hunters who track and kill witches all over the world. As the fabled Blood Moon approaches, the siblings encounter a new form of evil that might hold a secret to their past.</t>
  </si>
  <si>
    <t xml:space="preserve">Paramount Pictures/MGM</t>
  </si>
  <si>
    <t xml:space="preserve">Jeremy Renner, Gemma Arterton, Famke Janssen, Pihla Viitala</t>
  </si>
  <si>
    <t xml:space="preserve">hansel-and-gretel|bounty-hunter|death-of-loved-one|brother-sister-team|supernatural-power|female-rear-nudity|brother-sister-relationship|witch|blood|abduction|buttocks|missing-child|full-moon|desert|axe|battlefield|skinny-dipping|ritual|slow-motion-action-scene|curse|hero-kills-a-woman|woman-punching-a-man|punched-in-the-face|crossbow|female-assassin|fractured-fairy-tale|bare-chested-male|young-version-of-character|dark-fantasy|character-name-in-title|fire|orphan|rescue|woods|village|escape|sheriff|mayor|coven|witchcraft|witch-hunter|huntress|sword-and-sorcery|head-held-underwater|villainess|good-witch|family-secret|witch-at-the-stake|suspected-witch|city|villain|flying|massacre|calling-a-woman-a-whore|telekinesis|machine-gun|anachronism|deliberate-anachronism|implied-sex|passionate-kiss|nudity|demon-hunter|female-nudity|ends-with-narration|outnumbered|wish-me-luck|moon-shot|stabbing|stomped-to-death|head-stomp|woman-bites-man|bloody-nose|flying-broom|self-injection|exploding-person|magic-wand|biting-someone's-nose|kiss-on-the-lips|calling-someone-an-idiot|animated-opening-credits|scene-before-opening-credits|redheaded-woman|kissing-while-having-sex|sword-fight|opening-action-scene|fistfight|fight-to-the-death|falling-from-height|potion|severed-arm|attempted-rape|beating|police|chase|air-battle|fighting-in-the-air|knocked-out-with-gun-butt|knocked-out|mind-control|self-inflicted-gunshot-wound|deputy|assassin|mission|photograph|race-against-time|invulnerability|mercilessness|stabbed-in-the-arm|stabbed-in-the-leg|stabbed-in-the-back|stabbed-in-the-head|shot-in-the-arm|martial-arts|brawl|fight|stylized-violence|death|violence|steampunk|bow-and-arrow|catfight|showdown|combat|knife|sword|battle|old-dark-house|haunted-by-the-past|super-speed|exploding-house|burned-to-death|blood-splatter|dungeon|hostage|held-at-gunpoint|human-sacrifice|rifle|sniper-rifle|sniper|sawed-off-shotgun|small-town|wanted-poster|fairy-tale|parents-executed|hanged-by-the-neck|burned-at-the-stake|lost-in-the-woods|ruse|head-crushed|man-kicking-a-woman|man-hits-a-woman|reflection-in-water|woman-undressing|hanging-upside-down|porridge|superhuman-strength|double-barreled-shotgun|thrown-through-a-window|house-fire|fireball|interrogation|dragged-along-the-ground|gun-held-to-head|phonograph|pumpkin|eating-a-bug|suspended-by-one-leg|semiautomatic-crossbow|double-crossbow|multi-barreled-pistol|accused-of-witchcraft|picture-of-a-missing-child-on-a-bottle-of-milk|milk-delivery|lesson-learned|black-blood|immolation|spontaneous-combustion|walking-in-the-dark|lantern|bonfire|oven|shot-multiple-times|taser|defibrillation|censored-rape-scene|diabetic-hero|diabetes|dead-woman-with-eyes-open|woman-kills-man|woman-kills-woman|woman-stabbed|leather-pants|voice-over-narration|lynching|healing|impalement|stabbed-to-death|stabbed-in-the-chest|stabbed-in-the-stomach|lair|ritual-sacrifice|falling-from-a-tree|ambush|police-officer-killed|crushed-to-death|crushed-head|explosion|shot-in-the-shoulder|shot-in-the-back|shot-in-the-chest|brass-knuckles|head-blown-off|exploding-head|shot-to-death|shot-in-the-face|shot-in-the-head|shot-in-the-leg|hung-upside-down|scrapbook|body-torn-apart|injection|tavern|thrown-through-a-wall|exploding-body|covered-in-blood|severed-foot|cut-into-pieces|dismemberment|severed-head|missing-person-poster|forced-suicide|supernatural|broken-nose|head-butt|man-punching-a-woman|punched-in-the-stomach|kidnapping|character-repeating-someone-else's-dialogue|slow-motion|pistol|murder|3-dimensional|written-by-director|flashback|reward|decapitation|hit-with-a-shovel|stun-gun|trap|sunrise|thrown-from-a-cliff|minion|gatling-gun|spell|burned-alive|hanged-man|farmer|betrayal|cabin-in-the-woods|waterfall|broomstick|tracker|augsburg-germany|insulin|immunity|kid-outsmarts-adult|diabetic|person-on-fire|punctuation-in-title|forest|gingerbread-house|white-witch|falling-in-love|good-versus-evil|shotgun|black-magic|child-in-peril|troll|evil-witch|witch-burning|witch-hunt|magic|death-of-father|death-of-mother|blue-eyes|cleavage|multiple-actresses-for-one-character|multiple-actresses-playing-same-role|gothic|female-killer|f-word|grindhouse|hand-to-hand-combat|surrealism|black-comedy|anti-heroine|action-heroine|tough-girl|tough-guy|anti-hero|action-hero|wisecrack-humor|comic-relief|gun|fan-of-a-celebrity|colon-in-title|five-word-title|title-at-the-end|gore|ampersand-in-title</t>
  </si>
  <si>
    <t xml:space="preserve">tt1904996</t>
  </si>
  <si>
    <t xml:space="preserve">Parker</t>
  </si>
  <si>
    <t xml:space="preserve">A thief with a unique code of professional ethics is double-crossed by his crew and left for dead. Assuming a new disguise and forming an unlikely alliance with a woman on the inside, he looks to hijack the score of the crew's latest heist.</t>
  </si>
  <si>
    <t xml:space="preserve">Jason Statham, Jennifer Lopez, Michael Chiklis, Wendell Pierce</t>
  </si>
  <si>
    <t xml:space="preserve">action-hero|thief|real-estate-agent|disguise|hospital|left-for-dead|heist|state-flag|clown-suit|fistfight|shot-multiple-times|spitting-in-face|hitting-a-woman|jewel-robbery|police-boat|fireworks|scuba-diving|impersonating-a-firefighter|stabbed|woman-wearing-mismatched-lingerie|forced-to-strip|stetson|woman-wearing-red-panties|bag-of-money|sexual-innuendo|west-palm-beach-florida|fire-extinguisher|border-collie|bound-and-gagged-with-duct-tape|electrolarynx|hot-wiring-a-car|caught-in-the-rain|intravenous|stealing-an-ambulance|man-in-a-wheelchair|sleeper-hold|tomato|two-in-a-shower|bloody-nose|jumping-from-a-moving-vehicle|driver-shot|double-barreled-shotgun|pumper-fire-truck|propane-tank-explosion|beer-drinking|cutting-torch|cable-tie-handcuffs|shaking-in-fear|arson|square-dancing|flare|throwing-darts|carnival-game|helium-balloon|pig-race|ohio-state-fair|gun-fu|internet|hotel|swimming-pool|mansion|jewelry-robbery|explosive|firecracker|showdown|hand-to-hand-combat|mixed-martial-arts|brawl|martial-arts|escape|boat|diving-suit|news-report|diner|police-officer|fire-truck|axe|gas-mask|millionaire|auction|helicopter|rescue|kidnapping|product-placement|money|gunfight|shootout|hit-with-a-chair|interrogation|nightclub|stealing-a-car|held-at-gunpoint|armored-truck|fugitive|on-the-run|death|violence|blood-splatter|father-son-relationship|throat-slitting|neck-breaking|strangulation|pickup-truck|ambulance|sawed-off-shotgun|presumed-dead|boyfriend-girlfriend-relationship|gangster|crime-boss|organized-crime|assassination-attempt|assassin|home-invasion|rifle|machine-gun|revolver|barbecue|impersonating-a-police-officer|security-camera|surveillance|warrior|tough-guy|one-man-army|anti-hero|neo-noir|ferris-wheel|fairground|f-word|kicked-in-the-face|falling-to-death|hit-on-the-head-with-a-fire-extinguisher|knife-in-hand|stabbed-in-the-hand|knife|fight|beating|kicked-in-the-chest|punched-in-the-face|hit-with-a-bar-stool|new-orleans-louisiana|bar|hitman|lives-with-mother|divorcee|mother-daughter-relationship|chicago-illinois|palm-beach-florida|kentucky|stolen-car|interracial-kiss|shot-in-the-leg|bare-chested-male|father-daughter-relationship|flashback|scar|fake-id|murder|shot-to-death|shot-in-the-back|shot-in-the-side|shot-in-the-chest|shot-in-the-stomach|shot-in-the-forehead|shot-in-the-head|shot-in-the-ear|mafia|pistol-whip|lens-flare|character-repeating-someone-else's-dialogue|security-guard|pistol|shotgun|fire|clown-costume|impersonating-a-priest|state-fair|ohio|broken-rib|reference-to-elizabeth-taylor|stabbed-to-death|stabbed-in-the-chest|stabbed-in-the-shoulder|stabbed-in-the-throat|stabbed-in-the-neck|hidden-gun|gun-under-a-table|fake-accent|woman-in-bra-and-panties|stitches|trail-of-blood|realtor|stabbed-in-the-leg|falling-from-height|cleaning-up-blood|blood-stain|blood|posing-as-fireman|explosion|gun-held-to-head|human-shield|hostage|heist-gone-wrong|sheriff|police-investigation|bald|double-cross|dog|criminal|robbery|diamond|one-word-title|revenge|betrayal|title-spoken-by-character|character-name-in-title|american-flag|gore|torture|based-on-novel</t>
  </si>
  <si>
    <t xml:space="preserve">tt1389096</t>
  </si>
  <si>
    <t xml:space="preserve">Stand Up Guys</t>
  </si>
  <si>
    <t xml:space="preserve">A pair of aging stickup men try to get the old gang back together for one last hurrah before one of the guys takes his last assignment - to kill his comrade.</t>
  </si>
  <si>
    <t xml:space="preserve">Al Pacino, Christopher Walken, Alan Arkin, Julianna Margulies</t>
  </si>
  <si>
    <t xml:space="preserve">Fisher Stevens</t>
  </si>
  <si>
    <t xml:space="preserve">car|night|pharmacy|waitress|viagra|death|weapon|ford-crown-victoria|ford|police-car|dodge-challenger|dodge|buick-electra|buick|driving|driving-a-car|altruism|rapist-comeuppance|naked-woman|female-nudity|woman-in-trunk|passionate-kiss|paying-for-sex|giant-syringe|black-doctor|priapism|ex-convict|telephone-call|dancing|nightclub|bar|sex-with-prostitute|russian-prostitute|erection|medicine|pharmacy-break-in|prostitution|brothel-madam|pills|tuxedo|erectile-dysfunction|gang-lord|los-angeles-california|car-chase|showdown|freight-elevator|experience-versus-youth|rape-victim|amateur-artist|headstone|loyalty|oil-painting|cemetery|nursing-home|bordello|emphysema|chinese-food|drugstore|biblical-quote|convenience-store|ex-con|parole|granddaughter|korean-american|old-friend|arsenal|pump-action-shotgun|shootout|grandfather-granddaughter-relationship|punched-in-the-throat|stained-glass-window|hit-in-the-crotch-with-a-baseball-bat|handcuffed|suspended-by-arms|bound-and-gagged|nude-woman-in-a-car-trunk|menage-a-trois|whispering|joy-ride|stealing-a-car|syringe|ballroom-dancing|playing-pool|picking-a-lock|men-hugging|retirement-home|emergency-room|punched-in-face|implied-rape|spontaneous-erection|fast-car|nurse|prostitute|revenge|police-chase|baseball-bat|shot-in-the-foot|shot-in-the-knee|shot-in-the-hand|brothel|impotence|old-man|gangster|release-from-prison|confession|catholic|confessional|catholic-priest|friendship-between-men|best-friend|friendship</t>
  </si>
  <si>
    <t xml:space="preserve">tt1308729</t>
  </si>
  <si>
    <t xml:space="preserve">Bullet to the Head</t>
  </si>
  <si>
    <t xml:space="preserve">After watching their respective partners die, a New Orleans hitman and a Washington, D.C. detective form an alliance in order to bring down their common enemy.</t>
  </si>
  <si>
    <t xml:space="preserve">Sylvester Stallone, Sung Kang, Sarah Shahi, Adewale Akinnuoye-Agbaje</t>
  </si>
  <si>
    <t xml:space="preserve">Walter Hill</t>
  </si>
  <si>
    <t xml:space="preserve">detective|bullet|corruption|bar|lawyer|mercenary|police-detective|hotel|murder|hitman|briefcase-of-money|handgun|gun|latex-gloves|vengeance|louisiana|assassination|professional-killer|professional-hitman|contract-killer|breasts|final-showdown|opening-action-scene|street-shootout|bar-shootout|police-shootout|stabbed-in-the-throat|falling-to-death|slow-motion-scene|breaking-a-bottle-over-someone's-head|man-punching-a-woman|ferry|c4-explosives|jumping-through-a-window|underwater-scene|reference-to-google|duct-tape-over-mouth|knocked-out|masked-man|korean-american|punched-in-the-stomach|punched-in-the-face|kicked-in-the-face|character-repeating-someone-else's-dialogue|police-officer-shot|betrayal|switchblade|ex-convict|police-lieutenant|stabbed-in-the-side|whiskey|flashback|impersonating-a-police-officer|cocaine|scene-during-opening-credits|freeze-frame|black-and-white-scene|altered-version-of-studio-logo|bathhouse|night-cityscape|hit-by-a-car|jazz-band|parade|autopsy|mugshot|stabbed-multiple-times|bare-chested-male|rifle|knife|interrogation|fight-in-the-restroom|ex-cop|blood-splatter|blood|nonlinear-timeline|mansion|costume-party|gangster|crime-boss|organized-crime|newspaper-headline|safe-house|lasersight|crime-scene|ex-soldier|morgue|corpse|murder-of-a-police-officer|police-station|revenge|death-of-partner|police-corruption|corrupt-cop|female-rear-nudity|abandoned-factory|filmed-killing|cell-phone|tattoo-parlor|tattoo-artist|tattoo|buddy-comedy|silencer|machine-gun|pistol|prostitute|conspiracy|assassin|rescue|car-bomb|bomb|explosion|held-at-gunpoint|hostage|kidnapping|tied-to-a-chair|bound-and-gagged|stabbed-in-the-foot|stabbed-to-death|stabbed-in-the-back|stabbed-in-the-chest|death|shot-to-death|shot-in-the-shoulder|shot-in-the-back|shot-in-the-chest|shot-in-the-forehead|machismo|exploding-house|exploding-car|axe-fight|axe|shootout|hand-to-hand-combat|martial-arts|mixed-martial-arts|stylized-violence|brawl|fistfight|tough-guy|one-man-army|anti-hero|father-daughter-relationship|new-orleans-louisiana|voice-over-narration|kung-fu|shot-in-the-head|violence|based-on-graphic-novel|part-of-the-body-in-title|police-officer|title-spoken-by-character</t>
  </si>
  <si>
    <t xml:space="preserve">tt2024432</t>
  </si>
  <si>
    <t xml:space="preserve">Identity Thief</t>
  </si>
  <si>
    <t xml:space="preserve">Mild mannered businessman Sandy Patterson travels from Denver to Florida to confront the deceptively harmless looking woman who has been living it up after stealing Sandy's identity.</t>
  </si>
  <si>
    <t xml:space="preserve">Jason Bateman, Melissa McCarthy, Jon Favreau, Amanda Peet</t>
  </si>
  <si>
    <t xml:space="preserve">identity|credit-card|police|cross-country|bounty-hunter|highway-travel|vomiting|african-american-cop|bound-with-duct-tape|odd-couple|male-female-friendship|doing-the-splits|dancing|fat-man|office-worker|office|police-station|impersonator|following-someone|highway|road|driving-the-wrong-way-on-a-one-way-road|driving-against-traffic|police-custody|escape-from-custody|rental-car|train-station|hotel-room|hotel|bathtub|woman-in-bathtub|fender-bender|cake-in-the-face|birthday-cake|kicking-out-a-windshield|breaking-a-car-windshield|taser|hit-by-a-car|locked-in-a-car-trunk|road-movie|telephone-call|cell-phone|ear-piece|hair-spray|hair-salon|beauty-salon|drugged-drink|drunkenness|false-name|parking-lot|asian-american|woman-with-gun|shooting-through-a-door|female-criminal|criminal|birthday-party|person-in-a-car-trunk|con-woman|credit-card-declined|police-detective|policeman|african-american|hit-in-the-throat|car-accident|bar|escape-from-handcuffs|handcuffed-together|handcuffs|hit-with-a-guitar|diner|overweight|handcuffed|makeover|prison-visit|police-arrest|arrest|on-the-road|motel-sex|motel-room|motel|birth-certificate|orphan|acoustic-guitar|little-girl|quitting-a-job|gas-station|car-chase|van|father-daughter-relationship|mother-daughter-relationship|husband-wife-relationship|family-relationships|assumed-identity|masturbation|reference-to-sandy-koufax|blockbuster|sociopath|hit-in-the-head-with-a-guitar|fat-woman|waitress|restaurant|road-trip|f-word|profanity|singing-in-a-car|two-word-title|stolen-identity|impostor|identity-theft|obesity</t>
  </si>
  <si>
    <t xml:space="preserve">tt2053463</t>
  </si>
  <si>
    <t xml:space="preserve">Side Effects</t>
  </si>
  <si>
    <t xml:space="preserve">A young woman's world unravels when a drug prescribed by her psychiatrist has unexpected side effects.</t>
  </si>
  <si>
    <t xml:space="preserve">Rooney Mara, Carmen Pelaez, Marin Ireland, Channing Tatum</t>
  </si>
  <si>
    <t xml:space="preserve">clinical-trial|psychiatrist|side-effect|bare-breasts|neuropharmacology|female-protagonist|woman-on-top|depression|psychiatrist-patient-relationship|topless-female-nudity|female-frontal-nudity|sleepwalking|hospital|suicide-attempt|death|doctor|medication|lesbian-couple|female-nudity|missionary-position|sex-in-bed|coitus|sex-scene|hitchcockian|stabbed-multiple-times|pill|subway|revenge|unsubtitled-foreign-language|apartment|pharmacy|subway-station|zoloft|haitian|nonlinear-timeline|placebo|pharmaceutical-industry|marital-separation|mental-institution|psychiatric-treatment|psychiatric-evaluation|mental-patient|car-crash|stabbed-in-the-back|wife-murders-husband|deception|release-from-prison|husband-wife-relationship|murder|surprise-ending|two-word-title|stock-market|mental-hospital|investigation|needle|syringe|neo-noir|umbrella|rainy-day|involuntary-commitment|short-selling|confession|market-manipulation|stock-manipulator|nurse|truth-serum|reference-to-sodium-amytal|reference-to-adderall|video-camera|beer-drinking|apple-laptop|internet-research|tv-broadcast|watching-tv|sleepwalking-murder|accidental-stabbing|multiple-stabbing|homicidal-sleepwalking|police-interrogation|cooking|bouquet-of-flowers|taxi-ride|low-libido|beta-blocker|suicidal|fictional-drug|reference-to-prozac|reference-to-zoloft|anti-depressant|twenty-something|unhappiness|greenwich-connecticut|district-attorney|rain|arrest|fbi-agent|flashback|injection|blackmail|face-slap|woman-slaps-a-man|photograph|laptop-computer|manipulation|courtroom|lawyer|mother-in-law-daughter-in-law-relationship|funeral|slow-motion-scene|reference-to-paul-mccartney|reference-to-albert-einstein|boat|bilingualism|police-station|bare-chested-male|character-repeating-someone-else's-dialogue|prison-visit|trail-of-blood|woman-with-glasses|electroshock-therapy|pharmaceutical-company|stock-fraud|anxiety|wearing-a-sound-wire|medical-misconduct|murder-trial|plea-bargain|conspiracy|lesbian|stabbed-to-death|stabbed-in-the-stomach|lesbian-kiss|manhattan-new-york-city|death-of-son|title-spoken-by-character</t>
  </si>
  <si>
    <t xml:space="preserve">tt1606378</t>
  </si>
  <si>
    <t xml:space="preserve">A Good Day to Die Hard</t>
  </si>
  <si>
    <t xml:space="preserve">John McClane travels to Russia to help out his seemingly wayward son, Jack, only to discover that Jack is a CIA operative working undercover, causing the father and son to team up against underworld forces.</t>
  </si>
  <si>
    <t xml:space="preserve">Bruce Willis, Jai Courtney, Sebastian Koch, Mary Elizabeth Winstead</t>
  </si>
  <si>
    <t xml:space="preserve">russian|russia|courthouse|cia|escape|bomb|undercover|explosion|blood-splatter|gunfight|final-showdown|police-shootout|bar-shootout|mil-mi-26-halo-helicopter|mi-24-hind-helicopter|night-cityscape|truck-rollover|terrorist-group|terrorist-plot|kremlin|corrupt-official|underwater-scene|post-cold-war|strangulation|falling-through-the-floor|hazmat-suit|rooftop|elevator|sawed-off-shotgun|hotel|bulletproof-vest|gadgetry|gadget|crashing-through-a-window|rocket-launcher|grenade-launcher|on-the-run|held-at-gunpoint|rescue|security-camera|armored-car|surveillance|gatling-gun|shotgun|ak-47|lasersight|flashlight|swimming-pool|assassin|mercenary|cell-phone|shaky-cam|taxi|airplane|airport|wisecrack-humor|revenge|new-york-city|police-station|shooting-range|exploding-truck|trial|protest|judge|exploding-body|burned-to-death|hand-grenade|explosive|photograph|target-practice|police-brutality|tough-cop|maverick-cop|two-man-army|one-man-army|warrior|anti-hero|action-hero|tough-guy|detective|police-officer|undercover-agent|shot-in-the-foot|arms-dealer|set-up|double-cross|femme-fatale|split-screen|prisoner|media-coverage|news-report|slow-motion-explosion|suicide|raised-middle-finger|betrayal|uranium|key|vault|escaped-prisoner|cut-into-pieces|political-prisoner|neck-breaking|falling-from-height|knife|stabbed-in-the-leg|punched-in-the-face|head-butt|beating|rpg|slow-motion-scene|lens-flare|bilingualism|body-landing-on-a-car|shot-through-a-window|bare-chested-male|exploding-helicopter|ballroom|character's-point-of-view-camera-shot|police-officer-shot|police-officer-killed|father-son-reconciliation|stolen-car|car-crash|car-chase|jumping-through-a-window|masked-man|gas-mask|manipulation|deception|reference-to-frank-sinatra|freeze-frame|character-says-i-love-you|character-repeating-someone-else's-dialogue|jfk-international-airport-queens-new-york-city|father-daughter-relationship|machine-gun|assault-rifle|pistol|nightclub|police-detective|car-bomb|exploding-car|safe-house|shot-to-death|shot-in-the-arm|shot-in-the-leg|shot-in-the-shoulder|shot-in-the-back|shot-in-the-chest|shot-in-the-head|murder|langley-virginia|cia-agent|subtitled-scene|war-propaganda|radiation-suit|chernobyl-ukraine|vacation|taxi-driver|shootout|jumping-from-height|helicopter-crash|helicopter|singing-in-a-car|father-son-relationship|nuclear-threat|terrorism|terrorist|american-abroad|prison|moscow-russia|die-hard-scenario|fifth-part|sequel|death-of-father|surprise-ending</t>
  </si>
  <si>
    <t xml:space="preserve">tt0817545</t>
  </si>
  <si>
    <t xml:space="preserve">The Power of Few</t>
  </si>
  <si>
    <t xml:space="preserve">Religious conspiracy collides with urban crime in a story told from multiple perspectives.</t>
  </si>
  <si>
    <t xml:space="preserve">Steelyard Pictures</t>
  </si>
  <si>
    <t xml:space="preserve">Christopher Walken, Q'orianka Kilcher, Christian Slater, Anthony Anderson</t>
  </si>
  <si>
    <t xml:space="preserve">Leone Marucci</t>
  </si>
  <si>
    <t xml:space="preserve">new-orleans-louisiana|medicine|vatican</t>
  </si>
  <si>
    <t xml:space="preserve">tt1682180</t>
  </si>
  <si>
    <t xml:space="preserve">Stoker</t>
  </si>
  <si>
    <t xml:space="preserve">After India's father dies, her Uncle Charlie, who she never knew existed, comes to live with her and her unstable mother. She comes to suspect this mysterious, charming man has ulterior motives and becomes increasingly infatuated with him.</t>
  </si>
  <si>
    <t xml:space="preserve">Mia Wasikowska, Nicole Kidman, David Alford, Matthew Goode</t>
  </si>
  <si>
    <t xml:space="preserve">4 wins &amp; 45 nominations.</t>
  </si>
  <si>
    <t xml:space="preserve">breast-fondling|psychopath|sociopath|attempted-rape|oxford-saddle-shoes|female-in-shower|female-masturbation|high-heels|female-rear-nudity|camera-shot-of-feet|one-word-title|death|hitchcockian|dead-body|woman-kicks-a-man|crying-woman|serial-murderer|stabbing-a-police-officer|shooting-a-police-officer|child-murderer|murder-of-a-child|child-murders-a-child|brother-murders-brother|blood-splatter|surname-as-title|birthday-cake|letter|rifle|piano|pencil|running-down-a-slide|biting-in-a-kiss|dead-body-in-a-freezer|caught-in-the-rain|metronome|funeral-reception|calla-lily|pair-of-shoes|spider-on-leg|cracking-an-egg|playing-piano|grand-piano|grave-side-ceremony|gift-wrapped-present|draining-a-blister|starts-with-narration|whispered-narration|cornfield|shot-in-the-neck|stabbed-in-the-neck|garden-shears|shot-to-death|sniper-rifle|slow-motion-scene|hit-on-the-head-with-a-rock|beaten-to-death|head-bashed-in|mental-institution|pennsylvania|connecticut|brushing-hair|nightgown|body-in-a-trunk|neck-breaking|forest|motorcycle|piano-duet|stabbed-in-the-hand|basement|rain|nude-drawing|convertible|sunglasses|water-gun|mansion|shovel|eavesdropping|whistling|death-of-brother|egg|maid|reverend|scene-during-opening-credits|nonlinear-timeline|freeze-frame|school-bus|land-rover|jaguar-car|blister|birthday|murder-of-a-police-officer|spider|sheriff|pistol|anti-social|ice-cream|merry-go-round|playground|bully|pencil-sharpener|cemetery|murder|flashback|trail-of-blood|blood-on-face|blood|disposing-of-a-dead-body|motel|phone-booth|reading-a-letter|shoes|piano-playing|wine|funeral|high-school|high-school-student|hunting|strangled-with-a-belt|belt|key|birthday-present|incestuous-overtones|death-of-husband|strangled-to-death|strangulation|male-underwear|teenager|mourning|death-of-child|death-of-father|credits-rolling-down|f-rated|vomiting|younger-version-of-character|woman-punches-a-man|man-punches-a-woman|teenage-girl|shower|white-box-tied-with-yellow-ribbon|squirt-gun|peeling-an-egg|18-year-old|face-slap|woman-slaps-a-man|character-says-i-love-you|reference-to-michelangelo|title-appears-in-writing|punched-in-the-face|character's-point-of-view-camera-shot|character-repeating-someone-else's-dialogue|lens-flare|voice-over-narration|snorricam|pus|photograph|punched-in-the-stomach|bitten-in-the-lip|mother-daughter-conflict|stabbed-with-a-pencil|buried-alive|brother-in-law-sister-in-law-relationship|aunt-nephew-relationship|mother-daughter-relationship|uncle-niece-relationship|title-spoken-by-character|character-name-in-title</t>
  </si>
  <si>
    <t xml:space="preserve">tt1711425</t>
  </si>
  <si>
    <t xml:space="preserve">21 &amp; Over</t>
  </si>
  <si>
    <t xml:space="preserve">The night before his big medical school interview, a promising student celebrates his 21st birthday with his two best friends.</t>
  </si>
  <si>
    <t xml:space="preserve">Miles Teller, Skylar Astin, Justin Chon, Sarah Wright</t>
  </si>
  <si>
    <t xml:space="preserve">Jon Lucas, Scott Moore</t>
  </si>
  <si>
    <t xml:space="preserve">man-wearing-a-sock-over-the-penis|talking-about-sex|male-wearing-bra|pubic-hair|21st-birthday|college-student|standing-up-to-father|drunken-man|high-school-friend|high-school-friends|college-campus|male-cheerleader|hazing|blindfolded-woman|group-of-friends|three-friends|heavy-drinking|excessive-drinking|foot-in-toilet|music-festival|car-chase|nude-fight|infirmary|jewish|drinking-game|cell-phone|bonfire|sorority-pledge|sorority-girl|slow-motion-scene|mechanical-bull|throwing-darts|father-son-relationship|nonlinear-timeline|university|bar|male-frontal-nudity|drunkenness|number-in-title|best-friends|strict-father|beer|male-pubic-hair|beer-drinking|baseball-bat|drinking-milk|profanity|throwing-someone-off-a-balcony|eating-a-tampon|male-vomiting|blindfolded|hit-with-a-baseball-bat|urination|chinese-american|male-rear-nudity|21-year-old|one-night|leg-cast|leg-in-cast|running-after-someone|running-after-a-car|hit-in-the-face|boom-box|drunk-driving|reference-to-the-da-vinci-code|scrubs|reference-to-wall-street|reference-to-j.-p.-morgan|reference-to-soundgarden|robot-dance|peeling-a-banana|eating-a-banana|hairy-back|wtf|school-spirit|stoner|reference-to-apollo-creed|asian-girl|obscene-finger-gesture|american-indian-headdress|reference-to-stanford-university|sexy-girl|thrown-off-balcony|thrown-off-a-balcony|woman-hits-man|woman-hits-a-man|woman-hitting-man|woman-hitting-a-man|body-shot|reference-to-joseph-gordon-levitt|police-chase|falling-on-a-car|paddled|bechdel-test-failed|masturbation|punched-in-the-face|body-landing-on-a-car|human-branding|masked-woman|revenge|reference-to-o.j.-simpson|teddy-bear|foot-chase|reference-to-elvis-presley|beads|beer-keg|marijuana-joint|beer-pong|latina|asian-american|college-dropout|passed-out-drunk|golf-cart|buffalo|pep-rally|falling-from-height|hit-with-a-door|kicked-in-the-crotch|character-says-i-love-you|lesbian-kiss|tampon|spanking|camera-focus-on-female-butt|female-sitting-on-a-toilet|reference-to-cameron-diaz|sorority|pistol|doctor|vomit|breakdancing|hit-with-a-bar-stool|air-horn|character-repeating-someone-else's-dialogue|reference-to-facebook|friendship|taxi-driver|raised-middle-finger|lens-flare|bare-chested-male|reference-to-spiderman|f-word|fat-man|stealing-a-car|police-station|written-by-director|party|drinking-from-the-carton|leg-in-a-cast|hula-hoop|running-after-a-truck|name-calling|vandalism|camera-focus-on-male-butt|gay-kiss</t>
  </si>
  <si>
    <t xml:space="preserve">tt1922685</t>
  </si>
  <si>
    <t xml:space="preserve">The haunted Captain of a Soviet submarine holds the fate of the world in his hands. Forced to leave his family behind, he is charged with leading a covert mission cloaked in mystery.</t>
  </si>
  <si>
    <t xml:space="preserve">RCR Distribution</t>
  </si>
  <si>
    <t xml:space="preserve">Ed Harris, David Duchovny, William Fichtner, Lance Henriksen</t>
  </si>
  <si>
    <t xml:space="preserve">Todd Robinson</t>
  </si>
  <si>
    <t xml:space="preserve">submarine|seizure|nuclear-missile|cold-war|underwater|american-actor-playing-foreigner|soviet-military|shootout|ends-with-historical-notes|chlorine|shot-in-the-belly|launch-code|ak-47|torpedo-attack|stopwatch|sabotage|loading-a-torpedo|cavitation|malfunction|snorkel|diesel-electric-submarine|thermocline|spetsnaz|wedding|drinking-vodka|no-title-at-beginning|no-opening-credits|periscope|sonar-ping|hero|missile-launch|proverb|f-word|profanity|disobedience|epilepsy|epileptic-seizure|chain-of-command|tough-decision|first-officer|based-on-real-events|secret-mission|submarine-base|submarine-crew|submarine-boat|soviet-soldier|submarine-captain|soviet-navy|nuclear-submarine|year-1968|submarine-movie|nuclear-war|navy|military|based-on-true-story</t>
  </si>
  <si>
    <t xml:space="preserve">tt2101341</t>
  </si>
  <si>
    <t xml:space="preserve">Dead Man Down</t>
  </si>
  <si>
    <t xml:space="preserve">In New York City, a crime lord's right-hand man is helped by a woman seeking retribution.</t>
  </si>
  <si>
    <t xml:space="preserve">Colin Farrell, Noomi Rapace, Terrence Howard, Dominic Cooper</t>
  </si>
  <si>
    <t xml:space="preserve">crime-lord|new-york-city|dead-body|truck-explosion|dead-body-in-a-freezer|blood-splatter|die-hard-scenario|brokem-wristwatch|firefight|woman-on-top|jigsaw-puzzle|mirror|subjective-camera|lens-flare|hostage|rat|rabbit's-foot|burned-alive|person-on-fire|hit-on-the-head-with-a-rock|throwing-a-rock|white-dress|spiral-staircase|slow-motion-explosion|crushed-by-a-car|car-crash|explosion|thrown-through-a-window|character's-point-of-view-camera-shot|package|hidden-room|corpse|detonator|bomb|hanged-man|manipulation|deception|grave|false-identity|abandoned-ship|warehouse|cemetery|death-of-daughter|death-of-wife|sniper-rifle|neighbor-neighbor-relationship|cigarette-smoking|taunting|newspaper-clipping|drunk-driver|filmed-killing|blackmail|immigrant|bilingualism|looking-at-oneself-in-a-mirror|facial-scar|disfigured-face|investigation|french|hearing-aid|subtitled-scene|mother-daughter-relationship|tied-to-a-chair|kidnapping|shot-through-a-wall|strangled-to-death|photograph|shot-in-the-leg|shot-to-death|shot-in-the-head|shot-in-the-stomach|shot-in-the-chest|shot-in-the-forehead|female-rear-nudity|bare-chested-male|interrupted-sex|slow-motion-scene|shootout|machine-gun|ak-47|shotgun|pistol|hungarian|albanian|jamaican|year-2012|murder|gangster|character-repeating-someone-else's-dialogue|manhattan-new-york-city|brooklyn-new-york-city|queens-new-york-city|revenge|three-word-title|death-of-child|independent-film</t>
  </si>
  <si>
    <t xml:space="preserve">tt1911644</t>
  </si>
  <si>
    <t xml:space="preserve">The Call</t>
  </si>
  <si>
    <t xml:space="preserve">When a veteran 911 operator takes a life-altering call from a teenage girl who has just been abducted, she realizes that she must confront a killer from her past in order to save the girl's life.</t>
  </si>
  <si>
    <t xml:space="preserve">Halle Berry, Abigail Breslin, Morris Chestnut, Michael Eklund</t>
  </si>
  <si>
    <t xml:space="preserve">911-operator|panic|car|f-rated|woman|car-trunk|camera-shot-from-inside-car-trunk|police-helicopter|fear|dodge-charger|dodge|shopping-mall|lincoln-automobile|mall|toyota|driving-a-car|helicopter|policeman|police|shovel|cell-phone|screwdriver|death|head-held-underwater|white-villain|die-hard-scenario|calling-911|left-for-dead|flag-pole|black-eye|cutting-hair|washing-hair|nitrous-oxide|tear-on-cheek|man-carrying-a-woman|breaking-a-cell-phone|hitting-a-woman|punched-in-the-face|pumping-gas|immolation|splashed-with-gasoline|lincoln-town-car|toyota-camry|stabbed-multiple-times|chloroform|zippo-lighter|eurocopter-as350-squirrel|can-of-paint|pixilated-nudity|break-in|extreme-closeup|redial|quiet-room|911-call-center|night-cityscape|overhead-camera-shot|underground-horror|blood-splatter|stolen-vehicle|trapdoor-in-woods|incest-implied|unsuspecting-wife|underground-torture-chamber|prisoner-in-trunk-of-car|pseudopsychology|human-scalp|dragged-from-under-bed|lone-defender-to-rescue|police-incompetence|man-on-fire|teenage-girl-victim|two-word-title|female-protagonist|blood|black-hero|female-hero|stolen-license-plate|stolen-car|tunnel|incest-overtones|chained|guilt|employee-supervisor-relationship|person-in-car-trunk|suspense|scalping|breaking-and-entering|hiding-under-a-bed|recapture|amber-alert|police-pursuit|person-on-fire|hit-with-a-shovel|left-to-die|stabbed-with-a-screwdriver|revenge|gore|murder|psycho|kidnapping|american-flag|music-box</t>
  </si>
  <si>
    <t xml:space="preserve">tt1684233</t>
  </si>
  <si>
    <t xml:space="preserve">Welcome to the Punch</t>
  </si>
  <si>
    <t xml:space="preserve">When a notorious criminal is forced to return to London, it gives a detective one last chance to take down the man he's always been after.</t>
  </si>
  <si>
    <t xml:space="preserve">James McAvoy, Mark Strong, Andrea Riseborough, Johnny Harris</t>
  </si>
  <si>
    <t xml:space="preserve">detective|heist|conspiracy|criminal|assassin|police|no-opening-credits|shot-in-the-head|head-blown-off|shot-in-the-arm|shot-in-the-shoulder|shot-in-the-back|corpse|character-repeating-someone-else's-dialogue|strangled-to-death|murder-of-a-police-officer|shipping-container|shot-to-death|shot-in-the-chest|nigerian|tattoo-parlor|reference-to-twitter|reference-to-facebook|tunnel|reference-to-kenny-rogers|shot-in-the-stomach|syringe|rain|flashback|bare-chested-male|shot-in-the-leg|masked-man|punched-in-the-face|cockney-accent|scottish-accent|handcuffs|arrest|assault-rifle|martial-arts|brawl|fistfight|interrogation|slow-motion-scene|hired-killer|silencer|sniper-rifle|sniper|shotgun|docks|ak-47|media-coverage|news-report|gun-smuggling|machine-gun|uzi|pistol|murder|death|shootout|bulletproof-vest|foot-chase|hospital|restaurant|apartment|pub|nightclub|airplane|airport|explosion|exploding-house|iceland|swat-team|police-chase|car-motorcycle-chase|hotel|police-station|redemption|anti-hero|assassination-attempt|ex-soldier|police-officer-killed|female-cop|british|opening-action-scene|bag-of-money|gas-mask|motorcycle|parking-garage|press-conference|corrupt-cop|police-corruption|police-captain|journalist|neo-noir|thief|robbery|police-brutality|london-england|police-detective|written-by-director|death-of-son</t>
  </si>
  <si>
    <t xml:space="preserve">tt2101441</t>
  </si>
  <si>
    <t xml:space="preserve">Spring Breakers</t>
  </si>
  <si>
    <t xml:space="preserve">Four college girls hold up a restaurant in order to fund their spring break vacation. While partying, drinking, and taking drugs, they are arrested, only to be bailed out by a drug and arms dealer.</t>
  </si>
  <si>
    <t xml:space="preserve">A24 Films</t>
  </si>
  <si>
    <t xml:space="preserve">James Franco, Selena Gomez, Vanessa Hudgens, Ashley Benson</t>
  </si>
  <si>
    <t xml:space="preserve">Harmony Korine</t>
  </si>
  <si>
    <t xml:space="preserve">spring-break|sex-in-a-swimming-pool|reference-to-britney-spears|kissing-a-dead-body|repeated-dialogue|twins|sex-in-pool|imitating-fellatio|slow-motion-sequence|female-robber|friendship-between-girls|party|breasts|female-killer|murder|gun-in-mouth|debauchery|money|partying|rapper|snorting-cocaine-off-someone's-body|masked-robber|underwater-photography|close-up-of-a-woman's-butt|female-nudity|threesome|college-girl|restaurant|execution|slow-motion-action-scene|coitus|cowboy-sex-position|balaclava|simulated-sex|stripper|crying-woman|red-bull|drunkenness|summer|pool|upside-down-camera-shot|tear-on-cheek|riding-a-vespa|counting-money|thong|car-set-on-fire|car-on-fire|scooter|convertible|reference-to-star-trek|sex-scene|killer|murderer|dead-man|shower|beer-bong|armed-robbery|held-at-gunpoint|ski-mask|pastor|car-fire|church|piano|female-rear-nudity|bong|police-officer|police|arrest|jail|blood|gunshot|shot-in-the-arm|forced-fellatio|male-rear-nudity|male-nudity|bail-out-of-jail|county-jail|binge-drinking|st.-petersburg-florida|florida|alcohol-abuse|alcohol|troubled-youth|orgy|gangsta-rap|gangsta|gang-violence|youth-violence|gun-violence|violence|fellatio|swimming-pool|beer|squirt-gun|brunette|friendship|long-distance-call|blonde|bikini|college-life|robbery|bare-chested-male|drugs|cheating-girlfriend|menage-a-trois|infidelity|neon|teenage-sexuality|handcuffed-woman|strong-female-lead|strong-female-character|generation-y|sex-in-bed|pink-balaclava|piano-playing|pack-of-money|driving-at-night|reference-to-youtube|white-rapper|dental-grill|snorting-cocaine|flashback|red-light|cult-film|cowgirl-sex-position|riding-a-bus|obscene-finger-gesture|performing-cartwheels|dollar-bill|handstand|gambling-on-dice|miming-fellatio|blowing-smoke-rings|woman-urinating|arsenal|rite-of-passage|lesbian-kiss|hot-pants|black-comedy|reference-to-star-wars|parking-lot|montage|beach|full-moon|sunset|machine-gun|water-gun|jock-strap|man-in-swimsuit|tattoo|controversy|threatened-with-a-hammer|hammer|strip-club|shy-girl|drug-abuse|drug-dealer|double-penetration|coming-of-age|road-trip|college-kid|cult-director|title-spoken-by-character|cocaine|two-word-title</t>
  </si>
  <si>
    <t xml:space="preserve">tt2302755</t>
  </si>
  <si>
    <t xml:space="preserve">Olympus Has Fallen</t>
  </si>
  <si>
    <t xml:space="preserve">Disgraced Secret Service agent (and former presidential guard) Mike Banning finds himself trapped inside the White House in the wake of a terrorist attack; using his inside knowledge, Banning works with national security to rescue the President from his kidnappers.</t>
  </si>
  <si>
    <t xml:space="preserve">Gerard Butler, Aaron Eckhart, Finley Jacobsen, Dylan McDermott</t>
  </si>
  <si>
    <t xml:space="preserve">u.s.-president|president|speaker-of-the-house|politics|political-thriller|commando-mission|white-house|secret-service|secret-service-agent|terrorist|bunker|terrorist-attack|rescue|pentagon|car-accident|strong-female-character|political-assasination|u.s.-secret-service|first-part|u.s.-vice-president|american-president|final-showdown|evil-man|handcuffs|gas-mask|falling-down-stairs|falling-from-height|rooftop|commando-unit|heavy-rain|gore|fbi|chaos|body-count|animal-killing|shot-through-a-window|police-officer-killed|drone|race-against-time|escape|held-at-gunpoint|kidnapping|chase|foot-chase|sadism|sadist|throat-slitting|strangulation|bomb|filmed-killing|government-agent|betrayal|armored-car|massacre|missile|security-guard|death|shot-in-the-arm|shot-in-the-leg|shot-in-the-shoulder|shot-to-death|stabbed-in-the-back|stabbed-in-the-chest|stabbed-to-death|threatened-with-a-knife|beaten-to-death|secret-passageway|gas-grenade|security-camera|surveillance|stylized-violence|kung-fu|mercenary|special-forces|commando-raid|commando|battlefield|gash-in-the-face|brawl|fight|silencer|sniper-rifle|press-conference|bulletproof-vest|female-assassin|assassin|hostile-takeover|hand-grenade|disguise|exploding-building|interrogation|nuclear-threat|politician|u.s.-air-force|aircraft-carrier|boxing-ring|ambulance|one-day|media-coverage|u.s.-army|soldier|national-guard|military|plane-crash|exploding-airplane|exploding-plane|rogue-agent|uzi|bazooka|gatling-gun|dogfight|warrior|anti-hero|wisecrack-humor|unlikely-hero|bridge|christmas-tree|snow|terrorist-group|terrorist-plot|ignoring-advice|uh-60-blackhawk-helicopter|whispering|cable-tie|shot-multiple-times|infiltrator|humvee|garbage-truck|bell-oh-58-kiowa-helicopter|guard-dog|sniper|surface-to-air-missle|airplane-shot-down|lockheed-martin-boeing-f-22-raptor|police-escort|c-130-hercules|newscast|death-of-first-lady|car-hanging-from-a-bridge|car-falling-off-a-bridge|car-crash|multiple-car-acccident|driving-in-snow|motorcade|tuxedo|sparring|christmas|gunfight|subjective-camera|killing-an-animal|police-officer-shot-in-the-chest|oval-office|action-violence|rocket-launcher|street-shootout|combat|mixed-martial-arts|hand-to-hand-combat|showdown|ak-47|m-16|knife-fight|surprise-attack|fictional-war|helicopter|explosion|battle|blood|violence|one-against-many|one-man-army|tough-guy|action-hero|pledge-of-allegiance|mass-death|crushed-to-death|stabbed-in-the-neck|washington-monument|severed-arm|shot-point-blank|american-flag|patriotism|corpse|cigarette-smoking|ex-special-forces|faked-death|masked-man|kicked-in-the-chest|man-punching-a-woman|secretary-of-defense|vice-president|character's-point-of-view-camera-shot|night-vision|prime-minister|general|stabbed-through-the-chin|bag-over-head|bound-and-gagged|stabbed-in-the-leg|stabbed-in-the-forehead|execution|rpg|subtitled-scene|flashback|slow-motion-scene|helicopter-crash|exploding-helicopter|exploding-car|exploding-bus|blood-splatter|swat-team|exploding-body|suicide-bomber|murder-of-a-police-officer|shooting-a-police-officer|child-in-peril|shot-through-a-wall|shot-in-the-foot|shot-in-the-forehead|head-bashed-in|shot-in-the-stomach|shot-in-the-chest|shot-in-the-back|murder-of-an-innocent-person|deception|assault-rifle|pistol|machine-gun|hospital|news-report|guilt|character-repeating-someone-else's-dialogue|christmas-present|knife|beating|punched-in-the-stomach|punched-in-the-face|bare-chested-male|boxing|husband-wife-relationship|camp-david|shootout|fistfight|martial-arts|secret-tunnel|knife-attack|anti-aircraft-gun|hostage-situation|murder|treason|bodyguard|nuclear-terrorism|self-destruct|air-attack|torture|neck-breaking|nurse|emergency-room|secret-panel|stabbed-in-the-head|shot-in-the-head|homeland-security|launch-code|nuclear-missile|traitor|automatic-weapon|secret-passage|presidential-cabinet|hostage|death-of-wife|underground-bunker|yellow-peril|father-son-relationship|north-korea|f-word|machismo|die-hard-scenario|washington-d.c.|terrorism|claim-in-title|death-of-mother|title-spoken-by-character</t>
  </si>
  <si>
    <t xml:space="preserve">tt1817276</t>
  </si>
  <si>
    <t xml:space="preserve">A Resurrection</t>
  </si>
  <si>
    <t xml:space="preserve">A murdered boys spirit seeks revenge by seeking six souls to live again.</t>
  </si>
  <si>
    <t xml:space="preserve">Archstone Distribution</t>
  </si>
  <si>
    <t xml:space="preserve">Mischa Barton, Devon Sawa, Michael Clarke Duncan, J. Michael Trautmann</t>
  </si>
  <si>
    <t xml:space="preserve">Matt Orlando</t>
  </si>
  <si>
    <t xml:space="preserve">brother|spirit|priest|witch|high-school|school|principal|deputy|troubled-teenage-boy|troubled-teenager|telephone|high-school-student|youth|swearing|profanity|troubled-youth|troubled-boy|troubled-teen|auditorium|phone|cellphone|caucasian|blond-hair|teenager|blood-on-body|car|low-budget-film|hit-by-a-car|violence|bandage|pain|garage|corpse|pony-tail|panic|nightmare|shower|fear|gravestone|figure|dream|theatre|cemetery|icon|landscape|hourglass|drawing|clock|prayer|crucifix|gunshot|snow|coffin|strangulation|held-at-gunpoint|locked-in|shotgun|investigation|photograph|teenage-boy|police-car|interrogation|death-of-brother|murder|spiritualism|flashback|resurrection|basement|bi-polar|hit-and-run|psychiatrist|siren|cigar-smoking|incantation|spanish|old-woman|magic-spell|small-town|teacher-student-relationship|bruja|washroom|school-teacher|mental-illness|punched-in-the-face|classroom|student|tears|ritual|crying|gore|wound|attack|knife|pig|death|rite|stage|blood|old-man|confession|toilet|campfire|forest|counsellor|janitor|tent|grave|woods|sheriff|anger|revenge</t>
  </si>
  <si>
    <t xml:space="preserve">tt1924429</t>
  </si>
  <si>
    <t xml:space="preserve">Trance</t>
  </si>
  <si>
    <t xml:space="preserve">An art auctioneer who has become mixed up with a group of criminals partners with a hypnotherapist in order to recover a lost painting.</t>
  </si>
  <si>
    <t xml:space="preserve">James McAvoy, Vincent Cassel, Rosario Dawson, Danny Sapani</t>
  </si>
  <si>
    <t xml:space="preserve">lost-painting|female-frontal-nudity|hypnotherapist|criminal|heist|amnesia|hypnosis|breasts|manipulation|hypnotherapy|hypnotism|shaving-of-vulva|shaved-vulva|labia|female-genitalia|bald-vulva|shaved-vagina|female-star-appears-nude|female-nudity|female-rear-nudity|painting|red-car|art-gallery|hostage|fire-extinguisher|brain-scan|gang-rape-attempt|inside-the-mind|underwater-scene|finger-cut-off|female-doctor|nightmare|shot-in-the-head|premarital-sex|sociopath|swimming-pool|male-nudity|vulva|shot-in-the-penis|rape-attempt|manipulative-woman|loss-of-memory|female-full-frontal-nudity|ex-boyfriend-ex-girlfriend-relationship|amnesiac|skinny-dipping|indoor-swimming-pool|strangled-to-death|mri|buried-alive|hypnotist|nude-painting|bare-chested-male|brain-damage|woman-on-top|alfa-romero|flashback|male-rear-nudity|voice-over-narration|reference-to-the-naked-maja-the-painting|trance|sex-in-bed|kissing-while-having-sex|interracial-kiss|mind-control|attempted-rape|shot-in-the-crotch|fire|sex-with-patient|body-in-a-trunk|hit-by-a-car|car-keys|gambling|memory-loss|bare-butt|auctioneer|gang|package|auction-house|torture|auction|setting-a-car-on-fire|dead-body-in-car-trunk|famous-painting|2010s|stolen-art|guided-imagery|sex-scene|scotsman|self-narration|villain-played-by-lead-actor|junkyard|card-game|repeated-line|beating|mistaken-identity|stealing-a-car|text-messaging|subway|montage|kidnapping|parcel|british|electronic-music-score|paranoia|hit-by-a-truck|thug|bullet|dutch-angle|repressed-memory|church|ipad|deception|hallucination|man-hits-a-woman|snorricam|neo-noir|hit-with-a-fire-extinguisher|love|bodyguard|conspiracy|ex-soldier|decomposing-body|corpse|strangulation|russian-roulette|american-in-the-uk|metal-detector|gambling-addict|nightclub|warehouse|exploding-car|doctor|gasoline|macguffin|eavesdropping|shot-in-the-back|virtuality|rain|dream|femme-fatale|blood|exploding-head|held-at-gunpoint|revolver|knocked-out-with-gun-butt|electrocution|actor-talks-to-audience|breaking-the-fourth-wall|baseball-bat|surveillance|security-guard|security-camera|cell-phone|black-comedy|google|gas-grenade|gang-leader|elevator|interrogation|attempted-robbery|robbery|apartment|no-opening-credits|taser|blood-splatter|tearing-a-page-from-a-book|reference-to-the-sistine-chapel|reference-to-perfection|feminine-wiles|fake-book|ex-lover-ex-lover-relationship|dead-body-in-a-car-trunk|crazy-ex-boyfriend|vertical-smile|abusive-relationship|car-fire|night-cityscape|online-poker|compulsive-gambler|package-wrapped-in-brown-paper|package-tied-with-string|falling-down-escalator|keys|wearing-a-wire|tied-to-a-chair|fingernail-torture|pile-of-scrap-metal|apartment-ransacked|drilling-into-a-skull|hit-with-a-rifle-butt|sliding-down-a-rubbish-chute|destroying-a-computer|tear-gas-cannister|american-abroad|ambiguous-ending|title-appears-in-text|car-set-on-fire|boyfriend-girlfriend-relationship|abusive-boyfriend|man-slaps-a-woman|revelation|shot-in-the-forehead|hit-on-the-head-with-a-fire-extinguisher|punched-in-the-face|head-blown-off|shot-to-death|shot-in-the-chest|shot-through-a-window|character-says-i-love-you|interracial-relationship|photograph|surrealism|razor-blade|subtitled-scene|fantasy-sequence|wearing-a-sound-wire|london-england|time-lapse-photography|fingernail-cut-off|hospital|knocked-out|stun-gun|gas-mask|shotgun|character-repeating-someone-else's-dialogue|black-and-white-scene|lens-flare|restaurant|cafe|jealousy|obsession|art-book|parking-garage|vault|theft|thief|fear|strawberry|french|promise|greed|money|secret|flash-forward|rooftop|brain|f-word|subjective-camera|gambler|gambling-addiction|death|reference-to-iraq|reference-to-cape-canaveral|reference-to-the-concert-the-painting|reference-to-lioness-and-lion-in-a-cave-the-painting|reference-to-the-adoration-the-painting|reference-to-edgar-degas|reference-to-edouard-manet|reference-to-amedeo-modigliani|reference-to-the-storm-on-the-sea-of-galilee-the-painting|reference-to-jan-vermeer|reference-to-paul-cezanne|reference-to-caravaggio|kaleidoscopic-camera-effect|reference-to-vincent-van-gogh|reference-to-francisco-goya|reference-to-witches-in-the-air-the-painting|revenge|gore|double-cross|implanted-memory|based-on-tv-movie|remake|pistol|violence|murder|debt|gambling-debt|suppressed-memory|reference-to-rembrandt|heist-gone-wrong|art-theft|stolen-painting|one-word-title|title-spoken-by-character|plot-twist|twist-ending|surprise-ending|unreliable-narrator</t>
  </si>
  <si>
    <t xml:space="preserve">tt2103267</t>
  </si>
  <si>
    <t xml:space="preserve">Adore</t>
  </si>
  <si>
    <t xml:space="preserve">A pair of childhood friends and neighbors fall for each other's sons.</t>
  </si>
  <si>
    <t xml:space="preserve">Exclusive Media</t>
  </si>
  <si>
    <t xml:space="preserve">Naomi Watts, Robin Wright, Xavier Samuel, James Frecheville</t>
  </si>
  <si>
    <t xml:space="preserve">Anne Fontaine</t>
  </si>
  <si>
    <t xml:space="preserve">f-rated|revenge-sex|neighbor|friend|happiness|beach|friendship|black-panties|leg-spreading|female-rear-nudity|female-nudity|voyeurism|voyeur|coitus|copulation|sex-in-bed|blonde|scantily-clad-female|cleavage|child|secret|title-directed-by-female|leg-wound|revelation|tryst|bank-check|jeans|reverend|practicing-a-kiss|mother-in-law|minister|water-wings|beer|second-mother|reading-a-book-to-a-child|reading-aloud|catching-someone-having-sex|seaside|play-rehearsal|theatre|suv|revenge|bald-man|cliff|burial|grave|office|kitchen|one-for-the-road|aging|vomiting|listening-to-music|card-playing|actress|actor|reference-to-sydney-university|reference-to-george-gershwin|bikini|sydney-skyline|bus|song|singing|singer|computer|hotel|flowers|marriage|grandmother-granddaughter-relationship|lost-love|reunion|dream|bedtime-story|theatre-director|overhead-shot|ex-husband-ex-wife-relationship|birthday-present|birthday-party|dancing|dancer|tears|crying|physical-rehabilitation|crutches|wedding-reception|wedding|cigarette-smoking|saying-goodbye|leg-in-a-cast|surfing-accident|broken-leg|hospital|audition|breaking-up|pregnancy|remorse|champagne|photo-album|photograph|suspicion|australian|laptop|21st-birthday|antiseptic|new-job|drama-professor|curtain-call|audience|theatre-production|looking-at-oneself-in-a-mirror|mirror|boyfriend-girlfriend-relationship|bar|reading-a-book|book|leg-injury|flashback|younger-version-of-character|cell-phone|telephone-call|telephone|reference-to-jesus-christ|giving-a-toast|eating|food|based-on-novella|panties|sex-standing-up|art-gallery-manager|art-gallery|cemetery|graveyard|sydney-australia|sadness|18-year-old|20-year-old|sunglasses|underwater-fight|fight|sidewalk-cafe|remarriage|divorce|baby|drunkenness|guilt|swimming-underwater|dolphin|wetsuit|surfboard|beach-house|lie|happy-birthday|birthday|father-son-relationship|lesbian-subtext|jealousy|wine|memory|loneliness|kiss|reference-to-god|apology|tea|fear|woman-on-top|bare-butt|swimsuit|raft|infidelity|unfaithfulness|adultery|extramarital-affair|f-word|sunbathing|drinking|drink|bare-chested-male|surfer|flash-forward|surfing|widow|death-of-husband|boy|death|husband-wife-relationship|underwater-scene|teenage-boy|sex|male-nudity|nudity|male-rear-nudity|swimming|ocean|australia|best-friend|family-relationships|mother-son-relationship|face-slap|forbidden-love|older-woman-younger-man-relationship|death-of-father|surrogate-son|surrogate-mother|musical-production|watching-a-movie|reflection-in-a-rearview-mirror|rearview-mirror|teenage-girl|travel-agent|lollipop|female-female-kiss|running-on-a-beach|running|bartender|lesbian</t>
  </si>
  <si>
    <t xml:space="preserve">tt2165735</t>
  </si>
  <si>
    <t xml:space="preserve">Drug War</t>
  </si>
  <si>
    <t xml:space="preserve">A drug cartel boss who is arrested in a raid is coerced into betraying his former accomplices as part of an undercover operation.</t>
  </si>
  <si>
    <t xml:space="preserve">Honglei Sun, Louis Koo, Yi Huang, Yunxiang Gao</t>
  </si>
  <si>
    <t xml:space="preserve">Johnnie To</t>
  </si>
  <si>
    <t xml:space="preserve">7 wins &amp; 17 nominations.</t>
  </si>
  <si>
    <t xml:space="preserve">drugs|drug-cartel|bus|school-child|mute|double-cross|violence</t>
  </si>
  <si>
    <t xml:space="preserve">tt1288558</t>
  </si>
  <si>
    <t xml:space="preserve">Evil Dead</t>
  </si>
  <si>
    <t xml:space="preserve">Five friends head to a remote cabin, where the discovery of a Book of the Dead leads them to unwittingly summon up demons living in the nearby woods.</t>
  </si>
  <si>
    <t xml:space="preserve">Jane Levy, Shiloh Fernandez, Lou Taylor Pucci, Jessica Lucas</t>
  </si>
  <si>
    <t xml:space="preserve">Fede Alvarez</t>
  </si>
  <si>
    <t xml:space="preserve">6 wins &amp; 18 nominations.</t>
  </si>
  <si>
    <t xml:space="preserve">demon|book-of-the-dead|promise|violence|blood|h.p.-lovecraft|extreme-violence|vomiting-blood|glass-shard|blood-splatter|pulled-into-the-ground|house-fire|defibrillation|zippo-lighter|crowbar|chain|syringe|breaking-mirror|shotgun|shower-with-clothes-on|female-in-shower|flooded-river|driving-in-the-rain|roast-beef|immolation|trapdoor|injection|walking-in-the-woods-at-night|group-of-five|group-of-friends|dripping-blood|severed-foot|bitten-hand|locked-in-a-cellar|covered-in-blood|supernatural|stabbed-with-a-needle|gash-in-the-face|stabbed-with-glass|broken-mirror|necklace|hit-with-a-crowbar|shower|boiling-water|car-crash|rain|killing-an-animal|dead-dog|registered-nurse|cellar|drug-withdrawal|drug-addict|double-barreled-shotgun|flashback|head-cut-in-half|split-head|sole-survivor|characters-killed-one-by-one|fire|buried-alive|grave-digging|arm-cut-off|severed-arm|lesbian-kiss|washed-out-bridge|supernatural-rape|self-mutilation|raped-by-trees|rain-of-blood|oldsmobile|nail-gun|incantation|forest|electric-knife|box-cutter|trail-of-blood|attacked-by-a-plant|animate-tree|recovering-drug-addict|demonic-undead|chainsaw|cabin-in-the-woods|gore|demonic-possession|death-of-friend|character-says-i-love-you|raining-blood|unrated-version-available|multiple-versions|alternate-version|twitching|slip-and-fall|driving-into-a-lake|clock|head-covered-with-a-hood|bloody-knife|chained-to-a-tree|hit-with-a-rifle-butt|f-word|no-opening-credits|surprise-after-end-credits|scene-after-end-credits|hit-with-a-hammer|beaten-to-death|head-bashed-in|stabbed-in-the-face|stabbed-in-the-chest|stabbed-in-the-shoulder|stabbed-in-the-arm|stabbed-in-the-hand|photograph|burnt-face|character-repeating-someone-else's-dialogue|dead-cat|drawing|well|boyfriend-girlfriend-relationship|subtitled-scene|blood-on-camera-lens|filicide|person-on-fire|head-blown-off|father-daughter-relationship|character's-point-of-view-camera-shot|bag-over-head|knocked-out|sole-black-character-dies-cliche|title-at-the-end|stabbed-in-the-mouth|crushed-by-a-car|impalement|severed-hand|suicide|stabbed-in-the-neck|stabbed-in-the-leg|drowning|shot-in-the-chest|shot-in-the-leg|shot-in-the-hand|shot-in-the-shoulder|shot-in-the-forehead|shot-in-the-face|shot-in-the-arm|broken-hand|machete|rape-victim|rape|remake-of-cult-favorite|brother-sister-relationship|two-word-title|remake-of-cult-film|remake-of-american-film|remake|horror-movie-remake|chainsaw-murder</t>
  </si>
  <si>
    <t xml:space="preserve">tt1935902</t>
  </si>
  <si>
    <t xml:space="preserve">The Brass Teapot</t>
  </si>
  <si>
    <t xml:space="preserve">When a couple discovers that a brass teapot makes them money whenever they hurt themselves, they must come to terms with how far they are willing to go.</t>
  </si>
  <si>
    <t xml:space="preserve">Juno Temple, Michael Angarano, Alexis Bledel, Billy Magnussen</t>
  </si>
  <si>
    <t xml:space="preserve">Ramaa Mosley</t>
  </si>
  <si>
    <t xml:space="preserve">Comedy, Fantasy, Thriller</t>
  </si>
  <si>
    <t xml:space="preserve">greed|teapot|money|book|antique-shop|temptation|f-rated|ex-con|breaking-and-entering|brutally-honest|spitting|crotch-grab|head-butt|safe|black-eye|mma-fighter|cruise-ship|pregnancy|theft|reference-to-lord-of-the-rings|rolling-pin|golf-club|falling-from-height|different-face-in-mirror|mirror|shower|woods|digging-a-grave|vegan|saw|birth|reference-to-muhammad-ali|kiddie-pool|garage|shot-of-whiskey|robbery|hammer|beating|ripping-page-from-a-book|spanking|wink|tattoo|dentist|putting-hand-over-an-open-flame|full-moon|blood|curling-iron|reference-to-baby-face-nelson|stealing|tattoo-parlor|vomiting|man-in-underwear|party|blood-shy|briefcase|bicycle|voyeur|voyeurism|mini-dress|mini-skirt|black-panties|red-panties|panties|lingerie|scantily-clad-female|cleavage|magical-object|hasidic|gunfight|pain-tolerance|vigilante|murder-plot|revealing-a-secret|cheating|hubris|cursed-object|marijuana|implied-sodomy|vibrator|spanking-during-sex|antiques-roadshow|star-of-david|desperation|poverty|fable|high-school-reunion|money-falling-through-the-air|white-briefs|based-on-short-film|male-nudity|self-mutilation|pain|woman-in-underwear</t>
  </si>
  <si>
    <t xml:space="preserve">tt1731697</t>
  </si>
  <si>
    <t xml:space="preserve">The Lords of Salem</t>
  </si>
  <si>
    <t xml:space="preserve">Heidi, a radio DJ, is sent a box containing a record - a "gift from the Lords". The sounds within the grooves trigger flashbacks of her town's violent past. Is Heidi going mad, or are the Lords back to take revenge on Salem, Massachusetts?</t>
  </si>
  <si>
    <t xml:space="preserve">Sheri Moon Zombie, Bruce Davison, Jeff Daniel Phillips, Judy Geeson</t>
  </si>
  <si>
    <t xml:space="preserve">flashback|blood|vinyl|radio-station|radio-dj|salem-massachusetts|bathtub|death|supernatural-power|sadism|paranormal-phenomena|haunting|forced-fellatio|brutality|low-budget-film|freak|masturbation|evil-witch|disfigurement|possession|boston-massachusetts|east-coast|curse|exploitation|grindhouse-film|torture|butcher|butchery|lucifer|villain|blood-splatter|evil|evil-spirit|demon|monster|sadistic-psychopath|reference-to-satan|devil|bad-dream|terror|sadistic-horror|american-horror|throwback|grindhouse|darkness|gore|violence|gothic|missing-person|pile-of-nude-women|story-continued-during-end-credits|some-scenes-in-black-and-white|symbol|hit-on-the-head-multiple-times|beaten-to-death|iron-mask|golden-retriever|childbirth|commercial|acid-rock|apartment-5|woman-undressing|satanic-ceremony|bonfire|occult|painted-face|woman-in-a-wheelchair|family-tree|smoking-in-bath-tub|woman-in-a-bath|woman-screaming|neon-crucifix|woman-sitting-on-a-toilet|fetus-cut-from-womb|tasting-blood|woman-wearing-dreadlocks|coven|devil-worship|torch|writing-with-a-quill-pen|antichrist|written-by-director|no-opening-credits|scene-during-end-credits|tentacle|slow-motion-scene|theatre|head-bashed-in|murder|hit-with-a-frying-pan|sister-sister-relationship|husband-wife-relationship|heroin|coughing-blood|apartment-building|apartment|rat|piano-playing|burned-alive|nightmare|priest|cemetery|palm-reading|drug-addict|spit-in-the-face|infant|dog|female-rear-nudity|female-frontal-nudity|character-repeating-someone-else's-dialogue|voice-over-narration|record-player|witch-burning|witch|salem-witch-trial|lens-flare|oral-rape|fellatio|satanism|kitchen|black-metal|freeze-frame|campfire|goat|year-1696|place-name-in-title|city-name-in-title|independent-film|title-spoken-by-character</t>
  </si>
  <si>
    <t xml:space="preserve">tt1869425</t>
  </si>
  <si>
    <t xml:space="preserve">Filly Brown</t>
  </si>
  <si>
    <t xml:space="preserve">A promising hip-hop rhymer from Los Angeles finds herself in a gray area when a record producer offers her a compromising shot at stardom.</t>
  </si>
  <si>
    <t xml:space="preserve">Indomina Media Inc.</t>
  </si>
  <si>
    <t xml:space="preserve">Gina Rodriguez, Khool-Aid Rios, Jenni Rivera, Lou Diamond Phillips</t>
  </si>
  <si>
    <t xml:space="preserve">Youssef Delara, Michael D. Olmos</t>
  </si>
  <si>
    <t xml:space="preserve">tt1817273</t>
  </si>
  <si>
    <t xml:space="preserve">The Place Beyond the Pines</t>
  </si>
  <si>
    <t xml:space="preserve">A motorcycle stunt rider turns to robbing banks as a way to provide for his lover and their newborn child, a decision that puts him on a collision course with an ambitious rookie cop navigating a department ruled by a corrupt detective.</t>
  </si>
  <si>
    <t xml:space="preserve">Ryan Gosling, Craig Van Hook, Eva Mendes, Olga Merediz</t>
  </si>
  <si>
    <t xml:space="preserve">bank|bank-robbery|haunted-by-the-past|bank-robber|police|motorcycle|carnival|rookie-cop|corruption|death|motorcycle-stunt|schenectady-new-york|lawyer|hero|garage|money|mechanic|baby|stuntman|switchblade|character-appears-on-tv|warrantless-search|criminal-duo|dirt-bike|appeared-on-tv-news|house-party|teen-party|family-photo|car-motorcycle-chase|motorbike|falling-off-a-motorcycle|career-criminal|police-car-chase|father's-funeral|police-arrest|getting-high|teenager-with-a-gun|beaten-up|teenage-boy|teenage-son|baby-son|evidence-room|killed-by-police|character-appears-on-front-page-of-a-newspaper|shot-by-the-police|pharmacy-robbery|flash-forward|grave-side-ceremony|award-ceremony|whispering|laying-down-a-motorcycle|bail-out-of-jail|arraignment|facial-tattoo|lying-in-a-pool-of-blood|getaway|counting-money|repainting-a-motorcycle|chasing-geese|dirt-road-biking|fall-to-death|two-on-a-motorcycle|motorcycle-trick-riding|police-office-shot-in-the-leg|picture-of-sexy-girl-on-wall|church-service|night|shower|shooting|gunshot|heart-monitor|applause|court|station-wagon|flat-tire|breaking-a-window|autograph|announcer|knife|tent|baby-born-out-of-wedlock|restaurant|cafe|baby-crying|photographer|camera|parking-lot|apple|telephone-call|telephone|hostage|wheelchair|breaking-down-a-door|investigation|epic|search|kidnapping|breaking-and-entering|minister|crutches|fear|eating|food|therapy|assault|giving-a-toast|sarcasm|racist|shot-in-the-knee|watching-tv|blood|ferris-wheel|ambulance|injury|tv-reporter|tv-news|family-relationships|subjective-camera|prayer|pine-tree|pickup-truck|motel|limping-man|trailer-house|looking-in-a-window|vagina-slur|gun|truck|spray-paint|student|voice-over-conversation|kiss|knocking-on-a-door|tears|crying|spanish|dancing-with-a-dog|dancing|rearview-mirror|police-siren|reference-to-jesus-christ|anger|pursuit|chase|police-car|policeman|welding|dancer|drinking|drink|montage|violence|vomiting|shooting-a-police-officer|no-title-at-beginning|title-at-the-end|mother-son-relationship|punched-in-the-face|oxycodone|pharmacy|sunglasses|stepfather-stepson-relationship|courtroom|17-year-old|ecstasy-the-drug|arrest|marijuana|pot-smoking|high-school-student|funeral|police-detective|tape-recorder|police-chief|police-station|swimming-pool|therapist|character-repeating-someone-else's-dialogue|husband-wife-relationship|news-report|falling-out-a-window|hospital|falling-to-death|police-officer-shot|shot-in-the-leg|shot-in-the-chest|high-school|gun-in-mouth|jail|hit-with-a-wrench|ice-cream|trailer-home|dog|pistol|baptism|church|quitting-a-job|diner|nipples-visible-through-clothing|scene-during-opening-credits|long-take|tattoo|tattoo-on-face|balisong|bare-chested-male|runaway|country-road|honor|forest|jealousy|criminal|partner-in-crime|party|revenge|search-for-father|photograph|old-photograph|beating|drug-dealer|drug-use|troubled-youth|teenager|election|district-attorney|self-defense|heroism|police-corruption|auto-shop|hiding-in-the-back-of-a-truck|motorcycle-helmet|money-problems|bag-of-money|cemetery|motorcycle-chase|interracial-relationship|waitress|corrupt-cop|father-son-relationship|google|reference-to-metallica|crib|police-chase|drug-deal|backpack|reference-to-hall-and-oates|written-by-director|death-of-father|five-word-title|usa|american-flag|african-american|black-american|lord's-prayer|f-word|actress-shares-first-name-with-character|cigarette-smoking|actor-shares-first-name-with-character</t>
  </si>
  <si>
    <t xml:space="preserve">tt2158531</t>
  </si>
  <si>
    <t xml:space="preserve">Holla II</t>
  </si>
  <si>
    <t xml:space="preserve">After narrowly escaping with her life at the hands of her mentally ill sister Veronica, Monica, with the help of her Mother, Marion, has taken great measures to ensure her safety, including...</t>
  </si>
  <si>
    <t xml:space="preserve">Rockstone Releasing</t>
  </si>
  <si>
    <t xml:space="preserve">Vanessa Bell Calloway, Kiely Williams, Greg Cipes, Trae Ireland</t>
  </si>
  <si>
    <t xml:space="preserve">H.M. Coakley</t>
  </si>
  <si>
    <t xml:space="preserve">betrayal|plantation|twin|clown|slasher|sequel|campy|florida|los-angeles-california|cheetah-girls|teen-horror|african-american|urban-setting</t>
  </si>
  <si>
    <t xml:space="preserve">tt1381404</t>
  </si>
  <si>
    <t xml:space="preserve">The Company You Keep</t>
  </si>
  <si>
    <t xml:space="preserve">A former Weather Underground activist goes on the run from a journalist who has discovered his identity.</t>
  </si>
  <si>
    <t xml:space="preserve">Robert Redford, Shia LaBeouf, Julie Christie, Susan Sarandon</t>
  </si>
  <si>
    <t xml:space="preserve">surveillance|on-the-run|1970s|hiding|robbery|arrest|weather-underground|journalist|reporter|fbi|spider|new-york-city-new-york|spiderweb|tween-girl|department-of-motor-vehicles|turning-oneself-in-to-the-police|boat-dock|bloodhound|eurocopter-as350-squirrel|art-museum|coast-guard|marijuana-smuggling|sloop|beluga-whale|local-newspaper|newscast|students-for-a-democratic-society|ten-most-wanted-list|archival-footage|chicago-illinois|police-siren|ann-arbor-michigan|search-warrant|best-friend|telephone-number|father-tucking-daughter-into-bed|telephone-call|reference-to-march-on-washington|fireplace|boyfriend-girlfriend-relationship|tracing-a-telephone-call|questioning-authority|breaking-and-entering|bank-teller|yacht-club|yacht|logic|first-amendment|year-1971|year-1972|reference-to-planet-earth-first-foundation|american-flag|reference-to-las-vegas-nevada|envelope-slid-under-a-door|year-1979|motel|prison|drummond-island-michigan|anarchy|car-dealership|archive|diner|cabin-in-the-woods|reference-to-the-sds|political-protest|political-activism|federal-agent|anarchist|revolutionary|forest|restaurant|cafe|reference-to-the-boy-scouts|ex-police-chief|map|baseball-cap|car-accident|reference-to-washington-d.c.|classmate|reference-to-the-aclu|wallet|driver's-license|reference-to-the-university-of-virginia-law|reference-to-iowa-state-university|reference-to-the-detroit-pistons|fishing-trip|bare-chested-male|revolution|flash-camera|camera|photographer|handcuffs|thunder|rain|park-bench|park|gurnee-illinois|coralville-iowa|reference-to-the-peace-corps|coffee|libel|peace|german-shepherd|search-dog|dog|reference-to-lompoc-california|reference-to-jackson-state-university|reference-to-kent-state-university|reference-to-selma-alabama|reference-to-my-lai-massacre|babysitter|reference-to-philadelphia-pennsylvania|disappearance|reference-to-havana-cuba|seal-the-animal|harbor-seal|reference-to-the-new-york-times|reference-to-reuters|lumberyard|reference-to-monterey-california|detroit-michigan|looking-at-oneself-in-a-mirror|mirror|wiretap|archive-footage|security-guard|bank-of-michigan|newspaper-editor|reference-to-jesus-christ|demonstration|protest|husband-wife-relationship|death|murder|taxi|eating|food|black-american|african-american|milwaukee-wisconsin|train|being-followed|following-someone|fire-alarm|evacuation|hotel|guardian|prologue|filling-station|gas-station|laundromat|political-radical|toy-seal|passport|conscience|media-frenzy|hidden-identity|father-daughter-reunion|woods|promise|fake-id|law|art-gallery|police-chief|retirement|backpack|lecture-hall|professor|testimony|surrender|canada|11-year-old|freedom|memory|airport|helicopter|secret|trust|sailboat|boat|running|friendship|friend|pickup-truck|reference-to-karl-marx|death-of-wife|loss-of-wife|newspaper-headline|tv-reporter|love|computer|single-father|tv-news|liar|lie|subway|cell-phone|telephone|girl|policeman|terrorism|uncle-niece-relationship|research|jogging|michigan-upper-peninsula|big-sur-california|f-word|eyeglasses|sunglasses|brother-brother-relationship|innocence|guilt|new-york-state|manhattan-new-york-city|vermont|chase|pursuit|radical|anti-war|mother-daughter-relationship|photograph|politics|false-identity|idealism|student-radical|fbi-agent|interrogation|widower|michigan|albany-new-york|police|lawyer|ex-militant|crisis-of-conscience|adoptive-father-adopted-daughter-relationship|secluded-cabin|smuggler|father-daughter-relationship|newspaper-story|newspaper-office|newspaper-clipping|newspaper|newspaper-reporter|interview|bank-robber|terrorist|investigative-reporter|manhunt|fugitive|based-on-novel</t>
  </si>
  <si>
    <t xml:space="preserve">tt1980209</t>
  </si>
  <si>
    <t xml:space="preserve">Pain &amp; Gain</t>
  </si>
  <si>
    <t xml:space="preserve">A trio of bodybuilders in Florida get caught up in an extortion ring and a kidnapping scheme that goes terribly wrong.</t>
  </si>
  <si>
    <t xml:space="preserve">Mark Wahlberg, Dwayne Johnson, Anthony Mackie, Tony Shalhoub</t>
  </si>
  <si>
    <t xml:space="preserve">bodybuilder|reference-to-julia-roberts|lifting-weights|personal-trainer|punch-into-the-camera|muscleman|money|american-dream|extortion|kidnapping|steroids|prison|ex-convict|gym|restaurant|criminal|1990s|torture|motivational-speaker|cocaine|woman-wearing-a-bikini|hair-salon|playboy-magazine|gun-fire|polaroid-photograph|hotel-room|photographer|scantily-clad-woman|snorting-cocaine|living-large|alcohol|sex-with-a-fat-woman|comedic-sex-scene|penile-injection|porsche-911|sports-car|burning-car|flirting|gun-shop|erectile-disfunction|male-masturbation|sexy-woman|fat-woman|fully-clothed-sex|having-sex-with-skirt-hiked-up|sex-standing-up|sex-scene|high-heels|female-nudity|strip-show|stripper-pole|lying|three-word-title|court-room|doping|rape-by-deception|anal-rape|female-frontal-nudity|rear-entry-sex|breasts|sweat|erectile-dysfunction|fistfight|playing-against-type|hanging-upside-down|night-vision|duct-tape-blindfold|low-flying-airliner|tasered|pole-dancing|attica|pull-ups|obscene-finger-gesture|motivational-seminar|jumping-into-a-trash-bin|sprayed-with-water|body-waxing|star-of-david-pendant|spotter|self-injection|fitness-center|narrated-by-character|sit-ups|running-from-police|villain-played-by-lead-actor|american-flag|amateur-criminal|limousine|polyamory|palm-tree|bag-of-money|armored-truck|strongman|beefcake|crashing-through-a-window|fire|satire|handcuffs|knife|scalpel|photograph|rooftop|hostage|fake-accent|friendship|interracial-friendship|dog|basketball|f-word|long-take|snorricam|car-accident|horse-tranquilizer|drug-overdose|hypodermic-needle|doctor|injection|disguise|wheelchair|escape|conspiracy|machismo|blood-splatter|drunkenness|deception|cover-up|maggot|pornographer|premarital-sex|nunchucks|van|interrogation|caper|gay-slur|ethnic-slur|racial-slur|tattoo|weightlifting|cigar-smoking|night-vision-binoculars|judge|courthouse|u.s.-coast-guard|marriage-proposal|wedding-ceremony|death-penalty|trial|bank-vault|jumping-from-height|cocaine-snorting|safe-deposit-box|based-on-article|pulp-fiction|punched-in-the-chest|brawl|fight|wisecrack-humor|black-comedy|sunglasses|videotape|australian|female-rear-nudity|bare-butt|product-placement|montage|no-opening-credits|stun-gun|private-detective|prison-fight|axe|barbecue|female-cop|detective|wetting-pants|accidental-killing|gasoline|chase|police-chase|police|millionaire|drug-dealer|sniper-rifle|sniper|shotgun|machine-gun|neighborhood-watch|cell-phone|thong-panties|panties|subjective-camera|masturbation|home-invasion|raised-middle-finger|gun-store|swimming-pool|person-on-fire|bag-over-head|police-detective|breast-milk|pubic-hair|hatchet|dripping-blood|death-sentence|greed|what-happened-to-epilogue|shot-in-the-leg|helicopter|american-abroad|revenge|bahamas|stolen-car|stolen-dog|pistol|husband-wife-relationship|severed-hand|breast-implant|chainsaw|dismemberment|disposing-of-a-dead-body|corpse|blood|crushed-head|underwater-scene|thrown-through-a-window|wedding|severed-toe|shot-in-the-foot|attempted-murder|urination|soiling-pants|murder|hit-with-a-golf-club|dye-pack|investigation|motel|private-investigator|ex-cop|police-chief|boyfriend-girlfriend-relationship|hospital|character's-point-of-view-camera-shot|night-vision-goggles|dumb-criminal|stupidity|robbery|crushed-by-a-car|hit-by-a-van|exploding-car|car-set-on-fire|car-crash|hung-upside-down|sex-in-public|sex-on-car|mexico|drug-addict|notary|bank|manipulation|warehouse|sex-toy|speedboat|mansion|jewish|masked-man|knocked-out|priest|church|taser|blindfolded|tied-to-a-chair|duct-tape-over-eyes|lens-flare|sex-doll|dildo|watching-porn|looking-at-oneself-in-a-mirror|lethal-injection|nurse|interracial-marriage|interracial-sex|interracial-relationship|arrest|courtroom|beating|punched-in-the-face|beauty-pageant|stripper|strip-club|character-repeating-someone-else's-dialogue|bare-chested-male|police-raid|slow-motion-scene|freeze-frame|flashback|exercise|voice-over-narration|swat-team|foot-chase|hit-by-a-car|nonlinear-timeline|year-1995|year-1994|rhyme-in-title|ampersand-in-title|punctuation-in-title|miami-florida|based-on-true-story|title-spoken-by-character</t>
  </si>
  <si>
    <t xml:space="preserve">tt1931435</t>
  </si>
  <si>
    <t xml:space="preserve">The Big Wedding</t>
  </si>
  <si>
    <t xml:space="preserve">A long-divorced couple fakes being married as their family unites for a wedding.</t>
  </si>
  <si>
    <t xml:space="preserve">Robert De Niro, Katherine Heigl, Diane Keaton, Amanda Seyfried</t>
  </si>
  <si>
    <t xml:space="preserve">Justin Zackham</t>
  </si>
  <si>
    <t xml:space="preserve">wedding|divorce|family-relationships|farce|adoption|marriage|black-comedy|sexual-humor|dysfunctional-family|woman-with-glasses|wedding-planning|marriage-proposal|father-daughter-relationship|infidelity|wedding-reception|wedding-ceremony|male-virgin|sculptor|lie|confession|confession-booth|catholic-priest|priest|artist|catholic|ex-husband-ex-wife-relationship|remake-of-french-film|remake|three-word-title|birth-mother|deception</t>
  </si>
  <si>
    <t xml:space="preserve">tt0762138</t>
  </si>
  <si>
    <t xml:space="preserve">Syrup</t>
  </si>
  <si>
    <t xml:space="preserve">A slacker hatches a million-dollar idea. But, in order to see it through, he has to learn to trust his attractive corporate counterpart. Based on Max Barry's novel.</t>
  </si>
  <si>
    <t xml:space="preserve">Juan Luis Acevedo, Kirstie Alley, Jolene Andersen, Max Barry</t>
  </si>
  <si>
    <t xml:space="preserve">Aram Rappaport</t>
  </si>
  <si>
    <t xml:space="preserve">satire|suicide|faked-death|reference-to-tom-cruise|reference-to-angelina-jolie|celebrity|reference-to-paris-hilton|pedicab|grave-side-ceremony|stealing-an-idea|telesales-telephone-call|evacuation|fire-alarm|mylar-helium-balloon|coughing-blood|sex-in-advertising|new-york-city|advertising-agency|one-word-title|female-boss|elevator|tv-commercial|cameo-appearance|pretend-lesbian|marketing-executive|vending-machine|based-on-novel</t>
  </si>
  <si>
    <t xml:space="preserve">tt1491044</t>
  </si>
  <si>
    <t xml:space="preserve">The Iceman</t>
  </si>
  <si>
    <t xml:space="preserve">The story of Richard Kuklinski, the notorious contract killer and family man. When finally arrested in 1986, neither his wife nor daughters had any clue about his real profession.</t>
  </si>
  <si>
    <t xml:space="preserve">Michael Shannon, Winona Ryder, Chris Evans, Ray Liotta</t>
  </si>
  <si>
    <t xml:space="preserve">Ariel Vromen</t>
  </si>
  <si>
    <t xml:space="preserve">serial-murderer|based-on-true-story|contract-killer|murder-of-a-girl|crime-family|gambino-crime-family|lucchese-crime-family|arrest|year-1964|film-lab|murder|family-man|newscast|persian-cat|shot-multiple-times|limb-in-traction|ice-cream-man|father-beating-son|road-rage|poem|reckless-driving|fender-bender|birthday-cake|discovering-a-dead-body|praying|chrysler-new-yorker|coitus-interruptus|pregnant|dismembered-body|baby-bottle|man-holding-a-baby|scuffle|girl-wearing-a-parochial-school-uniform|toasting-with-a-drink|holding-someone's-head-underwater|reference-to-the-disney-corporation|electrocardiogram|stabbing|dead-body-in-a-freezer|dead-body-in-a-trunk|murder-of-a-boy|reference-to-the-golden-nugget-casino-atlantic-city|begging-for-one's-life|last-chance|bombing-a-house|bombing|partner|police-van|losing-one's-temper|mailbox|movie-camera|currency-exchange|reference-to-vernon-new-jersey|reference-to-dumars-restaurant|clenched-fist|reference-to-the-vietnam-war|rollerskating-rink|no-regret|puerto-rican|piano-player|piano|ex-altar-boy|younger-version-of-character|dead-body|dutch-irish|heart-attack|reference-to-brooklyn-new-york-city|killing-a-dog|dog|hudson-city-jail-new-jersey|reference-to-hudson-new-jersey|crime-syndicate|cuban|surrogate-son|lower-east-side-manhattan-new-york-city|snow|aunt-niece-relationship|notoriety|gun|rooftop|new-york-city-skyline|reference-to-henry-kissinger|crying-man|prayer|van|witness|girl|bus|moustache|catholic-school|pounding-head-against-a-wall|stealing-from-a-dead-body|fever|voice-over-writing|chewing-gum|trapped|reference-to-neville-chamberlain|father-son-relationship|sitting-on-steps|trust-fund|sandwich|killing-a-cat|cat|threat|lawyer|christmas-tree|trenton-state-prison-new-jersey|door-bell|family-relationships|breaking-a-car-window|handcuffs|overhead-shot|tears|crying|year-2006|newspaper-headline|newspaper|garbage-bag|bench|park|trust|police-siren|police-car|pay-phone|reference-to-the-steel-pier-atlantic-city|reference-to-bergen-new-jersey|court|eyeglasses|beeper|reference-to-walt-disney|playground|debt-collector|forgiveness|kissing-smeone's-forehead|hiding|silencer|year-1986|restaurant|cafe|head-wound|pointing-a-gun-at-someone's-head|shaving|christmas-present|birthday|watching-tv|telephone-call|telephone|shooting-out-a-car-window|beating|wine|knocking-on-a-door|giving-a-toast|violence|friendship|friend|best-friend|fear|pursuit|chase|reference-to-trenton-new-jersey|penis-slur|reference-to-atlantic-city-new-jersey|drug-deal|tattoo|money|reference-to-hoboken-new-jersey|polish-slur|briefcase|jail|pride|photograph|dancing|dancer|sunglasses|disco|drinking|drink|reference-to-jesus-christ|shooting|cologne|taxi|mother-daughter-relationship|baby|catholic|cigarette-smoking|tv-news|reference-to-god|blood|jewish|death|flash-forward|new-york-city|kiss|strangulation|blood-splatter|atf-agent|year-1983|title-appears-in-writing|pager|corpse|poison|severed-leg|dismemberment|hung-upside-down|porno-theater|abusive-father|prison-visit|brother-brother-relationship|prison|flashback|nonlinear-timeline|explosion|hiding-in-a-closet|bar|father-daughter-relationship|cocaine|interrupted-sex|bare-chested-male|shot-in-the-back|shot-in-the-forehead|manhattan-new-york-city|year-1976|shot-in-the-face|neck-breaking|stabbed-to-death|stabbed-in-the-back|shot-to-death|shot-in-the-chest|hit-with-a-car-door|character-repeating-someone-else's-dialogue|reference-to-richard-nixon|pistol|hospital|year-1965|throat-slitting|pool-table|pool-hall|tattoo-on-hand|diner|undercover-agent|lens-flare|written-by-director|mobster|mob-enforcer|what-happened-to-epilogue|cemetery|phone-booth|christmas|birthday-party|nightclub|mirror-ball|year-1979|cyanide|male-in-shower|car-chase|car-accident|roller-skating|derringer|lincoln-continental|shot-in-the-head|year-1975|dumont-new-jersey|shot-in-the-stomach|homeless-man|face-slap|hit-and-run|playing-pool|reference-to-natalie-wood|secret-life|initiation|ice-cream-truck|mob-hit|death-threat|poisoning|organized-crime|disposing-of-a-dead-body|nickname-as-title|husband-wife-relationship|psychopath|two-word-title|true-crime|jersey-city-new-jersey|hitman|frozen-body|freezer|based-on-book|title-spoken-by-character|whipping|12-year-old|spoon-sticking-to-nose|bathroom|18-year-old|17-year-old|apology|f-word|16-year-old|polish|character-name-in-title</t>
  </si>
  <si>
    <t xml:space="preserve">tt1602613</t>
  </si>
  <si>
    <t xml:space="preserve">Only God Forgives</t>
  </si>
  <si>
    <t xml:space="preserve">Julian, a drug-smuggler thriving in Bangkok's criminal underworld, sees his life get even more complicated when his mother compels him to find and kill whoever is responsible for his brother's recent death.</t>
  </si>
  <si>
    <t xml:space="preserve">Ryan Gosling, Kristin Scott Thomas, Vithaya Pansringarm, Gordon Brown</t>
  </si>
  <si>
    <t xml:space="preserve">13 wins &amp; 20 nominations.</t>
  </si>
  <si>
    <t xml:space="preserve">thai-boxing|punishment|drug-dealer|brutal-cop|vengeance|prostitute|murder|neon|extreme-violence|very-little-dialogue|lynchian|thailand|nightmare|reference-to-bertolt-brecht|fistfight|thai-police|police-protection|police-officer-shot-in-the-chest|police-officer-shot-in-the-head|police-officer-shot-in-the-back|police-officer-killed|police-officer-shot|police-officer|fantasy-sequence|three-word-title|hand-through-chest|stabbed-to-death|stabbed-in-the-throat|child-in-peril|patricide|masked-man|murder-of-a-police-officer|shooting-a-police-officer|beating|kicked-in-the-chest|impalement|statue-of-david|hit-with-a-frying-pan|forced-to-strip|foot-chase|shot-in-the-back|uzi|shot-in-the-forehead|shot-in-the-chest|motorcycle|slow-motion-scene|gay-slur|character-repeating-someone-else's-dialogue|restaurant|no-opening-credits|face-slap|fist|nightclub|stabbed-in-the-back|cigarette-smoking|racial-slur|off-screen-rape|looking-at-oneself-in-a-mirror|pistol|hotel|bilingualism|surrealism|singing|karaoke-bar|tied-to-a-chair|severed-arm|red-light|head-bashed-in|beaten-to-death|death-of-daughter|corpse|breaking-a-bottle-over-someone's-head|brothel|american-abroad|subtitled-scene|bare-chested-male|police-lieutenant|reference-to-alejandro-jodorowsky|oedipus-complex|pool-of-blood|gore|katana-sword|stabbed-in-the-arm|stabbed-in-the-leg|dismemberment|blood-splatter|arm-cut-off|shot-to-death|stabbed-in-the-ear|shot-in-the-head|murder-of-an-innocent-person|eye-gouging|throat-slitting|claim-in-title|slashed-to-death|domineering-mother|swollen-face|burnt-face|punched-in-the-face|knocked-out|black-dress|torture|boiling-oil|assassination-attempt|tough-cop|lighting-a-cigarette-for-a-woman|pretending-to-be-a-couple|drug-trafficking|circle-of-violence|stylized-violence|revenge|blade|death-of-brother|severed-hand|bloodbath|covered-in-blood|teen-prostitute|murder-of-a-prostitute|boxing-club|female-masturbation|muay-thai|blood|violence|mother-son-relationship|neo-noir|bangkok-thailand|arthouse-action|written-by-director|death-of-mother|death-of-son</t>
  </si>
  <si>
    <t xml:space="preserve">tt1951261</t>
  </si>
  <si>
    <t xml:space="preserve">The Hangover Part III</t>
  </si>
  <si>
    <t xml:space="preserve">When one of their own is kidnapped by an angry gangster, the Wolf Pack must track down Mr. Chow, who has escaped from prison and is on the run.</t>
  </si>
  <si>
    <t xml:space="preserve">male-full-frontal-nudity|gold|prison|friend|intervention|funeral|heart-attack|giraffe|on-the-run|tijuana-mexico|male-pubic-hair|pubic-hair|desert|thailand|group-of-friends|black-humor|man-with-glasses|finger-gun|mini-van|eating-dog-food|letter|falling-from-height|parachute|bag-over-head|smothered-with-a-pillow|monkey|male-frontal-nudity|breast-implant|tuxedo|wedding|body-in-a-trunk|sledgehammer|boy|pregnancy|knocked-out|prostitute|penthouse|caesar's-palace-las-vegas|mother-daughter-relationship|pawnshop|stolen-car|base-jumping|head-butt|punched-in-the-face|soiling-pants|shot-to-death|shot-in-the-back|shot-in-the-chest|murder|limousine|police-station|dog-collar|home-invasion|rooster|criminal|syringe|threatened-with-a-knife|singing|karaoke-bar|drugged-food|drugged-drink|reference-to-billy-joel|betrayal|deception|robbery|dentist|pharmacist|pharmacy|gas-station|flashback|pistol|masked-man|foot-chase|running-a-car-off-the-road|lens-flare|director-cameo|husband-wife-relationship|dead-dog|killing-an-animal|road-trip|slow-motion-scene|bare-chested-male|cell-phone|friendship|brother-in-law-brother-in-law-relationship|character-repeating-someone-else's-dialogue|character-says-i-love-you|father-son-relationship|car-crash|severed-head|decapitation|impersonating-a-police-officer|written-by-director|part-of-trilogy|escaped-convict|prison-escape|subtitled-scene|scene-during-end-credits|scene-during-opening-credits|prison-riot|los-angeles-california|kidnapping|las-vegas-nevada|returning-character-killed-off|third-part|sequel|death-of-father|f-word</t>
  </si>
  <si>
    <t xml:space="preserve">tt1634136</t>
  </si>
  <si>
    <t xml:space="preserve">Violet &amp; Daisy</t>
  </si>
  <si>
    <t xml:space="preserve">Two teenage assassins accept what they think will be a quick-and-easy job, until an unexpected target throws them off their plan.</t>
  </si>
  <si>
    <t xml:space="preserve">Cinedigm Films</t>
  </si>
  <si>
    <t xml:space="preserve">Saoirse Ronan, Alexis Bledel, James Gandolfini, Marianne Jean-Baptiste</t>
  </si>
  <si>
    <t xml:space="preserve">Geoffrey Fletcher</t>
  </si>
  <si>
    <t xml:space="preserve">cupcake|puppy|father-daughter-estrangement|assassin|f-rated|playing|female-protagonist|flashback|best-friend|tear-on-cheek|sniper|shooting-blanks|reference-to-louis-armstrong|woman-in-a-towel|bubble-gum|stepping-on-a-dead-body|female-in-a-shower|pancreatic-cancer|jumping-on-a-dead-body|chapter-headings|hopscotch|oatmeal-cookie|out-of-ammunition|caged-bird|two-riding-a-tricycle|playing-patty-cake|sleeping-on-a-park-bench|18th-birthday|gossip-magazine|jumping-on-a-bed|barefoot-woman|dancing|blowing-out-a-candle|countdown|shot-multiple-times|firing-two-guns-simultaneously|hit-lady|impersonating-a-nun|dream-sequence|female-sniper|locked-door|fast-talking|puddle-of-blood|f-word|tall-tale|police-badge|terminal-illness|massacre|nosey-neighbor|telling-a-joke|broken-mirror|dumpster|public-urination|divided-into-chapters|answering-machine|flower-in-title|sleeping-on-a-couch|sitting-on-a-couch|yo-yo|milk-moustache|milk-and-cookies|oatmeal-raisin-cookie|baking-cookies|contract-killer|bird-in-a-cage|woman-wearing-pyjamas|pizza-delivery|nun-costume|teenage-assassin|woman-wearing-towel|shootout|teenage-girl|female-assassin|color-in-title|ampersand-in-title|character-name-in-title</t>
  </si>
  <si>
    <t xml:space="preserve">tt2184339</t>
  </si>
  <si>
    <t xml:space="preserve">The Purge</t>
  </si>
  <si>
    <t xml:space="preserve">A wealthy family are held hostage for harboring the target of a murderous syndicate during the Purge, a 12-hour period in which any and all crime is legal.</t>
  </si>
  <si>
    <t xml:space="preserve">Ethan Hawke, Lena Headey, Max Burkholder, Adelaide Kane</t>
  </si>
  <si>
    <t xml:space="preserve">James DeMonaco</t>
  </si>
  <si>
    <t xml:space="preserve">violence|one-night|killing-spree|class-differences|knife|survival|mother-daughter-relationship|suburb|security-system|containment|neo-noir|cat-and-mouse|minimal-cast|single-set-production|psycho-thriller|survival-horror|die-hard-scenario|psychopath|stalking|torture|deception|self-defense|suspense|year-2022|child-in-peril|tied-to-a-chair|threat|neighbor-neighbor-relationship|husband-wife-relationship|mansion|upper-class|home-invasion|written-by-director|surprise-ending|murder|under-the-bed|slasher|family-in-danger|masked-intruder|schoolgirl-uniform|remote-controlled-toy-car|film-starts-with-text|first-part|child-with-a-gun|social-commentary|death|double-cross|stabbed-in-the-leg|shot-in-the-leg|axe|torment|held-at-gunpoint|rescue|moral-dilemma|blood-splatter|blood|one-day|clock|homeless-man|betrayal|power-outage|basement|cell-phone|family-relationships|beating|fear|revenge|media-coverage|news-report|surveillance|satire|tooth-knocked-out|left-for-dead|attempted-murder|blood-on-camera-lens|f-word|hiding-under-a-bed|pool-table|morality|flashlight|lens-flare|machine-gun|shootout|corpse|broken-nose|nosebleed|jumping-through-a-window|hit-with-a-pool-cue|stabbed-to-death|stabbed-in-the-chest|stabbed-in-the-back|axe-murder|duct-tape-over-mouth|bound-and-gagged|stabbed-in-the-stomach|dog-tag|hiding-in-a-closet|family-dinner|emergency-broadcast-system|character-says-i-love-you|boyfriend-girlfriend-relationship|18-year-old|death-of-boyfriend|death-of-husband|security-camera|neighbor|character-repeating-someone-else's-dialogue|father-son-relationship|father-daughter-relationship|mother-son-relationship|shot-in-the-stomach|shot-in-the-head|shot-in-the-back|shot-to-death|shot-in-the-chest|2020s|filmed-killing|beaten-to-death|hit-with-a-baseball-bat|machete|pistol|shotgun|scene-during-opening-credits|masked-woman|masked-man|dystopia|death-of-father|death-of-friend|title-spoken-by-character|title-appears-in-writing|social-decay|interrogation|treadmill|revolver</t>
  </si>
  <si>
    <t xml:space="preserve">tt1684925</t>
  </si>
  <si>
    <t xml:space="preserve">Wish You Were Here</t>
  </si>
  <si>
    <t xml:space="preserve">Four friends lose themselves in a carefree South-East Asian holiday. Only three come back. Dave and Alice return home to their young family desperate for answers about Jeremy's mysterious ...</t>
  </si>
  <si>
    <t xml:space="preserve">Felicity Price, Joel Edgerton, Teresa Palmer, Antony Starr</t>
  </si>
  <si>
    <t xml:space="preserve">Kieran Darcy-Smith</t>
  </si>
  <si>
    <t xml:space="preserve">cambodia|holiday|secret-revealed|drunkenness|elephant-figurine|missing-son|claim-in-title|news-report|police-station|airport|questioning|elephant|elephant-statuette|stabbed-multiple-times|child-prostitute|stabbing|held-at-gunpoint|gun-held-to-head|stabbed-to-death|knife|pistol|gangster|marijuana|vacation|sniffer-dog|australian-abroad|ecstasy-the-drug|beach-party|two-on-a-motorcycle|motorcycle|drunk-driving|moving-house|baby|premature-birth|childbirth|car-accident|guilt|guilty-conscience|language-teaching|language-teacher|language-class|sister-sister-estrangement|sex-with-sister's-husband|sex-on-beach|marriage-problems|female-teacher|video-camera|australia|australian|child's-birthday-party|birthday-party|pregnant-woman|pregnancy|panic-attack|family-relationships|mother-son-relationship|mother-daughter-relationship|father-son-relationship|father-daughter-relationship|four-word-title|hairy-chest|bare-chested-male|beach|flashback|tourist|bar|market|importer|detective|drugs|ecstasy|adultery|infidelity|sister-sister-relationship|pregnant-wife|husband-wife-relationship|missing-person|man-crying</t>
  </si>
  <si>
    <t xml:space="preserve">tt1995341</t>
  </si>
  <si>
    <t xml:space="preserve">It's a Disaster</t>
  </si>
  <si>
    <t xml:space="preserve">Four couples meet for Sunday brunch only to discover they are stuck in a house together as the world may be about to end.</t>
  </si>
  <si>
    <t xml:space="preserve">Rachel Boston, Kevin M. Brennan, David Cross, America Ferrera</t>
  </si>
  <si>
    <t xml:space="preserve">Todd Berger</t>
  </si>
  <si>
    <t xml:space="preserve">brunch|black-comedy|nervous-breakdown|confession|last-supper|suicide-pact|reference-to-brooke-shields|reference-to-the-rapture|woman-dressed-in-sheets|man-dressed-in-sheets|glockenspiel|woman-with-guitar|man-with-guitar|bare-chested-male|unfaithful-wife|break-up|three-word-title|apostrophe-in-title|reference-to-ludwig-van-beethoven|urination|sitting-in-a-bathtub|telemarketer|conspiracy-theorist|black-humor|bickering|female-doctor|lecturing|profanity|group-of-friends|unfaithful-husband|car-radio|tattooed-man|butt-crack|jealousy|hazmat-suit|husband-wife-relationship|fu-manchu-moustache|man-in-hazmat-suit|bowling-ball|singing-in-a-car|bomb|dirty-bomb|glasses|man-with-glasses|boyfriend-girlfriend-relationship|apocalypse|end-of-the-world|claim-in-title|f-word</t>
  </si>
  <si>
    <t xml:space="preserve">tt1245492</t>
  </si>
  <si>
    <t xml:space="preserve">This Is the End</t>
  </si>
  <si>
    <t xml:space="preserve">While attending a party at James Franco's house, Seth Rogen, Jay Baruchel and many other celebrities are faced with the Biblical Apocalypse.</t>
  </si>
  <si>
    <t xml:space="preserve">James Franco, Jonah Hill, Seth Rogen, Jay Baruchel</t>
  </si>
  <si>
    <t xml:space="preserve">Evan Goldberg, Seth Rogen</t>
  </si>
  <si>
    <t xml:space="preserve">10 wins &amp; 20 nominations.</t>
  </si>
  <si>
    <t xml:space="preserve">party|apocalypse|ensemble-cast|marijuana-joint|rapture|celebrity|end-of-the-world|vomiting|explosion|exploding-body|sex-slave|hit-by-a-truck|recreational-vehicle|escape|actress|gay-stereotype|homosexual|racial-slur|gay-slur|beating|jumping-through-a-window|rape|chase|home-invasion|giant-monster|giant-creature|giant|parody|satire|monster|creature|eye-gouging|looting|car-accident|car-set-on-fire|falling-from-height|burned-to-death|erection|blood-splatter|blood|gore|video-diary|library|bathtub|knife|beer|hiding-in-a-closet|siege|barbecue|cell-phone|exploding-helicopter|helicopter|chainsaw|baseball-bat|shotgun|no-opening-credits|actor|black-comedy|crude-humor|reference-to-sandra-bullock|f-word|money-falling-through-the-air|ascending-to-heaven|prop-gun|breakfast|kitchen|loss-of-friend|chased-by-a-demon|fall-from-height|reference-to-new-kids-on-the-block|reference-to-the-backstreet-boys|reference-to-the-rapture|ecstasy|man-with-glasses|masturbation|self-parody|scatological-humor|reference-to-lindsay-lohan|gun-in-mouth|movie-poster|falling-through-the-floor|foot-chase|hit-by-a-car|supernatural|convenience-store|kicked-in-the-face|helicopter-crash|finger-cut|hit-on-the-head-with-a-rock|falling-down-stairs|cross|punched-in-the-face|drugged-drink|actor-director-writer|based-on-short-film|halo|saint|heaven|severed-nose|bitten-in-the-face|eaten-alive|skull|cannibalism|cannibal|burned-alive|person-on-fire|redemption|tied-to-a-bed|hit-with-a-baseball-bat|exorcism|demonic-possession|chaos|panic|self-sacrifice|stabbed-in-the-leg|knife-throwing|thrown-through-a-window|prayer|male-rape|male-frontal-nudity|demon-rape|match|severed-head|decapitation|basement|hallucination|friends-who-hate-each-other|porn-magazine|drinking-urine|urination|selfishness|video-camera|film-within-a-film|montage|bible|reference-to-satan|demon|fire|axe|pistol|mansion|singing|severed-arm|damnation|crushed-head|death|impalement|falling-to-death|news-report|exploding-car|car-crash|earthquake|character-says-i-love-you|crushed-to-death|cameo|sleeping-in-a-bathtub|fellatio|male-rear-nudity|bare-chested-male|sinkhole|survival|water|slow-motion-scene|raised-middle-finger|phallic-symbol|painting|cigarette-smoking|ecstasy-the-drug|magic-mushroom|cocaine|face-slap|woman-slaps-a-man|butt-slap|reference-to-god|pipe-smoking|reference-to-george-clooney|los-angeles-california|lens-flare|fast-motion-scene|drunkenness|marijuana|hollywood-california|character-repeating-someone-else's-dialogue|character's-point-of-view-camera-shot|friendship|self-referential|airport|canadian|claim-in-title|actress-playing-herself|actor-playing-himself</t>
  </si>
  <si>
    <t xml:space="preserve">tt2209418</t>
  </si>
  <si>
    <t xml:space="preserve">Before Midnight</t>
  </si>
  <si>
    <t xml:space="preserve">We meet Jesse and Celine nine years on in Greece. Almost two decades have passed since their first meeting on that train bound for Vienna.</t>
  </si>
  <si>
    <t xml:space="preserve">Drafthouse Recommends</t>
  </si>
  <si>
    <t xml:space="preserve">Ethan Hawke, Julie Delpy, Seamus Davey-Fitzpatrick, Jennifer Prior</t>
  </si>
  <si>
    <t xml:space="preserve">Nominated for 1 Oscar. Another 21 wins &amp; 59 nominations.</t>
  </si>
  <si>
    <t xml:space="preserve">greece|hotel|hotel-room|american|writer|dinner|summer-vacation|first-love|teenage-boy|old-man|jealousy|sex|female-nudity|child-custody|driving|chapel|job-offer|twin-sisters|father-son-relationship|one-day-time-span|peloponnese-greece|walking|cooking|third-part|friend|greek|twin|airport|woman|dream|author|reference-to-mikhail-gorbachev|letter-to-oneself|female-frontal-nudity|female-removes-her-clothes|breasts|scantily-clad-female|cleavage|reference-to-garden-of-eden|reference-to-pompeii|kissing-while-having-sex|rocky-shore|lake-house|woman-in-a-bikini|bare-chested-male|camera-shot-of-feet|reference-to-the-garden-of-eden|ex-husband-ex-wife-relationship|bsa-motorcycle|cast-party|reference-to-cleopatra|trojan-condom|rat-experiment|rat|reference-to-sweden|anger|reference-to-chicken-pox|reference-to-the-american-school-of-paris|reference-to-quaker|refrigerator-magnet|science-project|reference-to-gay-rights|reference-to-women's-rights|bed|boyfriend-girlfriend-relationship|reading-a-book|reference-to-honore-de-balzac|speaking-in-a-high-voice-from-helium|reference-to-helium|reference-to-oxygen|massage|selfishness|masculinity|femininity|female-instinct|childbirth|reference-to-leukemia|winning|ping-pong|reference-to-luxembourg-gardens-paris|dying|mural|byzantine-art|reference-to-texas|reference-to-london-england|babysitter|zipping-up-one's-pants|removing-one's-panties|urination|defecation|wall-painting|reference-to-new-york-city|fan-the-person|autographing-a-book|autograph|praying-hands|vagina-slur|rationality|reference-to-the-sorbonne-paris|reference-to-washington-d.c.|reference-to-pigalle-paris|falling-in-love|time-traveler|teleportation|time-machine|letter-from-the-future|imaginary-friend|texting|whispering|whistling|orphan|funeral|cremation|songwriter|reference-to-saint-odilla|sense-of-sight|blindness|e-mail|undressing-someone|reference-to-euripides|panties|boxer-shorts|underwear|reference-to-warsaw-poland|reference-to-times-square-manhattan-new-york-city|wind-turbine|piano-player|piano|anthropologist|acoustics|coma|reference-to-epidaurus-greece|promise|girl|13-year-old|photographer|camera|applause|high-school-freshman|breaking-up|reference-to-facebook|condom|baseball|metaphor|hyperbole|bare-feet|killing-a-kitten|kitten|cat|old-woman|penis|death|computer-chess|computer|chess|reference-to-garry-kasparov|reference-to-delphi-greece|reference-to-apollo|storytelling|soul-mate|swimming|beach|actress|lie|apple|soccer|fairy-tale|reference-to-how-deep-is-your-love-the-song|reference-to-the-bee-gees|secret|reference-to-vaclav-havel|reference-to-leo-tolstoy|reference-to-joan-of-arc|memory|reference-to-mahatma-gandhi|passion|goat|hope|reference-to-jesus-christ|unhappiness|happiness|divorce|fear|reference-to-arthur-rimbaud|reference-to-martin-luther-king|41-year-old|fellatio|reference-to-lech-walesa|chicago-illinois|paris-france|kissing-someone's-breasts|kiss|reference-to-donald-duck|reference-to-pinocchio|wine|husband-wife-relationship|father-daughter-relationship|mother-daughter-relationship|mother-son-relationship|prologue|reference-to-marilyn-monroe|friendship|giving-a-toast|drinking|eating|reference-to-elia-kazan|reference-to-marlon-brando|f-word|french|cell-phone|reference-to-god|marriage|reference-to-dostoyevsky|reference-to-emily-bronte|reference-to-henry-miller|reference-to-sylvia-plath|reference-to-django-reinhardt|reference-to-donald-rumsfeld|reference-to-dick-cheney|reference-to-the-nobel-prize|skyping|reference-to-socrates|reference-to-medea|reference-to-minotaur|reference-to-shakespeare's-the-winter's-tale|swimsuit|telephone-call|little-girl|children|sequel|two-word-title|dog|drink|food|boy</t>
  </si>
  <si>
    <t xml:space="preserve">tt1847713</t>
  </si>
  <si>
    <t xml:space="preserve">The Guillotines</t>
  </si>
  <si>
    <t xml:space="preserve">An elite crime-fighting unit in the court of the Chinese emperor relies on flying swords to defeat their enemies.</t>
  </si>
  <si>
    <t xml:space="preserve">Xiaoming Huang, Ethan Juan, Purba Rgyal, Tian Gao</t>
  </si>
  <si>
    <t xml:space="preserve">Wai-Keung Lau</t>
  </si>
  <si>
    <t xml:space="preserve">flying-guillotine</t>
  </si>
  <si>
    <t xml:space="preserve">tt2132285</t>
  </si>
  <si>
    <t xml:space="preserve">The Bling Ring</t>
  </si>
  <si>
    <t xml:space="preserve">Inspired by actual events, a group of fame-obsessed teenagers use the internet to track celebrities' whereabouts in order to rob their homes.</t>
  </si>
  <si>
    <t xml:space="preserve">Katie Chang, Israel Broussard, Emma Watson, Claire Julien</t>
  </si>
  <si>
    <t xml:space="preserve">celebrity|burglary|troubled-teen|media-frenzy|felony|celebrity's-home|haute-couture|beverly-hills-california|based-on-true-story|stealing|juvenile-delinquency|moral-deterioration|stolen-jewelry|lust-for-money|money|theft|los-angeles-california|california|heist|f-rated|nightclub|prison-bus|judge|prison-sentence|court-room|mob-of-photographers|handcuffed|search-warrant|airport|smoking-pot|party|snorting-cocaine|watching-tv|news-broadcast|fence|walking-backwards|night-driving|night|accidentally-firing-a-gun|implied-sex|poor-gun-safety|yard-sale|loot|modern-architecture|laptop-computer|crack-smoking|cigarette-smoking|crack-pipe|car-crash|mugshot|stripper-pole|mansion|applying-lipstick|applying-makeup|walk-in-closet|shoe-collection|dishonesty|internet-research|fashion-brand|celebrity-gossip|slow-motion-scene|social-media|dancing|taking-a-selfie|alcohol|name-dropping|usa|smart-phone|shopping-spree|pack-of-money|cell-phone|stolen-money|stealing-a-car|porsche|true-crime|consumerism|greed|homosexual-teenager|closeted-homosexual|handcuffs|lingerie|crime-gone-awry|sexuality|friendship|newsreel-footage|stupidity|dumb-criminal|police|cleavage|cat-burglar|grand-larceny|archival-footage|girl-in-panties|pink-panties|panties|moral-cowardice|moral-corruption|stolen-car|scientologist|vanity-fair-magazine|fashion-accessory|gun|high-heels|drug-abuse|car-accident|dui|life-style|male-female-friendship|dressing-room|key-under-the-mat|egomaniac|inflated-ego|celebrity-cameo|brand-name|stealing-money|stolen-purse|easy-money|prayer|two-girls-in-bed|google-streetview|reference-to-google|reference-to-facebook|2000s|title-directed-by-female|mother-daughter-relationship|courtroom|arrest|high-school|underage-smoking|underage-drinking|group-of-friends|female-director|based-on-article|burglar|teenage-girl|decadence|reference-to-lindsay-lohan|reference-to-megan-fox|reference-to-kirsten-dunst|reference-to-miranda-kerr|reference-to-audrina-partridge|reference-to-rachel-bilson|reference-to-orlando-bloom|reference-to-paris-hilton|singing-in-a-car|written-by-director|independent-film|title-spoken-by-character</t>
  </si>
  <si>
    <t xml:space="preserve">tt2609912</t>
  </si>
  <si>
    <t xml:space="preserve">Kevin Hart: Let Me Explain</t>
  </si>
  <si>
    <t xml:space="preserve">Filmed at a sold-out performance at Madison Square Garden, comedian Kevin Hart delivers material from his 2012 "Let Me Explain" concert tour.</t>
  </si>
  <si>
    <t xml:space="preserve">Kevin Hart, Harry Ratchford, Will 'Spank' Horton, Joey Wells</t>
  </si>
  <si>
    <t xml:space="preserve">Leslie Small, Tim Story</t>
  </si>
  <si>
    <t xml:space="preserve">toronto|montreal|lying|reference-to-twitter|reference-to-youtube|birmingham-england|reference-to-spiderman|reference-to-jay-z|scene-during-end-credits|stadium|fire|stand-up-comedy|divorce|amsterdam-netherlands|copenhagen-denmark|finger-gun|subtitled-scene|stockholm-sweden|london-england|comedy-tour|tour-bus|american-abroad|vancouver-british-columbia-canada|oslo-norway|madison-square-garden-manhattan-new-york-city|stand-up-comedian|performer-name-in-title|character-name-in-title</t>
  </si>
  <si>
    <t xml:space="preserve">tt1433811</t>
  </si>
  <si>
    <t xml:space="preserve">Disconnect</t>
  </si>
  <si>
    <t xml:space="preserve">A drama centered on a group of people searching for human connections in today's wired world.</t>
  </si>
  <si>
    <t xml:space="preserve">Jason Bateman, Hope Davis, Frank Grillo, Michael Nyqvist</t>
  </si>
  <si>
    <t xml:space="preserve">Henry Alex Rubin</t>
  </si>
  <si>
    <t xml:space="preserve">ex-cop|journalist|cyber-bully|cell-phone|lawyer|imposter|sexting|death-of-daughter|fitness-center|practical-joke|live-sex-website|skateboarding|bare-breasts|words-on-screen|text-on-screen|internet-chat|private-detective|held-at-gunpoint|internet-pornography|tv-reporter|fbi|fbi-agent|high-school|credit-card-fraud|ensemble-cast|soda-bottle|coma|hanged-boy|hanged-child|writing-in-lipstick|social-networking|social-commentary|social-issues|computer|family-relationships|fistfight|tablet-computer|attempted-child-suicide|suicide-attempt-by-hanging|urination|headphones|photograph|impersonation|life-support|yearbook|hospital-room|hospital|following-someone|automatic-pistol|pistol|ex-soldier|multiple-storyline|slow-motion-scene|saved-from-hanging|hanging|suicide-attempt|lipstick|prank-gone-wrong|prank|cyber-bullying|bullying|teenage-girl|laptop-computer|text-message|dry-cleaners|suv|news-report|spit-in-the-face|grieving-mother|interracial-marriage|interracial-relationship|internet-sex|hockey-stick|ice-hockey|one-word-title|ex-marine|teenage-boy|school-bully|online-chat|chat-room|loss-of-child|husband-wife-relationship|breaking-and-entering|identity-theft|stolen-identity|social-media|brother-sister-relationship|mother-son-relationship|father-son-relationship|attempted-suicide|internet|investigative-journalism|female-reporter|reference-to-radiohead|reference-to-sigur-ros|15-year-old|masturbation|webcam</t>
  </si>
  <si>
    <t xml:space="preserve">tt2016940</t>
  </si>
  <si>
    <t xml:space="preserve">Man of Tai Chi</t>
  </si>
  <si>
    <t xml:space="preserve">A young martial artist's unparalleled Tai Chi skills land him in a highly lucrative underworld fight club.</t>
  </si>
  <si>
    <t xml:space="preserve">Tiger Hu Chen, Keanu Reeves, Karen Mok, Hai Yu</t>
  </si>
  <si>
    <t xml:space="preserve">Keanu Reeves</t>
  </si>
  <si>
    <t xml:space="preserve">tai-chi|temple|fight-club|student|martial-artist|master|strangulation|watching-television|knife-fight|shot-multiple-times|tasered|car-rollover|eye-gouge|disqualification|strobe-light|stabbed-in-the-belly|robinson-r44-raven-helicopter|thrown-through-a-window|one-way-window|envelope-of-money|100-yuan-bill|martial-arts-tournament|reality-tv-producer|corrupt-cop|corrupt-police|loss-of-innocence|wire-fu|emotionless|escape|swimming|statue|chinese|stun-gun|falling-off-a-cliff|murder-attempt|indonesian|detective|policewoman|chief-inspector|spitting-blood|student-teacher-relationship|meditation|cruelty|agreement|game-of-death|contest|camera|game-of-survival|duel|attack|hidden-camera|tough-guy|modern-gladiator|internet|webcast|fictional-game-show|brutality|boy-meets-girl|violence|last-man-standing|neck-breaking|strongman|knife|threatened-with-a-knife|mixed-martial-arts|stabbed-in-the-chest|betrayal|double-cross|broken-leg|blood|punched-in-the-stomach|fight-to-the-death|death|two-against-one|fistfight|hand-to-hand-combat|one-on-one|shout|ship|police-station|hong-kong-police|hong-kong|helicopter|sifu|refusing-to-obey-orders|defeat|volkswagen|revenge|washing|knockout|private-plane|airport|letter|apology|scolded-by-employer|knocked-out|package|underground-fighting|breath|delivery-man|stabbed-in-stomach|flower|listening-to-car-radio|television-host|competition|beijing-china|spear|yin-and-yang|murder|fictional-reality-show|black-mask|fighter|prize-fighter|martial-art</t>
  </si>
  <si>
    <t xml:space="preserve">tt1457767</t>
  </si>
  <si>
    <t xml:space="preserve">The Conjuring</t>
  </si>
  <si>
    <t xml:space="preserve">Paranormal investigators Ed and Lorraine Warren work to help a family terrorized by a dark presence in their farmhouse.</t>
  </si>
  <si>
    <t xml:space="preserve">Vera Farmiga, Patrick Wilson, Lili Taylor, Ron Livingston</t>
  </si>
  <si>
    <t xml:space="preserve">15 wins &amp; 21 nominations.</t>
  </si>
  <si>
    <t xml:space="preserve">supernatural-power|ghost|filicide|crawl-space|based-on-true-story|exorcism|possession|hole-in-a-wall|child-sacrifice|crucifix|suicide-by-hanging|locket|hanged-by-the-neck|hung-from-tree|hanging-picture-falling-down-from-wall|rancid-odor|attempted-murder|death-of-pet|noose|tied-to-a-chair|falling-through-the-floor|dead-bird|levitation|lecture|bruise|sleepwalking|flash-camera|ultraviolet-light|slit-wrists|child-in-peril|dead-dog|hand-clapping-game|little-girl|doll|catholic-priest|locked-in-a-cellar|clairvoyant|haunted-house|mother-daughter-relationship|paranormal-investigator|rhode-island|witch|animate-doll|laundry-drying-on-clothes-line|volkswagen-bus|boat-dock|cutting-hair|wardrobe|station-wagon|3:07-am|pigeon|wind-chime|psychic-vision|ghost-in-mirror|paranormal-investigation|vision|rocking-chair|clothesline|maid|suicide|hanged-woman|blood-vomiting|matches|bitten-in-the-face|music-box|sister-sister-relationship|truck-driver|demonic-possession|ghost-hunter|apparition|husband-wife-relationship|farmhouse|marriage|paranormal-activity|ends-with-quotation|no-opening-credits|dybbuk|dybbuk-box|electronic-music-score|music-score-features-piano|ends-with-text|laughing|genuflecting|pump-action-shotgun|driving-at-night-in-the-rain|wakefield-massachusetts|blindfold|spiral|house-by-a-lake|harrisville-rhode-island|starts-with-biographical-notes|loss-of-pet|bumping-head|revealing-the-truth|scissors|prank|near-death-experience|motel|flashback|character's-point-of-view-camera-shot|upside-down-camera-shot|character-repeating-someone-else's-dialogue|video-camera|shotgun|police-officer|new-house|blindfolded|two-word-title|sailor-suit|little-boy|hiding-in-cupboard|sideburns|year-1968|year-1971|teenage-girl|father-daughter-relationship|singing-in-a-car|pancake</t>
  </si>
  <si>
    <t xml:space="preserve">tt1230215</t>
  </si>
  <si>
    <t xml:space="preserve">Not Fade Away</t>
  </si>
  <si>
    <t xml:space="preserve">Set in suburban New Jersey the 1960s, a group of friends form a rock band and try to make it big.</t>
  </si>
  <si>
    <t xml:space="preserve">John Magaro, Jack Huston, Will Brill, Brahm Vaccarella</t>
  </si>
  <si>
    <t xml:space="preserve">David Chase</t>
  </si>
  <si>
    <t xml:space="preserve">band|new-jersey|country-club|audition|rolling-stones|blues|1960s|singing|breaking-the-fourth-wall|reference-to-the-rolling-stones|reference-to-the-beatles|reference-to-martin-luther-king|three-word-title|f-word|christmas-dinner|christmas-present|christmas-tree|thanksgiving-dinner|drummer|lead-singer|demo-tape|record-album|reference-to-fellatio|hospital-bed|recording-studio|hollywood-party|italian-restaurant|father-son-conflict|college-dropout|cross-country-trip|train-ride|mental-hospital|involuntary-commitment|sister-sister-relationship|rivalry|father-son-relationship|television|dancing|music-scene|los-angeles-california|injury|motorcycle-accident|contract|long-hair|boyfriend-girlfriend-relationship|vietnam-war|art|guitar|guitar-player|brawl|teenager|rock-music|italian-american|liberal|gay-slur|racial-slur|drug-addiction|drugs|african-american|kiss|song|dog|party|family-relationships|independent-film|title-spoken-by-character</t>
  </si>
  <si>
    <t xml:space="preserve">tt2132374</t>
  </si>
  <si>
    <t xml:space="preserve">Life's a Breeze</t>
  </si>
  <si>
    <t xml:space="preserve">Tells the story of a family as they search for a lost fortune around the streets of Dublin.</t>
  </si>
  <si>
    <t xml:space="preserve">Kelly Thornton, Fionnula Flanagan, Pat Shortt, Eva Birthistle</t>
  </si>
  <si>
    <t xml:space="preserve">ireland|family-relationships|house-cleaning|life-savings|dysfunctional-family|male-stripper|man-wearing-briefs|bare-chested-male</t>
  </si>
  <si>
    <t xml:space="preserve">tt2334649</t>
  </si>
  <si>
    <t xml:space="preserve">Fruitvale Station</t>
  </si>
  <si>
    <t xml:space="preserve">The story of Oscar Grant III, a 22-year-old Bay Area resident, who crosses paths with friends, enemies, family, and strangers on the last day of 2008.</t>
  </si>
  <si>
    <t xml:space="preserve">Michael B. Jordan, Melonie Diaz, Octavia Spencer, Kevin Durand</t>
  </si>
  <si>
    <t xml:space="preserve">39 wins &amp; 53 nominations.</t>
  </si>
  <si>
    <t xml:space="preserve">bay-area|22-year-old|b.a.r.t.|birthday|police|police-officer|new-year's-eve|written-by-director|female-cinematographer|watching-television|videotaping-on-cell-phone|cellphone|prisoner|death-of-a-dog|trader-joe's-the-store|brutality|reference-to-the-food-network|archive-footage|hugging|pre-school|black-bra-and-panties|gun|san-quentin-federal-penitentiary|reference-to-the-pittsburg-steelers|reference-to-the-oakland-raiders|hit-in-the-face|gang|rough-housing|south-hayward-california|highland-hospital-oakland|west-oakland-california|web-design-company|shrimp-as-food|catfish|reference-to-candyland-the-board-game|uncle-nephew-relationship|uncle-niece-relationship|new-year's-countdown|facial-injury|sister-sister-relationship|video-camera|theft|surgery|subjective-camera|i.c.u.|group-prayer|internal-bleeding|silent-scene|blood-transfusion|tears|thief|dead-body|stealing-a-ring|b.a.r.t.-officer|panties|bra|bay-area-rapid-transit|vagina-slur|candle|blowing-out-candles-on-a-birthday-cake|reference-to-chuck-e-cheese|reference-to-toys-r-us|code-3|emergency-room|removing-a-bullet|reference-to-god|first-degree-murder|manslaughter|bloody-mouth|protest|demonstration|riot|epilogue|dropping-daughter-off-at-day-care|day-care|cooking|text-on-screen|shooting|street-life|rap-music|listening-to-music|year-2007|strip-search|bare-chested-male|undressing|male-nudity|nudity|flash-forward|flashback|looking-at-oneself-in-a-mirror|mirror|liar|lie|dancing|dancer|wristwatch|san-francisco-skyline|escalator|urination|celebration|pregnancy|marriage|teacher|prayer|race-relations|asian-american|birthday-cake|fear|sleeplessness|marijuana|photograph|spanish|card-trick|fish-fry|death|dying|kicking|fight|playground|dreadlocks|lesbian|jumping-a-subway-turnstile|flirting|drinking|drink|father-daughter-relationship|mother-daughter-relationship|little-girl|happy-new-year|subway|train|tattoo|shower|happy-birthday|n-word|f-word|birthday-card|family-relationships|grandmother-grandson-relationship|loss-of-job|unemployment|telephone-call|telephone|brother-sister-relationship|barber-shop|drug-dealer|drug-deal|police-car|policeman|blood|killing-a-dog|dog-hit-by-a-car|dog|san-rafael-california|infidelity|unfaithfulness|adultery|extramarital-affair|hayward-california|shooting-an-unarmed-man|murder-of-an-innocent-person|handcuffs|racial-slur|anger|violence|low-budget-film|death-of-boyfriend|death-of-protagonist|police-harassment|racial-tension|boyfriend-girlfriend-relationship|murder|tragic-event|family-tragedy|punched-in-the-face|racism|fight-in-train|taser|mother-son-relationship|homicide|prison-visit|police-brutality|ex-con|grocery-store|arrest|subway-train|liquor-store|fireworks|hospital|party-goer|correctional-officer|san-leandro-california|witness|pistol|shot-in-the-back|place-name-in-title|black-american|san-francisco-california|subway-station|officer-involved-shooting|year-2008|public-transit|year-2009|new-year's-day|police-shooting|urban-setting|two-word-title|oakland-california|african-american|death-of-friend|death-of-son|based-on-true-story|independent-film|title-spoken-by-character|friend|underwear|sleeping|mother-and-daughter-share-a-shower|crying|kiss|money|sex|gay|eating|food|friendship</t>
  </si>
  <si>
    <t xml:space="preserve">tt1758795</t>
  </si>
  <si>
    <t xml:space="preserve">The To Do List</t>
  </si>
  <si>
    <t xml:space="preserve">Feeling pressured to become more sexually experienced before she goes to college, Brandy Klark makes a list of things to accomplish before hitting campus in the fall.</t>
  </si>
  <si>
    <t xml:space="preserve">Aubrey Plaza, Johnny Simmons, Bill Hader, Alia Shawkat</t>
  </si>
  <si>
    <t xml:space="preserve">Maggie Carey</t>
  </si>
  <si>
    <t xml:space="preserve">male-objectification|high-school|feces-in-a-swimming-pool|lifeguard|female-vomiting|scantily-clad-female|sarcasm|irony|high-school-senior|1990s|awkwardness|immaturity|female-sexuality|sexuality|virginity|swimming-pool|high-school-student|teenage-boy|teenage-girl|sexual-humor|list|sex|friend|f-rated|sexual-experimentation|sex-in-a-van|woman-wearing-black-lingerie|women-wearing-a-one-piece-swimsuit|playing-acoustic-guitar|graduation-ceremony|year-1993|boise-idaho|bra-falling-off|bare-chested-male|public-nudity|bullhorn|woman-in-a-bikini|pool-slide|hanging-upside-down|graduation-speech|thong-panties|cleavage|girl-in-panties|blue-panties|female-masturbation|masturbation|naivety|crowd|father-daughter-relationship|megaphone|laughing|joy|bedroom|bed|dress|beer|upside-down|practical-joke|prank|best-friends|best-friend|friendship|sister-sister-relationship|mini-skirt|shorts|desire|cunnilingus|oral-sex|kiss|panties|drinking|drink|upskirt|white-panties|party|swimsuit|bikini|handwriting|argument|clumsiness|embarrassment|boy|girl|black-humor|girl-with-glasses</t>
  </si>
  <si>
    <t xml:space="preserve">tt2292959</t>
  </si>
  <si>
    <t xml:space="preserve">The Canyons</t>
  </si>
  <si>
    <t xml:space="preserve">When Christian, an LA trust-fund kid with casual ties to Hollywood, learns of a secret affair between Tara and the lead of his film project, Ryan, he spirals out of control, and his cruel mind games escalate into an act of bloody violence.</t>
  </si>
  <si>
    <t xml:space="preserve">Lindsay Lohan, James Deen, Nolan Gerard Funk, Amanda Brooks</t>
  </si>
  <si>
    <t xml:space="preserve">Paul Schrader</t>
  </si>
  <si>
    <t xml:space="preserve">psychopath|erotic-thriller|foursome|cheating|male-nudity|penis|sex-scene|homosexual|f-word|jealousy|actress|female-in-a-shower|nudity|lesbian-kiss|masturbation|jealous-boyfriend|group-sex|female-nudity|female-frontal-nudity|male-frontal-nudity|lesbian|breasts|pubic-hair|cocaine|neo-noir|swinger-couple|swinger|stairway|reference-to-amoeba-music|shopping-mall|reference-to-malibu-california|video-store|reference-to-rohypnol|parking-garage|bathroom|white-bra-and-panties|black-bra-and-panties|new-mexico|photo-shoot|crying|reference-to-facebook|wine|swimsuit|yoga-instructor|yoga|sports-car|text-messaging|male-prostitute|suspicion|tequila|bare-butt|cunnilingus|computer|bare-feet|distrust|underwear|kiss|bar|drinking|drink|camera-shot-of-a-woman's-legs|unfaithfulness|adultery|fellatio|bisexual|open-relationship|cigarette-smoking|assistant|aspiring-actor|actor|paranoia|shower|undressing|film-producer|los-angeles-california|infidelity|crying-woman|argument|boyfriend-girlfriend-relationship|swimming-pool|mansion|malibu-california|briefs|male-underwear|male-rear-nudity|female-pubic-hair|oral-sex|surveillance|secret|violence|male-pubic-hair|emergency-room|prank|internet|acting-class|hoodie|keys|mirror|reflection-in-a-mirror|kiss-on-the-cheek|photographer|camera|snorting-cocaine|mobile-phone|tears|seduction|sunglasses|unhappiness|liar|lie|film-director|cell-phone|bare-chested-male|trust-fund|abandoned-theater|reference-to-dubai|reference-to-pringles|reference-to-michigan|money|ex-model|suv|hotel|investigation|hooker|earphones|cafe|public-relations-company|reference-to-youtube|therapy|throat-slitting|threat-to-kill|dead-body|blood|alibi|looking-at-oneself-in-a-mirror|reference-to-las-vegas-nevada|movie-projector|apology|extortion|flash-forward|tattoo|father-son-relationship|atm|throwing-a-cell-phone|reference-to-palm-springs-california|bartender|handshake|beer|pretending-to-snore|chance-meeting|death|break-up|restaurant|undressing-someone|knife|rubber-gloves|psychiatrist|insanity|murderer|murder|brentwood-california|extramarital-affair|legs|misunderstanding|reference-to-god|18-year-old|telephone-call|telephone|memory|fear|remote-control|reference-to-jesus-christ|scream</t>
  </si>
  <si>
    <t xml:space="preserve">tt1723121</t>
  </si>
  <si>
    <t xml:space="preserve">We're the Millers</t>
  </si>
  <si>
    <t xml:space="preserve">A veteran pot dealer creates a fake family as part of his plan to move a huge shipment of weed into the U.S. from Mexico.</t>
  </si>
  <si>
    <t xml:space="preserve">Jennifer Aniston, Jason Sudeikis, Emma Roberts, Will Poulter</t>
  </si>
  <si>
    <t xml:space="preserve">stripper|lap-dance|male-frontal-nudity|striptease|spider-bite|mexico|marijuana|fake-family|blonde|bikini|girl-in-panties|wet-panties|thong-panties|white-panties|black-panties|panties|female-removes-her-clothes|reference-to-50-cent|shot-in-the-shoulder|reference-to-oprah-winfrey|woman-punching-a-man|male-rear-nudity|reference-to-osama-bin-laden|reference-to-meryl-streep|reference-to-snoop-dogg|gun-in-mouth|airport|taser|incest-joke|profanity|reference-to-guns-'n'-roses|reference-to-slash|tarantula|virgin|bloopers-during-credits|fireworks|youtube|killer-whale|homeless-teenager|eviction|road-trip|u.s.-mexico-border|strip-club|drug-dealer|neighbor|dea-agent|drug-smuggling|woman|highway-travel|road-movie|on-the-road|fondling|voyeurism|voyeur|upskirt|mini-skirt|scantily-clad-female|cleavage|title-at-the-end|tattoo|hospital|new-mexico|hit-by-a-car|punched-in-the-face|hit-with-a-wrench|bound-and-gagged|breast-fondling|butt-slap|first-kiss|guitar-playing|drug-lord|border-crossing|reference-to-michael-jordan|reference-to-lebron-james|reference-to-willie-nelson|ice-sculpture|pistol|reference-to-mark-wahlberg|raised-middle-finger|tucson-arizona|slow-motion-scene|quitting-a-job|aquarium|bag-over-head|reference-to-han-solo|character-repeating-someone-else's-dialogue|reference-to-facebook|bare-chested-male|scene-during-opening-credits|denver-colorado|2010s|breaking-the-fourth-wall|f-word|reference-to-tom-waits|singing-in-a-car|bribery|guessing-game|drawing|haircut|bottle-rocket|iphone|witness-protection-program|auto-repair-shop|camping|corrupt-cop|carnival|fourth-of-july|robbery|recreational-vehicle|claim-in-title|title-spoken-by-character|character-name-in-title</t>
  </si>
  <si>
    <t xml:space="preserve">tt1426329</t>
  </si>
  <si>
    <t xml:space="preserve">Lovelace</t>
  </si>
  <si>
    <t xml:space="preserve">The story of Linda Lovelace, who is used and abused by the porn industry at the behest of her coercive husband, before taking control of her life.</t>
  </si>
  <si>
    <t xml:space="preserve">Amanda Seyfried, Peter Sarsgaard, Sharon Stone, Robert Patrick</t>
  </si>
  <si>
    <t xml:space="preserve">Rob Epstein, Jeffrey Friedman</t>
  </si>
  <si>
    <t xml:space="preserve">rape|deep-throat|porn-industry|clitoris|sex-toy|orgasm|ejaculation|fellatio|porn-star|porn-actress|nudity|female-frontal-nudity|testicles|rear-entry-sex|skinny-dipping|facial-bruise|beating|fear|gang-bang|dildo|prostitute|sexual-fantasy|penis|adult-filmmaking|cunnilingus|female-nudity|sexual-humiliation|pornography-actress|adult-film-star|adult-film-actress|exploitation|drug-addiction|adult-film-actor|voyeurism|woman-with-glasses|man-with-glasses|rough-sex|female-rear-nudity|sex|abusive-relationship|what-happened-to-epilogue|trust|golden-age-of-porn|girl-in-panties|breasts|jukebox|ex-u.s.-marine|coffee|film-production-assistant|vagina-slur|applause|cuba-libre-the-drink|undressing|underwear|pulling-down-pants|studying-lines|kiss-on-the-cheek|adoption|poster-girl|sexual-revolution|nervousness|blowing-bubbles|underwater-scene|miami-florida|oyster|audition|irs|audio-flashback|repeated-scene|thunder|choking-someone|ceiling-mirror|rollerskating-rink|policeman|vacuum-cleaner|doorbell|theatre-audience|champagne|limousine|financier|leg-bruise|kiss|flowers|restaurant-owner|hit-in-the-stomach|punched-in-the-stomach|falling|mother-son-relationship|station-wagon|family-reunion|collect-call|shooting-a-blow-up-doll|blow-up-doll|giving-a-toast|police-car|injury|crying|hotel-telephone-operator|hand-over-someone's-mouth|friendship|friend|writing-an-autobiography|writing-a-book|husband-wife-fight|publisher|adult-bookstore|hit-on-the-head-with-a-telephone|death-in-a-car-accident|death|car-crash|writer|eyeglasses|loan|taxi|apology|suffering|pain|autograph|black-eye|running|pursuit|chase|pay-phone|malibu-california|throwing-a-telephone|gun|kissing-someone's-stomach|pill-popping|pills|airport-security|airport|convertible|reel-to-reel-tape-recorder|tape-recorder|flash-forward|drinking|drink|flashback|motel|passion|snorting-cocaine|cocaine|pimp|bikini|jail-cell|jail|freckles|mother-slaps-daughter|catholic|divorce|go-go-dancer|disco|earrings|photograph|eating|food|prayer|watching-tv|cigarette-smoking|microphone|somersault|bare-butt|watching-a-movie|marriage-proposal|restaurant|cafe|ex-policeman|swimming|makeup-artist|f-word|bell-bottoms|telephone-call|telephone|home-movie|pot-smoking|marijuana|song|singing|singer|dancing|dancer|band|imitating-fellatio|father-daughter-relationship|new-york-city|bathtub|money|voice-over-interview|photographer|camera|marriage|film-camera|film-projector|film-director|red-carpet|photo-shoot|women-wearing-a-one-piece-swimsuit|pool-party|ford-mustang|roller-rink|sunbathing|coercion|price-of-fame|florida|domestic-abuse|white-panties|panties|manipulation|bruise|fight|filmmaker|producer|actress|lie-detector|polygraph|interview|undressing-someone|prostitution|beach|sunglasses|roller-skating|diner|husband-wife-relationship|mother-daughter-relationship|hotel-room|hotel|swimming-pool|blood|violence|party|humiliation|slap|face-slap|movie-theater|mustache|police-officer|police|abusive-husband|domestic-violence|woman-crying|crying-woman|briefs|hairy-chest|bare-chested-male|counter-culture|based-on-true-story|based-on-book|title-spoken-by-character|reference-to-grace-kelly|reference-to-william-shakespeare|reference-to-betty-crocker|year-2002|18-year-old|reference-to-johnny-carson|reference-to-jesus-christ|reference-to-god|year-1970|21-year-old|surname-as-title|ends-with-biographical-notes|1970s|male-underwear|name-in-title|subject-name-in-title|one-word-title|character-name-in-title</t>
  </si>
  <si>
    <t xml:space="preserve">tt1535108</t>
  </si>
  <si>
    <t xml:space="preserve">Elysium</t>
  </si>
  <si>
    <t xml:space="preserve">In the year 2154, the very wealthy live on a man-made space station while the rest of the population resides on a ruined Earth. A man takes on a mission that could bring equality to the polarized worlds.</t>
  </si>
  <si>
    <t xml:space="preserve">Matt Damon, Jodie Foster, Sharlto Copley, Alice Braga</t>
  </si>
  <si>
    <t xml:space="preserve">messiah|saviour|christ-figure|social-commentary|class-differences|fight-the-system|cyberpunk|class-conflict|space-station|radiation|secretary-of-defense|parole|factory|coup|thief|future|human-in-outer-space|child|throwing-a-bottle|verticle-take-off-and-landing-aircraft|pickup-truck|futuristic-aircraft|hand-gun|tattooed-man|factory-worker|assault-rifle|human-versus-robot|missile-attack|shuttle-craft|robot-waiter|ex-criminal|bald-man|police-robot|humanoid-robot|exoframe|fear-of-death|force-field|exo-suit|fistfight|medication|smashing-a-glass-door-with-a-potted-plant|loyalty|sadism|hologram|elevator|homeland-security|evacuation|drone|utopia|broken-mirror|glass-shard|sense-of-smell|trapped|hoodie|implant|shack|holding-a-boy-upside-down|smelling-someone|locker-room|threatened-with-a-screwdriver|monitor|beer-bottle|screwdriver-the-tool|stabbing|blurred-vision|doctor|captive|capture|ex-con|air-pollution|laptop|dragging-a-body|subjective-camera|photograph|rifle|five-days-to-live|rooftop|missile-launcher|pursuit|distorted-sound|missile|shantytown|street-life|burka|drink|drinking|champagne|satellite|gun|graffiti|pointing-a-gun-at-someone's-head|male-with-long-hair|pilot|rape|kidnapping|torture|politics|cigarette-smoking|mirror|f-word|flash-forward|droid|younger-version-of-character|man-punches-a-woman|man-murders-a-woman|looking-at-oneself-in-a-mirror|lifting-someone-into-the-air|murder-of-a-child|blood-splatter|citizenship|knife-fight|threatened-suicide|hitting-a-woman|download|surveillance-drone|child-with-leukemia|pig|stabbed-in-the-belly|stabbed-with-a-sword|car-flip|blown-to-bits|explosive-bullet|armored-car|robotic-exoskeleton|projectile-vomiting|sleeper-agent|industrial-accident|insensitive-boss|locket|robot-factory|helicopter-crash|surface-to-space-missile|child-using-crutches|police-brutality|sitting-on-a-swing|tanning-bed|city-ruins|implanted-memory|brain-surgery|brain-machine-interface|gun-battle|dark-hero|terminal-illness|blockbuster|death-of-hero|tragic-hero|corrupt-official|knife|mansion|swimming-pool|machete|race-against-time|crash-landing|brawl|surveillance|martial-arts|security-camera|shootout|flash-drive|armory|robbery|spaceship|artificial-intelligence|bus|helicopter|radiation-poisoning|fugitive|christ-allegory|tough-guy|anti-hero|space-shuttle|spacecraft|orphan|billionaire|megacorporation|exploding-ship|explosive|grenade-launcher|hand-grenade|shotgun|assassin|secret-agent|violence|death|death-of-protagonist|bound-and-gagged|fight|shaky-cam|no-opening-credits|punched-in-the-face|stabbed-in-the-hand|breaking-a-mirror|stabbed-with-glass|stabbed-in-the-neck|betrayal|home-invasion|spaceship-crash|grenade|hostage|on-the-run|marijuana-joint|surgery|child-in-peril|stabbed-in-the-stomach|shot-to-death|shot-in-the-head|shot-in-the-back|shot-in-the-chest|head-blown-off|exploding-head|tattoo|impalement|stabbed-to-death|stabbed-in-the-chest|sword|exploding-body|head-ripped-off|exploding-car|heist|mercenary|computer-hacker|smuggler|nurse|bodyguard|character-repeating-someone-else's-dialogue|parole-officer|leukemia|illegal-immigrant|bare-chested-male|explosion|employer-employee-relationship|regeneration|healing|hospital|broken-arm|nun|deportation|robot|lens-flare|android|los-angeles-california|interracial-relationship|slow-motion-scene|ak-47|machine-gun|pistol|murder|title-appears-in-writing|earth-viewed-from-space|ex-convict|bilingualism|subtitled-scene|orphanage|body-armor|power-armor|allegory|advanced-technology|2150s|2100s|flashback|sick-child|sociopath|one-percenter|gore|machismo|ecological-disaster|dark-future|dystopia|devastated-landscape|overpopulation|slum|mother-daughter-relationship|falling-from-height|self-sacrifice|face-blown-off|south-african|place-name-in-title|year-2159|one-word-title|22nd-century|written-by-director|death-of-friend|death-of-child|title-spoken-by-character|surprise-ending|president|year-2154|girl|rearview-mirror|smashing-a-glass-door|cane|bloody-bandage|fictional-war|thrown-onto-the-floor|thrown-into-a-wall|hit-with-a-cannister|tears|crying|microphone|teddy-bear|taser|coma|police-officer|dna|face-slap|armored-vest|overturned-car|no-fly-zone|crutches|song|singing|singer|stabbed-with-a-glass-shard|spanish|writing-on-someone's-hand|friendship|friend|blood|sarcasm|running|chase|unlikely-hero|outer-space</t>
  </si>
  <si>
    <t xml:space="preserve">tt1853739</t>
  </si>
  <si>
    <t xml:space="preserve">You're Next</t>
  </si>
  <si>
    <t xml:space="preserve">When the Davison family comes under attack during their wedding anniversary getaway, the gang of mysterious killers soon learns that one of the victims harbors a secret talent for fighting back.</t>
  </si>
  <si>
    <t xml:space="preserve">Sharni Vinson, Nicholas Tucci, Wendy Glenn, AJ Bowen</t>
  </si>
  <si>
    <t xml:space="preserve">Adam Wingard</t>
  </si>
  <si>
    <t xml:space="preserve">home-invasion|victim-fights-back|masked-killer|masked-villain|hired-killer|crossbow|deadpan-comedy|axe-murder|survivalist|masked-man|family-reunion|fratricide|sole-survivor|loud-music|arrow|piano-wire|blender|gore|black-comedy|wedding-anniversary|dark-humor|matricide|characters-killed-one-by-one|male-in-shower|bare-chested-male|breaking-a-lightbulb|stepping-on-a-nail|booby-trap|stabbed-with-a-glass-shard|jumping-out-a-window|meat-hammer|stabbed-multiple-times|facial-cut|crashing-through-a-window|conspiracy|overturning-table|looking-under-a-bed|locking-a-window|throat-cut|panic|shot-with-a-crossbow|swallowing-a-pill|startled|broken-window|bare-breasts|writing-on-a-window|leg-wound|woman-with-shirt-open|splitting-maul|bloody-violence|hiding-under-a-bed|sibling-rivalry|violence|murder|surprise-ending|male-in-a-shower|victim-invited-to-dinner|topless-female-nudity|blood-splatter|clotheslined|woman-wearing-black-lingerie|tudor-house|camera-shot-of-feet|serial-killer|slasher|close-up-of-eyes|cigarette-smoking|wine|vicodin|butcher-knife|punched-in-the-face|bitten-hand|stabbed-in-the-shoulder|family-portrait|patricide|woman-in-bra-and-panties|title-at-the-end|flashlight|heroine|police-officer-killed|shot-in-the-shoulder|stabbed-in-the-eye|stabbed-in-the-neck|hit-with-a-frying-pan|covered-in-blood|flash-camera|foot-chase|stabbed-in-the-chest|stabbed-with-a-screwdriver|deception|stabbed-in-the-foot|inheritance|basement|kicked-in-the-crotch|hit-in-the-throat|woman-punching-a-man|jumping-through-a-window|thrown-through-a-window|thrown-through-a-glass-door|man-punching-a-woman|stabbed-in-the-face|impalement|stabbed-in-the-back|stabbed-in-the-arm|beaten-to-death|head-bashed-in|looking-at-self-in-mirror|knife|no-cellphone-signal|cell-phone|trap|slow-motion-scene|death-of-boyfriend|shot-in-the-back|shot-through-a-window|shot-to-death|shot-in-the-forehead|death|fireplace|rich-family|college-professor|two-word-title|father-daughter-relationship|father-son-relationship|mother-son-relationship|mother-daughter-relationship|brother-sister-relationship|husband-wife-relationship|no-opening-credits|stabbed-in-the-head|corpse|character-repeating-someone-else's-dialogue|film-starts-with-sex|machete|writing-in-blood|neighbor|man-crying|woman-crying|cleaver|college-student|argument|throat-slitting|fainting|stabbed-to-death|australian|brick|psychopath|big-family|death-of-sister|death-of-brother|death-of-wife|brother-brother-relationship|boyfriend-girlfriend-relationship|slasher-flick|saying-grace|axe|title-appears-in-writing|claim-in-title|mansion|death-of-father|death-of-mother</t>
  </si>
  <si>
    <t xml:space="preserve">tt1213663</t>
  </si>
  <si>
    <t xml:space="preserve">The World's End</t>
  </si>
  <si>
    <t xml:space="preserve">Five friends who reunite in an attempt to top their epic pub crawl from twenty years earlier unwittingly become humanity's only hope for survival.</t>
  </si>
  <si>
    <t xml:space="preserve">Thomas Law, Zachary Bailess, Jasper Levine, James Tarpey</t>
  </si>
  <si>
    <t xml:space="preserve">5 wins &amp; 22 nominations.</t>
  </si>
  <si>
    <t xml:space="preserve">paranoia|twin-actresses-for-twin-sisters|doppelganger|group-therapy|alcoholic|self-mutilation|crushed-head|suspense|femme-fatale|improvised-weapon|urination|bar-fight|breaking-a-bottle-over-someone's-head|clone|fight-in-the-restroom|hand-to-hand-combat|brawl|male-camaraderie|midlife-crisis|surrealism|alien-invasion|heavy-drinking|group-of-friends|severed-leg|severed-arm|severed-head|decapitation|end-of-the-world|apocalypse|toilet|pub|robot|bartender|escape|sex-in-toilet|hit-with-a-chair|exploding-building|black-comedy|beaten-to-death|british|chase|foot-chase|brother-sister-relationship|drunkenness|beer|one-day|motorcycle-cop|small-town|inanimate-object-comes-to-life|london-england|absurdism|mind-control|alcoholics-anonymous|torso-cut-in-half|violence|death|murder|sword|reference-to-the-sisters-of-mercy|loss-of-friend|car-dealership|severed-hand|blue-blood|alien|satire|homage|gore|blood|title-spoken-by-character|surprise-ending|lesbian|pub-crawl|police-motorcycle|killer-robot|railway-station|fistfight|android|wrist-bandage|campfire|fire|scar|deception|suspicion|fear|product-placement|teetotaler|friendship|estranged-friend|drug-addict|character-repeating-someone-else's-dialogue|slow-motion-scene|dancing|cell-phone|electromagnetic-pulse|secret-room|genetic-engineering|nightclub|deoxyribonucleic-acid|attempted-murder|car-crashing-through-a-window|car-accident|mixed-martial-arts|teacher|fight|forest|woods|beating|martial-arts|motorcycle|giant-robot|no-opening-credits|business-executive|construction-site|slacker|title-appears-in-writing|blood-splatter|shotgun|obscene-finger-gesture|profanity|ripped-in-half|present-day|year-1990|singing-in-a-car|part-of-trilogy|third-part|ice-cream|three-word-title|cigarette-smoking|water|realtor|f-word</t>
  </si>
  <si>
    <t xml:space="preserve">tt2218003</t>
  </si>
  <si>
    <t xml:space="preserve">Closed Circuit</t>
  </si>
  <si>
    <t xml:space="preserve">A high-profile terrorism case unexpectedly binds together two ex-lovers on the defense team - testing the limits of their loyalties and placing their lives in jeopardy.</t>
  </si>
  <si>
    <t xml:space="preserve">Kate Lock, Katherine Press, Patrick Warner, Ricky Nixon</t>
  </si>
  <si>
    <t xml:space="preserve">tough-woman|female-journalist|strong-female-character|murdered-journalist|cover-up|terrorist-attack|explosion|surveilance-video|woman-in-a-towel|female-in-shower|car-crash|prison-visit|funeral|eulogy|ambulance</t>
  </si>
  <si>
    <t xml:space="preserve">tt1714206</t>
  </si>
  <si>
    <t xml:space="preserve">The Spectacular Now</t>
  </si>
  <si>
    <t xml:space="preserve">A hard-partying high school senior's philosophy on life changes when he meets the not-so-typical "nice girl."</t>
  </si>
  <si>
    <t xml:space="preserve">A24</t>
  </si>
  <si>
    <t xml:space="preserve">Miles Teller, Shailene Woodley, Brie Larson, Masam Holden</t>
  </si>
  <si>
    <t xml:space="preserve">10 wins &amp; 31 nominations.</t>
  </si>
  <si>
    <t xml:space="preserve">first-kiss|teenage-drinking|teenage-sex|sex|female-nudity|first-sex|underage-drinking|high-school|drinking-on-the-job|high-school-prom|montage|flash-forward|passing-out|school-cafeteria|convenience-store|store-clerk|men's-clothing-store-clerk|telephone-call|telephone|reference-to-nasa|suicide-of-father|dead-father|waiting-for-someone|bouncer|i.d.|misery|jumping-into-a-swimming-pool|swimming-pool|giving-a-toast|high-school-graduation|reference-to-the-liberty-bell|cheating-husband|reference-to-mexico|pride|memory|reference-to-the-little-league|baseball|backpack|sleeping|cigarette-smoking|secret|college-application|newspaper-route|reading|computer|telephone-number|hospital|car-accident|tears|crying|falling-in-love|unhappiness|happiness|sunglasses|water-gun|knocking-on-a-door|storytelling|refusing-a-handshake|tutoring|dating|coming-of-age|part-time-job|voice-over-narration|loss-of-job|fired-from-the-job|african-american|black-american|handshake|father-son-reunion|jealousy|dance|hangover|dancing|dancer|prom|cell-phone|comic-book|studying|promise|whiskey|money|reckless-driving|drunken-driving|flask|family-relationships|mother-daughter-relationship|brother-sister-relationship|bare-chested-male|17-year-old|18-year-old|prologue|trust|divorce|marriage|husband-wife-relationship|slow-motion-scene|apology|lie|philadelphia-pennsylvania|break-up|teacher-student-relationship|teacher|class|best-friend|friendship|friend|drunkenness|drinking|drink|beer|boyfriend-girlfriend-relationship|teenage-girl|teenage-boy|bar|absent-father|delivering-newspaper|alcohol|text-messaging|geometry-class|geometry|classroom|dumped-by-girlfriend|ex-boyfriend-ex-girlfriend-relationship|father-son-relationship|mother-son-relationship|hugging|kiss|flashback|alcoholism|death-of-father|based-on-novel|high-school-senior|men's-clothing-store|party|crying-man|big-sister|prom-date|yellow-dress|woman-in-bra-and-panties|woman-in-underwear|hip-flask|fear-of-getting-hurt|fear-of-letting-people-down|fear-of-failure|bookstore|pain-killer|white-bra|bra|waterfall|pickup-truck|porch|post-script|college-campus|arm-in-a-sling|bus-driver|bartender|looking-into-a-window|abandoned-by-father|reference-to-california|reference-to-texas|second-chance|shower|kiss-on-the-forehead|football-field|single-mother|baseball-pitcher|jukebox|begging|breakfast-cereal|cheerios|homework|reference-to-key-west-florida|reference-to-jesus-christ|reference-to-god|f-word|hit-by-a-car|loss-of-virginity|teenager|generation-y</t>
  </si>
  <si>
    <t xml:space="preserve">tt2404311</t>
  </si>
  <si>
    <t xml:space="preserve">The Family</t>
  </si>
  <si>
    <t xml:space="preserve">The Manzoni family, a notorious mafia clan, is relocated to Normandy, France under the witness protection program, where fitting in soon becomes challenging as their old habits die hard.</t>
  </si>
  <si>
    <t xml:space="preserve">Robert De Niro, Michelle Pfeiffer, Dianna Agron, John D'Leo</t>
  </si>
  <si>
    <t xml:space="preserve">mafia|france|family-dog|barbeque-grill|girl-beating-up-a-boy|german-shepherd|punched-in-the-nose|barking-dog|witness-protection|normandy|mobster|fbi-agent|mafia-boss|small-town|teenager|fbi|death|automatic-weapon|weapon|woman|strong-female-character|strong-female-lead|child-uses-a-gun|child-murders-a-child|murder-of-a-child|mother-daughter-talk-about-sex|synchronizing-watches|water-pollution|reference-to-dumbo|school-paper|handler|confessional|catholic-priest|catholic-church|tear-on-cheek|rocket-propelled-grenade|hit-team|slashing-a-car-tire|passport|dragged-by-a-car|reference-to-boris-gudunov|hair-in-curlers|woman-smoker|hit-with-a-hand-sledge|phone-tap|hundred-dollar-bill|head-dunked-in-acid|top-ten-list|al-capone-quotation|time-bomb|pearl-necklace|throat-cutting-guesture|wrong-man-murdered|man-in-traction|severed-thumb|attica-prison|hit-with-a-tennis-racket|archival-footage|slurping-a-drink-with-a-straw|eating-a-hamburger|black-eye|writing-memoirs|improvised-explosive-device|brother-typewriter|bloody-body-of-child|dead-boy|child-shot-in-the-chest|child-shot|boy-killed|child-knocked-unconscious|two-word-title|reference-to-dwight-d.-eisenhower|stabbed-in-the-chest|shot-through-a-door|murder-of-a-police-officer|movie-screening|reference-to-martin-scorsese|reference-to-frank-sinatra|reference-to-dean-martin|switchblade|young-version-of-character|neighbor-neighbor-relationship|marijuana-joint|lens-flare|robbery|burned-alive|reference-to-david-letterman|broken-leg|broken-arm|reference-to-al-capone|college-student|brooklyn-new-york-city|title-spoken-by-narrator|reference-to-jimi-hendrix|kicked-in-the-stomach|false-identity|character-says-i-love-you|body-in-a-trunk|character-repeating-someone-else's-dialogue|murder-of-family|slow-motion-scene|safe-house|fingerprint|severed-finger|hospital|reverse-footage|child-in-peril|massacre|tattoo|chase|sex-standing-up|cigarette-smoking|false-passport|train-station|sunglasses|picnic|held-at-gunpoint|alarm-clock|juvenile-delinquent|redemption|sadism|sadist|sociopath|fantasy-sequence|kleptomaniac|memoir|mayor|high-school-teacher|goth-girl|pay-phone|newspaper-headline|beach|supermarket|hit-with-a-hammer|dynamite|police-officer-killed|police-station|flat-tire|fire-station|armory|binoculars|wiretapping|fight-in-the-restroom|subtitled-scene|french-stereotype|frenchman|nonlinear-timeline|shot-in-the-back|kicked-in-the-crotch|shot-in-the-chest|shot-in-the-forehead|shot-in-the-head|american-abroad|montage|ak-47|freeze-frame|no-opening-credits|silencer|gunfight|shotgun|dual-wield|knife|assassination-attempt|prison-guard|prisoner|prison|mob-boss|gangster|fistfight|blood-splatter|beaten-to-death|kicked-in-the-face|revenge|coming-of-age|high-school-student|first-love|unrequited-love|suicide-attempt|phone-booth|walkman|product-placement|culture-clash|fish-out-of-water|barbecue|nightmare|farce|black-and-white-scene|anti-hero|voice-over-narration|greenhouse|dysfunctional-family|punched-in-the-face|teen-violence|bloody-nose|bully|informant|stakeout|corpse|foot-chase|gun-fu|shootout|machine-gun|rocket-launcher|beating|rejection|profanity|f-word|mob-hit|brother-sister-relationship|hit-with-a-baseball-bat|exploding-house|federal-agent|attempted-rape|career-criminal|father-son-relationship|father-daughter-relationship|family-relationships|mother-son-relationship|strangulation|black-comedy|crime-boss|italian-american|murder|mother-daughter-relationship|hitman|organized-crime|husband-wife-relationship|bitten-by-a-dog|uzi|shot-to-death|hit-by-a-car|stabbed-to-death|flashback|film-society|plumber|teacher-student-relationship|school-teacher|teacher|school-newspaper|newspaper|explosion|high-school|disposing-of-a-dead-body|blood|violence|firearm|typewriter|village|written-by-director|death-of-child|based-on-novel|independent-film|based-on-book|title-spoken-by-character|rose-garden|jewish-american|emergency-room|reference-to-vito-genovee|contract-killer|reference-to-appalchian-convention|teacher-student-sex|x-ray</t>
  </si>
  <si>
    <t xml:space="preserve">tt2195548</t>
  </si>
  <si>
    <t xml:space="preserve">Prince Avalanche</t>
  </si>
  <si>
    <t xml:space="preserve">Two highway road workers spend the summer of 1988 away from their city lives. The isolated landscape becomes a place of misadventure as the men find themselves at odds with each other and the women they left behind.</t>
  </si>
  <si>
    <t xml:space="preserve">Paul Rudd, Emile Hirsch, Lance LeGault, Joyce Payne</t>
  </si>
  <si>
    <t xml:space="preserve">road-worker|painting-road-lines|highway|hairy-chest|bare-chested-male|year-1988|yellow-paint|hammock|male-bonding|country-road|truck-driver|camping|tent|forest-fire|1980s|truck|rural-setting|boom-box|co-worker|two-word-title|masturbation|remake</t>
  </si>
  <si>
    <t xml:space="preserve">tt1392214</t>
  </si>
  <si>
    <t xml:space="preserve">Prisoners</t>
  </si>
  <si>
    <t xml:space="preserve">When Keller Dover's daughter and her friend go missing, he takes matters into his own hands as the police pursue multiple leads and the pressure mounts.</t>
  </si>
  <si>
    <t xml:space="preserve">Hugh Jackman, Jake Gyllenhaal, Viola Davis, Maria Bello</t>
  </si>
  <si>
    <t xml:space="preserve">Nominated for 1 Oscar. Another 10 wins &amp; 35 nominations.</t>
  </si>
  <si>
    <t xml:space="preserve">child-abduction|police|sex-offender|detective|investigation|torture|father-searches-for-missing-daughter|brutality|vigilante-justice|hostage|revenge|dog|rain|mental-retardation|whistle|animal-cruelty|unlawful-confinement|searching-for-a-missing-girl|refusal-to-talk-under-torture|questioned-by-police|missing-girl|being-tailed-by-the-police|candlelight-vigil|shooting-deer|home-invasion|anger|tied-to-a-chair|two-way-mirror|christmas|neo-noir|hypodermic-needle|female-criminal|pit|newspaper-headline|held-at-gunpoint|pickup-truck|shot-in-the-leg|shot-through-the-mouth|gun-in-mouth|dream-sequence|lye|bag-over-head|beating|trumpet|deer|no-opening-credits|bound-and-gagged|shot-to-death|snake|animal-abuse|interrogation|police-investigation|thanksgiving|drugged-drink|mannequin|reference-to-bruce-springsteen|snow|hospital|arrest|teenager|pennsylvania|decrepit|radiator|pet-abuse|character-appears-in-newspaper|speeding-vehicle|shootout|man-child|interracial-friendship|abduction|violence|vomiting|one-week-time-span|gun-held-to-one's-head|suicide-by-shooting-one's-self-in-the-head|2010s|search-for-missing-person|family-man|male-torturing-male|interrogation-room|boarded-up-room|missing-daughter|intruder|sock|dying-in-custody|suicide-in-police-custody|woman-shoots-a-man|motor-home|prime-suspect|act-of-desperation|blood-splatter|power-drill|workshop|manipulation|press-conference|paranoia|heavy-rain|ambulance|ambiguous-ending|suspense|diner|star-spangled-banner|race-against-time|tattoo|department-store|memorial|vigilante|revelation|sociopath|media-coverage|desperation|red-herring|blood|crime-scene|cell-phone|car-accident|police-chase|chase|shot-in-the-arm|carpenter|family-relationships|father-daughter-relationship|mother-daughter-relationship|mother-son-relationship|brother-sister-relationship|shot-in-the-head|shot-in-the-chest|apartment-building|photograph|news-report|vigil|priest|police-station|police-captain|car-crash|pistol|whistling|husband-wife-relationship|father-son-relationship|abandoned-building|rescue|punched-in-the-face|missing-person|hunting|corpse|held-captive|stalking|breaking-and-entering|foot-chase|drawing|maze|suicide|missing-child|police-detective|kidnapping|surprise-ending|bible-quote|christian-man|lord's-prayer|hamster|suicide-by-cop|revolver|rifle|f-word|woods|title-at-the-end|handcuffs|flashback|flashlight|gas-station|reference-to-batman|character-repeating-someone-else's-dialogue|killing-an-animal|forest|duct-tape-over-mouth|alcohol|hammer|recreational-vehicle|one-word-title</t>
  </si>
  <si>
    <t xml:space="preserve">tt1662293</t>
  </si>
  <si>
    <t xml:space="preserve">Nothing Left to Fear</t>
  </si>
  <si>
    <t xml:space="preserve">A family's journey toward a better life is interrupted by an unstable man of the cloth.</t>
  </si>
  <si>
    <t xml:space="preserve">Anne Heche, James Tupper, Ethan Peck, Rebekah Brandes</t>
  </si>
  <si>
    <t xml:space="preserve">Anthony Leonardi III</t>
  </si>
  <si>
    <t xml:space="preserve">church|famliy|zombie|three-word-title</t>
  </si>
  <si>
    <t xml:space="preserve">tt0485947</t>
  </si>
  <si>
    <t xml:space="preserve">Mr. Nobody</t>
  </si>
  <si>
    <t xml:space="preserve">A boy stands on a station platform as a train is about to leave. Should he go with his mother or stay with his father? Infinite possibilities arise from this decision. As long as he doesn't choose, anything is possible.</t>
  </si>
  <si>
    <t xml:space="preserve">Jared Leto, Sarah Polley, Diane Kruger, Linh Dan Pham</t>
  </si>
  <si>
    <t xml:space="preserve">11 wins &amp; 5 nominations.</t>
  </si>
  <si>
    <t xml:space="preserve">multiple-outcomes|butterfly-effect|time|future|reference-to-china|borderline-personality-disorder|last-words|fortune-cookie|rorschach-inkblot|strait-jacket|entropy|flipping-a-coin|british-fifty-pence-coin|car-fire|telepathy|reverse-motion|party|woman-crying|underwater-photography|time-lapse-photography|saying-i-love-you|looking-through-a-keyhole|nonlinear-timeline|school-dance|submerged-in-car|sexual-reproduction|typing|two-in-a-shower|suspended-animation|kissing-in-public|remembering-the-future|car-train-crash|attempted-suicide|shoe-factory|passenger-train|indecision|swimming-underwater|backstroke|jacknife-dive|tear-on-cheek|freak-accident|run-over-by-a-car|domino-fall|levitation|refracting-telescope|wedding|philosophy|string-theory|interview|tape-recorder|caught-in-the-rain|mother-spanking-child|brushing-hair|slip-and-fall|choosing-parents|life-before-conception|extreme-closeup|close-up-of-eyes|counting-to-three|obscene-finger-gesture|pet-pig|tanker-truck-explosion|basketball|year-1975|face-tattoo|nightmare|space-station-explosion|male-in-a-bathtub|toe-tag|starts-with-narration|flapping-wings|pigeon|unicorn|car-falls-into-water|blue-dress|nipples|brief-female-nudity|wetting-the-bed|wetting-pants|teenage-girl-in-underwear|teenage-girl-in-swimwear|depression|hibernation|mars-colony|immortal|quantum-physics|birthday-party|car-accident|drowning|murder|held-at-gunpoint|hitman|space-voyage|technology|evolution|memory|kiss|photograph|stepbrother-stepsister-relationship|chance-meeting|lost-love|surrealism|year-2092|mars|sikorsky-sh-3-sea-king-helicopter|punctuation-in-title|close-up-of-lips|close-up-of-mouth|in-medias-res|9-year-old-boy|alternate-reality|cult-film|looking-at-oneself-in-a-mirror|two-word-title|pay-phone|plaid|title-spoken-by-character|character-name-in-title</t>
  </si>
  <si>
    <t xml:space="preserve">tt2229499</t>
  </si>
  <si>
    <t xml:space="preserve">Don Jon</t>
  </si>
  <si>
    <t xml:space="preserve">A New Jersey guy dedicated to his family, friends, and church, develops unrealistic expectations from watching porn and works to find happiness and intimacy with his potential true love.</t>
  </si>
  <si>
    <t xml:space="preserve">Joseph Gordon-Levitt, Scarlett Johansson, Julianne Moore, Tony Danza</t>
  </si>
  <si>
    <t xml:space="preserve">Joseph Gordon-Levitt</t>
  </si>
  <si>
    <t xml:space="preserve">1 win &amp; 28 nominations.</t>
  </si>
  <si>
    <t xml:space="preserve">nightclub|church|sex|new-jersey|watching-porn|pornography|lie|husband-wife-relationship|mother-son-relationship|masturbating-in-front-of-computer|gym|friendship-between-men|movie-theater|masturbation|internet-pornography|father-son-relationship|pornography-addict|family-relationships|reference-to-facebook|camera-focus-on-female-butt|cunnilingus|oral-sex|cleaning|woman-on-top|friendship|friend|character-says-i-love-you|crossing-oneself|directed-by-star|redheaded-woman|crying-woman|sex-in-a-car|kiss|directorial-debut|budweiser|time-lapse-photography|classmate|flashback|woman-slaps-a-man|film-within-a-film|slow-motion-scene|character-repeating-someone-else's-dialogue|bartender|laptop-computer|non-traditional-college-student|college-student|watching-a-video-on-a-computer|voice-over-narration|narration|making-a-bed|dancing|commercial|tissue|sit-ups|facebook|first-date|date|breaking-a-car-window|muscle-car|basketball|sign-of-the-cross|orgasm|mirror|condom|exercise|stain|gay-slur|semen-stain|dry-humping|road-rage|classroom|princess-costume|cross|push-ups|lord's-prayer|sex-on-couch|marijuana-joint|bathtub|death-of-husband|genuflecting|weightlifting|argument|fight|reference-to-tivo|break-up|one-night-stand|manipulation|emotional-immaturity|family-argument|night-school|man-wearing-towel|bare-chested-male|actor-director-writer|family-dinner|sex-talk|older-woman-younger-man-relationship|f-word|singing-in-a-car|boyfriend-girlfriend-relationship|italian-american|penance|confession|catholic-priest|priest|caught-masturbating|prayer|hail-mary|sex-addiction|confessional|religion|catholic|male-masturbation|dating|caught-watching-pornography|death-of-son|character-name-in-title|fellatio|rear-entry-sex|two-word-title|title-at-the-end|lens-flare|pull-ups|female-frontal-nudity|driving|backpack|birthday-party|baby|watching-tv|rhyme-in-title|title-spoken-by-character</t>
  </si>
  <si>
    <t xml:space="preserve">tt2364841</t>
  </si>
  <si>
    <t xml:space="preserve">Runner Runner</t>
  </si>
  <si>
    <t xml:space="preserve">When a poor college student who cracks an online poker game goes bust, he arranges a face-to-face with the man he thinks cheated him, a sly offshore entrepreneur.</t>
  </si>
  <si>
    <t xml:space="preserve">Justin Timberlake, Ben Affleck, Gemma Arterton, Anthony Mackie</t>
  </si>
  <si>
    <t xml:space="preserve">costa-rica|gambling|money|online-gambling|fbi-agent|online-poker|party|college-student|briefcase-of-money|two-word-title|first-person-narration|bribe|employer-employee-relationship|boss|online-betting|gambler|private-jet|bag-of-money|bribery|beating|punched-in-the-face|kicked-in-the-face|pistol|corrupt-cop|prostitute|butt-slap|infidelity|blackmail|threesome|sex-scene|woman-on-top|briton-abroad|basketball|bag-over-head|crocodile|craps|spanish|cigar-smoking|horse|slow-motion-scene|casino|boat|lens-flare|carnival|ferris-wheel|year-2013|hotel|character-repeating-someone-else's-dialogue|reference-to-napoleon|bare-chested-male|reference-to-meyer-lansky|father-son-relationship|poker-game|laptop-computer|college-dean|voice-over-narration|princeton-university|corruption|american-abroad|repetition-in-title|title-spoken-by-character|surprise-ending</t>
  </si>
  <si>
    <t xml:space="preserve">tt1966566</t>
  </si>
  <si>
    <t xml:space="preserve">Stalingrad</t>
  </si>
  <si>
    <t xml:space="preserve">A band of Russian soldiers fight to hold a strategic building in their devastated city against a ruthless German army, and in the process become deeply connected to two Russian women who have been living there.</t>
  </si>
  <si>
    <t xml:space="preserve">Mariya Smolnikova, Yanina Studilina, Pyotr Fyodorov, Thomas Kretschmann</t>
  </si>
  <si>
    <t xml:space="preserve">Fedor Bondarchuk</t>
  </si>
  <si>
    <t xml:space="preserve">stalingrad|heroism|world-war-two|soldier|building|house|explosion|1940s|death|weapon|military|person-on-fire|nazi|military-uniform|nazi-soldier|place-name-in-title|soviet-soldier|red-army|bath|machine-gun|shooting|gun|attack|reference-to-adolf-hitler|tank|bombing|reference-to-josef-stalin|hero|battle-of-stalingrad|3-dimensional|bathtub|woman|2011-japanese-earthquake|based-on-true-story</t>
  </si>
  <si>
    <t xml:space="preserve">tt2392326</t>
  </si>
  <si>
    <t xml:space="preserve">Le Week-End</t>
  </si>
  <si>
    <t xml:space="preserve">A British couple return to Paris many years after their honeymoon there in an attempt to rejuvenate their marriage.</t>
  </si>
  <si>
    <t xml:space="preserve">Lindsay Duncan, Jim Broadbent, Igor Gotesman, Olivier Audibert</t>
  </si>
  <si>
    <t xml:space="preserve">marriage|running|philosophy|restaurant|anniversary|party|teacher|friend|retirement|hotel|hyphen-in-title|telling-someone-to-shut-up|sacre-coeur-paris|reference-to-l'obelisque-paris|knocking-on-a-window|alley|patronization|philosophy-professor|reference-to-creme-brulee|reference-to-pere-lachaise-paris|laptop|rat|masochism|scratch-on-neck|manhattan-new-york-city|upper-west-side-manhattan-new-york-city|pot-head|savings|bar|montage|reference-to-alzheimer's-disease|slip-the-undergarment|self-delusion|interview|headphones|bathroom-tile|bathroom|piano-player|tango|father-son-estrangement|author|cambridge-university|psychiatrist|vanity|bidet|faithfulness|ferris-wheel|kneeling|begging|pulling-up-one's-dress|computer|marijuana|knickers|hotel-receptionist|jackhammer|champagne|looking-in-a-window|arc-de-triomphe-paris|eiffel-tower-paris|passport|balcony|smacking-one's-lips|kiss-on-the-cheek|pregnancy|suicide-attempt|reference-to-charles-dickens|reference-to-marcel-proust|birmingham-england|wedding-anniversary|synchronicity|listening-to-music|earphones|politics|reference-to-joni-mitchell|vagina|penis-slur|oysters|toothbrush|genius|key|boxer-shorts|hotel-bill|hotel-kitchen|holding-hands|anarchist|fired-from-the-job|drug-use|jukebox|jazz-music|credit-card|knee-injury|falling|sitting-on-a-toilet-stool|toilet|running-out-on-a-restaurant-check|exposing-one's-breasts|baby|mother-in-law-daughter-in-law-relationship|father-in-law-daughter-in-law-relationship|men's-clothing-store|boredom|gum-disease|taxi|reading-a-book|reading|book|cathedral|candle|artist|e-mail|new-york-city|giving-a-toast|reference-to-ludwig-wittgenstein|surprise|circular-staircase|suitcase|montmartre-paris|old-woman|old-man|limping|graveyard|cemetery|atm|tourist|wine|waiter|backstage|museum|looking-at-oneself-in-a-mirror|mirror|feminism|testicles-slur|mother-son-relationship|father-son-relationship|new-start|dancing|dancer|cafe|reference-to-samuel-beckett|reference-to-jean-paul-sartre|reference-to-the-hunchback-of-notre-dame|train-station|euro|reference-to-jesus-christ|reference-to-god|train|eyeglasses|memory|false-accusation|brushing-teeth|hate|unhappiness|depression|novelist|sculptor|reference-to-robert-deniro|eating|food|cigarette-smoking|sense-of-smell|ejaculation|reading-a-newspaper|newspaper|reference-to-tony-blair|jealousy|divorce|publisher|reference-to-bob-dylan|drinking|drink|friendship|cell-phone|old-friend|weekend|french|telephone-call|telephone|vacation|prologue|f-word|sex|kiss|paris-france|husband-wife-relationship|reference-to-the-louvre|rue-de-rivoli-paris|reference-to-gare-d'orsay-paris|reference-to-poire-belle-helene|reference-to-the-mona-lisa|reference-to-the-french-national-assembly|reference-to-charles-baudelaire|falling-onto-cardboard-boxes|reference-to-chateau-rouge-paris|reference-to-antoine-de-sartine|reference-to-microsoft-word|reference-to-tour-montparnasse-paris|reference-to-les-invalides-paris|reference-to-gare-du-nord-paris|tax|reference-to-a-lazy-eye|reference-to-skin-cancer|reference-to-le-monde-the-newspaper|reference-to-antonio-gramsci|reference-to-bertolt-brecht</t>
  </si>
  <si>
    <t xml:space="preserve">tt1837703</t>
  </si>
  <si>
    <t xml:space="preserve">The Fifth Estate</t>
  </si>
  <si>
    <t xml:space="preserve">A dramatic thriller based on real events that reveals the quest to expose the deceptions and corruptions of power that turned an Internet upstart into the 21st century's most fiercely debated organization.</t>
  </si>
  <si>
    <t xml:space="preserve">Peter Capaldi, David Thewlis, Anatole Taubman, Alexander Beyer</t>
  </si>
  <si>
    <t xml:space="preserve">internet|wikileaks|computer-hacker|whistleblowing|news-leak|information-leak|classified-information|justice|secret|expose|deception|corruption|reference-to-james-bond|jfk-international-airport-queens-new-york-city|reference-to-guantanamo-bay|death-of-a-child|fifth-estate|propaganda|fourth-estate|reference-to-bill-keller|diplomatic-crisis|reference-to-hillary-clinton|international-relations|asset-extraction|nsa|u.s.-foreign-policy|encryption|reference-to-augusto-pinochet|reference-to-julian-assange|corporate-malfeasance|corporate-corruption|social-engineering|cypherpunk|hacker-conference|reference-to-chelsea-manning|video-game-reference|white-house|reference-to-dusseldorf|text-on-screen|u.s.-department-of-defense|confidentiality|secretary|reference-to-fellatio|injunction|judge|reference-to-fidel-castro|reference-to-l-ron-hubbard|bank-employee|reference-to-milnet|reference-to-california|rooftop|church|reference-to-neuromancer-the-novel|australian|monitor|archive|cryptophone|alexanderplatz-berlin|train-station|imitating-masturbation|reference-to-the-aclu|computer-programmer|french|ibm|bmw|reference-to-arc-de-triomphe-paris|paris-france|e-mail-address|e-mail|reference-to-carl-bernstein|reference-to-bob-woodward|bicycle|reference-to-princess-diana|swiss-bank|animated-sequence|psychedelics|reference-to-moscow-russia|reference-to-new-york-city|antwerp-belgium|nairobi-kenya|blowing-a-kiss|war-crime|retribution|free-speech|the-family-the-cult|cult|13-year-old|reference-to-aleksandr-solzhenitsyn|game-playing|deceit|whistleblower|switzerland|bank|reference-to-nasa|stockholm-sweden|subtitled-scene|liege-belgium|backpack|airport|snowing|euro|jet-lag|graffiti|little-boy|split-screen|surveillance|united-nations-speech|bank-julius-baer|censorship|cd|man-wearing-woman's-clothing|der-spiegel-the-newspaper|reference-to-frankfurter-allgemeine-zeitung-the-newspaper|club|pacing-the-floor|machine-gun|collateral-murder|gunfire|techno-music|neo-nazi|freedom-of-expression|freedom-of-information|circular-staircase|freedom-of-speech|reference-to-kaupthing-bank-iceland|editor|code|name-search|skycap|scup-conference|reference-to-mustard-gas|united-nations|judo-trophy|hard-drive|tattoo-on-back|tattoo|iraq|schizophrenic|cafe|general|remote-control|reference-to-sharm-el-sheikh-egypt|icelandic-news-the-newspaper|dancing|dancer|reference-to-alfred-mutua|cat|reference-to-geneva-switzerland|reference-to-prague-czechoslovakia|muammar-gaddafi|apache-helicopter|the-guardian-the-newspaper|washington-post-the-newspaper|reference-to-peter-kropotkin|reference-to-franz-kafka|reference-to-cairo-egypt|cnn|reference-to-sarah-palin|reference-to-melbourne-australia|reference-to-australia|u.s.-army|investigative-journalism|iran|asylum|reference-to-turkmenistan|new-york-times-the-newspaper|360-degree-well-shot|reference-to-vladimir-putin|hanging|hosni-mubarak|url|double-decker-bus|fired-from-the-job|repeated-dialogue|forbes-magazine|tyrant|reference-to-yemen|reference-to-tunisia|reference-to-egypt|reference-to-barack-obama|reference-to-the-university-of-cairo|libyan-military|arabic|egyptian-libyan-border|reference-to-daniel-ellsberg|being-watched|watching-someone|reference-to-karl-marx|reference-to-albert-einstein|reference-to-god|egotist|ego|border-crossing|tears|crying|revolution|giving-a-toast|younger-version-of-character|flashback|looking-at-oneself-in-a-mirror|mirror|arrest|year-2011|afghanistan|liar|lie|nuclear-accident|pentagon|african-american|black-american|nom-de-plume|tripoli-libya|libya|fbi|kenyan-politics|publishing|policeman|u.s.-department-of-justice|middle-east|biological-father|reference-to-reuters|u.s.-military|22-year-old|redaction|morality|reference-to-nelson-mandela|reference-to-mother-theresa|archive-footage|journalist|tonsberg-norway|reference-to-lady-gaga|street-life|kenyan-national-coalition-on-human-rights|assassination|kenya|u.s.-state-department|tea|drunkenness|party|reference-to-the-patriot-act|bare-chested-male|bar|hotel-bar|hotel|ivory-coast|reference-to-kosovo|sacrifice|commitment|18-year-old|break-up|boyfriend-girlfriend-relationship|vierhouten-netherlands|netherlands|norway|father-son-relationship|mother-son-relationship|airplane|text-messaging|disloyalty|kicking-a-laptop|reference-to-the-pentagon-papers|survival|belgium|brussels-belgium|world-trade-center|betrayal|loyalty|cairo-egypt|press-conference|courage|washington-d.c.|youtube|explosion|bathroom|eyeglasses|reference-to-george-orwell|sex|kiss|undressing-someone|undressing|knocking-on-a-door|reference-to-jesus-christ|train|escalator|u.s.-soldier|database|diplomacy|f-word|reykjavik-iceland|photograph|cia|politics|publicity|cover-up|new-york-city|standing-ovation|applause|co-worker|british|apology|eating|food|reporter|iceland|drinking|drink|anonymity|promise|american|russian|death|murder|blood-splatter|blood|taxes|virtual-office|demonstration|zurich-switzerland|religion|reference-to-twitter|tv-news|alias|friendship|friend|newspaper-clipping|german|headphones|snow|social-justice|human-rights|newspaper-headline|newspaper|911|london-england|berlin-germany|fear|hiding|reference-to-the-berlin-wall|montage|skype|on-the-run|u.s.-government|telephone-call|telephone|cell-phone|cyberpunk|secret-identity|technology|scientology|lawyer|laptop|computer|wealth|money|conspiracy|year-2010|year-2007|espionage|intrigue|fraud|hacking|reference-to-oscar-wilde|borderline-personality-disorder|journalism|title-spoken-by-character|number-in-title|three-word-title|penis-slur</t>
  </si>
  <si>
    <t xml:space="preserve">tt1807944</t>
  </si>
  <si>
    <t xml:space="preserve">As I Lay Dying</t>
  </si>
  <si>
    <t xml:space="preserve">Based on the 1930 classic by Faulkner, it is the story of the death of Addie Bundren and her family's quest to honor her wish to be buried in the nearby town of Jefferson.</t>
  </si>
  <si>
    <t xml:space="preserve">James Franco, Tim Blake Nelson, Jim Parrack, Ahna O'Reilly</t>
  </si>
  <si>
    <t xml:space="preserve">broken-leg|unplanned-pregnancy|horse-and-wagon|transporting-a-dead-body|death-of-mother</t>
  </si>
  <si>
    <t xml:space="preserve">tt3063516</t>
  </si>
  <si>
    <t xml:space="preserve">Bad Grandpa</t>
  </si>
  <si>
    <t xml:space="preserve">86-year-old Irving Zisman takes a trip from Nebraska to North Carolina to take his 8 year-old grandson, Billy, back to his real father.</t>
  </si>
  <si>
    <t xml:space="preserve">Johnny Knoxville, Jackson Nicoll, Greg Harris, Georgina Cates</t>
  </si>
  <si>
    <t xml:space="preserve">grandson|jackass|road-trip|child-beauty-pageant|hidden-camera|male-stripper|north-carolina|funeral-home|funeral|eight-year-old|86-year-old|highway-travel|on-the-road|road-movie|explosive-diarrhea|chicken-wing|freight-train|hot-dog|diner|champagne-fountain|wedding-cake-smashed|wedding-reception|big-fish|diarrhea|penguin|thumb-wrestling|hot-dog-stand|man-wearing-tidy-whities|testicles-handing-out-of-underwear|dollar-bill|making-a-sandwich|grocery-store|drive-through-window|riding-in-a-shopping-cart|lime-juice|shoe-untied|lincoln-continental|child-in-a-cardboard-box|doughnut|dead-body-in-car-trunk|body-falling-out-of-coffin|eulogy|penis-stuck|money-falling-through-the-air|father-in-law-son-in-law-antipathy|father-in-law-son-in-law-relationship|son-in-law|flirting|pick-up-line|african-american-woman|blender|sign|bridge|fishing-pole|soda-machine|testicles|fight|broken-window|african-american-man|wedgie|hotel-room|hotel|interview|reporter|st.-louis-missouri|st.-louis|knoxville-tennessee|crying-man|man-crying|shouting|argument|microphone|coffin|death-of-grandmother|dead-body|dead-woman|bingo-game|bingo-parlor|candid-camera|grandfather|stripping|motorcycle-gang|beer|undressing|white-briefs|briefs|male-nudity|male-underwear|vomit|airbag|post-office|thrown-from-a-bridge|prayer|skype|adult-bookstore|margarita|outtakes-during-end-credits|scene-during-end-credits|drive-thru|magic-trick|hit-in-the-crotch|singing-in-a-car|slow-motion-scene|flashback|fish|golf-course|motel|bingo|flatulence|pub|shopping-cart|fishing|underage-drinking|raised-middle-finger|subtitled-scene|character-repeating-someone-else's-dialogue|character-says-i-love-you|bong|father-son-relationship|motorcycle|biker-gang|strip-club|casket|thrown-through-a-window|wedding|shoplifting|convenience-store|restaurant|bare-chested-male|male-rear-nudity|male-frontal-nudity|garage-sale|body-in-a-trunk|disposing-of-a-dead-body|corpse|prank|lincoln-nebraska|tennessee|gas-station|vending-machine|death-of-wife|written-by-star|father-daughter-relationship|beauty-pageant|cross-dressing|grandfather-grandson-relationship|little-boy|boy-dressed-as-a-girl|old-man|sequel|stunt|title-spoken-by-character</t>
  </si>
  <si>
    <t xml:space="preserve">tt1747958</t>
  </si>
  <si>
    <t xml:space="preserve">Blood Ties</t>
  </si>
  <si>
    <t xml:space="preserve">Two brothers, on either side of the law, face off over organized crime in Brooklyn during the 1970s.</t>
  </si>
  <si>
    <t xml:space="preserve">Clive Owen, Billy Crudup, Marion Cotillard, Mila Kunis</t>
  </si>
  <si>
    <t xml:space="preserve">Guillaume Canet</t>
  </si>
  <si>
    <t xml:space="preserve">murder|1970s|flashback|love|money|policeman|police|new-york-city|family-relationships|brother-brother-relationship|remake-of-french-film|based-on-story|based-on-novel</t>
  </si>
  <si>
    <t xml:space="preserve">tt2275471</t>
  </si>
  <si>
    <t xml:space="preserve">A Perfect Man</t>
  </si>
  <si>
    <t xml:space="preserve">A womanizing husband inadvertently falls back in love with his wife over the phone when she pretends to be another woman.</t>
  </si>
  <si>
    <t xml:space="preserve">Jeanne Tripplehorn, Liev Schreiber, Joelle Carter, Louise Fletcher</t>
  </si>
  <si>
    <t xml:space="preserve">Kees Van Oostrum</t>
  </si>
  <si>
    <t xml:space="preserve">mathematical-model|inverted-pyramid|fired-from-the-job|soaking-wet|harmonic-vibration|caught-in-the-rain|trolley|architect|chasing-a-bus|puffed-cheese-ball|playing-fetch|reference-to-larry-czonka|hookah-lounge|prostitute-in-a-window|night-club|bicycle-parking-lot|toasting-with-champagne|female-singer|cocktail-party|applying-lipstick|amsterdam-netherlands|nemo-building-amsterdam|affair-with-wife's-best-friend|clandestine-meeting|riding-a-bicycle|ferry|running-upstairs|woman-smoker|jogging|woman-wearing-in-a-sweat-suit|pet-dog|picking-up-dog-poop|walking-a-dog|tequila</t>
  </si>
  <si>
    <t xml:space="preserve">tt2024544</t>
  </si>
  <si>
    <t xml:space="preserve">12 Years a Slave</t>
  </si>
  <si>
    <t xml:space="preserve">In the antebellum United States, Solomon Northup, a free black man from upstate New York, is abducted and sold into slavery.</t>
  </si>
  <si>
    <t xml:space="preserve">Chiwetel Ejiofor, Dwight Henry, Dickie Gravois, Bryan Batt</t>
  </si>
  <si>
    <t xml:space="preserve">Won 3 Oscars. Another 234 wins &amp; 326 nominations.</t>
  </si>
  <si>
    <t xml:space="preserve">torture|whipping|slavery|male-frontal-nudity|separation-from-family|social-injustice|film-starts-with-sex|racism|based-on-true-story|physical-abuse|male-full-frontal-nudity|in-medias-res|male-pubic-hair|bound-and-whipped|whipping-scars|flogging-scar|casual-sex|mother-child-separation|loss-of-identity|human-trafficking|19th-century|sexual-abuse|interracial-rape|kidnapping|sex-scene|interracial-marriage|interracial-romance|rape|hanging|crying-man|man-crying|1840s|forced-to-strip|bare-chested-male|male-nudity|slave|sold-into-slavery|slave-owner|cotton-plantation|master-slave-relationship|whip|male-rear-nudity|year-in-title|number-in-title|freedom|saratoga-new-york|jealousy|black-history|woman|motivational|what-happened-to-epilogue|freedom-flight|freed-slave|freedom-seekers|granting-freedom|loss-of-freedom|freedom-seeker|fight-for-freedom|lost-freedom|freedom-fight|humiliation|melancholy|human-rights|human-dignity|slave-trade|slave-labor|escape-from-slavery|kidnapped-man|grief|chains|unfaithful-husband|infidelity|jealous-wife|blood|woman-crying|crying-woman|hairy-chest|based-on-novel|new-york|abolitionist|plantation|bar-of-soap|family-reunion|writing-a-letter|unmailed-letter|burning-a-letter|bible-quote|cotton-picking|cutting-wood|confirming-identity|time-in-title|canadian-expatriate|washington-d.c.|funeral|fiddle|slave-ship|cotton-field|cotton|sweat|rochester-new-york|louisiana|undressing</t>
  </si>
  <si>
    <t xml:space="preserve">tt2194499</t>
  </si>
  <si>
    <t xml:space="preserve">About Time</t>
  </si>
  <si>
    <t xml:space="preserve">At the age of 21, Tim discovers he can travel in time and change what happens and has happened in his own life. His decision to make his world a better place by getting a girlfriend turns out not to be as easy as you might think.</t>
  </si>
  <si>
    <t xml:space="preserve">Domhnall Gleeson, Rachel McAdams, Bill Nighy, Lydia Wilson</t>
  </si>
  <si>
    <t xml:space="preserve">time-travel-romance|time-travel|lingerie-slip|wedding|boyfriend-girlfriend-relationship|family-relationships|father-son-relationship|new-year's-eve|redhead|pregnant-wife|expectant-mother|pregnant-bride|gift|lawyer|hospital|party|secret|butterfly-effect|altering-the-future|bittersweet|raised-middle-finger|loss-of-virginity|love-at-first-sight|priest|nickname|eccentric|coming-of-age|character's-point-of-view-camera-shot|subjective-camera|greenhouse|character-repeating-someone-else's-dialogue|beach-house|alternate-future|photograph|gay-slur|lesbian-slur|alternate-timeline|coffin|car-crash|car-accident|woman-in-bra-and-panties|premarital-sex|kiss|reference-to-charles-dickens|reference-to-kate-moss|reference-to-adolf-hitler|violin|cell-phone|actor|stage-play|playwright|f-word|drunkenness|alcoholic|birthday-party|birthday|manuscript|funeral|terminal-illness|marriage-proposal|dancing|marriage|moral-dilemma|time-lapse-photography|restaurant|countdown|subway-station|subway|london-underground|heavy-rain|montage|hope|brother-brother-relationship|alzheimer's-disease|uncle-niece-relationship|uncle-nephew-relationship|brother-sister-relationship|father-daughter-relationship|mother-daughter-relationship|art-gallery|mother-son-relationship|husband-wife-relationship|slow-motion-scene|2010s|2000s|christmas|flashback|young-version-of-character|tennis|table-tennis|beach|cornwall-england|london-england|american-abroad|american-in-the-uk|american-woman|friendship|court|trial|reader|voice-over-narration|no-opening-credits|black-comedy|written-by-director|british|england|supernatural-power|cancer|trapped-in-a-time-loop|time-loop|uncle|surprise-ending|barefoot|time-travel-comedy|maternity-ward|expectant-father|pregnancy</t>
  </si>
  <si>
    <t xml:space="preserve">tt2083355</t>
  </si>
  <si>
    <t xml:space="preserve">The Best Man Holiday</t>
  </si>
  <si>
    <t xml:space="preserve">When college friends reunite after 15 years over the Christmas holidays, they discover just how easy it is for long-forgotten rivalries and romances to be reignited.</t>
  </si>
  <si>
    <t xml:space="preserve">Monica Calhoun, Morris Chestnut, Melissa De Sousa, Taye Diggs</t>
  </si>
  <si>
    <t xml:space="preserve">3 wins &amp; 15 nominations.</t>
  </si>
  <si>
    <t xml:space="preserve">christmas|gay-slur|infidelity|childbirth|punched-in-the-nose|dysfunctional-family|baby-girl|woman-in-bra-and-panties|pregnant-wife|panties|oral-sex|sex-in-bed|brother-sister-relationship|frustration|sexual-reference|prostitute|religious-belief|racial-slur|flashback|catfight|loss-of-job|sexual-promiscuity|sex-tape|stripper|maternity-ward|death-of-wife|crying-man|ipad|christmas-tree|football-player|disappointment|marijuana|jealousy|husband-wife-relationship|unfaithful-wife|resentment|fight|miscarriage|loss-of-wife|female-nudity|spitting-blood|cancer|family-tragedy|football|funeral|terminal-illness|ill-wife|cartoon-on-tv|friend's-wedding|best-man|writer|second-part|numbered-sequel|digit-in-title|sequel|death-of-friend|independent-film|number-in-title</t>
  </si>
  <si>
    <t xml:space="preserve">tt2363471</t>
  </si>
  <si>
    <t xml:space="preserve">The Summit</t>
  </si>
  <si>
    <t xml:space="preserve">The story of the deadliest day on the world's most dangerous mountain, when 11 climbers mysteriously perished on K2.</t>
  </si>
  <si>
    <t xml:space="preserve">Christine Barnes, Hoselito Bite, Walter Bonatti, Marco Confortola</t>
  </si>
  <si>
    <t xml:space="preserve">Nick Ryan</t>
  </si>
  <si>
    <t xml:space="preserve">mountain|k2|mountaineer|man-versus-nature|two-word-title|adventurer|in-memoriam|survival|death-zone|frostbite|conflicting-stories|video-footage|sherpa|archive-footage|asia|mountain-climbing|rescue|death|reenactment</t>
  </si>
  <si>
    <t xml:space="preserve">tt2312718</t>
  </si>
  <si>
    <t xml:space="preserve">Homefront</t>
  </si>
  <si>
    <t xml:space="preserve">A former DEA agent moves his family to a quiet town, where he soon tangles with a local meth druglord.</t>
  </si>
  <si>
    <t xml:space="preserve">Jason Statham, James Franco, Izabela Vidovic, Kate Bosworth</t>
  </si>
  <si>
    <t xml:space="preserve">dea|biker-gang|biker|dea-agent|fight|school|drugs|small-town|tween-girl|holding-someone's-head-underwater|die-hard-scenario|brutality|gore|redemption|escape|undercover|one-against-many|warrior|one-percenter|police-officer-killed|showdown|girl-hits-a-boy|provocation|redneck|widowed-father|kidnapped-girl|kidnapped-child|rear-entry-sex|fistfight|drawbridge|stealing-a-police-car|building-explosion|daughter-abducted|running-for-your-life|human-shield|sos|hit-team|personal-arsenal|black-kitten|tire-slashed|rebar|two-against-one|monkey-bars|angry-parent|girl-beating-up-a-boy|boy-pushing-a-girl-to-the-ground|bloody-nose|school-playground|overkill|death-threat|seeing-son-killed|sex-in-a-garage|drug-raid|drug-lab|erlenmeyer-flask|exploding-motorcycle|death|violence|fire-truck|ambulance|deception|night-vision-goggles|tied-to-a-chair|water-torture|hit-in-the-crotch|interrogation|torture|drug-mule|fire|held-at-gunpoint|rescue|hostage|car-set-on-fire|exploding-car|axe|pitchfork|gasoline|hand-to-hand-combat|mixed-martial-arts|martial-arts|brawl|one-man-army|tough-guy|anti-hero|action-hero|blood-splatter|blood|shot-in-the-forehead|police-raid|suicide-by-cop|stealing-a-car|flipping-car|car-accident|disguise|home-invasion|knife|single-parent|single-father|dysfunctional-family|southern-accent|birthday|happy-birthday-to-you|helicopter|ambush|booby-trap|marijuana-joint|strangulation|cigarette-smoking|car-chase|chase|foot-chase|gunfight|dog|horse|handyman|tattoo|abandoned-warehouse|pay-phone|diner|alligator|forest|woods|swamp|train|flask|psychologist|school-teacher|nosebleed|bully-comeuppance|f-word|speedboat|mugshot|assassination-attempt|revenge|hitman|ak-47|beaten-to-death|sniper-rifle|sniper|machine-gun|revolver|ex-cop|motorcycle|drug-dealer|boat-yard|boat|junkie|cell-phone|steakhouse|strip-club|neo-noir|modern-western|machismo|culture-clash|title-at-the-end|bridge|stolen-police-car|sex-on-car|slow-motion-scene|birthday-party|threat|stabbed-to-death|stabbed-in-the-chest|kidnapping|child-in-peril|shotgun|shot-in-the-stomach|stabbed-with-a-pitchfork|impalement|stabbed-in-the-hand|intimidation|flashback|flat-tire|stuffed-animal|broken-leg|knocked-out|hit-with-a-baseball-bat|tattoo-on-arm|drug-addict|brother-sister-relationship|husband-wife-relationship|gas-station|airboat|bayou|stable|horse-riding|white-trash|feud|sheriff|head-butt|beating|kicked-in-the-chest|punched-in-the-face|kicked-in-the-face|punched-in-the-stomach|bully|10-year-old|elementary-school|lawyer|louisiana|new-orleans-louisiana|lens-flare|methamphetamine|meth-lab|widower|prison|prisoner|prison-visit|arrest|exploding-building|explosion|shootout|gas-mask|character-repeating-someone-else's-dialogue|blood-on-camera-lens|car-crash|shot-to-death|shot-in-the-back|shot-in-the-chest|shot-in-the-head|shot-in-the-leg|murder|swat-team|murder-of-a-police-officer|bar|pistol|motorcycle-gang|undercover-agent|scene-during-opening-credits|mother-son-relationship|cat|father-daughter-relationship|one-word-title|death-of-son|based-on-novel|surprise-ending</t>
  </si>
  <si>
    <t xml:space="preserve">tt1321511</t>
  </si>
  <si>
    <t xml:space="preserve">Old Boy</t>
  </si>
  <si>
    <t xml:space="preserve">Obsessed with vengeance, a man sets out to find out why he was kidnapped and locked into solitary confinement for twenty years without reason.</t>
  </si>
  <si>
    <t xml:space="preserve">Josh Brolin, Elizabeth Olsen, Sharlto Copley, Samuel L. Jackson</t>
  </si>
  <si>
    <t xml:space="preserve">father-daughter-incest|male-nudity|female-nudity|incest|cctv-camera|addiction|breasts|preparatory-school|tied-to-a-chair|rape|tied-to-a-table|male-masturbation|sex-scene|attempted-rape|remake-of-cult-film|torture|voyeur|female-rear-nudity|male-rear-nudity|skinny-dipping|female-assassin|remake-of-korean-film|solitary-confinement|conspiracy|bar|hostage|two-word-title|younger-version-of-character|vomiting|blood-splatter|bag-of-diamonds|outnumbered|woman-wearing-a-thong|woman-wearing-a-sheer-dress|video-surveillance|hundred-dollar-bill|playing-cello|pet-mouse|held-captive|workout-video|three-year-old-girl|knockout-gas|empty-shower|shot-through-the-mouth|husband-murders-wife|filicide|shot-to-death|hit-with-a-crowbar|luxembourg|severed-tongue|strangled-to-death|filmed-killing|woman-punching-a-man|stabbed-in-the-hand|reference-to-the-count-of-monte-cristo|dumpling|retirement-home|broken-ankle|gas|year-2013|year-2005|year-2003|year-2001|year-2000|wrist-slitting|breaking-a-mirror|year-1997|face-slap|character-repeating-someone-else's-dialogue|year-1993|fistfight|chinatown-manhattan-new-york-city|rain|killed-in-an-elevator|reference-to-hurricane-katrina|foot-chase|burning-a-letter|diamond|looking-at-self-in-mirror|framed-for-murder|push-ups|letter|anger|desperation|revelation|deception|eavesdropping|retired-teacher|jock|cello|tv-studio|penthouse|swimming-pool|presumed-dead|laptop|tattoo|escape|rescue|home-invasion|bellhop|scar|security-guard|corpse|delivery-boy|race-against-time|videotape|audio-cassette|abandoned-school|greenhouse|head-blown-off|suicide|shot-in-the-chest|shot-in-the-shoulder|mansion|dysfunctional-family|investigation|website|car-bicycle-chase|racial-slur|interrogation|throat-slitting|strangulation|nurse|doctor|umbrella|football-field|punched-in-the-chest|kicked-in-the-face|kicked-in-the-crotch|punched-in-the-face|cigarette-smoking|psychological-torture|watching-tv|iraq-war|september-11-2001|millennium|actress|escape-attempt|billionaire|surveillance|hidden-camera|bible|news-report|motel|knocked-out|henchwoman|henchman|long-take|neo-noir|flashback|mouse|shower|hallucination|italian-american|bartender|vodka|coffee|snorricam|urination|drunkenness|ex-husband-ex-wife-relationship|chinese-restaurant|chinese-food|new-york-city|business-executive|newspaper-headline|montage|cell-phone|internet|yearbook|bare-chested-male|beaten-to-death|beating|stabbed-in-the-leg|stabbed-to-death|stabbed-in-the-back|stabbed-in-the-chest|stabbed-in-the-throat|stabbed-in-the-face|stabbed-in-the-head|violence|murder|death|gore|blood|kidnapping|held-at-gunpoint|pistol|shotgun|knife|hit-with-a-baseball-bat|hit-with-a-hammer|sword|stylized-violence|hand-to-hand-combat|brawl|one-man-army|anti-hero|exploitation|incestuous-sex|straight-razor|box-cutter|father-son-relationship|father-daughter-relationship|murder-suicide|double-barrel-shotgun|revenge|imprisonment|remake|based-on-manga|surprise-ending|english-accent|crucifix|f-word|father-son-incest</t>
  </si>
  <si>
    <t xml:space="preserve">tt1206543</t>
  </si>
  <si>
    <t xml:space="preserve">Out of the Furnace</t>
  </si>
  <si>
    <t xml:space="preserve">When Rodney Baze mysteriously disappears and law enforcement doesn't follow through fast enough, his older brother, Russell, takes matters into his own hands to find justice.</t>
  </si>
  <si>
    <t xml:space="preserve">Woody Harrelson, Dendrie Taylor, Carl Ciarfalio, Nancy Mosser</t>
  </si>
  <si>
    <t xml:space="preserve">drug-dealer|social-decay|fight-club|ambiguous-ending|revenge|brother-brother-relationship|justice|fate|prison|looking-for-a-job|deer-hunting|lollipop|grave|barb-wire|terminal-illness|bloody-nose|kiss-on-the-forehead|reference-to-scranton-pennsylvania|trailer-house|loan|illness|prison-chapel|american-flag|hoodie|skinning-a-deer|lie|bloody-face|anger|gun|shooting|roadblock|looking-at-oneself-in-a-mirror|mirror|tears|crying-man|crying|eating|food|underwear|dead-mother|eyeglasses|sunglasses|knocking-on-a-door|prologue|listening-to-a-radio|flashlight|telephone-call|telephone|watching-a-movie|vomiting|drug-use|drugs|family-relationships|watching-tv|apology|boyfriend-girlfriend-relationship|younger-version-of-character|interracial-romance|gardening|bet|off-track-betting|drink|drinking|disappearance|vigilante|slamming-a-door|promise|returning-home|prison-release|dead-body|deer-antlers|card-playing|black-american|african-american|steel-mill-furnace|mopping-a-floor|prison-cell|dead-boy|ramapo-new-jersey|foot-bridge|painting|cross|running|investigation|locker-room|male-beats-a-female|thrown-out-of-a-car|hitting-one's-head-on-a-car-dashboard|train|war-wound|policeman|homophobia|whiskey|flower|male-wearing-an-earring|911|pursuit|child|kicking|reference-to-god|injection|playground|horse-racing|raised-middle-finger|reference-to-ted-kennedy|bergen-county-new-jersey|hit-in-the-face-with-a-rifle-butt|beaten-up|voice-over-letter|war-veteran|tough-guy|taking-a-dive|car-accident|financial-debt|blue-collar-worker|reference-to-the-iraq-war|murder-of-brother|murder-by-gunshot|murdered-in-a-car|shot-in-a-car|shot-with-a-rifle|ends-with-death|visiting-father's-grave|revenge-killing|avenging-brother's-death|childhood-flashback|two-brothers|four-word-title|2010s|pickup-truck|knocked-out-with-a-gun-butt|knocked-out|ambush|self-injection|trailer-park|hypodermic-needle|obscene-finger-gesture|corpse|safe|money|post-traumatic-stress-disorder|stop-loss|drive-in-theater|working-class|audio-recording|melodrama|police-car|pregnancy|love-triangle|trailer-trash|trailer-home|camera-phone|brutality|cell-phone|urban-decay|small-town|new-jersey|appalachia|culture-clash|evil-man|psychopath|police-raid|cigarette-smoking|f-word|betting|loan-shark|bridge|abandoned-mill|redemption|father-son-relationship|drug-addict|prison-fight|prison-guard|pool-table|sabotage|held-at-gunpoint|double-cross|betrayal|deception|junkie|woods|forest|rifle|sniper|redneck|machine-gun|revolver|southern-accent|death|beaten-to-death|bartender|welder|teacher|ex-boyfriend-ex-girlfriend-relationship|righteous-rage|anti-hero|manslaughter|bloody-body-of-child|blood-splatter|blood|manager|drunk-driving|prisoner|showdown|railyard|chase|shot-in-the-chest|police|mixed-martial-arts|brawl|fight|2008-presidential-election|2000s|sex-in-bed|sex-scene|violence|neo-noir|kissing-while-having-sex|gunfight|shootout|hand-to-hand-combat|martial-arts|opening-action-scene|shot-multiple-times|shot-in-the-crotch|telescopic-rifle|foot-chase|injection-between-toes|shot-point-blank|bouquet|daisy|caulking|scraping-paint|visiting-a-grave|welding|drive-in-movie|hot-dog|spitting-blood|shot-in-the-back|shot-in-the-leg|head-butt|shot-in-the-forehead|hit-with-a-rifle-butt|sleeping-in-a-car|heroin|swat-team|death-of-brother|flashback|ex-convict|police-chief|lens-flare|letter|police-station|voice-over-narration|shot-to-death|shot-in-the-head|murder|pistol|killing-an-animal|deer|hunting|face-slap|sniper-rifle|cemetery|photograph|steel-mill|pennsylvania|debt|bare-knuckle-fighting|fistfight|iraq-veteran|release-from-prison|tattoo|punched-in-the-stomach|kicked-in-the-face|gay-slur|no-opening-credits|prison-visit|car-crash|year-2008|bar|reference-to-barack-obama|uncle-nephew-relationship|soldier|bare-chested-male|character-repeating-someone-else's-dialogue|beating|punched-in-the-face|drive-in|written-by-director|death-of-father|death-of-child</t>
  </si>
  <si>
    <t xml:space="preserve">tt1800241</t>
  </si>
  <si>
    <t xml:space="preserve">American Hustle</t>
  </si>
  <si>
    <t xml:space="preserve">A con man, Irving Rosenfeld, along with his seductive partner Sydney Prosser, is forced to work for a wild FBI agent, Richie DiMaso, who pushes them into a world of Jersey powerbrokers and mafia.</t>
  </si>
  <si>
    <t xml:space="preserve">Christian Bale, Bradley Cooper, Amy Adams, Jeremy Renner</t>
  </si>
  <si>
    <t xml:space="preserve">Nominated for 10 Oscars. Another 70 wins &amp; 207 nominations.</t>
  </si>
  <si>
    <t xml:space="preserve">scam|based-on-true-story|con-artist|drunk-wife|fbi-investigation|cheating-husband|wife-meets-mistress|fake-accent|husband-wife-relationship|sting-operation|fbi-agent|mafia|politician|mayor|mobster|women-wearing-a-one-piece-swimsuit|hair-in-curlers|trying-on-clothes|open-blouse|braless|balding|sexual-attraction|camera-shot-of-feet|female-stockinged-feet|female-stockinged-legs|pantyhose|drunk-woman|atlantic-city-new-jersey|briefcase|u.s.-congressman|u.s.-senator|video-surveillance|wire-transfer|fake-british-accent|forgery|adultery|fbi|camden-new-jersey|scandal|corrupt-politician|senator|gambling|criminal|new-jersey|scheme|divorce|marital-problem|briefcase-of-money|suitcase-of-money|strong-female-character|vinyl|mistress|surveillance-footage|surveillance|brawl|fight|false-accusation|stolen-money|friendship|black-and-white-scene|investigation|bank-account|death-threat|desperation|employer-employee-relationship|urban-decay|fundraiser|female-criminal|fight-the-system|moral-dilemma|melodrama|newspaper-headline|corrupt-official|tuxedo|distrust|suspicion|what-happened-to-epilogue|anger|screaming|handcuffs|secretary|lawyer|safe|femme-fatale|pills|social-decay|political-corruption|congressman|corruption|heart-attack|press-conference|cigar-smoking|cigarette-smoking|long-take|gangster|mafia-boss|mob-boss|wig|crime-boss|taxi|f-word|neo-noir|premarital-sex|sex-standing-up|bodyguard|fellatio|seduction|ghetto|airfield|airplane|knife|singing|sheikh|jail-cell|mexican-american|undercover-agent|undercover|homemaker|rain|panic|fear|hypochondriac|apartment|hotel|diner|shot-in-the-head|enforcer|hidden-camera|wearing-a-sound-wire|acting|actor|black-comedy|union|limousine|new-york-city|caper|italian-american|broken-window|dry-cleaning|dancing|disco|drunkenness|glitterball|looking-at-oneself-in-a-mirror|british-actor-playing-american-character|double-cross|betrayal|two-way-mirror|combover|fake-identity|sunglasses|mexican-standoff|held-at-gunpoint|eavesdropping|blackmail|telephone|no-opening-credits|altered-version-of-studio-logo|love-triangle|anti-hero|infidelity|extramarital-affair|interrogation|career-criminal|art-gallery|art-forger|money|loan-shark|forger|montage|in-medias-res|microwave-oven|hit-with-a-telephone|camera-shot-from-inside-car-trunk|posing-as-sheik|fake-english-accent|secret-recording|wearing-a-wire|money-transfer|kiss-on-the-lips|redheaded-woman|reference-to-jesus-christ|city-mayor|other-woman|curly-hair|bearded-man|comb-over|period-film|balding-man|singing-along-to-music|champagne|homemade-toupee|fur-coat|cosmopolitan-magazine|phonograph|charm-bracelet|woman-in-a-bikini|voice-over-narration|man-with-glasses|female-female-kiss|mini-skirt|upskirt|purple-panties|panties|leg-spreading|lingerie|bikini|blonde|nipples-visible-through-clothing|breasts|female-to-male-footsie-playing|playing-footsie|angry-woman|restaurant|reference-to-jimmy-carter|reference-to-richard-nixon|implied-cunnilingus|reference-to-cosmopolitan-magazine|vinyl-record|reference-to-duke-ellington|long-island-new-york|pool-party|hotel-suite|luxury-hotel|smoking|scene-before-opening-credits|slow-motion-scene|scantily-clad-female|gold-watch|fbi-chief|female-sitting-on-a-toilet|public-toilet|sitting-on-a-toilet|toilet|toilet-stall|women's-toilet|umbrella|rainy-day|betrayal-of-husband|adulterous-husband|telephone-conversation|burlesque-theater|burlesque-dancer|unexpected-kiss|nail-polish|narrated-by-character|lost-friend|turning-against-friends|wives-and-girlfriends|blue-balls|english-accent|phony-english-accent|arabic|women-kissing|dual-identity|double-identity|false-identity|new-identity|true-identity-revealed|teasing|expensive-gift|italian-mafia|execution|hand-on-thigh|side-boob|bribery|fire|microwave|character-says-i-love-you|reference-to-meyer-lansky|casino|private-jet|bilingualism|subtitled-scene|year-1978|young-version-of-character|breaking-a-window|dry-cleaners|beating|entrapment|painting|museum|two-word-title|cleavage|adopted-son|father-son-relationship|mother-son-relationship|bar|punched-in-the-face|bag-over-head|murder|shot-to-death|shot-in-the-back|pistol|arrest|character-repeating-someone-else's-dialogue|butt-slap|strip-club|stripper|manipulation|deception|freeze-frame|party|bare-chested-male|nightclub|lens-flare|flashback|nonlinear-timeline|police-investigation|fraud|wire-fraud|disguise|hair-curlers|1970s|organized-crime|written-by-director|surprise-ending</t>
  </si>
  <si>
    <t xml:space="preserve">tt0993846</t>
  </si>
  <si>
    <t xml:space="preserve">The Wolf of Wall Street</t>
  </si>
  <si>
    <t xml:space="preserve">Based on the true story of Jordan Belfort, from his rise to a wealthy stock-broker living the high life to his fall involving crime, corruption and the federal government.</t>
  </si>
  <si>
    <t xml:space="preserve">Leonardo DiCaprio, Jonah Hill, Margot Robbie, Matthew McConaughey</t>
  </si>
  <si>
    <t xml:space="preserve">180 min</t>
  </si>
  <si>
    <t xml:space="preserve">Nominated for 5 Oscars. Another 36 wins &amp; 164 nominations.</t>
  </si>
  <si>
    <t xml:space="preserve">stockbroker|sex-in-an-airplane|based-on-true-story|female-rear-nudity|female-frontal-nudity|fellatio|topless-female-nudity|caught-masturbating|1990s|female-nudity|snorting-cocaine-from-a-naked-woman|sex-in-bed|hot-candle-wax-during-sex|extramarital-affair|oral-sex|female-pubic-hair|sex-standing-up|anal-sex|debauchery|quaalude|fbi|corruption|party|female-full-frontal-nudity|condom|fellatio-in-an-elevator|sex-in-a-limousine|sex-with-prostitute|sex-with-multiple-partners|bare-butt|bare-breasts|vomiting|reference-to-stock-market-crash-of-1929|reference-to-plymouth-rock|orgy|reference-to-captain-ahab|strip-mall|swiss-banker|manager|reference-to-warren-buffett|lamborghini|female-removes-her-clothes|lust|leg-spreading|playing-tennis|ankle-monitor|falling-into-a-pool|strip-club|marital-rape|sex-in-public|london-england|drug-dealer|drug-addiction|crack-cocaine|butt-slap|drink-thrown-into-someone's-face|dominatrix|interrupted-sex|dysfunctional-marriage|geneva-switzerland|infidelity|male-rear-nudity|male-frontal-nudity|wall-street-manhattan-new-york-city|masturbation|cunnilingus|wealth|forbes-magazine|male-full-frontal-nudity|shaved-pubes|pubic-hair|masturbating-in-public|doing-cocaine-off-of-someone's-bare-butt|public-masturbation|dependence-on-drugs|sex-in-a-taxi|alcoholism|strip-joint|amish|mile-high-club|white-lamborghini|high-on-drugs|fellatio-while-driving|lesbian|bacchanal|striptease|women's-shoes|gay-butler|no-panties|nasdaq-stock-market|jewish-slur|drinking|stripper|nudity|drug-use|drugs|fellatio-in-a-car|kissing-someone's-breasts|penis|adultery|marriage|erection|orgasm|testicles|throwing-a-lobster|morning-after|brooklyn-bridge|las-vegas|reference-to-james-bond|reference-to-coco-chanel|reference-to-yves-st.-laurent|reference-to-gorgio-armani|mediterranean-sea|public-urination|thong|reference-to-jimmy-buffett|bikini|lingerie|career-change|enema|beer-pong|sex-in-restroom|python|black-monday|narrated-by-character|woman-in-lingerie|fake-commercial|year-1987|villain-arrested|satire|black-comedy|slow-motion-scene|character-repeating-someone-else's-dialogue|drug-addict|punched-in-the-stomach|bachelor-party|threesome|sex-in-an-elevator|shaving-head|choking|hidden-camera|talking-during-sex|brooklyn-new-york-city|pay-phone|breaking-the-fourth-wall|cocaine|motivational-speaker|pool-party|troubled-marriage|police-officer|fbi-agent|wearing-a-wire|man-punching-a-woman|italy|divorce|helicopter|reporter|wedding|blood-on-face|mansion|goldfish|husband-wife-relationship|yacht|bare-chested-male|corporate-fraud|financial-ruin|financial-deregulation|white-collar-crime|stock-market|money-laundering|business-ethics|new-york-city|manhattan-new-york-city|based-on-book|title-spoken-by-character|f-word|hibachi-grill|eurocopter-as355-twin-squirrel|celebration|excess|gay-orgy|gay-slur|gay-sex|animal-in-title|prison|yuppie|sex-in-office|reference-to-the-wall-street-journal|reference-to-the-mayflower-ship|chanting|woman|suit-and-tie|swearing|boat|ship|profanity|strong-language|briefcase-of-money|snorting-cocaine-off-someone's-body|love|selfishness|video-monitor|hedonism|dumb-blonde|screwdriver|orange-juice|fix|sex-toy|incompetence|idealism|told-in-flashback|scene-told-from-more-than-one-perspective|sweatpants|lifting-weights|teacher|home-gym|sexually-transmitted-disease|std|penicillin-shot|indiscriminant-sex|bad-lover|premature-ejaculation|fish-tank|cheat|business-venture|spousal-abuse|second-wife|first-wife|withholding-sex|worrying-about-a-friend|newspaper-article|media-frenzy|media|newspaper-photo|publicity|running-a-business|law-student|french-swiss|swiss-accent|conference-table|reference-to-disney|sex-with-first-cousin|reference-to-ibm|reference-to-at&amp;t|speaking-french|rags-to-riches|swiss-bank-account|manic-depression|manic-behavior|mania|furniture-salesman|incest|first-cousin|british-accent|tailor-made-clothing|kodak|narrated-flashback|flaming-onion|superstar|job-applicant|marching-band|gestapo|enforcer|fast-paced|drunk|drunk-driving|second-chance|crawling|teaching|cardiopulmonary-resuscitation|sunbathing|maid|near-drowning|disco|idealist|mentor|bullseye|air-conditioning|conference-room|round-table|buddhist|justification|fear|victim|restitution|fbi-raid|desktop-computer|delete-key|double-team|evidence|nemesis|napkin|sashimi|bento-box|stock-tip|business-associate|chamomile|earl-grey-tea|aunt-nephew-relationship|bus-to-prison|italian-riviera|defendent|speaking-spanish|rape|auckland-new-zealand|swiss-culture|testify|federal-prison|rat|courtroom|day-in-court|ankle-bracelet|grenada|spiral-staircase|sex-scene|surveillance-camera|aderal|woman-wearing-a-thong|male-african-lion|hard-helicopter-landing|fictional-tv-commercial|stock-manipulation|luck|hands-held-in-the-air|heart-bypass-surgery|female-judge|mayday|anxiety|reference-to-the-price-club|reference-to-mona-lisa-the-painting|reference-to-pbs|movie-camera|cleaning-a-fish-bowl|tea|the-hamptons-long-island-new-york|reference-to-the-rothschilds|reference-to-israel|white-panties|white-bra|reference-to-the-tooth-fairy|running|helicopter-pilot|confetti|bar|bail|judge|tennis-court|tennis|sushi|fraud|megaphone|british|slipped-disc|suicide|bathtub|reference-to-london-england|throwing-water-onto-someone|throwing-a-wristwatch|wristwatch|interview|jasmine|steam-room|falling-into-a-swimming-pool|securities-exchange-commission|attorney|wife-slaps-husband|golf-cart|golf-club|golf-course|golf|credit-card|duchess|aunt-niece-relationship|sports-car|imitating-fellatio|reference-to-willy-wonka|reference-to-pfizer|marriage-proposal|reference-to-oompa-loompas|fired-from-the-job|reference-to-yves-saint-laurent|reference-to-gianni-versace|reference-to-giorgio-armani|men's-bathroom|reference-to-steve-madden|tv-commercial|feng-shui|jewelry|jaguar-the-car|reference-to-quotron|reference-to-aerodyne-international|weightlifting|reference-to-kodak|reference-to-texas-instruments|reference-to-union-carbide|reference-to-u.s.-steel|kicking|morphine|diamond-bracelet|salesman|millionaire|pole-dancer|mortgage|reference-to-robin-hood|reference-to-moby-dick-the-novel|quitting-a-job|harassment|finger-placed-down-throat|fugazi|little-girl|wedding-video|crawling-on-the-floor|reckless-driving|sales-meeting|mug-shot|father-son-kiss|passing-out|miami-florida|mouth-to-mouth-resuscitation|reference-to-tarzan|pounding-one's-chest-like-tarzan|student-loan|douchebag|throwing-a-kiss|hit-in-the-face|rolling-on-the-ground|slovenian|eviction|jet-ski|u.s.-criminal-code|whiskey|sex-addict|reference-to-don-johnson|subjective-camera|businessman|business|sunglasses|reference-to-popeye|eating|food|smuggling|gun|apology|prank|banker|valium|pills|debt|fellatio-slur|eyeglasses|drink|candle|greed|telephone|xanax|marijuana|limousine|reference-to-jesus-christ|applause|reading-a-newspaper|newspaper|beer|underwear|boxer-shorts|cigarette-smoking|reference-to-god|vagina-slur|name-calling|money|kiss|pregnancy|reference-to-george-washington|gay|skateboard|dartboard|pellet-gun|prostitution|mirror|telephone-call|vagina|dancing|dancer|watching-tv|unfaithfulness|testosterone|lie|theft|thief|blood|beating|eating-a-goldfish|reference-to-aids|reference-to-the-internal-revenue-service|bride-and-groom|swimming-pool|microphone|photograph|machismo|restaurant|cafe|montage|airplane|hangover|french|panties|investigation|sedative|n-word|penis-slur|forgery|rescue|bribe|bribery|repeated-scene|criminal|promise|urination|briefcase|answering-machine|cousin-cousin-relationship|spoken-inner-thoughts|horse-riding|horse|ex-policeman|policeman|single-mother|hypocrite|intern|reference-to-lehman-brothers|reference-to-goldman-sachs|airline-stewardess|u.s.-justice-department|homophobia|latvian|police-car|reference-to-geneva-switzerland|switzerland|lobster-as-food|caviar|courthouse|court|pep-talk|handcuffs|jail|car-accident|guilt|friendship|friend|male-male-kiss|year-1983|bloody-nose|reference-to-venice-california|fight|brother-brother-relationship|conspiracy|elevator|reference-to-merrill-lynch|sense-of-smell|gossip|overhead-shot|looking-at-oneself-in-a-mirror|paying-for-sex|las-vegas-nevada|finance|gold-coast|customs|newspaper-headline|bitch-slap|japanese-restaurant|pen|child-custody|reference-to-holy-grail|hair-piece|punch-in-mouth|reference-to-mona-lisa|reference-to-flyning-wallendas|snorting-cocaine|first-person-narration|commission|butler|penny-stock|infant|phone-tap|reference-to-moby-dick|dog|exploding-airplane|talking-to-the-camera|arrest|management|blood-splatter|moral-ambiguity|reference-to-microsoft|no-title-at-beginning|security-camera|promiscuous-woman|subway|mugshot|shipwreck|storm-at-sea|swiss-bank|toupee|subpoena|reference-to-wolfgang-amadeus-mozart|exercycle|treadmill|money-counter|pile-of-money|aquarium|passport|swallowing-a-goldfish|fish-bowl|nanny-cam|engagement-ring|wedding-photograph|tailor|champagne|brass-band|diamond-necklace|jaguar-e-type|olive|obscene-finger-gesture|boiler-room|hundred-dollar-bill|chauffeured-limousine|african-lion|villain-played-by-lead-actor|cartoon-on-tv|domestic-violence|drunkenness|boat-captain|attempted-bribery|heart-attack|bahamas|driving-under-the-influence|american-abroad|bag-of-money|father-son-relationship|prostitute|raised-middle-finger|long-island-new-york|car-crash|punched-in-the-face|midget|freeze-frame|flashback|no-opening-credits|title-at-the-end|title-appears-in-writing|voice-over-narration|nonlinear-timeline|lawyer|falling-down-stairs|interrogation|private-investigator|marriage-between-cousins|zanex|24-year-old|35-year-old|american-flag|26-year-old|22-year-old|eurocopter-as350-squirrel|mustache</t>
  </si>
  <si>
    <t xml:space="preserve">tt1714915</t>
  </si>
  <si>
    <t xml:space="preserve">Only Lovers Left Alive</t>
  </si>
  <si>
    <t xml:space="preserve">A depressed musician reunites with his lover, though their romance - which has already endured several centuries - is disrupted by the arrival of her uncontrollable younger sister.</t>
  </si>
  <si>
    <t xml:space="preserve">Tilda Swinton, Tom Hiddleston, Anton Yelchin, Mia Wasikowska</t>
  </si>
  <si>
    <t xml:space="preserve">Comedy, Drama, Horror</t>
  </si>
  <si>
    <t xml:space="preserve">9 wins &amp; 42 nominations.</t>
  </si>
  <si>
    <t xml:space="preserve">vampire|musician|anonymity|gig|blood|reference-to-william-shakespeare|french|book|doctor|hospital|tangier-morocco|blood-bag|night|outsider|wedding-photograph|reference-to-dr.-watson|fungi|scientist|alchemist|reference-to-mary-wollstonecraft|self-obsession|reference-to-amanita-muscaria|machine|engine|michigan-theatre-detroit|peek-a-boo|car-park|reference-to-italy|photograph|reference-to-mark-twain|reference-to-dr.-caligari|adagio|reference-to-mephistopheles|gretsch-g6120t-double-cutaway-guitar|gretsch-guilar|silvertone-guitar|hagstrom-guitar|45-recording|coyote-howl|tape-recorder|looking-out-a-window|referecne-to-dr.-strangelove|pretending-to-play-a-guitar|air-guitar|reference-to-albert-einstein|reference-to-charles-darwin|bare-breasts|earphones|long-haired-male|pretending-to-be-a-doctor|reference-to-chet-atkins|memory|reference-to-the-quantum-theory|reference-to-stephen-dedalus|reference-to-daisy-buchanan|year-1586|gong|watching-tv|reference-to-dracula|blood-popsicle|popsicle|leg-bandage|licking-one's-finger|overhead-shot|reference-to-cleveland-ohio|selling-blood|buying-blood|flashlight|fox-theatre-detroit|survival|suicide|abandoned-theatre|death|murder|reference-to-pythagoras|reference-to-galileo|reference-to-copernicus|reference-to-isaac-newton|teacher|zombie|leg-wound|reference-to-lord-byron|reference-to-percy-shelley|reference-to-shakespeare's-hamlet|reference-to-henry-ford|saxophone|barefoot|dressing-gown|garlic|mythology|reference-to-los-angeles-california|knocking-on-a-door|year-1975|cellphone|darkness|dead-body-in-a-car-trunk|dead-body-wrapped-in-a-carpet|rock-'n'-roll|reference-to-london-england|reference-to-madrid-spain|money|passport|microphone|fangs|crying|skeleton|song|singing|singer|face-slap|corpse|police-car|street-life|illness|dying|dead-body|recording|band|applause|dancing|female-nudity|gloves|mushroom|year-1968|year-1868|rumor|nudity|abandoned-building|dancer|reference-to-faust|male-nudity|reference-to-jesus-christ|bathroom|urination|slow-motion-scene|cigarette-smoking|kiss|f-word|sunglasses|flask|gun|doorbell|violinist|violin|speed-reading|reading|montage|fear|reference-to-adam-and-eve|telephone|telephone-call|drinking|drink|taxi|bicycle|arabic|listening-to-music|secret|goggles|bare-chested-male|guitarist|suicidal-thought|guitar-player|abandoned-city|starving|reference-to-franz-schubert|sister-sister-relationship|rock-band|bullet|sleeping|writer|reference-to-eddie-cochran|pistol|guitar|chess|vampire-couple|death-of-vampire|ancient-vampire|vampire-teeth|vampire-bite|female-vampire|vampirism|contamination|vinyl-record|eternal-life|composer|record-player|famous-people|blood-type-o|reference-to-nikola-tesla|detroit-michigan|fatigue|2010s|thirst-for-blood|stethoscope|reference-to-youtube|electric-guitar|drinking-blood|blood-stain|night-life|husband-wife-relationship|guitar-playing|rock-music|airplane|written-by-director</t>
  </si>
  <si>
    <t xml:space="preserve">tt2473682</t>
  </si>
  <si>
    <t xml:space="preserve">Paranormal Activity: The Marked Ones</t>
  </si>
  <si>
    <t xml:space="preserve">When a young man becomes the target of a malevolent entity, he must uncover its true intentions before it takes complete control of him.</t>
  </si>
  <si>
    <t xml:space="preserve">Andrew Jacobs, Jorge Diaz, Gabrielle Walsh, Renee Victor</t>
  </si>
  <si>
    <t xml:space="preserve">Christopher Landon</t>
  </si>
  <si>
    <t xml:space="preserve">demonic-possession|blood|pentagram|apartment|neighbor|oxnard-california|teenager|witch|no-title-at-beginning|f-word|writing-in-blood|strangulation|basketball|altered-version-of-studio-logo|portal|hiding-in-a-closet|severed-head|kidnapping|knocked-out|hit-with-a-baseball-bat|grocery-store|young-version-of-character|farm|occult|missing-person-poster|body-landing-on-a-car|falling-from-height|game|singing|drunkenness|brother-sister-relationship|firecracker|prank|trapdoor|breaking-and-entering|reference-to-sherlock-holmes|pot-smoking|bong|bitten-on-the-arm|photograph|attempted-robbery|mexican-american|latino|underage-drinking|party|female-rear-nudity|lens-flare|character-repeating-someone-else's-dialogue|year-2012|high-school-graduation|death-of-brother|machine-gun|shotgun|shot-to-death|shot-in-the-chest|stabbed-in-the-chest|female-frontal-nudity|car-crash|best-friend|loss-of-control|suicide|falling-to-death|witchcraft|stabbed-to-death|time-travel|murder|death-of-grandmother|falling-down-stairs|no-opening-credits|basement|supernatural|superhuman-strength|levitation|dog|looking-at-self-in-mirror|gang-member|gang|vhs|shaky-cam|video-camera|home-video|unsubtitled-foreign-language|corpse|apartment-complex|grandmother-grandson-relationship|spin-off|18-year-old|demon|egg|coven|ritual|bra|friendship-between-men|found-footage|subjective-camera|written-by-director|death-of-friend</t>
  </si>
  <si>
    <t xml:space="preserve">tt1091191</t>
  </si>
  <si>
    <t xml:space="preserve">Lone Survivor</t>
  </si>
  <si>
    <t xml:space="preserve">Marcus Luttrell and his team set out on a mission to capture or kill notorious Taliban leader Ahmad Shah, in late June 2005. Marcus and his team are left to fight for their lives in one of the most valiant efforts of modern warfare.</t>
  </si>
  <si>
    <t xml:space="preserve">Mark Wahlberg, Taylor Kitsch, Emile Hirsch, Ben Foster</t>
  </si>
  <si>
    <t xml:space="preserve">Nominated for 2 Oscars. Another 5 wins &amp; 14 nominations.</t>
  </si>
  <si>
    <t xml:space="preserve">navy-seal|outnumbered|shot-multiple-times|courage|survival|exploding-helicopter|soldier|helicopter-crash|mission|mountain|afghanistan|pashtunwali|pink-smoke|c-130-hercules|rolling-down-a-hill|firefight|ch-47-chinook-helicopter|ah-64-apache-helicopter|binoculars|broken-leg|silencer|sniper|sunglasses|covert-operation|male-nudity|warrior|commando-unit|u.s.-navy|rocket-propelled-grenade|falling-down-a-hill|air-force-base|friendship-between-men|assault-rifle|bare-chested-male|taliban|fight|battle|wound|guerrilla-warfare|narrated-by-character|defibrillation|ends-with-dedication|operation-red-wings|bottle-of-water|scenic-beauty|limping|waiting-to-die|american-flag|camera-shot-of-feet|execution-by-beheading|directional-compass|mission-briefing|helicopter-model|texting|medivac|voice-over-narration|uh-60-blackhawk-helicopter|anchorman|reference-to-rick-james|all-male-cast|camera|night-vision-goggles|beard|interrogation|friendship|escape-attempt|hostage|honor|scar|knocked-out|gas-grenade|foot-chase|chase|corpse|snake|cell-phone|attempted-murder|revenge|cardiac-arrest|near-death-experience|massacre|subjective-camera|water|bullet-wound|flare|rocket-launcher|grenade-launcher|desert-eagle|gatling-gun|deception|ambush|cannon|machine-gun|self-mutilation|beating|brawl|fistfight|violence|defibrillator|dog-tag|rookie|long-take|map|woods|village|moral-dilemma|war-on-terrorism|2000s|f-word|machete|army|combat|gunfight|battlefield|airplane|held-at-gunpoint|rescue|tough-guy|hand-grenade|exploding-car|commando-mission|commando|special-forces|military|sergeant|commander|lieutenant|gore|shot-in-the-throat|shot-in-the-face|subtitled-scene|shot-in-the-shoulder|night-vision|trail-of-blood|lens-flare|self-sacrifice|shootout|pistol|photograph|knife|stabbed-to-death|stabbed-in-the-chest|child-in-peril|river|underwater-scene|character's-point-of-view-camera-shot|severed-finger|gash-in-the-face|shot-in-the-stomach|shot-in-the-back|director-cameo|shot-to-death|shot-in-the-forehead|shot-in-the-chest|shot-in-the-foot|slow-motion-scene|blood-splatter|decapitation|flashback|nonlinear-timeline|foot-race|dancing|terrorism|terrorist|grenade|explosion|helicopter|farmer|goat|forest|shot-in-the-arm|shot-in-the-leg|shot-in-the-head|falling-from-height|satellite-phone|shrapnel|blood-on-face|blood|murder|racial-slur|argument|male-bonding|muscular|ak-47|death|written-by-director|american-abroad|camaraderie|death-of-friend|based-on-true-story|based-on-book|surprise-ending|two-word-title|character-repeating-someone-else's-dialogue|scene-during-opening-credits|year-2005|navy-sea-air-and-land-force</t>
  </si>
  <si>
    <t xml:space="preserve">tt1322269</t>
  </si>
  <si>
    <t xml:space="preserve">August: Osage County</t>
  </si>
  <si>
    <t xml:space="preserve">A look at the lives of the strong-willed women of the Weston family, whose paths have diverged until a family crisis brings them back to the Oklahoma house they grew up in, and to the dysfunctional woman who raised them.</t>
  </si>
  <si>
    <t xml:space="preserve">Meryl Streep, Julia Roberts, Chris Cooper, Ewan McGregor</t>
  </si>
  <si>
    <t xml:space="preserve">Nominated for 2 Oscars. Another 15 wins &amp; 62 nominations.</t>
  </si>
  <si>
    <t xml:space="preserve">incestuous-relationship|secret|pills|cancer|drug-use|drugs|death-of-husband|family-secret|sister-sister-relationship|mother-daughter-relationship|anger|addiction|suicide|based-on-play|prescription-drugs|family-argument|ensemble-cast|bus|three-sisters|poet|marriage|cousins-in-love|half-brother|funeral|verbal-abuse|mouth-cancer|alcoholism|dysfunctional-family|death-of-father|pedophilia|suffering|teenage-daughter|secret-revealed|family-home|three-generations|watching-television|missing-husband|crying|false-accusation|c-word|divorce|suicide-of-husband|suicide-of-father|suicide-by-drowning|lie|drug-addiction|drug-addict|sweating|catfish-as-food|fish-as-food|killing-a-parakeet|grandmother-granddaughter-relationship|mother-son-relationship|father-son-relationship|father-daughter-relationship|14-year-old|f-word|reference-to-elizabeth-taylor|fear|husband-wife-relationship|swearing|rebellious-teenager|hit-with-a-shovel|humiliation|meanness|grudge|fighting|pot-smoking|gramophone|vegetarian|sports-car|cheating-husband|child-abuse|tony-award-source|place-name-in-title|county-name-in-title|wearing-sunglasses-inside|incest|oklahoma|pedophile|abusive-parent|abusive-mother|emotional-abuse|piano|siblings-living-together|cheyenne|ephebophile|marital-problem|title-at-the-end|smashing-plate|character-says-i-hate-you|love-song|female-slaps-female|mother-slaps-daughter|character-says-go-to-hell|implied-incest|mother-with-cancer|foot-chase|matriarch|parent-grown-child-relationship|husband-wife-conflict|family-meal|saying-grace|scene-before-opening-credits|family-gathering|end-credits-roll-call|death-in-the-family|british-actor-playing-american-character|three-word-title|warmth|missing-father|tears|pain|uncle-nephew-relationship|cellphone|prayer|poem|poetry|food|sense-of-smell|wine|reference-to-santa-claus|storytelling|memory|photograph|reference-to-lena-horne|reference-to-sophia-loren|whiskey|sheriff|record-player|recording|listening-to-music|corpse|dead-body|kiss|false-accusation-of-being-a-lesbian|sociopath|face-slap|hysterectomy|cervical-cancer|cynicism|reference-to-liberace|guilt|reference-to-carson-mccullers|meat|drowning|hammer|vomiting|doctor|book-burning|crying-man|liar|money|fight|thunder|disappearance|looking-at-oneself-in-a-mirror|mirror|cheyenne-tribe|claw-hammer|book|beer|chicken-as-food|marital-separation|living-in-a-car|auction|last-will-and-testament|erection|precociousness|reference-to-pippi-longstocking|self-righteousness|oversleeping|casserole|undertaker|subjective-camera|safety-deposit-box|apple-pie|uncle-niece-relationship|aunt-niece-relationship|pickup-truck|organist|organ-the-musical-instrument|wristwatch|suicide-note|shovel|breaking-dishes|motel|overhearing-a-conversation|song|singing|singer|boots|work-boots|cowboy-boots|infidelity|unfaithfulness|extramarital-affair|church|cross|death|parakeet|reference-to-jesus-christ|sunglasses|teenage-girl|knocking-on-a-door|cigarette-smoking|terminal-illness|chemotherapy|prologue|reference-to-eric-clapton|apology|telephone-call|telephone|drinking|drink|reference-to-god|cousin-cousin-relationship|wig|eyeglasses|family-relationships|location-in-title|broken-marriage|bitterness|playboy|hired-help|native-american|hair-falling-out|brother-sister-incest|bechdel-test-passed|family-matriarch|lesbian-slur|sibling-rivalry|adultery</t>
  </si>
  <si>
    <t xml:space="preserve">tt2042568</t>
  </si>
  <si>
    <t xml:space="preserve">Inside Llewyn Davis</t>
  </si>
  <si>
    <t xml:space="preserve">A week in the life of a young singer as he navigates the Greenwich Village folk scene of 1961.</t>
  </si>
  <si>
    <t xml:space="preserve">Oscar Isaac, Carey Mulligan, Justin Timberlake, Ethan Phillips</t>
  </si>
  <si>
    <t xml:space="preserve">Nominated for 2 Oscars. Another 47 wins &amp; 168 nominations.</t>
  </si>
  <si>
    <t xml:space="preserve">1960s|black-comedy|reference-to-the-brooklyn-bridge-manhattan-new-york-city|car-hitting-an-animal|singer|folk-singer|friend|new-york-city|winter|couch|guitar|musician|couchsurfing|in-medias-res|three-word-title|search|loser|handcuffs|flashlight|classical-music|circular-staircase|reference-to-mesoamerica|reference-to-macdougal-street-manhattan-new-york-city|gaslight-cafe-manhattan-new-york-city|accidentally-locked-out-of-an-apartment|selling-a-house|little-boy|silvertone-guitar|lost-cat|reference-to-ortovsky|reference-to-murfreesboro-tennessee|upper-west-side-manhattan-new-york-city|cold-the-temperature|punched-in-the-face|hit-in-the-face|cooking|falling-asleep-while-driving|fog|welsh|storytelling|reference-to-downing-street-manhattan-new-york-city|reference-to-far-rockaway-queens-new-york-city|reference-to-drink-to-me-only-with-thine-eyes-the-song|photograph|stairway|reference-to-fort-dix-new-jersey|breakfast-cereal|professor|reference-to-boston-massachusetts|reference-to-seattle-washington|reference-to-montreux-switzerland|reference-to-the-george-washington-bridge-new-york-city|reference-to-the-brig-the-play|waitress|reference-to-fred-harvey-restaurant|moussaka|electrical-tape|washington-square-manhattan-new-york-city|intercom|thrown-out-of-a-cafe|reference-to-elinera-arkansas|penis-slur|arrest|highway-patrolman|knocking-on-a-car-window|kicking|husband-wife-relationship|reference-to-new-jersey|train-depot|listening-to-a-car-radio|listening-to-music|union-dues|policeman|police-car|diner|bus|reference-to-the-new-york-times|reference-to-grandma-moses|heckler|uncle-nephew-relationship|theatrical-agent|show-business|crying|reference-to-cincinnati-ohio|reference-to-new-orleans-louisiana|looking-out-a-window|chase|pursuit|reflection-in-a-subway-window|fire-escape|toilet-stall|men's-bathroom|snoring|sleeping|reading-aloud|reading|reference-to-harry-james|elevator|key|apology|boxer-shorts|milk|doctor|borrowing-money|contract|reference-to-flash-gordon|reference-to-john-glenn|reference-to-john-f.-kennedy-jr.|underwear|alley|beating|reference-to-jesus-christ|reference-to-god|sunglasses|cane|mail|lp-recording|columbia-records|columbia-university-manhattan-new-york-city|backpack|reference-to-ulysses|reference-to-tang|secretary|reference-to-king-midas|condom|restaurant|cafe|eating|food|snowing|snow|rain|liar|lie|telephone-call|telephone|pay-phone|coat|money|cigarette-smoking|u.s.-soldier|sleeping-on-the-floor|drinking|drink|wine|filling-station|gas-station|reference-to-elvis-presley|chicago-illinois|manhattan-new-york-city|akron-ohio|applause|microphone|ginger-cat|sociology-professor|sociologist|no-opening-credits|suicide|driving-a-car|reference-to-bob-dylan|brother-sister-relationship|father-son-relationship|homelessness|car-collision|friendship|jewish|driving-in-snow|driving-at-night|u.s.-merchant-marines|audition|unwanted-pregnancy|abortion|title-appears-in-writing|greenwich-village-manhattan-new-york-city|year-1961|flashback|recording-studio|recording|record-player|hitchhiking|pregnancy|sleeping-on-a-couch|entering-through-a-window|subway|cat|bar|concert|song|singing|folk-music|guitar-playing|guitarist|guitar-player|title-spoken-by-character|character-name-in-title|penis</t>
  </si>
  <si>
    <t xml:space="preserve">tt1798709</t>
  </si>
  <si>
    <t xml:space="preserve">Her</t>
  </si>
  <si>
    <t xml:space="preserve">A lonely writer develops an unlikely relationship with an operating system designed to meet his every need.</t>
  </si>
  <si>
    <t xml:space="preserve">Joaquin Phoenix, Lynn Adrianna, Lisa Renee Pitts, Gabe Gomez</t>
  </si>
  <si>
    <t xml:space="preserve">Won 1 Oscar. Another 82 wins &amp; 181 nominations.</t>
  </si>
  <si>
    <t xml:space="preserve">loneliness|future|artificial-intelligence|signing-divorce-papers|relationship-problems|break-up|romance-with-artificial-intelligence|female-frontal-nudity|operating-system|divorce|joy|main-character-romance|letter-read-aloud|no-opening-credits|pretending|tears|crying|anxiety|pain|little-girl|surrogate-sex-partner|undressing-someone|sex|trust|anger|guilt|sadness|drunkenness|dating|apology|unhappiness|happiness|memory|sex-surrogate|woman-in-a-bikini|sleeping-on-a-beach|disembodied-voice|fetish-sex|nude-pregnant-woman|female-nudity|written-by-director|panic|awkwardness|blind-date|ex-husband-ex-wife-relationship|husband-wife-relationship|love-letter|masturbation|writer|dress|philosophy|voice-over-letter|reading-a-book|philosopher|piano|birthday|orgasm|book|friendship|close-up-of-feet|sex-with-a-computer|dying|barefoot-woman|computer|doubt|voice-recognition|loner|character-says-honey-i'm-home|electronic-music-score|virtual-woman|selfishness|surrealism|mixology|cuddling|double-date|composer|anniversary|flashback-within-a-flashback|falling-in-love|fear|misery|boxer-shorts|drinking|drink|godfather-goddaughter-relationship|e-mail|flashback|kiss|pregnancy|black-bra|cosmetic-mole|hugging|voice-synthesis|nudity|foreplay|produced-by-director|falling-down|f-word|smoke-rising-from-manhole|woman-in-lingerie|jealousy|sparkler|friend|letter|marriage|best-friend|polyamory|man-with-glasses|reference-to-runyon-canyon-los-angeles|knocking-on-a-door|threesome|four-year-old|baby|reference-to-a-phd|reference-to-a-masters-degree|reference-to-internet-porn|imitating-a-tiger|publisher|subway|long-underwear|icicle|vacation|shower|tea-kettle|siting-on-steps|sitting-on-a-curb|running|airplane|dna|snow|forest|woods|happy-anniversary|proofreading|slow-motion-scene|photograph|website|eyeglasses|software|erection|taxi|watching-tv|reference-to-god|reference-to-charles-darwin|dancing|dancer|listening-to-music|laptop|sleeping|earbud|reference-to-the-los-angeles-times|train|playing-a-video-game|ear-piece|ukelele|close-up-of-elbow|close-up-of-ear|night-cityscape|chatting|moving-furniture|dictation|actress-shares-first-name-with-character|restaurant|writing-a-letter|rooftop|elevator|los-angeles-skyline|manhole|director-cameo|los-angeles-california|beach|phone-sex|mustache|one-word-title|title-spoken-by-character</t>
  </si>
  <si>
    <t xml:space="preserve">tt2752758</t>
  </si>
  <si>
    <t xml:space="preserve">Devil's Due</t>
  </si>
  <si>
    <t xml:space="preserve">After a mysterious, lost night on their honeymoon, a newlywed couple finds themselves dealing with an earlier-than-planned pregnancy.</t>
  </si>
  <si>
    <t xml:space="preserve">Allison Miller, Zach Gilford, Sam Anderson, Roger Payano</t>
  </si>
  <si>
    <t xml:space="preserve">Matt Bettinelli-Olpin, Tyler Gillett</t>
  </si>
  <si>
    <t xml:space="preserve">honeymoon|mysterious-baby|caesarean-section|implied-insemination|eiffel-tower-at-night|childbirth|telekinesis|amniocentesis|morning-sickness|cut-hand|breaking-a-car-window|abdominal-pain|some-scenes-in-black-and-white|eating-raw-meat|grocery-shopping|golden-retriever|family-dog|winking|ultrasonic-imaging|seven-weeks-pregnant|pregnancy-test|wedding-present|whispering|wedding-ring|woman-in-a-bikini|dancing|starts-with-a-bible-quotation|woman-wearing-a-towel|title-at-the-end|eiffel-tower-paris|paris-france|self-mutilation|lake|falling-to-death|body-landing-on-a-car|murder|killing-an-animal|ashes|baby-shower|hospital|church|priest|holy-communion|surprise-birthday-party|hidden-camera|supernatural-power|supernatural|body-horror|grocery-store|nosebleed|vegetarian|evil-doctor|night-vision|ultrasound|doctor|dog|satanic-cult|psychic|zip-line|american-abroad|character-says-i-love-you|wedding-reception|character-repeating-someone-else's-dialogue|wedding|no-opening-credits|video-camera|year-2012|nonlinear-timeline|year-2013|film-starts-with-quote|antichrist|santo-domingo-dominican-republic|two-word-title|singing-in-a-car|husband-wife-relationship|pregnant-woman|subjective-camera|found-footage|actor-shares-first-name-with-character|surprise-ending|taxi-driver|party|bikini|ritual|knife|falling-on-a-car|dead-deer|overhead-camera-shot|stairwell|home-video|coughing|shouting-surprise|syringe</t>
  </si>
  <si>
    <t xml:space="preserve">tt1741243</t>
  </si>
  <si>
    <t xml:space="preserve">Pawn Shop Chronicles</t>
  </si>
  <si>
    <t xml:space="preserve">An anthology of stories involving meth addicted white supremacists, a man looking for his kidnapped wife, and an Elvis impersonator.</t>
  </si>
  <si>
    <t xml:space="preserve">Paul Walker, Matt Dillon, Brendan Fraser, Kevin Rankin</t>
  </si>
  <si>
    <t xml:space="preserve">small-town|stabbed-in-the-chest|white-supremacist|elvis-impersonator|flail|guitar|black-comedy|hit-with-a-shovel|hit-with-a-baseball-bat|midget|reference-to-the-tooth-fairy|robbery-gone-awry|deal-with-the-devil|singing|reference-to-looney-tunes|barber|barber-shop|medallion|reference-to-liberace|reference-to-arnold-schwarzenegger|nonlinear-timeline|stabbed-to-death|car-crash|character-says-i-love-you|held-captive|female-frontal-nudity|female-rear-nudity|locked-in-a-cage|topless-female-nudity|silo|blood-spatter|teeth-knocked-out|hit-with-a-hammer|subtitled-scene|torture|tied-to-a-table|knocked-out|rifle|polaroid|photograph|news-report|hit-with-a-brick|body-landing-on-a-car|fistfight|punched-in-the-face|burnt-face|beating|hit-with-a-frying-pan|restaurant|freeze-frame|newlywed|diamond-ring|american-flag|raised-middle-finger|exploding-house|shot-to-death|shootout|shot-in-the-shoulder|shot-in-the-chest|gas-mask|meth-lab|pistol|no-opening-credits|clown-mask|masked-man|shotgun|revenge|slow-motion-scene|lens-flare|bow-and-arrow|confederate-flag|reference-to-jesus-christ|reference-to-adam-sandler|reference-to-jerry-springer|racial-slur|flashback|county-fair|reflection-in-eye|swastika|character-repeating-someone-else's-dialogue|murder|hit-by-a-truck|field|junkie|hallucination|ensemble-cast|comic-book|reference-to-charlie-brown|reference-to-santa-claus|scene-after-end-credits|outtakes-during-end-credits|one-day|double-barreled-shotgun|pawnshop|masturbation|skinhead|methamphetamine|wedding-ring|close-up-of-eyes|bare-chested-male|reference-to-elvis-presley|three-word-title</t>
  </si>
  <si>
    <t xml:space="preserve">tt1821549</t>
  </si>
  <si>
    <t xml:space="preserve">Nebraska</t>
  </si>
  <si>
    <t xml:space="preserve">An aging, booze-addled father makes the trip from Montana to Nebraska with his estranged son in order to claim a million-dollar Mega Sweepstakes Marketing prize.</t>
  </si>
  <si>
    <t xml:space="preserve">Bruce Dern, Will Forte, June Squibb, Bob Odenkirk</t>
  </si>
  <si>
    <t xml:space="preserve">Nominated for 6 Oscars. Another 27 wins &amp; 158 nominations.</t>
  </si>
  <si>
    <t xml:space="preserve">nebraska|billings-montana|lincoln-nebraska|aging|pickup-truck|air-compressor|small-town|road-trip|sweepstakes|dementia|elderly-protagonist|strong-female-character|highway-travel|old-woman|racial-slur|gay-slur|f-word|confronting-the-past|repayment-of-debt|karaoke|local-celebrity|local-newspaper|gossip|incommunicability|watching-tv|grumpy-old-man|prize-winner|rural-setting|lottery-winner|war-trauma|war-veteran|stubborn-old-man|drunkenness|mount-rushmore|newspaper|road-movie|lottery|punched-in-the-face|pregnancy|dentures|railway|hospital|one-million-dollars|state-name-in-title|state-in-title|territory-name-in-title|one-word-title|public-humiliation|gullibility|mother-son-relationship|receptionist|motel|on-the-road|altered-version-of-studio-logo|laconic|secret-affair|cemetery|runaway|old-age|bar|family-relationships|alcoholism|american-midwest|elderly|father-son-relationship|title-spoken-by-character|old-man</t>
  </si>
  <si>
    <t xml:space="preserve">tt1800246</t>
  </si>
  <si>
    <t xml:space="preserve">That Awkward Moment</t>
  </si>
  <si>
    <t xml:space="preserve">Three best friends find themselves where we've all been - at that confusing moment in every dating relationship when you have to decide "So...where is this going?"</t>
  </si>
  <si>
    <t xml:space="preserve">Zac Efron, Miles Teller, Michael B. Jordan, Imogen Poots</t>
  </si>
  <si>
    <t xml:space="preserve">Tom Gormican</t>
  </si>
  <si>
    <t xml:space="preserve">dating|divorce|party|father-daughter-relationship|mother-daughter-relationship|hospital|doctor|male-bonding|bromance|towel|drinking|sex-in-shower|bathroom|playing-a-video-game|xbox|erection|toilet|viagra|punched-in-the-face|urination|penis-joke|male-in-towel|secret-love|teddy-bear|bedroom|key|realtor|date|apartment|cocktail|loss-of-father|funeral|interracial-friendship|interracial-relationship|hiding-in-a-shower|book-reading|misunderstanding|shower|bar|sex-shop|three-friends|single-man|single-woman|best-friend|african-american|husband-wife-relationship|break-up|group-of-friends|friendship|twenty-something|male-friendship|new-york-city|bachelor-pad|dildo|one-night-stand|sex-scene|boyfriend-girlfriend-relationship|written-by-director|three-word-title|death-of-father</t>
  </si>
  <si>
    <t xml:space="preserve">tt1483324</t>
  </si>
  <si>
    <t xml:space="preserve">At Middleton</t>
  </si>
  <si>
    <t xml:space="preserve">Two parents fall in love over the course of a single day while playing hooky from their children's college tour.</t>
  </si>
  <si>
    <t xml:space="preserve">Anchor Bay and Freestyle Releasing</t>
  </si>
  <si>
    <t xml:space="preserve">Andy Garcia, Vera Farmiga, Taissa Farmiga, Spencer Rocco Lofranco</t>
  </si>
  <si>
    <t xml:space="preserve">Adam Rodgers</t>
  </si>
  <si>
    <t xml:space="preserve">mother-daughter-relationship|father-son-relationship|college-campus|middle-age-romance|heart-surgeon|one-word-title</t>
  </si>
  <si>
    <t xml:space="preserve">tt1826590</t>
  </si>
  <si>
    <t xml:space="preserve">About Last Night</t>
  </si>
  <si>
    <t xml:space="preserve">Follow two couples as they journey from the bar to the bedroom and are eventually put to the test in the real world.</t>
  </si>
  <si>
    <t xml:space="preserve">Kevin Hart, Michael Ealy, Regina Hall, Joy Bryant</t>
  </si>
  <si>
    <t xml:space="preserve">bedroom|hug|interrupted-sex|boyfriend-girlfriend-relationship|urban-setting|city|apartment-building|apartment|roommate|ex-boyfriend-ex-girlfriend-relationship|male-nudity|female-nudity|failed-seduction|rejection|attempted-seduction|seduction|black-bra-and-panties|black-bra|drinking|beer-drinking|wine|beer|bare-chested-male|sex-scene|kissing-while-having-sex|sexy-woman|sex-in-bed|dog|bench|dating|ex-girlfriend|ex-boyfriend|breakup|long-black-hair|drinking-alcohol|nightclub|date|cheating|kiss|black-woman|black-man|black-american|african-american|three-word-title|sexuality|remake|title-spoken-by-character</t>
  </si>
  <si>
    <t xml:space="preserve">tt2318527</t>
  </si>
  <si>
    <t xml:space="preserve">Hell Baby</t>
  </si>
  <si>
    <t xml:space="preserve">An expectant couple who moves into the most haunted house in New Orleans call upon the services of the Vatican's elite exorcism team to save them from a demonic baby.</t>
  </si>
  <si>
    <t xml:space="preserve">Rob Corddry, Leslie Bibb, Alex Berg, Keegan-Michael Key</t>
  </si>
  <si>
    <t xml:space="preserve">Robert Ben Garant, Thomas Lennon</t>
  </si>
  <si>
    <t xml:space="preserve">tt1253863</t>
  </si>
  <si>
    <t xml:space="preserve">300: Rise of an Empire</t>
  </si>
  <si>
    <t xml:space="preserve">Greek general Themistokles leads the charge against invading Persian forces led by mortal-turned-god Xerxes and Artemisia, vengeful commander of the Persian navy.</t>
  </si>
  <si>
    <t xml:space="preserve">Sullivan Stapleton, Eva Green, Lena Headey, Hans Matheson</t>
  </si>
  <si>
    <t xml:space="preserve">Noam Murro</t>
  </si>
  <si>
    <t xml:space="preserve">greek|army|commander|navy|antiquity|cowgirl-sex-position|doggie-style-sex-position|sex-from-behind|multiple-sex-positions|woman-moaning-from-pleasure|woman-moaning|moaning-woman|moaning|topless-woman|topless|breasts|breast|bare-breasts|nipple|nipples|sex-against-the-wall|sex-against-a-wall|female-rear-nudity|topless-female-nudity|starts-with-narration|axe-murder|ancient-iran|greece|5th-century-b.c.|female-frontal-nudity|blood-splatter|fistfight|hell-hound|sea-serpent|archer|naval-battle|bound-in-chains|swimming-underwater|storm-at-sea|tidal-wave|epic|destiny|prophecy|open-ended|stabbed-in-the-crotch|long-take|skeleton|skull|burned-alive|sinking-ship|good-versus-evil|man-fights-a-woman|villainess|crushed-to-death|defector|sadism|kicked-in-the-face|invasion|messenger|manipulation|rescue|showdown|standoff|femme-fatale|stylized-violence|ambush|montage|flaming-arrow|throne|mentor|brutality|face-paint|farmer|torch|funeral-pyre|tunic|rape-victim|flood|beach|cornfield|redemption|sex-slave|walled-city|palace|cave|warlord|massacre|desert|transformation|impalement|burning-building|athens-greece|ancient-greece|revenge|wizard|priest|war-room|armada|senator|elephant|knife-throwing|virtual-set|tent|crow|historical-fiction|civil-war|soldier|warrior|tough-guy|anti-hero|action-hero|female-soldier|tough-girl|action-heroine|explosion|threatened-with-a-knife|dagger|knife|combat|battlefield|murder|death|neck-breaking|violence|sea-battle|dual-wield|hand-to-hand-combat|brawl|politics|machismo|stabbed-in-the-eye|blood|rape|child-abuse|sword-and-sandal|male-rear-nudity|woman-on-top|sex-scene|orphan|young-version-of-character|child-rape|eye-gouging|crushed-head|beating|kicked-in-the-chest|punched-in-the-face|severed-leg|severed-arm|battle|oil|exploding-body|person-on-fire|exploding-ship|whipping|corpse|shot-in-the-stomach|shot-to-death|shot-in-the-back|shot-in-the-head|shot-in-the-leg|shot-in-the-shoulder|shot-in-the-chest|bow-and-arrow|traitor|hunchback|drowning|underwater-scene|boat|ocean|no-opening-credits|severed-head|decapitation|throat-slitting|stabbed-in-the-neck|stabbed-in-the-throat|stabbed-to-death|stabbed-in-the-back|stabbed-in-the-leg|stabbed-in-the-head|stabbed-in-the-chest|blood-on-camera-lens|gore|spear-throwing|spear|sword-fight|scar|bare-chested-male|slow-motion-scene|helmet|shield|sword|flashback|queen|king|nonlinear-timeline|rough-sex|3-dimensional|female-warrior|dark-horse-comics|based-on-graphic-novel|prequel|digit-in-title|sequel|second-part|death-of-friend|death-of-father|number-in-title|surprise-ending|sea|army-base|general|doggystyle-sex|shot-with-an-arrow|ship-fire|execution|melee|lightning|rainstorm|training|target-practice|sadist|masked-man|falling-from-height|heavy-rain|jumping-from-height|guard|deformity|betrayal|deception|fire|horse|dog|altered-version-of-studio-logo|spy|ship|slave|man-slaps-a-woman|man-punching-a-woman|father-son-relationship|voice-over-narration</t>
  </si>
  <si>
    <t xml:space="preserve">tt1441395</t>
  </si>
  <si>
    <t xml:space="preserve">Under the Skin</t>
  </si>
  <si>
    <t xml:space="preserve">A mysterious young woman seduces lonely men in the evening hours in Scotland. However, events lead her to begin a process of self-discovery.</t>
  </si>
  <si>
    <t xml:space="preserve">Scarlett Johansson, Jeremy McWilliams, Lynsey Taylor Mackay, Dougie McConnell</t>
  </si>
  <si>
    <t xml:space="preserve">Jonathan Glazer</t>
  </si>
  <si>
    <t xml:space="preserve">Nominated for 1 BAFTA Film Award. Another 24 wins &amp; 101 nominations.</t>
  </si>
  <si>
    <t xml:space="preserve">alien|female-nudity|female-frontal-nudity|woman-undressing-a-woman|labia|very-little-dialogue|desire|pubic-hair|woman-looking-at-herself-nude-in-a-mirror|scotland|human-prey|femme-fatale|female-star-appears-nude|nudity|erection|male-frontal-nudity|eroticism|bottomless|deformed-man|playing-against-type|attempted-rape|human-alien|glasgow-scotland|disguise|based-on-novel|stripping|male-full-frontal-nudity|woman-undressing|nightclub|cfnf|deformity|void|briefs|walking-in-a-forest|walking-along-a-road|fog|hit-with-a-rock|woman-carrying-a-woman|snowing|logger|cabin-in-the-woods|biker|man-undressing|crying-child|personification-of-death|club|rape|male-nudity|male-pubic-hair|woman-wearing-black-lingerie|close-up-of-eye|death-of-family|ant|burned-alive|van|bare-chested-male|applying-lipstick|shopping-mall|lynchian|motorcycle|nothingness|immolation|doused-with-gasoline|swimming-in-surf|fire|title-same-as-book|proteus-syndrome|asking-for-directions|accidental-drowning|drowning-at-sea|female-rear-nudity|sexual-relationship|erotica|art-film|three-word-title|male-underwear|male-rear-nudity|nameless-character|traffic-jam|lipstick|bus|eating-chocolate-cake|fur-coat|sinister|seductive-man|seductive-woman|creature|extraterrestrial|seduction|looking-at-oneself-in-a-mirror|f-rated|boxer-briefs|rave|eating-cake|swollen-face|drowning</t>
  </si>
  <si>
    <t xml:space="preserve">tt2278388</t>
  </si>
  <si>
    <t xml:space="preserve">The Grand Budapest Hotel</t>
  </si>
  <si>
    <t xml:space="preserve">The adventures of Gustave H, a legendary concierge at a famous hotel from the fictional Republic of Zubrowka between the first and second World Wars, and Zero Moustafa, the lobby boy who becomes his most trusted friend.</t>
  </si>
  <si>
    <t xml:space="preserve">Ralph Fiennes, F. Murray Abraham, Mathieu Amalric, Adrien Brody</t>
  </si>
  <si>
    <t xml:space="preserve">Won 4 Oscars. Another 127 wins &amp; 217 nominations.</t>
  </si>
  <si>
    <t xml:space="preserve">hotel|lobby-boy|first-person-narration|painting|hotel-lobby|gunfight|escape-from-prison|prison-escape|mentor-protege-relationship|art-theft|pushed-off-a-cliff|nosebleed|pastry-shop|luxury-hotel|fictional-country|last-will-and-testament|murder|talking-to-the-camera|flashback-within-a-flashback|inheritance|concierge|death|putting-a-cigarette-in-one's-pocket|speaking-to-audience|attorney|widow|black-and-white-scene|firing-squad|dead-cat|hanging-from-a-ledge|fictional-war|birthmark|gay-slur|corpse|dead-body|pipe-smoking|cigarette-smoking|strangulation|stabbed-to-death|severed-finger|throwing-a-cat-out-a-window|poisoned|narrated-by-character|spiral-staircase|punched-in-the-face|stolen-painting|black-comedy|lawyer|older-woman-younger-man-relationship|pursuit|madcap-comedy|animated-sequence|part-animation|gunshot|fall-from-height|monastery|severed-head|pastry|author|heir|hotel-owner|female-nudity|tattoo|sledding|skiing|pencil-thin-moustache|carousel|passenger-train|pastry-box|violence|bobsled|motorcycle|old-woman|train|aerial-tram|cable-car|hotel-room|elevator|valuable-painting|immigrant|eastern-europe|prison|shootout|decapitation|watching-a-movie|no-opening-credits|multiple-time-frames|second-will|motorcycle-riding|five-against-one|trapdoor|hit-with-a-rifle-butt|estate-executor|persian-cat|pastry-chef|facial-birthmark|46-stanza-poem|hosed-down|arabian-bath|cog-rail-train|psychopath|suit-of-armor|witness|deposition|alibi|sister-sister-relationship|three-sisters|absurdism|black-eye|oath|bloody-nose|spa|being-followed|following-someone|rifle|pistol|gun|hiding|police-whistle|courtroom|judge|blood|stabbing|subjective-camera|man-crying|police|border-guard|border-crossing|coffin|f-word|secret|thief|grave|tombstone|brother-sister-relationship|toy-gun|flash-forward|convict|marriage-proposal|prison-break|kissing-a-dead-body|talking-to-a-corpse|manhandled|penciled-moustache|secret-society|fascism|cemetery|hideout|internment-camp|boyfriend-girlfriend-relationship|henchman|montage|vanity|pomposity|flashback|arrest|snow|boy|friend|writer|money|baker|taxi|mountain|murder-of-sister|laundry-chute|pajamas|newspaper-headline|male-nudity|snowing|handshake|reading-a-letter|letter|hotel-kitchen|german|french|interview|luggage|looking-at-the-camera|observatory|elevator-operator|saving-a-life|lantern|friendship|ladder|flask|trolley|wealth|reference-to-jesus-christ|sommelier|butler|telephone-call|telephone|delivery-truck|face-slap|happy-birthday-to-you|bicycle|reading-a-newspaper|newspaper|phone-booth|pay-phone|sewer|rope-ladder|policeman|facial-scar|poem|spoken-letter|chapter-titles|champagne|wine|kiss|maid|knocking-on-door|photograph|food|wedding|two-on-a-motorcycle|wicker-basket|telegram|refugee|bus|trap-door|gift|black-cat|strychnine|bear-skin-rug|watering-a-cactus|cog-railway|hotel-key|memorial|cookie|reference-to-egon-schiele|title-appears-in-writing|bisexual|running|police-chief|ski-jump|year-1985|year-1968|84-year-old|racism|chase|year-1932|statue|title-spoken-by-character|sense-of-smell|servant|eating|binoculars|toboggan-chute|confessional|flashlight|white-tulip|sleeping-on-a-train|confession-booth|will|guest|staff|theft|present|old-lady|1930s|monument|europe|imprisonment|motorbike|central-europe|hate|post-war|nonlinear-timeline|cat|place-name-in-title|voice-over|bride|cliff|fugitive|bullhorn|marriage|sled|law|farce|trial|jury|clubfoot|confession|skier|hooded-figure|death-squad|foot-chase|wedding-gown|alps|gas-station|orphan|tennis-court|turban|axe|catacombs|hay|stabbed|singing|knife|birthday|escape|bunk|snitch|winter|police-officer|finger|treasure|rooftop|exhibit|cologne|museum|streetcar|alarm|siren|code|bunk-bed|plan|poetry|document|speaker|greed|subtitles|inmate|pantry|uniform|handgun|shoeshine-boy|casket|army|audience|conspiracy|soldier|poison|breasts|merry-go-round|theater|scent|cripple|bellhop|waiter|candle|typewriter|prisoner|guard|old-man|1960s|artist|cinema|nun|luxury-resort|police-arrest|drawing|1980s|little-boy|bond|book|switch|impersonating-a-monk|pink-box|sitting-on-a-haystack|coat-check|cheese|loaf-of-bread|sniffle|abbey|death-of-sister|humiliation|barking-dog|dog|swimming-pool|rat|visa|painter|monk|flirting|telescope|dumbwaiter|church|coward|jealousy|penis-slur|tears|crying|bath|rose|eyeglasses|mother-daughter-relationship|perfume|wall-safe|sex|tear-on-cheek|bare-chested-male|lying-in-state|on-the-lam|mother-son-relationship|bathtub</t>
  </si>
  <si>
    <t xml:space="preserve">tt2170299</t>
  </si>
  <si>
    <t xml:space="preserve">Bad Words</t>
  </si>
  <si>
    <t xml:space="preserve">A spelling bee loser sets out to exact revenge by finding a loophole and attempting to win as an adult.</t>
  </si>
  <si>
    <t xml:space="preserve">Jason Bateman, Kathryn Hahn, Rohan Chand, Philip Baker Hall</t>
  </si>
  <si>
    <t xml:space="preserve">Jason Bateman</t>
  </si>
  <si>
    <t xml:space="preserve">spelling-bee|spelling|two-word-title|directed-by-star|indian-american|reporter|competition|forty-something|high-school-dropout|children|title-spoken-by-character|little-boy</t>
  </si>
  <si>
    <t xml:space="preserve">tt1742334</t>
  </si>
  <si>
    <t xml:space="preserve">Sabotage</t>
  </si>
  <si>
    <t xml:space="preserve">Members of an elite DEA task force find themselves being taken down one by one after they rob a drug cartel safe house.</t>
  </si>
  <si>
    <t xml:space="preserve">Arnold Schwarzenegger, Sam Worthington, Joe Manganiello, Josh Holloway</t>
  </si>
  <si>
    <t xml:space="preserve">tough-girl|kicked-in-the-crotch|dea|drug-cartel|strip-club|murder|woman|topless-female-nudity|crime-scene|female-killer|stabbed-in-the-chest|woman-punches-a-man|murder-of-a-police-officer|murder-of-an-innocent-person|blood-splatter|year-2014|boeing-727|bribe|fishing-boat|pile-of-money|mexican-flag|shot-multiple-times|methamphetamine|humvee|female-in-lingerie|gun-held-to-head|playing-against-type|main-character-dies|written-by-director|stabbed-to-death|pistol-whip|lens-flare|body-in-a-fridge|interracial-relationship|character-says-i-love-you|slow-motion-scene|bare-chested-male|shot-in-the-neck|punched-in-the-face|lesbian-kiss|snuff-film|car-truck-chase|hit-with-a-baseball-bat|police-investigation|police-corruption|cocaine|infidelity|wife-murders-husband|stealing-a-car|rogue-agent|body-in-a-trunk|parking-garage|apartment|swat-team|crucifixion|booby-trap|offscreen-killing|training|motorcycle|cigar-smoking|cigarette-smoking|subtitled-scene|misdirection|frame-up|photograph|cowboy-hat|mexico|sewer|knife|flashback|paranoia|femme-fatale|party|throat-slitting|autopsy|coroner|husband-wife-relationship|mansion|armored-car|disembowelment|filmed-killing|recreational-vehicle|stripper|murder-of-family|bar|drunkenness|ex-soldier|iraq-war-veteran|southern-accent|female-cop|police-detective|character-repeating-someone-else's-dialogue|characters-killed-one-by-one|red-herring|no-opening-credits|neo-noir|hit-by-a-car|burning-money|flash-grenade|assault-rifle|revolver|undercover-agent|cabin-in-the-woods|shot-in-the-leg|shot-in-the-back|c4-explosives|shot-in-the-chest|shot-through-a-wall|shot-through-a-door|shot-in-the-arm|shot-in-the-shoulder|covered-in-blood|tough-guy|drug-addict|death|brutality|death-of-protagonist|friendship|double-cross|revelation|sociopath|suspicion|torso-cut-in-half|sniper-rifle|violence|bag-over-head|ak-47|sniper|hostage|tattoo|machismo|explosion|tough-cop|hit-by-a-train|gore|intestines|cover-up|deception|shot-in-the-forehead|torture|shot-through-a-window|corruption|assassin|stealing-money|bulletproof-vest|bound-and-gagged|kidnapping|crystal-meth|decapitation|car-crash|one-word-title|shot-in-the-head|f-word|anti-hero|corpse|shotgun|betrayal|blood|police-raid|atlanta-georgia|revenge|interrogation|machine-gun|shootout|car-chase|pistol|shot-to-death|heist|corrupt-cop|dea-agent|death-of-friend|independent-film|surprise-ending</t>
  </si>
  <si>
    <t xml:space="preserve">tt2388715</t>
  </si>
  <si>
    <t xml:space="preserve">Oculus</t>
  </si>
  <si>
    <t xml:space="preserve">A woman tries to exonerate her brother, who was convicted of murder, by proving that the crime was committed by a supernatural phenomenon.</t>
  </si>
  <si>
    <t xml:space="preserve">Karen Gillan, Brenton Thwaites, Katee Sackhoff, Rory Cochrane</t>
  </si>
  <si>
    <t xml:space="preserve">mirror|trauma|video-camera|released-from-a-mental-hospital|home-office|murder|deception|hallucination|biting-fingernails|staring-into-a-mirror|mechanical-timer|caesarean-scar|new-house|flashback|filmed-paranormal-event|paranormal-phenomena|ghost-in-mirror|brother-sister-relationship|house-plant|based-on-short-film|ghost|biting-glass|cheating-on-wife|attacked-by-dog|sister-slaps-brother|dog-bite|death|strangulation|bloody-hand|jumping-out-a-window|hit-with-a-golf-club|chain-around-neck|iron-golf-club|loading-a-gun|unaware-of-one's-actions|tear-on-cheek|self-mutilation|band-aid|timer|barbell|crime-scene-photograph|alarm|history-of-an-artifact|danforth-anchor|buzzed-in|moving-in|gun-pointed-at-face|sanity-hearing|statue-covered-with-a-sheet|child's-bedroom|boy|seeing-mother-killed|shot-multiple-times|iphone|lantern|flickering-light|yellow-pages|sleeper-hold|overhead-camera-shot|nightmare|psychiatric-evaluation|antique-mirror|removing-a-fingernail|blood-on-hand|blood-on-wall|computer-programmer|lightbulb|gunshot|gun|hiding|apparition-in-mirror|scared-by-a-mirror-image|looking-at-self-in-mirror|mirror-does-not-reflect-reality|loss-of-mother|loss-of-father|loss-of-sister|death-of-sister|cracked-mirror|chained-to-a-wall|chained-to-wall|fiancee|fiance|promise|cell-phone|stabbed-in-the-neck|blood-on-mouth|blood|dog|dead-plant|plant|paranormal-research|paranormal|police-car|police-officer|delusion|illusion|abusive-husband|abusive-father|insanity|bare-chested-male|death-of-mother|death-of-father|auction|apple-macintosh-computer|toy-gun|breaking-a-mirror|suicide|glowing-eyes|spitting-blood|changing-a-light-bulb|red-delicious-apple|argument|golf-club|animal-bite|golden-retriever|bottle-of-water|band-aid-on-finger|correlation-versus-causation|face-slap|year-1955|year-1904|reference-to-william-tecumseh-sherman|archival-photograph|year-1864|year-1755|anchor|caged-animal|puppy|biting-fingernail|woman-wearing-a-negligee|woman-wearing-a-ponytail|surprise-ending</t>
  </si>
  <si>
    <t xml:space="preserve">tt2265171</t>
  </si>
  <si>
    <t xml:space="preserve">The Raid 2</t>
  </si>
  <si>
    <t xml:space="preserve">Only a short time after the first raid, Rama goes undercover with the thugs of Jakarta and plans to bring down the syndicate and uncover the corruption within his police force.</t>
  </si>
  <si>
    <t xml:space="preserve">Iko Uwais, Arifin Putra, Tio Pakusadewo, Oka Antara</t>
  </si>
  <si>
    <t xml:space="preserve">prison|police|undercover|gangster|violence|fight|outnumbered|blood-splatter|female-nudity|bag-over-head|blood-on-shirt|shower|child|husband-wife-relationship|wiretapping|eye-gouging|showdown|fight-to-the-death|carjacking|suicide|driving-in-reverse|shot-in-the-knee|killing-spree|taxi-driver|taxi|sunglasses|cane|money|conspiracy|black-comedy|drunkenness|burnt-face|attempted-rape|burn-victim|hit-with-a-chair|junkyard|warehouse|abandoned-warehouse|hidden-room|stabbed-through-the-chest|ex-husband-ex-wife-relationship|apartment|penthouse|long-take|hit-on-the-head-with-a-rock|hostage|revenge|stick-fight|knife-fight|heavy-rain|shiv|body-in-a-trunk|assassination-attempt|disfigurement|fight-in-the-restroom|social-decay|crime-lord|drug-dealer|police-officer-killed|cigar-smoking|cigarette-smoking|two-way-mirror|photograph|jail-cell|prison-guard|prisoner|limousine|restaurant|crime-boss|police-chase|karaoke|cell-phone|tracking-device|corrupt-official|corpse|presumed-dead|police-commissioner|police-captain|police-vigilantism|police-brutality|police-station|police-detective|detective|tough-cop|warrior|tough-guy|action-hero|foot-chase|chase|body-count|gunfight|shootout|sniper-rifle|sniper|uzi|revolver|machine-pistol|safe|motorcycle|parking-garage|rescue|jumping-from-a-car|car-accident|man-kills-a-woman|man-fights-a-woman|woman-kills-a-man|woman-fights-a-man|female-assassin|female-killer|snow|stylized-violence|hand-to-hand-combat|mixed-martial-arts|brawl|fistfight|held-at-gunpoint|threatened-with-a-knife|hit-with-a-baseball-bat|hit-with-a-hammer|muay-thai|death|shot-in-the-foot|shot-in-the-arm|shot-in-the-throat|stabbed-in-the-foot|kicked-in-the-crotch|stabbed-in-the-shoulder|strangulation|punched-in-the-chest|brutality|neo-noir|falling-from-height|axe|thrown-through-a-windshield|blood|body-landing-on-a-car|ex-convict|f-word|machismo|head-butt|two-against-one|one-against-many|gang-war|face-slap|title-at-the-end|axe-murder|stabbed-through-the-chin|ambiguous-ending|crushed-by-a-car|crushed-to-death|shot-in-the-shoulder|head-bashed-in|strap-on-dildo|anal-sex|wearing-a-sound-wire|breaking-a-bottle-over-someone's-head|slow-motion-scene|patricide|corrupt-cop|police-corruption|manipulation|deception|betrayal|car-crash|car-chase|thrown-from-a-car|hit-with-a-car-door|hit-by-a-car|sign-language|deafness|facial-scar|hitman|assassin|hit-with-a-baseball|throat-slitting|stabbed-in-the-throat|forced-to-strip|jumping-through-a-window|thrown-through-a-window|stabbed-in-the-face|prison-riot|pornographer|prostitute|blood-on-camera-lens|machete|nightclub|falling-to-death|no-opening-credits|burned-alive|stabbed-to-death|impalement|stabbed-in-the-arm|stabbed-in-the-leg|stabbed-in-the-head|stabbed-in-the-back|stabbed-in-the-chest|bare-chested-male|disposing-of-a-dead-body|one-man-army|brother-sister-relationship|neck-breaking|broken-arm|broken-leg|beaten-to-death|kicked-in-the-head|kicked-in-the-face|kicked-in-the-chest|punched-in-the-stomach|punched-in-the-face|beating|tattoo|flashback|indonesia|indonesian|japanese|bilingualism|convict|knife|covered-in-blood|murder-of-a-police-officer|shot-in-the-leg|field|father-son-relationship|extreme-violence|shot-to-death|shot-in-the-stomach|shot-in-the-back|shot-in-the-chest|shot-in-the-forehead|shot-in-the-head|shot-in-the-face|death-of-brother|returning-character-killed-off|shotgun|machine-gun|pistol|gore|martial-arts|gun-under-a-table|mob-boss|organized-crime|prison-fight|undercover-cop|kitchen|hammer|subway|baseball-bat|fight-in-car|release-from-prison|murder|written-by-director|second-part|sequel|independent-film</t>
  </si>
  <si>
    <t xml:space="preserve">tt2382396</t>
  </si>
  <si>
    <t xml:space="preserve">Joe</t>
  </si>
  <si>
    <t xml:space="preserve">An ex-con, who is the unlikeliest of role models, meets a 15-year-old boy and is faced with the choice of redemption or ruin.</t>
  </si>
  <si>
    <t xml:space="preserve">Nicolas Cage, Tye Sheridan, Gary Poulter, Ronnie Gene Blevins</t>
  </si>
  <si>
    <t xml:space="preserve">alcoholic|cigarette-smoking|woods|father-son-relationship|teenage-boy|15-year-old|mute-girl|murder|teenager|rifle|blood|shot-in-the-shoulder|search-for-dog|dog-versus-dog|poisoning|poison|redneck|railway|face-slap|ex-convict|bare-chested-male|violence|pedophilia|pickup-truck|worker|snake|lighter|prostitute|fellatio|wound|kiss-on-the-forehead|drunkenness|killing-a-dog|search|brothel|shot-in-the-head|shot-in-the-knee|gun|bar|assaulting-an-officer|boat|dead-deer|chicken|sharpening-knife|alcohol|rain|beating|missing-pet|bridge|barking-dog|dog|trees|one-word-title|title-spoken-by-character|character-name-in-title</t>
  </si>
  <si>
    <t xml:space="preserve">tt2059171</t>
  </si>
  <si>
    <t xml:space="preserve">13 Sins</t>
  </si>
  <si>
    <t xml:space="preserve">A cryptic phone call sets off a dangerous game of risks for Elliot, a down-on-his luck salesman. The game promises increasing rewards for completing 13 tasks, each more sinister than the last.</t>
  </si>
  <si>
    <t xml:space="preserve">Mark Webber, Devon Graye, Tom Bower, Rutina Wesley</t>
  </si>
  <si>
    <t xml:space="preserve">dare|horror-movie-remake|remake-of-thai-film|game|desperate|unemployment|throat-slitting|blood-splatter|arrest|fratricide|can-of-gasoline|stabbed-multiple-times|ice-cream-truck|dodge-pickup-truck|ostrich|home-made-creche|new-orleans-louisiana|perth-australia|fired-from-a-job|stabbed-by-brother|shot-in-the-head|destroying-evidence|cutting-own-throat|clotheslined|shot-in-the-foot|jumping-out-a-window|hit-with-a-chair|face-spattered-with-blood|severed-arm|face-shield|rotary-saw|handshake|riding-a-bus|blackmail|carbon-dioxide-fire-extinguisher|cracking-a-nut|kissing-a-pregnant-woman's-belly|severed-finger|dirty-limerick|perth-nightscape|dead-body-in-bathroom|reference-to-facebook|suicide|brother-brother-relationship|car-chase|warehouse|steel-wire-across-the-road|decapitation|conspiracy-theorist|escape|hostage-situation|hostage|police-station|arson|fire|rv|interrogation|security-guard|rehearsal-dinner|nurse|saw|high-school-bully|amputation|arm-amputation|hotel-room|hotel|winnebago|bus|detective|police-detective|police|cup-of-coffee|cafe|coffee-shop|corpse|dead-body|financial-trouble|challenge|anonymous-caller|based-on-comic|remake|f-word</t>
  </si>
  <si>
    <t xml:space="preserve">tt2828996</t>
  </si>
  <si>
    <t xml:space="preserve">A Haunted House 2</t>
  </si>
  <si>
    <t xml:space="preserve">Having exorcised the demons of his ex, Malcolm is starting fresh with his new girlfriend and her two children. After moving into their dream home, however, Malcolm is once again plagued by bizarre paranormal events.</t>
  </si>
  <si>
    <t xml:space="preserve">Marlon Wayans, Jaime Pressly, Essence Atkins, Gabriel Iglesias</t>
  </si>
  <si>
    <t xml:space="preserve">bare-breasts|sexual-innuendo|parody|squirting-orgasm|slip-and-fall|woman-in-lingerie|home-movie|lawn-mowing|gardener|moving-in|flatulence|killing-an-animal|demon|kiss|vomiting|time-lapse-photography|vomiting-blood|blindfold|falling-safe|wooden-cross|rosary|contorted|leaf-blower|mojito|reference-to-george-lopez|smashing-telephone|barbeque-grill|axe|digging-a-hole|writing-on-a-wall|shredded-by-a-ceiling-fan|videoconferencing|man-wearing-a-necktie-around-his-head|snorting-cocaine|close-up-of-a-penis|keyed-car|banging-head-against-wall|interracial-couple|cardboard-box|pump-action-shotgun|live-chicken|laboratory|reverse-cowgirl-sex-position|discussing-relationship|vodka|swarm-of-moths|bug-zapper|fast-forward|obscene-finger-gesture|man-hits-a-woman|man-sweating|movie-projector|condom|ventriloquist's-dummy|wooden-box|camcorder|bicycle-pump|tripped|head-on-collision|kissing-in-public|dead-woman-with-eyes-open|black-woman-kills-white-woman|woman-breaks-woman's-neck|comical-female-death|supernatural|impalement|neck-breaking|beating|holy-water|returning-character-killed-off|exorcism|suicide|shot-to-death|shot-through-the-mouth|reference-to-ryan-seacrest|gun-in-mouth|reference-to-peyton-manning|reference-to-rihanna|tied-to-a-chair|gas-mask|psychic|husband-wife-relationship|reference-to-craigslist|reference-to-santa-claus|prison|reference-to-bruce-jenner|reference-to-kim-kardashian|stabbed-in-the-stomach|bong|marijuana|priest|church|child-in-peril|bound-and-gagged|person-on-fire|arrest|reference-to-twitter|reference-to-charles-manson|reference-to-marilyn-manson|urination|animal-sacrifice|cut-into-pieces|chicken|reference-to-bigfoot|african-american-stereotype|mexican-stereotype|party|stepfather-stepdaughter-relationship|stepfather-stepson-relationship|diary|head-spin|flashback|character-repeating-someone-else's-dialogue|reference-to-chris-brown|shotgun|chainsaw|slow-motion-scene|voice-over-narration|swimming-pool|meth-lab|professor|tea-party|interracial-sex|dildo|punched-in-the-face|man-punching-a-woman|facebook|butt-slap|sex-tape|rough-sex|face-slap|woman-slaps-a-man|sex-scene|woman-on-top|woman-in-bra-and-panties|reference-to-morgan-freeman|reference-to-barack-obama|photograph|reference-to-steven-tyler|hit-in-the-crotch|demonic-possession|falling-from-a-tree|film-projector|bare-chested-male|male-rear-nudity|camera-focus-on-female-butt|new-house|evil-doll|gardner|grave|funeral|crushed-to-death|dog|year-2013|video-camera|raised-middle-finger|interracial-kiss|interracial-relationship|character-says-i-love-you|subjective-camera|safe|car-crash|pistol|cousin-cousin-relationship|reference-to-kanye-west|written-by-star|woman's-neck-broken|neighbor|screaming|interracial-love|sequel</t>
  </si>
  <si>
    <t xml:space="preserve">tt1450321</t>
  </si>
  <si>
    <t xml:space="preserve">Filth</t>
  </si>
  <si>
    <t xml:space="preserve">A corrupt, junkie cop with bipolar disorder attempts to manipulate his way through a promotion in order to win back his wife and daughter while also fighting his own borderline-fueled inner demons.</t>
  </si>
  <si>
    <t xml:space="preserve">James McAvoy, Jamie Bell, Eddie Marsan, Imogen Poots</t>
  </si>
  <si>
    <t xml:space="preserve">Jon S. Baird</t>
  </si>
  <si>
    <t xml:space="preserve">freemasonry|drunkenness|drugged-drink|male-frontal-nudity|woman-on-top|rough-sex|fellatio|detective-chief-inspector|masturbation|corrupt-cop|borderline-personality-disorder|murder|very-loud-screaming-during-sex|having-loud-sex|loud-sex|talking-dirty-during-sex|dirty-talk|talking-dirty|cowgirl-sex-position|black-bra|bra|nudity|female-nudity|topless|topless-female-nudity|topless-woman|breast|breasts|doggie-style-sex-position|doggystyle-sex|sex-from-behind|woman-moaning-from-pleasure|woman-moaning|moaning|moaning-woman|nipples|nipple|policewoman|strong-female-character|vomiting|rear-entry-sex|hanged-man|revelation|animated-credits|erotic-asphyxiation|psychiatrist|title-at-the-end|written-by-director|suicide|thrown-through-a-window|gay-kiss|beating|kicked-in-the-face|tied-to-a-chair|cross-dressing|phone-sex|split-screen|face-slap|woman-slaps-a-man|pig|ecstasy|prostitute|hamburg-germany|punched-in-the-face|nightclub|brothel|gay-slur|hallucination|flower-shop|prank-telephone-call|christmas|slow-motion-scene|breaking-the-fourth-wall|manipulation|pub|police-investigation|murder-investigation|infidelity|asthma-inhaler|cigarette-smoking|underage-sex|threesome|no-title-at-beginning|character-repeating-someone-else's-dialogue|fantasy-sequence|male-rear-nudity|secretary|cocaine|flashback|bare-chested-male|job-promotion|police-sergeant|police-detective|police-station|raised-middle-finger|beaten-to-death|head-butt|gang|urination|voice-over-narration|unreliable-narration|edinburgh-scotland|husband-wife-relationship|man-in-drag|singing-in-a-car|irvine-welsh|based-on-novel|title-spoken-by-character|bare-breasts|death-of-protagonist|death-of-brother|one-word-title</t>
  </si>
  <si>
    <t xml:space="preserve">tt1858481</t>
  </si>
  <si>
    <t xml:space="preserve">Last Passenger</t>
  </si>
  <si>
    <t xml:space="preserve">A small group of everyday passengers on a speeding London commuter train battle their warped driver who has a dark plan for everyone on-board.</t>
  </si>
  <si>
    <t xml:space="preserve">Dougray Scott, Kara Tointon, Iddo Goldberg, David Schofield</t>
  </si>
  <si>
    <t xml:space="preserve">Omid Nooshin</t>
  </si>
  <si>
    <t xml:space="preserve">train|die-hard-scenario|suspense|runaway-train|independent-film</t>
  </si>
  <si>
    <t xml:space="preserve">tt2383068</t>
  </si>
  <si>
    <t xml:space="preserve">The Sacrament</t>
  </si>
  <si>
    <t xml:space="preserve">A news team trails a man as he travels into the world of Eden Parish to find his missing sister, where it becomes apparent that this paradise may not be as it seems.</t>
  </si>
  <si>
    <t xml:space="preserve">Joe Swanberg, AJ Bowen, Kentucker Audley, Gene Jones</t>
  </si>
  <si>
    <t xml:space="preserve">immolation|brainwashing|cult|parish|journalist|interview|helicopter|vomiting|blood-splatter|ends-with-text|aerial-shot|public-address-system|running-through-the-woods|point-of-view|sniper|nickname|basketball-game|bible-quote|bunk-bed|guard-tower|uh-1-huey-helicopter|text-narration|begins-with-text|immersion-journalism|bloody-body-of-child|child-killed-by-mother|dead-girl|girl-killed|pistol|shot-through-the-mouth|burned-alive|person-on-fire|shot-in-the-forehead|slitting-the-throat-of-a-child|throat-slitting|corpse|foaming-at-the-mouth|murder|shot-to-death|shot-in-the-chest|shot-in-the-back|filmed-killing|tied-to-a-chair|lethal-injection|filicide|infanticide|fratricide|bound-and-gagged|massacre|suicide|mass-suicide|child-murder|child-in-peril|death|poison|character-says-i-love-you|shot-in-the-arm|helicopter-pilot|field|cottage|deception|manipulation|passport|safe|goat|party|reference-to-robert-f.-kennedy|reference-to-john-f.-kennedy|reference-to-malcolm-x|reference-to-martin-luther-king-jr.|isolation|cross|mute-child|photographer|basketball|bare-chested-male|nurse|character-repeating-someone-else's-dialogue|ak-47|forest|lens-flare|commune|video-camera|scene-during-opening-credits|letter|brooklyn-new-york-city|film-starts-with-text|brother-sister-relationship|subjective-camera|cult-leader|found-footage|american-abroad|written-by-director|death-of-child</t>
  </si>
  <si>
    <t xml:space="preserve">tt1464191</t>
  </si>
  <si>
    <t xml:space="preserve">Decoding Annie Parker</t>
  </si>
  <si>
    <t xml:space="preserve">Love, science, sex, infidelity, disease and comedy, the wild, mostly true story of the irrepressible Annie Parker and the almost discovery of a cure for cancer.</t>
  </si>
  <si>
    <t xml:space="preserve">Helen Hunt, Samantha Morton, Aaron Paul, Rashida Jones</t>
  </si>
  <si>
    <t xml:space="preserve">Steven Bernstein</t>
  </si>
  <si>
    <t xml:space="preserve">cancer|arena|dna-testing|dna-analysis|dna|marital-separation|chemotherapy|research-laboratory|laboratory|dysfunctional-family|1970s|waiting-room|black-humor|head-scarf|medical-receptionist|medical-research|medical|doctor|hospital|surgery|breast-examination|breast-removal|mastectomy|hair-loss|genetics|hereditary-disease|human-genome-project|sex-in-car|sex-in-vehicle|adultery|sexual-pick-up|pick-up-line|hearse|funeral-parlor|funeral|pool-cleaner|rocker|backpack|marriage-problems|dysfunctional-marriage|marriage|van|boy|sister-sister-relationship|father-son-relationship|mother-son-relationship|husband-wife-relationship|voice-over-narration|loss-of-sister|death-of-sister|babe-scientist|female-scientist|childbirth|terminal-cancer|cancer-patient|breast-cancer|female-protagonist|death-of-mother|based-on-true-story|character-name-in-title|what-happened-to-epilogue|sex-with-sister's-husband</t>
  </si>
  <si>
    <t xml:space="preserve">tt2004420</t>
  </si>
  <si>
    <t xml:space="preserve">Neighbors</t>
  </si>
  <si>
    <t xml:space="preserve">After they are forced to live next to a fraternity house, a couple with a newborn baby do whatever they can to take them down.</t>
  </si>
  <si>
    <t xml:space="preserve">Seth Rogen, Rose Byrne, Elise Vargas, Zoey Vargas</t>
  </si>
  <si>
    <t xml:space="preserve">friendship|topless-female-nudity|urination|jewish|broken-leg|crotch-grab|erection|sex-scene|feuding-neighbors|newspaper-headline|reference-to-batman|fireworks|marijuana|reference-to-barack-obama|reference-to-ray-romano|reference-to-anne-hathaway|police-officer|condom|airbag|revenge|breast-milk|cheating-girlfriend|interrupted-sex|hidden-camera|dance-off|dildo|lesbian-kiss|beer-pong|sex-in-a-chair|bare-chested-male|male-rear-nudity|film-starts-with-sex|character-says-i-love-you|neighbor-neighbor-relationship|husband-wife-relationship|party|male-frontal-nudity|fraternity|male-objectification|male-pubic-hair|pubic-hair|reference-to-pubic-hair|gay-couple|police-car-explosion|one-word-title|realtor|finger-gun|reference-to-samuel-l.-jackson|hospital|no-opening-credits|diversion|infant|cameo|rape-joke|pool-party|drawing|reference-to-the-mario-bros.|reference-to-christian-bale|reference-to-michael-keaton|slow-motion-scene|car-crash|fistfight|kicked-in-the-crotch|kicked-in-the-stomach|punched-in-the-stomach|punched-in-the-face|reference-to-julius-caesar|year-1985|year-1971|year-1930|college-student|college-dean|boyfriend-girlfriend-relationship|manipulation|scheming|hazing|gay-kiss|flashback|montage|drunkenness|magic-mushroom|marijuana-joint|raised-middle-finger|character-repeating-someone-else's-dialogue|woman-on-top|father-daughter-relationship|mother-daughter-relationship|reference-to-robert-deniro|fraternity-brother|title-spoken-by-character|black-and-white-scene</t>
  </si>
  <si>
    <t xml:space="preserve">tt2215077</t>
  </si>
  <si>
    <t xml:space="preserve">Half of a Yellow Sun</t>
  </si>
  <si>
    <t xml:space="preserve">Sisters Olanna and Kainene return home to 1960s Nigeria, where they soon diverge on different paths. As civil war breaks out, political events loom larger than their differences as they join the fight to establish an independent republic.</t>
  </si>
  <si>
    <t xml:space="preserve">Thandie Newton, Chiwetel Ejiofor, Anika Noni Rose, Joseph Mawle</t>
  </si>
  <si>
    <t xml:space="preserve">Biyi Bandele</t>
  </si>
  <si>
    <t xml:space="preserve">nigeria|nigerian-civil-war|biafra|color-in-title</t>
  </si>
  <si>
    <t xml:space="preserve">tt2398231</t>
  </si>
  <si>
    <t xml:space="preserve">The Homesman</t>
  </si>
  <si>
    <t xml:space="preserve">Three women who have been driven mad by pioneer life are to be transported across the country by covered wagon by the pious, independent-minded Mary Bee Cuddy, who in turn employs low-life drifter George Briggs to assist her.</t>
  </si>
  <si>
    <t xml:space="preserve">Tommy Lee Jones, Hilary Swank, Grace Gummer, Miranda Otto</t>
  </si>
  <si>
    <t xml:space="preserve">Tommy Lee Jones</t>
  </si>
  <si>
    <t xml:space="preserve">6 wins &amp; 14 nominations.</t>
  </si>
  <si>
    <t xml:space="preserve">suicide-by-hanging|suicide|driven-insane|abusive-marriage|prison-wagon|roast-pig|old-west|native-american|pastor|hanging|mad-woman|madness|plot-twist|female-nudity|sex-scene|tied-feet|refused-services|topless|revenge|lost-in-the-desert|self-abuse|singing|dancing|buffalo-skin|guilt-ridden|tragedy|drunk|murder|rape|murder-of-a-baby|knife-fight|shot-in-the-head|anti-western|money|setting-a-house-on-fire|setting-house-on-fire|house-on-fire|house-fire|fire|tomb|loss-of-child|road-movie|journey|horse|drawing-lots|single-woman|based-on-novel|urination|snow|shoes|ferry|indian-burial|burial-ground|grassland|pawnee|kiowas|two-word-title|shooting|slave</t>
  </si>
  <si>
    <t xml:space="preserve">tt1951181</t>
  </si>
  <si>
    <t xml:space="preserve">The Immigrant</t>
  </si>
  <si>
    <t xml:space="preserve">1921. An innocent immigrant woman is tricked into a life of burlesque and vaudeville until a dazzling magician tries to save her and reunite her with her sister who is being held in the confines of Ellis Island.</t>
  </si>
  <si>
    <t xml:space="preserve">Marion Cotillard, Joaquin Phoenix, Jeremy Renner, Dagmara Dominczyk</t>
  </si>
  <si>
    <t xml:space="preserve">15 wins &amp; 30 nominations.</t>
  </si>
  <si>
    <t xml:space="preserve">prostitution|immigration|immigrant|magician|money|bechdel-test-passed|catholic-church|brothel|polish-catholic|sexism|catholic|false-accusation|corruption|cousin-cousin-relationship|sister-sister-relationship|doctor|prostitute|nightmare|search|burlesque|deportation|escape|quarantine|crossing-oneself|beating|false-accusation-of-murder|witness|flashlight|police-raid|reference-to-henry-clay-frick|dragging-a-dead-body|dumping-a-dead-body|carrying-a-dead-body|cousin-murders-cousin|stabbed-to-death|stabbing|pointing-a-gun-at-someone's-head|kiss|card-playing|climbing-through-a-window|knocking-on-a-window|fire-escape|overhearing-a-confession|faith|stealing-food|confessional|candle|gun|jail-release|magician's-assistant|good-luck-charm|piano|scissors|neighbor|broken-jaw|thunder|rowboat|sin|pain|opium|hit-in-the-face|facial-wound|police-corruption|scarf|recording|victrola|knife|looking-through-a-glass-door|running|mother-son-relationship|15-year-old|tunnel|central-park-manhattan-new-york-city|fired-from-the-job|quitting-a-job|pursuit|chase|fight|humiliation|happiness|anal-sex|mind-reading|listening-to-music-on-the-radio|listening-to-music|distrust|trust|blowing-a-whistle|gunshot|wooden-coffin|belief|reference-to-harry-houdini|levitation|orchestra|tenor|juggler|reference-to-the-virgin-mary|praying|detainee|disgrace|shame|illegal-alien|flashback|dream-sequence|humming|tea|green-park-brooklyn-new-york-city|falling-down|rape|looking-at-oneself-in-a-mirror|mirror|father-takes-son-to-a-prostitute|father-son-relationship|forced-to-drink|dancing|dancer|statue-of-liberty-costume|reference-to-napoleon|reference-to-cleopatra|kiss-on-the-forehead|emcee|desperation|forgiveness|returning-stolen-money|murdered-by-soldiers|beheading|dead-parents|survival|pimp|knocking-on-a-door|photograph|cameo-locket-with-photograph|fire-in-a-steel-barrel|bolt-upright-after-nightmare|thief|pageant|prohibition|applause|giving-a-toast|food|dressing-room|backstage|seamstress|bar|piano-player|song|singing|singer|actor|f-word|banana|bathtub|female-nudity|bathhouse|rehearsal|actress|apology|tuberculosis|telegram|theft|sleeping|hiding-a-coal-fire-poker-under-a-pillow|sewing|theater|little-girl|mother-daughter-relationship|yiddish|street-life|satchel|ferry|tears|crying|immigration-officer|begging-for-help|infirmary|travelers-aid-society|false-accusation-of-prostitution|nurse|american-flag|promise|fear|contagion|liar|lie|stethoscope|family-relationships|reference-to-god|prayer|coughing|subtitled-scene|statue-of-liberty-new-york-city|death|drinking|theatre-performance|flower|jew|uncle-niece-relationship|losing-one's-virginity-to-a-prostitute|hiding-a-dead-body|forced-into-prostitution|drunkenness|drink|aunt-niece-relationship|flapper|vintage|crucifix|family-portrait|jewish-american|falling-in-love-with-a-prostitute|catholic-priest|latin|speaking-polish|dead-body|blue-eyes|facial-expression|religion|innocence|restaurant|release-from-prison|police|shooting|speaking-latin|polish|hidden-truth|boat|denunciation|murder-of-cousin|murder|religious-confession|confession|church|stealing-money|lung-disease|manhattan-new-york-city|new-york-city|ellis-island-new-york-city|1920s|year-1921|polish-immigrant|independent-film|eye-makeup</t>
  </si>
  <si>
    <t xml:space="preserve">tt2883512</t>
  </si>
  <si>
    <t xml:space="preserve">Chef</t>
  </si>
  <si>
    <t xml:space="preserve">A head chef quits his restaurant job and buys a food truck in an effort to reclaim his creative promise, while piecing back together his estranged family.</t>
  </si>
  <si>
    <t xml:space="preserve">Jon Favreau, John Leguizamo, Bobby Cannavale, Emjay Anthony</t>
  </si>
  <si>
    <t xml:space="preserve">food|food-truck|chef|cooking|job|promise|head-chef|miami-florida|food-porn|restaurant-kitchen|father-son-bonding|lava-cake|quitting-job|self-employed|posing-for-a-photograph|2010s|parent-child-relationship|best-restaurant-review|food-review|scene-during-end-credits|wedding-party|latina|cuban-american|reference-to-itunes|reference-to-youtube|ex-husband-ex-wife-relationship|child-drinking-alcohol|singing-on-a-truck|singing-in-a-car|reference-to-the-rolling-stones|taking-a-photograph|police-officer|reference-to-twitter|10-year-old-boy|10-year-old|kitchen|restaurant|ex-wife|latex-gloves|boy|no-opening-credits|f-word|one-word-title|bad-review|apprenticeship|road-trip|facebook|twitter|social-media|viral-video|food-critic|artistic-integrity|father-son-relationship|cook|title-spoken-by-character</t>
  </si>
  <si>
    <t xml:space="preserve">tt2557490</t>
  </si>
  <si>
    <t xml:space="preserve">A Million Ways to Die in the West</t>
  </si>
  <si>
    <t xml:space="preserve">As a cowardly farmer begins to fall for the mysterious new woman in town, he must put his new-found courage to the test when her husband, a notorious gun-slinger, announces his arrival.</t>
  </si>
  <si>
    <t xml:space="preserve">Seth MacFarlane, Charlize Theron, Amanda Seyfried, Liam Neeson</t>
  </si>
  <si>
    <t xml:space="preserve">Comedy, Romance, Western</t>
  </si>
  <si>
    <t xml:space="preserve">snake-poison|marijuana-cookie|low-self-esteem|shooting-range|sperm-on-face|cum-on-face|dead-body-in-the-street|reference-to-mark-twain|drugged-drink|severed-foot|scatological-humor|crushed-to-death|male-objectification|death-by-poisoning|father-son-relationship|defecation-in-public|public-humiliation|male-masturbation|fetishism|humiliation|shooting-lesson|competition|ex-boyfriend-ex-girlfriend-relationship|friendship-between-men|murder-by-gunshot|death-by-gunshot|death-by-shooting|cobbler|drug-trip|freight-train|flock-of-sheep|urinated-on-by-animal|diarrhea|reference-to-stephen-foster|high-on-drugs|severed-leg|immolation|monument-national-park|sexual-humor|reference-to-jane-austen|target-practice|shot-in-the-arm|male-rear-nudity|bare-chested-male|murder-of-a-police-officer|impalement|severed-arm|escape-from-jail|stabbed-to-death|stabbed-in-the-throat|murder|shot-to-death|shot-in-the-chest|farm|boyfriend-girlfriend-relationship|shot-in-the-leg|flatulence|shooting-gallery|toilet-humor</t>
  </si>
  <si>
    <t xml:space="preserve">tt1715336</t>
  </si>
  <si>
    <t xml:space="preserve">Anna</t>
  </si>
  <si>
    <t xml:space="preserve">A man with the ability to enter peoples' memories takes on the case of a brilliant, troubled sixteen-year-old girl to determine whether she is a sociopath or a victim of trauma.</t>
  </si>
  <si>
    <t xml:space="preserve">Vertical Entertainment</t>
  </si>
  <si>
    <t xml:space="preserve">Mark Strong, Saskia Reeves, Richard Dillane, Indira Varma</t>
  </si>
  <si>
    <t xml:space="preserve">Jorge Dorado</t>
  </si>
  <si>
    <t xml:space="preserve">memory-detective|false-memory|manipulation|borderline-personality-disorder|memory|stroke|detective|16-year-old|psychic-detective|school-yearbook|signed-photograph|sex-with-a-maid|caught-having-sex|stepfather-stepdaughter-relationship|psychic-power|prison-cell|police-station|foot-chase|inside-the-mind|mind-control|psychological-thriller|refusing-to-eat|dead-wife|sketching-a-portrait|broken-vase|bloody-hand|framed-for-murder|office|haunted-by-the-past|dysfunctional-family|troubled-teen|holding-hands|childhood-memory|smiley-face|smiley|time-lapse-photography|scene-during-end-credits|flower-shop|woods|bedroom|flashlight|telephone-call|baby|male-in-shower|key|boss|teapot|hallucination|wrist-bandage|power-cut|monitor|security-camera|cctv|younger-version-of-character|poisoning|poison|blood-stain|bathtub-suicide|suicide-of-wife|screen-saver|memory-stick|laptop|vomiting|little-girl|nurse|maid|man-girl-relationship|self-harm|mansion|widower|beach-house|flashback|child-abuse|prison|fainting|bathtub|suicide|death-of-wife|loss-of-child|loss-of-wife|news-report|home-invasion|bullying|girls'-boarding-school|girls'-school|schoolgirl|flowers|rose|teacher-student-relationship|teacher|female-artist|drawing|sketch|locked-in-a-room|teenage-daughter|father-daughter-relationship|mother-daughter-relationship|husband-wife-relationship|teenage-girl|female-protagonist|posing-for-a-photograph|three-dimensional-puzzle|red-rose|abacus|darkroom|tea-party|coughing-blood|prison-visit|photography-class|locked-in-a-closet|thunderstorm|dead-woman-in-a-bathtub|chateau|surveillance-camera|sandwich|letter-opener|hand-cut|eavesdropping|spiral-staircase|pencil-drawing|metronome|teddy-bear|hunger-strike|newscast|self-portrait|newspaper-headline|seizure|close-up-of-eyes|overflowing-bathtub|switchblade|intruder|teenager|character-name-in-title|one-word-title</t>
  </si>
  <si>
    <t xml:space="preserve">tt2463512</t>
  </si>
  <si>
    <t xml:space="preserve">Hateship Loveship</t>
  </si>
  <si>
    <t xml:space="preserve">A wild teenage girl orchestrates a romance between her nanny and her father, who is a recovering addict.</t>
  </si>
  <si>
    <t xml:space="preserve">Kristen Wiig, Guy Pearce, Hailee Steinfeld, Jennifer Jason Leigh</t>
  </si>
  <si>
    <t xml:space="preserve">Liza Johnson</t>
  </si>
  <si>
    <t xml:space="preserve">f-rated|baby-crying|woman-on-top|red-car|scene-during-end-credits|cash|suitcase|moving-out|green-dress|woman-changing-clothes|bare-chested-male|marriage|illness|kiss|cooking|sex-scene|father-son-relationship|father-daughter-relationship|bus|nurse|decorate|pregnant|baby|coitus|sex-in-bed|sex-on-couch|taking-off-panties|antique-furniture|stealing-money|cleaning-up|cough|sick|hotel|buying-a-dress|smoke|kissing-mirror|cheat|death|senior-citizen|happy-ending</t>
  </si>
  <si>
    <t xml:space="preserve">tt2294449</t>
  </si>
  <si>
    <t xml:space="preserve">22 Jump Street</t>
  </si>
  <si>
    <t xml:space="preserve">After making their way through high school (twice), big changes are in store for officers Schmidt and Jenko when they go deep undercover at a local college.</t>
  </si>
  <si>
    <t xml:space="preserve">Jonah Hill, Channing Tatum, Peter Stormare, Wyatt Russell</t>
  </si>
  <si>
    <t xml:space="preserve">7 wins &amp; 23 nominations.</t>
  </si>
  <si>
    <t xml:space="preserve">college|undercover|drugs|tattoo|hidden-camera|dildo|explosion|sequel|selling-drugs|reference-to-beyonce|reference-to-maya-angelou|reference-to-spider-man|reference-to-iron-man|reference-to-batman|action-hero|machismo|wisecrack-humor|hawaiian-shirt|cheering-crowd|helicopter-explosion|hanging-by-one-arm|hanging-from-a-helicopter|eurocopter-as350-squirrel|gun-held-to-head|slow-motion-action-scene|woman-in-a-bikini|vomiting-in-someone's-face|woman-hitting-a-man|man-hits-a-woman|designer-drug|lamborghini-poster|double-dildo|tasered-in-the-crotch|hollowed-out-book|saying-the-same-thing-simultaneously|bench-press|pledging-a-fraternity|deviled-egg|string-bean|bare-foot-man|locked-in-a-car-trunk|squirt-gun|cable-tie-handcuffs|cordless-drill|laser-pointer|sitting-on-a-goal-post|reference-to-pablo-picasso|bumping-heads|football-practice|reference-to-julia-roberts|hanging-by-a-leg|hanging-upside-down|container-truck|iguana|cockatiel|switchblade-knife|animal-attack|gold-plated-pistol|showdown|police-shootout|shot-to-death|shot-in-the-arm|shot-in-the-chest|shot-in-the-back|football-coach|blood-splatter|alcohol|night-vision-goggles|grappling-hook|climbing-out-a-window|blood|blood-on-shirt|beating|punched-in-the-chest|switchblade|shotgun|gunfight|shootout|hand-to-hand-combat|martial-arts|table-tennis|partner|handcuffs|brawl|fight|fistfight|bulletproof-vest|pizza|conspiracy|statue|parkour|arrest|chase|foot-chase|pistol-whip|flashlight|home-invasion|criminal|villainess|falling-from-height|hummer|police-chase|hit-by-a-car|satire|car-accident|car-crash|car-chase|kicked-in-the-face|punched-in-the-face|stealing-a-car|security-guard|dancing|pinata|woman-fights-a-man|man-punches-a-woman|college-roommate|woman-punches-a-man|drug-dealing|dual-wield|henchman|teen-movie|beach|slapstick-comedy|prisoner|prison|spring-break|mexico|hotel|restaurant|laptop|bar|flashback|video-game|crazy-humor|initiation-rite|wilhelm-scream|loud-shirt|toy-gun|bag-over-head|body-in-a-trunk|investigation|kidnapping|eavesdropping|red-herring|ipad|climbing-up-a-wall|character-repeating-someone-else's-dialogue|wrongful-arrest|psychiatrist|implied-sex|slow-motion-scene|held-at-gunpoint|hostage|mexican-standoff|lasersight|gay-slur|cameo|yin-and-yang|college-professor|twin-brother|racial-slur|ethnic-slur|tattoo-parlor|art-studio|beer|tattoo-artist|photograph|poetry-club|jock|library|truck|bicycle|rain|two-man-army|tracking-device|disguise|cell-phone|text-messaging|stadium|helicopter|product-placement|facebook|lobster|squid|friendship|weightlifting|college-football|split-screen|beer-pong|father-daughter-relationship|boyfriend-girlfriend-relationship|interracial-relationship|party|drunkenness|college-fraternity|police-captain|profanity|vulgarity|f-word|buddy-comedy|buddy-cop|montage|uzi|machine-gun|pistol|organized-crime|gangster|crime-boss|drug-dealer|police-detective|detective|synthetic-drug|party-drug|hand-grenade|exploding-helicopter|exploding-car|hallucination|fantasy-sequence|scene-after-end-credits|surprise-during-end-credits|no-opening-credits|self-referential|news-report|abandoned-church|police-station|police|college-student|undercover-cop|based-on-tv-series|street-in-title|second-part|title-spoken-by-character|number-in-title|surprise-ending|bare-chested-male|black-comedy|digit-in-title|address-as-title</t>
  </si>
  <si>
    <t xml:space="preserve">tt1742044</t>
  </si>
  <si>
    <t xml:space="preserve">Jersey Boys</t>
  </si>
  <si>
    <t xml:space="preserve">The story of four young men from the wrong side of the tracks in New Jersey who came together to form the iconic 1960s rock group The Four Seasons.</t>
  </si>
  <si>
    <t xml:space="preserve">Vincent Piazza, John Lloyd Young, Steve Schirripa, Christopher Walken</t>
  </si>
  <si>
    <t xml:space="preserve">song|singer|musical-quartet|band|music-group|music-band|new-jersey|debt|quartet|1960s|songwriter|italian-american|neo-noir|based-on-stage-musical|musical-number|breaking-the-fourth-wall|cemetery|funeral|loss-of-daughter|death-of-daughter|father-daughter-relationship|towel|hotel-room|flashback|christmas|bowling|scam|fake-blood|gun-shot|marriage|nun|church|jail|prison|car-crash|car-accident|police-officer|safe|stealing|barber|radio|recording-studio|recording|singing|musician|1950s|money|lighter|tearing-up-a-note|location-in-title</t>
  </si>
  <si>
    <t xml:space="preserve">tt2955096</t>
  </si>
  <si>
    <t xml:space="preserve">Happy Christmas</t>
  </si>
  <si>
    <t xml:space="preserve">After a break up, Jenny moves in with writer Kelly, her filmmaker husband, and their child. Despite a rocky start, Jenny's influence helps Kelly realize that an evolution in her life, career and relationship is necessary for her happiness.</t>
  </si>
  <si>
    <t xml:space="preserve">Anna Kendrick, Melanie Lynskey, Mark Webber, Lena Dunham</t>
  </si>
  <si>
    <t xml:space="preserve">Joe Swanberg</t>
  </si>
  <si>
    <t xml:space="preserve">filmmaker|writer|drinking|drink|chicago-illinois|two-word-title|f-word|stay-at-home-mom|author|babysitter|brother-sister-relationship|drug-use|marijuana|drunkenness|christmas</t>
  </si>
  <si>
    <t xml:space="preserve">tt1129396</t>
  </si>
  <si>
    <t xml:space="preserve">Radio Free Albemuth</t>
  </si>
  <si>
    <t xml:space="preserve">Berkeley record store clerk Nick Brady (Jonathan Scarfe) begins to experience strange visions from an entity he calls VALIS that cause him to uproot his family and move to Los Angeles where...</t>
  </si>
  <si>
    <t xml:space="preserve">Shea Whigham, Jonathan Scarfe, Michael Rothhaar, Katheryn Winnick</t>
  </si>
  <si>
    <t xml:space="preserve">John Alan Simon</t>
  </si>
  <si>
    <t xml:space="preserve">alternate-reality|valis|record-store|friend|writer|reference-to-god|lingerie|single-malt-whisky|song|listening-device|reference-to-valis|tear-on-cheek|rapid-healing|infection|close-up-of-eye|snorting-cocaine|fish-pendant|driver's-license|blackmail|some-scenes-animated|baby-with-a-hernia|satellite|shooting-baskets|reference-to-aramcheck|typewriter|woman-in-lingerie|marijuana|beating|pot-smoking|running-over-a-cat|brutality|subliminal-lyrics|summary-execution|recording-a-song|floating-in-space|car-crash|saturn-v-launch|archival-footage|reference-to-john-f.-kennedy|impacted-wisdom-tooth|altered-american-flag|hernia|apparition|bare-chested-male|orange-tabby-cat|shared-hallucination|blonde|big-brother|recording-industry|record-executive|three-word-title|kennedy-assassination|doctor|los-angeles-california|california|author|musician|singer-songwriter|singer|husband-wife-relationship|u.s.-president|totalitarian-government|totalitarian|visual-hallucination|hallucination|based-on-novel</t>
  </si>
  <si>
    <t xml:space="preserve">tt2103254</t>
  </si>
  <si>
    <t xml:space="preserve">Tammy</t>
  </si>
  <si>
    <t xml:space="preserve">After losing her job and learning that her husband has been unfaithful, a woman hits the road with her profane, hard-drinking grandmother.</t>
  </si>
  <si>
    <t xml:space="preserve">Melissa McCarthy, Susan Sarandon, Kathy Bates, Allison Janney</t>
  </si>
  <si>
    <t xml:space="preserve">Ben Falcone</t>
  </si>
  <si>
    <t xml:space="preserve">grandmother|woman|car|on-the-road|niagara-falls|alcoholic|f-rated|overweight-woman|toyota|cadillac|driving-a-car|kiss|highway-travel|road-movie|2010s|louisville-kentucky|passed-out-drunk|drunken-woman|drinking-problem|drunkenness|mistaken-for-dead|fourth-of-july|robbery|grandmother-granddaughter-relationship|police-arrest|late-for-work|fired-from-the-job|forename-as-title|female-lead|lesbian|road-trip|female-protagonist|one-word-title|title-spoken-by-character|character-name-in-title</t>
  </si>
  <si>
    <t xml:space="preserve">tt2359024</t>
  </si>
  <si>
    <t xml:space="preserve">Blue Ruin</t>
  </si>
  <si>
    <t xml:space="preserve">A mysterious outsider's quiet life is turned upside down when he returns to his childhood home to carry out an act of vengeance. Proving himself an amateur assassin, he winds up in a brutal fight to protect his estranged family.</t>
  </si>
  <si>
    <t xml:space="preserve">Macon Blair, Devin Ratray, Amy Hargreaves, Kevin Kolack</t>
  </si>
  <si>
    <t xml:space="preserve">Jeremy Saulnier</t>
  </si>
  <si>
    <t xml:space="preserve">8 wins &amp; 16 nominations.</t>
  </si>
  <si>
    <t xml:space="preserve">vengeance|neo-noir|vigilante|written-by-director|crossbow|vomiting|car|blood-splatter|death-of-protagonist|shot-in-the-back|shot-in-the-chest|shot-in-the-arm|shot-in-the-neck|shot-in-the-side|photo-album|old-friend|polaroid|shot-to-death|shot-in-the-face|punched-in-the-face|racial-slur|brother-sister-relationship|bar|yearbook|hospital|body-in-a-trunk|close-up-of-eyes|saw|shot-in-the-leg|woman-slaps-a-man|diner|covered-in-blood|stolen-car|cut-hand|revenge|stabbed-to-death|stabbed-in-the-head|stabbed-in-the-neck|knife|pistol|car-battery|virginia|police-station|sleeping-in-a-car|living-in-a-car|beach|bare-chested-male|delaware|male-rear-nudity|corpse|breaking-a-window|family-feud|timer|answering-machine|burying-a-dead-body|tombstone|shot-in-the-head|person-in-a-car-trunk|hit-by-a-car|blood|shot-with-an-arrow|rifle|family-relationships|limousine|release-from-prison|vagrant|independent-film|color-in-title|two-word-title|n-word</t>
  </si>
  <si>
    <t xml:space="preserve">tt1980929</t>
  </si>
  <si>
    <t xml:space="preserve">Begin Again</t>
  </si>
  <si>
    <t xml:space="preserve">A chance encounter between a disgraced music-business executive and a young singer-songwriter new to Manhattan turns into a promising collaboration between the two talents.</t>
  </si>
  <si>
    <t xml:space="preserve">James Corden, Keira Knightley, Mark Ruffalo, Hailee Steinfeld</t>
  </si>
  <si>
    <t xml:space="preserve">John Carney</t>
  </si>
  <si>
    <t xml:space="preserve">manhattan-new-york-city|new-york-city|record-label|song|singer|singer-songwriter|showbiz-drama|infidelity|break-up|reference-to-carole-king|guitar|f-word|boyfriend-girlfriend-relationship|two-word-title|mobile-phone|cell-phone|music-recording|recording-song|recording|swimming-pool|reference-to-bob-dylan|reference-to-judy-garland|subway|father-daughter-relationship|flashback|guitar-playing|playing-guitar|female-singer|singing|songwriter|musician|music-executive|punctuation-in-title|question-mark-in-title|question-in-title</t>
  </si>
  <si>
    <t xml:space="preserve">tt1706620</t>
  </si>
  <si>
    <t xml:space="preserve">Snowpiercer</t>
  </si>
  <si>
    <t xml:space="preserve">Set in a future where a failed climate-change experiment kills all life on the planet except for a lucky few who boarded the Snowpiercer, a train that travels around the globe, where a class system emerges.</t>
  </si>
  <si>
    <t xml:space="preserve">Chris Evans, Kang-ho Song, Ed Harris, John Hurt</t>
  </si>
  <si>
    <t xml:space="preserve">Bong Joon Ho</t>
  </si>
  <si>
    <t xml:space="preserve">33 wins &amp; 103 nominations.</t>
  </si>
  <si>
    <t xml:space="preserve">train|closed-ecological-system|population-control|perpetual-winter|revolt|caste-system|social-commentary|rebellion|dystopia|post-apocalypse|ice|guilt|tunnel|lifeless-world|social-class|disaster|explosive|drug|aquarium|bridge|snow|winter|based-on-graphic-novel|violence|father-daughter-relationship|father-son-relationship|mother-son-relationship|avalanche|dinner-invitation|snowflake|summary-execution|night-vision|ice-dam|arch-bridge|railroad-bridge|city-ruins|protest|smuggled-message|industrial-waste|cannibalism|social-engineering|child-labor|darkness|train-wreck|train-crash|based-on-comic-book|hero-kills-a-woman|unkillable-villain|class-warfare|train-movie|new-year's-eve|nightclub|tragic-event|blood-splatter|stabbing-a-pregnant-woman|shooting-a-pregnant-woman|murder-of-a-pregnant-woman|pregnancy|knife-through-hand|stepping-on-hand|stabbed-in-the-neck|matchbook|fur-coat|stabbed-in-the-hand|throwing-knife|playing-a-violin|hard-boiled-egg|torch|megaphone|gutting-a-fish|hatchet|sunshine|out-of-ammunition|key-ring|alarm|man-using-crutches|screaming-in-pain|arm-broken-off|hand-gesture|5-year-old-boy|whispering|year-2031|contrail|audio-begins-before-video|playing-against-type|torture|starvation|narcissist-in-charge|mass-murder|automatic-rifle|prosthetic-arm|pessimism|duplicity|blood|epic|cigarette-smoking|sushi|shoe-as-hat|shoe|opening-a-door|matches|child-abduction|allegory|shot-through-window|explosion|frozen-arm|food|dead-woman-with-eyes-open|death-of-pregnant-woman|protective-male|brothel|child-actor-says-obscene-word|f-word|gore</t>
  </si>
  <si>
    <t xml:space="preserve">tt2581244</t>
  </si>
  <si>
    <t xml:space="preserve">Life After Beth</t>
  </si>
  <si>
    <t xml:space="preserve">A young man's recently deceased girlfriend mysteriously returns from the dead, but he slowly realizes she is not the way he remembered her.</t>
  </si>
  <si>
    <t xml:space="preserve">Aubrey Plaza, Dane DeHaan, John C. Reilly, Molly Shannon</t>
  </si>
  <si>
    <t xml:space="preserve">Jeff Baena</t>
  </si>
  <si>
    <t xml:space="preserve">snake-bite|undead|death|funeral|girlfriend|boyfriend|zombie|black-comedy|brother|confusion|danger|destruction|chaos|out-of-control|loss-of-control|zombie-violence|back-from-the-dead|zombie-attack|couple|shot-in-the-head|house|attic|loss-of-loved-one|living-dead|talking-while-driving|car-driving|car|shooting|gun|gore|blood|violence|scarf|gravestone|tombstone|grave|tomb|graveyard|cemetery|desire|attraction|affection|kiss|sex|man-with-glasses|caustic-humor|dark-humor|boyfriend-girlfriend-relationship|character-name-in-title</t>
  </si>
  <si>
    <t xml:space="preserve">tt2192016</t>
  </si>
  <si>
    <t xml:space="preserve">The Dark Horse</t>
  </si>
  <si>
    <t xml:space="preserve">A brilliant but troubled New Zealand chess champion finds purpose by teaching underprivileged children about the rules of chess and life.</t>
  </si>
  <si>
    <t xml:space="preserve">Southern Light Films</t>
  </si>
  <si>
    <t xml:space="preserve">Cliff Curtis, James Rolleston, Kirk Torrance, Miriama McDowell</t>
  </si>
  <si>
    <t xml:space="preserve">James Napier Robertson</t>
  </si>
  <si>
    <t xml:space="preserve">24 wins &amp; 15 nominations.</t>
  </si>
  <si>
    <t xml:space="preserve">chess|new-zealand|positive-influence|auckland-new-zealand|chess-coach|gang-member|illness|maori|stability|redemption|uncle-nephew-relationship|brother-brother-relationship|compassion|teenager|national-championship|chess-team|chess-club|chess-player|doing-the-right-thing|underdog|dedicated-teacher|chess-tournament|young-chessplayer|mental-illness|rules|teaching|dysfunctional-family|self-esteem|montage-with-pop-song|dignity|bad-influence|stealing|assault|class-differences|looking-at-self-in-mirror|road-trip|crying|robbery|raincoat|dance|ancestral-heritage|traditional-dance|tradition|tongue|gang-initiation|coach|punched-in-the-face|compulsion|compulsive-behavior|anger|newspaper-article|van|hallucination|gambit|trophy|girl|boy|drinking|hospital|violence|tears|cigarette-smoking|blood|flashback|talking-to-oneself|stammering|positivity|sickness|medication|smoking|birthday|mental-hospital|talent-show|fundraiser|single-father|heritage|social-commentary|going-crazy|madness|father-son-relationship|nosebleed|monument|dying|child-in-peril|friendship|father-figure|telling-a-story|rain|story|prejudice|bully|troublemaker|mumbling|lesson|fat-kid|fear|pride|morality|friend|game|strategy|learning|practice|money|chess-clock|chess-match|nickname|gang-tattoo|tattoo|face-tattoo|black-eye|dream|chess-master|student|teenage-girl|teenage-boy|chess-pieces|responsibility|chess-piece|chess-set|chess-lesson|chessboard|frustration|teen-angst|boys-room|minority|second-chance|reform|team|mentor|teacher-student-relationship|moral-lesson|what-happened-to-epilogue|homelessness|championship|homeless|gang|independent-film|based-on-true-story|title-spoken-by-character</t>
  </si>
  <si>
    <t xml:space="preserve">tt2975578</t>
  </si>
  <si>
    <t xml:space="preserve">The Purge: Anarchy</t>
  </si>
  <si>
    <t xml:space="preserve">Three groups of people intertwine and are left stranded in the streets on Purge Night, trying to survive the chaos and violence that occurs.</t>
  </si>
  <si>
    <t xml:space="preserve">Frank Grillo, Carmen Ejogo, Zach Gilford, Kiele Sanchez</t>
  </si>
  <si>
    <t xml:space="preserve">sabotage|held-at-gunpoint|brutality|2020s|burned-alive|on-the-run|car-set-on-fire|home-invasion|machete|sequel|murder|masked-man|violence|apartment|revenge|slasher|die-hard-scenario|car-crash|laptop|suspense|photograph|race-against-time|hand-grenade|pirate-broadcasting|militant|explosion|bag-over-head|limousine|parking-garage|booby-trap|ambush|bus|mercenary|cell-phone|arms-dealer|homeless-man|homelessness|deception|class-differences|media-coverage|tattoo|shot-in-the-throat|near-death-experience|running-out-of-gas|gas-mask|gas-grenade|dune-buggy|fire|molotov-cocktail|knife|axe|latin-american|ghetto|rescue|hostage|sniper-rifle|gatling-gun|ak-47|revolver|gore|blood-splatter|blood|tracking-device|surveillance|death|boyfriend-girlfriend-relationship|death-of-boyfriend|tied-to-a-chair|self-sacrifice|tough-guy|hospital|ambulance|emergency-broadcast-system|dystopia|survival|one-day|shot-in-the-leg|shot-in-the-arm|news-report|body-in-a-dumpster|hanged-man|subway|exploding-car|shootout|sniper|corpse|sororicide|semi-truck|siren|hit-with-a-baseball-bat|character's-point-of-view-camera-shot|night-vision-goggles|man-punching-a-woman|trap|neck-breaking|shot-in-the-face|mass-death|mass-murder|anti-hero|hiding-in-a-closet|shot-to-death|shot-in-the-forehead|shot-in-the-head|shot-in-the-back|shot-in-the-shoulder|shot-in-the-chest|shot-in-the-stomach|auction|mansion|hunting|person-on-fire|hit-by-a-car|stabbed-to-death|stabbed-in-the-chest|foot-chase|flamethrower|kidnapping|apartment-building|motorcycle|bare-chested-male|shotgun|resistance-fighter|resistance|psychopath|film-starts-with-text|no-opening-credits|character-repeating-someone-else's-dialogue|teenage-daughter|waitress|bulletproof-vest|armored-car|stealing-a-car|gang|painted-face|assault-rifle|machine-gun|pistol|slow-motion-scene|lens-flare|ex-husband-ex-wife-relationship|mother-daughter-relationship|father-daughter-relationship|los-angeles-california|year-2023|one-night|man-with-no-name|second-part|written-by-director|survival-horror|death-of-son|death-of-father|surprise-ending|chainsaw|f-word</t>
  </si>
  <si>
    <t xml:space="preserve">tt1956620</t>
  </si>
  <si>
    <t xml:space="preserve">Sex Tape</t>
  </si>
  <si>
    <t xml:space="preserve">A married couple wake up to discover that the sex tape they made the evening before has gone missing, leading to a frantic search for its whereabouts.</t>
  </si>
  <si>
    <t xml:space="preserve">Cameron Diaz, Jason Segel, Rob Corddry, Ellie Kemper</t>
  </si>
  <si>
    <t xml:space="preserve">Jake Kasdan</t>
  </si>
  <si>
    <t xml:space="preserve">sex-video|sexual-desire|sexuality|sex-in-a-car|undressing|female-nudity|ipad|home-video|snorting-cocaine|fanatic|voyeur|sex-in-bed|pink-panties|white-panties|nipples-visible-through-clothing|sex-positions|the-joy-of-sex-book|sex-manual|sex-book|video-camera|porno-website|sexual-attraction|blackmail|male-underwear|female-rear-nudity|sex-tape|male-nudity|sex|car|search|app|joy|desire|cell-phone|black-comedy|reading-a-book|camera|smart-phone|internet-safety|talking-to-the-camera|kitchen|falling-from-height|jumping-off-a-balcony|mansion|cocaine|attack-dog|male-rear-nudity|violation-of-privacy|anger|message|laptop|talking-about-sex|husband-wife-relationship|married-with-children|marriage|kiss|book|ipad-app|blogger|blog|violence|looking-at-the-camera|website|couch|iphone|extortion|home-gym|treadmill|painting|portrait|roller-skating|roller-skates|graduation-ceremony|graduation|singing|balcony|los-angeles-california|dog-attack|dog|briefs|right-to-privacy|invasion-of-privacy|rage|angst|screaming|crowd|audience|smiling|online|stripping|roller-blades|argument|awkwardness|shame|man-with-glasses|talking-while-driving|car-driving|bathroom|house|living-room|bed|bedroom|embarrassment|falling-off-a-balcony|nervousness|tension|woman-in-panties|privacy|office|anguish|desperation|panties|clumsiness|internet|computer</t>
  </si>
  <si>
    <t xml:space="preserve">tt2872732</t>
  </si>
  <si>
    <t xml:space="preserve">Lucy</t>
  </si>
  <si>
    <t xml:space="preserve">A woman, accidentally caught in a dark deal, turns the tables on her captors and transforms into a merciless warrior evolved beyond human logic.</t>
  </si>
  <si>
    <t xml:space="preserve">Scarlett Johansson, Morgan Freeman, Min-sik Choi, Amr Waked</t>
  </si>
  <si>
    <t xml:space="preserve">drugs|brain-capacity|fictional-drug|one-woman-army|synthetic-drug|tough-girl|telekinesis|mind-reading|drug-mule|torture|telepathy|transformation|human-brain|supernatural-power|chained-to-a-wall|some-scenes-animated|main-character-dies|race-against-time|attempted-rape|woman-kills-a-man|superheroine|mind-control|female-protagonist|experimental-drug|college-student|force-field|briefcase-chained-to-wrist|pterosaur|automatic-bollard|bag-of-drugs|driving-in-the-wrong-direction|tooth-falling-out|massacre|animal-sex|hysterical-laughter|face-spattered-with-blood|shaking-in-fear|police-shootout|death-of-protagonist|super-computer|self-sacrifice|sadism|sadist|beating|escape|kidnapping|bag-over-head|surgery|translator|stabbed-in-the-hand|revenge|death-of-boyfriend|boyfriend-girlfriend-relationship|disguise|disintegration|gun-fu|man-hits-a-woman|american-abroad|violence|death|bazooka|rocket-launcher|female-warrior|action-heroine|vomiting|murder|scientist|intelligence|professor|eiffel-tower|champagne|flash-drive|voice-over-narration|time|tattoo|suitcase|cell|caveman|mousetrap|police-station|hotel|boyfriend|knowledge|ape|dolphin|time-travel|airplane|hospital|college-professor|forename-as-title|one-word-title|title-spoken-by-character|character-name-in-title|cph4|strong-female-character|female-hero|drug-overdose|woman-wearing-a-little-black-dress|tied-to-a-chair|on-the-run|drug-smuggling|drug-dealer|organized-crime|gangster|mob-boss|crime-boss|drug-ring|dinosaur|surgeon|taiwan|male-surgeon|physician|male-physician|f-rated|strong-female-lead|shoulder-launched-multipurpose-assault-weapon|fire-fight|statue|internal-view-of-body|private-army|blood-spattered-face|aluminum-briefcase|overhead-camera-shot|aspiring-actress|hair-dye|camera-shot-from-inside-human-body|theropod|intravenous|gps|tear-on-cheek|convulsion|overdose|birth|subcutaneous-implant|woman-wearing-black-lingerie|jellyfish|bloody-hand|troglodyte|impala|archival-footage|unsubtitled-foreign-language|hallucination|junkie|syringe|hand-in-chest|injection|bodyguard|metal-detector|threatened-with-a-knife|glowing-eyes|handcuffed-to-a-pipe|held-at-gunpoint|hostage|conspiracy|knocked-out|drug-addict|betrayal|deception|switchblade|knife|nosebleed|outer-space|new-york-city|stylized-violence|dual-wield|security-camera|surveillance|arrest|handcuffs|chase|foot-chase|detective|police-raid|blood-splatter|blood|shot-to-death|shot-in-the-chest|shot-in-the-back|shot-in-the-head|explosion|shotgun|uzi|machine-gun|silencer|pistol|rome-italy|berlin-germany|gunfight|car-pileup|car-accident|car-crash|police-chase|black-comedy|anti-heroine|mutation|shootout|montage|big-bang|car-chase|paris-france|surprise-ending|korean|police-captain|police|close-up-of-eye|surgeon-mask|medical-mask|latex-gloves|text-messaging|library|nurse|eiffel-tower-paris|bullet-time|ticket|doctor|taxi-driver|taxi|bare-chested-male|englishman-abroad|elevator|interrogation|lecture|news-report|time-lapse-photography|fast-motion-sequence|x-rayed-skeleton|solar-system|cheetah|laptop|slow-motion-scene|ambulance|security-guard|police-detective|cell-phone|airport|subtitled-scene|surrealism|no-opening-credits|university|tattooing</t>
  </si>
  <si>
    <t xml:space="preserve">tt2870708</t>
  </si>
  <si>
    <t xml:space="preserve">Wish I Was Here</t>
  </si>
  <si>
    <t xml:space="preserve">A struggling actor, father and husband finds himself at a major crossroads, which forces him to examine his life, his family and his career.</t>
  </si>
  <si>
    <t xml:space="preserve">Zach Braff, Pierce Gagnon, Kate Hudson, Joey King</t>
  </si>
  <si>
    <t xml:space="preserve">dream-sequence|struggling-actor|actor|money-problems|reconciliation|grief|strong-female-lead|strong-female-character|jew|religion|genius-recluse|brother-brother-relationship|father-son-relationship|father-dying|sexual-harassment|dream-job|growing-up|caught-masturbating|masturbation|nipples-visible-through-clothing</t>
  </si>
  <si>
    <t xml:space="preserve">tt1972571</t>
  </si>
  <si>
    <t xml:space="preserve">A Most Wanted Man</t>
  </si>
  <si>
    <t xml:space="preserve">A Chechen Muslim illegally immigrates to Hamburg, where he gets caught in the international war on terror.</t>
  </si>
  <si>
    <t xml:space="preserve">Grigoriy Dobrygin, Philip Seymour Hoffman, Homayoun Ershadi, Mehdi Dehbi</t>
  </si>
  <si>
    <t xml:space="preserve">Anton Corbijn</t>
  </si>
  <si>
    <t xml:space="preserve">spy|intelligence|war-on-terror|secret-service|surveillance-camera|intelligence-agency|illegal-immigrant|based-on-novel|muslim|chechen|conflicting-intelligence-services|tailing-a-suspect|manhunt|death-of-birth-mother|son-hates-father|born-from-rape|charitable-donation|refusing-inheritance|donation|islam-scholar|religious-scholar|banker|muslim-prayer|bugging-device|planting-a-bug|bugged-room|post-9-11|reference-to-9-11|crooked-charity|charity|charity-organization|electronic-surveillance|abduction|suspected-terrorist|intelligence-officer|2000s|intelligence-service|inheritance|scars-on-back|scar|star-died-before-release|human-rights-violation|human-rights-lawyer|female-lawyer|lawyer|hamburg-germany|title-same-as-book|independent-film|inspired-by-true-event|cia-officer|torture|based-on-true-story|airline-ticket|memory-card|second-chechen-war|bechdel-test-failed|police-violence|bank-account-number|chechen-rebel|intelligence-mole|owing-money|starving</t>
  </si>
  <si>
    <t xml:space="preserve">tt2756032</t>
  </si>
  <si>
    <t xml:space="preserve">The One I Love</t>
  </si>
  <si>
    <t xml:space="preserve">A troubled couple vacate to a beautiful getaway, but bizarre circumstances further complicate their situation.</t>
  </si>
  <si>
    <t xml:space="preserve">Mark Duplass, Elisabeth Moss, Ted Danson, Kiana Cason</t>
  </si>
  <si>
    <t xml:space="preserve">Charlie McDowell</t>
  </si>
  <si>
    <t xml:space="preserve">Drama, Fantasy, Sci-Fi</t>
  </si>
  <si>
    <t xml:space="preserve">swimming-pool|relationship-therapy|no-opening-credits|bechdel-test-failed|profanity|f-word</t>
  </si>
  <si>
    <t xml:space="preserve">tt2920808</t>
  </si>
  <si>
    <t xml:space="preserve">God's Pocket</t>
  </si>
  <si>
    <t xml:space="preserve">A blue collar worker tries to cover things up when his stepson is killed in a suspicious accident, but a local reporter senses that something's amiss.</t>
  </si>
  <si>
    <t xml:space="preserve">Christina Hendricks, Philip Seymour Hoffman, Eddie Marsan, Caleb Landry Jones</t>
  </si>
  <si>
    <t xml:space="preserve">John Slattery</t>
  </si>
  <si>
    <t xml:space="preserve">place-name-in-title|directorial-debut|two-word-title|title-spoken-by-character</t>
  </si>
  <si>
    <t xml:space="preserve">tt1924435</t>
  </si>
  <si>
    <t xml:space="preserve">Let's Be Cops</t>
  </si>
  <si>
    <t xml:space="preserve">Two struggling pals dress as police officers for a costume party and become neighborhood sensations. But when these newly-minted "heroes" get tangled in a real life web of mobsters and dirty detectives, they must put their fake badges on the line.</t>
  </si>
  <si>
    <t xml:space="preserve">Jake Johnson, Damon Wayans Jr., Rob Riggle, Nina Dobrev</t>
  </si>
  <si>
    <t xml:space="preserve">Luke Greenfield</t>
  </si>
  <si>
    <t xml:space="preserve">friendship-between-men|impersonating-a-police-officer|party|mobster|police-officer|buddy-cop|corrupt-cop|female-objectification|police-siren|no-opening-credits|f-word|masquerade|catfight|male-bonding|written-by-director|raised-middle-finger|scene-during-end-credits|title-at-the-end|voice-over-narration|interrogation|murder-of-a-police-officer|shot-to-death|shot-in-the-back|torture|knife|kidnapping|foot-chase|shootout|masked-man|jumping-through-a-window|thrown-through-a-window|shot-in-the-chest|murder|apartment|taser|slow-motion-scene|undercover-cop|evidence|machine-gun|shotgun|assault-rifle|crystal-meth|police-corruption|warehouse|lapd|police-station|reference-to-denzel-washington|robbery|bulletproof-vest|male-rear-nudity|male-frontal-nudity|park|car-accident|reference-to-twitter|face-slap|woman-slaps-a-man|man-slaps-a-woman|kicked-in-the-crotch|spit-in-the-face|subtitled-scene|dancing|police-investigation|surveillance|reference-to-ebay|police-car|split-screen|reference-to-youtube|reference-to-google|striptease|nightclub|marijuana-joint|fake-gun|pistol|game-designer|playing-a-video-game|masquerade-party|interracial-relationship|friendship|roommate|commercial|head-butt|punched-in-the-face|fistfight|bare-chested-male|photograph|character-repeating-someone-else's-dialogue|threat|flashback|gang-member|tunnel|restaurant|waitress|karaoke|police-detective|los-angeles-california|interracial-kiss|interracial-romance|title-spoken-by-character</t>
  </si>
  <si>
    <t xml:space="preserve">tt1844203</t>
  </si>
  <si>
    <t xml:space="preserve">Inescapable</t>
  </si>
  <si>
    <t xml:space="preserve">Years after he left Damascus under suspicious circumstances, Adib Abdel Kareem must confront what he left behind when his daughter goes missing.</t>
  </si>
  <si>
    <t xml:space="preserve">Alexander Siddig, Joshua Jackson, Marisa Tomei, Oded Fehr</t>
  </si>
  <si>
    <t xml:space="preserve">Ruba Nadda</t>
  </si>
  <si>
    <t xml:space="preserve">tt1065073</t>
  </si>
  <si>
    <t xml:space="preserve">Boyhood</t>
  </si>
  <si>
    <t xml:space="preserve">The life of Mason, from early childhood to his arrival at college.</t>
  </si>
  <si>
    <t xml:space="preserve">Ellar Coltrane, Patricia Arquette, Elijah Smith, Lorelei Linklater</t>
  </si>
  <si>
    <t xml:space="preserve">Won 1 Oscar. Another 170 wins &amp; 207 nominations.</t>
  </si>
  <si>
    <t xml:space="preserve">coming-of-age|domestic-abuse|12-year-time-span|separated-parents|growing-up|parenting|divorced-parents|abusive-husband|marriage|school|texas|graduation-party|leaving-home|abusive-relationship|embarrassment|classroom|drunkenness|drinking|shot-in-sequence|alcoholic-husband|abusive-father|teenage-sex|family-dinner|road-trip|social-reject|reject|rejected|hate|coming-of-age-film|generation-y|loss-of-virginity|violence|woods|daydreaming|2010s|lake|long-blonde-hair|reference-to-jesus-christ|reference-to-god|going-for-a-walk|preaching|sermon|hike|christian|church-service|long-brown-hair|brunette|love-interest|make-out|alcoholic|alcoholism|kiss|blonde-woman|blonde|empty-nest|graffiti|college-professor|college-roommate|hiking|parent-talking-about-sex-to-child|country-music|shooting-practice|iraq-war|iraq-veteran|babysitting|vodka|liquor|awkward-situation|confederate-flag|liberal|obama-election|obama-campaign|2000s|thanksgiving-dinner|thanksgiving|flirting|elementary-school|middle-school|campfire|shouting|woman-crying|crying-woman|swimming-hole|van|swimming|baseball|humiliation|stepsister-stepsister-relationship|abusive-stepfather|liar|lie|preacher|beer|football|darkroom|class|teacher|remarriage|stepbrother-stepbrother-relationship|stepbrother-stepsister-relationship|high-school|stepgrandmother-stepgrandson-relationship|target-practice|rifle|church|drink|bible|religion|sex|austin-texas|houston-texas|teenage-girl|divorce|step-grandfather-step-grandson-relationship|teenage-boy|drunk-driving|marital-trouble|roommate|dorm-room|camping-trip|teacher-student-relationship|school-bully|moving-out|f-word|underage-drinking|child-with-a-gun|grandmother-grandson-relationship|mother-daughter-relationship|boyfriend-girlfriend-relationship|single-mother|ex-husband-ex-wife-relationship|husband-wife-relationship|brother-sister-relationship|mother-son-relationship|father-son-relationship|written-by-director|musician|birthday|kissing-while-having-sex|restaurant-manager|hide-and-seek|reference-to-harry-potter|reference-to-obi-wan-kenobi|one-word-title|iphone|reference-to-facebook|homophobia|reference-to-star-wars|haircut|golf-practice|reference-to-pavlov's-dogs|apple-computer|reference-to-britney-spears|reference-to-sarah-palin|year-2013|year-2012|year-2011|year-2010|year-2009|year-2008|year-2007|year-2004|year-2006|year-2005|year-2003|year-2002|photograph|check|swimming-in-underwear|song|singing|singer|guitarist|guitar|baby|pot-smoking|marijuana|eating|food|telephone-call|telephone|computer|bicycle|playing-a-video-game|video-game|camera|girl|boy|photography|bowling|little-boy|cigarette-smoking|urination|dishwasher|photographer|bare-chested-male|family-relationships|reference-to-ringo-starr|reference-to-george-harrison|reference-to-paul-mccartney|reference-to-john-lennon|reference-to-the-beatles|reference-to-john-mccain|reference-to-joe-biden|reference-to-john-kerry|reference-to-george-w.-bush|reference-to-barack-obama|reference-to-bob-dylan|singing-in-a-tent|singing-in-a-car|busboy|reference-to-twilight|chile-con-queso|reference-to-9-11|gay-slur|boxer-shorts</t>
  </si>
  <si>
    <t xml:space="preserve">tt1282046</t>
  </si>
  <si>
    <t xml:space="preserve">Fort McCoy</t>
  </si>
  <si>
    <t xml:space="preserve">A drama based on a true story when the Stirn family lived next to a Nazi POW camp in Wisconsin during W.W.II.</t>
  </si>
  <si>
    <t xml:space="preserve">Eric Stoltz, Kate Connor, Lyndsy Fonseca, Andy Hirsch</t>
  </si>
  <si>
    <t xml:space="preserve">Kate Connor, Michael Worth</t>
  </si>
  <si>
    <t xml:space="preserve">11 wins &amp; 2 nominations.</t>
  </si>
  <si>
    <t xml:space="preserve">tt2333804</t>
  </si>
  <si>
    <t xml:space="preserve">The Zero Theorem</t>
  </si>
  <si>
    <t xml:space="preserve">A hugely talented but socially isolated computer operator is tasked by Management to prove the Zero Theorem: that the universe ends as nothing, rendering life meaningless. But meaning is what he already craves.</t>
  </si>
  <si>
    <t xml:space="preserve">Christoph Waltz, Gwendoline Christie, Rupert Friend, Ray Cooper</t>
  </si>
  <si>
    <t xml:space="preserve">zero|computer|trippy|absurdism|reference-to-god|beach-ball|fired-from-the-job|victorian-love-seat|video-surveillance|fever|black-hole|nipples-visible-through-clothing|woman-wearing-black-lingerie|swimming-underwater|lying-on-a-beach|pizza-delivery|broken-fingernail|ball-peen-hammer|wooden-match|stress|psychotherapy|champagne|rat|heimlich-maneuver|choking-on-food|referring-to-self-as-we|door-chain|party|bare-chested-male|physical-exam|hating-one's-job|playing-a-video-game|animated-billboard|error|asexual|loner|computer-dominance|tech-suit|simulator|porn-website|reprogramming|programming|virus-program|scientist|formula|equation|theory|galaxy|porn-actress|stripper|showgirl|optics|wire|technology|tablet|hacking|artificial-intelligence|brain|body|science|nature|simulation|dream|nihilism|meaning-of-life|dystopia|therapist|church|surveillance|corporation|loneliness|isolation|existentialism|existentialist|philosophy|simulacrum|virtual-reality|woman-sitting-on-a-toilet|porn-star|hacker</t>
  </si>
  <si>
    <t xml:space="preserve">tt0458481</t>
  </si>
  <si>
    <t xml:space="preserve">Sin City: A Dame to Kill For</t>
  </si>
  <si>
    <t xml:space="preserve">Some of Sin City's most hard-boiled citizens cross paths with a few of its more reviled inhabitants.</t>
  </si>
  <si>
    <t xml:space="preserve">Mickey Rourke, Jessica Alba, Josh Brolin, Joseph Gordon-Levitt</t>
  </si>
  <si>
    <t xml:space="preserve">Frank Miller, Robert Rodriguez</t>
  </si>
  <si>
    <t xml:space="preserve">female-frontal-nudity|female-rear-nudity|rescue|jackpot|torture|poker|death|private-detective|homeless-man|corpse|amnesia|detective|bodyguard|chauffeur|waitress|revenge|senator|poker-game|slot-machine|gambler|extreme-violence|nude-swimming|glass-shard|breasts|railway-station|self-cutting|facial-scar|loading-a-gun|cutting-hair|tear-on-cheek|angry-woman|kicked-in-the-head|shuffling-cards-with-one-hand|dollar-bill|vengeance|field-surgery|ferengi|dealing-cards-with-one-hand|finger-splint|climbing-in-a-window|climbing-a-fire-escape|explosion|flip|cadillac-convertible|passenger-train|satchel-charge|self-injection|talking-on-a-phone-while-having-sex|shot-multiple-times|seduction|punched-in-the-throat|eye-ripped-out|strong-man|toothpick|lasso|man-slapping-a-woman|back-hand-slap|reverse-cowgirl-sex-position|cowgirl-sex-position|beaten-to-a-pulp|diving-into-swimming-pool|man-carrying-a-man|exotic-dancer|neon-sign|pliers|chauffeured-limousine|black-jack|punched-over-and-over|credit-card-declined|drinking-from-the-bottle|woman-wearing-a-thong|woman-wearing-a-strapless-bustier|ford-mustang-convertible|crashing-through-a-skylight|breaking-someone's-fingers|eisenhower-dollar|talking-on-telephone-in-a-bathtub|coin-trick|hanged-by-the-neck|shot-with-an-arrow|car-explosion|color-highlight|stealing-a-police-car|narrated-by-character|throat-cut|doused-with-gasoline|immolation|exploding-head|righteous-rage|haunted-by-the-past|redemption|cemetery|safe|switchblade|helicopter|dinner-party|woman-kills-a-man|desperation|obsession|one-against-many|disguise|showdown|jumping-through-a-window|strongman|binoculars|apartment|automobile|thug|falling-from-height|premarital-sex|manipulation|handgun|double-cross|crime-scene|letter|nipples-visible-through-clothing|social-decay|voyeurism|voyeur|restaurant|shower|straight-razor|sister-sister-relationship|twin|looking-at-oneself-in-a-mirror|dressing-room|nightmare|kicked-in-the-stomach|kicked-in-the-face|disfigurement|scar|punched-in-the-chest|threatened-with-a-knife|head-butt|billionaire|love-at-first-sight|virtual-set|photograph|bare-butt|axe|farm|eyeball|hospital|money|bartender|limousine|extramarital-affair|death-of-husband|gold-digger|violence|superhuman-strength|sword|tied-to-a-chair|body-in-a-trunk|held-at-gunpoint|heavy-rain|rainstorm|lightning|cow|attempted-murder|corrupt-businessman|handcuffs|photographer|crashing-through-a-window|falling-through-a-window|crime-boss|strip-club|female-assassin|female-ninja|ninja|abandoned-building|brothel|police-chase|car-motorcycle-chase|motorcycle-cop|tattoo|motorcycle-gang|biker-gang|biker|motorcycle|police-officer-killed|foot-chase|chase|neck-breaking|strangulation|fire|gasoline|black-comedy|cigarette-lighter|car-accident|car-set-on-fire|memory-loss|swimming-pool|cigar-smoking|corrupt-official|brutality|stylized-violence|revolver|bomb|flamethrower|red-light-district|fictional-city|subjective-camera|knocked-out|mixed-martial-arts|dual-wield|brawl|fight|fistfight|hand-to-hand-combat|martial-arts|gunfight|shootout|tough-girl|warrior|tough-guy|anti-hero|action-hero|blood-splatter|blood|stabbed-in-the-back|stabbed-in-the-chest|stabbed-in-the-leg|stabbed-to-death|stabbed-in-the-arm|stabbed-in-the-throat|stabbed-in-the-face|stabbed-in-the-head|returning-character-with-different-actor|actress-playing-multiple-roles|twin-sister|breaking-a-mirror|self-mutilation|hallucination|loss-of-loved-one|grief|pistol-whip|gash-in-the-face|mansion|home-invasion|exploding-car|mob-boss|murder-of-a-police-officer|shot-in-the-eye|suicide|returning-character-killed-off|police-detective|plastic-surgery|bandaged-face|ghost|shot-in-the-face|eye-gouging|woman-on-top|sex-scene|skinny-dipping|betrayal|deception|femme-fatale|old-flame|falling-through-a-rooftop-window|infidelity|handcuffed-to-a-bed|prostitute|silencer|ambidexterity|diner|decapitation|hotel|dismemberment|cut-into-pieces|severed-head|severed-hand|heroin|doctor|filicide|father-son-relationship|broken-finger|corruption|corrupt-cop|police-lieutenant|card-trick|sleight-of-hand|coin-toss|stripper|thrown-through-a-window|beating|knife|throat-slitting|car-chase|ensemble-cast|kicked-in-the-crotch|punched-in-the-stomach|punched-in-the-face|shot-to-death|skull-crushing|stealing-a-car|car-crash|nonlinear-timeline|flashback|gore|impalement|crossbow|bow-and-arrow|shot-in-the-leg|shot-in-the-head|shot-in-the-forehead|shot-in-the-butt|shot-in-the-back|shot-in-the-chest|shot-in-the-shoulder|beaten-to-death|drunkenness|bar|cigarette-smoking|katana-sword|uzi|machine-gun|shotgun|pistol|burned-alive|person-on-fire|body-landing-on-a-car|murder|voice-over-narration|slow-motion-scene|written-by-director|3-dimensional|prequel-and-sequel|neo-noir|one-man-army|dominatrix|second-part|based-on-graphic-novel|sequel|anthology|title-spoken-by-character|twerking|man-kills-a-woman|thrown-from-a-car|jumping-from-a-car|jumping-from-height|character's-point-of-view-camera-shot|character-repeating-someone-else's-dialogue|male-rear-nudity|bare-chested-male|one-night|director-cameo|dark-horse-comics|based-on-novel</t>
  </si>
  <si>
    <t xml:space="preserve">tt2402157</t>
  </si>
  <si>
    <t xml:space="preserve">The November Man</t>
  </si>
  <si>
    <t xml:space="preserve">An ex-CIA operative is brought back in on a very personal mission and finds himself pitted against his former pupil in a deadly game involving high level CIA officials and the Russian president-elect.</t>
  </si>
  <si>
    <t xml:space="preserve">Pierce Brosnan, Luke Bracey, Olga Kurylenko, Bill Smitrovich</t>
  </si>
  <si>
    <t xml:space="preserve">stripper|premarital-sex|sex-standing-up|sex-scene|female-rear-nudity|knife|belgrade-serbia|cia|mission|russian|presidential-candidate|social-worker|assassin|cia-agent|female-frontal-nudity|computer-cracker|putin's-portrait|ex-cia-agent|female-agent|politician|ambassador|politics|mentor|anger|father-daughter-relationship|death-of-family|child-murder|orphan|sexual-abuse|ak-47|taser|piano|shipping-container|wine|stabbed-in-the-leg|ambulance|brutality|gash-in-the-face|falling-down-stairs|hit-with-a-shovel|hit-on-the-head|stealing-a-car|yacht|text-messaging|home-invasion|internet-cafe|body-count|interrogation|neo-noir|political-corruption|hiding-in-a-closet|stabbed-to-death|stabbed-in-the-throat|stabbed-in-the-chest|e-mail|nosebleed|knocked-out|mexican-standoff|safe-deposit-box|safe|loss-of-loved-one|revenge|news-report|chechnya|child-prostitute|newspaper-clipping|shower|pimp|bare-butt|nightclub|strip-club|restaurant|bar|tram|dark-hero|head-butt|bus|war-criminal|journalist|thrown-through-a-windshield|airbag|hit-by-a-car|wig|elevator|disguise|hotel|fugitive|car-set-on-fire|on-the-run|parking-garage|car-bomb|drone|female-spy|press-conference|falling-from-height|fake-identity|assumed-identity|cell-phone-trace|driving-licence|f-word|2010s|2000s|photograph|apartment|cat|motorcycle|security-camera|surveillance|train-station|airport|taxi|bodyguard|sniper-rifle|sniper|shot-through-a-window|flash-drive|wearing-a-sound-wire|camera-phone|cell-phone|embassy|limousine|cover-up|conspiracy|coming-out-of-retirement|subtitled-scene|rogue-agent|double-cross|deception|corrupt-politician|threatened-with-a-knife|accidental-killing|espionage|villain-played-by-lead-actor|female-assassin|female-killer|american-abroad|blood-splatter|blood|assassination-attempt|assassination|spy|undercover-agent|undercover|moscow-russia|montenegro|switzerland|cafe|child-in-peril|flashback|slow-motion-scene|car-accident|car-crash|car-chase|foot-chase|chase|rescue|held-at-gunpoint|hostage|kidnapping|violence|death|murder|strangulation|throat-slitting|shot-in-the-forehead|shot-in-the-head|shot-in-the-face|shot-to-death|shot-in-the-back|shot-in-the-chest|silencer|shotgun|revolver|pistol|kicked-in-the-face|beating|hand-to-hand-combat|mixed-martial-arts|martial-arts|brawl|fight|fistfight|gunfight|shootout|exploding-car|warrior|tough-guy|one-man-army|anti-hero|action-hero|death-of-child|independent-film|based-on-novel|surprise-ending|three-word-title|bare-chested-male|no-opening-credits|kicked-in-the-stomach|punched-in-the-chest|punched-in-the-face|month-in-title|title-spoken-by-character</t>
  </si>
  <si>
    <t xml:space="preserve">tt1663207</t>
  </si>
  <si>
    <t xml:space="preserve">Life of Crime</t>
  </si>
  <si>
    <t xml:space="preserve">Two common criminals get more than they bargained for after kidnapping the wife of a corrupt real-estate developer who shows no interest in paying the $1 million dollar ransom for her safe return.</t>
  </si>
  <si>
    <t xml:space="preserve">Roadside Atrractions</t>
  </si>
  <si>
    <t xml:space="preserve">Jennifer Aniston, Yasiin Bey, Isla Fisher, Will Forte</t>
  </si>
  <si>
    <t xml:space="preserve">Daniel Schechter</t>
  </si>
  <si>
    <t xml:space="preserve">cheating-husband|kidnapping|kidnapper|mistress|home-invasion|abduction|hostage|husband-wife-relationship|attempted-rape|clothes-ripped-off|ex-con|kidnapper-kidnapped-relationship|based-on-novel|sex|older-man-younger-woman|f-word|reference-to-niki-lauda|sex-on-a-balcony|sex-in-public|sex-in-a-car|rear-entry-sex|hippopotamus-mask|long-johns|man-wearing-long-johns|topless-woman|woman-wearing-a-white-bikini|beer-drinking|detroit-michigan|year-1978|swimming-pool|shower|nixon-mask|peeping-tom|telling-a-joke|gas-mask|reference-to-jesus-christ|cigarette-smoking|peep-hole|reference-to-jean-renoir|reference-to-jack-nicholson|reference-to-georgia-o'keeffe|reference-to-yves-saint-laurent|reference-to-alain-delon|reference-to-lauren-bacall|freeport-bahamas|locked-in-a-closet|hit-with-a-gun|head-wound|rat-mask|reference-to-richard-nixon|ski-mask|monkey-mask|animal-mask|teenage-boy|sex-standing-up|tennis-match|interracial-friendship|father-son-relationship|mother-son-relationship|profanity|kitchen|playing-tennis|drunk-driver|hit-by-a-police-car|unwanted-kiss|switchblade|wolf-mask|divorce-papers|reference-to-henry-kissinger|newspaper-headline|n-word|racial-slur|kicked-in-the-groin|face-slap|reference-to-henry-ford|watching-tv|hit-by-a-car|man-in-bathrobe|woman-in-bikini-bottoms|golf-course|dog-attack|impersonating-a-police-officer|ringing-telephone|memorabilia|nazi-uniform|reference-to-adolf-hitler|bouncing-a-ball|woman-in-underwear|camera-shot-of-bare-feet|woman-wearing-a-sting-bikini|woman-sun-bathing-with-bra-untied|nazi-decoration|woman-smoker|ski-mask-blindfold</t>
  </si>
  <si>
    <t xml:space="preserve">tt1211890</t>
  </si>
  <si>
    <t xml:space="preserve">Middle of Nowhere</t>
  </si>
  <si>
    <t xml:space="preserve">When her husband is sentenced to eight years in prison, Ruby drops out of medical school in order to focus on her husband's well-being while he's incarcerated - leading her on a journey of self-discovery in the process.</t>
  </si>
  <si>
    <t xml:space="preserve">AFFRM</t>
  </si>
  <si>
    <t xml:space="preserve">Emayatzy Corinealdi, Omari Hardwick, Edwina Findley Dickerson, Sharon Lawrence</t>
  </si>
  <si>
    <t xml:space="preserve">tt2980592</t>
  </si>
  <si>
    <t xml:space="preserve">The Guest</t>
  </si>
  <si>
    <t xml:space="preserve">A soldier introduces himself to the Peterson family, claiming to be a friend of their son who died in action. After the young man is welcomed into their home, a series of accidental deaths seem to be connected to his presence.</t>
  </si>
  <si>
    <t xml:space="preserve">Picturehouse Films</t>
  </si>
  <si>
    <t xml:space="preserve">Dan Stevens, Maika Monroe, Brendan Meyer, Sheila Kelley</t>
  </si>
  <si>
    <t xml:space="preserve">psychopath|ex-soldier|teenager|neo-80s|murder|mysterious-man|drug-dealer|experiment-gone-wrong|woman-on-top|bare-breasts|villain-not-really-dead-cliche|dog-tag|blood-splatter|pumpkin-carving|running-for-your-life|killing-spree|hiding-under-a-bed|harassment|classroom|shot-in-the-neck|halloween-decoration|bashing-someone's-head-into-a-wall|halloween-costume|strobe-light|teenage-boy|bullying|being-followed|following-someone|pickup-truck|scarecrow|cellphone|farm|crawling-on-the-floor|hall-of-mirrors|framed-for-murder|stabbed-in-the-back|stabbed-in-the-leg|shot-in-the-shoulder|bloody-footprint|jumping-through-a-window|beer-keg|breaking-a-bottle-over-someone's-head|drink-thrown-into-someone's-face|bartender|grief|jack-o'lantern|hit-with-a-pool-cue|one-man-army|stealing-a-car|british-actor-playing-american-character|quarry|firefighter|cd|party|jogging|man-with-no-name|brawl|beating|underage-drinking|nosebleed|small-town|halloween|electronic-music-score|no-opening-credits|mercenary|pot-smoking|diner|throat-slitting|stabbed-in-the-neck|stabbed-in-the-chest|laptop|shot-in-the-foot|shot-in-the-leg|shot-in-the-chest|shot-in-the-forehead|shotgun|marijuana|waitress|arms-dealer|fire|bar-fight|bar|bully|high-school-student|grenade|car-crash|detention|halloween-party|maze|knife|bare-chested-male|kiss|sex-scene|black-comedy|gay-slur|death|stranger|slow-motion-weapon-fire|faked-death|commandeering-a-car|head-on-collision|chained-door|crashing-through-a-window|job-promotion|face-spattered-with-blood|shot-with-own-gun|bloody-nose|highball-the-drink|cosmopolitan-the-drink|hundred-dollar-bill|m67-grenade|tough-guy|villain-played-by-lead-actor|overhead-camera-shot|corpse|beretta|assault-rifle|homemade-haunted-house-attraction|underground-parking-garage|false-accusation-of-murder|special-forces|blackmail|arrest|clothesline|360-degree-well-shot|restaurant|african-american|rural-setting|subjective-camera|watching-tv|20-year-old|guest|friendship|medal|man-wearing-a-towel|flashlight|protective-male|title-at-the-end|character-says-i-love-you|555-phone-number|balisong|broken-leg|character-repeating-someone-else's-dialogue|false-identity|homage|escaped-mental-patient|suspense|car-chase|one-against-many|slow-motion-scene|ambulance|fire-truck|husband-wife-relationship|father-son-relationship|father-daughter-relationship|mother-daughter-relationship|mother-son-relationship|revenge|boyfriend-girlfriend-relationship|photograph|fistfight|bully-comeuppance|bruise|deception|double-cross|shot-through-a-wall|shot-through-a-window|betrayal|major|beer|high-school-principal|strangulation|shot-in-the-back|newspaper-headline|shootout|revolver|pistol|punched-in-the-face|brother-sister-relationship|military-police|stabbed-to-death|shot-to-death|high-school|suspicion|explosion|family-relationships|machine-gun|shot-in-the-head|violence|blood|death-of-son|death-of-father|death-of-mother|death-of-friend|independent-film|surprise-ending|death-of-brother|woman-wearing-black-lingerie|kissing-while-having-sex|cigarette-smoking|post-traumatic-stress-disorder|premarital-sex|f-word</t>
  </si>
  <si>
    <t xml:space="preserve">tt3729920</t>
  </si>
  <si>
    <t xml:space="preserve">The Disappearance of Eleanor Rigby: Them</t>
  </si>
  <si>
    <t xml:space="preserve">One couple's story as they try to reclaim the life and love they once knew and pick up the pieces of a past that may be too far gone.</t>
  </si>
  <si>
    <t xml:space="preserve">James McAvoy, Jessica Chastain, Nina Arianda, Viola Davis</t>
  </si>
  <si>
    <t xml:space="preserve">Ned Benson</t>
  </si>
  <si>
    <t xml:space="preserve">grieving|title-based-on-song|suicide-attempt|singing-in-a-car|death-of-child|character-name-in-title</t>
  </si>
  <si>
    <t xml:space="preserve">tt3177316</t>
  </si>
  <si>
    <t xml:space="preserve">Honeymoon</t>
  </si>
  <si>
    <t xml:space="preserve">A newlywed couple finds their lake-country honeymoon descend into chaos after Paul finds Bea wandering and disoriented in the middle of the night.</t>
  </si>
  <si>
    <t xml:space="preserve">Magnolia Pictures/Magnet Releasing</t>
  </si>
  <si>
    <t xml:space="preserve">Rose Leslie, Harry Treadaway, Ben Huber, Hanna Brown</t>
  </si>
  <si>
    <t xml:space="preserve">Leigh Janiak</t>
  </si>
  <si>
    <t xml:space="preserve">honeymoon|cabin-in-the-woods|memory-loss|marriage|love|transformation|body-horror|drowning|alien|body-snatching|pubic-hair|male-pubic-hair|cabin|lake|f-rated</t>
  </si>
  <si>
    <t xml:space="preserve">tt3856972</t>
  </si>
  <si>
    <t xml:space="preserve">The Connection</t>
  </si>
  <si>
    <t xml:space="preserve">Diagnosed with an autoimmune disease, journalist Shannon Harvey went in search of the missing link in healthcare. Featuring interviews with leading scientists The Connection proves we have more to say about our health than we thought.</t>
  </si>
  <si>
    <t xml:space="preserve">Area 23a</t>
  </si>
  <si>
    <t xml:space="preserve">Herbert Benson, Alice Domar, Craig Duncan, Damien Finnis</t>
  </si>
  <si>
    <t xml:space="preserve">Shannon Harvey</t>
  </si>
  <si>
    <t xml:space="preserve">72 min</t>
  </si>
  <si>
    <t xml:space="preserve">health|disease|heart-disease|multiple-sclerosis|chronic-illness|science|medicine|lupus|yoga|meditation</t>
  </si>
  <si>
    <t xml:space="preserve">tt1371150</t>
  </si>
  <si>
    <t xml:space="preserve">This Is Where I Leave You</t>
  </si>
  <si>
    <t xml:space="preserve">When their father passes away, four grown siblings are forced to return to their childhood home and live under the same roof together for a week, along with their over-sharing mother and an assortment of spouses, exes and might-have-beens.</t>
  </si>
  <si>
    <t xml:space="preserve">Jason Bateman, Tina Fey, Jane Fonda, Adam Driver</t>
  </si>
  <si>
    <t xml:space="preserve">man-child|brother-sister-relationship|childhood-home|sibling|strong-female-character|vomiting|childhood-sweetheart|childhood-memory|touching-foreheads|reference-to-cyndi-lauper|scene-during-opening-credits|lesbian-mother|family-business|waving-goodbye|waving|brother-brother-fight|marriage-problems|mother-daughter-hug|mother-son-hug|hugging|loss-of-husband|loss-of-father|flashback|electrocution|fuse-box|male-in-shower|lesbian-kiss|lesbian|mature-romance|radio-show|radio-show-host|talk-radio|radio-talk-show|breast-implant|large-breasts|jewish-humor|jewish-mother|death-in-family|reunion|jewish-family|mentally-impaired|brain-injury|sitting-on-a-rooftop|folding-bed|family-gathering|overturned-car|sofa-bed|forehead-cut|nickname|rabbi|ringing-telephone|ex-boyfriend-ex-girlfriend-relationship|bar|ice-skating|sporting-goods-store|potty-training|little-boy|dressing-gown|cleavage|classic-car|sports-car|pregnancy|pregnant-wife|family-home|home-town|ice-rink|overhearing-sex|trying-to-conceive|old-flame|homecoming|basement|fire-alarm|sprinkler|classroom|pot-smoking|baby-monitor|widow|deathbed|telephone-call|cell-phone|statement-in-title|claim-in-title|ultrasound|hospital|punched-in-the-face|woman-hits-a-man|older-woman-younger-man-relationship|porsche|convertible|rooftop|synagogue|marijuana|potty-chair|caught-having-sex|interrupted-sex|six-word-title|extramarital-affair|infidelity|unfaithfulness|adultery|boyfriend-girlfriend-relationship|brother-brother-relationship|dysfunctional-family|family-reunion|dying-wish|marriage|loveless-marriage|cheating-wife|mourning|death-of-husband|husband-wife-relationship|father-daughter-relationship|mother-daughter-relationship|father-son-relationship|mother-son-relationship|family-relationships|jew|faith|death-of-father|based-on-novel|trouble-conceiving</t>
  </si>
  <si>
    <t xml:space="preserve">tt0365907</t>
  </si>
  <si>
    <t xml:space="preserve">A Walk Among the Tombstones</t>
  </si>
  <si>
    <t xml:space="preserve">Private investigator Matthew Scudder is hired by a drug kingpin to find out who kidnapped and murdered his wife.</t>
  </si>
  <si>
    <t xml:space="preserve">Liam Neeson, Maurice Compte, Patrick McDade, Luciano Acuna Jr.</t>
  </si>
  <si>
    <t xml:space="preserve">Scott Frank</t>
  </si>
  <si>
    <t xml:space="preserve">violence|drug-dealer|murder-of-wife|ex-cop|revenge|alcoholic|kidnapping-of-wife|brooklyn-new-york-city|psychopath|groundskeeper|ransom|body-in-a-trunk|dismemberment|bound-and-gagged|death-of-wife|alcoholics-anonymous|flashback|murder|investigation|private-detective|new-york-city|written-by-director|based-on-novel|dea|suitcase-of-money|child-with-a-gun|bag-of-money|tasered|innocent-bystander|collateral-damage|holding-a-handgun-sideways|kicked-in-the-head|cutting-off-breasts|clothes-cut-off|jumping-to-death|dental-gag|sketch|twenty-dollar-bill|snuf-audio|sound-recording|mutilation|drug-trafficker|duct-tape-gag|close-up-of-eye|awakened-by-a-phone|shoot-out|climbing-out-a-window|topless-female-nudity|female-frontal-nudity|blood-splatter|stun-gun|switchblade|faked-death|mercy-killing|electrocution|serial-killer|counterfeit|homelessness|thug|gay-slur|translator|torture|laundromat|character's-point-of-view-camera-shot|subjective-camera|character-says-i-love-you|tattoo|italian|mother-daughter-relationship|telephone|home-invasion|brooklyn-bridge|death-of-brother|father-daughter-relationship|psychological-thriller|snuff-film|loner|artist|painter|newspaper-clipping|mentor|newspaper-headline|hit-with-a-hammer|blood|threatened-with-a-knife|knife|rooftop|walkie-talkie|machine-gun|ex-soldier|suspense|revolver|sniper|orphan|stalking|gulf-war-veteran|painting|nurse|held-at-gunpoint|brawl|fistfight|montage|basement|meat-cleaver|deception|drug-smuggler|abandoned-apartment|money|hostage|rapist|attempted-rape|rape|black-eye|sadist|duct-tape-over-mouth|taxi|cigarette-smoking|waitress|f-word|ethnic-slur|racial-slur|strangulation|redemption|dark-hero|tough-guy|anti-hero|innocent-person-killed|accidental-killing|police-shootout|street-shootout|falling-down-stairs|police-chase|foot-chase|1990s|shot-through-a-window|shot-in-the-back|neo-noir|loneliness|urban-setting|greenwood-brooklyn-new-york-city|sadism|husband-wife-relationship|death|wheelchair|apartment-building|photograph|stabbed-in-the-shoulder|stabbed-to-death|handcuffed-to-a-pipe|butcher-knife|dea-agent|dripping-blood|severed-finger|sniper-rifle|freeze-frame|bulletproof-vest|shot-in-the-side|taser|cell-phone|strangled-to-death|garrote|child-in-peril|unsubtitled-foreign-language|hit-with-a-baseball-bat|beating|kicked-in-the-face|punched-in-the-face|brother-brother-relationship|army-veteran|drug-addict|drawing|hospital|sickle-cell-anemia|being-followed|body-landing-on-a-car|falling-to-death|tape-recorder|suicide|severed-leg|body-in-a-dumpster|cemetery|van|slow-motion-scene|handcuffs|reference-to-sam-spade|nude-painting|homeless-teenager|character-repeating-someone-else's-dialogue|corpse|pay-phone|kidnapping|reformed-alcoholic|alcoholism|bloody-body-of-child|shot-in-the-eye|shot-in-the-leg|shootout|car-crash|shot-in-the-head|shot-to-death|shot-in-the-chest|pistol|year-1999|year-1991|scene-during-opening-credits|death-of-child|independent-film|counterfeit-currency|newspaper-photograph|rum-and-coke|reading-newspaper|close-up-of-bare-feet|sleeping-on-a-sofa|y2k|urination|el-train|convenience-store|bartender|bird-cage|dog|diner|library|breaking-a-mirror|reference-to-y2k|rain|bar</t>
  </si>
  <si>
    <t xml:space="preserve">tt3099498</t>
  </si>
  <si>
    <t xml:space="preserve">Tusk</t>
  </si>
  <si>
    <t xml:space="preserve">When podcaster Wallace Bryton goes missing in the backwoods of Manitoba while interviewing a mysterious seafarer named Howard Howe, his best friend Teddy and girlfriend Allison team with an ex-cop to look for him.</t>
  </si>
  <si>
    <t xml:space="preserve">Michael Parks, Justin Long, Genesis Rodriguez, Haley Joel Osment</t>
  </si>
  <si>
    <t xml:space="preserve">walrus|canada|search|deception|mansion|convenience-store-clerk|convenience-store|man-in-a-wheelchair|drugged-drink|nonlinear-timeline|body-horror|mutilation|severed-leg|podcast|mad-scientist|travel|death|cell-phone|voice-mail|spider|scene-after-end-credits|human-becoming-an-animal|part-of-trilogy|first-part|satire|one-word-title</t>
  </si>
  <si>
    <t xml:space="preserve">tt2557256</t>
  </si>
  <si>
    <t xml:space="preserve">Iceman</t>
  </si>
  <si>
    <t xml:space="preserve">An imperial guard and his three traitorous childhood friends ordered to hunt him down get accidentally buried and kept frozen in time. 400 years later passes and they are defrosted continuing the battle they left behind.</t>
  </si>
  <si>
    <t xml:space="preserve">Donnie Yen, Baoqiang Wang, Shengyi Huang, Kang Yu</t>
  </si>
  <si>
    <t xml:space="preserve">Wing-Cheong Law</t>
  </si>
  <si>
    <t xml:space="preserve">Action, Comedy, History</t>
  </si>
  <si>
    <t xml:space="preserve">time-travel|japan|samurai|magic|time-portal|police-uniform-stolen|police-officer-knocked-unconscious|impersonating-a-police-officer|police-shootout|police-officer-shot-in-the-back|police-officer-shot|police-officer-killed|police-officer</t>
  </si>
  <si>
    <t xml:space="preserve">tt2012665</t>
  </si>
  <si>
    <t xml:space="preserve">Repentance</t>
  </si>
  <si>
    <t xml:space="preserve">A successful author and spiritual advisor takes on a troubled man as a client, completely unaware that the man's fixation on his mother's death will soon put his life in jeopardy.</t>
  </si>
  <si>
    <t xml:space="preserve">Forest Whitaker, Anthony Mackie, Mike Epps, Sanaa Lathan</t>
  </si>
  <si>
    <t xml:space="preserve">new-orleans-louisiana|murder|psycho|low-budget-film|madman|split-personality|villain|terror|american-horror|psychopath|maniac|slasher|independent-film</t>
  </si>
  <si>
    <t xml:space="preserve">tt3322940</t>
  </si>
  <si>
    <t xml:space="preserve">Annabelle</t>
  </si>
  <si>
    <t xml:space="preserve">A couple begins to experience terrifying supernatural occurrences involving a vintage doll shortly after their home is invaded by satanic cultists.</t>
  </si>
  <si>
    <t xml:space="preserve">Annabelle Wallis, Ward Horton, Tony Amendola, Alfre Woodard</t>
  </si>
  <si>
    <t xml:space="preserve">paranormal-activity|murder|suicide|self-sacrifice|horror-movie-prequel|spin-off|prequel|doll|evil|pregnant|blood|neighbor|satanic-cult|baby|fire|nursery|apartment|baby-girl|priest|santa-monica-california|bookstore|hospital|flames|flame|stab-wound|stab|violence|taking-a-picture|popcorn|suit-and-tie|catholic-church|catholic|camera|forename-as-title|ends-with-a-lorraine-warren-quotation|fall-to-death|peeking-under-a-door|scratch|thunderstorm|working-the-night-shift|child's-drawing|newborn-girl|pulled-across-a-floor|shot-multiple-times|stabbed-multiple-times|kitchen-fire|artifact-on-display|thumb-wrestling|sermon|jesus-christ-quotation|animate-doll|detective|1970s|remembering-the-past|raggedy-ann-doll|symbol|demonic-spirit|scar|fall-from-height|sacrifice|death-by-suicide|porcelain-doll|creepy-doll|book|flickering-light|flashback|vinyl|rocking-chair|shot-to-death|shot-in-the-chest|punched-in-the-face|hiding-in-a-closet|blood-splatter|news-report|nonlinear-timeline|year-1970|year-1969|throat-slitting|falling-to-death|police-detective|ghost|blood-on-arm|moving|apparition|church|medical-student|pasadena-california|suicide-attempt|pregnant-woman|husband-wife-relationship|evil-doll|cult-member|occult|demon|house-fire|doll-collection|nurse|black-magic|nun|child-in-peril|stabbed-in-the-stomach|good-verses-evil|locked-in-a-room|haunted-house|near-death-experience|home-invasion|flash-forward|book-store|little-girl|sole-black-character-dies-cliche|ends-with-text|no-opening-credits|slow-motion-scene|character-repeating-someone-else's-dialogue|film-starts-with-text|one-word-title|photograph|crying-baby|elevator|drawing|watching-tv|basement|baby-carriage|crayon|african-american-woman|jiffy-pop|sewing-machine|reference-to-charles-manson|jump-scare|storage|record-player|business-suit|based-on-true-story|title-spoken-by-character|character-name-in-title</t>
  </si>
  <si>
    <t xml:space="preserve">tt2267998</t>
  </si>
  <si>
    <t xml:space="preserve">Gone Girl</t>
  </si>
  <si>
    <t xml:space="preserve">With his wife's disappearance having become the focus of an intense media circus, a man sees the spotlight turned on him when it's suspected that he may not be innocent.</t>
  </si>
  <si>
    <t xml:space="preserve">Ben Affleck, Rosamund Pike, Neil Patrick Harris, Tyler Perry</t>
  </si>
  <si>
    <t xml:space="preserve">Nominated for 1 Oscar. Another 64 wins &amp; 176 nominations.</t>
  </si>
  <si>
    <t xml:space="preserve">disappearance|missing-person|murder-suspect|based-on-novel|husband-wife-relationship|missing-wife|neo-noir|emotional-manipulation|manipulative-personality|psychopath|infidelity|wedding-anniversary|wrongful-arrest|twin-brother-and-sister|femme-fatale|brother-sister-relationship|sex-scene|diary|suspect|bare-breasts|lake-house|murder|voice-over-narration|search-party|extramarital-affair|surprise-ending|dark-secret|mysterious-man|sexual-manipulation|self-injury|control-freak|manipulation|deception|revenge|female-detective|marriage|unfaithfulness|female-rear-nudity|cunnilingus|throat-slitting|covered-in-blood|selfie|investigation|search|female-neighbor|psychological-manipulation|female-student|sadism|bed|talking-about-sex|kiss|mysterious-woman|sex-in-a-library|desire|oral-sex|economic-recession|lingerie|paranoia|hidden-camera|shower|female-frontal-nudity|female-nudity|framed-for-murder|pathological-liar|surveillance-camera|physical-abuse|press-conference|self-mutilation|nonlinear-timeline|return-to-hometown|woman-in-lingerie|scheming-wife|jealousy|wood-shed|swimming-pool|pregnancy|cat|two-word-title|female-bartender|scavenger-hunt|urine-sample|video-camera|bar|surprise|missing|anniversary|media-circus|house|small-town|police|strange-behavior|clue|writer|magazine-writer|camera|photography|eating|food|drinking|drink|female-thief|narcissism|fake-evidence|evidence|lie|confession|revelation|secret|slur|insult|thief|media-manipulation|audience|money-problems|money|crowd|university-student|blue-jeans|bitterness|sadness|crying|evil|public-bathroom|water|sunglasses|car-driving|car|writing|police-department|watching|television-reporter|television-interview|fight|mercilessness|cruelty|police-interrogation|tv-news|television|mass-media|interrogation|homicide|police-arrest|violence|man-with-glasses|female-police-officer|female-police-detective|police-car|telephone-call|telephone|quarrel|argument|sarcasm|irony|neighborhood|neighbor|barwoman|bedroom|kitchen|living-room|wedding-ring|staring|missing-woman|book|female-writer|author|told-in-flashback|woman-with-glasses|urination|pregnancy-test|abandoned-house|mob-of-reporters|ex-boyfriend|loss-of-job|beer|arrest|fbi|police-officer|schizophrenic|media-coverage|corpse|media-hype|cape-girardeau-missouri|obsession|lawyer|box-cutter|reporter|hit-with-a-hammer|sleeping-in-a-car|disguise|female-psychopath|party|police-investigation|police-detective|policewoman|death|flashback|adultery|pride|based-on-book|fifth-wedding-anniversary|violent-sex|marriage-as-hell|blood|male-frontal-nudity|watching-tv|suspicion|2010s|2000s|basement|fireplace|flashlight|drawing|bartender|video-game|photograph|bridge|airport|tv-show-host|letter|police-station|security-camera|casino|dyed-hair|male-nudity|hospital|missing-person-poster|news-report|interview|robbery|marriage-proposal|detective|blood-splatter|treasure-hunt|illness|anger|new-york-city|twin|bar-owner|bored-housewife|missouri|envelope|hair-dye|dying-hair|male-rear-nudity|snow|false-accusation|trust-fund|woman-disappearing|mysterious-disappearance|screenplay-adapted-by-author|f-rated|husband-suspected-of-killing-his-wife|husband-suspected-of-murdering-his-wife|woman|villainess-played-by-lead-actress|scene-of-the-crime|frame-up|trailer-park|alarm|cigarette-smoking|unreliable-narrator|surveillance|abandoned-shopping-mall|retirement-home|alzheimer's-disease|wheelchair|vigil|fake-accent|criminal-mastermind|book-signing|pool-of-blood|knife|love-at-first-sight|hotel|motel|voice-over-inner-thoughts|voice-over-diary|punch-and-judy|sociopath|stealing-money|father-son-relationship|black-eye|mother-in-law-son-in-law-relationship|father-in-law-son-in-law-relationship|marital-problem|manhattan-new-york-city|bathroom|miniature-golf|gift|male-underwear|singing-in-a-car|cell-phone|board-game|southern-accent|record-player|naked-dead-man|furnace|st.-louis-missouri|elevator|shed|boxer-briefs|shopping-mall|arm-cast|scene-during-opening-credits|mother-son-relationship|cancer|bookstore|used-bookstore</t>
  </si>
  <si>
    <t xml:space="preserve">tt1216491</t>
  </si>
  <si>
    <t xml:space="preserve">Kill the Messenger</t>
  </si>
  <si>
    <t xml:space="preserve">Based on the true story of journalist Gary Webb. The film takes place in the mid-1990s, when Webb uncovered the CIA's past role in importing huge amounts of cocaine into the U.S. that was ...</t>
  </si>
  <si>
    <t xml:space="preserve">Jeremy Renner, Robert Patrick, Jena Sims, Robert Pralgo</t>
  </si>
  <si>
    <t xml:space="preserve">Michael Cuesta</t>
  </si>
  <si>
    <t xml:space="preserve">based-on-true-story|cia|journalist|nicaraguan-contras|ghetto|smear-campaign|cocaine|san-jose-mercury-news-the-newspaper|california|eyeglasses|family-relationships|husband-wife-relationship|1990s|urban-setting|government-cover-up|u.s.-government|reporter|investigative-reporter|investigative-journalism|cover-up|1980s|drug-smuggling|media-manipulation|crack-cocaine|nicaragua|reference-to-rick-ross|united-states-of-america|international-relations|bechdel-test-failed|politics|three-word-title|reference-to-gary-webb|braggadocio|drug-smuggler|central-intelligence-agency|witch-hunt|cocaine-smuggler</t>
  </si>
  <si>
    <t xml:space="preserve">tt2205401</t>
  </si>
  <si>
    <t xml:space="preserve">Addicted</t>
  </si>
  <si>
    <t xml:space="preserve">A gallerist risks her family and flourishing career when she enters into an affair with a talented painter and slowly loses control of her life.</t>
  </si>
  <si>
    <t xml:space="preserve">Boris Kodjoe, Brandon Gonzales, Cameron Mills, Daniel O'Callaghan</t>
  </si>
  <si>
    <t xml:space="preserve">temptation|obsession|attraction|lust|adultery|faithful-husband|interracial-relationship|lie|psychopath|artist|deceit|marriage|extramarital-affair|cheating-wife|sex|abuse|dysfunctional-marriage|sin|bare-breasts|female-nudity|painting|adulterous-wife|fatal-attraction|unhappy-marriage|unhappily-married-woman|gender-roles|therapist|infidelity|husband-wife-relationship|based-on-novel|betrayal|cautionary-tale</t>
  </si>
  <si>
    <t xml:space="preserve">tt1872194</t>
  </si>
  <si>
    <t xml:space="preserve">The Judge</t>
  </si>
  <si>
    <t xml:space="preserve">Big-city lawyer Hank Palmer returns to his childhood home where his father, the town's judge, is suspected of murder. Hank sets out to discover the truth and, along the way, reconnects with his estranged family.</t>
  </si>
  <si>
    <t xml:space="preserve">Robert Downey Jr., Robert Duvall, Vera Farmiga, Billy Bob Thornton</t>
  </si>
  <si>
    <t xml:space="preserve">Nominated for 1 Oscar. Another 3 wins &amp; 8 nominations.</t>
  </si>
  <si>
    <t xml:space="preserve">courtroom|dysfunctional-family|trial|indiana|lawyer|family-relationships|father-son-estrangement|funeral|court|jury-selection|matching-blood-evidence|grandfather-granddaughter-relationship|police-interrogation|murder-trial|small-town|redemption|judge|incestuous-desire|incestuous-kiss|movie-camera|childhood-home|airport|divorce|murder|bar|american-flag-at-half-mast|compassionate-prison-release|bit-o-honey|man-crying|guilty-verdict|carton-of-eggs|bare-chested-male|blackout|framed-for-murder|hands-free-bicycle-riding|food-freezer|metaphor|averting-a-fight|playing-chess|visiting-mother's-grave|mens-room|conversation-in-a-men's-bathroom|chess|manmade-waterfall|hush-puppy|destroying-a-film-projector|anger|diagnosis|reference-to-kool-aid|packing|change-of-venue|indiana-state-penitentiary|deep-freezer|1971-cadillac-deville|raised-middle-finger|impounding-a-car|magic-8-ball|spitting-on-a-car-window|murder-of-son|cadillac|airplane|missing-someone|insurance-fraud|fraud|beer|suitcase|police-car|coffee|manslaughter|hit-by-a-car|murder-by-drowning|contract|pro-bono|clenched-fist|homecoming|american-flag|truck|tractor|rental-car|hydrangea|reference-to-saint-francis|birth-certificate|porch|vomiting-into-a-toilet-bowl|purgatory|surveillance-camera|reference-to-homer-simpson|trophy|reference-to-saint-joseph|reference-to-sir-thomas-more|giving-a-toast|bumper-sticker|law-student|van|impotence|civil-servant|reference-to-charles-francis-jenkins|blood-clot|ceiling-fan|church|dying|wedding-ring|little-girl-driving-a-car|alzheimer's-disease|falling-off-a-bicycle|snapping-turtle|hospital-bed|hospital|vending-machine|indiana-state-prison|high-school-yearbook|crawling-on-the-floor|diner-owner|reference-to-the-boy-scouts|reference-to-atticus-finch|stubbornness|penis-slur|crying-man|generosity|selfishness|gravestone|reference-to-the-bible|looking-at-oneself-in-a-mirror|mirror|old-friend|loneliness|face-slap|mistrial|underwear|scene-of-the-crime|umbrella|legacy|trust|bicycle|looking-out-a-window|urinating-on-a-grave|verdict|shower|giving-someone-a-shower|ambulance|confession|photograph|tragic-event|prison|reference-to-god|law|jury|reading-aloud|morphine|pain|sheriff|liar|cheating-wife|snake|divorce-lawyer|dead-body|corpse|innocence|guilt|waitress|diner|cafe|breakfast|unfaithfulness|extramarital-affair|adultery|sunglasses|car-accident|bail|parole|thunder|grave|burial|restaurant|eating|food|newspaper-headline|newspaper|mother-son-relationship|testimony|mug-shot|arrest|little-girl|street-life|overhead-shot|uncle-nephew-relationship|forgetfulness|widower|rain|movie-projector|illness|subjective-camera|funeral-home|coffin|husband-wife-relationship|kiss|courthouse|marriage|pregnancy|child-support|joke-telling|cellphone|flash-forward|flashback|basement|mentally-challenged-brother|defecating-on-the-floor|chemotherapy|bullying|flag-at-half-mast|reference-to-thurgood-marshall|first-in-class|prison-visit|percocet|ice-cream-cone|knock-knock-joke|male-in-a-shower|waterfall|breaking-a-window|baseball-trophy|bicycle-crash|reference-to-ronald-reagan|reference-to-ulysses-s.-grant|walking-in-the-rain|colon-cancer|grackle|crossword-puzzle|camera-shot-of-feet|barefoot-man|cadillac-deville|childhood-memory|fishing|male-vomiting|reference-to-pablo-picasso|new-york-cityscape|brother-brother-relationship|female-using-hair-for-pretend-moustache|putting-one's-hair-under-nose-like-a-moustache|convenience-store|broken-car-headlight|damaged-fender|bully|former-alcoholic|heart-attack|surveillance-tape-evidence|homicidal-anger|infidelity|lake|witness-impeachment|cross-examination|special-prosecutor|narcissism|trailer-trash|judge-on-trial|tornado-warning|storm-siren|uncle-daughter-sex|illegitimate-daughter|tattooed-woman|8mm-film|home-movie|postmodernism|f-word|stage-four-cancer|diarrhea|surveillance-footage|video-surveillance|lie|paternity-revealed|paternity|considering-divorce|riding-a-bicycle|bicycling|memory-loss|amnesia|memory|boat|bathroom|urinating-on-someone|urination|toilet|terminal-illness|doctor|cancer|tombstone|cemetery|father-daughter-relationship|drunkenness|drinking|drink|tornado|suspicion|death|death-of-wife|pride|cynicism|hit-and-run|accused-of-murder|chicago-illinois|ex-boyfriend-ex-girlfriend-relationship|father-son-relationship|death-of-son|death-of-father|death-of-mother|plot-twist|remote-control|killing-a-deer|hitting-a-deer-with-a-car|son-gives-father-a-shower|72-year-old|17-year-old|knocking-on-a-door|same-day-verdict-and-sentence|dementia|girl|mother-daughter-relationship|female-bartender|reference-to-willie-nelson|reference-to-pink-floyd|reference-to-metallica</t>
  </si>
  <si>
    <t xml:space="preserve">tt2582802</t>
  </si>
  <si>
    <t xml:space="preserve">Whiplash</t>
  </si>
  <si>
    <t xml:space="preserve">A promising young drummer enrolls at a cut-throat music conservatory where his dreams of greatness are mentored by an instructor who will stop at nothing to realize a student's potential.</t>
  </si>
  <si>
    <t xml:space="preserve">Miles Teller, J.K. Simmons, Paul Reiser, Melissa Benoist</t>
  </si>
  <si>
    <t xml:space="preserve">Damien Chazelle</t>
  </si>
  <si>
    <t xml:space="preserve">Won 3 Oscars. Another 88 wins &amp; 135 nominations.</t>
  </si>
  <si>
    <t xml:space="preserve">drummer|conservatory|emotional-abuse|music-school|obsession|motivational|public-humiliation|jazz-band|teacher-misconduct|new-york-city|mentor-protege-relationship|jazz-music|music-conductor|teacher-student-relationship|music-competition|music-teacher|sabotage|drumstick|aspiring-drummer|jazz-score|reference-to-paul-mccartney|reference-to-john-lennon|reference-to-charlie-parker|no-opening-credits|f-word|hand-wound|bloody-hand|title-appears-in-writing|jazz-concert|concert|late-arrival|lateness|father-son-relationship|breaking-up-with-girlfriend|break-up-date|break-up|blood|title-based-on-song|drum-solo|drumming|car-accident|practice|montage|manhattan-new-york-city|musician|virtuoso-musician|drums|teenage-boy|19-year-old|jazz-club|music-student|based-on-short-film|title-spoken-by-character|tension|one-word-title</t>
  </si>
  <si>
    <t xml:space="preserve">tt3179568</t>
  </si>
  <si>
    <t xml:space="preserve">Men, Women &amp; Children</t>
  </si>
  <si>
    <t xml:space="preserve">A group of high school teenagers and their parents attempt to navigate the many ways the Internet has changed their relationships, their communication, their self-image, and their love lives.</t>
  </si>
  <si>
    <t xml:space="preserve">Adam Sandler, Jennifer Garner, Rosemarie DeWitt, Judy Greer</t>
  </si>
  <si>
    <t xml:space="preserve">internet|high-school|computer|anorexia|video-game|domineering-mother|teen-angst|window-smashing|rebellion|depression|suicide-attempt|bloody-nose|boyfriend-girlfriend-relationship|fight|face-slap|masturbation|teenage-girl|teenage-boy|social-commentary|hospital|internet-chat|family-relationships|ensemble-cast|cell-phone|virginity|affair|aspiring-actress|overprotective-parent|father-son-relationship|mother-daughter-relationship|husband-wife-relationship|social-media|sex-scene|facebook|bully-comeuppance|violence|blood|running-away-from-home|tablet-computer|text-on-screen|sexuality|playing-against-type</t>
  </si>
  <si>
    <t xml:space="preserve">tt2994190</t>
  </si>
  <si>
    <t xml:space="preserve">Camp X-Ray</t>
  </si>
  <si>
    <t xml:space="preserve">A soldier assigned to Guantanamo Bay befriends a man who has been imprisoned there.</t>
  </si>
  <si>
    <t xml:space="preserve">Nawal Bengholam, Peyman Moaadi, Lane Garrison, Joseph Julian Soria</t>
  </si>
  <si>
    <t xml:space="preserve">Peter Sattler</t>
  </si>
  <si>
    <t xml:space="preserve">guantanamo-bay|female-protagonist|unlikely-friendship|covered-in-feces|reference-to-harry-potter|thick-accent|american-abroad|military-police|female-soldier|feces-poured-on-someone|detainee|strong-female-lead|strong-female-character|hope|dignity|humanity|cuba</t>
  </si>
  <si>
    <t xml:space="preserve">tt2911666</t>
  </si>
  <si>
    <t xml:space="preserve">John Wick</t>
  </si>
  <si>
    <t xml:space="preserve">An ex-hitman comes out of retirement to track down the gangsters that took everything from him.</t>
  </si>
  <si>
    <t xml:space="preserve">Keanu Reeves, Michael Nyqvist, Alfie Allen, Willem Dafoe</t>
  </si>
  <si>
    <t xml:space="preserve">Chad Stahelski, David Leitch</t>
  </si>
  <si>
    <t xml:space="preserve">4 wins &amp; 6 nominations.</t>
  </si>
  <si>
    <t xml:space="preserve">vengeance|revenge|one-man-army|professional-killer|hired-killer|professional-assassin|mob-boss|character-name-in-title|stylized-violence|dog|russian-mafia|stitching-a-wound|killing-an-animal|coming-out-of-retirement|killed-with-a-gun|fight|death-of-pet|neo-noir|no-opening-credits|gold-coin|organized-crime|righteous-rage|assassin|new-york-city|hitman|two-word-title|gangster|male-in-underwear|man-in-underwear|pet-dog|caught-in-the-rain|mob-execution|handcuffed|dislocated-thumb|man-in-a-towel|shot-multiple-times|duct-tape-gag|man-wearing-a-red-shirt|front-organization|hitwoman|hot-tub|night-club|dressed-to-kill|man-in-a-swimsuit|female-singer|woman-in-a-bikini|martini|overhead-cityscape|video-of-wife|arsenal|mopping-up-blood|crime-scene-cleaner|stack-of-gold-coins|paid-in-gold|sledge-hammer|father-hits-son|dog-killed|gun-held-to-head|stolen-car-racket|1969-mustang|pumping-gas|bowl-of-cereal|camera-shot-of-bare-feet|letter-from-dead-wife|puppy|pet-carrier|grave-side-ceremony|funeral-in-the-rain|vomiting|in-medias-res|cellphone-video|murder-spree|falling-from-height|dark-comedy|driving-a-car|threatened-with-a-knife|disarming-someone|stick-fight|knife-fight|slow-motion-scene|limousine|professional-hit|f-word|masked-man|helicopter|double-cross|fistfight|bartender|one-against-many|tough-guy|action-hero|helicopter-shot|strangled-to-death|stolen-car|information|wrestling|car|mask|pain|hit-in-the-face|gift|explosion|loss-of-control|out-of-control|fury|mass-destruction|help|friend|risk|jeopardy|peril|danger|jumping|jump|broken-bone|payback|grief|dark-hero|ruthlessness|mercilessness|cruelty|brutality|sadism|bleeding-to-death|bloodshed|video-game|airport|security-guard|judo|rampage|anger|racetrack|animal-shelter|swimming-pool|jazz-singer|massacre|bodyguard|blood-on-shirt|interrogation|torture|bound-and-gagged|tied-to-a-chair|deception|police-officer|wristwatch|long-take|gunslinger|knocked-out|mafia-boss|crime-boss|burning-money|vault|fireplace|spitting-blood|throat-slitting|strangulation|gore|blood-splatter|blood|bus|school-bus|directorial-debut|cigarette-smoking|assassination-attempt|ambush|death|held-at-gunpoint|tattoo|shower|character's-point-of-view-camera-shot|baseball-bat|subjective-camera|photograph|cell-phone|camera-phone|anti-hero|brooklyn-bridge|corpse|mixed-martial-arts|brawl|bar|machine-gun|grenade|female-bartender|chase|foot-chase|car-accident|told-in-flashback|cancer|warehouse|showdown|lightning|rainstorm|heavy-rain|head-butt|armory|sniper|contract-killer|knife|shot-in-the-throat|shot-in-the-neck|shot-in-the-back|shot-in-the-arm|broken-arm|car-chase|car-crash|stabbed-in-the-leg|person-on-fire|exploding-car|marijuana-joint|brooklyn-new-york-city|shotgun|shot-through-a-pillow|bag-over-head|lens-flare|hit-by-a-car|blood-on-camera-lens|shot-through-a-window|assault-rifle|silencer|sniper-rifle|stabbed-in-the-stomach|shot-in-the-eye|shot-in-the-foot|shot-in-the-head|stabbed-through-the-chin|stabbed-in-the-neck|bulletproof-vest|nightclub|hotel|disposing-of-a-dead-body|stabbed-to-death|stabbed-in-the-chest|neck-breaking|pistol-whip|kicked-in-the-crotch|shot-in-the-leg|shot-to-death|shot-in-the-face|shot-in-the-forehead|shot-in-the-chest|punched-in-the-stomach|pistol|stealing-a-car|punched-in-the-face|kicked-in-the-face|home-invasion|beating|kicked-in-the-stomach|hit-with-a-baseball-bat|gas-station|new-jersey|rain|cemetery|funeral|hospital|flashback|nonlinear-timeline|chop-shop|russian|lawyer|henchman|father-son-relationship|death-of-dog|death-of-wife|friendship|betrayal|spoiled-son|hand-to-hand-combat|mobster|church|female-assassin|violence|martial-arts|shootout|murder|death-of-friend|title-spoken-by-character</t>
  </si>
  <si>
    <t xml:space="preserve">tt2034031</t>
  </si>
  <si>
    <t xml:space="preserve">Laggies</t>
  </si>
  <si>
    <t xml:space="preserve">In the throes of a quarter-life crisis, Megan panics when her boyfriend proposes, then, taking an opportunity to escape for a week, hides out in the home of her new friend, 16-year-old Annika, who lives with her world-weary single dad.</t>
  </si>
  <si>
    <t xml:space="preserve">Rocki DuCharme, Sara Lynne Wright, Larissa Schmitz, Phillip Abraham</t>
  </si>
  <si>
    <t xml:space="preserve">friendship|one-word-title|mother-daughter-relationship|father-daughter-relationship|female-protagonist|16-year-old|single-father|teenager|girl-in-bra|girl-in-underwear|teenage-girl-in-underwear|lawyer|jail|car-accident|ring|school|skateboard|alcohol|teenage-boy|teenage-girl|buddha-statue|buddha|title-directed-by-female|lesbian-kiss|infidelity|cheating-on-boyfriend|arrested-development|divorce</t>
  </si>
  <si>
    <t xml:space="preserve">tt1726592</t>
  </si>
  <si>
    <t xml:space="preserve">Before I Go to Sleep</t>
  </si>
  <si>
    <t xml:space="preserve">A woman wakes up every day, remembering nothing as a result of a traumatic accident in her past. One day, new terrifying truths emerge that force her to question everyone around her.</t>
  </si>
  <si>
    <t xml:space="preserve">Nicole Kidman, Colin Firth, Mark Strong, Ben Crompton</t>
  </si>
  <si>
    <t xml:space="preserve">Rowan Joffe</t>
  </si>
  <si>
    <t xml:space="preserve">female-nudity|amnesia|infidelity|nudity|therapist|memory|anterograde-amnesia|flashback|false-identity|face-slap|female-rear-nudity|searching-for-the-truth|hidden-truth|self-discovery|hospital|mobile-phone|hotel-room|husband-wife-relationship|accident|brain-damage|housewife|age-regression|swerving-to-avoid-hitting-an-object-in-the-road|teenage-boy|hospital-room|male-female-fight|mistaken-belief-that-someone-is-dead|intrigue|husband-slaps-wife|reunion|tragedy|gaslighting|foot-chase|family-tragedy|violent-man|ex-husband-ex-wife-relationship|on-the-run|chloroformed|learning-the-truth|mental-patient|pretending-to-be-someone-else|ill-wife|loss-of-son|crying-woman|hysterical-outburst|outburst|sick-woman|sick-wife|friendship-between-women|pregnant-woman|private-investigation|investigation|notebook|dream-sequence|fully-clothed-sex|therapy|reconstruction|repeated-event|mentally-unstable-woman|lost-memory|blood-on-face|disbelief|garage|manipulative-man|psychological-manipulation|wedding-photograph|talking-to-a-camera|waking-up-naked|female-protagonist|mysterious-event|first-person-title|arrest|reverse-footage|revelation|bruise|mental-illness|best-friend|knocked-out|fade-to-black|escape-attempt|man-fights-a-woman|escape|chase|newspaper-clipping|attack|video-recording|betrayal|double-cross|argument|kitchen|seizure|anniversary|observatory|2010s|2000s|1990s|no-opening-credits|written-by-director|police-car|presumed-dead|ambulance|warehouse|punched-in-the-face|man-hits-a-woman|man-punches-a-woman|domestic-abuse|man-slaps-a-woman|psychologist|england|british|heavy-rain|party|repressed-memory|drawing|loss-of-memory|bathroom|danger|panic|deception|wine-bottle|mri|repeated-line|character's-point-of-view-camera-shot|camcorder|neo-noir|hypodermic-needle|injection|hallucination|red-herring|pier|fake-identity|assumed-identity|impostor|school|false-accusation|psychological-thriller|sociopath|medical-mask|hitchcockian|domestic-violence|shoebox|hospital-bed|12-year-old|skiing-accident|facial-scar|bloody-nose|blood-splatter|f-word|forgiveness|voice-over-letter|letter|adultery|extramarital-affair|park|bench|greenwich-observatory-london|little-boy|divorce|adult-community-care-center|year-2007|countertransference|psychiatrist|eating|sedative|name-tag|running|hit-with-a-wine-bottle|peephole|baby|father-son-relationship|mother-son-relationship|holding-hands|repeated-scene|grief|crying|birth-certificate|lock-box|key|8-year-old|meningitis|dead-son|friendship|pregnancy|paranoia|looking-at-oneself-in-a-mirror|montage|bloody-mouth|search|repeated-dialogue|fast-motion-scene|flash-forward|flashback-within-a-flashback|sex-standing-up|kiss|kiss-on-the-forehead|shower|hearing-voices|semen|sex|blood|airport|airplane|wrapped-in-a-bedsheet|mannequin|scene-of-the-crime|trauma|apology|liar|chemistry-teacher|teacher|humming|singing-along-to-music|listening-to-music|attempted-murder|left-for-dead|newspaper-article|medical-report|hit-on-the-head|video-diary|diary|elevator|neuropsychologist|nightmare|dream|atypical-psychogenic-amnesia|facial-bruise|fire-truck|fireman|slow-motion-scene|fire-alarm|hit-with-an-iron|strangulation|hit-with-a-lamp|fight|violence-against-women|erasing-a-video-diary|guilt|broken-glass|breaking-a-glass|beating|penis-slur|cigarette-smoking|wedding-ring|locked-door|closet|doctor-patient-relationship|bedroom|sleeping|telephone-call|subjective-camera|wedding-anniversary|london-england|marriage|photo-album|fear|head-injury|40-year-old|year-2013|year-1999|woman-wrapped-in-a-towel|bare-butt|brutality|violence|secret|distrust|tension|reunited-with-family|concussion|cracked-rib|impersonating-husband|nosebleed|syringe|looking-through-a-peephole|standing-in-the-rain|digital-camera|cityscape|recovering-lost-memory|close-up-of-hand|close-up-of-eye|short-term-memory-loss|memory-loss|amnesiac|death-of-son|independent-film|based-on-novel|surprise-ending|twist-ending|camera|bed|evidence|scheme|husband-hits-wife|man-hits-woman|man-slaps-woman|illness|wet-clothes|freeze-frame|note|doubt|mentally-unstable-protagonist|mentally-unstable|barefoot-male|manipulative-behavior|sex-scene|hiding-place|camera-shot-of-eyes|close-up-of-eyes|love|anger|suspense|boy|looking-through-a-glass-door|locking-a-door|scar|unfaithfulness|food|mirror|brushing-one's-teeth|screaming|windshield-wiper|parking-garage|surprise|wrapped-in-a-towel|doctor|whispering|female-star-appears-nude|cell-phone|telephone|friend|lie|hotel|trust|photograph|waking-up|short-term-memory</t>
  </si>
  <si>
    <t xml:space="preserve">tt2343793</t>
  </si>
  <si>
    <t xml:space="preserve">Third Person</t>
  </si>
  <si>
    <t xml:space="preserve">Three interlocking love stories involving three couples in three cities: Rome, Paris, and New York.</t>
  </si>
  <si>
    <t xml:space="preserve">Liam Neeson, Maria Bello, Mila Kunis, Kim Basinger</t>
  </si>
  <si>
    <t xml:space="preserve">unfaithful-husband|love|female-nudity|female-frontal-nudity|incest|death-of-a-child|hotel-room|breasts|artist|alexithymia|existential-loneliness|trauma|lawyer|maid|cell-phone|white-roses|crying-in-bathroom|smoking-in-bathroom|writer|personality-disorder|story-within-a-story|story-in-story|reality-vs-fiction|person-destroying-hotel-room|father-daughter-incest|father-daughter-relationship|con-artist|journal|stuffed-animal|reference-to-skype|singing-in-a-car</t>
  </si>
  <si>
    <t xml:space="preserve">tt2170439</t>
  </si>
  <si>
    <t xml:space="preserve">Horrible Bosses 2</t>
  </si>
  <si>
    <t xml:space="preserve">Dale, Kurt and Nick decide to start their own business but things don't go as planned because of a slick investor, prompting the trio to pull off a harebrained and misguided kidnapping scheme.</t>
  </si>
  <si>
    <t xml:space="preserve">Jason Bateman, Jason Sudeikis, Charlie Day, Jennifer Aniston</t>
  </si>
  <si>
    <t xml:space="preserve">scene-during-end-credits|singing-in-a-car|reference-to-franz-beckenbauer|kidnapping|second-part|prison|credit-card|break-in|self-help-group|husband-wife-relationship|triplets|tv-interview|double-cross|car-chase|parking-garage|sex-addict|fratricide|crude-humor|sex-tape|reference-to-eli-manning|reference-to-peyton-manning|sequel|number-in-title|reference-to-fight-club|reference-to-sandra-bullock|pegging|implied-lesbianism|outtakes-during-end-credits|bloopers-during-credits</t>
  </si>
  <si>
    <t xml:space="preserve">tt2295722</t>
  </si>
  <si>
    <t xml:space="preserve">Falcon Rising</t>
  </si>
  <si>
    <t xml:space="preserve">Chapman is an ex-marine in Brazil's slums, battling the yakuza outfit who attacked his sister and left her for dead.</t>
  </si>
  <si>
    <t xml:space="preserve">Neal McDonough, Michael Jai White, Lateef Crowder, Laila Ali</t>
  </si>
  <si>
    <t xml:space="preserve">Ernie Barbarash</t>
  </si>
  <si>
    <t xml:space="preserve">tt2788710</t>
  </si>
  <si>
    <t xml:space="preserve">The Interview</t>
  </si>
  <si>
    <t xml:space="preserve">Dave Skylark and his producer Aaron Rapoport run the celebrity tabloid show "Skylark Tonight". When they land an interview with a surprise fan, North Korean dictator Kim Jong-un, they are recruited by the CIA to turn their trip to Pyongyang into an assassination mission.</t>
  </si>
  <si>
    <t xml:space="preserve">James Franco, Seth Rogen, Lizzy Caplan, Randall Park</t>
  </si>
  <si>
    <t xml:space="preserve">finger-bitten-off|assassination-attempt|male-nudity|exploding-helicopter|dictator|communist-dictatorship|male-frontal-nudity|propaganda|crushed-to-death|burned-alive|impalement|murder|drunkenness|black-comedy|battle|gunfight|exploding-body|girl-stripped-down-to-panties|sex-with-a-goat|female-nudity|cia-agent|female-soldier|severed-finger|assassination-plot|gay-kiss|north-korea|interview|camel-toe|female-agent|spin-the-bottle|singing-in-a-tank|reference-to-katy-perry|cia|mission|controversy|eyeglasses|fake-eyeglasses|reference-to-guns-'n'-roses|animated-end-credits|animated-credits|reference-to-barack-obama|sex-scene|dictatorship|female-slaps-male|face-slap|death-by-poisoning|death-by-shooting|vomiting|playing-basketball|totalitarian-state|barefoot-male|masturbation-reference|reference-to-osama-bin-laden|selfie|taking-a-selfie|male-to-male-kiss|reference-to-spike-lee|two-word-title|honey-pot|cocker-spaniel-puppy|slow-motion-action-scene|helicopter-shot-down|armor-piercing-ammunition|jeep-mounted-machine-gun|crushed-by-a-tank|reference-to-frodo-baggins|reference-to-boromir|male-vomiting|poisoned|laughing|sprayed-with-champagne|one-on-one-basketball|t-64-tank|child-playing-acoustic-guitar|car-collection|bronze-bust|strip-search|pyongyang-north-korea|ricin|ecstasy-the-drug|insect-crawling-on-face|sikorsky-sh-3-sea-king-helicopter|boeing-747|reference-to-kanye-west|reference-to-john-kerry|nuclear-explosion|icbm|gollum-imitation|reference-to-j.r.r.-tolkien|reference-to-bilbo-baggins|reference-to-gandalf-the-character|coming-out-of-the-closet|television-talk-show|fake-television-show|child-singer|political-song|newscast|reference-to-nicki-minaj|self-referential|interracial-relationship|rescue|shot-in-the-butt|crying-man|gatling-gun|death|helicopter-crash|mob-of-reporters|filmed-killing|armory|premarital-sex|brawl|fight|fistfight|faked-death|bulletproof-vest|climbing-out-a-window|manipulation|female-spy|humiliation|defecation|top-secret|night-vision|megalomaniac|nuclear-threat|shot-in-the-foot|shot-in-the-arm|shot-to-death|shot-in-the-chest|head-blown-off|shot-in-the-face|shot-in-the-head|shot-in-the-forehead|shot-through-a-door|chase|erection|undressing|bare-butt|air-force-base|deception|cigar-smoking|slow-motion-scene|redemption|sensationalism|gay-slur|blood-on-shirt|blood-splatter|blood|survival|ak-47|mexican-standoff|pistol|held-at-gunpoint|training|montage|tracking-device|undercover|obscene-finger-gesture|missile|commando-unit|espionage|media-coverage|subtitled-scene|drone|spy-spoof|army-base|bar|profanity|vulgarity|f-word|new-york-city|revenge|showdown|shootout|armored-car|army|exploding-car|bechdel-test-failed|explosion|topical-humor|scatological-humor|comfort-woman|embedded-journalist|sex-video|fluff-journalist|bromance|missile-silo|military-drone|cleavage|honey-trap|margarita|woman-in-lingerie|directed-by-cast-member|machine-gun|poison|tank|sex-standing-up|nuclear-missile|animal-attack|tiger|lesbian-kiss|ecstasy|male-rear-nudity|title-spoken-by-character|journalist|altered-version-of-studio-logo|book-signing|press-conference|rubber-boat|binoculars|gift|friendship|statue|banquet|general|journalism|woods|watching-tv|limousine|bullet-time|defector|grocery-store|guitar|restaurant|map|taxi|train|laboratory|lightning|snow|mountain|china|abandoned-mine|helicopter|dog|cell-phone|airport|airplane|cameo|gadgetry|gadget|news-report|wristwatch|no-opening-credits|brooklyn-bridge|soldier|basketball|pun|goat|fluff-journalism|tabloid-journalist|reference-to-matthew-mcconaughey|puppy|reference-to-sylvester-stallone|reference-to-miley-cyrus|reference-to-michael-phelps|woman-in-uniform|bare-chested-male|reference-to-skype|asian-woman|tv-producer|dead-animal|reference-to-josef-stalin|reference-to-adolf-hitler|best-friend|talk-show-host|party|american-abroad</t>
  </si>
  <si>
    <t xml:space="preserve">tt2039393</t>
  </si>
  <si>
    <t xml:space="preserve">The Gambler</t>
  </si>
  <si>
    <t xml:space="preserve">Literature professor and gambler Jim Bennett's debt causes him to borrow money from his mother and a loan shark. Further complicating his situation, is his relationship with one of his students. Will Bennett risk his life for a second chance?</t>
  </si>
  <si>
    <t xml:space="preserve">Mark Wahlberg, George Kennedy, Griffin Cleveland, Jessica Lange</t>
  </si>
  <si>
    <t xml:space="preserve">gambler|gambling|risk|professor|gangster|return|pride|chip|game|stake|loser|holding-one's-breath-underwater|dog|facial-cut|running|philosophy|flood|downpour|wind-farm|time-lapse-photography|hundred-dollar-bill|slot-machine|limousine|omega-wristwatch|pole-dancer|playing-tennis|reference-to-machiavelli|reference-to-robert-greene|playing-roulette|cigar-smoking|in-debt|man-eating-a-lollypop|playing-blackjack|money-counter|male-in-bathtub|woman-slaps-a-man|los-angeles-california|pistol|deadline|bag-of-money|bank-teller|bank|korean|threat|tied-to-a-chair|beating|head-butt|kicked-in-the-stomach|kicked-in-the-chest|punched-in-the-face|blackjack|roulette|sauna|desert|teacher-student-relationship|reference-to-william-shakespeare|basketball-game|basketball-player|wealth|tennis-player|casino|death-of-grandfather|mother-son-relationship|underwater-scene|young-version-of-character|flashback|character-repeating-someone-else's-dialogue|bare-chested-male|strip-club|university|college-student|title-at-the-end|scene-during-opening-credits|remake|gambling-debt|gambling-addiction|two-word-title</t>
  </si>
  <si>
    <t xml:space="preserve">tt3007512</t>
  </si>
  <si>
    <t xml:space="preserve">The Water Diviner</t>
  </si>
  <si>
    <t xml:space="preserve">An Australian man travels to Turkey after the Battle of Gallipoli to try and locate his three missing sons.</t>
  </si>
  <si>
    <t xml:space="preserve">Russell Crowe, Olga Kurylenko, Yilmaz Erdogan, Cem Yilmaz</t>
  </si>
  <si>
    <t xml:space="preserve">Russell Crowe</t>
  </si>
  <si>
    <t xml:space="preserve">13 wins &amp; 13 nominations.</t>
  </si>
  <si>
    <t xml:space="preserve">world-war-one|gallipoli|battle-of-gallipoli|denial-of-armenian-genocide|directed-by-an-actor|actor-director|directorial-debut|based-on-true-story|battle|australian|hotel|turkish|hope|missing-son|farmer|word|carpet|digging-well|chess|horseback-riding|well|magic|nipples-visible-through-clothing|ends-with-dedication|ends-with-text|shaving-someone|barber|cane|friendship|friend|canon|shot-in-the-middle-of-the-forehead|face-shot-off|heaven|painter|icon|jumping-horse|raki|ouzo|sheep|hit-on-the-back-of-the-head|throat-slashing|greece-turkey-relationship|sword|hit-with-a-rifle-butt|shot-in-the-chest|fire-on-train-tracks|train-engineer|refugee|cricket-the-game|jumping-on-a-train|boxcar|climbing-on-a-roof|rooftop|balcony|arabic|sleeplessness|silent-dialogue|candle|cigarette-lighter|thief|no-man's-land|kiss-on-the-cheek|male-kisses-male|song|singing|singer|giving-a-toast|german|man-wrapped-in-a-towel|afyon-turkey|turkish-nationalist|honor|hit-with-a-stick|kicking|book|anger|man-boy-relationship|fight|beating|face-slap|man-slaps-a-woman|liar|lie|tradition|marriage|humiliation|peasant|pride|fate|nurse|sitting-on-the-floor|looking-at-oneself-in-a-mirror|mirror|burning-papers|unhappiness|mother-daughter-relationship|arranged-marriage|water|british-soldier|australian-soldier|turkish-soldier|musician|splashing-water-on-someone|kiss-on-the-forehead|cistern|redemption|forgiveness|being-followed|following-someone|dyeing-cloth|fez|handshake|fiance-fiancee-relationship|british-army|stairway|prison-camp|anatolia|admiral|stamboul-turkey|circumcision|sunnet|brother-in-law-sister-in-law-relationship|widow|dead-husband|turkish-music|band|curse|persian|apology|british|greek|sunset|telegram|dog-tags|campfire|invasion|hit-with-a-wooden-cross|shot-in-the-head|execution|groaning|gun|hand-to-hand-combat|grenade|whistle|excavation|bayonet|blue-eyes|tea|constantinople-turkey|umbrella|diary|map|bomb-crater|civil-engineer|architect|ottoman-empire|photograph|uncle-nephew-relationship|widower|chanak-turkey|egg|ottoman|promise|food|hemorrhoids|secret|old-man|drinking|drink|mother-dances-with-son|girl|dancing|dancer|piano-player|piano|ten-year-old|piasta-the-money|prayer|english|protest|demonstration|divining-rod|mass-grave|peninsula|battle-of-lone-pine|lone-pine-turkey|year-1915|seventh-aif-battalion|plucking-a-chicken|dardanelles|prostitute|reflection-in-a-mirror|blue-mosque-istanbul|call-to-prayer|towel|post-traumatic-stress-disorder|trauma|knocking-on-a-door|father-daughter-relationship|chicken|beating-a-rug|street-market|overhead-shot|suitcase|sultanahmet-turkey|street-life|british-war-office|mullah|whirling-dervish|urination|tears|crying|crying-boy|running|thunder|canakkale-turkey|commandant|retreat|evacuation|cross|encampment|tent|sergeant|lieutenant|lieutenant-colonel|major|horse-and-carriage|cigarette-smoking|graveyard|burial|grave|priest|coffin|church|suicide-by-drowning|slow-motion-scene|falling-asleep|three-brothers|husband-wife-relationship|brother-brother-relationship|machine-gun|mother-son-relationship|father-son-relationship|outdoor-shower|eyeglasses|boots|bare-butt|shower|horse|underwear|reading-aloud|hammer|digging|shovel|pick-axe|dog|flash-forward|north-western-victoria-australia|celebration|victory|anzac|shooting|gunshot|turkish-flag|dead-body|pursuit|turkish-army|boy|explosion|subtitled-scene|rifle|trench|scene-during-opening-credits|violence|nudity|australian-army|death|murder|turkey-the-country|murder-of-son|man-in-a-towel|dust-storm|grief|windmill|loss-of-brother|dead-brother|death-of-brother|dying-man|prisoner|prisoner-of-war|boat|mosque|father-son-hug|cricket-bat|shot-to-death|blood|crying-woman|mourning|father-son-reunion|passport|beach|chase|foot-chase|turkish-bath|steam-bath|bathhouse|dead-son|loss-of-son|loss-of-wife|death-of-wife|crying-man|beard|mustache|hairy-chest|skinny-dipping|nude-swimming|male-rear-nudity|male-nudity|bare-chested-male|istanbul-turkey|train-attack|train|greco-turkish-war|flashback|skull|skeleton|coffee|father-searches-for-missing-son|search-for-son|suicide-of-wife|suicide|water-diviner|australia|year-1919|three-word-title|death-of-son</t>
  </si>
  <si>
    <t xml:space="preserve">tt1791528</t>
  </si>
  <si>
    <t xml:space="preserve">Inherent Vice</t>
  </si>
  <si>
    <t xml:space="preserve">In 1970, drug-fueled Los Angeles private investigator Larry "Doc" Sportello investigates the disappearance of a former girlfriend.</t>
  </si>
  <si>
    <t xml:space="preserve">Joanna Newsom, Katherine Waterston, Joaquin Phoenix, Jordan Christian Hearn</t>
  </si>
  <si>
    <t xml:space="preserve">Nominated for 2 Oscars. Another 15 wins &amp; 93 nominations.</t>
  </si>
  <si>
    <t xml:space="preserve">voice-over-narration|1960s|ex-boyfriend-ex-girlfriend-relationship|based-on-novel|drug-trade|southern-california|drugs|sex-scene|female-narrator|title-spoken-by-character|hippie|lapd|investigator|detective|hit-on-the-head-with-a-toilet-tank-lid|jumping-onto-the-hood-of-a-police-car|mutton-chops|marijuana|neo-nazi|hallucination|aryan-brotherhood|tax-evasion|reference-to-ronald-reagan|brothel|lesbian-cunnilingus|heroin|private-investigator|mental-institution|female-full-frontal-nudity|fbi-agent|pubic-hair|los-angeles-california|pothead|sideburns|female-rear-nudity|spanking|female-nudity|vomiting|notebook|japanese-restaurant|binoculars|telephone-call|handcuffs|gun|masturbation|female-pubic-hair|swimsuit|police-chief|kidnapping|beach|fang|california|politics|cult|disappearance|billionaire|woman|trippy|watching-television|reference-to-the-desert-inn|woman-wearing-a-veil|breasts|clicking-one's-tongue|revenge|decor|endodontist-convention|pedophile|trampoline-accident|giving-a-toast|private-club|elysian-park-los-angeles|impounding-a-car|theft|thief|parking-garage|stairway|shooting|fight|two-way-window|torture|number-4|pcp-the-drug|laughter|cigarette-lighter|reference-to-santa-monica-california|doughnut|karma|patchouli|disrespect|mourning|melancholy|justifiable-homicide|contract-killer|top-secret-file|witness|tape-machine|suspicion|marine-insurance-policy|walking-on-a-beach|seduction|woman-rubs-her-foot-on-a-man's-crotch|reference-to-beverly-hills-california|woman-rubs-her-foot-on-a-man's-leg|horniness|sexual-submissiveness|hands-on-one's-crotch|turpitude|county-supervisor|coroner|fang-marks|necklace|construction-business|movie-extra|reference-to-kismet|hotel|casino|taking-off-one's-shoes|obsession|watching-someone|reference-to-kyoto-japan|garden|zen|hindu-symbol|hindu|chanting|communism|reference-to-alexander-graham-bell|film-within-a-film|doctor-patient-relationship|movie-theatre|chakra|reference-to-bay-area-los-angeles|reference-to-south-city-california|chenin-blanc-wine|greek|serenity|evidence|irony|gold|neck-puncture|bitten-on-the-throat|throat-wound|reference-to-cielo-drive-benedit-canyon-los-angeles|respect|pancakes|japanese|drug-dealer|baseball-bat|reference-to-folsom-state-prison-california|sheriff|reference-to-venice-california|card-trick|field-interrogation-report|little-boy-pouring-an-alcoholic-drink|little-boy|junkie|drug-overdose|eating|food|fatal-neck-injury|trampoline|root-canal|clue|writing-on-a-wall|reference-to-god|reckless-driving|reference-to-the-book-of-revelation|flashlight|reference-to-jesus-christ|police-siren|psychotic|reference-to-palos-verdes-california|reference-to-south-bay-los-angeles|bell-bottoms|mini-skirt|missing-daughter|runaway|double-negative-effect|repeated-scene|repeated-dialogue|audio-flashback|desperation|lapse-of-judgment|magnifying-glass|ouija-board|voice-over-postcard|skateboarder|sense-of-smell|deodorant|air-spray|regret|living-together|face-slap|threesome|dating|roommate|giveaway|slapping-one's-own-face|guilt|guilt-trip|peyote|giving-away-money|brother-sister-relationship|laughing-gas|patriotism|bunco-squad|murder-of-partner|death-of-partner|partner|secret-loyalty|code-of-silence|laundering-money|heroin-cartel|indochinese|note|pizza|cowboy-hat|anti-war|mother-son-relationship|reference-to-the-vietnam-war|reference-to-the-bible|drug-awareness|public-health|new-identity|fake-identity|playing-with-one's-toes|parrot-figurine|reference-to-howard-hughes|italian|reference-to-las-vegas-nevada|rumor|singing|singer|smuggling|reference-to-daily-variety-the-newspaper|reference-to-cuba|reference-to-papeete-french-polynesia|reference-to-san-pedro-california|reference-to-tequilla-zombie-the-drink|reference-to-eel-trovatore|reference-to-jellyfish-teriyaki-croquettes|waitress|seafood|reference-to-devil-ray-fillet|reference-to-anchovy-loaf|accused-of-being-a-communist|communist|blacklist|movie-star|actor|reference-to-the-bahamas|consortium|fog|reference-to-asian-indica|boat|reference-to-torrance-california|looking-at-the-camera|eating-matijuana|chewing-a-marijuana-joint|simultaneous-dialogue|knocking-down-a-door|u.s.-department-of-justice|returning-home|knocking-on-a-door|saving-a-life|credit-card|loss-of-memory|band|reference-to-topanga-canyon-california|swastika|baldness|bald-man|tattoo|asian-american|erection|memory|meet-cute|reference-to-san-ysidro-california|dead-husband|fate|imitating-fellatio|telephone-hangup|construction-mogul|ex-convict|raised-middle-finger|tv-news|imitating-fellatio-with-an-eskimo-pie|promise|suspect|police-slang|san-pedro-california|doctor's-office-receptionist|reference-to-the-book-of-mormon|police-corruption|ransom|picking-one's-nose|reference-to-monopoly-the-board-game|cover-up|arrest|black-nationalist-hate-group|militant|scene-of-the-crime|bench|deputy-district-attorney|briefcase|spanish|sex-in-shower|reference-to-north-hollywood-california|necktie|circular-bed|closet|older-woman-younger-man-relationship|reference-to-zig-zag-cigarette-papers|reference-to-hawaiian-marijuana|backyard-barbecue|housekeeper|chicana|swimming-pool|satire|spiritual-coach|reference-to-ojai-california|reference-to-james-wong-howe|husband-wife-relationship|black-comedy|mother-daughter-relationship|little-girl|hitchhiking|kiss|reference-to-uranus-the-planet|astrology|teeth|drug-counselor|screaming|reference-to-orange-county-california|harassment|lawyer|interrogation|neo-noir|noblesse-oblige|reference-to-the-renaissance|reference-to-the-los-angeles-times-the-newspaper|conspiracy|marine-law|italian-slur|false-accusation-of-murder|false-accusation|hand-gesture-imitating-sex|civil-rights-violation|flattop-haircut|reference-to-john-wayne|reference-to-the-screen-actors-guild|lieutenant-detective|horoscope|bloody-face|police-car|beaded-curtain|reference-to-fatso-judson|hit-on-the-head|liar|lie|mural|motorcycle|investigation|reference-to-the-los-angeles-music-center|reference-to-bunker-hill-los-angeles-california|reference-to-dodger-stadium-los-angeles-california|reference-to-chavez-ravine-los-angees-california|map|reference-to-chino-state-prison-california|year-1967|humming|bodyguard|money|sunglasses|doctor's-office|doctor|newspaper-headline|reading-a-newspaper|newspaper|real-estate-developer|flood-control-channel|housing-development|tv-commercial|policeman|nickname|reference-to-bigfoot|environment|eccentric|jew|jewish|wig|applying-makeup|aunt-nephew-relationship|telephone|long-haired-male|cafe|reference-to-sagittarius-the-astrological-sign|reference-to-scorpio-the-astrological-sign|reference-to-neptune-the-planet|joke-telling|reference-to-mothra|reference-to-godzilla|convertible|prologue|sorrow|mental-hospital|reference-to-volkswagen|party|fear|greed|musician|keyboard-player|acid-the-drug|hollywood-california|record-company-executive|bass-player|magazine|photographer|undercover-agent|spy|snitch|kissing-someone's-neck|u.s.-secret-service|demonstrator|protest|college-student|reference-to-ucla|dental-office|dropping-one's-trousers|snorting-cocaine|syndicate|chinese|id|elevator|corporation|receptionist|running|running-in-the-rain|vacant-lot|police-trap|reference-to-sunset-boulevard-los-angeles|flash-forward|flashback|bitterness|f-word|reference-to-hancock-park-los-angeles-california|rent|betrayal|loyalty|secret-rendezvous|scheme|beer|on-screen-narration|reference-to-country-joe-and-the-fish|land-development|infidelity|unfaithfulness|adultery|private-eye|gordita-beach-california|beverly-hills-california|african-american|saxophone-player|saxophone|violence|fbi|death|murder|loan-shark|beach-bum|paranoia|cigarette-smoking|rain|unconsciousness|captive|gunfire|reference-to-the-last-supper-the-painting|black-american|extramarital-affair|american-nazi|rehab-clinic|tax-shelter|barefoot|barefoot-man|barefoot-on-street|postcard|phallic-symbol|eskimo-pie|schooner|reference-to-the-bermuda-triangle|urban-development|real-estate-development|real-estate|massage-parlor|pot-smoking|reference-to-charles-manson|reference-to-the-black-panthers|hippie-chick|tie|zodiac|drug-humor|drug-cartel|drug-smuggling|drug-abuse|los-angeles-police-department|first-person-narration|year-1970|self-defence|usa|drug-use|missing-person|photograph|flash-camera|film-camera|medium-format-camera|steering-wheel|handcuffed-to-a-pipe|informant|blood|shot-in-the-chest|escape|rear-entry-sex|sex-on-couch|swastika-tattoo|rolling-a-joint|marijuana-joint|nitrous-oxide|knocked-unconcious|biker|prostitute|cunnilingus|snorting-heroin|dentist|sailboat|bikini|woman-initiating-sex|dead-body|traffic-stop|traffic-cop|breaking-down-a-door|district-attorney|female-district-attorney|bare-chested-male|two-word-title|wearing-sunglasses-inside|stoner|woman-wearing-a-one-piece-swimsuit|woman-smoker|absurdism</t>
  </si>
  <si>
    <t xml:space="preserve">tt1151410</t>
  </si>
  <si>
    <t xml:space="preserve">Tanner Hall</t>
  </si>
  <si>
    <t xml:space="preserve">Tanner Hall is a vivid peek into the private world of an all-girls boarding school. In a cozy, but run down New England, the knot of adolescent complexity is unraveled through the coming of age stories of four teen-age girls.</t>
  </si>
  <si>
    <t xml:space="preserve">Rooney Mara, Georgia King, Brie Larson, Amy Ferguson</t>
  </si>
  <si>
    <t xml:space="preserve">Francesca Gregorini, Tatiana von Furstenberg</t>
  </si>
  <si>
    <t xml:space="preserve">female-friendship|coming-of-age|boarding-school|friendship|self-injury|husband-wife-relationship|teacher|female-bonding|lesbian|new-england|f-rated|mother-daughter-relationship|envy|two-word-title|eating-an-apple|female-female-kiss|sex-scene|older-man-younger-woman-relationship|small-town|female-protagonist|teenage-girl|teenager|girls'-school|girls'-boarding-school|title-spoken-by-character|female-nudity</t>
  </si>
  <si>
    <t xml:space="preserve">tt2179136</t>
  </si>
  <si>
    <t xml:space="preserve">American Sniper</t>
  </si>
  <si>
    <t xml:space="preserve">Navy S.E.A.L. sniper Chris Kyle's pinpoint accuracy saves countless lives on the battlefield and turns him into a legend. Back home to his wife and kids after four tours of duty, however, Chris finds that it is the war he can't leave behind.</t>
  </si>
  <si>
    <t xml:space="preserve">Bradley Cooper, Kyle Gallner, Cole Konis, Ben Reed</t>
  </si>
  <si>
    <t xml:space="preserve">Won 1 Oscar. Another 18 wins &amp; 38 nominations.</t>
  </si>
  <si>
    <t xml:space="preserve">assassin|sniper|iraq|violence|iraq-war|death-of-child|american-soldier|sniper-rifle|husband-wife-relationship|killing|killer|kill|exploitation|mercenary|mother-son-relationship|neoconservatism|racial-slur|f-word|navy-sea-air-and-land-force|military|brutality|death|american-abroad|military-uniform|post-traumatic-stress-disorder|drill-in-the-head|bloody-body-of-child|shooting-range|infidelity|corpse|shot-to-death|blood|terrorism|soldier|u.s.-military|gay-slur|combat|marine|nco|star-spangled-banner|sandstorm|shot-through-a-window|wedding|child-with-gun|grenade|battle|brother-brother-relationship|rpg|machine-gun|assault-rifle|u.s.-marine|battle-fatigue|pregnant-woman|basic-training|military-training|cell-phone|veteran|shootout|military-hospital|ambush|based-on-true-story|war-hero|september-11-2001|pregnancy|baby|mission|u.s.-invasion-of-iraq|u.s.-invasion-of-afghanistan|vomiting|high-blood-pressure|repeated-scene|teddy-bear|female-vomiting|black-eye|snake|disfigurement|massacre|revenge|silencer|southern-accent|british-actor-playing-american-character|nurse|car-accident|party|street-shootout|army-base|subtitled-scene|translator|preacher|severed-arm|power-drill|pier|drunkenness|bible|toy-gun|barbecue|psychiatrist|bully-comeuppance|beating|bullet-time|rescue|christmas|deer|dog|airfield|airplane|beach|covered-in-mud|machismo|interrogation|torture|abandoned-building|murder|execution|held-at-gunpoint|hostage|kidnapping|shotgun|missile|helicopter-pilot|helicopter|drone|commando-raid|death-of-brother|suicide-bomber|rocket-launcher|ak-47|pistol|exploding-body|explosion|mercilessness|tortured-to-death|filmed-killing|shot-in-the-back|shot-in-the-face|shot-in-the-side|shot-in-the-chest|shot-in-the-forehead|killing-an-animal|blood-splatter|shot-in-the-leg|shot-in-the-head|cowboy|bar|sunglasses|woman|in-medias-res|rangefinder|weightlifting|american-flag|sledgehammer|nursery|male-protagonist|amputee|mq-1-predator|grave-side-ceremony|21-gun-salute|laundry-drying-on-clothes-line|artificial-leg|flag-draped-coffin|hole-in-the-floor|weapons-cache|bounty|uh-1-huey-helicopter|flash-bang|ah-1-cobra-helicopter|m-113-armored-personnel-carrirer|improvised-explosive-device|throwing-darts|bronc-riding|deer-hunting|close-up-of-eyes|m1-abrams-tank|humvee|beard|woods|auto-repair-store|behind-enemy-lines|photograph|taxi|restaurant|armored-car|tank|target-practice|father-daughter-relationship|mother-daughter-relationship|father-son-relationship|church|knife|wheelchair|prosthetic-limb|severed-head|horse|rodeo|military-funeral|what-happened-to-epilogue|christmas-tree|terrorist|u.s.-marine-corps|military-life|night-vision-binoculars|binoculars|hand-grenade|smoke-grenade|assassination-attempt|bulletproof-vest|desert|helmet|warrior|patriotism|courage|bravery|heroism|suspense|no-opening-credits|scene-during-end-credits|death-of-protagonist|hidden-gun|exploding-car|car-bomb|slow-motion-scene|character's-point-of-view-camera-shot|character-repeating-someone-else's-dialogue|year-2013|year-2001|news-report|year-1998|texas|young-version-of-character|flashback|nonlinear-timeline|two-word-title|funeral|moral-dilemma|woman-crying|unsubtitled-foreign-language|suicide|friendship-between-men|hospital|man-crying|bare-chested-male|death-of-friend</t>
  </si>
  <si>
    <t xml:space="preserve">tt0884732</t>
  </si>
  <si>
    <t xml:space="preserve">The Wedding Ringer</t>
  </si>
  <si>
    <t xml:space="preserve">Two weeks shy of his wedding, a socially awkward guy enters into a charade by hiring the owner of a company that provides best men for grooms in need.</t>
  </si>
  <si>
    <t xml:space="preserve">Kevin Hart, Josh Gad, Affion Crockett, Kaley Cuoco</t>
  </si>
  <si>
    <t xml:space="preserve">Jeremy Garelick</t>
  </si>
  <si>
    <t xml:space="preserve">best-man|wedding|woman|mud-football-game|blindfolded|go-cart-racing|man-wearing-a-tuxedo|bowling|chocolate-sundae|pokies|reference-to-tom-jones|f-word|airplane|priest|woman-slaps-a-man|singing|bridesmaid|wheelchair|football-game|kicked-in-the-stomach|punched-in-the-stomach|punched-in-the-face|slow-motion-scene|dog-bite|batting-cage|hit-in-the-crotch|pistol|car-chase|dog|bachelor-party|kidnapping|masked-man|dancing|written-by-director|speech|bowling-alley|hospital|person-on-fire|dislocated-shoulder|testicles|secretary|butt-slap|security-guard|funeral|flashback|character-repeating-someone-else's-dialogue|stuttering|bare-chested-male|montage|ex-convict|marijuana|wedding-planner|van|photograph|impersonating-a-priest|pretending-to-be-gay|male-bonding|friendship|deception|fiance-fiancee-relationship|man-wearing-a-wig|wedding-singer|wedding-reception|scene-during-opening-credits|best-friend|businessman|groomsman|friend|bride-and-groom|marriage|title-spoken-by-character|three-word-title</t>
  </si>
  <si>
    <t xml:space="preserve">tt1100089</t>
  </si>
  <si>
    <t xml:space="preserve">Foxcatcher</t>
  </si>
  <si>
    <t xml:space="preserve">Mark and Dave Schultz, U.S. Olympic Wrestling champions, join Team Foxcatcher led by multimillionaire John E. du Pont as they train for the 1988 games in Seoul - but John's emotional self-destruction threatens to consume them all.</t>
  </si>
  <si>
    <t xml:space="preserve">Steve Carell, Channing Tatum, Mark Ruffalo, Sienna Miller</t>
  </si>
  <si>
    <t xml:space="preserve">Nominated for 5 Oscars. Another 12 wins &amp; 74 nominations.</t>
  </si>
  <si>
    <t xml:space="preserve">domination|olympics|training|wrestler|brother|medal|multi-millionaire|eccentric|gold-medal|wrestling|benefactor|heir|pennsylvania|olympic-wrestling|wrestling-team|olympic-gold-medal|olympic-games|character-is-the-subject-of-a-documentary|ambition|slamming-one's-head-into-a-mirror|wrestling-gym|title-at-the-end|world-champion|world-wrestling-champion|murder-by-gunshot|two-brothers|father-figure|drug-use|olympic-gold-medalist|snorting-cocaine|eccentric-millionaire|wrestling-match|olympic-athlete|olympic-champion|professional-wrestling|true-crime|upper-class|wealthy-family|mind-power|power|weapon-industry|class-differences|battlefield|psychological-disorder|willpower|power-of-money|wealth|what-happened-to-epilogue|mental-manipulation|socially-awkward|awkward-silence|team-in-training|training-center|athletic-training|shooting-practice|egomaniac|ego|inflated-ego|self-esteem|pensacola-florida|clermont-ferrand-france|national-pride|title-appears-in-writing|year-1988|year-1987|1980s|animal-in-title|one-word-title|rivalry|beard|trophy-room|trophy|alcohol|cocaine|helicopter|mansion|patriotism|valley-forge|man-crying|crying-man|stable|horse|violence|face-slap|wrestling-coach|wrestling-championship|brother-brother-relationship|gun|shot-to-death|murder|loss-of-mother|mother-son-relationship|olympian|seoul-1988-summer-olympics|wrestling-singlet|boxer-shorts|briefs|male-nudity|male-underwear|male-rear-nudity|bare-chested-male|death-of-mother|based-on-true-story|title-spoken-by-character|bechdel-test-failed</t>
  </si>
  <si>
    <t xml:space="preserve">tt2717822</t>
  </si>
  <si>
    <t xml:space="preserve">Blackhat</t>
  </si>
  <si>
    <t xml:space="preserve">A furloughed convict and his American and Chinese partners hunt a high-level cybercrime network from Chicago to Los Angeles to Hong Kong to Jakarta.</t>
  </si>
  <si>
    <t xml:space="preserve">Chris Hemsworth, Leehom Wang, Wei Tang, Viola Davis</t>
  </si>
  <si>
    <t xml:space="preserve">hacker|chinese|computer|cybercrime|one-word-title|prison|china|terrorist|chase|hong-kong|bank|fbi|tin|shot-multiple-times|car-explosion|rpg|keylogger|cooling-tower-explosion|nuclear-reactor-explosion|nightclub|wiretapping|hidden-camera|e-mail|police|prison-guard|gunfight|mixed-martial-arts|fight|police-officer-stabbed|police-officer-shot|parade|reference-to-9-11|murder-of-a-police-officer|interracial-kiss|character-repeating-someone-else's-dialogue|computer-virus|subtitled-scene|earth-viewed-from-space|interracial-sex|cyber-terrorism|car-crash|hit-by-a-car|flashlight|breaking-a-bottle-over-someone's-head|hit-with-a-chair|binoculars|tracking-device|interracial-friendship|boyfriend-girlfriend-relationship|private-jet|subway|parking-garage|desert|american-abroad|crime-scene|apartment|ambush|police-raid|harbor|betrayal|taxi|flash-drive|release-from-prison|ex-convict|prisoner|pharmacy|anti-hero|on-the-run|fugitive|conspiracy|soldier|jakarta-indonesia|stock-exchange|race-against-time|nsa-agent|nsa|laptop|hotel|bar|female-agent|fbi-agent|u.s.-marshal|bridge|cell-phone|beating|helicopter|captain|chinese-military|police-inspector|engineer|unsubtitled-foreign-language|news-report|disaster|meltdown|nuclear-radiation|hazmat-suit|corpse|koreatown|fight-in-a-restaurant|restaurant|deception|sabotage|terrorism|terrorist-plot|bare-chested-male|interracial-relationship|security-camera|surveillance|technology|tech-noir|no-opening-credits|airport|airplane|death-of-brother|police-officer-killed|swat-team|bulletproof-vest|explosion|landmine|slow-motion-scene|exploding-car|ak-47|assault-rifle|desert-eagle|machine-gun|pistol|abandoned-ship|speedboat|foot-chase|held-at-gunpoint|bodyguard|assassin|mercenary|showdown|knife-fight|knife|hand-to-hand-combat|brawl|bazooka|one-against-many|cat-and-mouse|blackmail|investigation|suspense|neo-noir|cyber-terrorist|uzi|death|murder|shot-to-death|shot-in-the-shoulder|shot-in-the-arm|shot-in-the-back|shot-in-the-chest|shot-in-the-forehead|shot-in-the-head|stabbed-to-death|stabbed-in-the-chest|stabbed-in-the-throat|stabbed-in-the-face|stabbed-in-the-head|stabbed-with-a-screwdriver|fistfight|police-shootout|shootout|cyber-thriller|malaysia|los-angeles-california|brother-sister-relationship|reference-ro-massachusetts-institute-of-technology|computer-hacker|nuclear-power-plant|death-of-friend|title-spoken-by-character|surprise-ending|martial-arts</t>
  </si>
  <si>
    <t xml:space="preserve">tt3181822</t>
  </si>
  <si>
    <t xml:space="preserve">The Boy Next Door</t>
  </si>
  <si>
    <t xml:space="preserve">A woman, separated from her unfaithful husband, falls for a younger man who has moved in next door, but their torrid affair soon takes a dangerous turn.</t>
  </si>
  <si>
    <t xml:space="preserve">Jennifer Lopez, Ryan Guzman, Ian Nelson, John Corbett</t>
  </si>
  <si>
    <t xml:space="preserve">older-woman-younger-man-relationship|oral-sex|argument|sex-scene|infidelity|adultery|mother-son-relationship|male-nudity|reference-to-j.k.-rowling|female-nudity|being-followed|unfaithfulness|car-explosion|erotica|craziness|cookie|boxing-lesson|man-undressing|extramarital-affair|obsession|shouting|blind-date|loss-of-friend|stabbed-in-the-eye|eye-gouged-out|sociopath|violence|fatal-attraction|stalker|teacher|car-accident|neighbor|high-school-teacher|high-school|woman-in-jeopardy|hidden-camera|principal|los-angeles-california|crying-woman|insanity|lights-out|dead-body|cat|tied-up|boxing|unrequited-love|following-someone|blackmail|garage|high-school-student|vice-principal|fire|barn|threatened-with-a-knife|death-of-friend|bare-chested-male|muscular|boxer-briefs|male-underwear|male-rear-nudity|villain-played-by-lead-actor|damsel-in-distress|literature-teacher|teenager|teacher-student-relationship|kiss|shot-in-the-chest|crushed-to-death|stepping-on-hand|eye-gouge|barn-fire|zippo-lighter|can-of-gasoline|friend-murdered|matricide|power-outage|patricide|sabotaged-brakes|hacking|break-in|attempted-rape|fellatio|overflowing-sink|school-fight|school-dance|yellow-rose|asthma-attack|kneed-in-the-crotch|punching-a-heavy-bag|reference-to-achilles|transfer-student|plate-of-cookies|first-day-of-school|gift|first-edition|reference-to-hector|reference-to-lord-byron|reference-to-william-shakespeare|reference-to-homer|allergic-to-bee-sting|bully|skateboard|automatic-garage-door-opener-malfunction|man-in-a-motorized-wheelchair|cheating-husband|birthday-cake|birthday-present|jogging|suspended-by-arms|tied-to-a-chair|grafitti|squeezing-breast|pumpkin|target-shooting|cunnilingus|woman-wearing-black-lingerie|bound-and-gagged|death|man-in-underwear|slapped-in-the-face|man-in-wheelchair|man-undressing-a-woman|man-wearing-boxer-briefs|man-wearing-underwear|spying-on-neighbor|spying-on-couple-having-sex|female-rear-nudity|bare-breasts|epi-pen|undressing|kicked-in-the-balls|bare-butt|student|murder|female-slaps-male|psychopath|male-removes-female's-clothes|confrontation|panties|underwear|best-friend|allergy|seduction|family-conflict|family-dinner|gun|friend|sex-in-bed|woman-in-bra-and-panties|woman-has-sex-with-a-teenager|woman-has-an-affair-with-a-teenage-boy|husband-wife-relationship|father-son-relationship|male-bare-butt|stiletto-heels|woman-crying|exploding-car|undershirt</t>
  </si>
  <si>
    <t xml:space="preserve">tt2293060</t>
  </si>
  <si>
    <t xml:space="preserve">Americons</t>
  </si>
  <si>
    <t xml:space="preserve">Raving through realty on the eve of the economic collapse. A high-velocity journey of an unsuspecting mortgage broker swallowed up in the sex, greed and over indulgence of the mid 2000's Real Estate boom.</t>
  </si>
  <si>
    <t xml:space="preserve">Beau Martin Williams, Matt Funke, Trai Byers, Michael Masini</t>
  </si>
  <si>
    <t xml:space="preserve">Theo Avgerinos</t>
  </si>
  <si>
    <t xml:space="preserve">tt3442006</t>
  </si>
  <si>
    <t xml:space="preserve">Cake</t>
  </si>
  <si>
    <t xml:space="preserve">Claire becomes fascinated by the suicide of a woman in her chronic pain support group while grappling with her own, very raw personal tragedy.</t>
  </si>
  <si>
    <t xml:space="preserve">Jennifer Aniston, Adriana Barraza, Anna Kendrick, Sam Worthington</t>
  </si>
  <si>
    <t xml:space="preserve">suicide|chronic-pain|loneliness|loss-of-wife|death-of-wife|loss-of-son|drug-addiction|suicide-attempt|dead-child|death-of-son|pain|support-group|female-lead|female-editor|female-cinematographer|f-rated|latex-gloves|one-word-title|bechdel-test-passed|sex-with-a-gardener|sex|wearing-clothing-in-a-swimming-pool|gardener|drinking|drink|wine|mother-daughter-relationship|money|divorcee|death-in-a-car-accident|tragic-event|suicice-by-jumping-off-a-highway-overpass|suicide-by-jumping|highway-overpass|physical-therapist|food|drug-use|trauma|sleeplessness|housekeeper|self-help-group|pills|suburb|friendship|friend|cynicism|low-budget-film|group-therapy|therapist|car-accident|depression|agony|husband-wife-relationship|mother-son-relationship|painkiller|facial-scar|border-guard|stolen-car|widower|drug-addict|vodka|lawyer|physical-therapy|confrontation|employer-employee-relationship|therapy|crying-woman|woman-crying|sorrow|mourning|grief|border-crossing|personal-assistant|man-undressing|bare-chested-male|title-spoken-by-character|scar|cake|restaurant|mexican-american|hotel-room|hotel|suv|riverside-california|los-angeles-california|swimming-pool|birthday-cake|birthday|shouting|train-tracks|drive-in-theater|drive-in|pharmacy|tijuana-mexico|mexico</t>
  </si>
  <si>
    <t xml:space="preserve">tt3045616</t>
  </si>
  <si>
    <t xml:space="preserve">Mortdecai</t>
  </si>
  <si>
    <t xml:space="preserve">Juggling angry Russians, the British Mi5, and an international terrorist, debonair art dealer and part time rogue Charlie Mortdecai races to recover a stolen painting rumored to contain a code that leads to lost gold.</t>
  </si>
  <si>
    <t xml:space="preserve">Liongate Films</t>
  </si>
  <si>
    <t xml:space="preserve">Johnny Depp, Gwyneth Paltrow, Paul Bettany, Ewan McGregor</t>
  </si>
  <si>
    <t xml:space="preserve">art-dealer|stolen-painting|moustache|fake-painting|macguffin|code|terrorist|russian|mi5|painting|handlebar-moustache|caution-tape|forgery|shaving-brush|man-and-woman-in-bath|luger|switch|ironing-clothes|blindfold|woman-in-a-bikini|sex-on-an-airplane|man-in-a-wheelchair|motorcycle-with-a-sidecar|jumper-cables|doberman-pinscher|thrown-from-a-moving-car|stowaway-on-an-airplane|gulfstream-550-business-jet|hotel-explosion|pheasant-hunting|abduction|london-cityscape|goya-painting|injection-in-neck|art-book|horse-riding|cowgirl-sex-position|aromatic-cheese|double-barreled-shotgun|clothes-on-fire|cleaver|gun-held-to-head|dripping-blood|woman-goosing-a-man|horseback-riding|united-states-of-america|trip|mistaken-for-being-gay|male-vomiting|reference-to-paris|vomiting|razor|imitating-terry-thomas|reference-to-terry-thomas|pointing-a-gun-on-someone|walking-cane|widow|overhearing-sex|erection-showing-through-clothes|erection-visible-through-clothing|feet-on-table|erection|love-hate-relationship|hotel-receptionist|seductive-behavior|reference-to-winston-churchill|art-collector|art-collection|policeman|detective|police-investigator|investigator|seductive-woman|bitchy-wife|drunken-man|russian-gangster|egoism|egocentrism|servant|selfish-wife|selfish-woman|bossy-woman|bossy-wife|lack-of-money|reference-to-margaret-thatcher|gramophone|open-coffin|chopper|swindle|reference-to-herman-goering|nobleman|aristocrat|oxford-england|reference-to-the-eiffel-tower|coffin|horse-drawn-hearse|bathroom|clicking-one's-tongue|motel-explosion|motel-on-fire|setting-a-painting-on-fire|painting-on-fire|bank-code|sexual-frustration|knocking-down-a-door|money-transfer|computer|vomiting-onto-a-car-windshield|aspiring-poet|shellfish-as-food|pursuit|jumping-off-a-balcony|poisoning-food|invisible-ink|dead-body|dog-attack|ladder|doberman|stammering|nervousness|laughter|eating|dancer|intrigue|swimming-pool|food|water-fountain|pride|reflection-in-a-mirror|ironing|calling-someone-stupid|touching-someone's-breasts|mint-julep|guard-dog|hotel-room|throwing-away-a-drink|orgasm|greece|reference-to-helen-of-troy|reference-to-agamemnon|reference-to-ajax-the-mythological-greek-hero|reference-to-judas|cactus|f-word|eyeglasses|year-1943|rumor|bonfire|swiss-bank-account|burning-a-painting|king's-mistress|year-1792|reference-to-king-charles-iv-of-spain|lost-painting|etching|painting-reproduction|reference-to-hermann-goering|ring|banging-someone's-head-into-a-table|reference-to-jesus-christ|crossbow|police-car|throwing-someone-out-of-a-moving-car|jumping-onto-a-moving-car|punched-in-the-nose|falling-out-of-a-moving-car|reckless-driving|russia|vodka|caviar|whiskey|finger-sandwich|snoring|old-man|water-bailiff|nickname|penis|winking|telephone-call|telephone|duke|lady|airplane-stowaway|climbing-over-a-fence|men's-bathroom|fortune|chocolate|wine|reference-to-gruyere-cheese|secret-bank-account|motorcycle-with-sidecar|pants-around-ankles|pushing-someone-out-a-window|dropping-someone's-trousers|boxer-shorts|russian-music|record-player|recording|ashtray|car-battery|bloody-nose|reference-to-henry-edridge|reference-to-john-varley|reference-to-james-bourne|reference-to-william-callow|year-1840|reference-to-the-d'orsay-museum-paris|reference-to-the-loire-museum-paris|reference-to-j.-m.-w.-turner|hotel-desk-clerk|do-not-disturb-sign|bikini|sperm|male-promiscuity|animated-sequence|baby|british-ambassador|man-carries-a-man-in-his-arms|escalator|british-7th-army-second-division|year-1945|reference-to-heathrow-airport-london|british-embassy|shooting-out-a-streetlight|hand-bandage|falling-from-height|suit-of-armor|fencing|door-buzzer|reference-to-fernand-just-quignon|van|suffering|pain|stepping-on-someone's-foot|beating|reference-to-helen-allingham|circular-staircase|british-flag|nose-bandage|conundrum|back-taxes|riding-on-the-top-of-a-car|jumping-onto-the-hood-of-a-car|running|franz-joseph-mustache|reference-to-franz-joseph-of-austria|rearview-mirror|backing-a-car-into-someone|hunting-accident|hunting|gunfire|shooting|shooting-at-a-car|calling-someone-a-bastard|rudeness|overdue-bill|name-calling|urine|auto-mechanic|art-smuggler|garage|hopelessness|blackfriar's-hall-oxford|awkwardness|chardonnay|spaniard|cane|kensington-west-london|art-specialist|watching-wrestling-on-tv|watching-tv|pajamas|pubic-hair|financial-ruin|reading-a-book|book|horniness|breaking-a-street-light|cellphone|american|kiss-on-the-cheek|metaphor|reclaiming-one's-youth|state-secret|overhearing-a-conversation|tattoo-on-back|courage|cashew-allergy|colorblindness|biological-warfare|finder's-fee|insurance-money|insurance|welsh|escapade|revolutionary|fundamentalist|reference-to-francisco-goya|flatulence|memory|art-restorer|photograph|briefcase|sense-of-smell|cheese|reference-to-god|rubber-gloves|decanter|knocking-on-a-door|art-collecting|fired-from-the-job|jumping-out-a-tree|stealing-from-a-thief|hit-on-the-head|shot-in-the-back-with-an-arrow|bow-and-arrow|artist|farmer's-daughter|flash-forward|shotgun|shooting-out-a-car-window|turkey-farmer|sex|looking-at-oneself-in-a-mirror|mirror|family-heirloom|corgi|art-auction|reference-to-george-sheridan-knowles|insolvency|calling-someone-darling|paris-france|debt|overhead-shot|throwing-someone-over-a-bar|man-on-fire|hiding-under-a-table|gunshot|henchman|pointing-a-gun-at-someone's-head|finger|mountebank|scoundrel|con-man|cheater|mosquito|apology|face-slap|chinese|egoist|fencer|art-theft|scene-during-opening-credits|flaming-drink|drinking|drink|money|rivalry|stealing-a-painting|theft|death|scene-of-the-crime|screwball-comedy|murder-of-an-old-woman|shaving|circumcision|falling-in-love|implied-nudity|bare-chested-male|bank-check|mace-spray|subtitled-scene|cantonese|sadist|sadism|brutality|torture|public-address-system|gagging|shot-in-the-back|pants-falling-down|pepper-spray|toilet|war-medal|dog|police-station|caught-having-sex|robbery|thief|arrow|shot-with-an-arrow|thug|eccentric|dancing|food-poisoning|jumping-from-a-car|foot-chase|hit-by-a-car|informant|magnifying-glass|embassy|stupidity|femme-fatale|gunfight|shootout|urination|trafalgar-square-london|investigation|library|motel|spy|secret-agent|police-inspector|police|arrest|impalement|assassin|assassination-attempt|swastika|elevator|hotel|injection|knocked-out|drunkenness|airplane|airport|conspiracy|mechanic|smuggler|smuggling|party|horse|father-daughter-relationship|nymphomaniac|los-angeles-california|moscow-russia|kremlin|london-eye|big-ben-london|sexual-innuendo|double-entendre|oxfordshire-england|funeral|corpse|hearse|sword-fight|cockney-accent|world-war-two-veteran|journey-shown-on-a-map|interrogation|rescue|escape|hostage|kidnapping|meat-cleaver|restaurant|blood|straight-razor|jumping-from-height|jumping-through-a-window|threatened-with-a-knife|knife|fish-out-of-water|brawl|fight|fistfight|englishman-abroad|england|rifle|bar|bar-fight|nightclub|hong-kong|mile-high-club|hit-with-a-mallet|hit-in-the-crotch|head-butt|punched-in-the-face|chase|car-motorcycle-chase|car-accident|car-chase|rolls-royce|motorcycle|explosion|cigarette-lighter|fire|blowtorch|billionaire|manor-house|mansion|love-triangle|repeated-line|womanizer|held-at-gunpoint|slapstick-comedy|caper|deception|cell-phone|bumbling-hero|unlikely-hero|anti-hero|race-against-time|money-problems|husband-wife-relationship|revenge|red-herring|revolver|pistol|bodyguard|manservant|shot-in-the-foot|shot-in-the-hand|shot-in-the-arm|shot-in-the-shoulder|shot-to-death|shot-in-the-chest|no-opening-credits|flashback|two-in-a-bathtub|bathtub|sword|accidental-shooting|gun|kiss|london-england|auction|murder|vase|mustache|voice-over-narration|based-on-novel|surprise-ending|one-word-title|title-spoken-by-character|character-name-in-title</t>
  </si>
  <si>
    <t xml:space="preserve">tt1850397</t>
  </si>
  <si>
    <t xml:space="preserve">The Loft</t>
  </si>
  <si>
    <t xml:space="preserve">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</si>
  <si>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 xml:space="preserve">Karl Urban, James Marsden, Wentworth Miller, Eric Stonestreet</t>
  </si>
  <si>
    <t xml:space="preserve">Erik Van Looy</t>
  </si>
  <si>
    <t xml:space="preserve">Mystery, Romance, Thriller</t>
  </si>
  <si>
    <t xml:space="preserve">remake|flashback-within-a-flashback|betrayal|flashback|scene-during-opening-credits|rain|wrist-slitting|brother-sister-relationship|female-rear-nudity|body-landing-on-a-car|falling-off-a-balcony|cheating-husband|handcuffed-to-a-bed|discovering-a-dead-body|interrogation|bare-chested-male|adultery|husband-wife-relationship|prostitute|murder|surprise-ending|loft|architect|psychiatrist|secret|injection-in-arm|walking-in-the-rain|nodding-head|bloody-knife|snorting-cocaine|overdose|hundred-dollar-bill|fake-suicide-note|drugged|hot-tempered-man|breaking-the-rules|champagne|public-nudity|woman-undressing-for-a-man|man-in-ladies-room|pushed-into-a-swimming-pool|man-undressing-for-a-woman|casino|man-wearing-a-tuxedo|building-opening-party|string-quartet|outdoor-wedding-reception|gramatical-error|latin-phrase-written-in-blood|camera-shot-of-a-woman's-legs|psychologist|insulin|dropping-a-liquor-bottle|voyeur|dead-nude-female-body|deception|drugged-drink|head-butt|punched-in-the-face|doggystyle-sex|san-diego-california|misogyny|crotch-grab|latin|nonlinear-timeline|slow-motion-scene|remake-by-original-director|sex-scene|police-station|man-crying|dvd|caught-having-sex|writing-in-blood|apartment|obsession|party|overprotective-brother|gay-innuendo|infidelity|key|wedding|blood|knife|suicide|falling-to-death|police-detective|hidden-camera|sex-tape|swimming-pool|skinny-dipping|machismo|framed-for-murder|drug-addiction|cocaine|brother-brother-relationship|man-undressing|mistaken-for-gay|friendship-between-men|remake-of-belgian-film|one-word-title|corpse|title-spoken-by-character|male-rear-nudity</t>
  </si>
  <si>
    <t xml:space="preserve">tt2937898</t>
  </si>
  <si>
    <t xml:space="preserve">A Most Violent Year</t>
  </si>
  <si>
    <t xml:space="preserve">In New York City 1981, an ambitious immigrant fights to protect his business and family during the most dangerous year in the city's history.</t>
  </si>
  <si>
    <t xml:space="preserve">Oscar Isaac, Elyes Gabel, Jessica Chastain, Lorna Pruce</t>
  </si>
  <si>
    <t xml:space="preserve">Nominated for 1 Golden Globe. Another 15 wins &amp; 48 nominations.</t>
  </si>
  <si>
    <t xml:space="preserve">american-dream|new-york-city|oil|immigrant|violence|child-with-gun|ambitious-man|truck-hijacking|oil-truck|business-ethics|coat|1980s|husband-wife-relationship|year-1981|tunnel|new-york|hijacking|winter|truck|bank|mansion|corruption|brooklyn-new-york-city|new-york-skyline|foot-chase|assistant-district-attorney|jogging|deer|snow|reaganomics|social-criticism|capitalism|road-accident|killing-a-deer|death|dead-body|blood-splatter|car-accident|bank-loan|asking-for-a-loan|financial-problem|usa|cigarette-smoking|woman-smoking-cigarette|cleavage|hijacking-a-truck|carjacking|pistol|truck-driver|shootout|self-defense|gun-permit|woman-with-gun|threats-and-intimidation|oil-leak|suicide-by-gunshot|loan-shark|business-deal|business-competition|fuel-oil|oil-industry|salesman|employee|employer-employee-relationship|orthodox-jew|jewish-man|jew|family-business|dog|subway-chase|subway|railroad-tracks|train|lawyer|criminal|shouting|argument|evidence|hiding-evidence|running|bruise|blood|broken-jaw|shot-in-the-head|suicide|loan-officer|loan|factory|birthday-party|car-chase|search|warrant|police-officer|police-detective|police|gun|man-in-towel|man-wearing-towel|bare-chested-male</t>
  </si>
  <si>
    <t xml:space="preserve">tt2322441</t>
  </si>
  <si>
    <t xml:space="preserve">Fifty Shades of Grey</t>
  </si>
  <si>
    <t xml:space="preserve">Literature student Anastasia Steele's life changes forever when she meets handsome, yet tormented, billionaire Christian Grey.</t>
  </si>
  <si>
    <t xml:space="preserve">Dakota Johnson, Jamie Dornan, Jennifer Ehle, Eloise Mumford</t>
  </si>
  <si>
    <t xml:space="preserve">Sam Taylor-Johnson</t>
  </si>
  <si>
    <t xml:space="preserve">Nominated for 1 Oscar. Another 9 wins &amp; 24 nominations.</t>
  </si>
  <si>
    <t xml:space="preserve">female-nudity|female-frontal-nudity|pubic-hair|spanking|perversion|sex-scene|male-pubic-hair|female-rear-nudity|erotica|bdsm|male-objectification|sex-toy|sadomasochism|loss-of-virginity|blindfold|rich-man-poor-woman|sexual-fantasy|bondage|helicopter|sexuality|woman-wearing-only-a-man's-shirt|dancing|alcohol|passionate-kiss|female-pubic-hair|kissing-in-an-elevator|photographer|whip|virgin|undressing-someone|sex-in-an-elevator|sexual-awakening|barefoot-woman|consenting-woman|consenting-adult|posing-for-a-photo|wardrobe|male-nudity|four-word-title|bare-chested-male|rainy-day|chauffeur|glider|based-on-novel|billionaire|naive|gift|dominant|son-of-a-prostitute|hand-slap|graduation-present|biting-lip|walking-in-the-woods|man-undressing-a-woman|two-in-a-bath|duct-tape|cable-tie|reference-to-thomas-hardy|breasts|blockbuster|dinner|wine-drinking|jogging|pulling-down-pants|willing-woman|ice-cube|telephone-call|apple-computer|office|title-directed-by-female|alternative-lifestyle|closet|elevator|character-name-in-title|laptop|number-in-title|non-disclosure-agreement|hardware-store|sexual-submissiveness|male-frontal-nudity|f-rated|woman|whipping-someone|kiss|six-lashes|child-abuse-victim|barrel-roll|camera-shot-of-feet|margarita|cosmopolitan-the-drink|gazpacho|son-of-a-crack-addict|braided-hair|close-up-of-mouth|contract-negotiation|helium-balloon|reference-to-mrs.-robinson|car-collection|grand-piano|cooking-breakfast|playing-piano|eurocopter-sa-341-gazelle|seattle-nightscape|helicopter-pilot|female-vomiting|waiting-in-line-for-a-restroom|drunk-dialing|first-edition-book|chauffeured-limousine|caught-having-sex|rope|volkswagen-beetle|walking-in-the-rain|reference-to-jane-austen|monogrammed-pencil|apple-laptop|trip-and-fall|close-up-of-eye|cuff-links|merkin-wig|flying|city|macbook-air-laptop|product-placement|title-same-as-book|cell-phone|photo-shoot|high-rise|seattle-washington</t>
  </si>
  <si>
    <t xml:space="preserve">tt2802144</t>
  </si>
  <si>
    <t xml:space="preserve">Kingsman: The Secret Service</t>
  </si>
  <si>
    <t xml:space="preserve">A spy organization recruits an unrefined, but promising street kid into the agency's ultra-competitive training program, just as a global threat emerges from a twisted tech genius.</t>
  </si>
  <si>
    <t xml:space="preserve">Adrian Quinton, Colin Firth, Mark Strong, Jonno Davies</t>
  </si>
  <si>
    <t xml:space="preserve">spy|female-rear-nudity|training|secret-organization|sliced-in-two|class-differences|murder|death-of-father|spy-comedy|reference-to-james-bond|f-word|lisp|person-on-fire|exploding-head|impalement|throat-slitting|mentor|death-of-husband|massacre|torture|underwater-scene|traitor|death|megalomaniac|female-assassin|london-england|based-on-comic-book|death-of-friend|anal-sex|based-on-comic|hero-kills-a-woman|cigarette-lighter|umbrella|man-kills-a-woman|action-hero|dog|child-in-peril|church|secret-government-organization|gay-slur|racial-slur|bare-chested-male|cockney-accent|white-house|billionaire|speeding-vehicle|father-of-the-nation|reference-to-ed-iron-man-kretz|dissecting-room|sex-scene|marvel-comics|cult-film|super-villain|adult-humor|villain|black-humor|multiple-time-frames|impaled|crashing-through-a-window|baby-in-a-stroller|mayhem|locking-a-door|head-blown-off|grenade|paraglider|superspy|slow-motion-action-scene|knife-held-to-throat|anti-satellite-missile|tunnel-runway|man-wearing-glasses|motivational-speach|reference-to-noah|removing-an-implant|bombardier-challenger-600|weather-balloon|toast-to-a-dead-friend|napoleon-brandy|fire-axe|switching-drinks|butterfly-collection|shooting-a-dog|man-wearing-a-top-hat|signet-ring|surface-to-air-missile|arsenal|newspaper-headline|reference-to-margaret-thatcher|champagne|drugged|big-mac|man-wearing-a-tuxedo|halo-parachute-jump|shorts-sc.7-skyvan|implant-scar|ghillie-suit|sniper|splashed-with-water|automated-factory|industrial-robot|poodle-puppy|man-on-life-support|pug-puppy|laser-surgery|one-way-window|bomb|death-of-a-recruit|knocking-heads-together|bullet-proof-umbrella|tooth-knocked-out|guinness|driving-doughnuts|flood|pacifier|swimming-underwater|cut-in-half-vertically|homophobia|finger-shot-off|prosthetic-running-blade|body-covered-with-a-sheet|prosthetic-foot|whisky|fire-fight|uh-1-huey-helicopter|flooded-room|mcdonald's-restaurant|gadget-ring|vomiting|gadget-pen|one-way-mirror|young-version-of-character|gadget-watch|gadget-umbrella|umbrella-as-weapon|electronic-music-score|hairy-chest|die-hard-scenario|necklace-yanked-off|axe-murder|child-spy|spy-hero|mass-murder|computer-chip|black-comedy|blood-splatter|martial-arts|poisoned-blade|villainess|middle-east|year-2014|year-1997|assassin|brainwashing|knocked-out|ambush|sniper-rifle|implant|computer-hacker|sabotage|redemption|speech-impediment|ex-marine|ex-soldier|eavesdropping|chaos|secret-room|stabbed-in-the-arm|escape|waking-up-from-a-coma|sociopath|manipulation|filmed-killing|mansion|hologram|scene-during-end-credits|corrupt-politician|showdown|bodyguard|shot-to-death|shot-in-the-leg|shot-in-the-back|shot-in-the-chest|shot-in-the-throat|shot-in-the-eye|shot-in-the-forehead|shot-in-the-face|scar|body-bag|corpse|shot-in-the-head|severed-hand|severed-arm|jumping-through-a-window|thrown-through-a-window|stabbed-to-death|stabbed-in-the-back|stabbed-in-the-chest|stabbed-in-the-throat|stabbed-in-the-eye|stabbed-in-the-head|stabbed-through-the-chin|press-conference|tranquilizer-dart|beaten-to-death|beating|kicked-in-the-stomach|punched-in-the-chest|punched-in-the-face|riot|teacher-student-relationship|death-of-mentor|tough-guy|undercover-agent|drugged-drink|flashback|surveillance|security-camera|car-crash|suicide-bomber|subtitled-scene|interrogation|bag-over-head|tied-to-a-chair|widow|culture-clash|hidden-microphone|hidden-camera|two-way-mirror|betrayal|deception|disguise|black-eye|microchip|mind-control|arrest|remote-control-car|stealing-a-car|poetic-justice|violence|revenge|tracking-device|outer-space|fear-of-heights|female-spy|split-screen|threatened-with-a-knife|knife-in-shoe|poison|bar-fight|gore|blood|rescue|held-at-gunpoint|hostage|kidnapping|princess|prime-minister|professor|prosthetic-leg|terrorist-plot|terrorist|terrorism|jumping-from-an-airplane|skydiving|parachute|satellite|missile|rocket-launcher|revolver|race-against-time|electrocution|burned-alive|body-landing-on-a-car|espionage|self-referential|world-domination|female-killer|silencer|assault-rifle|pistol|machine-gun|mercenary|meat-cleaver|hit-with-a-baseball-bat|knife|exploding-body|kentucky|rio-de-janeiro-brazil|manor-house|secret-agent|british|secret-society|explosion|brawl|fistfight|stylized-violence|hand-to-hand-combat|mixed-martial-arts|parkour|police-chase|car-chase|shootout|icon-comics|surprise-ending|indian-rope-trick|bdsm|attempted-genicide|stop-action|church-service|domestic-violence|african-american|one-man-army|briton-abroad|tower-bridge-london|piccadilly-circus-london|wristwatch|baseball-cap|bunker|newspaper-clipping|preacher|photograph|bullet-time|one-against-many|teenage-hero|apartment|medal|fireworks|tailor|train|elevator|subterranean|nightclub|mother-son-relationship|boyfriend-girlfriend-relationship|teenager|snow|mountain|police-station|taxi|falling-from-height|slow-motion-scene|fast-motion-sequence|laptop|pub|product-placement|scottish-accent|character-repeating-someone-else's-dialogue|character's-point-of-view-camera-shot|subjective-camera|airplane|hot-air-balloon|no-opening-credits|gadget|homage|cell-phone|desert-eagle|stadium|beach|driving-in-reverse</t>
  </si>
  <si>
    <t xml:space="preserve">tt2637294</t>
  </si>
  <si>
    <t xml:space="preserve">Hot Tub Time Machine 2</t>
  </si>
  <si>
    <t xml:space="preserve">When Lou finds himself in trouble, Nick and Jacob fire up the hot tub time machine in an attempt to get back to the past. But they inadvertently land in the future with Adam Jr. Now they ...</t>
  </si>
  <si>
    <t xml:space="preserve">Rob Corddry, Craig Robinson, Clark Duke, Adam Scott</t>
  </si>
  <si>
    <t xml:space="preserve">time-machine|hot-tub|time-lord|acid-trip|dance-club|cocaine|concealed-nudity|female-nudity|male-frontal-nudity|male-nudity|alternate-timeline|montage|vomiting|shot-in-the-crotch|bare-chested-male|child-pornography|time-travel-comedy|sequel|time-travel|title-spoken-by-character|reference-to-neil-patrick-harris|reference-to-jennifer-lawrence|fictional-game-show|reference-to-lord-of-the-rings|gay-sex|virtual-sex|shooting-off-penis|male-full-frontal-nudity|bare-breasts|second-part|grey-cat</t>
  </si>
  <si>
    <t xml:space="preserve">tt1798243</t>
  </si>
  <si>
    <t xml:space="preserve">Rudderless</t>
  </si>
  <si>
    <t xml:space="preserve">A grieving father in a downward spiral stumbles across a box of his recently deceased son's demo tapes and lyrics. Shocked by the discovery of this unknown talent, he forms a band in the hope of finding some catharsis.</t>
  </si>
  <si>
    <t xml:space="preserve">Samuel Goldwyn</t>
  </si>
  <si>
    <t xml:space="preserve">Miles Heizer, Alexandra Lovelace, Billy Crudup, Casey Twenter</t>
  </si>
  <si>
    <t xml:space="preserve">William H. Macy</t>
  </si>
  <si>
    <t xml:space="preserve">intergenerational-friendship|school-shooting|loss-of-son|demo-tape|grieving-father|guitar-player|guitar|directed-by-cast-member|music-store|news-report|sailboat|alcoholism|advertising-executive|college-campus|college-student|college|musician|rock-band|grief|one-word-title</t>
  </si>
  <si>
    <t xml:space="preserve">tt1247690</t>
  </si>
  <si>
    <t xml:space="preserve">Serena</t>
  </si>
  <si>
    <t xml:space="preserve">In Depression-era North Carolina, the future of George Pemberton's timber empire becomes complicated when he marries Serena.</t>
  </si>
  <si>
    <t xml:space="preserve">Bradley Cooper, Jennifer Lawrence, Rhys Ifans, Toby Jones</t>
  </si>
  <si>
    <t xml:space="preserve">Susanne Bier</t>
  </si>
  <si>
    <t xml:space="preserve">femme-fatale|jealousy|great-depression|north-carolina|woman|female-director|f-rated|strong-female-lead|title-directed-by-female|strong-female-character|no-opening-credits|setting-oneself-on-fire|strangulation|murder-of-an-old-woman|blackmail|flashlight|telephone-call|throat-slitting|straight-edge-razor|hotel-room|defacing-a-photograph|dead-deer|waterfall|humming|hand-kissing|drunkenness|reference-to-raleigh-north-carolina|payday|ledger-book|key|suitcase|photograph|honor-bound|prophecy|knocking-on-a-door|smashing-a-baby-crip-with-an-axe|tree-stump|crying|blood-stain|hospital|pain|doctor|pickup-truck|tourniquet|axe-accident|hand-injury|blood-splatter|blood|whistle|baby-crib|snow|flash-camera|throwing-an-axe|reference-to-the-bible|church|unwed-mother|guilt|back-scar|crying-baby|baby-boy|cigarette-case|coroner|autopsy|liar|lie|horse-and-wagon|murder-disguised-as-hunting-accident|pointing-a-rifle-at-someone|pride|hound-dog|dog|drinking|drink|fireplace|betrayal|bank-loan|collateral|friendship|friend|homosexual-subtext|rain|reference-to-asheville-north-carolina|eminent-domain|bribery|u.s.-senator|politics|safe|money|partner|cabin|talking-to-an-eagle|barn|looking-at-oneself-in-a-mirror|mirror|photographer|camera|logging-baron|national-park|falconry|anguish|mental-illness|house-on-fire|suicide-by-fire|suicide|cigarette-lighter|making-a-bed|dead-body|death-of-husband|death-of-protagonist|panther-attack|knife|rifle-pointed-at-camera|gunshot|kiss-on-the-forehead|noland-north-carolina|train-boxcar|fight-on-a-train|running-after-a-train|chase|running|jumping-onto-a-train|shushing|pursuit|baby-in-danger|reference-to-washington-d.c.|reference-to-kingsport-tennessee|husband-chokes-wife|ex-con|saw|bachelor|giving-someone-a-bath|bathtub|bath|cigar-smoking|reference-to-colorado|reference-to-brazil|pregnancy|handshake|reference-to-jesus-christ|train-station|cigarette-smoking|dancing|slow-motion-scene|timber-camp|horse-jumping|reference-to-god|bare-chested-male|runaway-train|timbering-accident|loan|letter|train-tracks|axe|cutting-down-a-tree|food|serving-tray|mountain|small-town|rural-setting|dancer|horse|rifle|prologue|smoky-mountains|woods|bank|marriage|barreness|sex|death|kiss|illegitimate-son|melodrama|hunting|corruption|nature-conservation|miscarriage|debt|madness|timber-business|1930s|year-1929|logging|teen-parent|sheriff|revenge|murder|husband-wife-relationship|based-on-novel|title-spoken-by-character|horseback-riding|forename-as-title|train|bear|rattlesnake|eagle|panther|one-word-title</t>
  </si>
  <si>
    <t xml:space="preserve">tt2381941</t>
  </si>
  <si>
    <t xml:space="preserve">Focus</t>
  </si>
  <si>
    <t xml:space="preserve">In the midst of veteran con man Nicky's latest scheme, a woman from his past - now an accomplished femme fatale - shows up and throws his plans for a loop.</t>
  </si>
  <si>
    <t xml:space="preserve">Will Smith, Margot Robbie, Adrian Martinez, Gerald McRaney</t>
  </si>
  <si>
    <t xml:space="preserve">con-artist|deception|seduction|con-man|woman-wearing-only-a-man's-shirt|buenos-aires|rivalry|revenge|heist|betrayal|racing-car|interracial-relationship|femme-fatale|bikini|strangling|duct-tape-gag|helmet|deliberate-car-crash|five-hundred-euro-bill|mistaken-for-a-lesbian|woman-wearing-a-black-bikini|tear-on-cheek|woman-crying|number-55|blind-mouse|priming|pack-of-money|distraction|football-game|horse-race|older-man-younger-woman-relationship|interracial-romance|father-son-relationship|stolen-watch|suffocation|duct-tape-over-mouth|reference-to-twitter|finger-gun|tattoo-on-back|doggystyle-sex|reference-to-bill-gates|reference-to-whitney-houston|reference-to-kevin-costner|interracial-sex|sex-scene|topless-female-nudity|reference-to-bill-clinton|sleight-of-hand|reference-to-r.-kelly|interracial-kiss|stolen-wallet|football-stadium|race-track|interracial-love|horse-track|pretending-to-be-drunk|car-crash|bet|airbag|neck-brace|race-car-owner|stealing-a-car|abandoned-warehouse|suspicion|department-store|billionaire|beating|punched-in-the-face|black-eye|psychology|atm|obese-man|friendship|wristwatch|grifter|spaniard|jewelry|near-death-experience|market|revelation|hospital|ambulance|scene-during-opening-credits|flash-forward|parking-garage|character-repeating-someone-else's-dialogue|laptop|flash-drive|computer-cracker|bare-chested-male|bartender|balcony|cell-phone|contact-lens|sunglasses|casino|card-game|gambling-addict|gambling|bag-of-money|money|american-football|binoculars|necklace|black-comedy|caper|f-word|woman-on-top|attempted-robbery|snow|pickpocket|american-abroad|buenos-aires-argentina|new-orleans-louisiana|new-york-city|chrysler-building-manhattan-new-york-city|drunkenness|racial-slur|ethnic-slur|montage|slow-motion-scene|black-bra-and-panties|woman-in-bra-and-panties|australian|product-placement|tied-to-a-chair|interrogation|bound-and-gagged|kidnapping|pharmacy|long-take|airport|double-cross|flashback|bodyguard|blood|blood-on-shirt|shot-in-the-chest|held-at-gunpoint|pistol|hotel|party|nightclub|restaurant|bar|female-thief|training|anti-hero|thief|asian-man|written-by-director|one-word-title|title-spoken-by-character|surprise-ending</t>
  </si>
  <si>
    <t xml:space="preserve">tt2172584</t>
  </si>
  <si>
    <t xml:space="preserve">Maps to the Stars</t>
  </si>
  <si>
    <t xml:space="preserve">A tour into the heart of a Hollywood family chasing celebrity, one another and the relentless ghosts of their pasts.</t>
  </si>
  <si>
    <t xml:space="preserve">Julianne Moore, Mia Wasikowska, John Cusack, Evan Bird</t>
  </si>
  <si>
    <t xml:space="preserve">Nominated for 1 Golden Globe. Another 10 wins &amp; 19 nominations.</t>
  </si>
  <si>
    <t xml:space="preserve">aspiring-actor|dysfunctional-family|male-frontal-nudity|male-full-frontal-nudity|sex|satire|brother-sister-incest|brother-sister-relationship|male-nudity|actress|rehab|therapy|fire|child-star|personal-assistant|accidental-incest|masturbation|dead-mother|fellatio|brother-sister-wedding|father-daughter-relationship|father-son-relationship|mother-daughter-relationship|mother-son-relationship|husband-wife-relationship|sex-with-a-client|murder-of-a-child|film-within-a-film|incest-overtone|threesome|incest|male-masturbation|penis|nudity|lesbian-sex|erection|mother-daughter-incest|actor|drugs|ghost|sex-in-limousine|accidental-shooting|revolver|drug-addiction|hallucination|psychology|narcissism|bludgeoned-to-death|menstrual-blood|father-throws-daughter-out-of-house|reference-to-ghb|sexual-abuse|massage-therapist|schizophrenic|false-memory|anger|testicles|child-abuse|personal-manager|double-suicide|brother-sister-marriage|jealousy|family-relationships|los-angeles-california|arrogance|bludgeoning|filmmaking|reference-to-drew-barrymore|apparition|hollywood-walk-of-fame|beverly-hills-california|abusive-father|employer-employee-relationship|hollywood-sign|name-dropping|suicide-pact|escaped-mental-patient|overbearing-father|sheepdog|restraining-order|prescription-drug-abuse|energy-drink|schadenfreude|burnt-face|menstruation|hollywood-california|suicide|murder|wedding-ring|ring|limousine|poem|sex-in-a-car|chauffeur|mental-illness|drug-abuse|haunted-by-the-past|burn-victim|death-of-son|female-nudity|male-pubic-hair|ageism|smoking-in-bed|male-rear-nudity|reference-to-oprah-winfrey|reference-to-lance-armstrong|reference-to-nicole-kidman|labia|child|book|babysitter|gloves|pubic-hair|reference-to-ipad|reference-to-ebay|craft-service-table|reference-to-valentino's-store|reference-to-jack-cassidy|pill|flushing-drugs-down-a-toilet|fired-from-a-job|bloodstain|dead-child|drowned-body|dysfunctionality|vulgarity|slur|insult|sexual-insult|cellular-phone|cellphone|nervousness|couple-marries-themselves|beer|reflection-in-glass-window|doorbell|subjective-camera|reference-to-perrier|psychopath|illness|hit-with-a-statuette|little-girl|seduction|bronchitis|father-punches-daughter|man-punches-a-woman|choking-someone|safe-sex|pointing-a-gun-at-one's-head|reference-to-columbine|dancing|dancer|orgasm|laxative|reference-to-damocles|reference-to-shirley-temple-the-drink|meanness|rudeness|makeup|moving-a-potted-plant|reference-to-kozy-shack|shyness|reading-aloud|reading|memory|answering-machine|throwing-a-cell-phone|liberty|reference-to-ford-mustang-the-car|driver's-license|dog|long-black-gloves|reference-to-klonopin|grandmother|drinking|drink|sobriety|reference-to-oxycodone|reference-to-diarrhea|reference-to-nobu-restaurant|selling-feces|menopause|reference-to-facebook|notebook|placing-hand-over-someone's-mouth|haunting|mirror|childhood-rape|screaming|self-indulgence|black-and-white-scene|watching-a-movie-on-tv|patient|jewish-slur|jew|bus|reference-to-maison-du-chocolat|watching-tv|reference-to-the-internet|restaurant|cafe|theatrical-agent|reference-to-the-teamsters|detox|airplane|yoga|fan-the-person|hospital|shopping|reference-to-tnt|reference-to-hbo|vomiting-into-a-urinal|vomiting|urinal|housekeeper|casting-director|casting|knocking-on-a-door|reference-to-paul-thomas-anderson|reference-to-twitter|theft|thief|audition|bathtub|reference-to-elisabeth-kubler-ross|facial-scar|teenage-boy|paranoia|woman-on-fire|man-on-fire|gun|reference-to-goldenseal|wedding-vows|enema|reference-to-astragalus|reference-to-zoloft|reference-to-xanex|urination|reference-to-ambien|reference-to-neiman-marcus|overhead-shot|fear|looking-out-a-window|influenza|sense-of-smell|film-set|film-studio|interview|marriage|tampax|sunglasses|tears|crying|kiss-on-the-forehead|diary|reference-to-the-golden-globes|song|singing|singer|violence|blood-splatter|apology|breakfast-burrito|reference-to-carl-jung|joke-telling|storytelling|cigarette-smoking|reference-to-jesus-christ|reference-to-god|hatred|sleeplessness|sleeping|kiss|reference-to-elle-fanning|reference-to-emma-watson|reference-to-beverly-hills-high-school|little-boy|therapist|money|lie|reference-to-blake-shelton|reference-to-garry-marshall|aids|non-hodgkin's-lymphoma|film-director|writer|nightmare|drug-use|reference-to-shaun-cassidy|drowning|death|tragic-event|killing-a-dog|reference-to-chuck-lorre|strangulation|massage|shouting|argument|humiliation|reference-to-ryan-seacrest|reference-to-bernardo-bertolucci|reference-to-anne-hathaway|reference-to-tatum-o'neal|reference-to-harvey-weinstein|reference-to-demi-lovato|reference-to-robert-downey-jr.|kicked-in-the-stomach|crying-woman|blood-on-face|interrupted-sex|stage-mother|cowardice|head-bashed-in|reference-to-halle-berry|doting-mother|answering-machine-message|flatulence|child-ghost|wet-dress|black-dress|white-dress|abusive-stepfather|woman-sitting-on-a-toilet|arson|reference-to-jim-carrey|reference-to-the-dalai-lama|anti-semitic-slur|male-diva|reference-to-david-cassidy|reference-to-al-gore|constipation|blood|burning-body|swimming-pool|reference-to-google|toilet|reference-to-imdb|applying-for-a-job|profanity|sports-car|reference-to-architectural-digest-the-magazine|reference-to-quiet-moment-the-laxative|reference-to-american-spirit-cigarettes|reference-to-seroquel|black-bra-and-panties|reference-to-star-wars-convention|reference-to-tmz|feces|labia-piercing|reference-to-amtrak|16-year-old|23-year-old|9-year-old|18-year-old|penis-slur|undressing|reference-to-the-four-seasons-restaurant|reference-to-the-sundance-film-festival|reference-to-zooey-deschanel|reference-to-yogi-tea|reference-to-tony-montana|reference-to-universal-studios|reference-to-the-holly-crest-hotel|reference-to-vicodin|reference-to-the-academy-awards|reference-to-ryan-gosling|green-panties|red-bra-and-panties|reference-to-mother-teresa|reference-to-shirley-temple|13-year-old</t>
  </si>
  <si>
    <t xml:space="preserve">tt1823672</t>
  </si>
  <si>
    <t xml:space="preserve">Chappie</t>
  </si>
  <si>
    <t xml:space="preserve">In the near future, crime is patrolled by a mechanized police force. When one police droid, Chappie, is stolen and given new programming, he becomes the first robot with the ability to think and feel for himself.</t>
  </si>
  <si>
    <t xml:space="preserve">Sharlto Copley, Dev Patel, Ninja, Yo-Landi Visser</t>
  </si>
  <si>
    <t xml:space="preserve">robot|artificial-intelligence|future|mind-uploading|consciousness|police|robot-cop|torture|learning|money-falling-through-the-air|johannesburg-south-africa|black-sheep|one-word-title|title-spoken-by-character|character-name-in-title|near-future|criminal|van|engineer|heist|africa|weapon|woman|shot-multiple-times|killed-with-a-shovel|vertical-take-off|crashing-through-a-wall|robot-versus-robot|cluster-bomb|ripped-in-half|stray-dog|caught-in-the-rain|fist-bump|raised-fist|pump-action-shotgun|demolishing-a-car|pipe-wrench|nunchuck|target-shooting|pink-mac-10|eurocopter-as350-squirrel|yellow-m4-carbine|factory|newscast|man-versus-robot|eurocopter-ec145|criminal-as-protagonist|tattooed-man|angle-grinder|police-car|kicked-through-a-wall|woman-killed|sony-vaio|shovel-as-weapon|handheld-detonator|hand-gun|torn-in-half|man-with-glasses|golden-ak-47|police-headquarters|police-officer|policeman|prototype|police-robot|lawlessness|humanoid-robot|nissan-gt-r|semi-truck-and-trailer|armored-car|butterfly-knife|shuriken|human-versus-robot|human-versus-machine|human-piloted-robot|sentient-robot|cartoon-on-tv|blood-splatter|written-by-director|flashback|nonlinear-timeline|throwing-a-rock|employer-employee-relationship|thug|hit-with-a-shovel|punk|redemption|inventor|interview|based-on-short-film|social-commentary|manipulation|double-cross|cigar-smoking|employee-employee-relationship|sociopath|surrealism|burial|strangulation|character-repeating-someone-else's-dialogue|binoculars|bag-of-money|rubber-chicken|police-chief|circular-saw|shootout|self-sacrifice|gun-in-mouth|car-crash|exploding-body|switchblade|interrogation|thrown-through-a-window|arm-ripped-off|severed-arm|dismemberment|corpse|dog|impalement|betrayal|deception|gatling-gun|grenade-launcher|rocket-launcher|rpg|throwing-star|nunchucks|threatened-with-a-knife|knife|assault-rifle|shotgun|eavesdropping|ak-47|machine-gun|uzi|gun-store|revolver|pistol|hit-with-a-baseball-bat|molotov-cocktail|brutality|cigarette-smoking|torso-cut-in-half|exploding-car|showdown|detonator|bomb|grenade|armory|electrocution|tracking-device|escape|held-at-gunpoint|hostage|kidnapping|ambush|pistol-whip|arms-dealer|slum|riot|stealing-a-car|carjacking|urban-setting|golden-gun|security-camera|security-guard|surveillance|sabotage|abandoned-factory|shooting-range|target-practice|blood|urban-decay|dual-wield|f-word|bare-chested-male|organized-crime|gang|gangster|crime-boss|crime-lord|robbery|race-against-time|armored-car-robbery|mercenary|ex-soldier|megacorporation|assembly-line|swat-team|police-raid|police-station|helicopter|told-in-flashback|australian|media-coverage|news-report|killer-robot|robot-as-pathos|2010s|drone|giant-robot|flying-robot|foot-chase|broken-arm|broken-leg|fistfight|super-strength|beating|revenge|bulletproof-vest|fast-motion-scene|mullet|slow-motion-scene|training|montage|stabbed-in-the-chest|american-abroad|shot-in-the-leg|shot-in-the-arm|shot-in-the-back|shot-in-the-chest|shot-in-the-forehead|android|shot-in-the-head|black-comedy|no-opening-credits|englishman-abroad|death|murder|urban-violence|robot-arm|helmet|laboratory|set-on-fire|violence|death-of-friend|actor-shares-first-name-with-character|surprise-ending|ceo|title-appears-in-writing|finger-gun|gold-tooth|subjective-camera|character's-point-of-view-camera-shot|cell-phone|photograph|rain|product-placement|party|tattoo|office|south-african|flash-drive|painting|actress-shares-first-name-with-character|laptop|shot-to-death|explosion|doll|book|electronic-music-score</t>
  </si>
  <si>
    <t xml:space="preserve">tt2358925</t>
  </si>
  <si>
    <t xml:space="preserve">Unfinished Business</t>
  </si>
  <si>
    <t xml:space="preserve">A hard-working small business owner and his two associates travel to Europe to close the most important deal of their lives. But what began as a routine business trip goes off the rails in every way imaginable - and unimaginable.</t>
  </si>
  <si>
    <t xml:space="preserve">Vince Vaughn, Tom Wilkinson, Dave Franco, Sienna Miller</t>
  </si>
  <si>
    <t xml:space="preserve">business-trip|company|glory-hole|businessman|female-frontal-nudity|boss|male-rear-nudity|sauna|hamburg-germany|berlin-germany|singing-in-a-car|drugs|american-abroad|two-word-title</t>
  </si>
  <si>
    <t xml:space="preserve">tt2199571</t>
  </si>
  <si>
    <t xml:space="preserve">Run All Night</t>
  </si>
  <si>
    <t xml:space="preserve">Mobster and hit man Jimmy Conlon has one night to figure out where his loyalties lie: with his estranged son, Mike, whose life is in danger, or his longtime best friend, mob boss Shawn Maguire, who wants Mike to pay for the death of his own son.</t>
  </si>
  <si>
    <t xml:space="preserve">Liam Neeson, Ed Harris, Joel Kinnaman, Boyd Holbrook</t>
  </si>
  <si>
    <t xml:space="preserve">albanian|limousine|death|one-night|limousine-driver|drug-dealer|corrupt-cop|alcoholic|mob-boss|boxer|christmas|police|revenge|hitman|seeing-father-die|blood-spatter|close-up-of-eye|walking-wounded|reloading-a-gun|hidden-gun|mentor|poinsettia|apartment-building-fire|night-vision-goggles|stove-left-on|burned-face|limping-man|ruse|eurocopter-as350-squirrel|man-hunt|subway|strangled|hockey-game|grieving-mother|shot-in-the-belly|monopoly-money|toy-gun|stabbed-multiple-times|starts-with-narration|narrated-by-character|flashback-within-a-flashback|in-medias-res|whiskey|lake|shot-through-a-window|burnt-face|reference-to-google|stabbed-in-the-side|woman-slaps-a-man|climbing-a-fence|stabbed-in-the-leg|subtitled-scene|interracial-relationship|freeze-frame|subway-station|strangled-to-death|madison-square-garden-manhattan-new-york-city|rain|cocaine|crashing-through-a-window|apartment-building|three-word-title|police-officer-stabbed|killed-in-police-car|police-officer|manhunt|mafia-boss|electronic-music-score|aerial-shot|irish-mafia|loner|thug|taxi|gash-in-the-face|sociopath|framed-for-murder|following-someone|character-repeating-someone-else's-dialogue|lens-flare|attempted-murder|stealing-a-car|disarming-someone|power-outage|bag-of-money|brooklyn-bridge|new-york-city-skyline|chrysler-building-manhattan-new-york-city|times-square-manhattan-new-york-city|christmas-party|shot-through-a-wall|filmed-killing|locker-room|boxing-ring|face-slap|voice-over-narration|regret|haunted-by-the-past|ex-boxer|boxing|spiral-staircase|interrogation|brother-sister-relationship|family-relationships|heroin|uncle-nephew-relationship|brother-brother-relationship|stepfather-stepdaughter-relationship|sister-sister-relationship|mother-daughter-relationship|night-vision|evacuation|lasersight|redemption|survival|neo-noir|nonlinear-timeline|restaurant|child-in-peril|falling-down-stairs|falling-from-height|one-against-many|morgue|one-man-army|corpse|home-invasion|railyard|el-train|ice-hockey|photograph|police-corruption|arrest|handcuffs|helicopter|swat-team|police-station|police-detective|santa-claus-costume|fugitive|on-the-run|news-report|f-word|cigarette-smoking|newspaper-headline|diner|drunkenness|henchman|pub|bar|irish-american|organized-crime|gangster|crime-boss|urban-setting|machismo|father-son-estrangement|knife|cabin-in-the-woods|forest|anti-hero|action-hero|camera-phone|cell-phone|no-opening-credits|bullet-time|bulletproof-vest|slow-motion-scene|explosion|rifle|revolver|pistol|escape|rescue|car-crash|brutality|blood-splatter|hand-to-hand-combat|assassin|brawl|fight-in-the-restroom|beating|head-butt|punched-in-the-chest|kicked-in-the-stomach|punched-in-the-face|bronx-new-york-city|brooklyn-new-york-city|broken-leg|shot-in-the-chest|shot-in-the-shoulder|shot-in-the-forehead|mob-hit|stabbed-in-the-neck|shot-in-the-neck|boxing-gym|fire|flashback|told-in-flashback|fistfight|burning-building|husband-wife-relationship|bleeding-to-death|blood|new-york-city|shot-in-the-back|held-at-gunpoint|foot-chase|manhattan-new-york-city|queens-new-york-city|death-of-protagonist|shootout|hospital|murder|shot-to-death|facial-scar|murder-of-a-police-officer|police-officer-killed|stabbed-to-death|car-chase|shot-in-the-stomach|stabbed-in-the-back|shot-in-the-head|violence|father-son-relationship|death-of-friend|death-of-son|death-of-father|independent-film</t>
  </si>
  <si>
    <t xml:space="preserve">tt2515034</t>
  </si>
  <si>
    <t xml:space="preserve">The Gunman</t>
  </si>
  <si>
    <t xml:space="preserve">A sniper on a mercenary assassination team, kills the minister of mines of the Congo. Terrier's successful kill shot forces him into hiding. Returning to the Congo years later, he becomes the target of a hit squad himself.</t>
  </si>
  <si>
    <t xml:space="preserve">Sean Penn, Jasmine Trinca, Javier Bardem, Ray Winstone</t>
  </si>
  <si>
    <t xml:space="preserve">blood-vomiting|humanitarian|stealing-a-car|bulldozer|interpol|wine-cellar|assassination|hit-squad|mercenary|death|redemption|well|newscast|love-interest|kissing-while-having-sex|krav-maga|kiss|martial-arts|shot-in-the-stomach|reference-to-murphy's-law|ranch|bullfighting|pistol-whip|infidelity|broken-arm|kicked-in-the-face|male-rear-nudity|night-vision|head-bashed-in|stable|male-in-shower|year-2014|year-2006|two-word-title|pool-hall|henchman|eye-gouging|impalement|home-invasion|africa|village|corruption|spiral-staircase|barn|person-on-fire|fire|disarming-someone|revenge|press-conference|barcelona-spain|tattoo|mental-illness|brain-scan|gibraltar|carousel|sunglasses|fairground|man-punches-a-woman|hypodermic-needle|female-assassin|falling-down-stairs|aquarium|security-camera|surveillance|f-word|cockney-accent|war-buddy|ex-soldier|friendship|london-england|police-officer-killed|scene-during-opening-credits|subtitled-scene|beach|photograph|surfboard|surfing|machine-pistol|mission|bag-over-head|jungle|apartment|hotel|paranoia|cigarette-lighter|cigarette-smoking|cemetery|funeral|bulletproof-vest|horse|mansion|arrest|camera-phone|premarital-sex|drunkenness|bar|restaurant|machete|doctor|hospital|death-of-husband|husband-wife-relationship|englishman-abroad|boyfriend-girlfriend-relationship|war-crime|ex-boyfriend-ex-girlfriend-relationship|geopolitics|corporate-crime|media-coverage|news-report|civil-war|rebel|memory-loss|silencer|shotgun|assault-rifle|machine-gun|pistol|sniper-rifle|character's-point-of-view-camera-shot|subjective-camera|conspiracy|cover-up|politician|post-traumatic-stress-disorder|flashback|haunted-by-the-past|black-ops|ex-special-forces|notebook|hitman|bodyguard|assassin|bar-fight|pub|ambush|booby-trap|landmine|exploding-car|explosion|grenade|on-the-run|shot-through-a-window|threatened-with-a-knife|stabbed-to-death|stabbed-in-the-hand|stabbed-in-the-leg|stabbed-in-the-arm|stabbed-in-the-throat|stabbed-in-the-chest|hit-with-a-shovel|betrayal|deception|corpse|neck-breaking|blood-splatter|blood|shot-to-death|shot-in-the-leg|shot-in-the-hand|shot-in-the-back|shot-in-the-chest|shot-in-the-head|shot-in-the-throat|foot-chase|knife-fight|knife|shootout|bullring|bull|animal-attack|slow-motion-scene|dual-wield|violence|murder|damsel-in-distress|rescue|held-at-gunpoint|hostage|kidnapping|brutality|beating|kicked-in-the-crotch|punched-in-the-face|hand-to-hand-combat|brawl|fistfight|one-against-many|tough-guy|anti-hero|democratic-republic-of-the-congo|head-injury|one-man-army|death-of-friend|based-on-novel|independent-film|bare-chested-male|american-abroad</t>
  </si>
  <si>
    <t xml:space="preserve">tt3235888</t>
  </si>
  <si>
    <t xml:space="preserve">It Follows</t>
  </si>
  <si>
    <t xml:space="preserve">A young woman is followed by an unknown supernatural force after a sexual encounter.</t>
  </si>
  <si>
    <t xml:space="preserve">Bailey Spry, Carollette Phillips, Loren Bass, Keir Gilchrist</t>
  </si>
  <si>
    <t xml:space="preserve">David Robert Mitchell</t>
  </si>
  <si>
    <t xml:space="preserve">22 wins &amp; 41 nominations.</t>
  </si>
  <si>
    <t xml:space="preserve">teenage-girl|supernatural-being|supernatural|being-followed|swimming-pool|sex-scene|beach|sex-in-hospital|sex-in-car|broken-window|voyeurism|evil|peeping-tom|sexually-transmitted-disease|playground|tied-to-a-wheelchair|swing|death-of-friend|ambiguous-ending|group-of-friends|indoor-swimming-pool|death|stalking|female-frontal-nudity|male-frontal-nudity|tied-feet|near-drowning|chloroform|underwater-scene|sister-sister-relationship|incest-subtext|friend|curse|date|lake|tied-up-while-barefoot|kiss|pool|demonic-presence|demonic-entity|demon|loss-of-innocence|bedroom|living-room|house|menace|murder|violence|water|hospital-bed|male-rear-nudity|mysterious-person|paranoia|danger|panic|fright|scare|blood|sexual-attraction|love-interest|girl-with-glasses|neighborhood|shot-in-the-leg|neighbor-neighbor-relationship|watching-tv|broken-leg|corpse|false-name|abandoned-building|car-crash|detroit-michigan|teenage-sex|teenage-boy|fear|apparition|classroom|bathroom|flashlight|suffocation|friendship|cafe|subjective-camera|swimsuit|prostitute|boat|rain|timelessness|entity|hospital|movie-theater|invisibility|wheelchair|broken-arm|written-by-director|electronic-music-score|shape-shifting-demon|shape-shifting-creature|shape-shifting|shape-shifter|male-full-frontal-nudity|male-pubic-hair|pubic-hair|looking-at-self-in-mirror|topless-female-nudity|girl-next-door|porn-magazine|f-word|threat|desperation|search|investigation|talking-about-sex|female-rear-nudity|girl-in-bra-and-panties|bikini|neighbor|shot-to-death|shot-in-the-hand|shot-in-the-neck|hit-with-a-chair|sleep-over|knocked-out|high-school|pistol|game|foot-chase|blood-splatter|arm-cast|electrocution|lightning|abandoned-house|forest|head-wound|urination|target-practice|high-school-yearbook|photograph|bicycle|head-bandage|old-woman|police-car|shot-in-the-head|neo-80s|consequence|college-student|two-word-title|hallway|book|overhead-shot|suburb|footsteps|porch|reading-aloud</t>
  </si>
  <si>
    <t xml:space="preserve">tt2561572</t>
  </si>
  <si>
    <t xml:space="preserve">Get Hard</t>
  </si>
  <si>
    <t xml:space="preserve">When millionaire James King is jailed for fraud and bound for San Quentin, he turns to Darnell Lewis to prep him to go behind bars.</t>
  </si>
  <si>
    <t xml:space="preserve">Will Ferrell, Kevin Hart, Craig T. Nelson, Alison Brie</t>
  </si>
  <si>
    <t xml:space="preserve">Etan Cohen</t>
  </si>
  <si>
    <t xml:space="preserve">singing-in-a-car|millionaire|camera-focus-on-female-butt|gay-bar|two-word-title|kicked-in-the-face|wealth|mansion|father-daughter-relationship|male-frontal-nudity|male-rear-nudity|car-wash|split-screen|title-spoken-by-character|prison|lingerie|reference-to-franz-beckenbauer|arrest|capoeira|yacht|blunt|pistol|flamethrower|neo-nazi|racial-slur|racist|cousin-cousin-relationship|gang|stabbed-in-the-forehead|shiv|homosexual|beating|park|pepper-spray|hiding-in-a-car-trunk|ankle-monitor|countdown|face-slap|slow-motion-scene|kicked-in-the-chest|punched-in-the-face|fistfight|montage|training|false-accusation|news-report|lawyer|party|fbi-agent|cameo|fiancee|los-angeles-california|crenshaw-los-angeles|husband-wife-relationship|nurse|parking-garage|racial-stereotype|ex-convict|bare-chested-male|written-by-director|character-repeating-someone-else's-dialogue|scene-during-opening-credits|ignorance|nonlinear-timeline</t>
  </si>
  <si>
    <t xml:space="preserve">tt1772288</t>
  </si>
  <si>
    <t xml:space="preserve">Danny Collins</t>
  </si>
  <si>
    <t xml:space="preserve">An aging rock star decides to change his life when he discovers a 40-year-old letter written to him by John Lennon.</t>
  </si>
  <si>
    <t xml:space="preserve">Bleecker Street Films</t>
  </si>
  <si>
    <t xml:space="preserve">Al Pacino, Annette Bening, Jennifer Garner, Bobby Cannavale</t>
  </si>
  <si>
    <t xml:space="preserve">Dan Fogelman</t>
  </si>
  <si>
    <t xml:space="preserve">rock-star|ends-with-real-life-photos|ends-with-biographical-notes|pregnant-mother|entertainer|lost-opportunity|inspiration|talent-manager|piano|new-jersey|hyperactive-child|reconciliation|concert|tour-bus|leukemia|estranged-son|songwriting|father-son-relationship|midlife-crisis|based-on-true-story|title-spoken-by-character|two-word-title|hotel|singer|female-in-shower|man-wearing-briefs|man-wearing-towel|bare-chested-male|character-name-in-title</t>
  </si>
  <si>
    <t xml:space="preserve">tt2366608</t>
  </si>
  <si>
    <t xml:space="preserve">Lost River</t>
  </si>
  <si>
    <t xml:space="preserve">A single mother is swept into a dark underworld, while her teenage son discovers a road that leads him to a secret underwater town.</t>
  </si>
  <si>
    <t xml:space="preserve">Christina Hendricks, Iain De Caestecker, Saoirse Ronan, Matt Smith</t>
  </si>
  <si>
    <t xml:space="preserve">Ryan Gosling</t>
  </si>
  <si>
    <t xml:space="preserve">underwater-scene|curse|house-of-horrors|sadism|neo-noir|lynchian|car-fire|skin-diving|straight-razor|ring-on-a-gloved-hand|morbidity|face-peeled-off|self-cutting|burning-bicycle|scrap-yard|demolition|house-fire|pet-rat|faked-death|debt|grand-guignol|dream-like|surrealism|house-on-fire|fire|destroying-a-house|animal-killing|burning-house|swimming-underwater|reservoir|rat|bicycle-on-fire|bicycle|banker|jack-knife|classic-car|poverty</t>
  </si>
  <si>
    <t xml:space="preserve">tt3205376</t>
  </si>
  <si>
    <t xml:space="preserve">Slow West</t>
  </si>
  <si>
    <t xml:space="preserve">A young Scottish man travels across America in pursuit of the woman he loves, attracting the attention of an outlaw who is willing to serve as a guide.</t>
  </si>
  <si>
    <t xml:space="preserve">Kodi Smit-McPhee, Michael Fassbender, Ben Mendelsohn, Aorere Paki</t>
  </si>
  <si>
    <t xml:space="preserve">John Maclean</t>
  </si>
  <si>
    <t xml:space="preserve">Western</t>
  </si>
  <si>
    <t xml:space="preserve">frontier|outlaw|american-west|horse-riding|bounty-hunter|teenage-boy|native-american|greenhorn|19th-century|search|pursuit|16-year-old|scottish|directorial-debut|yankee-doodle-dandy-the-song|rolling-down-a-hill|beach|orphan|dog|wrapped-in-a-blanket|black-american|african-american|drummer|drum|once-upon-a-time|bridge|begins-with-narration|hold-up|bare-butt|horseshoe-nailed-over-a-doorway|horseshoe|banjo|story-telling|wallet|burned-out-indian-village|covered-in-ashes|ash|teepee|colorado-territory|soldier|stealing-from-a-dead-body|chaperone|french|dead-rabbit|tea|coffee|minister|reverend|two-narrators|moon|reference-to-canada|reference-to-ireland|bloody-face|mending-a-fence|hammer|nail|mysterious-man|cigar-smoking|cigarette-smoking|whiskey|bed|hiding-under-a-bed|cat|urination|tears|crying|shushing|blanket|falling-into-water|threat-to-murder|german|shooting-an-arrow-through-someone's-hand|murder-of-father|theft|thief|eyeglasses|compass|sleeping|writer|reference-to-god|escape|scarecrow|mushroom|looking-at-oneself-in-a-mirror|mirror|bow-and-arrow|money|calling-someone-a-son-of-a-bitch|chase|flooding|storm|mountain|rain|overhead-shot|prologue|running|shot-in-the-back|naivety|egg|calling-someone-a-brute|calling-someone-a-silly-boy|blood-splatter|blood|violence|subtitled-scene|american-indian|song|singing|singer|campfire|husband-wife-relationship|robbery|horse|shotgun|shooting|pistol|gun|rifle|reward|wanted-dead-or-alive|wanted-poster|woods|forest|long-underwear|flash-forward|flashback|dead-body|death|murder|little-boy|girl|f-word|drink|drinking|calling-someone-kid|reference-to-charles-darwin|knife|shaving-someone|loneliness|drifter|voice-over-narration|father-daughter-relationship|hit-with-a-pistol|lady|lord|caterpillar|baby|peasant|hit-in-the-face|man-hits-a-woman|reference-to-ursa-major-the-constellation|star-gazing|handbook|reference-to-edward-hepple-hill|uncle-nephew-relationship|black-bear|kiss|kiss-on-the-cheek|falling-to-one's-knees|child|child-abandonment|boots|dying|flaming-arrow|bullet|outlaw-gang|gun-sight|falling-to-the-ground|eating|food|biscuit|indian-burial-platform|gunshot|clothesline-strung-between-horses|whispering|star-the-heavenly-object|pegasus-the-constellation|irishman|scotsman|cardinal-direction-in-title|accidental-killing|tied-to-a-tree|whistling-on-horseback|singing-on-horseback|dream-sequence|empty-gun|absinthe|shot-in-the-forehead|shot-in-the-chest|shot-in-the-head|shot-in-the-shoulder|shot-in-the-leg|shot-through-a-wall|shootout|shot-to-death|family-relationships|boyfriend-girlfriend-relationship|two-word-title|death-of-father</t>
  </si>
  <si>
    <t xml:space="preserve">tt3713166</t>
  </si>
  <si>
    <t xml:space="preserve">Unfriended</t>
  </si>
  <si>
    <t xml:space="preserve">A group of online chat room friends find themselves haunted by a mysterious, supernatural force using the account of their dead friend.</t>
  </si>
  <si>
    <t xml:space="preserve">Heather Sossaman, Matthew Bohrer, Courtney Halverson, Shelley Hennig</t>
  </si>
  <si>
    <t xml:space="preserve">Levan Gabriadze</t>
  </si>
  <si>
    <t xml:space="preserve">teen-horror|chatroulette|forced-suicide|underage-drinking|self-mutilation|slasher|characters-killed-one-by-one|dead-teenager|slasher-flick|supernatural-power|remorse|car-crash|death-by-gunshot|vandalism|outdoor-party|selling-out|basketball-court|reference-to-the-exorcist|abortion|rohypnol|mystery-killer|rejection|slasher-killer|body-count|choked-to-death|stabbed-in-the-throat|betrayal|stabbed-in-the-eye|shot-through-the-mouth|cheating-girlfriend|broken-mirror|pot-smoking|boyfriend-girlfriend-relationship|bare-chested-male|shot-in-the-forehead|desecration|police-officer|fresno-california|group-of-friends|violence|vengeance|impalement|home-invasion|revenge</t>
  </si>
  <si>
    <t xml:space="preserve">tt1791682</t>
  </si>
  <si>
    <t xml:space="preserve">While We're Young</t>
  </si>
  <si>
    <t xml:space="preserve">A middle-aged couple's career and marriage are overturned when a disarming young couple enters their lives.</t>
  </si>
  <si>
    <t xml:space="preserve">Naomi Watts, Ben Stiller, Maria Dizzia, Adam Horovitz</t>
  </si>
  <si>
    <t xml:space="preserve">Noah Baumbach</t>
  </si>
  <si>
    <t xml:space="preserve">documentary-filmmaker|documentary-filmmaking|father-in-law|hipster|husband-wife-relationship|44-year-old|baby|generation-z|generation-x|father-in-law-son-in-law-relationship|couple|psychedelic-drug|shaman|hallucinogen|ayahuasca|written-by-director|female-editor|denial|clash-of-lifestyles|integrity|manipulator|stuck-in-a-rut|creative-block|childless-couple|watching-a-documentary|1-year-later|one-year-later|roller-skating|roller-skates|reference-to-skype|reference-to-youtube|reference-to-twitter|party|google-search|reference-to-google|arthritis|doctor|hip-hop|reference-to-facebook|crude-t-shirt-slogan|vomiting-into-a-bucket|vomiting|male-vomiting|female-vomiting|singing-in-a-car</t>
  </si>
  <si>
    <t xml:space="preserve">tt1014763</t>
  </si>
  <si>
    <t xml:space="preserve">Child 44</t>
  </si>
  <si>
    <t xml:space="preserve">A disgraced member of the Russian military police investigates a series of child murders during the Stalin-era Soviet Union.</t>
  </si>
  <si>
    <t xml:space="preserve">Xavier Atkins, Mark Lewis Jones, Tom Hardy, Joel Kinnaman</t>
  </si>
  <si>
    <t xml:space="preserve">murder-of-a-child|child-murderer|sex|childhood-trauma|sadism|murder|railway|soviet-union|investigation|orphan|train|mgb|woman-slaps-a-man|man-hits-a-woman|moral-dilemma|trauma|adoption|mud|fight-in-mud|mud-wrestling|murder-by-stabbing|death-by-stabbing|sadist|illiterate|murder-by-strangling|death-by-strangling|double-agent|traitor|secret-agent|detective|investigator|police-investigation|revenge|rostov-russia|modus-operandi|russia|suspect|shower|suicide|bare-chested-male|crying-man|fake-pregnancy|policeman-as-antagonist|blackmail|prisoner|wife-slaps-husband|face-slap|crying-woman|repressed-homosexual|gay-couple|gay|woods|naked-corpse|classroom|headmistress|locker-room|stolen-watches|fake-name|train-station|colleague-colleague-relationship|rivalry|totalitarian-state|communist|policeman-as-protagonist|paranoia|spy|informer|arrest|school|switchblade|husband-wife-relationship|suspicious-husband|suspicion|pregnancy|teacher|family-dinner|criminal|political-crime|being-followed|following-someone|forced-confession|confession|underground|subway|loss-of-child|totalitarian-regime|dictatorship|communism|dead-body|police-state|totalitarianism|torture-chamber|torture-room|torture|injection|running-from-police|foot-chase|veterinarian|dissident|policeman|suicide-attempt|pointing-a-gun-on-someone|punch-in-face|fight|berlin-germany|political-murder|theater|year-1953|year-1933|political-prisoner|photographer|russian-flag|death-by-shooting|soldier|shootout|shooting|1940s|1930s|year-1945|flashback|coin|russian-history|european-history|runaway|bully|bullying|reference-to-josef-stalin|crying|orphanage|criminal-regime|maniac|evil-man|psychopath|serial-child-killer|serial-murder|strangulation|violence|witness|jumping-from-a-moving-train|jumping-from-a-train|denunciation|false-pregnancy|execution|russian-secret-police|secret-police|stalinism|1950s|moscow-russia|death-of-child|death-of-son|based-on-true-story|based-on-novel|number-in-title</t>
  </si>
  <si>
    <t xml:space="preserve">tt1641841</t>
  </si>
  <si>
    <t xml:space="preserve">Skin Trade</t>
  </si>
  <si>
    <t xml:space="preserve">After his family is killed by a Serbian gangster with international interests, NYC detective Nick goes to S.E. Asia and teams up with a Thai detective to get revenge and destroy the syndicates human trafficking network.</t>
  </si>
  <si>
    <t xml:space="preserve">Dolph Lundgren, Tony Jaa, Michael Jai White, Ron Perlman</t>
  </si>
  <si>
    <t xml:space="preserve">Ekachai Uekrongtham</t>
  </si>
  <si>
    <t xml:space="preserve">sex-slavery|bangkok-thailand|detective|human-trafficking|revenge|gangster|fbi-agent|fbi|new-jersey|docks|serbian|thailand|hummer|spit-in-the-face|gas-grenade|written-by-star|directorial-debut|reverse-footage|hatred|anger|cell-phone|body-landing-on-a-car|beer|abandoned-house|sunglasses|presumed-dead|man-kills-a-woman|burnt-face|burn-victim|bag-of-money|money|bodyguard|professional-hit|rocket-launcher|shotgun|ak-47|machine-gun|sniper-rifle|sniper|uzi|bilingualism|pistol|bulletproof-vest|swat-team|flashlight|exploding-building|molotov-cocktail|kitchen|organized-crime|mafia-boss|semiautomatic-pistol|mob-boss|crime-boss|police-vigilantism|police-brutality|man-with-glasses|maverick-cop|tough-cop|night-vision-binoculars|binoculars|police-captain|police-station|police-detective|police|rogue-agent|undercover-cop|undercover|evil-man|warrior|tough-guy|one-man-army|anti-hero|action-hero|tattoo|tied-to-a-chair|tied-to-a-bed|shot-through-a-window|helicopter-crash|helicopter-pilot|helicopter|surveillance-footage|surveillance|subtitled-scene|death-of-partner|partner|apartment|training|improvised-weapon|suspense|cambodia|smuggling|scar|waking-up-from-a-coma|coma|brutality|f-word|heroic-bloodshed|death-of-brother|death-of-wife|death-of-daughter|major|colonel|camcorder|double-cross|waitress|masked-man|home-invasion|fire|child-with-a-gun|child-in-peril|caged-human|ambush|taxi|cigarette-smoking|cigar-smoking|drugged-drink|bus|investigation|eavesdropping|hidden-camera|laptop|shipping-container|rooftop|parking-garage|airport|swimming-pool|boyfriend-girlfriend-relationship|father-daughter-relationship|mother-daughter-relationship|husband-wife-relationship|brother-brother-relationship|father-son-relationship|truck|soldier|army-base|bar|restaurant|mansion|hotel|elevator|hospital|car-accident|car-crash|motorcycle-accident|motorcycle-stunt|motorcycle|hypodermic-needle|injection|self-injection|self-inflicted-gunshot-wound|bullet-wound|shot-in-the-shoulder|shot-in-the-arm|attempted-murder|arrest|false-accusation|thug|hitman|assassination-attempt|assassin|henchman|showdown|threatened-with-a-knife|knife|power-outage|warehouse|abandoned-factory|tragedy|family-relationships|on-the-run|fugitive|american-abroad|diplomatic-immunity|rampage|fratricide|honor|character's-point-of-view-camera-shot|subjective-camera|interview|knocked-out|barefoot|bare-chested-male|exploitation|topless-female-nudity|bare-breasts|woman-in-bra-and-panties|stripper|strip-club|cocaine-snorting|drug-addict|junkie|rapist|informant|photograph|blackmail|neo-noir|scene-during-opening-credits|open-ended|exploding-helicopter|exploding-car|explosion|hand-to-hand-combat|mixed-martial-arts|desperation|brawl|fight|fistfight|police-shootout|gunfight|shootout|police-chase|foot-chase|chase|opening-action-scene|thrown-from-height|crashing-through-a-window|thrown-through-a-window|falling-from-height|jumping-from-height|thrown-from-a-car|kung-fu|lawyer|corrupt-official|corruption|social-decay|knocked-out-with-a-gun-butt|pistol-whip|stealing-a-car|disarming-someone|stylized-violence|slow-motion-scene|betrayal|deception|damsel-in-distress|gore|massacre|corpse|blood-splatter|blood|interrogation|torture|escape-attempt|escape|rescue|held-at-gunpoint|hostage|kidnapping|violence|death|murder|stabbed-in-the-chest|stabbed-in-the-hand|stabbed-in-the-throat|neck-breaking|head-butt|beaten-to-death|beating|punched-in-the-chest|punched-in-the-face|kicked-in-the-stomach|kicked-in-the-face|kicked-in-the-crotch|shot-in-the-leg|shot-to-death|shot-in-the-back|shot-in-the-chest|shot-in-the-ear|shot-in-the-forehead|shot-in-the-head|slave-trade|sex-slave|police-officer-shot-in-the-leg|cop-killed-by-a-cop|thai-police|police-officer-shot-in-the-chest|police-officer-shot|police-officer-killed|police-officer|rogue-cop|martial-arts|death-of-son|independent-film|title-spoken-by-character|surprise-ending</t>
  </si>
  <si>
    <t xml:space="preserve">tt0470752</t>
  </si>
  <si>
    <t xml:space="preserve">Ex Machina</t>
  </si>
  <si>
    <t xml:space="preserve">A young programmer is selected to participate in a ground-breaking experiment in synthetic intelligence by evaluating the human qualities of a breath-taking humanoid A.I.</t>
  </si>
  <si>
    <t xml:space="preserve">Domhnall Gleeson, Corey Johnson, Oscar Isaac, Alicia Vikander</t>
  </si>
  <si>
    <t xml:space="preserve">Alex Garland</t>
  </si>
  <si>
    <t xml:space="preserve">Won 1 Oscar. Another 65 wins &amp; 152 nominations.</t>
  </si>
  <si>
    <t xml:space="preserve">artificial-intelligence|turing-test|robot-human-relationship|minimal-cast|video-surveillance|robot|human-android-relationship|existentialism|written-by-director|being-watched|employer-employee-relationship|female-android|alcohol|mountain|upside-down-camera-shot|suspense|deception|beer|surveillance-camera|computer|scientist|computer-programmer|drunkenness|murder|dancing|claustrophobia|surprise-ending|female-rear-nudity|female-frontal-nudity|experiment|consciousness|female-nudity|containment|psychological-manipulation|hidden-truth|cat-and-mouse|hitchcockian|single-set-production|psycho-thriller|strong-female-character|fembot|baroque-music|classical-music|pokies|scenic-beauty|unflattering-photograph|self-injury|stabbed-to-death|fantasy-sequence|power-outage|passed-out-drunk|looking-at-self-in-mirror|locked-in|stabbed-in-the-chest|self-awareness|shower|lie|watching-someone|reference-to-jackson-pollock|flirting|undressing|wig|stockings|dress|memory|cctv|distrust|friendship|bed|research-facility|algorithm|reference-to-j.-robert-oppenheimer|landscape|manipulation|mirror|stabbed-in-the-back|knife|isolation|seclusion|strong-female-lead|sex-with-robot|helicopter|internet|estate|humanoid|remote-location|inventor|knocked-unconscious|source-music|electronic-music-score|stabbed-in-the-belly|robert-oppenheimer-quotation|some-scenes-in-black-and-white|reference-to-jackson-pollack|non-disclosure-agreement|eurocopter-ec135|color|stabbed-in-back|arm-ripped-off|jaw-ripped-off|severed-arm|breaking-a-mirror|cut-arm|red-light|close-up-of-eyes|reference-to-depeche-mode|reference-to-mozart|reference-to-frankenstein|character-repeating-someone-else's-dialogue|no-opening-credits|contract|self-mutilation|lockdown|overhead-shot|artificial-arm|chapter-headings|punched-in-the-face|morality|cruelty|hate|vodka|escape|mineral-water|blood-splatter|time-lapse-photography|evolution|lie-detector|shaving|black-and-white-scene|waterfall|insecurity|laboratory|wine|anger|reference-to-ludwig-wittgenstein|reference-to-dan-aykroyd|inner-title-card|punching-bag|river|death|key-card|razor-blade|underground-bunker|painting|drawing|gynoid|bare-chested-male|f-word|two-word-title|blood</t>
  </si>
  <si>
    <t xml:space="preserve">tt3262990</t>
  </si>
  <si>
    <t xml:space="preserve">Brotherly Love</t>
  </si>
  <si>
    <t xml:space="preserve">Set on the backdrop of Philadelphia's famed Overbrook High School, we track the lives of the nations number one high school basketball player Sergio Taylor as he deals with the early pressures of hood fame.</t>
  </si>
  <si>
    <t xml:space="preserve">Keke Palmer, Cory Hardrict, Romeo Miller, Eric D. Hill Jr.</t>
  </si>
  <si>
    <t xml:space="preserve">Jamal Hill</t>
  </si>
  <si>
    <t xml:space="preserve">basketball|teenage-girl|police|burglary|robbery|philadelphia-pennsylvania|urban-decay|cheerleader|party|jealousy|death-of-brother|boyfriend-girlfriend-relationship|brother-sister-relationship|mother-son-relationship|shot-to-death|shootout|murder|violence|fight</t>
  </si>
  <si>
    <t xml:space="preserve">tt3534602</t>
  </si>
  <si>
    <t xml:space="preserve">The D Train</t>
  </si>
  <si>
    <t xml:space="preserve">The head of a high school reunion committee travels to Los Angeles to track down the most popular guy from his graduating class and convince him to go to the reunion.</t>
  </si>
  <si>
    <t xml:space="preserve">Jack Black, James Marsden, Kathryn Hahn, Jeffrey Tambor</t>
  </si>
  <si>
    <t xml:space="preserve">Andrew Mogel, Jarrad Paul</t>
  </si>
  <si>
    <t xml:space="preserve">first-gay-sexual-experience|gay-sex|sex-scene|bisexuality|latent-homosexuality|male-male-kiss|male-friendship|ex-classmate-ex-classmate-relationship|reunion|high-school|class-reunion|anal-sex|apology|topless-female-nudity|nightclub|buddy|midlife-crisis|extramarital-affair|cocaine|obsession|family-relationships|party|woman-in-underwear|eavesdropping|jealousy|sex-talk|employer-employee-relationship|14-year-old|teenage-boy|teenager|male-virgin|virgin|sitting-on-a-toilet|airport|boyfriend-girlfriend-relationship|clothed-female-naked-male|cfnm-scene|cfnm|business-trip|male-wrapped-in-a-towel|taking-a-shower|male-in-shower|bare-feet-on-table|feet-on-table|flashback|man-in-underwear|barefoot-male|gay|latent-homosexual|latent-gay|bisexual-man|gay-kiss|bromance|bare-breasts|drug|taxi|lie|friendship-between-men|friendship|hotel-room|bar|bisexual|fantasy-sequence|school-yearbook|yearbook|freeze-frame|father-son-relationship|commercial|overweight-man|watching-tv|trauma|low-self-esteem|husband-wife-relationship|classmate-classmate-relationship|ex-classmate|high-school-classmate|girl-in-panties|panties|male-sitting-on-a-toilet|man-wearing-briefs|bare-chested-male|reference-to-oprah-winfrey|barefoot-female|actor-playing-himself|black-panties</t>
  </si>
  <si>
    <t xml:space="preserve">tt1392190</t>
  </si>
  <si>
    <t xml:space="preserve">Mad Max: Fury Road</t>
  </si>
  <si>
    <t xml:space="preserve">A woman rebels against a tyrannical ruler in postapocalyptic Australia in search for her home-land with the help of a group of female prisoners, a psychotic worshipper, and a drifter named Max.</t>
  </si>
  <si>
    <t xml:space="preserve">Tom Hardy, Charlize Theron, Nicholas Hoult, Hugh Keays-Byrne</t>
  </si>
  <si>
    <t xml:space="preserve">Won 6 Oscars. Another 231 wins &amp; 208 nominations.</t>
  </si>
  <si>
    <t xml:space="preserve">post-apocalypse|desert|australia|on-the-run|car-chase|escape|chase|prosthetic-arm|woman-kills-a-man|dystopia|survival|chaos|dead-fetus|reluctant-hero|female-lead|female-warrior|action-heroine|sociopath|caged-human|bound-and-gagged|haunted-by-the-past|tough-girl|cave|drifter|female-protagonist|rescue|shaving|tyranny|destruction|road-movie|white-dress|war-paint|near-death-experience|blood-transfusion|knife|guitar|pregnancy|truck-accident|slavery|harpoon-gun|ak-47|sniper-rifle|shotgun|uzi|pistol|grenade-launcher|rocket-launcher|grenade|explosive|landmine|exploding-truck|suicide-attempt|armored-car|man-fights-a-woman|nightmare|ambush|opening-action-scene|carsploitation|deception|dark-hero|fast-motion-scene|slow-motion-scene|kidnapping|evil-man|tough-guy|anti-hero|action-hero|reboot-of-series|prequel-and-sequel|final-battle|exploding-car|explosion|mad-max|fourth-part|character-name-in-title|surprise-ending|warrior|chastity-belt|martial-arts|truck|gang|car|chained|gasoline|tank|blood|warlord|future|heavily-pregnant-mother|still-birth|stillbirth|stillborn-baby|stillborn-child|pregnant-woman-killed|expectant-mother|pregnant-wife|bride|mechanic|baldness|one-woman-army|sadism|sadist|pregnant-woman-murdered|dictator|compass|circular-saw|hanging-upside-down|tooth-ripped-out|outrunning-explosion|self-mutilation|thrown-from-a-car|pickaxe|screaming|lightning|exploding-motorcycle|bomb|american-abroad|shot-in-the-eye|disarming-someone|hidden-gun|tow-truck|revenge|anti-heroine|deformity|convoy|falling-from-height|jumping-from-height|lizard|shot-through-a-window|scar|chainsaw|machete|threatened-with-a-knife|punched-in-the-face|paint|hit-in-the-face|flamethrower|hand-to-hand-combat|combat|shootout|gunfight|dune-buggy|blindness|rockslide|hit-by-a-truck|sex-slave|black-comedy|fade-to-black|fire|slave|crossbow|gatling-gun|machine-gun|rifle|sawed-off-shotgun|revolver|flare-gun|exploding-body|assassin|assassination-attempt|henchman|self-sacrifice|skull|canyon|steering-wheel|australian-outback|australian|spit-in-the-face|head-butt|fistfight|paranoia|hope|father-son-relationship|writing-on-wall|milk|overturning-car|telescope|insanity|wheelchair|masked-man|fugitive|face-ripped-off|gas-mask|double-cross|betrayal|tragic-hero|hallucination|flashback|amputee|prosthetic-limb|albino|bare-chested-male|branding|tattoo|tornado|sandstorm|brutality|escape-attempt|held-at-gunpoint|hostage|violence|murder|shot-in-the-leg|shot-in-the-arm|shot-in-the-back|shot-in-the-head|shot-in-the-ear|stabbed-in-the-eye|stabbed-in-the-throat|motorcycle-stunt|car-stunt|car-crash|foot-chase|car-motorcycle-chase|good-versus-evil|ex-cop|one-man-army|prequel|feminism|tree|binoculars|pregnant-woman|pregnant|car-truck-chase|water|peak-oil|dark-future|sequel|title-spoken-by-character|grindhouse|female-nudity|gunslinger|woman|loner|reboot|australian-horror|australian-science-fiction|f-rated|on-the-road|road-trip|breast-milk|mother's-milk|happy-ending|terrorist-group|terrorism|terrorist|final-showdown|desperation|fight|redemption|fear|brother-brother-relationship|revelation|greenhouse|crow|impalement|booby-trap|flying-car|voice-over-narration|motorcycle|monster-truck|disease|midget|corpse|gas-explosion|no-opening-credits|death|blood-splatter|shot-in-the-hand|shot-in-the-chest|shot-in-the-face|stabbed-in-the-chest|stabbed-in-the-back|car-accident|spear|goggles|flare|brawl|dual-wield</t>
  </si>
  <si>
    <t xml:space="preserve">tt1674771</t>
  </si>
  <si>
    <t xml:space="preserve">Entourage</t>
  </si>
  <si>
    <t xml:space="preserve">Movie star Vincent Chase, together with his boys Eric, Turtle, and Johnny, are back - and back in business with super agent-turned-studio head Ari Gold on a risky project that will serve as Vince's directorial debut.</t>
  </si>
  <si>
    <t xml:space="preserve">Kevin Connolly, Adrian Grenier, Kevin Dillon, Jerry Ferrara</t>
  </si>
  <si>
    <t xml:space="preserve">Doug Ellin</t>
  </si>
  <si>
    <t xml:space="preserve">money|agent|news-report|panic|fear|jewish-american|ambush|deception|filmmaking|ceo|car-chase|hummer|jogging|sports-car|montage|gymnasium|penis-joke|beard|surveillance|security-guard|pistol|bodyguard|secretary|reference-to-the-avengers|ranch|horse|humiliation|movie-industry|estrangement|childbirth|suicidal|arm-wrestling|pregnancy|nurse|doctor|black-comedy|masturbation|sex-tape|youtube|brother-brother-relationship|mother-son-relationship|2010s|fired-from-the-job|marriage-counselor|camera-phone|bare-breasts|premarital-sex|coffee-shop|restaurant|bar|hotel-room|boardroom|revenge|anger|beer|water-skiing|jealousy|awards-ceremony|southern-accent|financier|limousine|london-england|palm-tree|time-lapse-photography|texas|italy|california|hollywood|showbusiness|media|interview|ibiza-spain|obscene-finger-gesture|sunglasses|womanizer|child-swearing|profanity|f-word|machismo|male-camaraderie|friendship|speedboat|ethnic-slur|racial-slur|gay-slur|homosexual|gay-friend|rivalry|prologue|surprise-during-end-credits|flash-forward|rival|freeze-frame|ends-with-wedding|wedding|scene-before-opening-credits|aerial-shot|nightclub|dj|riot|car-set-on-fire|molotov-cocktail|swat-team|film-set|the-golden-globes|reference-to-paris-hilton|reference-to-kim-kardashian|arm-sling|father-son-relationship|santa-barbara-california|helicopter|audition|reference-to-tupac-shakur|reference-to-tonya-harding|cameo|reference-to-johnny-depp|flask|reference-to-instagram|therapy|movie-studio|raised-middle-finger|caught-having-sex|slow-motion-scene|reference-to-steven-spielberg|mansion|ecstasy|drugged-drink|reference-to-scarlett-johansson|gay-character|reference-to-robert-downey-jr.|reference-to-yoko-ono|amarillo-texas|hospital|reference-to-karen-carpenter|character-repeating-someone-else's-dialogue|convertible|husband-wife-relationship|skinny-dipping|woman-on-top|film-director|film-producer|reference-to-mel-gibson|reference-to-kevin-costner|bleeped-dialogue|friendship-between-men|ends-with-freeze-frame|reference-to-britney-spears|positano-italy|american-abroad|reference-to-natalie-wood|bare-chested-male|spain|ibiza|jewish|gay-wedding|topless-female-nudity|scene-during-end-credits|one-word-title|written-by-director|actress-playing-herself|actor-playing-himself|actor|hollywood-california|los-angeles-california|hotel|female-rear-nudity|party|cage-fight|female-fighter|cell-phone|pregnant-woman|swimming-pool|yacht|film-within-a-film|alcohol|pot-smoking|sex-talk|sex-scene|male-masturbation|viagra|lesbian-cunnilingus|oral-sex|based-on-tv-series|title-spoken-by-character|surprise-ending</t>
  </si>
  <si>
    <t xml:space="preserve">tt3079380</t>
  </si>
  <si>
    <t xml:space="preserve">Spy</t>
  </si>
  <si>
    <t xml:space="preserve">A desk-bound CIA analyst volunteers to go undercover to infiltrate the world of a deadly arms dealer, and prevent diabolical global disaster.</t>
  </si>
  <si>
    <t xml:space="preserve">Jude Law, Raad Rawi, Melissa McCarthy, Jessica Chaffin</t>
  </si>
  <si>
    <t xml:space="preserve">Nominated for 2 Golden Globes. Another 5 wins &amp; 23 nominations.</t>
  </si>
  <si>
    <t xml:space="preserve">knife-fight|cia|undercover|prosthetic-penis|female-spy|female-agent|spy|hit-in-the-crotch|male-nudity|fat-woman|female-protagonist|opening-action-scene|black-comedy|vulgarity|undercover-agent|false-identity|death|blood|knife-through-hand|cat-call|analyst|arms-dealer|mission|f-rated|throwing-a-glass|crystal-glass|jewish|woman-wearing-a-wig|reference-to-barbara-hershey|reference-to-bette-midler|tear-on-cheek|preferential-treatment|woman-smoker|cupcake-pendant|flying-bat|missile-strike|satellite-surveillance|infrared-surveillance|portable-nuclear-bomb|shooting-own-man|man-wearing-a-tuxedo|colosseum|vomiting|reference-to-barack-obama|reference-to-al-qaeda|bell-206-jet-ranger-helicopter|eurocopter-as355-twin-squirrel|swarm-of-bats|night-vision|socialite|pistol-whip|shot-in-the-back|subtitled-scene|bilingual|unsubtitled-foreign-language|scatological-humor|fainting|bomb|suitcase-bomb|handcuffs|stealing-a-car|misogynist|gross-out-humor|flatulence|sadist|redemption|race-against-time|contact-lens|car-accident|car-crash|taxi-driver|hit-with-a-fire-extinguisher|swimming-pool|home-invasion|subjective-camera|knocked-out|written-by-director|feminism|quitting-job|revenge|rookie|fish-out-of-water|floor-safe|ambush|raised-middle-finger|louvre|eiffel-tower-paris|washington-monument|white-house|washington-d.c.|gardner|one-against-many|airport|abandoned-building|birthday-cake|party|englishwoman-abroad|friendship|unrequited-love|tracking-device|mansion|blood-splatter|video-recording|arrest|office|surveillance|hidden-camera|cameo|concert|taxi|hotel|poison-dart|stabbed-in-the-hand|shot-to-death|shot-in-the-leg|shot-in-the-chest|shot-in-the-arm|shot-in-the-shoulder|shot-in-the-head|accidental-killing|gadgetry|gadget|filmed-killing|flashback|strangulation|throat-ripping|drugged-drink|corpse|chase|foot-chase|drive-by-shooting|motorcycle|tied-to-a-chair|head-butt|beating|car-motorcycle-chase|construction-site|copped-feel|pervert|falling-from-height|woman-kills-a-man|man-kills-a-woman|impalement|knife-throwing|frying-pan|meat-cleaver|hit-with-a-frying-pan|knife|threatened-with-a-knife|catfight|double-cross|betrayal|deception|dual-wield|stylized-violence|punched-in-the-face|punched-in-the-chest|hand-to-hand-combat|mixed-martial-arts|martial-arts|brawl|fight|fistfight|villainess|photograph|russian|mexican-standoff|pilot|airplane|casino|nightclub|bar|american-abroad|rogue-agent|one-word-title|presumed-dead|interrogation|intelligence-officer|tied-up|escape|rescue|held-at-gunpoint|hostage|kidnapping|bodyguard|assault-rifle|assassination-attempt|assassin|female-killer|female-assassin|bulgaria|cia-agent|espionage|gunfight|shootout|profanity|f-word|memorial|explosion|exploding-boat|timebomb|speedboat|pier|drone|machine-gun|pistol|wisecrack-humor|revelation|slapstick-comedy|fake-passport|fake-identity|faked-death|murder|violence|homage|spy-spoof|tough-guy|tough-girl|wig|disguise|crazy-cat-lady|nuclear-threat|rodent|vermin-infestation|mouse|rolls-royce|nuclear-bomb|nuclear-device|double-agent|wet-cement|moped|cake|bat|pink-eye|falling-from-a-helicopter|helicopter|memorial-service|dead-body|seedy-hotel|cheap-hotel|hotel-room|kitchen|woman-with-a-knife|knife-in-hand|stabbed-with-a-knife|knife-wound|butcher-knife|tablet-computer|computer-tablet|tablet|tourist|car-chase|telephone-call|cell-phone|zero-gravity|power-outage|black-dress|private-jet|gambling|insult|usa|langley-virginia|europe|rome-italy|paris-france|budapest-hungary|sports-car|travel|squeezing-a-woman's-breasts|touching-someone's-breasts|sexy-woman|cleavage|diamond|digital-camera|dslr|spy-camera|surveillance-camera|outdoor-concert|outdoor-sex|fully-clothed-sex|public-sex|fellatio|oral-sex|prostitute|woman-smoking-cigarette|cigarette-smoking|bartender|restaurant|shot-in-the-forehead|champagne|cocktail-party|tuxedo|white-tuxedo|intelligence-agent|intelligence-agency|scene-before-opening-credits|title-spoken-by-character|surprise-ending|mock-execution|female-pilot|slow-motion-action-scene|slow-motion-scene</t>
  </si>
  <si>
    <t xml:space="preserve">tt3850214</t>
  </si>
  <si>
    <t xml:space="preserve">Dope</t>
  </si>
  <si>
    <t xml:space="preserve">Life changes for Malcolm, a geek who's surviving life in a tough neighborhood, after a chance invitation to an underground party leads him and his friends into a Los Angeles adventure.</t>
  </si>
  <si>
    <t xml:space="preserve">Rakim Mayers, Blake Anderson, Bruce Beatty, De'aundre Bonds</t>
  </si>
  <si>
    <t xml:space="preserve">6 wins &amp; 22 nominations.</t>
  </si>
  <si>
    <t xml:space="preserve">african-american|geek|hip-hop|party|coming-of-age|tomboy|one-word-title|bicycling|bitcoin|high-school|drug-dealer|butt|female-nudity|swimming-pool|robe|bare-breasts|topless|breaking-the-fourth-wall|marijuana|lesbian|voice-over-narration|escape|getaway|mdma|laboratory|car-chase|bus|iphone|rock-music|punched-in-the-face|vomiting-on-someone|violence|split-screen|reference-to-m.c.-hammer|reference-to-vanilla-ice|reference-to-jay-z|reference-to-george-w.-bush|reference-to-steve-jobs|written-by-director|adult-actor-playing-teenage-boy|adult-actress-playing-teenage-girl|security-guard|bathroom|female-removes-her-clothes|body-suit|office|thong|title-spoken-by-character|reference-to-bitcoin|interview|reference-to-tor|cryptocurrency|topless-female-nudity|female-cinematographer|mirror|panties|necklace|nipple|generation-y|scene-during-end-credits|title-at-the-end|prom|interracial-kiss|band-camp|face-slap|news-report|police-chase|intimidation|self-inflicted-gunshot-wound|shot-in-the-leg|reverse-footage|marijuana-joint|skinny-dipping|nightclub|shotgun|shootout|drunkenness|beating|underage-drinking|birthday-party|reference-to-will-smith|reference-to-wu-tang-clan|reference-to-biggie-smalls|reference-to-snoop-dogg|gang|title-spoken-by-narrator|no-opening-credits|reference-to-neil-degrasse-tyson|reference-to-ice-cube|bully|murder|shot-to-death|shot-in-the-chest|reference-to-justin-bieber|bicycle|los-angeles-california|inglewood-california|walkman|mother-son-relationship|single-mother|young-version-of-character|flashback|freeze-frame|bare-chested-male|dictionary-definition-in-screen-text|teenager|high-school-student|punk-band|police-officer|guitar-playing|bag-of-money|male-masturbation|virgin|pistol|teen-movie|reference-to-google|reference-to-twitter|dream-sequence|public-urination|urination|reference-to-amazon.com|song-recording|song|female-rear-nudity|mathematics|reference-to-youtube|year-2015</t>
  </si>
  <si>
    <t xml:space="preserve">tt1969062</t>
  </si>
  <si>
    <t xml:space="preserve">Infinitely Polar Bear</t>
  </si>
  <si>
    <t xml:space="preserve">A manic-depressive mess of a father tries to win back his wife by attempting to take full responsibility of their two young, spirited daughters, who don't make the overwhelming task any easier.</t>
  </si>
  <si>
    <t xml:space="preserve">Mark Ruffalo, Zoe Saldana, Imogene Wolodarsky, Ashley Aufderheide</t>
  </si>
  <si>
    <t xml:space="preserve">Maya Forbes</t>
  </si>
  <si>
    <t xml:space="preserve">Nominated for 1 Golden Globe. Another 3 wins &amp; 8 nominations.</t>
  </si>
  <si>
    <t xml:space="preserve">crepe|machete|door-chain-lock|columbia-university|rent-controlled-apartment|lithium|interracial-marriage|reference-to-bohemia|reference-to-harvard-university|cigarette-smoking|absent-mother|semi-autobiographical|father-daughter-relationship|manic-depreesion|mental-illness|f-rated|f-word|stocking-cap-beret|clenched-fist|sleepover|lacrosse-the-game|crying-man|crying-woman|shaking-one's-head-to-mean-no|barbecue|boat|fishing|rowboat|jumping-rope|reference-to-anything-goes-the-stage-musical|jumping-into-a-river|reference-to-the-charles-river-boston|medicine-cabinet|punched-in-the-face|destroying-property|losing-control|racial-prejudice|race-relations|christmas-party|family-business-firm|scotch-and-soda|squalor|eccentric|reference-to-valproic-acid|bow-tie|reference-to-thorazine|reference-to-haldol|necktie|skirt|beer|sewing-machine|doll|calling-someone-buggins|talent-show|costume|flamenco-dancer-costume|howard-and-company-boston|reference-to-e.-f.-hutton-new-york-city|job-interview|stairwell|motor-oil|paint-thinner|bully-comeuppance|calling-someone-sweetie|african-american|black-american|frosting-a-cake|four-seasons|autumn|karate|walking-stick|chocolate-truffles|cinnamon-toast|tea|listening-to-music|game-playing|uncle-nephew-relationship|reference-to-guys-and-dolls-the-stage-musical|roulette-wheel|trampoline|goggles|humiliation|tarot-cards|friendship|friend|car-fire|runaway-dog|depression|fast-motion-scene|summer|watching-tv|installing-a-door-lock|promise|screaming|baseball-bat|raised-middle-finger|slamming-a-door|brat|daughter-grabs-her-father-by-his-ankles|spring-the-season|ice-skating|abused-dog|buying-a-used-car|winter|sex|horniness|rubbing-someone's-feet|single-mother|reference-to-paris-france|reference-to-harvard-square-boston|crepe-cart|sponge|roller-skates|playground|swing|1960s|electrical-cable|mother-and-daughter-share-a-bed|lighting-designer|reference-to-wgbh-public-broadcasting-station-boston|slapping-palms-of-hands|flowers|running-into-each-others'-arms|slow-motion-scene|whistling|bus|washing-dishes|reference-to-joseph-goebbels|song|singing|singer|reference-to-heinrich-himmler|reference-to-hermann-goering|reference-to-adolf-hitler|pipe-smoking|unpacking-a-box|electric-cord|fear|drunkenness|dancing|dancer|sleeping|brawl|calling-someone-a-bastard|scottish|bagpipes|street-musician|storytelling|expelled-from-school|reference-to-phillips-exeter-academy|handshake|neighbor|reference-to-mexico|ford-the-car|repairing-a-car|ex-husband-ex-wife-relationship|calling-someone-bunchkin|elevator|slamming-a-car-door|calling-someone-an-asshole|embarrassment|great-great-grandfather-great-great-grandson-relationship|reference-to-boxing-day|year-1832|choking-on-a-chicken-bone|reference-to-the-king-of-england|reference-to-the-queen-of-england|ancestry|great-grest-grandfather-great-great-granddaughter-relationship|great-great-grandmother-great-great-granddaughter-relationship|grandfather-granddaughter-relationship|grandmother-granddaughter-relationship|portrait-painting|calling-someone-sweetheart|trust-fund|reference-to-charles-bulfinch|reference-to-beacon-hill-boston|fudgsickle|reference-to-john-singer-sargent|reference-to-the-museum-of-fine-arts-boston|reference-to-plum-island-massachusetts|ice-cream-cone|bench|waving-goodbye|reference-to-bridgeport-connecticut|reference-to-new-haven-connecticut|running-after-a-van|calling-someone-darling|kiss|calling-someone-coldhearted|calling-someone-a-s.o.b.|brushing-one's-teeth|brushing-one's-hair|honking-a-horn|gmc-van|photographer|camera|cousin-cousin-relationship|calling-someone-a-wimp|moving|packing-a-van|van|poverty|feminism|calling-someone-darling-boy|mother-in-law-daughter-in-law-relationship|father-in-law-daughter-in-law-relationship|father-son-relationship|mother-son-relationship|education|mba|eating|food|new-york-city|scholarship|business-school|cardboard-box|calling-someone-honey|tears|crying|montage|typewriter|college-application|reference-to-wharton-school-at-the-university-of-pennsylvania|reference-to-harvard-business-school|anger|wealth|irish-american|school|record-player|recording|peer-pressure|kicking-someone-in-the-butt|child|laundry|calling-someone-sweetpea|piano-player|piano|apartment|cookies-and-milk|telephone-call|telephone|reference-to-the-chronicles-of-narnia|drinking|drink|rain-soaked|wrapped-in-a-towel|walking-in-the-rain|rain|backpack|carving-into-a-table-top|halfway-house|massachusetts|reference-to-sudbury-massachusetts|flash-forward|lighting-a-cigarette|drugged|husband-wife-reunion|calling-someone-handsome|reference-to-harry-houdini|hit-in-the-stomach|medication|father-daughter-reunion|interracial-romance|tent|reference-to-the-dairy-queen|voice-over-letter|writing-a-letter|letter|looking-out-a-window|police-car|automobilee-distributor-cap|apology|grabbing-one's-crotch|sitting-on-the-ground|bathing-suit|testicles|picnic|hairy-chest|bare-chested-male|happiness|marital-separation|woods|demobilizing-a-car-engine|movie-camera|employer-employee-relationship|omelet|mushroom|celebration|fired-from-the-job|prologue|year-1978|marriage|nervous-breakdown|new-england|photograph|public-television|boston-massachusetts|reference-to-jesus-christ|fake-beard|reference-to-cambridge-massachusetts|narrated-by-character|voice-over-narration|home-movie|year-1967|bicycle|caregiver|graduate-student|college-student|graduate-school|manic-breakdown|girl|boy|basketball|dog|surprise|reference-to-god|recession|bentley-the-car|reference-to-lincoln-the-car|pride|cookie-sheet|card-playing|calling-someone-a-fighter|calling-someone-a-striver|crazy-eights-the-card-game|great-grandmother-great-granddaughter-relationship|year-1888|station-wagon|overalls|animal-in-title|bipolar-disorder|anguish|trust|sister-sister-relationship|mother-daughter-relationship|husband-wife-relationship|directorial-debut|family-relationships|three-word-title</t>
  </si>
  <si>
    <t xml:space="preserve">tt2637276</t>
  </si>
  <si>
    <t xml:space="preserve">Ted 2</t>
  </si>
  <si>
    <t xml:space="preserve">Newlywed couple Ted and Tami-Lynn want to have a baby, but in order to qualify to be a parent, Ted will have to prove he's a person in a court of law.</t>
  </si>
  <si>
    <t xml:space="preserve">Mark Wahlberg, Seth MacFarlane, Amanda Seyfried, Jessica Barth</t>
  </si>
  <si>
    <t xml:space="preserve">lawyer|fight|scene-after-end-credits|trial|talking-teddy-bear|reference-to-justin-bieber|f-word|profanity|teddy-bear|sequel|baby|marriage|toy-comes-to-life|anthropomorphism|transformers|pepsi|hasbro|second-part|loss-of-job|adoption|wig|reference-to-gollum|kiss|penguin|singing|playing-guitar|guitar|rifle|drugs|campfire|car-accident|blind-man|google-search|hit-by-a-bicycle|reference-to-f.-scott-fitzgerald|goose|infertile-woman|sperm-donation|ladder|breaking-a-car-window|underwater-scene|smashing-a-laptop|laptop|wilhelm-scream|new-york-city|husband-wife-relationship|actor-director-writer|stuffed-animal|written-by-director|sperm-bank|pot-smoking|bong|reference-to-star-wars|reference-to-jay-leno|reference-to-facebook|reference-to-google|reference-to-godzilla|judge|marijuana|hospital|beer|comic-con|grocery-store|clerk|semen|knife|singing-in-a-car|number-in-title|character-name-in-title</t>
  </si>
  <si>
    <t xml:space="preserve">tt2515030</t>
  </si>
  <si>
    <t xml:space="preserve">Escobar: Paradise Lost</t>
  </si>
  <si>
    <t xml:space="preserve">In Colombia, a young surfer meets the woman of his dreams - and then he meets her uncle, Pablo Escobar.</t>
  </si>
  <si>
    <t xml:space="preserve">Benicio Del Toro, Josh Hutcherson, Brady Corbet, Carlos Bardem</t>
  </si>
  <si>
    <t xml:space="preserve">Andrea Di Stefano</t>
  </si>
  <si>
    <t xml:space="preserve">colombia|dream|village|surfer|in-medias-res|neo-noir|tragic-ending|wanted-poster|repeated-scene|close-up-of-eyes|desperation|anger|hiding|handcuffs|interrogation|safe-house|taxi|rainstorm|lightning|melon|supermarket|product-placement|accidental-killing|1990s|knife|racial-slur|reference-to-bonnie-and-clyde|vintage-car|stables|elephant|horse|blood-on-shirt|fruit-market|cigarette-smoking|hidden-treasure|diamonds|innocent-person-killed|flat-tire|death-of-girlfriend|death-of-boyfriend|death-of-brother|death-of-family|poster|murder-of-family|camera|hammock|forest|woods|reverse-footage|surfboard|beach|cave|hanging-upside-down|hanged-body|redemption|watching-tv|news-report|department-store|knocked-out|bitten-in-the-arm|home-invasion|trailer-home|animal-attack|revenge|dog|embassy|heavy-rain|money|pay-phone|crucifix|church|priest|bullet-wound|baby|escape-attempt|child-in-peril|child-murder|offscreen-killing|mother-son-relationship|mother-daughter-relationship|father-son-relationship|father-daughter-relationship|coming-of-age|interracial-relationship|aunt-niece-relationship|uncle-niece-relationship|farmer|gas-station|maid|husband-wife-relationship|boyfriend-girlfriend-relationship|assassination-attempt|assassination|henchman|police-officer|hired-killer|assassin|hitman|bodyguard|tattoo|machete|thug|stealing-a-car|impersonating-a-police-officer|brutality|armored-car|soldier|army|military|police|corrupt-police|clinic|poverty|social-decay|paranoia|fear|subtitled-scene|map|happy-birthday-to-you|photograph|birthday-party|birthday|mansion|party|soccer-field|singing|hallucination|helicopter|walkie-talkie|geiger-counter|radio|survival|framed-for-murder|frame-up|manhunt|fugitive|on-the-run|politics|political-assassination|corruption|senator|drug-dealer|ambush|evil-man|mobster|organized-crime|gangster|crime-boss|crime-lord|colombian-drug-cartel|family-relationships|soccer-ball|fish-out-of-water|double-cross|betrayal|deception|massacre|corpse|blood|blood-splatter|escape|held-at-gunpoint|hostage|kidnapping|dual-wield|shootout|gunfight|foot-chase|chase|dynamite|silencer|ak-47|machine-gun|shotgun|uzi|revolver|cover-up|violence|death|gangsta-grip|heroic-bloodshed|tragedy|ambiguous-ending|title-at-the-end|no-title-at-beginning|no-opening-credits|told-in-flashback|nonlinear-timeline|shot-to-death|shot-in-the-chest|shot-in-the-back|shot-in-the-head|bare-chested-male|written-by-director|brother-brother-relationship|canadian-abroad|pistol|murder|explosion|swimming-pool|flashback|drug-lord|drug-cartel|cocaine|canadian|year-1991|death-of-friend|death-of-child|character-name-in-title|surprise-ending</t>
  </si>
  <si>
    <t xml:space="preserve">tt2268016</t>
  </si>
  <si>
    <t xml:space="preserve">Magic Mike XXL</t>
  </si>
  <si>
    <t xml:space="preserve">Three years after Mike bowed out of the stripper life at the top of his game, he and the remaining Kings of Tampa hit the road to Myrtle Beach to put on one last blow-out performance.</t>
  </si>
  <si>
    <t xml:space="preserve">Channing Tatum, Juan Piedrahita, Sharon Blackwood, Alison Faulk</t>
  </si>
  <si>
    <t xml:space="preserve">Gregory Jacobs</t>
  </si>
  <si>
    <t xml:space="preserve">male-objectification|stripper|muscular|male-bonding|male-friendship|nightclub|stage|man-undressing|male-stripper|dancing|male-underwear|bare-chested-male|sequel|character-name-in-title|beach|glitter|flirting|reference-to-ken-the-doll|convenience-store|master-of-ceremonies|concussion|hospital|car-accident|car-crash|van|road-trip|singer|reference-to-tarzan|throwing-a-cell-phone-out-a-car-window|throwing-away-a-cell-phone|throwing-a-cell-phone|cell-phone|hotel|swimming-pool|ecstasy-pill|mansion|savannah-georgia|florida|myrtle-beach-south-carolina|convention|fourth-of-july|friendship-between-men|party|money|mdma|ecstasy|drag-queen|gay-bar|wine|kissing|reference-to-bryan-adams|boxer-briefs|thong|briefs</t>
  </si>
  <si>
    <t xml:space="preserve">tt2309260</t>
  </si>
  <si>
    <t xml:space="preserve">The Gallows</t>
  </si>
  <si>
    <t xml:space="preserve">20 years after a horrific accident during a small town school play, students at the school resurrect the failed show in a misguided attempt to honor the anniversary of the tragedy - but soon discover that some things are better left alone.</t>
  </si>
  <si>
    <t xml:space="preserve">Reese Mishler, Pfeifer Brown, Ryan Shoos, Cassidy Gifford</t>
  </si>
  <si>
    <t xml:space="preserve">Travis Cluff, Chris Lofing</t>
  </si>
  <si>
    <t xml:space="preserve">found-footage|high-school|gallows|hanging|slasher-killer|breaking-and-entering|high-school-student|school-play|stage|camera|talking-to-the-camera|looking-at-the-camera|supernatural|accident|tragedy|night|fright|nebraska|set|death|friend|body-count|teen-horror|characters-killed-one-by-one|slasher|slasher-flick|classmate|high-school-girl|high-school-boy|girl|boy|adolescent-girl|adolescent-boy|dark-past|dark-secret|secret|photo|hanged-to-death|smartphone|cellphone|cellular-phone|cruelty|homicide|boyfriend-girlfriend-relationship|girlfriend|boyfriend|supernatural-power|obscurity|running|kill|killing|corpse|danger|screaming|scream|evil|darkness|dark|panic|scare|fear|violence|handheld-camera|video-camera|stage-play|teenage-girl|teenage-boy|revelation|fire-alarm|flashback|broken-leg|news-report|night-vision|prank|drama-class|title-appears-in-writing|high-school-teacher|photograph|football-player|accidental-death|dressing-room|vandalism|hallway|locker-room|broken-door|betrayal|locked-door|hidden-room|costume|locker|cheerleader|jock|policeman|janitor|revenge|understudy|theatre|masked-killer|evil-spirit|ghost|murder|written-by-director|subjective-camera|noose|title-spoken-by-character|surprise-ending</t>
  </si>
  <si>
    <t xml:space="preserve">tt3824458</t>
  </si>
  <si>
    <t xml:space="preserve">Tangerine</t>
  </si>
  <si>
    <t xml:space="preserve">A working girl tears through Tinseltown on Christmas Eve searching for the pimp who broke her heart.</t>
  </si>
  <si>
    <t xml:space="preserve">Kitana Kiki Rodriguez, Mya Taylor, Karren Karagulian, Mickey O'Hagan</t>
  </si>
  <si>
    <t xml:space="preserve">Sean Baker</t>
  </si>
  <si>
    <t xml:space="preserve">23 wins &amp; 36 nominations.</t>
  </si>
  <si>
    <t xml:space="preserve">lgbt|non-professional-actor|vomiting-in-a-taxi|transsexual-prostitute|taxi|donut-shop|armenian|laundromat|searching|christmas|pimp|christmas-eve|f-rated|nipples|backpack|flop-house|jail|tattoo|getting-undressed-in-public|making-up|infant|baby|unfaithful|cheating|public-bathroom|mother-in-law-son-in-law-relationship|reference-to-chris-brown|subtitles|fiance|husband-wife-relationship|car-wash|revenge|car-sex|streetwalker|argument|police|cigarettes|smoking|queer-cinema|west-hollywood|volkswagen|profanity|vomit|infidelity|donut|transgender-woman|transgender|handheld-camera|interracial-relationship|male-nudity|nudity|one-word-title|vomiting-in-a-car|transsexuality|skateboard|violence|street-life|bed|nipple|one-day|undressing|skateboarder|los-angeles-california|air-freshener|cherokee|hello-kitty|desperation|drug-dealer|prostitution|metro|bus|make-up|drugs|motel-room|mother-in-law|dog|friendship|singing|adultery|humiliation|fight|cop|female-nudity|topless|taxi-driver|transsexual|blow-job|prostitute|vomiting|wig|independent-film</t>
  </si>
  <si>
    <t xml:space="preserve">tt2325977</t>
  </si>
  <si>
    <t xml:space="preserve">Strangerland</t>
  </si>
  <si>
    <t xml:space="preserve">A family finds their dull life in a rural outback town rocked after their two teenage children disappear into the desert, sparking disturbing rumors of their past.</t>
  </si>
  <si>
    <t xml:space="preserve">Alchemy</t>
  </si>
  <si>
    <t xml:space="preserve">Nicole Kidman, Joseph Fiennes, Hugo Weaving, Lisa Flanagan</t>
  </si>
  <si>
    <t xml:space="preserve">Kim Farrant</t>
  </si>
  <si>
    <t xml:space="preserve">desert|australian|f-rated|promiscuity|mother-daughter-relationship|mother-son-relationship|father-daughter-relationship|father-son-relationship|australian-outback|family-relationships|brother-sister-relationship|husband-wife-relationship|directorial-debut|one-word-title|independent-film</t>
  </si>
  <si>
    <t xml:space="preserve">tt3152624</t>
  </si>
  <si>
    <t xml:space="preserve">Trainwreck</t>
  </si>
  <si>
    <t xml:space="preserve">Having thought that monogamy was never possible, a commitment-phobic career woman may have to face her fears when she meets a good guy.</t>
  </si>
  <si>
    <t xml:space="preserve">Colin Quinn, Devin Fabry, Carla Oudin, Amy Schumer</t>
  </si>
  <si>
    <t xml:space="preserve">Nominated for 2 Golden Globes. Another 5 wins &amp; 22 nominations.</t>
  </si>
  <si>
    <t xml:space="preserve">actress-playing-herself|male-nudity|actress-shares-first-name-with-character|written-by-star|fired-from-a-job|observation-glass|punched-in-the-face|funeral|basketball-player|queensboro-bridge|snowglobe|sister-sister-relationship|divorce|blood-on-face|stitches|knee-surgery|basketball|surgery|marijuana|surgeon|male-pubic-hair|male-rear-nudity|bare-chested-male|cameo|death-of-father|magazine|woman|writer|f-rated|reference-to-beyonce|father-daughter-relationship|reference-to-superman|reference-to-babe-ruth|no-opening-credits|f-word|vomiting|new-york-city|one-night-stand|dog-walker|movie-theater|argument|award-ceremony|drinking|estate-sale|16-year-old|african-american|reference-to-instagram|queensboro-bridge-new-york|love|physician|stella-artois|i.v.|gag|beer|latex-gloves|legs|pubic-hair|reference-to-m.c.-hammer|reference-to-elton-john|reference-to-billy-joel|female-protagonist|actor-playing-himself|one-word-title|reference-to-google|reference-to-woody-allen</t>
  </si>
  <si>
    <t xml:space="preserve">tt1798684</t>
  </si>
  <si>
    <t xml:space="preserve">Southpaw</t>
  </si>
  <si>
    <t xml:space="preserve">Boxer Billy Hope turns to trainer Tick Wills to help him get his life back on track after losing his wife in a tragic accident and his daughter to child protection services.</t>
  </si>
  <si>
    <t xml:space="preserve">Jake Gyllenhaal, Rachel McAdams, Forest Whitaker, Oona Laurence</t>
  </si>
  <si>
    <t xml:space="preserve">boxer|death-of-wife|boxing-ring|boxing-training|male-in-shower|rage|muscular|grief|comeback|madison-square-garden-manhattan-new-york-city|husband-wife-relationship|father-daughter-relationship|death-of-mother|boxing|punched-in-the-crotch|punch-into-the-camera|manhattan-new-york-city|las-vegas-nevada|caesar's-palace-las-vegas|montage|year-2014|face-slap|bar|character-repeating-someone-else's-dialogue|courtroom|flashback|spitting-blood|vomit|pistol|cemetery|shot-in-the-chest|fistfight|press-conference|punched-in-the-stomach|slow-motion-scene|punched-in-the-face|scene-during-opening-credits|boxing-manager|child-services|f-word|self-destruction|hoodlum|fall-from-grace|bankruptcy|debt|new-york-city|head-butt|apartment|gold-watch|bathroom|boxer-shorts|running|push-ups|hospital|car-crash|mansion|blood-on-face|dressing-room|jumping-rope|working-out|gym|violence|charity|hotel|blood|shot-to-death|social-worker|orphan|judge|man-crying|washed-up-star|boxing-trainer|boxing-gym|boxing-match|title-spoken-by-character|one-word-title|blood-on-mouth|bare-chested-male</t>
  </si>
  <si>
    <t xml:space="preserve">tt1524930</t>
  </si>
  <si>
    <t xml:space="preserve">Vacation</t>
  </si>
  <si>
    <t xml:space="preserve">Rusty Griswold takes his own family on a road trip to "Walley World" in order to spice things up with his wife and reconnect with his sons.</t>
  </si>
  <si>
    <t xml:space="preserve">Ed Helms, Christina Applegate, Skyler Gisondo, Steele Stebbins</t>
  </si>
  <si>
    <t xml:space="preserve">John Francis Daley, Jonathan Goldstein</t>
  </si>
  <si>
    <t xml:space="preserve">vacation|road-trip|dysfunctional-family|amusement-park|sequel|brother-brother-relationship|pubic-hair|plano-texas|grand-canyon|hot-springs-arkansas|airline-pilot|san-francisco-california|memphis-tennessee|chicago-illinois|cross-country-trip|returning-character-with-different-actor|brother-sister-relationship|mother-son-relationship|father-son-relationship|husband-wife-relationship|one-word-title|title-spoken-by-character|outdoor-sex|herding-cattle|white-water-rafting|trucker|roller-coaster|bipolar-disorder|cow|teenage-boy|playing-guitar|theme-park|singing-on-a-roller-coaster|singing-in-a-car|penis|female-nudity|reference-to-vin-diesel|reference-to-seal|boxer-briefs|bare-chested-male|male-objectification|reference-to-pubic-hair|hanging-upside-down|slow-motion-action-scene|punched-in-the-face|lost-wedding-ring|car-explosion|running-out-of-gas|going-over-a-waterfall|waiting-in-line|bed-and-breakfast|four-corners-monument|jurisdictional-dispute|bare-breasts|covered-with-blood|syringe|severed-ear|steer|rat|sleeping-in-a-car|car-truck-crash|male-singer|car-rollover|jack-knifed-truck|atv|female-vomiting|chugging-a-pitcher-of-beer|reference-to-anthony-hopkins|nickname|obstacle-course|woman-wearing-a-string-bikini|startled|alma-mater|gps|suffocated-with-a-plastic-bag|cb-radio|journal|slamming-door-on-arm|teddy-bear|dementia|playing-acoustic-guitar|woman-wearing-a-red-dress|air-turbulance|hand-on-woman's-breast|first-airplane-flight|highway-travel|on-the-road|road-movie|lesbian-kiss</t>
  </si>
  <si>
    <t xml:space="preserve">tt3518012</t>
  </si>
  <si>
    <t xml:space="preserve">Best of Enemies: Buckley vs. Vidal</t>
  </si>
  <si>
    <t xml:space="preserve">A documentary on the series of televised debates in 1968 between liberal Gore Vidal and conservative William F. Buckley.</t>
  </si>
  <si>
    <t xml:space="preserve">Paul Newman, John Lithgow, Kelsey Grammer, Dick Cavett</t>
  </si>
  <si>
    <t xml:space="preserve">Robert Gordon, Morgan Neville</t>
  </si>
  <si>
    <t xml:space="preserve">Documentary, History, News</t>
  </si>
  <si>
    <t xml:space="preserve">5 wins &amp; 26 nominations.</t>
  </si>
  <si>
    <t xml:space="preserve">debate|1968|intellectual|politics|television|miami-florida|chicago-illinois|pundit|losing-temper|political-convention|television-network|political-discourse|commentator|author|archival-footage|political-debate</t>
  </si>
  <si>
    <t xml:space="preserve">tt4178092</t>
  </si>
  <si>
    <t xml:space="preserve">The Gift</t>
  </si>
  <si>
    <t xml:space="preserve">A young married couple's lives are thrown into a harrowing tailspin when an acquaintance from the husband's past brings mysterious gifts and a horrifying secret to light after more than 20 years.</t>
  </si>
  <si>
    <t xml:space="preserve">Jason Bateman, Rebecca Hall, Joel Edgerton, Allison Tolman</t>
  </si>
  <si>
    <t xml:space="preserve">Joel Edgerton</t>
  </si>
  <si>
    <t xml:space="preserve">gift|directorial-debut|minimal-cast|psycho-thriller|compulsive-liar|substance-abuse|rape|female-protagonist|hitchcockian|memory|surprise-ending|nightmare|high-school-classmate|delusion|memory-games|hidden-truth|psychological-manipulation|mind-game|female-hero|cat-and-mouse|single-set-production|containment|suspense|fired-from-a-job|giving-birth|fight|social-climber|broken-glass|violence|forced-apology|female-slaps-male|missing-dog|koi-pond|executive|hospital|maternity-ward|twist-ending|promotion|simon-says|friend|strong-female-lead|strong-female-character|manipulative-person|manipulative-behavior|written-by-director|deception|insomnia|shower|jogging|gatorade|birth|pregnancy|bully|stalker|loneliness|revenge|husband-wife-relationship|actor-director-writer|gay|wine|pregnant|black-eye|dvd|childbirth|husband's-secret-past|background-check|apprehension|baby-shower|spilled-drink|bottle-of-wine|pet-dog|camera-shot-of-a-woman's-butt|drugged|female-in-a-shower|ex-high-school-classmate|holding-a-baby|new-neighbor|miscarriage|friends-become-enemies|downbeat-ending|sadist|psychopath|past|dog|classmate|apology|new-job|humiliation|subjective-camera|irony-of-fate|watching-tv|sex-tape|crying-man|crying|monkey-mask|mask|rape-in-sleep|newborn|gossip|gaslighting|quoting-bible|bible|wife-slaps-husband|face-slap|high-school-bully|mistaken-for-being-gay|bullying|waiting-room|suspicious-wife|suspicion|fainting|paranoia|camera-shot-of-bare-feet|bad-dream|pregnancy-test|dream-sequence|taking-a-pill|pill|detective|policeman|police-investigation|police|christmas-tree|fish|dead-fish|christmas|lie|invitation-to-dinner|invitation|uninvited-guest|reference-to-nina-simone|reference-to-sammy-davis-jr.|being-followed|following-someone|moving-in|childless-couple|flashback|barefoot-female|female-in-shower|taking-a-shower|rip-off|ex-classmate-ex-classmate-relationship|classmate-classmate-relationship|stalking|trauma|written-and-directed-by-cast-member|directed-by-cast-member|written-by-cast-member|real-estate-agent|pregnant-woman|home-invasion|bully-comeuppance|chiropractor|door-lock|friendship|urban-setting|awkwardness|shyness|chicago-illinois|los-angeles-california|two-word-title</t>
  </si>
  <si>
    <t xml:space="preserve">tt3715320</t>
  </si>
  <si>
    <t xml:space="preserve">Irrational Man</t>
  </si>
  <si>
    <t xml:space="preserve">A tormented philosophy professor finds a will to live when he commits an existential act.</t>
  </si>
  <si>
    <t xml:space="preserve">Joaquin Phoenix, Emma Stone, Joe Stapleton, Nancy Carroll</t>
  </si>
  <si>
    <t xml:space="preserve">teacher-student-affair|professor|russian-roulette|judge|murder|boyfriend|philosophy-professor|poisoning|cyanide|age-discordant-relationship|attempted-murder|premeditated-murder|gun|affair|continental-philosophy|flashlight|elevator|two-word-title|strong-female-lead|strong-female-character|bare-chested-male|piano|student|jean-paul-sartre|cello|piano-recital|reference-to-sartre|existentialism|karma|lecture|classroom|laboratory|parents|hannah-arendt-reference|heidegger-reference|chance</t>
  </si>
  <si>
    <t xml:space="preserve">tt3813310</t>
  </si>
  <si>
    <t xml:space="preserve">Cop Car</t>
  </si>
  <si>
    <t xml:space="preserve">A small-town sheriff sets out to find the two kids who have taken his car on a joy ride.</t>
  </si>
  <si>
    <t xml:space="preserve">Kevin Bacon, James Freedson-Jackson, Hays Wellford, Camryn Manheim</t>
  </si>
  <si>
    <t xml:space="preserve">sheriff|stealing-a-car|police-car|police|policeman|field|joyride|road-movie|ambiguous-ending|murder|highway|one-day|car-crash|car-chase|shot-in-the-chest|shot-in-the-stomach|shootout|shot-to-death|shot-in-the-forehead|uzi|threat|ambush|windmill|child-in-peril|cocaine|child-uses-gun|child-with-gun|shotgun|defibrillator|bulletproof-vest|assault-rifle|cb-radio|police-tape|dog|restaurant|fish-tank|motorcycle-cop|pistol|hot-wiring-a-car|trailer-park|cow|flashback|quicklime|disposing-of-a-dead-body|corpse|body-in-a-trunk|corrupt-cop|runaway-child|child-driving-car|stolen-police-car|character-repeating-someone-else's-dialogue|written-by-director|boy|person-in-a-car-trunk|two-word-title|colorado|real-time|suspense|tension|title-spoken-by-character</t>
  </si>
  <si>
    <t xml:space="preserve">tt1398426</t>
  </si>
  <si>
    <t xml:space="preserve">Straight Outta Compton</t>
  </si>
  <si>
    <t xml:space="preserve">The group NWA emerges from the mean streets of Compton in Los Angeles, California, in the mid-1980s and revolutionizes Hip Hop culture with their music and tales about life in the hood.</t>
  </si>
  <si>
    <t xml:space="preserve">O'Shea Jackson Jr., Corey Hawkins, Jason Mitchell, Neil Brown Jr.</t>
  </si>
  <si>
    <t xml:space="preserve">Nominated for 1 Oscar. Another 25 wins &amp; 39 nominations.</t>
  </si>
  <si>
    <t xml:space="preserve">hip-hop|rap-music|gangsta-rap|based-on-true-story|nwa|concert|1980s|rags-to-riches|slow-motion-scene|title-appears-in-song|camera-focus-on-female-butt|year-1993|1990s|hip-hop-music|rap|gangsta|compton-california|n-word|los-angeles-california|anger|police-brutality|lowrider|boxer-shorts|white-briefs|briefs|male-underwear|jheri-curl-hairstyle|feud|rapper|raised-middle-finger|low-rider|mansion|party|year-1987|no-opening-credits|scene-during-end-credits|freeze-frame|freedom-of-speech|car-chase|assault|new-york-city|press-conference|protest|road-trip|tour-bus|milwaukee-wisconsin|detroit-michigan|music-tour|contract|music-manager|record-company|bar|nightclub|title-appears-in-writing|singing|cocaine|pistol|school-bus|arrest|year-1992|reference-to-rodney-king|character-repeating-someone-else's-dialogue|brother-brother-relationship|year-1995|intimidation|wrongful-arrest|marijuana-joint|blunt|oral-sex|fellatio|interrupted-sex|bare-chested-male|hotel|female-frontal-nudity|female-rear-nudity|woman-slaps-a-man|threat|police-raid|intimidation-by-police|pistol-whip|laptop|los-angeles-riots|gang|topless-female-nudity|obscene-finger-gesture|f-word|husband-wife-relationship|face-slap|police-helicopter|marijuana|punched-in-the-face|nosebleed|terminal-illness|fistfight|held-at-gunpoint|drug-dealer|profanity|racial-slur|hospital|aids|gay-slur|ethnic-hatred|racism|police-chase|urban-decay|year-1990|year-1989|year-1986|year-1988|year-1991|beating|vandalism|baseball-bat|police-harassment|mother-son-relationship|death-of-brother|violence|death-of-friend|title-spoken-by-character|title-based-on-song|city-name-in-title</t>
  </si>
  <si>
    <t xml:space="preserve">tt3316948</t>
  </si>
  <si>
    <t xml:space="preserve">American Ultra</t>
  </si>
  <si>
    <t xml:space="preserve">A stoner - who is in fact a government agent - is marked as a liability and targeted for extermination. But he's too well-trained and too high for them to handle.</t>
  </si>
  <si>
    <t xml:space="preserve">Jesse Eisenberg, Kristen Stewart, Topher Grace, Connie Britton</t>
  </si>
  <si>
    <t xml:space="preserve">cia|assassin|stoner|slacker|escape|small-town|gym|in-medias-res|watching-television|vomiting|camera-shot-of-a-woman's-legs|bloody-face|narrow-eyes|summary-execution|standing-in-the-rain|dustpan|tasered|humvee|ricochet|mq-1-predator|hitman|gasoline-can|engagement-ring|eurocopter-as355-twin-squirrel|hiding-in-a-restroom|bloody-spoon|bloody-nose|scalded|handcuffed-to-an-interrogation-table|satellite-surveillance|changing-a-sign|close-up-of-eye|coded-message|police-officer-shot-in-the-head|police-officer-shot-in-the-back|police-officer-shot-through-the-heart|shootout-in-a-police-station|police-station-attack|police-officer-killed-in-police-station|police-officer-killed-by-female|police-shootout|police-officer-shot-in-the-chest|police-officer-shot|police-officer|reverse-footage|drone-attack|comic-book|insanity|satire|hired-killer|psychological-warfare|psychological-manipulation|conspiracy|killing-spree|manhunt|race-against-time|bilingualism|flash-forward|fire|fire-truck|ambulance|police-car|letter|die-hard-scenario|manipulation|top-secret|death-threat|deputy|redemption|blockade|car-through-a-window|face-slap|parachute|blackmail|reluctant-hero|montage|character-says-i-love-you|character-repeating-someone-else's-dialogue|self-doubt|self-defense|existentialism|knocked-out|secret-code|capture|lasersight|swat-team|firecracker|taser|armored-car|jumping-through-a-window|crashing-through-a-window|thrown-through-a-window|pistol-whip|jailbreak|escape-attempt|shot-through-a-window|bodyguard|criminal|treason|strip-club|revelation|shot-through-a-door|one-against-many|tooth-knocked-out|truck|tow-truck|car-wreck|brainwashing|kitchen|bag-over-head|elevator|chandelier|security-camera|surveillance|police|ambush|execution|umbrella|hotel|unsubtitled-foreign-language|american-abroad|earth-viewed-from-space|satellite|hidden-camera|barefoot|vinyl|woods|fugitive|on-the-run|poison-gas|gas-attack|heavy-rain|home-invasion|sadism|sadist|loser|siege|arrest|gas-station|airplane|jail-cell|power-outage|massacre|showdown|courage|bravery|brutality|cell-phone|text-messaging|police-station|marriage-proposal|wedding-ring|police-officer-killed|near-death-experience|gasoline|car-set-on-fire|cigarette-lighter|hawaiian-shirt|car-accident|car-crash|car-off-bridge|hazmat-suit|cdc|tent|newspaper-headline|news-report|social-commentary|fight-the-system|abuse-of-power|psychopath|extreme-close-up|product-placement|repeated-line|n-word|nosebleed|tattoo|femme-fatale|love|playing-footsie|gash-in-the-face|handcuffs|two-way-mirror|pot-smoking|shotgun|assault-rifle|machine-gun|revolver|pistol|repressed-memory|erased-memory|amnesia|bridge|school-bus|disguise|poetic-justice|revenge|corpse|strangulation|neck-breaking|bong|presumed-dead|supermarket|knife|spy-spoof|beaten-to-death|beating|hit-with-a-hammer|improvised-weapon|no-opening-credits|paranoia|fear|panic-attack|survival|title-at-the-end|nonlinear-timeline|impalement|hands-tied|cover-up|rogue-agent|head-butt|undercover|secret-agent|female-spy|female-agent|spy|disarming-someone|threatened-with-a-knife|spit-in-the-face|sabotage|disobeying-orders|insubordination|tough-girl|one-man-army|anti-hero|unlikely-hero|man-fights-a-woman|man-kills-a-woman|man-hits-a-woman|woman-hits-a-man|woman-kills-a-man|woman-punches-a-man|woman-fights-a-man|punched-in-the-chest|punched-in-the-face|absurdism|f-word|black-comedy|mercenary|military|soldier|u.s.-army|black-ops|female-assassin|assassination-attempt|exploding-building|exploding-car|covered-in-blood|bullet-time|slow-motion-scene|stylized-violence|hand-to-hand-combat|mixed-martial-arts|martial-arts|brawl|fight|fistfight|chase|gunfight|shootout|rescue|held-at-gunpoint|hostage|kidnapping|double-cross|deception|betrayal|violence|death|blood-on-shirt|shot-in-the-arm|stabbed-in-the-foot|stabbed-in-the-arm|stabbed-in-the-hand|stabbed-in-the-leg|stabbed-in-the-back|stabbed-in-the-chest|stabbed-in-the-neck|stabbed-in-the-throat|stabbed-in-the-head|gore|shot-in-the-back|blood-splatter|shot-in-the-face|shot-in-the-forehead|blood|undercover-agent|drug-dealer|marijuana-joint|two-word-title|west-virginia|shot-to-death|boyfriend-girlfriend-relationship|animated-credits|animated-end-credits|murder|car-bomb|manila-philippines|shot-in-the-chest|shot-in-the-head|helicopter|explosion|hand-grenade|soup|ring|fireworks|frying-pan|teddy-bear|drone|cooking-utensil|hammer|gas-mask|gas|black-light|spoon|parking-lot|sleeper-agent|langley-virginia|cia-headquarters|cia-agent|drawing|convenience-store-clerk|convenience-store|omelet|cooking|sheriff|airport|bare-chested-male|bathtub|flashback|told-in-flashback|independent-film|surprise-ending|escaped-mental-patient</t>
  </si>
  <si>
    <t xml:space="preserve">tt1781922</t>
  </si>
  <si>
    <t xml:space="preserve">No Escape</t>
  </si>
  <si>
    <t xml:space="preserve">In their new overseas home, an American family soon finds themselves caught in the middle of a coup, and they frantically look for a safe escape from an environment where foreigners are being immediately executed.</t>
  </si>
  <si>
    <t xml:space="preserve">Owen Wilson, Lake Bell, Sterling Jerins, Claire Geare</t>
  </si>
  <si>
    <t xml:space="preserve">asia|fictional-country|hotel|revolution|rebellion|hit-by-a-truck|looting|riot|near-death-experience|violence|multinational|assassination|expatriate|boat|u.s.-embassy|breaking-a-window|thrown-from-a-rooftop|jumping-from-a-rooftop|jumping-from-rooftop-to-rooftop|helicopter|rooftop|swimming-pool|elevator|execution|survival|coup-d'etat|husband-wife-relationship|american-abroad|rebel|chaos|engineer|airport|escape|newspaper|woman|necklace|hit-on-the-head-with-a-rock|mass-murder|stabbed-to-death|stabbed-in-the-back|stabbed-in-the-chest|falling-to-death|shot-in-the-stomach|unsubtitled-foreign-language|masked-man|head-bashed-in|reference-to-kenny-rogers|shot-in-the-leg|murder-of-a-police-officer|man-punching-a-woman|car-crash|race-against-time|bridge|woman-kills-a-man|man-kills-a-woman|rowboat|river|heavy-rain|burning-building|climbing-through-a-window|shot-through-a-window|shot-multiple-times|shot-in-the-arm|shot-in-the-shoulder|shot-to-death|shot-in-the-back|shot-in-the-chest|shot-in-the-forehead|shot-in-the-head|vietnamese-army|refugee|hostile-takeover|siege|overturning-car|blockade|interracial-friendship|deception|flare|disguise|character's-point-of-view-camera-shot|subjective-camera|2010s|killing-spree|rampage|self-defense|social-decay|scar|innocent-person-killed|nonlinear-timeline|human-shield|exploding-building|exploding-helicopter|helicopter-crash|dead-soldier|army-base|person-on-fire|fire|sniper|machine-gun|ak-47|horde|psychopath|revolver|pistol|revenge|cigarette-smoking|molotov-cocktail|car-set-on-fire|unlikely-hero|hit-by-a-car|self-sacrifice|brothel|garden|attempted-rape|machete|bombardment|xenophobia|bilingualism|frenchman|translator|on-the-run|falling-down-stairs|falling-from-height|improvised-weapon|massacre|kicking-in-a-door|hit-with-a-baseball-bat|hit-with-a-brick|vietnam|hospital|shootout|one-against-many|brawl|fistfight|punched-in-the-face|beaten-to-death|foot-chase|ambush|rescue|held-at-gunpoint|hostage|slow-motion-scene|riot-police|urban-setting|american-flag|culture-clash|long-take|brutality|mercilessness|panic|paranoia|fear|tension|suspense|wetting-pants|street-market|fish-out-of-water|power-outage|underwater-scene|karaoke|singing-in-a-car|taxi-driver|taxi|family-relationships|drunkenness|sister-sister-relationship|mother-daughter-relationship|father-daughter-relationship|blood-on-shirt|moral-dilemma|scene-during-opening-credits|englishman-abroad|mercenary|spy|blood-splatter|suicide|throat-slitting|corpse|offscreen-killing|prime-minister|siren|bodyguard|teddy-bear|rebel-leader|uprising|death|bar|border-crossing|child-with-gun|rifle|explosion|motorcycle|tank|map|climbing-a-ladder|airplane|flashback|two-word-title|written-by-director|child-in-peril|murder|death-of-friend|independent-film|surprise-ending|home-invasion</t>
  </si>
  <si>
    <t xml:space="preserve">tt3787590</t>
  </si>
  <si>
    <t xml:space="preserve">We Are Your Friends</t>
  </si>
  <si>
    <t xml:space="preserve">Caught between a forbidden romance and the expectations of his friends, aspiring DJ Cole Carter attempts to find the path in life that leads to fame and fortune.</t>
  </si>
  <si>
    <t xml:space="preserve">Zac Efron, Wes Bentley, Emily Ratajkowski, Jonny Weston</t>
  </si>
  <si>
    <t xml:space="preserve">Max Joseph</t>
  </si>
  <si>
    <t xml:space="preserve">wannabe-dj|narcissism|male-objectification|dj|alcoholism|hypocritical-woman|gold-digger|passive-aggressive-woman|wannabe|egocentrism|cheating-girlfriend|san-fernando-valley-california|party|music-producer|group-of-friends|los-angeles-california|fame|friendship|dance|boyfriend-girlfriend-relationship|written-by-director|friendship-between-men|aspiring-dj|friend|funfair|luna-park|repeated-scene|vegan-restaurant|waitress|festival|music-festival|earphones|apology|character-says-i'm-sorry|ageism|alcoholic|man-child|coming-of-age|conscience|coffin|grave|cemetery|rabbi|loss-of-friend|party-lifestyle|male-vomiting|vomiting|topless-woman|bare-breasts|pole-dancer|night-club|singing-along|sing-along|cake|cynical-man|cynicism|swindler|swindle|moral-dilemma|wrestling|hypocrisy|unfaithful-girlfriend|gift|undressing-someone|undressing|las-vegas|punch-in-face|older-man-younger-woman-relationship|piano-playing|playing-piano|taking-off-shirt|taking-off-shoes|underwater-scene|hotel-room|fight|savings|money-counting|counting-money|baseball-bat|operator|call-center|reference-to-kevin-systrom|passive-aggressive-behavior|animated-scene|sex-in-a-car|vulgar-woman|photo-booth|ambition|marijuana|joint|delusion|seductive-woman|seductive-behavior|corruption|bribe|bribery|slacker|masturbation-reference|drug-dealing|father-son-relationship|aspiring-actor|male-in-underwear|actor|breaking-the-fourth-wall|best-friend|taking-a-shower|male-in-shower|barefoot-male|blood-on-face|map|first-person-title|watching-tv|drug|greed|reference-to-al-pacino|vulgar-language|businessman|dj-as-protagonist|musician-as-protagonist|musician|scene-during-end-credits|title-at-the-end|laptop|jogging|punched-in-the-face|funeral|drug-overdose|swimming-pool|reference-to-craigslist|beach|sushi|reference-to-burt-reynolds|vomit|drunkenness|camera-focus-on-female-butt|topless-female-nudity|strip-club|birthday-cake|birthday|hotel|sex-scene|ecstasy|las-vegas-nevada|freeze-frame|flashback|raised-middle-finger|reference-to-hillary-clinton|reference-to-david-bowie|reference-to-ralph-waldo-emerson|real-estate|reference-to-instagram|animated-sequence|four-word-title|flask|pcp|hallucination|painting|art-gallery|hollywood-california|marijuana-joint|drug-dealer|nightclub|slow-motion-scene|title-appears-in-song|title-based-on-song|no-opening-credits|diner|character-repeating-someone-else's-dialogue|talking-to-the-camera|voice-over-narration|california-state-university-northridge|headphones|bare-chested-male|death-of-friend|female-objectification</t>
  </si>
  <si>
    <t xml:space="preserve">tt3172532</t>
  </si>
  <si>
    <t xml:space="preserve">The Diary of a Teenage Girl</t>
  </si>
  <si>
    <t xml:space="preserve">A teen artist living in 1970s San Francisco enters into an affair with her mother's boyfriend.</t>
  </si>
  <si>
    <t xml:space="preserve">Bel Powley, Willie, Kristen Wiig, Abby Wait</t>
  </si>
  <si>
    <t xml:space="preserve">Marielle Heller</t>
  </si>
  <si>
    <t xml:space="preserve">16 wins &amp; 35 nominations.</t>
  </si>
  <si>
    <t xml:space="preserve">mother's-boyfriend|1970s|f-rated|overalls|sexual-promiscuity|phone-booth|comic-book|drawing|hugging|tape-recorder|recording|diary|reference-to-iggy-pop|drugs|dancing|crying|smiling|nude-swimming|female-nudity|character-says-i-love-you|surprise-after-end-credits|scene-during-end-credits|obsession|first-person-perspective|naivety|sexual-awakening|sex|boyfriend-girlfriend-relationship|animated-sequence|older-man-younger-woman-relationship|mother-daughter-relationship|san-francisco-california|teenage-sexuality|female-sexuality|sexuality|teenager|coming-of-age|teenage-girl|based-on-novel|triple-f-rated|sex-with-an-older-man|topless-girl|girl-topless|young-female-sexuality|troubled-teenager|troubled-teenage-girl|girl-rear-nudity|man-has-an-affair-with-a-teenage-girl|sex-with-a-teenager|sex-with-a-teenage-girl|sex-with-teenager|teen-sexuality|woman's-bare-butt|bare-butt-woman|nipples|buttocks|bare-butt|topless|breasts|older-man-teenage-girl-relationship|age-difference|older-man-young-girl-relationship|older-man-younger-woman|younger-girl-older-man|younger-woman-older-man-relationship|older-man-younger-woman-sex|older-man-younger-girl|girl-in-bra|girl-in-underwear|teenage-girl-in-underwear|in-medias-res|sister-sister-relationship|sex-in-shower|sex-in-bed|telephone-call|telephone|nudity|looking-at-oneself-in-a-mirror|kiss|threesome|defloration|voyeurism|voyeur|lesbian-kiss|female-female-kiss|fellatio|oral-sex|doggystyle-sex|coitus|copulation|girl-in-panties|black-panties|white-panties|panties|nipples-visible-through-clothing|woman-in-bathtub|public-nudity|female-frontal-nudity|female-rear-nudity|no-panties|bare-breasts|topless-female-nudity|scantily-clad-female|mustache|camera|crying-girl|high-school-student|high-school|cocaine|hallucination|lsd|crying-man|male-rear-nudity|male-nudity|white-briefs|briefs|male-underwear|penis|lesbian-sex</t>
  </si>
  <si>
    <t xml:space="preserve">tt3616916</t>
  </si>
  <si>
    <t xml:space="preserve">The Wave</t>
  </si>
  <si>
    <t xml:space="preserve">Although anticipated, no one is really ready when the mountain pass above the scenic, narrow Norwegian fjord Geiranger collapses and creates an 85-meter high violent tsunami. A geologist is one of those caught in the middle of it.</t>
  </si>
  <si>
    <t xml:space="preserve">Kristoffer Joner, Ane Dahl Torp, Jonas Hoff Oftebro, Edith Haagenrud-Sande</t>
  </si>
  <si>
    <t xml:space="preserve">Roar Uthaug</t>
  </si>
  <si>
    <t xml:space="preserve">6 wins &amp; 5 nominations.</t>
  </si>
  <si>
    <t xml:space="preserve">norway|flood|landslide|rockslide|disaster-film|natural-disaster|disaster|disaster-movie|geologist|mountain|fjord|monitor|siren|underwater-scene|ferry-boat|bomb-shelter|hotel-reception|bus|climbing|last-day-on-the-job|drowning|hotel|cliff|tourism|skateboard|father-son-relationship</t>
  </si>
  <si>
    <t xml:space="preserve">tt1907707</t>
  </si>
  <si>
    <t xml:space="preserve">LUV</t>
  </si>
  <si>
    <t xml:space="preserve">An 11-year-old boy gets a crash course in what it means to be a man when he spends a day with the ex-convict uncle he idolizes.</t>
  </si>
  <si>
    <t xml:space="preserve">Michael Rainey Jr., Tracey Heggins, Common, Lonette McKee</t>
  </si>
  <si>
    <t xml:space="preserve">Sheldon Candis</t>
  </si>
  <si>
    <t xml:space="preserve">boy|uncle-nephew-relationship|family-relationships|african-american|maryland|baltimore-maryland</t>
  </si>
  <si>
    <t xml:space="preserve">tt1178665</t>
  </si>
  <si>
    <t xml:space="preserve">A Walk in the Woods</t>
  </si>
  <si>
    <t xml:space="preserve">After spending two decades in England, Bill Bryson returns to the U.S., where he decides the best way to connect with his homeland is to hike the Appalachian Trail with one of his oldest friends.</t>
  </si>
  <si>
    <t xml:space="preserve">Robert Redford, Nick Nolte, Emma Thompson, Mary Steenburgen</t>
  </si>
  <si>
    <t xml:space="preserve">Adventure, Biography, Comedy</t>
  </si>
  <si>
    <t xml:space="preserve">hiking|appalachian-trail|friendship|hiker|backpacking|postcard|slip-and-fall|standing-on-the-edge-of-a-cliff|bottle-of-whisky|american-chestnut|water-wheel|three-season-tent|laundromat|sedimentary-rock|igneous-rock|falling-into-water|hydroelectric-dam|bunk-bed|blizzard|waterfall|crossing-a-stream|camping|scenic-beauty|shoe-hanging-from-a-tree|campfire|pup-tent|buddy-movie|comradeship|campground|backpacker</t>
  </si>
  <si>
    <t xml:space="preserve">tt3672840</t>
  </si>
  <si>
    <t xml:space="preserve">Dragon Blade</t>
  </si>
  <si>
    <t xml:space="preserve">When corrupt Roman leader Tiberius arrives with a giant army to claim the Silk Road, Huo An teams up his army with an elite Legion of defected Roman soldiers led by General Lucius to protect his country and his new friends.</t>
  </si>
  <si>
    <t xml:space="preserve">Lionsgate Premiere</t>
  </si>
  <si>
    <t xml:space="preserve">Jackie Chan, John Cusack, Adrien Brody, Si Won Choi</t>
  </si>
  <si>
    <t xml:space="preserve">Daniel Lee</t>
  </si>
  <si>
    <t xml:space="preserve">silk-road|martial-arts|final-battle|child-fugitive|sword|roman-legion|ancient-china|ancient-rome</t>
  </si>
  <si>
    <t xml:space="preserve">tt4270516</t>
  </si>
  <si>
    <t xml:space="preserve">Grandma</t>
  </si>
  <si>
    <t xml:space="preserve">A teenager facing an unplanned pregnancy seeks help from her acerbic grandmother, a woman who is long estranged from her daughter.</t>
  </si>
  <si>
    <t xml:space="preserve">Lily Tomlin, Judy Greer, Julia Garner, Carlos Miranda</t>
  </si>
  <si>
    <t xml:space="preserve">Nominated for 1 Golden Globe. Another 3 wins &amp; 11 nominations.</t>
  </si>
  <si>
    <t xml:space="preserve">abortion|death-of-partner|mother-daughter-relationship|lesbian|death-of-lesbian-partner|teenage-pregnancy|grandmother-granddaughter-relationship|pregnancy|suffering|pain|mourning|1955-dodge-royal|on-the-road|18-year-old|self-realization|widow|aging|older-woman-younger-woman-relationship|friendship|breakup|road-trip|lesbian-relationship|irresponsible-boyfriend|friend|skeleton|teenager|broke|female-female-kiss|reference-to-smelling-salts|writing|women's-studies-major|poetry|karma|taxi-driver|loneliness|taxi|towing-a-car|dragonfly|reference-to-pizza|teeth|cramp|powerlessness|black-eye|reference-to-the-dark-ages|reference-to-a-vacuum-aspiration|reference-to-a-uterus|reference-to-a-d-and-c-hysteroscopy|female-doctor|clinic-waiting-room|counselor|nurse|vanity-the-state-of-mind|women's-bathroom|gas-station|college-teacher|writer|tenure|flipping-out|solipsist|reference-to-hot-sauce|gorilla|feminist|hypocrite|reference-to-tapatio|reference-to-tabasco|cafe|reference-to-a-quesadilla|waitress|bookstore|reference-to-eileen-myles|lie|reference-to-the-female-eunuch-the-book|reference-to-germaine-greer|father-daughter-relationship|reference-to-a-sperm-donor|reference-to-a-sperm|ape|bonobo|reference-to-mystique-the-fictional-character|reference-to-female-masturbation|reference-to-the-prime-of-life-the-autobiography|reference-to-simone-de-beauvoir|cell-phone|tea-party|metaphor|reference-to-toto-the-dog|reference-to-betty-friedan|computer|referebce-to-google|reference-to-e-bay|reference-to-the-feminine-mystique-the-book|money-raising|ginger-ale|answering-machine|pierced-nose|the-letter-o|transvestite|loss|loss-of-partner|reference-to-judge-judy|hit-in-the-face|cold-pack|girl-hits-a-woman|narrow-mindedness|little-girl|van|car-tarp|hitchhiking|reference-to-jesus-christ|car-accident|road-rage|yelling|brat|pride|atm|garage-door-accident|reference-to-a-pimp|chapters|espresso|anxiety|male-secretary|fear|escalator|looking-out-a-car-window|gpa|sailboat|selfishness|cutting-up-credit-cards|ogre|jeep|being-watched|watching-someone|loan|menopause|rearview-mirror|rent|apology|beer|pot-smoking|marijuana|divorced-man|patriarch|corn-on-the-cob|reference-to-zucchini|flower|sunglasses|applying-lipstick|tattoo-parlor|tattoo-artist|bare-chest|anger|nickname|hit-with-a-hockey-stick|hit-in-the-crotch|sex-education|reference-to-a-vasectomy|reference-to-a-condom|hockey-stick|name-calling|teenage-boy|reference-to-a-penis|rudeness|reference-to-god|coffee-shop|waiter|reference-to-ozzie-and-harriet-nelson|menstruation|coffee|auto-mechanic|car-repair|women's-health-clinic|reference-to-santa-cruz-california|debt|cookie|tea-kettle|knocking-on-a-door|teenage-girl|deer-statue|kid-art|memory|academic-cap-and-gown|photograph|toothbrush|looking-at-oneself-in-a-mirror|mirror|brushing-teeth|tattoo|crying-woman|shower|key|kiss|footnote|f-word|chapter-titles|drug-use|ex-husband-ex-wife-relationship|ex-girlfriend-ex-girlfriend-relationship|vomiting|septuagenarian|lesbian-kiss|age-difference|girlfriend-girlfriend-relationship|old-friend|businesswoman|credit-card|lipstick|wisecrack-comedy|poetess|boyfriend-girlfriend-relationship|first-edition-book|money|office|windchime|flat-tire|power-suit|treadmill-desk</t>
  </si>
  <si>
    <t xml:space="preserve">tt1355683</t>
  </si>
  <si>
    <t xml:space="preserve">Black Mass</t>
  </si>
  <si>
    <t xml:space="preserve">The true story of Whitey Bulger, the brother of a state senator and the most infamous violent criminal in the history of South Boston, who became an FBI informant to take down a Mafia family invading his turf.</t>
  </si>
  <si>
    <t xml:space="preserve">Johnny Depp, Joel Edgerton, Benedict Cumberbatch, Dakota Johnson</t>
  </si>
  <si>
    <t xml:space="preserve">5 wins &amp; 20 nominations.</t>
  </si>
  <si>
    <t xml:space="preserve">true-crime|fbi-agent|gangster|boston-massachusetts|based-on-true-story|criminal|senator|informant|cat|on-the-run|intimidation|beaten-to-death|man-kills-a-woman|year-1981|man-crying|fugitive|corruption|villain-played-by-lead-actor|tough-guy|illness|fistfight|strangulation|prostitute|beating|mobster|based-on-book|color-in-title|fbi|mafia|investigation|gang|extortion|murder|woman|budweiser|ensemble-cast|archival-images-during-end-credits|bloody-face|strangled|dead-body-in-car-trunk|voice-recording|irish-flag|playing-bagpipes|wiretap|public-swimming-pool|picking-a-lock|surveillance-photo|shot-point-blank|shot-multiple-times|ends-with-biographical-notes|hundred-dollar-bill|reye's-syndrome|mob-execution|marching-band|orange-juice|playing-gin|beaten-up|black-eye|tulsa-oklahoma|driver-shot|audio-recording|st.-patrick's-day|maniac|villain|murderer|irish-versus-italians|racial-slur|disposing-of-a-dead-body|brawl|husband-wife-estrangement|gang-war|irish-mafia|mob-boss|threatened-with-a-knife|knife|car-crash|newspaper-headline|card-game|gambling|hotel|friendship|paranoia|british-actor-playing-american-character|money-laundering|burial|parking-garage|handcuffs|police-officer|bridge|thug|torture|press-conference|mob-hit|journalist|whistleblower|cemetery|christmas-tree|christmas|pool-table|machismo|black-comedy|double-cross|revenge|restaurant|ambush|punched-in-the-chest|bribery|head-butt|profanity|mercilessness|brutality|aerial-shot|walkie-talkie|lawyer|neck-breaking|district-attorney|heroin|urban-setting|revolver|corpse|urban-decay|moral-dilemma|shot-through-a-window|barbecue|junkie|shot-in-the-back|shot-in-the-arm|drug-dealer|suspicion|fear|cigarette-smoking|pay-phone|told-in-flashback|sociopath|altered-version-of-studio-logo|rise-to-power|human-monster|ethnic-slur|santa-monica-california|corrupt-cop|cross|catholic|italian-american|irish-american|funeral|little-boy|crime-boss|henchman|bouncer|witness|jai-alai|death|complicity|gun-running|neo-noir|voice-over-narration|ex-convict|pier|drive-by-shooting|nightclub|hit-with-a-wrench|beach|psychopath|body-in-a-trunk|reference-to-j.-edgar-hoover|what-happened-to-epilogue|reporter|irish-republican-army|u.s.-attorney|rifle|parade|bar|news-report|bag-of-money|interrogation|loyalty|newspaper|photograph|wiretapping|miami-florida|organized-crime|hitman|cover-up|manipulation|church|pistol|bulletproof-vest|shot-in-the-leg|shot-in-the-shoulder|shot-in-the-chest|shot-in-the-forehead|shot-in-the-face|no-opening-credits|two-word-title|deception|year-2011|year-1995|year-1985|year-1982|year-1975|nonlinear-timeline|flashback|stepfather-stepdaughter-relationship|character-repeating-someone-else's-dialogue|punched-in-the-face|drug-addict|cocaine|police-station|strangled-to-death|arrest|brother-brother-relationship|mother-son-relationship|father-son-relationship|drunkenness|betrayal|conspiracy|f-word|tied-to-a-chair|blood|shot-in-the-head|kidnapping|gay-slur|bloody-nose|husband-wife-relationship|hospital|shot-to-death|held-at-gunpoint|broken-nose|blood-splatter|violence|death-of-mother|death-of-son|independent-film</t>
  </si>
  <si>
    <t xml:space="preserve">tt2403021</t>
  </si>
  <si>
    <t xml:space="preserve">The Green Inferno</t>
  </si>
  <si>
    <t xml:space="preserve">A group of student activists travels to the Amazon to save the rain forest and soon discover that they are not alone, and that no good deed goes unpunished.</t>
  </si>
  <si>
    <t xml:space="preserve">Lorenza Izzo, Ariel Levy, Daryl Sabara, Kirby Bliss Blanton</t>
  </si>
  <si>
    <t xml:space="preserve">Eli Roth</t>
  </si>
  <si>
    <t xml:space="preserve">Adventure, Horror</t>
  </si>
  <si>
    <t xml:space="preserve">color-in-title|rain|activist|rain-forest|amazon|college|peru|protest|cannibal|violence|splatter|blood-spatter|torturer|bleeding-to-death|bad-guy|villain|psychotronic|psychotronic-film|flesh-eater|eating-human-flesh|kill|slashing|machete-mutilation|mutilation|body-horror|sadistic-psychopath|slaughter|body-parts|body-part|village|throwback|bloody-violence|human-monster|man-eater|victim|fear|killing|brutal|suspense|america|east-coast|island|terror|blood-and-gore|anthropophagus|gory-violence|homage|graphic-violence|spanish-horror|canadian-horror|extreme-violence|chilean-horror|american-horror|lesbian-kiss|lesbian-couple|body-count|characters-killed-one-by-one|slasher-killer|ugly-american|torture|ant|female-nudity|sadistic-horror|vomiting|male-pubic-hair|pubic-hair|tattoo|ritual|slasher-flick|slasher|tied-up-while-barefoot|ignorance|middle-class|capitalism|deforestation|culture-shock|naivety|scene-during-end-credits|title-at-the-end|nightmare|dream-sequence|killer-child|broken-arm|broken-leg|reference-to-scooby-doo|bitten-on-the-arm|male-masturbation|throat-slitting|female-genital-mutilation|diarrhea|blood-drinking|decapitation|torso-cut-in-half|severed-leg|severed-arm|severed-tongue|eye-gouging|stabbed-in-the-eye|male-rear-nudity|severed-head|head-on-a-stake|tranquilizer-dart|shot-to-death|shot-in-the-forehead|shot-in-the-neck|shot-in-the-back|shot-in-the-shoulder|shot-in-the-chest|shot-in-the-arm|falling-to-death|impalement|marijuana-joint|satellite|masked-woman|masked-man|bulldozer|jaguar|machete|pistol|river|bare-chested-male|marijuana|reference-to-madonna|reference-to-brad-pitt|deception|necklace|reference-to-twitter|father-daughter-relationship|character-repeating-someone-else's-dialogue|roommate|new-york-city|university|united-nations|lawyer|male-frontal-nudity|suicide|vegan|pig|indian-tribe|spider|urination|boat|flute|cooking|gps|camera-phone|cell-phone|dismemberment|eaten-alive|college-student|american-abroad|murder|written-by-director|blood-splatter|gore|covered-in-blood|environmentalist|environmentalism|cannibalism|cannibal-tribe|jungle|airplane-crash|three-word-title</t>
  </si>
  <si>
    <t xml:space="preserve">tt3018070</t>
  </si>
  <si>
    <t xml:space="preserve">Stonewall</t>
  </si>
  <si>
    <t xml:space="preserve">A young man's political awakening and coming of age during the days and weeks leading up to the Stonewall Riots.</t>
  </si>
  <si>
    <t xml:space="preserve">Jeremy Irvine, Jonny Beauchamp, Joey King, Caleb Landry Jones</t>
  </si>
  <si>
    <t xml:space="preserve">stonewall-riots|gay-rights|new-york-city|police-corruption|trans-woman|gay-bar|1960s|year-1969|homophobia|gay-culture|homosexuality|protest|police-raid|police-brutality|transgender|riot|gay-liberation-movement|drag-queen|protest-march|gay-liberation|transphobia|crossdressing|gay-kiss|parent-son-relationship|parent-child-relationship|father-son-relationship|police-violence|gay-slur|briefs|bare-chested-male|transidentity|turning-point|bigotry|gay|police|film-starts-with-text|nudity|man-in-towel|man-wearing-towel|men's-locker-room|male-rear-nudity|male-nudity|locker-room|football-coach|prejudiced-father|abusive-father|humiliation|lesbian|blowjob|oral-sex|indiana|male-male-kiss|man-undressing|male-underwear|underwear|white-briefs|brother-sister-relationship|gay-black-man|gay-latino|mother-son-relationship|gay-hustler|gay-student|gay-son|gay-bashing|mass-demonstration|gay-protagonist|gay-sex|gay-couple|repression|self-repression|sexual-repression|new-york-police-department|nypd|riot-police|de-arrest|naivete|crossdresser|transvestite|police-repression|vice-squad|rejection|intolerance|street-kid|hustler|transsexuality|propaganda-film</t>
  </si>
  <si>
    <t xml:space="preserve">tt3397884</t>
  </si>
  <si>
    <t xml:space="preserve">Sicario</t>
  </si>
  <si>
    <t xml:space="preserve">An idealistic FBI agent is enlisted by a government task force to aid in the escalating war against drugs at the border area between the U.S. and Mexico.</t>
  </si>
  <si>
    <t xml:space="preserve">Emily Blunt, Benicio Del Toro, Josh Brolin, Victor Garber</t>
  </si>
  <si>
    <t xml:space="preserve">Nominated for 3 Oscars. Another 14 wins &amp; 143 nominations.</t>
  </si>
  <si>
    <t xml:space="preserve">war-on-drugs|u.s.-mexico-border|drug-cartel|juarez-mexico|woman-fights-a-man|secret-tunnel|moral-dilemma|tough-girl|neo-noir|dark-past|death-of-daughter|suspense|death-of-child|surprise-ending|mexico|escape|cell-phone|child-murder|crime-boss|iraq-war-veteran|black-ops|kidnapping|assassin|manipulation|deception|fbi|mission|mexican|bomb|cia|violence|drug-lord|fbi-agent|strangled|bait|line-of-credit|crime-scene-photograph|aerial-surveillance|armored-personnel-carrier|ford-pick-up-truck|some-scenes-in-photographic-negative|chevrolet-tahoe|mission-briefing|ah-64-apache-helicopter|bombardier-challenger-600-business-jet|suv-convoy|uh-60-blackhawk-helicopter|booby-trap|trap-door|body-hidden-behind-a-wall|hole-in-a-wall|starts-with-a-definition|double-child-murder|dead-children|vomiting|police-officer-shot|man-strangles-woman|looking-at-self-in-mirror|hanged-body|gun-held-to-head|driving-through-a-wall|bloody-body-of-child|american-midwest|immigrant|2010s|laptop|cover-up|showdown|paranoia|reverse-footage|distrust|suspicion|shot-in-the-shoulder|decoy|tracking-device|satellite|bodyguard|bilingualism|colombian|organized-crime|armored-car|tank|airfield|held-at-gunpoint|blackmail|disarming-someone|handcuffs|arrest|security-camera|surveillance|interracial-friendship|offscreen-killing|tied-to-a-chair|double-cross|betrayal|near-death-experience|character's-point-of-view-camera-shot|tragedy|shot-in-the-arm|shot-in-the-throat|air-force-base|southern-accent|commando-unit|commando-raid|commando|special-forces|sniper-rifle|sniper|opening-action-scene|ak-47|police-officer-killed|kicking-in-a-door|police-officer|brutality|shotgun|desert-eagle|home-invasion|british-actor-playing-american-character|culture-clash|tough-guy|anti-hero|desert|electronic-music-score|aerial-shot|ambush|interview|social-decay|escalation|dea-agent|tragic-hero|dark-hero|tragic-past|no-title-at-beginning|mutilation|male-rear-nudity|reference-to-william-howard-taft|prosecutor|federale|map|laredo-texas|cynicism|drug-smuggling|woman-punches-a-man|death-of-wife|rescue|bag-over-head|traffic-jam|lawyer|texas|partner|binoculars|corruption|friendship|arizona|rookie|covered-in-blood|dog|investigation|surveillance-camera|photograph|border-patrol|motel|bank-account|bare-chested-male|negative-footage|night-vision-goggles|beer|wristband|fight|urination|subjective-camera|helicopter|private-jet|husband-wife-relationship|nogales-mexico|el-paso-texas|black-american|african-american|hole-in-wall|f-word|hostage|spanish|chandler-arizona|hitman|death|cocaine|mercenary|assassination|naive-woman|mysterious-man|murder-of-family|male-frontal-nudity|soldier|strangulation|threat|title-at-the-end|soccer-match|mansion|silencer|throat-slitting|stabbed-to-death|punched-in-the-face|beating|bar|surveillance-footage|split-screen|money-laundering|bank|father-son-relationship|mexican-immigrant|blood-splatter|torture|interrogation|tunnel|u.s.-marshal|character-repeating-someone-else's-dialogue|knife|night-vision|cigarette-smoking|police-corruption|corrupt-cop|murder-of-a-police-officer|swat-team|one-word-title|female-in-shower|severed-head|severed-leg|severed-hand|news-report|explosion|corpse|no-opening-credits|film-starts-with-text|bulletproof-vest|shot-to-death|murder|pistol|machine-gun|assault-rifle|shootout|phoenix-arizona|revenge|cia-agent|subtitled-scene|police-convoy|border-crossing|tucson-arizona|shot-in-the-leg|shot-in-the-back|shot-in-the-head|shot-in-the-forehead|shot-in-the-chest|female-agent|american-abroad|death-of-son|independent-film</t>
  </si>
  <si>
    <t xml:space="preserve">tt2217859</t>
  </si>
  <si>
    <t xml:space="preserve">Louder Than Bombs</t>
  </si>
  <si>
    <t xml:space="preserve">The fractious family of a father and his two sons confront their different feelings and memories of their deceased wife and mother, a famed war photographer.</t>
  </si>
  <si>
    <t xml:space="preserve">Motlys AS</t>
  </si>
  <si>
    <t xml:space="preserve">Gabriel Byrne, Isabelle Huppert, Jesse Eisenberg, Devin Druid</t>
  </si>
  <si>
    <t xml:space="preserve">Joachim Trier</t>
  </si>
  <si>
    <t xml:space="preserve">love-for-colleague|father-son-reconciliation|deviant-behavior|amorality|violence|dysfunctional-family|new-york-times|depression|flashback|mother-son-relationship|photojournalist|absent-mother|coming-of-age|mental-illness-in-family|mental-illness|growing-up|withholding-information|suicide|psychotic-episode|suicide-by-car|usa|existentialism|brother-brother-relationship|father-son-relationship|death-of-mother|female-nudity|bare-chested-male</t>
  </si>
  <si>
    <t xml:space="preserve">tt2891174</t>
  </si>
  <si>
    <t xml:space="preserve">99 Homes</t>
  </si>
  <si>
    <t xml:space="preserve">A recently unemployed single father struggles to get back his foreclosed home by working for the real estate broker who is the source of his frustration.</t>
  </si>
  <si>
    <t xml:space="preserve">Michael Shannon, Doug Griffin, Randy Austin, Carl Palmer</t>
  </si>
  <si>
    <t xml:space="preserve">Ramin Bahrani</t>
  </si>
  <si>
    <t xml:space="preserve">Nominated for 1 Golden Globe. Another 12 wins &amp; 23 nominations.</t>
  </si>
  <si>
    <t xml:space="preserve">real-estate-broker|orlando-florida|single-father|bank|money|motel|construction-worker|construction|florida|reference-to-ben-and-jerry's|corruption|court-hearing|cheating|stand-off|gunshot|shooting|orlando-police-department|reference-to-donald-trump|reflection-in-a-glass-door|apple-i-phone|men's-bathroom|moral-dilemma|penis-slur|court-clerk|breaking-a-glass-window|knocking-on-a-door|brother-sister-relationship|reference-to-shaquille-o'neal|reference-to-an-alligator|guilt|cigar-smoking|ethics|reference-to-a-zombie|drinking|drink|giving-a-toast|mistress|champagne|reference-to-an-atm-machine|reference-to-universal-studios-orlando|helicopter|pizza|birthday-cake|mountain-bike|barbecue|reference-to-mountain-dew|pinata|pro-bono|being-followed|following-someone|reference-to-a-hand-job|reference-to-kissimmee-florida|reference-to-new-york-city|reference-to-the-apopka-expressway-florida|reference-to-the-red-cross|reference-to-michigan|bird-in-a-cage|reverse-mortgage|old-man|landlord|scam|reference-to-miami-florida|playing|tattoo|reference-to-the-orlando-magic|looking-at-oneself-in-a-mirror|mirror|arm-cast|little-boy|legal-appeal|baby|telephone|telephone-call|attorney|morality|selling-out|cynicism|reference-to-noah's-ark|church|united-states|year-2010|painkiller|wheelchair|fall-from-height|insurance|reference-to-china|reference-to-washington-d.c.|adjustable-rate-mortgage|property-deed|contract|multiple-listing-service|broker's-price-opinion|lease|water-hose|reference-to-the-bank-of-greater-santa-fe|extension-cord|reference-to-a-rottweiler|apology|background-check|reference-to-fellatio|subjective-camera|plumber|kiss|mother-daughter-relationship|reference-tothe-corazon-spa-florida-keys|reference-to-the-florida-keys|homelessness|mortgage|photograph|map|leaking-ceiling|father-daughter-relationship|reference-to-new-year's-eve|repairman|air-conditioner|ice-cream|girl|nickname|shovel|raised-middle-finger|obscene-finger-gesture|bandanna|reference-to-visa-alizar-orlando-florida|orange-county-florida|vomiting|sense-of-smell|writing-on-a-wall|defecation|hazardous-material|reference-to-fannie-mae|reference-to-the-u.s.-department-of-health|reckless-driving|reference-to-hazmat|reference-to-ace-hardware|reference-to-vista-lakes-florida|fight|reference-to-charles-darwin|theft|tools|reference-to-tampa-florida|gas-station|joblessness|looking-for-a-job|promise|cigarette-smoking|basketball|neighborhood|neighbor|single-parent|grandmother-grandson-relationship|whispering|reference-to-god|trespassing|court-order|fear|deputy|f-word|pounding-on-a-door|looking-through-a-window|policeman|range-rover-hse|sheriff|ankle-holster|fellatio-slur|name-calling|beauty-salon|reference-to-a-skilsaw|pickup-truck|judge|courtroom|lawyer|father-son-relationship|boy|spanish|crying-woman|gurney|reference-to-e-mail|reference-to-the-internet|police-car|husband-wife-relationship|tragic-event|reference-to-jesus-christ|blood-splatter|suicide|bathroom|blood|unemployment|cellphone|computer|graphic-designer|golf-cart|county-commissioner|golf-course|golf|for-sale-sign|reference-to-the-bank-of-america|reference-to-freddie-mac|ruger-the-gun|scrap-metal|swimming-pool-pump|stuffed-frog-animal-toy|reference-to-hamburger-helper|reference-to-a-steak|hair-dresser|reference-to-flintstone-vitamins|montage|threat|hispanic-american|camera|photographer|vietnamese-american|reference-to-u-haul|swimming-pool|duct-tape|african-american|cash-for-keys|doorbell|reference-to-facebook|push-ups|reference-to-doppler-radar|economy|reference-to-a-porsche|bank-loan|bank-check|reference-to-cinderella's-castle-disney-world|reference-to-disney-world|u.s.-government|kitchen|power-screwdriver|door-lock|key|reference-to-harwood-cabinets|reference-to-a-microwave-oven|reference-to-haleakala-marble|reference-to-a-chandelier|reference-to-a-moder-sconce|hedge-fund-manager|law|long-take|arrest|party|globe|courthouse|foreclosure-property|bank-foreclosure|forced-eviction|eviction-notice|school-bus|storage-locker|breaking-and-entering|illegal-activities|illegal-business|mansion|bicycle|birthday-party|birthday|confrontation|confession|real-estate-agency|real-estate-scam|real-estate-deal|new-house|housing-crisis|financial-crisis|crying-man|forgery|forged-document|rifle|concealed-weapon|handgun|gun|police-officer|police|real-estate-agent|foreclosure|hotel|eviction|mother-son-relationship|undershirt|death-of-father|number-in-title</t>
  </si>
  <si>
    <t xml:space="preserve">tt3605418</t>
  </si>
  <si>
    <t xml:space="preserve">Knock Knock</t>
  </si>
  <si>
    <t xml:space="preserve">A devoted father helps two stranded young women who knock on his door, but his kind gesture turns into a dangerous seduction and a deadly game of cat and mouse.</t>
  </si>
  <si>
    <t xml:space="preserve">Keanu Reeves, Lorenza Izzo, Ana de Armas, Aaron Burns</t>
  </si>
  <si>
    <t xml:space="preserve">rape|female-psychopath|threesome|married-man|violence|facebook|knife|filming-sex|sex-scene|tied-to-a-bed|dog|record-collection|girl-in-bathrobe|wet-clothes|buried|grave-digging|accidental-death|vandalism|female-nudity|unexpected-visitor|home-invasion|torture|female-villain|female-criminal|remake|female-on-male-rape|male-rape|digging-grave|threat|non-statutory-female-on-male-rape|haircut|writing-on-a-mirror|gun|scar|cell-phone-camera|father's-day|raining|rain|sculpture|architect|seductress|chile|title-spoken-by-character|nudity|ipad|turntable|death|black-comedy|phone|headphones|hide-and-seek|cleaning|dj|vinyl-record|record|mobile-phone|lie|visitor|cake|artist|femme-fatale|menage-a-trois|repetition-in-title|grindhouse|two-word-title|home-alone|breasts|architectural-diagram|reference-to-uber|man-tied-to-a-chair|buried-to-the-neck|asthma-attack|hitting-one's-head|unzipping-a-man's-pants|man-tied-to-bed|man-naked-under-covers|sex-in-shower|sex-in-bed|female-grabbing-male-crotch|bare-breasts|female-frontal-nudity|down-blouse|buried-alive|iphone|ipod|digging-a-grave|rant|tied-to-a-chair|hitting-head-in-a-fall|bound-and-gagged|stabbed-with-a-fork|cowgirl-sex-position|writing-in-lipstick|face-slap|defacing-artwork|inhaler|upskirt|flashing-panties|attacked-from-behind|hit-on-the-head|videoconferencing|flashing-breasts|mooning|bare-chested-male|woman-wearing-a-bathrobe|soaking-wet|architectural-model|thunderstorm|pet-dog|zippo-lighter|family-photograph|chocolate-cake|breakfast-in-bed|held-at-gunpoint|bathtub|briefs|bathrobe|cell-phone|sinister-couple|seduction|question|attempted-murder|bubble|soap-bubble|reference-to-facebook</t>
  </si>
  <si>
    <t xml:space="preserve">tt2554274</t>
  </si>
  <si>
    <t xml:space="preserve">Crimson Peak</t>
  </si>
  <si>
    <t xml:space="preserve">In the aftermath of a family tragedy, an aspiring author is torn between love for her childhood friend and the temptation of a mysterious outsider. Trying to escape the ghosts of her past, she is swept away to a house that breathes, bleeds - and remembers.</t>
  </si>
  <si>
    <t xml:space="preserve">Mia Wasikowska, Jessica Chastain, Tom Hiddleston, Charlie Hunnam</t>
  </si>
  <si>
    <t xml:space="preserve">6 wins &amp; 35 nominations.</t>
  </si>
  <si>
    <t xml:space="preserve">incest|ghost|loss-of-mother|knife|haunted-house|blood|psychopath|haunted-mansion|beaten-to-death|brutal-murder|stabbed-in-the-face|stabbed-in-the-chest|poison|ghost-story|gothic|death-of-mother|clay|father-daughter-relationship|male-nudity|male-rear-nudity|brother-sister-relationship|stabbed-in-the-arm-pit|candelabra|playing-fetch-with-a-dog|brother-sister-incest|child-abuse|gloomy-old-mansion|murder|woman-slaps-a-man|homicide|stabbed-with-a-pen|hit-with-a-shovel|self-defence|cold-blooded-murderer|secret-murderer|coitus|partial-female-nudity|grief|violence|sex-scene|gothic-romance|husband-wife-relationship|ophthalmologist|love|altered-version-of-studio-logo|location-in-title|taking-a-bath|old-mansion|voice-over-letter|begins-with-a-flashback|flashback|reference-to-jane-austen|funeral|face-slap|waltz|wheelchair|bare-butt|wax-cylinder|title-spoken-by-character|mansion|strong-female-character|strong-female-lead|two-word-title|no-opening-credits|woman-slaps-man|ant-eating-a-butterfly|old-world-swallowtail|whispering|demonstration|carrying-bride-across-threshold|dancing-a-waltz|mechanical-model|architectural-model|working-model|warning|moth|horse-drawn-carriage|carrying-a-casket|man-wearing-a-top-hat|piano-recital|bloody-hand|incestuous-overtones|stabbed-multiple-times|lock-of-hair|stabbed-in-the-belly|home-elevator|man-carrying-a-woman|pushed-off-a-balcony|cecropia-moth|coughing-blood|poisoned|serial-killer|blizzard|year-1896|year-1893|year-1887|human-skeleton|bigamy|trunk|cowgirl-sex-position|personal-check|excavator|camera-shot-of-a-woman's-bare-feet|stray-dog|woman-in-bath|dead-butterfly|key-ring|dead-fly|hole-in-roof|rotting-floorboard|pomeranian-dog|cumberland-england|funeral-in-the-rain|head-smashed-on-a-sink|father-murdered|hand-written-letter|formal-dinner|ruby-ring|butterfly-cocoon|ants-devouring-a-butterfly|tiger-swallowtail|latent-image|opthalmologist|woman-wearing-a-red-dress|overflowing-sink|dead-spider|applause|playing-piano|formal-dance|bloody-hand-print|facial-cut|wraith|begins-with-narration|narrated-by-character|graveside-ceremony|cholera|murderer-duo|several-time-periods|england|red|buffalo-new-york|letter|night|borderline-personality-disorder|portrait|tea|dog|voice-over|reading-letter|reading-a-letter|novel-writing|writing-a-novel|disrepair|rain|umbrella|automobile|ford-model-t|rainy-night|scale-model|typewriter|manuscript|fancy-dress|walking|usa|europe|ball|snow|winter|hotel|alcohol|toast|dinner|glass-plate-negative|reference-to-arthur-conan-doyle|doctor|blowing-out-a-candle|candle|dancing|piano-playing|fountain-pen|cleaver|shovel|female-murderer|villainess|missionary-position|cowboy-sex-position|horse-and-carriage|wax-recording|rural-setting|city|library|woman-in-bathtub|elevator|morgue|heartbreak|gothic-horror|period-film|supernatural-horror</t>
  </si>
  <si>
    <t xml:space="preserve">tt2460506</t>
  </si>
  <si>
    <t xml:space="preserve">Mi America</t>
  </si>
  <si>
    <t xml:space="preserve">A hate-crime has been committed in a the small city of Braxton, N.Y. Five migrant laborers have been beaten, shot, then ditched. This will upset the delicate balance of an ethnically diverse populace.</t>
  </si>
  <si>
    <t xml:space="preserve">Robert Fontaine, Michael Brainard, Grant Boyd, Michael Derek</t>
  </si>
  <si>
    <t xml:space="preserve">Robert Fontaine</t>
  </si>
  <si>
    <t xml:space="preserve">tt2473510</t>
  </si>
  <si>
    <t xml:space="preserve">Paranormal Activity: The Ghost Dimension</t>
  </si>
  <si>
    <t xml:space="preserve">Using a special camera that can see spirits, a family must protect their daughter from an evil entity with a sinister plan.</t>
  </si>
  <si>
    <t xml:space="preserve">Chris J. Murray, Brit Shaw, Ivy George, Dan Gill</t>
  </si>
  <si>
    <t xml:space="preserve">Gregory Plotkin</t>
  </si>
  <si>
    <t xml:space="preserve">child-in-peril|found-footage|3-dimensional|demon|fifth-part|sequel|supernatural|christmas|subjective-camera</t>
  </si>
  <si>
    <t xml:space="preserve">tt2080374</t>
  </si>
  <si>
    <t xml:space="preserve">Steve Jobs</t>
  </si>
  <si>
    <t xml:space="preserve">Steve Jobs takes us behind the scenes of the digital revolution, to paint a portrait of the man at its epicenter. The story unfolds backstage at three iconic product launches, ending in 1998 with the unveiling of the iMac.</t>
  </si>
  <si>
    <t xml:space="preserve">Michael Fassbender, Kate Winslet, Seth Rogen, Jeff Daniels</t>
  </si>
  <si>
    <t xml:space="preserve">Nominated for 2 Oscars. Another 27 wins &amp; 106 nominations.</t>
  </si>
  <si>
    <t xml:space="preserve">computer|apple-computer|father-daughter-relationship|dialogue-driven|1990s|1980s|man-with-glasses|character-name-in-title|behind-the-scenes|reference-to-ringo-starr|technology|adoption|next-computer|macintosh-computer|reference-to-yentl|reference-to-seiji-ozawa|reference-to-stravinsky|anger|crowd|computer-technology|magazine|quarrel|argument|discussion|computer-screen|commercial|stage|garage|friendship|magazine-article|magazine-cover|time-magazine|board-of-directors|fired-from-the-job|cupertino-california|audience|orchestra-pit|orchestra|san-francisco-opera-house|san-francisco-california|reference-to-harvard-university|biological-father|entrepreneur|operating-system|personal-computer|based-on-true-story|genius|name-in-title|two-word-title|woman-with-glasses|reference-to-alan-turing|reference-to-george-harrison|reference-to-albert-einstein|reference-to-joni-mitchell|reference-to-joan-baez|title-spoken-by-character</t>
  </si>
  <si>
    <t xml:space="preserve">tt3164256</t>
  </si>
  <si>
    <t xml:space="preserve">Rock the Kasbah</t>
  </si>
  <si>
    <t xml:space="preserve">A down-on-his-luck music manager discovers a teenage girl with an extraordinary voice while on a music tour in Afghanistan and takes her to Kabul to compete on the popular television show, Afghan Star.</t>
  </si>
  <si>
    <t xml:space="preserve">Bill Murray, Bruce Willis, Kate Hudson, Zooey Deschanel</t>
  </si>
  <si>
    <t xml:space="preserve">Comedy, Music, War</t>
  </si>
  <si>
    <t xml:space="preserve">afghanistan|television-show|music-tour|teenage-girl|music-manager|ugly-american|based-on-documentary|nightclub|shooting-at-a-car|toy-elephant|scene-during-end-credits|watching-tv|calling-someone-a-whore|reference-to-the-taliban|calling-someone-a-fool|reference-to-eddie-money|humvee|calling-someone-honey|pool-party|reference-to-marilyn-monroe|woman-in-bathing-suit|calling-someone-babe|smashing-a-tv-set|helicopter|cave|singing-in-a-cave|reference-to-the-bay-city-rollers|calling-someone-an-asshole|woman-wearing-a-top-hat|reference-to-james-brown|hijab|reference-to-jimmy-cliff|reference-to-cat-stevens|reference-to-whitney-houston|reference-to-diana-ross|reference-to-fleetwood-mac|reference-to-the-bee-gees|reference-to-the-eagles|reference-to-michael-jackson|reference-to-pink-floyd|van-nuys-california|reference-to-jon-bon-jovi|woman-wearing-hot-pants|uso|uso-tour|music-business|handshake-deal|burka|hiding-in-a-car-trunk|reference-to-the-clash|girl-singer|subtitled-scene|singing-around-campfire|desert|reference-to-danielle-steel|reference-to-jimi-hendrix|singing-in-the-shower|calling-someone-a-piece-of-shit|camouflage-uniform|tied-to-a-bed|calling-someone-a-pussy|reference-to-john-mellencamp|f-word|profanity|indoor-swimming-pool|reference-to-madonna|reference-to-kenny-loggins|reference-to-cher|reference-to-susanna-hoffs|reference-to-the-bangles|reference-to-linda-ronstadt|reference-to-stevie-nicks|reference-to-zz-top|singing-in-a-car|hooker-with-heart-of-gold|cover-song|hotel|mercenary|shootout|afghan-war|cab-driver|repression|singing|village|negotiation|shot-in-the-shoulder|car-explosion|arms-dealer|prostitute|television-host|death-threat|father-daughter-relationship|zealot|conservative-parent|scandal|conservative-morals|womens-rights|singing-competition|singing-voice|hidden-talent|pursue-a-dream|down-on-one's-luck|kabul-afghanistan|american-abroad|title-based-on-song</t>
  </si>
  <si>
    <t xml:space="preserve">tt2910904</t>
  </si>
  <si>
    <t xml:space="preserve">The Dressmaker</t>
  </si>
  <si>
    <t xml:space="preserve">A glamorous woman returns to her small town in rural Australia. With her sewing machine and haute couture style, she transforms the women and exacts sweet revenge on those who did her wrong.</t>
  </si>
  <si>
    <t xml:space="preserve">Amazon Studios &amp; Broad Green Pictures</t>
  </si>
  <si>
    <t xml:space="preserve">Kate Winslet, Judy Davis, Liam Hemsworth, Hugo Weaving</t>
  </si>
  <si>
    <t xml:space="preserve">Jocelyn Moorhouse</t>
  </si>
  <si>
    <t xml:space="preserve">15 wins &amp; 38 nominations.</t>
  </si>
  <si>
    <t xml:space="preserve">f-rated|australia|bare-chested-male|dressmaker|female-protagonist|woman|female-objectification|male-objectification|triple-f-rated|title-directed-by-female|1950s|woman-in-a-wheelchair|accidental-death|movie-theater|hidden-truth|funeral|mice|bleeding-to-death|dark-comedy|house-on-fire|fire|slander|crying-woman|unfaithfulness|cheating-on-wife|adultery|cheating-husband|rivalry|rival|loss-of-son|loss-of-friend|loss-of-mother|mother-daughter-relationship|rural-setting|unwanted-person|revealing-the-truth|defamation|shunning|death-of-son|death-of-friend|death-of-mother|based-on-novel|strong-female-lead|strong-female-character</t>
  </si>
  <si>
    <t xml:space="preserve">tt3859076</t>
  </si>
  <si>
    <t xml:space="preserve">Truth</t>
  </si>
  <si>
    <t xml:space="preserve">Newsroom drama detailing the 2004 CBS 60 Minutes report investigating then-President George W. Bush's military service, and the subsequent firestorm of criticism that cost anchor Dan Rather and producer Mary Mapes their careers.</t>
  </si>
  <si>
    <t xml:space="preserve">Cate Blanchett, Robert Redford, Topher Grace, Dennis Quaid</t>
  </si>
  <si>
    <t xml:space="preserve">James Vanderbilt</t>
  </si>
  <si>
    <t xml:space="preserve">fired-from-the-job|election|tv-broadcast|based-on-true-events|ends-with-biographical-notes|what-happened-to-epilogue|texas|reference-to-al-gore|new-york-city|laptop-computer|computer|telephone|telephone-call|wine|u.s.-president|mother-son-relationship|boy|husband-wife-relationship|lawyer|60-minutes-the-tv-program|american-politics|politics|viacom|columbia-broadcasting-system|drinking|drink|tv-producer|tv-reporter|tv-newsman|directorial-debut|based-on-true-story|one-word-title</t>
  </si>
  <si>
    <t xml:space="preserve">tt1018765</t>
  </si>
  <si>
    <t xml:space="preserve">Our Brand Is Crisis</t>
  </si>
  <si>
    <t xml:space="preserve">A battle-hardened American political consultant is sent to help re-elect a controversial president in Bolivia, where she must compete with a long-term rival working for another candidate.</t>
  </si>
  <si>
    <t xml:space="preserve">Sandra Bullock, Billy Bob Thornton, Anthony Mackie, Joaquim de Almeida</t>
  </si>
  <si>
    <t xml:space="preserve">bolivia|woman|based-on-documentary|presidential-campaign|year-2002|american-abroad</t>
  </si>
  <si>
    <t xml:space="preserve">tt1727776</t>
  </si>
  <si>
    <t xml:space="preserve">Scouts Guide to the Zombie Apocalypse</t>
  </si>
  <si>
    <t xml:space="preserve">Three scouts, on the eve of their last camp-out, discover the true meaning of friendship when they attempt to save their town from a zombie outbreak.</t>
  </si>
  <si>
    <t xml:space="preserve">Broken Road Productions</t>
  </si>
  <si>
    <t xml:space="preserve">Tye Sheridan, Logan Miller, Joey Morgan, Sarah Dumont</t>
  </si>
  <si>
    <t xml:space="preserve">zombie|boy-scout|bare-breasts|b-movie|stabbed-in-the-head|hardware-store|male-frontal-nudity|topless-female-nudity|friendship-between-boys|scout|party|night-club|flat-tire|rescue|bouncer|outbreak|deer|laboratory|janitor|teenager|friendship|millennial|generation-y|house-on-fire|bechdel-test-failed|selfie|woman-hits-man|gym|screaming-woman|screaming-girl|classmate-classmate-relationship|oral-sex|taking-off-underwear|applique|classmate|reading-someone's-diary|escape-out-window|escaping-out-a-window|escape-out-a-window|zombie-animal|zombie-deer|escape-by-the-window|head-cut-off|punch-in-face|painting|portrait|torn-penis|evil-old-woman|van|evil-woman|learning-the-truth|penis|male-virgin|virgin|on-the-run|policewoman|best-friend|condom|caged|paddle|lighter|gun|cell|gunshot|dolly-parton-bust|male-female-fight|bust|toilet-stall|key|older-woman-younger-man-relationship|topless-woman|zombie-attack|sitting-on-a-toilet|dolly-parton-fan|broken-glass|loss-of-father|uniform|fireplace|missing-person|flag|scoutmaster|homeless|mall|bank-note|id-card|biting-someone|map|rivalry|rival|neighbor-neighbor-relationship|accident|character-says-i-love-you|traffic-accident|old-woman|teenage-protagonist|male-male-hug|underage-drinking|male-friendship|beer|obscene-hand-gesture|school|classroom|recruitment-video|recruitment|teenage-boy|scouting|blood-stain|blood-on-hands|scientific-research|scientific-experiment|vulgar-language|heart-massage|barefoot-male|urban-fantasy|first-aid|caged-monkey|monkey|cage|killing-a-deer|earphones|teenage-girl|zombie-cat|suburb|exploitation|hand-grenade|tire-iron|bare-butt|wig|bitten-in-the-arm|revenge|fire|disfigurement|burn-victim|face-burn|police-officer-killed|liquor-store|fight|tooth-knocked-out|false-teeth|axe-in-the-head|axe|body-count|mop|head-butt|heroism|bravery|courage|badge|reverse-footage|aerial-shot|helicopter|barricade|garbage-chute|basement|falling-down-stairs|running-out-of-ammo|massacre|bodyguard|mutation|corporal|radio|fear|danger|corpse|knot|actor-talks-to-audience|breaking-the-fourth-wall|surprise-during-end-credits|walkie-talkie|reference-to-bambi|dead-deer|near-death-experience|garage|cell-phone|premarital-sex|fellatio|dj|obesity|man-wearing-a-wig|hostage|escape|bus|evacuation|attempted-murder|photograph|trophy|lock-picking|jail-cell|horde|abandoned-house|alcohol|severed-leg|severed-arm|bar|attack|fire-extinguisher|american-flag|self-mutilation|campfire|waitress|boyfriend-girlfriend-relationship|journal|copped-feel|dead-animal|infection|flashlight|woods|water-treatment-plant|scientist|ghost-town|home-invasion|marshmallow|alcoholic|defecation|f-word|outcast|kiss|tent|military|u.s.-army|armored-car|soldier|police-officer|drunkenness|race-against-time|one-day|one-night|virus|disease|prologue|vending-machine|cleaner|stupid-victim|homeless-man|explosion|face-blown-off|convenience-store|survival|weed-whacker|gasoline|nail-gun|homemade-explosive|teacher|mentor|fertilizer|coming-of-age|ambush|betrayal|deception|scatological-humor|teen-comedy|teen-movie|teenage-hero|cigarette-lighter|reluctant-hero|unlikely-hero|grindhouse|california|blood-on-face|blood-on-shirt|small-town|gory-violence|absurd-violence|absurdism|black-comedy|slapstick-comedy|hit-in-the-crotch|shot-in-the-crotch|stabbed-in-the-crotch|gearing-up|apocalypse|improvised-weapon|pistol|machine-gun|zombie-apocalypse|stabbed-in-the-leg|product-placement|stabbed-in-the-back|stabbed-in-the-chest|chase|stabbed-in-the-neck|stabbed-through-the-neck|motorcycle|stealing-a-car|car-accident|threatened-with-a-knife|stabbed-in-the-face|knocked-out-with-a-gun-butt|shot-in-the-leg|shot-in-the-back|shot-in-the-neck|animal-killing|resurrection|back-from-the-dead|undead|hole-in-chest|unrequited-love|homage|wisecrack-humor|blood|violence|death|murder|reference-to-dolly-parton|scene-during-end-credits|shot-in-the-face|exploding-building|shot-in-the-hand|crossbow|blood-on-camera-lens|dismemberment|cut-into-pieces|cunnilingus|jaw-ripped-off|montage|split-screen|diary|trampoline|stabbed-in-the-mouth|penis-ripped-off|teeth-knocked-out|head-bashed-in|beaten-to-death|hit-with-a-car-door|reference-to-britney-spears|stabbed-in-the-throat|jail|tied-to-a-chair|foot-chase|murder-of-a-police-officer|axe-murder|burned-alive|shot-in-the-chest|covered-in-blood|reference-to-star-wars|knife|lesbian-kiss|campsite|reference-to-yelp|toupee|throat-ripping|stabbed-in-the-eye|bitten-in-the-neck|forest|cat-lady|car-crash|killing-an-animal|brother-sister-relationship|character-repeating-someone-else's-dialogue|high-school|hand-through-chest|eaten-alive|altered-version-of-studio-logo|severed-head|large-breasts|exploding-body|burnt-face|person-on-fire|blood-splatter|jumping-through-a-window|hit-with-a-frying-pan|cat|shot-in-the-forehead|shot-to-death|shot-in-the-head|shotgun|impalement|stabbed-to-death|stabbed-in-the-forehead|slow-motion-scene|bomb|police-station|written-by-director|high-school-student|exploding-head|head-blown-off|gore|decapitation|stripper|strip-club|severed-penis|male-rear-nudity|bare-chested-male|surprise-ending|hit-by-a-car</t>
  </si>
  <si>
    <t xml:space="preserve">tt3640682</t>
  </si>
  <si>
    <t xml:space="preserve">I Smile Back</t>
  </si>
  <si>
    <t xml:space="preserve">Laney Brooks does bad things. Married with kids, she takes the drugs she wants, sleeps with the men she wants, disappears when she wants. Now, with the destruction of her family looming, ...</t>
  </si>
  <si>
    <t xml:space="preserve">Josh Charles, Skylar Gaertner, Shayne Coleman, Sarah Silverman</t>
  </si>
  <si>
    <t xml:space="preserve">Adam Salky</t>
  </si>
  <si>
    <t xml:space="preserve">cheating-wife|extramarital-affair|anal-sex|anorexia|cognitive-behavorial-therapy|family-relationships|vomiting-into-a-toilet-bowl|masturbating-with-a-teddy-bear|female-orgasm|female-masturbation|topless-female-nudity|bare-breasts|female-nudity|depressed-woman|blood-on-face|drugs|story-telling|newsstand|massage|ring|present|spooning|hate|giving-a-toast|hypocrisy|prostitution|writer|wish|party|reference-to-superman|reference-to-spider-man|reference-to-batman|lie|ritual|parent-teacher-conference|pencil-sharpening|eye-blinking|family-dances-together|dancing|dancer|singer|candle|power-failure|sense-of-smell|cake|icing-a-cake|thunder|smiling|jogging|dream-catcher|rehabilitation-center|cupcake|teacher|cafeteria|hospital-visitation|ice-skating|brother-sister-relationship|9-year-old|abandoned-by-father|lithium|marijuana|ambien|amphetamine|vomiting|doctor|hospital|medication|bra|drug-rehabilitation|snow|drug-overdose|apology|asking-for-help|crying|stoned|teddy-bear|anger|telephone-call|telephone|marriage|underwear|brushing-one's-teeth|toy-airplane|watching-tv|testicles-slur|reference-to-native-americans|reference-to-the-pilgrims|reference-to-thanksgiving|corn-on-the-cob|wine|picking-up-a-child-from-school|dropping-a-child-off-at-school|kiss|shower|reference-to-jesus-christ|woman-on-top|cellphone|cigarette-smoking|nurse|name-calling|blowing-a-kiss|promise|e-mail|id|peanut-butter-sandwixh|crayon|pills|kiss-on-the-forehead|reference-to-an-ipod|fear|headphones|nightmare|toy|housewife|prologue|putting-one's-head-beneath-water-in-bathtub|bath|bathtub|looking-at-oneself-in-a-mirror|mirror|panties|flash-forward|flashback|f-word|little-girl|dog|snorting-cocaine|lollipop|friend|friendship|reference-to-god|bible|eating|food|drink|drinking|book|cafe|chopsticks-the-eating-utensil|mother-daughter-relationship|kiss-on-the-cheek|bicycle|basketball|compulsion|self-destructiveness|disillusionment|father-son-relationship|suburbia|unfaithfulness|adultery|school-lunch-bag|rape|facial-injury|violence-against-women|kid-art|theft|slammed-against-a-wall|violence|anilingus|new-jersey|running-a-red-light|nickname|reference-to-carnegie-hall|piano-player|piano|reference-to-ludwig-van-beethoven|reference-to-atlanta-georgia|xanax|wife-lies-to-husband|packing-a-suitcase|reference-to-bob-dylan|reference-to-minnesota|bar-pickup|reference-to-bon-jovi|father-daughter-hug|doll|stealing-a-doll|bathroom|baseball|grandfather-granddaughter-relationship|grandfather-grandson-relationship|survival|bicycle-helmet|eyeglasses|dollhouse|boy|girl|surprise|father-daughter-reunion|door-bell|taxi|hotel|insurance-conference|homeless-man|shoplifting|candy-bar|t-shirt|reference-to-teameck-new-jersey|driving-while-stoned|school-psychologist|child-playing-piano|piano-recital|insurance-salesman|insurance|drug-abuse|prescription|depression|anxiety|mental-illness|unfaithful-wife|restaurant|birthday-dinner|restaurant-owner|cheating-husband|infidelity|hotel-room|blood|elementary-school|absent-father|father-daughter-relationship|therapy|therapist|bloody-nose|cocaine|bartender|argument|birthday|mother-son-relationship|husband-wife-relationship|crying-woman|alcoholism|alcoholic|bar|sex-standing-up|sex-scene|male-nudity|male-rear-nudity|male-underwear|boxer-briefs|bare-chested-male|drug-addiction|rehab|stairway|stuffed-animal-toy|mother-lies-to-son|song|singing|sleeping|talking-to-oneself|reference-to-frank-sinatra|reerence-to-bruce-springsteen|pregnancy</t>
  </si>
  <si>
    <t xml:space="preserve">tt3453052</t>
  </si>
  <si>
    <t xml:space="preserve">10 Days in a Madhouse</t>
  </si>
  <si>
    <t xml:space="preserve">In 1887, at age 23, reporter Nellie Bly, working for Joseph Pulitzer, feigns mental illness to go undercover in notorious Blackwell's Island a woman's insane asylum to expose corruption, abuse and murder.</t>
  </si>
  <si>
    <t xml:space="preserve">Caroline Barry, Christopher Lambert, Kelly LeBrock, Julia Chantrey</t>
  </si>
  <si>
    <t xml:space="preserve">Timothy Hines</t>
  </si>
  <si>
    <t xml:space="preserve">tt1895587</t>
  </si>
  <si>
    <t xml:space="preserve">Spotlight</t>
  </si>
  <si>
    <t xml:space="preserve">The true story of how the Boston Globe uncovered the massive scandal of child molestation and cover-up within the local Catholic Archdiocese, shaking the entire Catholic Church to its core.</t>
  </si>
  <si>
    <t xml:space="preserve">Mark Ruffalo, Michael Keaton, Rachel McAdams, Liev Schreiber</t>
  </si>
  <si>
    <t xml:space="preserve">Tom McCarthy</t>
  </si>
  <si>
    <t xml:space="preserve">Won 2 Oscars. Another 115 wins &amp; 133 nominations.</t>
  </si>
  <si>
    <t xml:space="preserve">investigation|newspaper|sexual-abuse|journalist|child-molestation|cover-up|investigative-journalism|journalism|catholic-church|archdiocese|rush-to-print|young-boys|catholicism|treatment-center|investigative-reporter|newsroom|cardinal-the-priest|child-abuse|newspaper-reporter|based-on-true-story|title-spoken-by-character|catholic|victim|lawyer|reporter|interview|court-document|scandal|child|parent-letter-to-church-officials|church-records|confidential|paedophile-priest|september-11-2001|complicity|expose|one-word-title|secret|conspiracy|ensemble-cast|newspaper-editor|boston-massachusetts|boston-globe-the-newspaper|homosexual|gay|golf-game|hockey-coach|ice-cream|hot-dog|baseball-game|jew|pedophile|portuguese-american|pedophilia|boy|broken-family|pulitzer-prize-source|dialogue-driven|no-opening-credits|multiple-time-frames|criminal-facilitation|anguish|guilt|innocence|megalomania|distrust|trust|sex-offender|flash-forward|prologue|year-2001|f-word|father-daughter-relationship|cafe|reference-to-god|telephone-call|telephone|year-1976|marital-separation|husband-wife-relationship|year-2002</t>
  </si>
  <si>
    <t xml:space="preserve">tt3530002</t>
  </si>
  <si>
    <t xml:space="preserve">The Night Before</t>
  </si>
  <si>
    <t xml:space="preserve">On Christmas eve, three lifelong friends spend the night in New York City looking for the Holy Grail of Christmas parties.</t>
  </si>
  <si>
    <t xml:space="preserve">Sony Films</t>
  </si>
  <si>
    <t xml:space="preserve">Joseph Gordon-Levitt, Seth Rogen, Anthony Mackie, Jillian Bell</t>
  </si>
  <si>
    <t xml:space="preserve">christmas|christmas-party|new-york-city|male-frontal-nudity|drug-dealer|christmas-eve|erect-penis|penis-pictures|sex-in-public-bathroom|manhattan-new-york-city|rockefeller-center-manhattan-new-york-city|stabbed-in-the-hand|marriage-proposal|cameo|christmas-tradition|punched-in-the-face|vomit|church|baby|foot-chase|car-crash|mother-son-relationship|hallucination|fantasy-sequence|strip-club|sweater|thief|interracial-sex|nosebleed|drunkenness|karaoke-bar|product-placement|limousine-driver|limousine|ecstasy|magic-mushroom|cocaine|marijuana-joint|marijuana|ticket|steroids|cellphone-video|football-player|santa-claus-suit|elf|voice-over-narration|flashback|death-of-parents|friendship|pregnant-wife|husband-wife-relationship|wrecking-ball|hospital|angel|subway|sleigh|slow-motion-scene|sex-in-a-bathroom|doggystyle-sex|cunnilingus|sex-scene|singing|three-word-title|reference-to-instagram|celebrity|santa-claus|freeze-frame|no-opening-credits|year-2015|year-2008|year-2001|jewish|written-by-director|full-frontal-male-nudity|male-rear-nudity|male-nudity|jumping-off-a-roof</t>
  </si>
  <si>
    <t xml:space="preserve">tt3569230</t>
  </si>
  <si>
    <t xml:space="preserve">Legend</t>
  </si>
  <si>
    <t xml:space="preserve">Identical twin gangsters Ronald and Reginald Kray terrorize London during the 1960s.</t>
  </si>
  <si>
    <t xml:space="preserve">Paul Anderson, Tom Hardy, Christopher Eccleston, Joshua Hill</t>
  </si>
  <si>
    <t xml:space="preserve">gangster|1960s|identical-twins|shot-in-the-forehead|electric-torture|torture|same-actor-playing-twin-role|prison|murder|extortion|orgy|breaking-a-bottle-over-someone's-head|beating|brass-knuckles|police-detective|abusive-husband|gang|death-of-wife|mental-illness|stabbed-to-death|shot-to-death|gay-gangster|gay-lead-character|hanging-upside-down|suicide|gangland|mafioso|based-on-true-story|mother-son-relationship|police-station|scotland-yard|policeman|violence|no-opening-credits|f-word|briefcase-of-money|what-happened-to-epilogue|stabbed-in-the-chest|stabbed-in-the-neck|stabbed-in-the-back|shot-in-the-leg|drug-overdose|marital-rape|woman-slaps-a-man|prime-minister|spanking|face-slap|marriage-proposal|prison-visit|casino|bar-fight|head-butt|hit-with-a-hammer|hit-by-a-car|long-take|psychopath|punched-in-the-face|voice-over-narration|actor-playing-dual-role|paranoid-schizophrenia|black-eye|mobster|rivalry|wedding|cemetery|funeral|morgue|grief|insane-asylum|therapist|coming-out|homosexual|knife|blood-on-face|fistfight|gay-interest|gay-character|bondage|bare-chested-male|brother-brother-relationship|mafia|pack-of-money|east-end-london|twin-brother|london-england|lemon-drop|photograph|christmas|reference-to-joseph-goebbels|reference-to-meyer-lansky|bar|reference-to-alexander-the-great|gay-slur|reference-to-joan-collins|husband-wife-relationship|convertible|rain|trumpet|party|one-word-title|champagne|boyfriend-girlfriend-relationship|man-with-glasses|pistol|cigarette-smoking|nightclub</t>
  </si>
  <si>
    <t xml:space="preserve">tt3203606</t>
  </si>
  <si>
    <t xml:space="preserve">Trumbo</t>
  </si>
  <si>
    <t xml:space="preserve">In 1947, Dalton Trumbo was Hollywood's top screenwriter, until he and other artists were jailed and blacklisted for their political beliefs.</t>
  </si>
  <si>
    <t xml:space="preserve">Bleecker Street Media</t>
  </si>
  <si>
    <t xml:space="preserve">Bryan Cranston, Michael Stuhlbarg, David Maldonado, John Getz</t>
  </si>
  <si>
    <t xml:space="preserve">Nominated for 1 Oscar. Another 5 wins &amp; 41 nominations.</t>
  </si>
  <si>
    <t xml:space="preserve">film-industry|screenwriter|hedda-hopper|blacklist|gossip-columnist|gossip|fiction-writer|communist|kirk-douglas|academy-awards|edward-g-robinson|uncredited|film-director|red-scare|jewish-name|mccarthy-hearings|mccarthy-era|academy-awards-ceremony|gossip-column|house-unamerican-activities-committee|communism|mccarthyism|prison|vindication|academy-award-winner|naming-names|war-correspondent|world-war-two|bad-press|jewish|draft|healing|traitor|democrat|testifying|film-studio-head|release-from-prison|cancer|strip-search|drinking|jail|rage|quarrel|persecution|politics|movie-industry|1940s|dysfunctional-family|abusive-relationship|threaten-with-a-baseball-bat|cigarette-holder|merry-christmas|man-in-bath|man-in-bathtub|father-daughter-relationship|family-relationships|academy-award|pseudonym|filmmaking|cigarette-smoking|writer|growing-up|enemies|1950s|no-opening-credits|f-word|still-images-during-end-credits|scene-during-end-credits|punching-bag|trimming-shrubbery|nosy-neighbor|second-marriage|fbi|senator|motion-picture-industry|oscar|reluctant-hero|movie-hero|threatening|name-change|lung-cancer|script|subpoena|bullying|film-studio|baseball-bat|brutality|funeral|16th-birthday|amphetamine|voice-over-letter|film-in-film|political-persecution|threatening-note|threatening-letter|swimming-pool|senator-joseph-mccarthy|boycott|testimony|acceptance-speech|mustache|prison-guard|male-nudity|father-son-relationship|american-filmmaking|movie-audience|newspaper-columnist|film-producer|film-actor|author|based-on-true-story|award|john-wayne|screenplay|party|otto-preminger|friend|juggling|teenager|family-business|marriage|allies|movie-star|reflection-in-a-pair-of-glasses|christmas-present|christmas|blowing-out-candles-on-a-birthday-cake|birthday-cake|birthday|voice-over|horse|one-word-title|typing|reporter|television-interview|interview|neighbor|housewife|shouting|reference-to-spartacus|john-f-kennedy|reference-to-an-academy-award|reference-to-the-academy-awards|prisoner|hairy-chest|male-rear-nudity|bare-chested-male|horse-riding|watching-a-movie|letter|husband-wife-relationship|movie-theatre|watching-tv|film-history|drink|microphone|friendship|crowd|anger|bathtub|bathroom|movie-producer|movie-actor|hollywood-california|newspaper|office|typewriter|argument|writing|man-with-glasses|based-on-book|title-spoken-by-character|character-name-in-title</t>
  </si>
  <si>
    <t xml:space="preserve">tt2884018</t>
  </si>
  <si>
    <t xml:space="preserve">Macbeth</t>
  </si>
  <si>
    <t xml:space="preserve">Macbeth, the Thane of Glamis, receives a prophecy from a trio of witches that one day he will become King of Scotland. Consumed by ambition and spurred to action by his wife, Macbeth murders his king and takes the throne for himself.</t>
  </si>
  <si>
    <t xml:space="preserve">Jack Madigan, Frank Madigan, Michael Fassbender, Marion Cotillard</t>
  </si>
  <si>
    <t xml:space="preserve">king|throne|scotland|macbeth|prophecy|ambition|murder|witches|sex-scene|shakespeare-adaptation|medieval-times|shakespeare's-macbeth|kingdom|witch|battle|rise-to-power|stabbing|somnambulism|witchcraft|queen|battlefield|shakespeare-play|based-on-play|character-name-in-title|holding-a-severed-head|man-carrying-a-corpse|voice-over-narration|slow-motion-action-scene|hand-to-hand-combat|funeral-for-a-child|funeral-pyre|begins-with-historical-notes|face-paint|scar|loss-of-wife|death-of-wife|woman-crying|crying-woman|insanity|madness|stabbed-to-death|fire|sex-standing-up|blood-on-hands|blood-on-face|bare-chested-male|crown|castle|betrayal|villain-played-by-lead-actor|revenge|sleepwalking|blood|combat|coronation|marriage|traitor|husband-wife-relationship|sword-fight|ambitious-wife|war-violence|army|sword|warrior|painted-face|death-of-a-child|11th-century|independent-film|title-spoken-by-character|beard|one-word-title</t>
  </si>
  <si>
    <t xml:space="preserve">tt3704050</t>
  </si>
  <si>
    <t xml:space="preserve">Remember</t>
  </si>
  <si>
    <t xml:space="preserve">With the aid of a fellow Auschwitz survivor and a hand-written letter, an elderly man with dementia goes in search of the person responsible for the death of his family.</t>
  </si>
  <si>
    <t xml:space="preserve">Christopher Plummer, Kim Roberts, Amanda Smith, Martin Landau</t>
  </si>
  <si>
    <t xml:space="preserve">4 wins &amp; 21 nominations.</t>
  </si>
  <si>
    <t xml:space="preserve">auschwitz|dementia|learning-the-truth|loss-of-memory|revenge|surprise-ending|letter|nazi|suicide-by-gunshot|revealing-the-truth|dog-killed|attacked-by-a-dog|swastika|suspense|murder-of-family|family-relationships|ss|german|widower|jewish|jew|photograph|husband-wife-relationship|old-man|murder|dead-wife|auschwitz-concentration-camp|death|elderly-protagonist|world-war-two|genocide|shoah|holocaust|truth|little-girl|killing-a-dog|attacked-by-dog|dog|alarm|shopping-mall|playing-piano|gay|homosexual|customs|voice-over|voice-over-letter|reading-a-letter-aloud|letter-read-aloud|reading-letter|reading-a-letter|male-in-a-bathtub|male-in-bathtub|glock-17|gun-shop|writing-on-one's-arm|disappearance|one-word-title|department-store|sound-distortion|coat-hanger|self-tattoo|wetting-one's-pants|shower|on-the-road|boise-idaho|cleveland-ohio|suicide|state-trooper|hotel|gun|border-crossing|u.s.-canadian-border|bus|taxi-driver|taxi|barking-dog|wheelchair|lake-tahoe|reno-nevada|father-daughter-relationship|father-son-relationship|old-people's-home|german-shepherd|neo-nazi|title-spoken-by-character|bathtub|taking-a-bath|father-in-law-daughter-in-law-relationship|watching-tv|star-of-david|old-woman|explosion|teenage-girl|girl|train|boy|mother-daughter-relationship|blood-splatter|blood</t>
  </si>
  <si>
    <t xml:space="preserve">tt1850457</t>
  </si>
  <si>
    <t xml:space="preserve">Sisters</t>
  </si>
  <si>
    <t xml:space="preserve">Two sisters decide to throw one last house party before their parents sell their family home.</t>
  </si>
  <si>
    <t xml:space="preserve">Amy Poehler, Tina Fey, Maya Rudolph, Ike Barinholtz</t>
  </si>
  <si>
    <t xml:space="preserve">pantyhose|sister-sister-relationship|woman|mother-daughter-relationship|damage|overalls|legs|santa-claus|christmas|sinkhole|reference-to-youtube|reference-to-facebook|one-word-title|f-word|aunt-niece-relationship|police|florida|alcohol|marijuana|misunderstanding|female-protagonist|bad-temper</t>
  </si>
  <si>
    <t xml:space="preserve">tt1596363</t>
  </si>
  <si>
    <t xml:space="preserve">The Big Short</t>
  </si>
  <si>
    <t xml:space="preserve">Four denizens in the world of high-finance predict the credit and housing bubble collapse of the mid-2000s, and decide to take on the big banks for their greed and lack of foresight.</t>
  </si>
  <si>
    <t xml:space="preserve">Ryan Gosling, Rudy Eisenzopf, Casey Groves, Charlie Talbert</t>
  </si>
  <si>
    <t xml:space="preserve">Won 1 Oscar. Another 36 wins &amp; 78 nominations.</t>
  </si>
  <si>
    <t xml:space="preserve">finance|banking|bank|mortgage|fraud|goldman-sachs|loan|2000s|short-selling|manhattan-new-york-city|bear-stearns|wall-street-manhattan-new-york-city|morgan-stanley-wealth-management|based-on-true-story|las-vegas-nevada|conflict-of-interest|sub-prime-mortgage|arm|credit-default-swap|mortgage-backed-security|woman-in-bathtub|tranche|financial-market|political-corruption|accounting-fraud|business-failure|financial-crisis|subprime-mortgage|money-falling-through-the-air|standard-and-poor's-credit-rating-agency|reference-to-mark-twain|new-york-city|home-loan|stripper|breaking-the-fourth-wall-by-talking-to-the-audience|las-vegas|three-word-title|employer-employee-relationship|inner-title-card|animated-sequence|housing-market|morgan-stanley|bond|wall-street|economics|mini-skirt|no-doc-mortgage|voyeurism|voyeur|bikini|blonde|girl-in-panties|black-panties|panties|strip-club|female-rear-nudity|female-frontal-nudity|female-nudity|nudity|nude-girl|nude|breasts|topless-female-nudity|scantily-clad-female|cleavage|adjustible-rate-mortgage|bespoke-tranche-opportunity|ends-with-historical-notes|ends-with-biographical-notes|reference-to-ben-bernanke|talking-to-the-camera|reference-to-muhammad-ali|reference-to-george-foreman|makeshift-tent|breast-pump|haruki-murakami-quotation|drum-set|stretch-limousine|shooting-gallery|caesar's-palace-las-vegas|american-securitization-forum|woman-in-a-bikini|private-dancer|bare-breasts|reference-to-warren-buffett|bragging|reference-to-henry-'hank'-merritt-paulson-jr.|hot-hand-fallacy|sublet|synthetic-cdo|alligator|analogy|isda-agreement|jp-morgan-chase|collateralized-debt-obligation|wrong-number|deutsche-bank|death-of-brother|suicide|epididymis|shorting-stock|hundred-dollar-bill|jewish|drinking-champagne-in-a-bath|risk|woman-in-a-bubble-bath|subprime-loan|group-therapy|cheerleader|swimming-laps|football|bundling|year-1933|woman-wearing-a-g-string|woman-wearing-pasties|prosthetic-eye|begins-with-a-mark-twain-quotation|narrated-by-character|reference-to-michael-jordon|bank-failure|moral-hazard|systemic-risk|financial-cartel|financial-scandal|financial-disaster|financial-crime|bond-market|financial-system|fire-sector|investor-class|bailout|plutocracy|white-collar-crime|systemic-failure|illegality|criminality|financial-fraud|economic-recession|economic-crisis|financial-crash|profit-motive|business-interest|stock-market|reference-to-alan-greenspan|year-2008|year-2007|blackjack|no-opening-credits|corporate-crime|bead-curtain|bankster|f-word|financier|abandoned-house|death-of-father</t>
  </si>
  <si>
    <t xml:space="preserve">tt3460252</t>
  </si>
  <si>
    <t xml:space="preserve">The Hateful Eight</t>
  </si>
  <si>
    <t xml:space="preserve">In the dead of a Wyoming winter, a bounty hunter and his prisoner find shelter in a cabin currently inhabited by a collection of nefarious characters.</t>
  </si>
  <si>
    <t xml:space="preserve">Samuel L. Jackson, Kurt Russell, Jennifer Jason Leigh, Walton Goggins</t>
  </si>
  <si>
    <t xml:space="preserve">Won 1 Oscar. Another 35 wins &amp; 108 nominations.</t>
  </si>
  <si>
    <t xml:space="preserve">murder|bounty-hunter|blizzard|blood-vomiting|shot-in-the-crotch|coffee|stagecoach|rape|projectile-vomiting|n-word|hanged-woman|hidden-gun|gun-under-a-table|gang|well|massacre|shot-in-the-stomach|guitar-playing|playing-piano|kicking-in-a-door|man-punching-a-woman|corpse|chess|shot-in-the-head|nonlinear-timeline|covered-in-blood|englishman|exploding-head|black-eye|reference-to-abraham-lincoln|racial-slur|oral-rape|narrated-by-director|fellatio|wyoming|prisoner|winter|sheriff|vomit|male-on-male-rape|vomiting-blood|spitting-blood|death-by-hanging|repeated-scene-from-a-different-perspective|death-by-poison|prisoner-transport|female-prisoner|broken-door|cold-weather|naked-in-the-snow|severed-arm|shot-in-the-foot|subtitled-scene|revelation|fireplace|pistol-whip|shot-in-the-chest|handcuffs|brutality|gore|death|flashback|poisoned-drink|outhouse|horse|stable|mexican|death-of-brother|ex-confederate|blood-on-face|shot-to-death|male-rape|sexual-humiliation|chapters|forced-to-strip|outdoor-nudity|male-frontal-nudity|haberdashery|black-comedy|one-day|no-survivors|slow-motion-scene|character-repeating-someone-else's-dialogue|scene-during-opening-credits|stew|voice-over-narration|male-rear-nudity|written-by-director|general|suspicion|handcuffed-together|film-split-into-chapters|man-punches-a-woman|tooth-knocked-out|rape-victim|guitar|extreme-violence|forced-oral-sex|letter-read-aloud|inner-titles|narration|blood|african-american-woman|african-american-man|lying|provocation|chapter-headings|reading-a-letter|racist|trail-of-blood|shot-in-the-face|stabbed-to-death|stabbed-in-the-back|shot-through-the-floor|pipe-smoking|revenge|pistol|violence|letter|stagecoach-driver|rifle|blood-splatter|poison|snow|confederate-uniform|shot-in-the-leg|punched-in-the-face|death-of-son|interracial-oral-sex|major|bad-weather|beard|basement|bare-chested-male|brother-sister-relationship|barn|haberdasher|three-word-title|reference-to-john-wilkes-booth|freeze-frame|number-in-title|hangman|hate|clank-of-chain|handcuffed|handcuffed-woman|weapon|woman|money|forest|woods|electronic-music-score|cigarette-smoking|tension|crucifix|bridge|f-word|castration|danger|bowler-hat|death-threat|presumed-dead|ambiguous-ending|man-kills-a-woman|tough-guy|warrior|anti-hero|eyeglasses|cowboy|female-criminal|criminal|stylized-violence|dual-wield|threatened-with-a-knife|knife|long-take|brawl|fight|fistfight|drugged-drink|bare-butt|self-defense|racism|bullet|paranoia|survival|englishman-abroad|fake-accent|cockney-accent|toilet|father-son-relationship|slow-motion-action-scene|shootout|gunfight|quick-draw|cowboy-shirt|cowboy-hat|cowboy-boots|six-shooter|suspense|standoff|knocked-out|mexican-standoff|shotgun|revolver|thick-accent|kidnapping|double-cross|betrayal|deception|innocent-person-killed|loss-of-brother|rescue|escape-attempt|held-at-gunpoint|hostage|blood-on-shirt|hillbilly|outlaw-gang|outlaw|gang-leader|false-accusation|snowstorm|redneck|mountain|stabbed-in-the-leg|southern-accent|stabbed-in-the-chest|conspiracy|horse-drawn-carriage|disarming-someone|punched-in-the-chest|piano|shot-in-the-arm|shot-in-the-shoulder|shot-in-the-forehead|african-american|spit-take|70mm-film|camera-shot-of-feet|reference-to-botany-bay|chained-together|frozen-body|civil-war-veteran|post-civil-war|new-zealander|prisoner-abuse|head-blown-off|shot-in-the-back|intermission|trap-door|old-man|independent-film|surprise-ending|reference-to-jefferson-davis</t>
  </si>
  <si>
    <t xml:space="preserve">tt2402927</t>
  </si>
  <si>
    <t xml:space="preserve">Carol</t>
  </si>
  <si>
    <t xml:space="preserve">An aspiring photographer develops an intimate relationship with an older woman in 1950s New York.</t>
  </si>
  <si>
    <t xml:space="preserve">Cate Blanchett, Rooney Mara, Kyle Chandler, Sarah Paulson</t>
  </si>
  <si>
    <t xml:space="preserve">Nominated for 6 Oscars. Another 73 wins &amp; 239 nominations.</t>
  </si>
  <si>
    <t xml:space="preserve">lesbian|road-trip|child-custody|female-female-kiss|waterloo-iowa|sexual-awakening|lesbian-romance|department-store|divorce|female-protagonist|cigarette-smoking|on-the-road|hotel|bare-breasts|manhattan-new-york-city|husband-wife-relationship|mother-daughter-relationship|friendship|lesbian-kiss|year-1952|lesbian-sex|based-on-novel|character-name-in-title|christmas|one-word-title|phone-booth|suitcase|santa-claus-hat|lawyer|piano|gloves|mother-in-law-daughter-in-law-relationship|motel|1950s|opening-scene-repeated-later-in-film|new-year's-eve|train-set|electronic-eavesdropping|year-1953|christmas-present|title-spoken-by-character|photography|photographer|friend|telegram|tape-recorder|telephone-call|suburb|piano-player|record-player|recording|older-woman-younger-woman-relationship|kiss|new-york-times-the-newspaper|camera|electric-train|little-girl|restaurant|party|boyfriend-girlfriend-relationship|father-in-law-daughter-in-law-relationship|mother-son-relationship|female-nudity|father-daughter-relationship|store-clerk|new-york-city|forename-as-title|telephone|break-up|father-son-relationship|lesbian-sex-scene|woman-smoker|cunnilingus|lionel-train|f-rated|character-says-i-love-you|christmas-season|reference-to-hank-williams|canton-ohio|f-word|rejecting-a-marriage-proposal|spurned-man|time-magazine|new-year's-day|reference-to-dwight-d.-eisenhower|bickering-couple|wanting-divorce|divorce-settlement|divorce-lawyer|married-woman|title-appears-in-writing|in-medias-res</t>
  </si>
  <si>
    <t xml:space="preserve">tt4172430</t>
  </si>
  <si>
    <t xml:space="preserve">13 Hours</t>
  </si>
  <si>
    <t xml:space="preserve">During an attack on a U.S. compound in Libya, a security team struggles to make sense out of the chaos.</t>
  </si>
  <si>
    <t xml:space="preserve">John Krasinski, James Badge Dale, Pablo Schreiber, David Denman</t>
  </si>
  <si>
    <t xml:space="preserve">Nominated for 1 Oscar. Another 2 nominations.</t>
  </si>
  <si>
    <t xml:space="preserve">mercenary|libya|u.s.-ambassador|cia-agent|american-abroad|heroism|based-on-true-story|shot-in-the-back|u.s.-embassy|machine-gun|militia|army-ranger|soldier|corpse|car-chase|car-crash|pentagon|rpg|roadblock|reference-to-muammar-gaddafi|reference-to-the-alamo|ak-47|grenade-launcher|fire|siege|sniper-rifle|drone|night-vision|severed-arm|severed-finger|severed-hand|blood-splatter|armored-car|year-2012|city-name-in-title|explosion|assault-rifle|death-of-friend|number-in-title|based-on-book|former-navy-seal|mortar|smoke-inhalation|loosely-based-on-real-events|molotov-cocktail|burned-alive|person-on-fire|exploding-body|shot-to-death|shot-in-the-forehead|shot-in-the-head|shot-in-the-chest|what-happened-to-epilogue|american-flag|slow-motion-scene|translator|bulletproof-vest|bodyguard|father-daughter-relationship|husband-wife-relationship|airport|washington-d.c.|white-house|tripoli|unsubtitled-foreign-language|pistol|film-starts-with-text|no-opening-credits|reference-to-captain-america|reference-to-robert-downey-jr.|close-up-of-eyes|reference-to-9-11|crushed-by-a-car|hit-by-a-car|shotgun|shot-through-a-door|shot-through-a-wall|exploding-building|thrown-from-a-rooftop|exploding-bus|exploding-car|ambush|car-set-on-fire|death|embroidery|character-repeating-someone-else's-dialogue|bare-chested-male|u.s.-marine|langley-virginia|stuttgart-germany|pregnant-wife|coughing-blood|photograph|paranoia|torso-cut-in-half|cia|contractor|ambassador|chaos|attack|tripping-and-falling|iraq-war-veteran|based-on-true-events|based-on-real-events|based-on-actual-events|controversial|military-contractor|terrorist-attack|war-drama|biographical|pregnant-mother|pregnant-woman|street-shootout|revealing-a-secret|pregnancy-announcement|contact-lens|video-clip|video-chat|hairy-chest|swimsuit|crying|happy-tears|happy|dancing|bilingual|foot-chase|absence-of-father|absent-father|man-wearing-shorts|man-wearing-a-swimsuit|man-in-swimsuit|bare-chested|disposing-of-a-dead-body|chess|machete|knife|wedding-ring|anger|ethnic-slur|racial-slur|reverse-footage|covered-in-blood|anarchy|riot|hit-with-a-car-door|thrown-from-height|street-market|raised-middle-finger|obscene-finger-gesture|embassy|military-base|black-comedy|van|moral-dilemma|englishwoman-abroad|house-on-fire|hope|honor|courage|bravery|undercover-agent|undercover|social-decay|motorcycle|wristwatch|water-bottle|bilingualism|massacre|cigarette-lighter|shot-through-a-window|news-report|tour|firecracker|race-against-time|flashlight|helicopter|praying|metal-detector|tough-guy|warrior|dereliction-of-duty|walkie-talkie|insubordination|politics|geopolitics|surrender|punching-bag|weightlifting|montage|man-with-glasses|vomit|spitting-blood|female-spy|female-agent|tattoo|body-bag|sole-black-character-dies-cliche|air-hostess|abandoned-airplane|abandoned-house|abandoned-building|bomb|bus|fish-out-of-water|police-car|bombardment|last-stand|mexican-standoff|reference-to-mcdonald's|pregnancy|war-wound|mother-daughter-relationship|casualty-of-war|scar|family-relationships|laptop|reference-to-skype|cell-phone|camera-phone|camera|shepherd|sheep|aircraft-carrier|arson|fighter-jet|gasoline|home-invasion|palm-tree|silencer|2010s|satellite|rooftop|night-vision-binoculars|lasersight|map|security-camera|security-guard|surveillance|general|helmet|videoconferencing|englishman-abroad|sunglasses|arms-dealer|anti-aircraft-gun|british-actor-playing-american-character|private-jet|bazooka|airfield|rocket-launcher|press-conference|armory|airplane|broken-arm|broken-leg|leg-wound|restaurant|swimming-pool|soccer|aerial-shot|mansion|crushed-to-death|betrayal|deception|evacuation|rescue-mission|mission|escape|rescue|held-at-gunpoint|run-over-by-a-car|die-hard-scenario|male-camaraderie|anti-war|war-violence|machismo|digit-in-title|blood|government-agent|outpost|panic|danger|destruction|fear|suspicion|survival|brutality|body-count|violence|looking-at-oneself-in-a-mirror|murder|subjective-camera|shot-in-the-leg|shot-in-the-arm|shot-in-the-shoulder|suspense|reference-to-jason-bourne|repeated-line|bulldozer|lens-flare|car-accident|chase|hostile-takeover|combat|battlefield|battle|shootout|gunfight|ex-soldier|gay-slur|ex-marine|commando|commando-unit|beard|special-forces|pentagram|ends-with-historical-notes|ends-with-biographical-notes|c-130-hercules|convoy|partially-severed-arm|mortar-attack|reloading-a-gun|bus-explosion|flock-of-sheep|shooting-an-american-flag|destroying-a-document|ch-47-chinook-helicopter|building-fire|smoke|zippo-lighter|can-of-gasoline|tripoli-libya|m14|firefight|pregnant|rabbit-sex|playing-chess|video-conference-with-family|hand-gesture|trapped-in-a-burning-building|flash-forward|evasive-driving|sa-7-grail|bluffing|benghazi-libya|begins-with-text|archival-footage|working-out|year-2011|disobeying-orders|air-strike|f-word|surprise-ending|gore</t>
  </si>
  <si>
    <t xml:space="preserve">tt2401878</t>
  </si>
  <si>
    <t xml:space="preserve">Anomalisa</t>
  </si>
  <si>
    <t xml:space="preserve">A man crippled by the mundanity of his life experiences something out of the ordinary.</t>
  </si>
  <si>
    <t xml:space="preserve">Starburns Industries</t>
  </si>
  <si>
    <t xml:space="preserve">David Thewlis, Jennifer Jason Leigh, Tom Noonan</t>
  </si>
  <si>
    <t xml:space="preserve">Duke Johnson, Charlie Kaufman</t>
  </si>
  <si>
    <t xml:space="preserve">Animation, Comedy, Drama</t>
  </si>
  <si>
    <t xml:space="preserve">Nominated for 1 Oscar. Another 22 wins &amp; 72 nominations.</t>
  </si>
  <si>
    <t xml:space="preserve">one-night-stand|multiple-characters-voiced-by-same-person|hotel-room|sex-in-hotel-room|full-frontal-male-nudity|cunnilingus|singing|sex|male-frontal-nudity|male-nudity|stop-motion-animation|cincinnati-ohio|cigarette-smoking|urination|urinating|colleague-colleague-relationship|spoiled-son|dildo|face-comes-off|smoking|cheating-husband|insecure-woman|full-frontal-female-nudity|sex-scene|cincinnati-zoo|song|singer|adultery|extramarital-affair|sex-toy|sex-shop|masturbation|female-frontal-nudity|female-nudity|absurdism|husband-wife-relationship|hotel|speech|orgasm|reference-to-cyndi-lauper|title-spoken-by-character|author|motivational-speaker|paranoid-delusion|no-opening-credits|shower|oral-sex|public-speaking|existential-crisis|book-promotion|voice-over-letter|incommunicability|clockwork-toy|inferiority-complex|self-help|self-deprecation|telephone-operator|humming-in-a-car|identifying-a-tune|drunkenness|loneliness|bad-breakup|ex-lover-ex-lover-relationship|vodka-martini|asthma|f-word|title-same-as-book|2000s|nickname-as-title|adult-animation|automaton|dream-sequence|telephone-conversation|personal-diary|firefighter-costume|surprise-party|antique-doll|making-a-scene|nervous-breakdown|voice|breakfast|mid-life-crisis|female-fan|sex-with-female-fan|depression|drunken-sex|smoking-after-sex|moaning|portmanteau|one-word-title|a-cappella|character-says-i-love-you|airport|infidelity|unfaithfulness|older-man-younger-woman-relationship|father-son-relationship|hotel-manager|hotel-desk-clerk|looking-out-a-window|drinking|based-on-play|conference|book|customer-service|gay|gender-confusion|nickname|blabbering|suitcase|bellboy|room-service|hotel-bar|bar|taxi-driver|taxi|airplane|reference-to-akron-ohio|boy|drink|nightmare|puppet</t>
  </si>
  <si>
    <t xml:space="preserve">tt1860213</t>
  </si>
  <si>
    <t xml:space="preserve">Dirty Grandpa</t>
  </si>
  <si>
    <t xml:space="preserve">Right before his wedding, an uptight guy is tricked into driving his grandfather, a lecherous former Army Lieutenant-Colonel, to Florida for spring break.</t>
  </si>
  <si>
    <t xml:space="preserve">Robert De Niro, Zac Efron, Zoey Deutch, Aubrey Plaza</t>
  </si>
  <si>
    <t xml:space="preserve">Dan Mazer</t>
  </si>
  <si>
    <t xml:space="preserve">male-nudity|grandfather-grandson-relationship|man-wearing-a-g-string|compromising-photograph|homophobia|gay-character|florida|wedding|lawyer|road-trip|trip|funeral|nosebleed|reference-to-tommy-hilfiger|reference-to-andre-the-giant|f-word|talking-dirty|woman-wearing-bra-and-panties|black-bra|bra|thong|woman-wearing-sunglasses|sunglasses|reference-to-fox-news|age-difference|dirty-talk|black-bra-and-panties|jock|sermon|cowgirl-sex-position|baptism|woman-wearing-a-thong|one-handed-pushup|woman-wearing-black-lingerie|beer-chugging-contest|xanax|pool-party|woman-wearing-a-string-bikini|popsicle|woman-in-a-bikini|edgar-allan-poe-quotation|smoking-crack|penis-size|discussing-penis-size|72-year-old|godmother|godfather|christening|newborn|sex-scene|taking-off-clothes|woman-in-underwear|older-man-younger-woman-relationship|nymphomaniac|woman-in-bra|police-car|change-in-lifestyle|loss-of-job|fired-from-a-job|breakup|runaway-groom|cancelled-wedding|bus-driver|car-chase|bus|taser|ice-cream-truck|unfaithful-girlfriend|cheating-girlfriend|cousin-cousin-relationship|hacker|compromising-picture|speech|wedding-speech|talking-about-masturbation|reference-to-henry-miller|sex-talk|reference-to-michael-buble|broken-nose|karaoke|rap|hashish|n-word|marijuana|protest|frisbee|absent-father|hippie|hipster|penis|taking-off-underwear|tattoo|sleeping-naked|shared-bed|apology|forced-apology|violence|street-fight|punch-in-face|fight|reference-to-frank-sinatra|selfie|taking-a-selfie|racist|night-club|blood-on-face|talking-about-penis-size|father-son-relationship|hotel-room|reference-to-adolf-hitler|pretending-to-be-someone-else|handstand|flatulence|competition|push-ups|reference-to-mother-theresa|dj|fart|needlework|bingo|wheelchair-bound|wheelchair|reunion|visit|nipple-pinching|interracial-relationship|sperm-stain|semen-stain|blood-stain|bribe|policeman|police-station|feet-on-table|male-in-underwear|arrest|police|bribery|policewoman|little-boy|boy|swastika|rabbi|brother-brother-relationship|awkward-situation|bossy-girlfriend|bossy-woman|waking-up-naked|riding-a-motorcycle|naked-on-street|taking-a-photograph|taking-a-picture|plush-toy|plush-bee|cocaine|barefoot-male|clothed-female-naked-male|cfnm-scene|cfnm|drinking-contest|drinking-game|drugged-drink|homophobic-slur|gay-slur|party|swimming-pool|rival|sexual-frustration|horniness|homophobic|female-objectification|slow-motion-scene|drug-dealer|drug|shop-owner|shooting|mask|horse-mask|pointing-a-gun-at-someone|man-in-swimsuit|female-in-swimsuit|reference-to-arnold-schwarzennegger|gold-digger|manipulative-behavior|manipulative-person|drinking-from-bottle|drinking-from-a-bottle|playing-golf|golf-course|golf|seductive-woman|seductive-behavior|reference-to-edgar-allan-poe|professor|waitress|one-eyed-woman|reference-to-mitt-romney|male-objectification|photographer|gay-stereotype|bare-butt|vulgar-woman|gay|male-rear-nudity|reference-to-queen-latifah|reference-to-time-magazine|female-lawyer|road-movie|vulgar-man|clothed-male-naked-male|cmnm-scene|cmnm|workout|male-masturbation|masturbation|caught-masturbating|watching-porn|listening-to-music|old-man|snobbish-woman|emotional-blackmail|boyfriend-girlfriend-relationship|fiance-fiancee-relationship|trip-to-florida|family-relationships|beach|naked-in-public|public-nudity|snob|necktie|tie|priest|death-of-wife|loss-of-wife|church|reference-to-beyonce|death-of-grandmother|loss-of-grandmother|vulgar-humor|photograph|vulgarity|sexual-humor|two-word-title|fondling|white-panties|female-removes-her-clothes|voyeurism|voyeur|scantily-clad-female|cleavage|bikini|blonde|rave-party|strong-sexual-language|girl-in-panties|thong-panties|black-panties|panties|male-pubic-hair|pubic-hair|title-spoken-by-character|taking-off-shirt|bare-chested-male</t>
  </si>
  <si>
    <t xml:space="preserve">tt3170832</t>
  </si>
  <si>
    <t xml:space="preserve">Room</t>
  </si>
  <si>
    <t xml:space="preserve">A young boy is raised within the confines of a small shed.</t>
  </si>
  <si>
    <t xml:space="preserve">Element Pictures</t>
  </si>
  <si>
    <t xml:space="preserve">Brie Larson, Jacob Tremblay, Sean Bridgers, Wendy Crewson</t>
  </si>
  <si>
    <t xml:space="preserve">Lenny Abrahamson</t>
  </si>
  <si>
    <t xml:space="preserve">Won 1 Oscar. Another 102 wins &amp; 132 nominations.</t>
  </si>
  <si>
    <t xml:space="preserve">escape|mother-son-relationship|imprisonment|kidnapping|unlawful-confinement|locked-in-a-room|female-protagonist|based-on-novel|room|rape|mother-daughter-relationship|confinement|tooth|father-daughter-relationship|little-boy|rolled-up-in-a-carpet|isolation|pickup-truck|child-protagonist|shed|boy|reference-to-dora-the-explorer|birthday|police-search|wool-hat|news-report|birthday-cake|carpet|rescue|title-spoken-by-character|freedom|captivity|child-abuse|pretending-to-be-dead|narrated-by-boy|child-psychiatrist|lego|toy-truck|dental-problem|stop-sign|divorce|craft|egg|backyard|interview|police|hospital|no-opening-credits|one-word-title|skylight|screenplay-adapted-by-author|f-rated|woman|abduction|child-born-of-rape|illness|dog|bathtub|mouse|shouting|watching-tv</t>
  </si>
  <si>
    <t xml:space="preserve">tt0810819</t>
  </si>
  <si>
    <t xml:space="preserve">The Danish Girl</t>
  </si>
  <si>
    <t xml:space="preserve">A fictitious love story loosely inspired by the lives of Danish artists Lili Elbe and Gerda Wegener. Lili and Gerda's marriage and work evolve as they navigate Lili's groundbreaking journey as a transgender pioneer.</t>
  </si>
  <si>
    <t xml:space="preserve">Alicia Vikander, Eddie Redmayne, Tusse Silberg, Adrian Schiller</t>
  </si>
  <si>
    <t xml:space="preserve">Won 1 Oscar. Another 28 wins &amp; 72 nominations.</t>
  </si>
  <si>
    <t xml:space="preserve">transgender|gender-identity|lgbtq|copenhagen-denmark|male-full-frontal-nudity|painting|1920s|portrait|homosexual|adultery|extramarital-affair|infidelity|male-frontal-nudity|androgyny|marriage|doctor|sex-change-operation|weight-loss|thinness|bare-breasts|dancing|ballerina|secret|gay-friend|art|scarf|nurse|train-station|crying-man|man-crying|man-undressing|undressing|boxer-shorts|male-rear-nudity|female-rear-nudity|male-nudity|male-underwear|eiffel-tower|husband-wife-relationship|open-marriage|train|paris-france|cheating-on-wife|childhood-friend|friendship|wig|posing-for-portrait|male-to-female-transgender|art-dealer|painter|gender-disguise|gender-confusion|transgender-protagonist|hospital|1930s|based-on-true-story|based-on-novel|artist|male-male-kiss|man-in-dress|man-wearing-a-dress|man-dressed-as-a-woman|cross-dressing|party|male-pubic-hair|pubic-hair|lgbt|f-rated|looking-at-oneself-in-a-mirror|gay|sketching-a-portrait|woman-undressing-a-man|bare-chested-male|jealousy|dance|dancer|embarrassment|mountain|woman-crying|crying-woman|female-frontal-nudity|female-full-frontal-nudity|female-nudity|year-1926|love-triangle|brussels-belgium|london-england|river|mirror|blonde-wig|three-word-title|love-quadrangle|restaurant|fiction</t>
  </si>
  <si>
    <t xml:space="preserve">tt4667094</t>
  </si>
  <si>
    <t xml:space="preserve">Fifty Shades of Black</t>
  </si>
  <si>
    <t xml:space="preserve">An inexperienced college student meets a wealthy businessman whose sexual practices put a strain on their relationship.</t>
  </si>
  <si>
    <t xml:space="preserve">Marlon Wayans, Kali Hawk, Fred Willard, Mike Epps</t>
  </si>
  <si>
    <t xml:space="preserve">woman|reference-to-ryan-gosling|falling-in-love|oversized-dildo|reference-to-denzel-washington|bar-of-soap|flogging|reference-to-taylor-swift|reference-to-kanye-west|woman-wearing-orange-lingerie|playing-piano|reference-to-luther-vandross|concert-grand-piano|reference-to-kevin-hart|cunnilingus|fried-chicken|peking-duck|woman-wearing-a-thong|reference-to-lady-gaga|reference-to-anderson-cooper|tiny-penis|man-twerking|male-stripper|dirty-underwear|cutting-torch|disappearing-act|lock-pick|magician|padlock|tickle-bondage|bound-and-blindfolded|water-boarding|riding-crop|trip-and-fall|crossword-puzzle|sorority-paddle|shovel|spanking|knitting|rolling-eyes|bad-smell|reference-to-stephen-hawking|peacock-feather|tarantula-crawling-on-a-woman's-body|woman-wearing-black-lingerie|pipes-of-pan|brick|broken-window|laundry-hamper|video-camera|aerial-drone|cowgirl-sex-position|tambourine|dominant|reference-to-seal|reference-to-tiger-woods|tasered|exposed-breast|saw|condom|man-undressing-a-woman|pierced-navel|shaving-a-woman's-legs|virgin|reference-to-charles-barkley|man-cave|adult-playroom|non-disclosure-agreement|bus-ride|night-cityscape|extra-long-penis|making-out-in-a-crowded-elevator|biting-lip|bare-chested-male|exposing-testicles|drunk-dialing|reference-to-miley-cyrus|yawning|photo-shoot|woodchipper|axe|cable-tie|erection|party-submarine-sandwich|reference-to-dr.-seuss|reference-to-keats|reference-to-chaucer|reference-to-iggy-azalea|reference-to-e.t.-the-extraterrestrial|paper-clip|pencil|abacus|volkswagen-beetle|thief|reference-to-cuba-gooding-jr|reference-to-netflix|parody|written-by-star|color-in-title|spoof|character-name-in-title</t>
  </si>
  <si>
    <t xml:space="preserve">tt2140037</t>
  </si>
  <si>
    <t xml:space="preserve">Jane Got a Gun</t>
  </si>
  <si>
    <t xml:space="preserve">A woman asks her ex-lover for help in order to save her outlaw husband from a gang out to kill him.</t>
  </si>
  <si>
    <t xml:space="preserve">Natalie Portman, Joel Edgerton, Ewan McGregor, Noah Emmerich</t>
  </si>
  <si>
    <t xml:space="preserve">Action, Drama, Western</t>
  </si>
  <si>
    <t xml:space="preserve">ex-lover|haunted-by-the-past|death-of-husband|redemption|brothel|gun-store|showdown|female-fighter|tough-guy|one-against-many|quick-draw|gunfight|shot-to-death|ex-fiance|flashback|gang|outlaw|woman|survival|outlaw-gang|weapon|conestoga-wagon|bag-of-money|bounty|wanted-poster|improvised-explosive-device|outnumbered|mother-and-daughter-reunited|breaking-a-window|shot-off-a-horse|flock-of-birds|reference-to-pierre-gustave-toutant-beauregard|facial-tattoo|target-shooting|year-1864|bankroll|shot-in-the-head|dancing|fiddler|huntsville-missouri|garrotting|unwelcome-visitor|kneeding-dough|cauterizing-a-wound|shot-multiple-times|removing-a-bullet|lovers-reunited|wagon-train|wanted-man|criminal's-revenge|gang-rape|against-all-odds|love-triangle|bad-guy-turns-good|tracker|dark-hero|dark-past|scar|psychopath|character's-point-of-view-camera-shot|bed|justice|on-the-run|photograph|forest|woods|axe|pickaxe|tent|spyglass|interrogation|torture|strangulation|garrote|river|brutality|self-sacrifice|bullet-wound|church|missouri|new-mexico|1860s|tension|suspense|fire|burned-to-death|person-on-fire|stagecoach|booby-trap|horse-drawn-carriage|dynamite|f-word|gang-leader|evil-man|presumed-dead|revelation|siege|danger|threatened-with-a-knife|knife|frontier-town|desert|one-woman-army|action-heroine|anti-hero|action-hero|spurs|six-shooter|revolver|fear|courage|bravery|heroic-bloodshed|dual-wield|shootout|self-defense|escape|rescue|held-at-gunpoint|hostage|violence|death|murder|corpse|blood-splatter|blood|farm|revenge|assumed-dead|shoe|explosion|kerosene|cellar|daughter|single-mother|gangster|horse|rifle|wounded|19th-century|character-name-in-title|attempted-rape|deception|nonlinear-timeline|prostitute|hired-killer|gun-fu|surprise-ending</t>
  </si>
  <si>
    <t xml:space="preserve">tt4701660</t>
  </si>
  <si>
    <t xml:space="preserve">The Mermaid</t>
  </si>
  <si>
    <t xml:space="preserve">Shan, a mermaid, is sent to assassinate Xuan, a developer who threatens the ecosystem of her race, but ends up falling in love with him instead.</t>
  </si>
  <si>
    <t xml:space="preserve">Chao Deng, Show Lo, Yuqi Zhang, Yun Lin</t>
  </si>
  <si>
    <t xml:space="preserve">mermaid|environment|environmental-protection|environmental-destruction|merman|octopus-merman|environmental-issue|wealth</t>
  </si>
  <si>
    <t xml:space="preserve">tt1431045</t>
  </si>
  <si>
    <t xml:space="preserve">Deadpool</t>
  </si>
  <si>
    <t xml:space="preserve">A fast-talking mercenary with a morbid sense of humor is subjected to a rogue experiment that leaves him with accelerated healing powers and a quest for revenge.</t>
  </si>
  <si>
    <t xml:space="preserve">Ryan Reynolds, Karan Soni, Ed Skrein, Michael Benyaer</t>
  </si>
  <si>
    <t xml:space="preserve">Tim Miller</t>
  </si>
  <si>
    <t xml:space="preserve">Nominated for 2 Golden Globes. Another 22 wins &amp; 64 nominations.</t>
  </si>
  <si>
    <t xml:space="preserve">breaking-the-fourth-wall|self-healing|based-on-comic-book|anti-hero|cancer|mercenary|revenge|mutant|sex-scene|violence|character-name-in-title|torture|topless-female-nudity|strip-club|dark-hero|superhuman-strength|shot-in-the-forehead|impalement|kidnapping|male-rear-nudity|male-frontal-nudity|superhero|marriage-proposal|based-on-comic|directorial-debut|self-referential|sword-fight|masked-man|bare-chested-male|female-rear-nudity|broken-hand|murder|blind-woman|regeneration|reference-to-x-men|teenage-girl|bar-fight|reference-to-wolverine|black-comedy|x-men|marvel-comics|nude-fight|disfigurement|sadist|pistol|one-word-title|three-men-shot-with-one-bullet|parody|female-warrior|terminal-illness|superheroine|dark-past|deception|fight|woman-punches-a-man|vomiting|record|record-player|dirty-joke|wardrobe-malfunction|woman-in-peril|alley|male-masturbation|disfigured-face|boyfriend-girlfriend-relationship|axe|katana-sword|martial-arts|sex-in-bed|stylized-violence|one-against-many|one-man-army|opening-action-scene|tough-guy|action-hero|bartender|sadism|blindness|brutality|hit-on-the-head-with-a-fire-extinguisher|beating|immortal|new-york-city|burned-alive|knife|stalker|pizza-delivery-boy|machine-gun|blood-splatter|laundromat|title-appears-in-song|title-appears-in-writing|lifted-by-the-throat|person-on-fire|suffocation|prostitute|woman-punching-a-man|man-punching-a-woman|punched-in-the-crotch|self-mutilation|severed-head|decapitation|stabbed-to-death|stabbed-in-the-head|shot-to-death|shot-in-the-head|motorcycle-crash|punched-in-the-face|car-crash|invulnerability|super-power|taxi-driver|flashback|montage|drawing|female-frontal-nudity|final-showdown|vigilante|severed-hand|reference-to-sinead-o'connor|bar|regenerated-limb|garbage-truck|super-strength|mansion|taxi|sword|deadpool|vomit|cunnilingus|date|cure|woman|katana|scar|serum|escape|reference-to-ferris-bueller|metafiction|reference-to-batman|reference-to-mel-gibson|reference-to-keira-knightley|supervillain|teenage-superheroine|oral-sex-under-covers|oral-sex|kissing-while-having-sex|doggie-style-sex-position|strap-on-dildo|biting-someone's-ear|ear-biting|biting-ear|woman-biting-a-man's-ear|sex-against-the-wall|sex-against-a-wall|woman-on-top|multiple-sex-positions|reference-to-george-michael|reference-to-hugh-jackman|androgynous|androgynous-character|androgynous-female|sex-montage|colossus-the-character|stop-action|aircraft-carrier|throwing-a-tire|caught-in-the-rain|zamboni|knuckle-tattoo|dishonorable-discharge|reference-to-meredith-baxter-birney|reference-to-sylvester-stallone|tied-to-a-table|dragged|impaled|laboratory-fire|41-kills|woman-wearing-black-lingerie|polaroid-camera|matchstick-in-mouth|cowgirl-sex-position|standing-sex|doggystyle-sex|gift-card|blow-job-the-drink|superhero-origin|fragmentation-grenade|twelve-bullets|lockheed-sr-71|car-cigarette-lighter|jumping-through-a-sunroof|car-flip|motorcycle-escort|four-bullets|lifted-by-head|people-magazine|sikorsky-hh-3f-pelican-helicopter|short-haired-female|satire|superhero-spoof|graphic-violence|stuffed-animal|action-figure|ice-rink|video-arcade|exploding-motorcycle|ex-special-forces|vulgarity|profanity|crude-humor|rampage|reference-to-ryan-reynolds|women-boxing|hit-with-a-fire-extinguisher|fire-extinguisher|boxing|boxing-ring|broken-leg|arm-cut-off|2010s|matchstick|toothpick|tooth-knocked-out|female-fighter|action-heroine|one-woman-army|teenage-heroine|burned-to-death|tough-girl|shipping-container|destruction|race-against-time|engagement-ring|flipping-car|anal-sex|junkyard|reference-to-david-beckham|reference-to-star-wars|reference-to-ikea|bare-breasts|bullet|male-nudity|bare-butt|pool-table|strait-jacket|stripper|man-with-glasses|business-card|hoodie|love-at-first-sight|reference-to-freddy-krueger|fantasy-sequence|obscene-finger-gesture|telepathy|pyrokinesis|teenager|airplane|tattoo|thug|text-messaging|cell-phone|massacre|vigilante-justice|body-count|murder-spree|killing-spree|offscreen-killing|hatred|redemption|vigilantism|origin-of-hero|presumed-dead|righteous-rage|water-torture|premarital-sex|thrown-through-a-windshield|indian|injection|hit-with-a-chair|sociopath|interrogation|duct-tape-over-mouth|strapped-to-a-bed|gas-chamber|thrown-from-a-car|betrayal|chinatown-manhattan-new-york-city|double-cross|christmas-tree|christmas|halloween|thanksgiving|snow|apartment|drug-addict|helicopter|photograph|arms-dealer|jumping-from-height|surprise-after-end-credits|betting|friendship|mercilessness|absurdism|absurd-violence|corpse|villainess|damsel-in-distress|face-mask|masked-hero|costumed-hero|tragic-past|tragic-hero|warrior|rescue|held-at-gunpoint|hostage|death|scientist|doctor|supernatural-power|cockney-accent|gay-slur|dismemberment|flatulence|masturbation|russian|giant|sabotage|oxygen|fire|super-speed|penis-joke|immortality|scatological-humor|gross-out-humor|evil-doctor|evil-scientist|evil-man|female-doctor|mutation|good-versus-evil|super-soldier|bodyguard|henchwoman|henchman|news-report|construction-site|abandoned-ship|ambush|motorcycle|body-landing-on-a-car|neck-breaking|strangulation|head-blown-off|bullet-ballet|gun-fu|dual-wield|showdown|car-rollover|final-battle|battle|gunfight|blood-on-shirt|crushed-by-a-car|chase|car-accident|blood-on-camera-lens|mixed-martial-arts|gas-explosion|exploding-car|exploding-body|beaten-to-death|exploding-head|punched-in-the-chest|man-kills-a-woman|man-fights-a-woman|hand-grenade|hit-in-the-crotch|stabbed-through-the-chest|overturning-car|knife-in-chest|stabbed-in-the-arm|stabbed-in-the-shoulder|one-liner|stabbed-in-the-leg|stabbed-in-the-throat|knife-throwing|stabbed-in-the-neck|threatened-with-a-knife|shot-in-the-leg|shotgun|freeway|bullet-time|text-message|covered-in-mud|asphyxiation|taking-a-selfie|doctor's-office|instant-camera|hand-to-hand-combat|kiss|hanging-from-height|bloody-face|blood|scrapyard|broken-arm|bound-and-gagged|wisecrack-humor|explosion|stabbed-in-the-back|stabbed-in-the-forehead|stabbed-in-the-chest|shot-in-the-arm|shot-in-the-butt|shot-in-the-back|shot-in-the-chest|crushed-to-death|kicked-in-the-face|falling-from-height|nonlinear-timeline|transformation|broken-foot|shootout|fistfight|pegging|reference-to-limp-bizkit|skeeball|reference-to-instagram|short-hair|short-hair-cut|555-phone-number|eccentric|wristwatch|fairground|englishman-abroad|skate-park|urination|reference-to-liam-neeson|pizza|map|handcuffs|mind-reading|knife-fight|goth-girl|stick-fight|warehouse|f-word|revolver|pistol-whip|rain|body-in-a-trunk|gay-joke|polaroid-photograph|axe-fight|brawl|sewing-machine|helicarrier|gore</t>
  </si>
  <si>
    <t xml:space="preserve">tt1292566</t>
  </si>
  <si>
    <t xml:space="preserve">How to Be Single</t>
  </si>
  <si>
    <t xml:space="preserve">A group of young adults navigate love and relationships in New York City.</t>
  </si>
  <si>
    <t xml:space="preserve">Dakota Johnson, Rebel Wilson, Leslie Mann, Damon Wayans Jr.</t>
  </si>
  <si>
    <t xml:space="preserve">Christian Ditter</t>
  </si>
  <si>
    <t xml:space="preserve">single|new-york-city|reference-to-bridget-jones|no-opening-credits|woman|spa|reference-to-pubic-hair|pregnancy|breakup|hangover|sex-scene|overweight-woman|reference-to-lord-of-the-rings|motor-scooter|scooter|newborn-baby|selfie|christmas-tree|christmas|pregnant-woman|pregnant|positive-pregnancy-test|pregnancy-test|sperm-donor|sister-sister-relationship|texting|text-messaging|baby|late-for-work|late-arrival|surveillance-camera|video-surveillance|apartment|giving-birth|bar|falling-from-a-window|laptop-computer|laptop|wifi|taxi|male-rear-nudity|male-nudity|nudity|hospital|single-woman|based-on-novel</t>
  </si>
  <si>
    <t xml:space="preserve">tt4263482</t>
  </si>
  <si>
    <t xml:space="preserve">The Witch</t>
  </si>
  <si>
    <t xml:space="preserve">A family in 1630s New England is torn apart by the forces of witchcraft, black magic and possession.</t>
  </si>
  <si>
    <t xml:space="preserve">Anya Taylor-Joy, Ralph Ineson, Kate Dickie, Harvey Scrimshaw</t>
  </si>
  <si>
    <t xml:space="preserve">Robert Eggers</t>
  </si>
  <si>
    <t xml:space="preserve">34 wins &amp; 50 nominations.</t>
  </si>
  <si>
    <t xml:space="preserve">witch|goat|black-magic|rabbit|isolation|possession|death|animal-attack|female-nudity|sin|puritan|wilderness|evil|puritanism|satanism|disappearance|rural-setting|foreboding|husband-wife-relationship|father-daughter-relationship|new-england|forest|woods|witchcraft|religion|farm|possessed-boy|evil-wins|female-frontal-nudity|male-rear-nudity|folk-horror|death-of-brother|death-of-boy|killing-a-dog|murder-of-a-child|newborn-baby|hunger|winter|suspense|tension|supernatural-power|teenage-girl|banishment|family-relationships|child-abduction|child-sacrifice|demonic-possession|witch-cabin-in-a-wood|apple|gore|blood-splatter|corn|no-ending|twin|1630s|horse|dog|baby|praying|banished|woman|lost-in-the-woods|church|blood|reference-to-the-ten-commandments|daughter-kills-mother|male-nudity|flintlock-rifle|ram|bucket-carried-on-head|peek-a-boo|saying-grace|making-faces-at-a-baby|shovel|burial|suspicion|billhook|game-playing|reference-to-lucifer|field|name-calling|hypocrisy|dying|screaming|lord's-prayer|conspiracy|axe|song|bathing-in-blood|reference-to-job's-wife|reference-to-job|illness|milking-a-goat|bleeding|knife|father-love|mother-love|kiss-on-the-cheek|rain|red-cape|kiss|subjective-camera|hut|thrown-form-a-horse|rifle|running-away|promise|eating|food|village|baptism|lantern|bible|false-accusation|silver-cup|levitation|bonfire|chanting|conjuring|undressing|strangulation|daughter-murders-mother|covenant|death-of-husband|dead-goat|bloodstain|raven|whispering|dead-brother|dead-son|dead-boy|dead-baby|ghost|hallucination|crying-man|crying-woman|cowardice|redemption|pride|guilt|grave|candle|reference-to-england|washing-clothes|lie|fetching-water|chopping-wood|little-girl|little-boy|gunshot|whistling|barking-dog|egg|chicken|reference-to-abraham|wolf|animal-trap|search|brother-brother-relationship|sleeping|crying|playing-with-a-baby|shame|misery|asking-for-forgiveness|farming|secret|breast-feeding|confession|sister-sister-relationship|prayer|campfire|hymn|singing|mother-son-relationship|father-son-relationship|brother-sister-relationship|reference-to-jesus-christ|homesteader|reference-to-god|nudity|bare-chested-male|naked-witch|backwoods|american-horror|year-1630|insanity|directorial-debut|patriarch|demon|fear|minimalism|mother-daughter-relationship|slaughter|madness|evil-woman|kidnapping|slashing|darkness|villain|gothic|murder|stabbing|terror|1600s|violence|satan|devil|death-of-son|death-of-mother|death-of-father|independent-film|boy|baby-boy|singer|british-horror|poison|mass-murder|killing-spree|butchery|butcher</t>
  </si>
  <si>
    <t xml:space="preserve">tt1712261</t>
  </si>
  <si>
    <t xml:space="preserve">Triple 9</t>
  </si>
  <si>
    <t xml:space="preserve">A gang of criminals and corrupt cops plan the murder of a police officer in order to pull off their biggest heist yet across town.</t>
  </si>
  <si>
    <t xml:space="preserve">Chiwetel Ejiofor, Casey Affleck, Anthony Mackie, Woody Harrelson</t>
  </si>
  <si>
    <t xml:space="preserve">heist|corrupt-cop|betrayal|police-detective|murder-of-a-police-officer|murder|uncle-nephew-relationship|death-of-brother|jewish|bomb|cell-phone|exploding-car|assault-rifle|ghetto|housing-project|u.s.-department-of-homeland-security|hispanic-american|restaurant|cocaine|street-life|star-of-david|russian-jew|atlanta-georgia|russian-mafia|violence|blood-splatter|blood|severed-foot|masked-man|shot-in-the-chest|shot-in-the-head|police-corruption|submachine-gun|bag-of-money|red-light|two-word-title|severed-head|bank-robbery|alcohol|cigarette-smoking|topless-female-nudity|stripper|strip-club|title-spoken-by-character|number-in-title|surprise-ending|female-rear-nudity|interracial-relationship|police|russian|criminal|corruption|bank|partner|ex-special-forces|revenge|gang|dodge-charger|dodge|ford-crown-victoria|ford|chevrolet-tahoe|chevrolet|cadillac-escalade|cadillac|bmw-3|bmw|car|abuse-of-power|hitman|african-american|asian-american|alcoholic|cover-up|reverse-footage|anger|lightning|rainstorm|heavy-rain|gift|mother-son-relationship|blood-on-shirt|accidental-killing|note|gang-member|lieutenant|sergeant|computer|female-security-guard|man-kills-a-woman|femme-fatale|mission|one-last-job|money|danger|laptop|threatened-with-a-knife|knife|baseball-bat|bullet-wound|near-death-experience|elevator|montage|prison|convict|ex-convict|nightclub|disarming-someone|aerial-shot|scene-before-opening-credits|eavesdropping|news-report|paint|lens-flare|flashlight|electrocution|corpse|getaway|ski-mask|gangsta-grip|forensics|autopsy|morgue|coroner|race-against-time|abandoned-car|car-bomb|drug-dealer|drugs|informant|cross-dresser|camera-focus-on-female-butt|armored-car|protest|airplane|bare-breasts|helicopter|bare-butt|british-actor-playing-american-character|desperation|bulletproof-vest|convenience-store|exploding-body|offscreen-killing|detonator|fragments-of-glass|surveillance-footage|security-camera|surveillance|security-guard|robbery|cigarette-lighter|ethnic-slur|cocaine-snorting|junkie-cop|shield|cigar-smoking|opening-action-scene|carjacking|safe-deposit-box|car-accident|racial-slur|bank-vault|hands-tied|f-word|tel-aviv-israel|blackmail|death-threat|child-in-peril|loss-of-brother|machismo|loss-of-friend|photograph|boyfriend-girlfriend-relationship|sister-sister-relationship|father-son-relationship|southern-accent|map|investigation|interrogation|interracial-friendship|interracial-marriage|torture|friendship|family-relationships|sunglasses|2010s|ambulance|police-car|neon|day-glo|badge|black-cop|tough-cop|maverick-cop|police-officer-killed|police-officer|detective|police-lieutenant|attempted-murder|double-cross|deception|strapped-to-a-bomb|meat-processing-plant|fbi|duct-tape-over-mouth|party|abandoned-apartment|apartment|swat-team|street-shootout|police-shootout|gunfight|rookie-cop|police-chase|police-brutality|chase|urban-setting|social-decay|urban-decay|suffocation|walkie-talkie|van|sabotage|arrest|handcuffs|escape|held-at-gunpoint|hostage|kidnapping|brutality|policewoman|firefighter|fire-truck|ambush|flash-grenade|car-fire|fire|car-set-on-fire|gasoline|limousine|newspaper-headline|drunkenness|electronic-music-score|iraq-veteran|ex-soldier|falling-down-stairs|suspicion|distrust|panic|fear|paranoia|knocked-out-with-a-gun-butt|henchman|bodyguard|thug|organized-crime|mafia-boss|mobster|gangster|mob-boss|crime-boss|sociopath|manipulation|villainess|neo-noir|child-with-a-gun|latino-gang|suicide-by-cop|mercy-killing|brawl|punched-in-the-chest|punched-in-the-face|kicked-in-the-face|shotgun|uzi|ak-47|machine-gun|revolver|ambiguous-ending|suspense|digit-in-title|hospital|ends-with-freeze-frame|shot-in-the-hand|foot-blown-off|taser|shot-in-the-forehead|shot-in-the-neck|reference-to-vladimir-putin|crack-cocaine|beating|shot-in-the-face|foot-chase|shot-through-a-window|shootout|police-officer-shot|police-raid|transvestite|prostitute|reference-to-black-sabbath|yarmulke|bar|bare-chested-male|tattoo|crime-scene|police-sergeant|police-investigation|bag-over-head|prisoner|subtitled-scene|police-station|ex-marine|reference-to-facebook|reference-to-google|reference-to-twitter|reference-to-instagram|former-navy-seal|dye-pack|car-crash|brother-brother-relationship|grenade|husband-wife-relationship|bound-and-gagged|scene-during-opening-credits|ex-cop|junkie|drug-addict|thief|body-in-a-trunk|male-rear-nudity|marijuana-joint|pot-smoking|explosion|death|pistol|shot-to-death|death-of-friend|independent-film</t>
  </si>
  <si>
    <t xml:space="preserve">tt3300542</t>
  </si>
  <si>
    <t xml:space="preserve">London Has Fallen</t>
  </si>
  <si>
    <t xml:space="preserve">In London for the Prime Minister's funeral, Mike Banning discovers a plot to assassinate all the attending world leaders.</t>
  </si>
  <si>
    <t xml:space="preserve">Alon Aboutboul, Waleed Zuaiter, Adel Bencherif, Mehdi Dehbi</t>
  </si>
  <si>
    <t xml:space="preserve">Babak Najafi</t>
  </si>
  <si>
    <t xml:space="preserve">good-versus-evil|funeral|terrorist|vice-president|f-18-hornet|u.s.-secret-service|political-thriller|hacker|helicopter-crash|one-man-army|surveillance|female-agent|british-actor-playing-american-character|suicide-bomber|american-in-the-uk|patriotism|knife-fight|threatened-with-a-knife|knife|stabbed-to-death|stabbed-in-the-back|strangulation|neck-breaking|throat-slitting|mole|terrorist-group|terrorism|sequel|president|secret-service|british|traitor|prime-minister|american-president|helicopter|st-paul's-cathedral|general|drone|revenge|drone-attack|rocket-propelled-grenade|abduction|gauntlet|stabbed-with-own-knife|stabbed-multiple-times|poisoned|impaled|helicopter-shot-down|bridge-demolition|tear-on-cheek|chaff-ejection|stinger-missile|surface-to-air-missile|trap|man-in-a-wheelchair|double-amputee|driving-in-reverse|two-on-a-motorcycle|front-wheelie|milkor-mgl-140-grenade-launcher|shipping-container|barge|building-explosion|firefight|japanese-flag-lapel-pin|infiltrator|canadian-flag-label-pin|white-rose|chauffeured-limousine|marine-one|uh-1-huey-helicopter|uh-60-blackhawk-helicopter|godmother|pregnant-first-lady|running-backwards|french-flag|reference-to-the-dallas-cowboy-cheerleaders|reference-to-the-kardashians|md-helicopters-md-900-explorer|aerial-surveillance|punjas-province-pakistan|assassin|politics|falling-through-a-rooftop-window|stabbed-in-the-eye|reference-to-youtube|stabbed-in-the-side|murder-of-a-police-officer|stabbed-in-the-throat|altered-version-of-studio-logo|motorcycle-crash|falling-down-an-elevator-shaft|building-collapse|london-bridge|metal-detector|embassy|2010s|killing-spree|police-station|newscaster|extremism|flash-drive|kicked-in-the-stomach|fireplace|conspiracy|product-placement|knocked-out|character's-point-of-view-camera-shot|subjective-camera|wanted-poster|air-raid-siren|friendship|mother-daughter-relationship|baby|abandoned-train|jumping-from-height|exploding-helicopter|exploding-boat|exploding-building|exploding-truck|exploding-car|exploding-body|explosion|boat|one-against-many|tough-guy|action-hero|mass-death|mass-murder|panic|bridge-collapse|destruction|race-against-time|subterranean|commando-unit|commando-mission|commando-raid|commando|military|thrown-through-a-windshield|night-vision-binoculars|night-vision|sociopath|police-car|traffic-jam|armory|map|scottish-accent|morse-code|armored-car|special-forces|sas|pistol-whip|disarming-someone|shot-through-a-wall|shot-through-a-door|booby-trap|ambush|shot-through-the-floor|henchman|falling-through-the-floor|buckingham-palace|infiltration|revelation|subway|amputee|wheelchair|jogging|husband-wife-relationship|apartment|pregnancy|security-camera|outrunning-explosion|burned-alive|burned-to-death|tracking-device|desert|nevada|laptop|news-report|walkie-talkie|scotland-yard|swat-team|mercenary|british-secret-service|parking-garage|rogue-agent|cell-phone|power-outage|suicide|self-sacrifice|flare|bunker|limousine|air-force-one|airport|shot-through-a-window|motorcycle|car-motorcycle-chase|car-chase|impalement|machete|car-bomb|fighter-jet|hand-grenade|gatling-gun|fire|smoke-grenade|car-rollover|car-crash|body-landing-on-a-car|hit-by-a-car|missile|returning-character-killed-off|arms-dealer|character-repeating-someone-else's-dialogue|bulletproof-vest|tower-bridge-london|london-eye|trafalgar-square-london|piccadilly-circus-london|westminster-abbey|big-ben-london|tokyo-japan|times-square-manhattan-new-york-city|yemen|construction-site|white-house|washington-d.c.|motorcade|soldier|spy|police-inspector|speaker-of-the-house|betrayal|deception|nsa|satellite|frenchman|canadian|politician|assassination-plot|assassination|chancellor|german|japanese|italian|subtitled-scene|mistress|american-flag|prologue|aerial-shot|wedding|innocent-person-killed|escape|held-at-gunpoint|hostage|kidnapping|gore|blood-splatter|mercilessness|ak-47|sniper|sniper-rifle|rocket-launcher|grenade-launcher|assault-rifle|machine-gun|pistol|beaten-to-death|beating|punched-in-the-chest|punched-in-the-face|f-word|black-comedy|wisecrack-humor|slow-motion-scene|hand-to-hand-combat|violence|death|brawl|murder|street-shootout|battle|corpse|stabbed-in-the-leg|stabbed-in-the-chest|ex-special-forces|shot-in-the-back|shot-in-the-arm|shot-in-the-shoulder|shot-in-the-chest|shot-in-the-forehead|shot-in-the-head|m-6|sabotage|u.s.-vice-president|rescue|tied-to-a-chair|final-showdown|london-underground|impersonating-a-police-officer|resignation-letter|head-of-state|bomb|london-metropolitan-police|safe-house|mi6|retaliation|bodyguard|treason|assassination-attempt|political-assassination|terrorist-attack|pakistan|drone-strike|church|long-take|shootout|fistfight|terrorist-plot|second-part|secret-service-agent|u.s.-president|city-name-in-title|american-abroad|london-england|die-hard-scenario|death-of-child|surprise-ending|guerilla-warfare|british-army|massacre|torture|anti-arab|brutality|racial-slur|ethnic-slur|shot-to-death|shot-in-the-leg|machismo</t>
  </si>
  <si>
    <t xml:space="preserve">tt3553442</t>
  </si>
  <si>
    <t xml:space="preserve">Whiskey Tango Foxtrot</t>
  </si>
  <si>
    <t xml:space="preserve">A journalist recounts her wartime coverage in Afghanistan.</t>
  </si>
  <si>
    <t xml:space="preserve">Tina Fey, Margot Robbie, Martin Freeman, Alfred Molina</t>
  </si>
  <si>
    <t xml:space="preserve">afghanistan|journalist|drink-in-title|war-on-terrorism|kabul-afghanistan|female-reporter|female-journalist|embedded-journalism|based-on-book|three-word-title|danger|reporter|water|guide|translator|woman|gym|abroad|english|kill|firearm|frenchman|unsubtitled-foreign-language|drone-strike|drone-attack|karaoke|american-flag|war-violence|horse|escape|corpse|violence|murder|hospital|death|love-interest|fixer|southern-accent|geopolitics|military|bed|seduction|fear|sabotage|dancing|photograph|photographer|terrorist-group|terrorist|afghanistan-war|stripper|strip-club|blackmail|disguise|water-well|commando|commando-unit|rescue-mission|mission|commando-mission|commando-raid|glasgow-scotland|canadian|held-at-gunpoint|hostage|bicycle|motorcycle|taxi|wedding|dog|watching-tv|ambiguous-ending|big-ben-london|media-coverage|newscaster|news-report|newspaper-headline|farm|panic|new-york-city|cigarette-smoking|bong|cocaine-snorting|war-reporter|war-correspondent|goat|camel|office|character-repeating-someone-else's-dialogue|deception|betrayal|air-strike|exploding-car|gun-battle|combat|battlefield|battle|shootout|gunfight|night-vision-binoculars|bus|silencer|montage|new-year's-eve|reference-to-arnold-schwarzenegger|village|rpg|rocket-launcher|bazooka|metal-detector|backpack|boyfriend-girlfriend-relationship|product-placement|laptop|webcam|helicopter|armored-car|tank|airfield|airport|airplane|infidelity|embassy|marine-base|u.s.-marine-corps|marine|general|fish-out-of-water|2000s|year-2006|year-2005|year-2004|year-2003|nightclub|restaurant|bar|party|drunkenness|hedonism|war-wound|prosthetic-leg|corporal|bulletproof-vest|helmet|sunglasses|ethnic-slur|racial-slur|black-comedy|scottish-accent|tent|abandoned-school|secret-filming|camcorder|cell-phone|camera-phone|attorney-general|warlord|subtitled-scene|rifle|revolver|pistol|ak-47|machine-gun|bodyguard|mercenary|tattoo|fake-accent|cameraman|reference-to-osama-bin-laden|hijab|reference-to-the-three-stooges|reference-to-art-garfunkel|nonlinear-timeline|no-title-at-beginning|no-opening-credits|f-word|rescue|kidnapping|foreign-correspondent|soldier|interview|drone|unmanned-aerial-vehicle|taliban|terrorism|culture-clash|war-journalist|american-war-in-afghanistan|american-abroad|based-on-true-story|surprise-ending|desert|premarital-sex|beer|leg-blown-off|in-medias-res|canine-copulation|urination|religion|bare-chested-male|death-of-friend</t>
  </si>
  <si>
    <t xml:space="preserve">tt4871980</t>
  </si>
  <si>
    <t xml:space="preserve">The Perfect Match</t>
  </si>
  <si>
    <t xml:space="preserve">A playboy named Charlie, convinced that all his relationships are dead, meets the beautiful and mysterious Eva. Agreeing to a casual affair, Charlie then wants a bit more from their relationship.</t>
  </si>
  <si>
    <t xml:space="preserve">Jorva Entertainment Productions</t>
  </si>
  <si>
    <t xml:space="preserve">Terrence Jenkins, Cassie Ventura, Donald Faison, Dascha Polanco</t>
  </si>
  <si>
    <t xml:space="preserve">tt3381008</t>
  </si>
  <si>
    <t xml:space="preserve">The Brothers Grimsby</t>
  </si>
  <si>
    <t xml:space="preserve">A new assignment forces a top spy to team up with his football hooligan brother.</t>
  </si>
  <si>
    <t xml:space="preserve">Big Talk Productions</t>
  </si>
  <si>
    <t xml:space="preserve">Sacha Baron Cohen, Rebel Wilson, Freddie Crowder, Jon-Jon Lockwood</t>
  </si>
  <si>
    <t xml:space="preserve">gay-joke|penis-joke|bare-breasts|male-rear-nudity|public-nudity|sex-in-public|mi6|northern-england|fishing-town|danger|england|assassin|on-the-run|spy|reference-to-grindr|water-hose|zip-line|reference-to-ben-affleck|reference-to-sharon-stone|cartoon-on-tv|redemption|missile|crude-humor|riot|cheering-crowd|reference-to-vin-diesel|young-version-of-character|thick-accent|working-class|saving-the-world|dysfunctional-family|diving-suit|flash-forward|fake-identity|blood-stream|infection|innocent-person-killed|revelation|toilet|theft|child-in-peril|panic|man-kills-a-woman|bar|assumed-identity|henchman|scientist|arms-dealer|sucking-poison|broken-ankle|blood-spray|video-camera|alcoholic|over-the-top|green-dress|corpse|face-paint|street-shootout|ambush|shot-through-a-window|sex-joke|toilet-humor|farce|chaos|mission|top-secret|cover-up|alley|taser|underwater-scene|flood|car-in-water|burned-to-death|burned-alive|person-on-fire|shipping-container|parkour|stylized-violence|mercenary|superspy|sexual-innuendo|double-entendre|eavesdropping|airplane|press-conference|evacuation|police|camera|walkie-talkie|metal-detector|museum|conspiracy|assassination-plot|friendship|severed-head|decapitation|stabbed-in-the-chest|impalement|ticket|tattoo|pitch-invasion|flare|aerial-shot|seduction|disguise|hidden-gun|surprise-after-end-credits|scene-after-end-credits|binoculars|surprise-during-end-credits|scene-during-end-credits|2010s|sideburns|haunted-by-the-past|hotel|drug-dealer|drug-smuggling|drug-smuggler|bleeped-dialogue|arrest|villain-arrested|pool-ball|pool-table|improvised-weapon|crushed-to-death|limousine|beer|drunkenness|pub|urination|revenge|orphanage|orphan|flashback|condom|vagina|bathtub|cigarette-smoking|montage|tiger|zebra|spa|dog|news-report|watching-tv|hospital|semen|ejaculation|erection|animal-sex|testicles|gore|injection|hypodermic-needle|stealing-a-car|escape-attempt|one-against-many|camera-phone|cell-phone|tracking-device|knife|strangulation|neck-breaking|hit-by-a-car|body-landing-on-a-car|bunker|surveillance|bridge|jumping-from-a-bridge|jumping-through-a-window|final-showdown|showdown|sunglasses|raised-middle-finger|profanity|vulgarity|child-swearing|f-word|impostor|two-man-army|warrior|tough-guy|one-man-army|action-hero|commander|opening-action-scene|interrogation|torture|falling-down-stairs|thrown-from-a-car|thrown-from-height|falling-from-height|jumping-from-height|underclass|photograph|brother-sister-relationship|mother-daughter-relationship|father-daughter-relationship|mother-son-relationship|estranged-brother|father-son-relationship|obesity|husband-wife-relationship|unemployment|bus|fast-motion-scene|slow-motion-scene|freeze-frame|topless-female-nudity|mooning|bare-butt|fireworks|firecracker|chav|absurdism|stupidity|lasersight|bodyguard|security-guard|race-against-time|class-differences|fish-out-of-water|culture-clash|controversial|bad-taste-comedy|mistaken-identity|defecation|scatological-humor|gross-out-humor|low-brow-humor|slapstick-comedy|nymphomaniac|promiscuous-woman|south-african|maid|fake-accent|reference-to-harry-potter|wisecrack-humor|black-comedy|buddy-comedy|fart-joke|gay-slur|poison-dart|poison|antidote|biological-weapon|bioterrorism|criminal-organization|terrorism|terrorist-group|terrorist-plot|terrorist|megalomaniac|villainess|character-repeating-someone-else's-dialogue|reverse-footage|mexican-standoff|escape|rescue|held-at-gunpoint|hostage|kidnapping|double-cross|betrayal|deception|brutality|violence|death|murder|blood-splatter|social-commentary|sniper-rifle|sniper|shotgun|bazooka|rocket-launcher|grenade-launcher|ak-47|assault-rifle|machine-gun|silencer|bulletproof-vest|masked-man|knocked-out|disarming-someone|pistol-whip|desert-eagle|pistol|rocket|accidental-killing|bullet-time|biochemist|shot-in-the-shoulder|virus|abandoned-building|wrongful-arrest|philanthropist|actress|femme-fatale|fundraiser|false-accusation|fugitive|soccer-hooligan|ship|scene-during-opening-credits|map|satellite|filmed-killing|ukrainian|character's-point-of-view-camera-shot|subjective-camera|first-person|contact-lens|warehouse|fish|gadgetry|gadget|jakarta-indonesia|south-africa|santiago-chile|social-decay|coastal-town|small-town|british|london-england|odd-couple|englishman-abroad|uganda|satire|james-bond-spoof|spy-spoof|undercover-agent|undercover|espionage|black-ops|hitman|hired-killer|hit-squad|assassination-attempt|secret-agent|british-secret-service|british-intelligence|drone|gadget-car|armored-car|motorcycle|bicycle|exploding-building|exploding-house|exploding-body|exploding-truck|exploding-car|explosion|car-accident|car-crash|swat-team|police-car|policeman|police-officer|police-chase|car-chase|foot-chase|chase|breaking-a-bottle-over-someone's-head|kicked-in-the-crotch|shootout|gunfight|hand-to-hand-combat|mixed-martial-arts|martial-arts|brawl|fight|fistfight|head-butt|beaten-to-death|beating|kicked-in-the-stomach|kicked-in-the-face|punched-in-the-chest|punched-in-the-face|shot-in-the-crotch|shot-in-the-leg|shot-in-the-throat|shot-in-the-neck|shot-to-death|shot-in-the-back|shot-in-the-chest|shot-in-the-forehead|helicopter|place-name-in-title|reference-to-linkedin|soccer-ball|soccer-match|soccer|stadium|shot-in-the-head|adoption|train|train-station|chambermaid|two-males-in-bathtub|two-in-a-bathtub|elephant|heroin|drugs|reference-to-daniel-radcliffe|hiv-aids|aids|blood|boy-in-wheelchair|wheelchair|one-word-title|reference-to-donald-trump|man-in-bathtub|bare-chested-male-bondage|bare-chested-male|brother-brother-relationship|written-by-star|title-spoken-by-character|character-name-in-title|surprise-ending|boyfriend-girlfriend-relationship|boat</t>
  </si>
  <si>
    <t xml:space="preserve">tt3277624</t>
  </si>
  <si>
    <t xml:space="preserve">Creative Control</t>
  </si>
  <si>
    <t xml:space="preserve">In near future Brooklyn, an ad executive uses a new Augmented Reality technology to conduct an affair with his best friend's girlfriend...sort of.</t>
  </si>
  <si>
    <t xml:space="preserve">Benjamin Dickinson, Nora Zehetner, Dan Gill, Alexia Rasmussen</t>
  </si>
  <si>
    <t xml:space="preserve">Benjamin Dickinson</t>
  </si>
  <si>
    <t xml:space="preserve">augmented-reality|speculative-fiction|nervous-breakdown|art-exhibition|cocaine|text-messaging|virtual-reality|infatuation|absinthe|vomiting|cheating|dance-club|dysfunctional-relationship|unrequited-love|advertising-agency|fashion-photographer|male-rear-nudity|male-nudity|female-frontal-nudity|female-nudity|color-element-in-black-and-white-film|yoga-instructor|yoga|masturbation|sex-scene</t>
  </si>
  <si>
    <t xml:space="preserve">tt3859304</t>
  </si>
  <si>
    <t xml:space="preserve">The Bronze</t>
  </si>
  <si>
    <t xml:space="preserve">A foul-mouthed former gymnastics bronze medalist with local celebrity status reluctantly trains a rising Olympics aspirant.</t>
  </si>
  <si>
    <t xml:space="preserve">Relativity Entertainment</t>
  </si>
  <si>
    <t xml:space="preserve">Melissa Rauch, Gary Cole, Thomas Middleditch, Sebastian Stan</t>
  </si>
  <si>
    <t xml:space="preserve">Bryan Buckley</t>
  </si>
  <si>
    <t xml:space="preserve">local-celebrity|gymnastics|asshole|reference-to-pubic-hair|olympic-games|f-word|female-gymnast|female-coach|two-word-title|female-frontal-nudity|male-frontal-nudity|olympic-hopeful|olympian|former-athlete|small-town|vhs-tape|sex-scene|amherst-ohio|nudity|leotard</t>
  </si>
  <si>
    <t xml:space="preserve">tt3766394</t>
  </si>
  <si>
    <t xml:space="preserve">Hello, My Name Is Doris</t>
  </si>
  <si>
    <t xml:space="preserve">A self-help seminar inspires a sixty-something woman to romantically pursue her younger co-worker.</t>
  </si>
  <si>
    <t xml:space="preserve">Red Crown Productions</t>
  </si>
  <si>
    <t xml:space="preserve">Sally Field, Edmund Lupinski, Norma Michaels, Stephen Root</t>
  </si>
  <si>
    <t xml:space="preserve">Michael Showalter</t>
  </si>
  <si>
    <t xml:space="preserve">co-worker|sixty-something|hoarding|based-on-short-film|funeral|white-cat|female-singer|daydream|facebook-profile|facebook|being-followed|following-someone|vintage-clothing|office|computer|satire|new-york-city|brooklyn-new-york-city|coffee|ferry|manhattan-new-york-city|staten-island-new-york-city|mother-daughter-relationship|dead-mother|brother-sister-relationship|band|misfit|teenage-girl|dancing|unrequited-love|eating|food|thanksgiving|fantasy-sequence|friendship|friend|older-woman-younger-man-relationship|independent-film</t>
  </si>
  <si>
    <t xml:space="preserve">tt4191580</t>
  </si>
  <si>
    <t xml:space="preserve">Meet the Blacks</t>
  </si>
  <si>
    <t xml:space="preserve">As Carl Black gets the opportunity to move his family out of Chicago in hope of a better life, their arrival in Beverly Hills is timed with that city's annual purge, where all crime is legal for twelve hours.</t>
  </si>
  <si>
    <t xml:space="preserve">Hidden Empire Film Group</t>
  </si>
  <si>
    <t xml:space="preserve">Mike Epps, Gary Owen, Zulay Henao, Bresha Webb</t>
  </si>
  <si>
    <t xml:space="preserve">middle-class-america|racism|past-catching-up|parody|breaking-the-fourth-wall|spoof-movie</t>
  </si>
  <si>
    <t xml:space="preserve">tt2057392</t>
  </si>
  <si>
    <t xml:space="preserve">Eye in the Sky</t>
  </si>
  <si>
    <t xml:space="preserve">Col. Katherine Powell, a military officer in command of an operation to capture terrorists in Kenya, sees her mission escalate when a girl enters the kill zone triggering an international dispute over the implications of modern warfare.</t>
  </si>
  <si>
    <t xml:space="preserve">Faisa Hassan, Aisha Takow, Armaan Haggio, Helen Mirren</t>
  </si>
  <si>
    <t xml:space="preserve">kenya|rules-of-engagement|drone-pilot|bazaar|african-terrorism|suspense|speculative-fiction|top-level-terrorist|terrorist-cell|child-in-peril|joint-british-us-military-mission|woman-commanding-officer|military-vs-political|military-drone|drone-strike|title-spoken-by-character|terrorist|mission|military|military-officer|drone|secretary|general|colonel|collateral-damage|surveillance|bread|top-secret|pilot|woman|f-rated|air-strike|dead-battery|running-for-your-life|explosive-vest|weapons-show|agm-114-hellfire-missile|micro-drone|religious-fanatic|playing-ping-pong|whitehall-london|aerial-surveillance|video-surveillance|general-atomics-mq-9-reaper|executed-by-a-terrorist|most-wanted-list|awakened-by-an-alarm-clock|video-conferencing|bare-chested-male|creech-air-force-base|surrey-england|man-sitting-on-a-toilet|bread-oven|begins-with-an-aeschylus-quotation|drone-warfare|drone-attack|2010s|loss-of-daughter|death-of-daughter|corpse|voyeurism|voyeur|eavesdropping|escape|disobeying-orders|law|danger|hotel|chain-of-command|bureaucracy|airplane|explosives-expert|suicide-vest|suicide-bomber|facial-recognition-software|hidden-camera|director-cameo|lieutenant-colonel|militant|star-died-before-release|real-time|escalation|little-girl|fanatic|subtitled-scene|somali|war-on-terrorism|terrorist-plot|terrorism|female-terrorist|airport|food-poisoning|toilet|exhibition|toy-store|table-tennis|tragic-ending|tragedy|hospital|bloody-body-of-child|heavy-rain|e-mail|cell-phone|military-law|military-lawyer|lawyer|politics|race-against-time|moral-dilemma|ethics|armored-car|combat|analyst|computer-cracker|laptop|videoconferencing|webcam|photograph|news-report|map|technology|high-tech|van|foot-chase|chase|exploding-body|exploding-house|missile|village|husband-wife-relationship|mother-daughter-relationship|father-daughter-relationship|bucket|hula-hoop|street-market|aerial-shot|abandoned-factory|rookie|spy|undercover-agent|undercover|ak-47|machine-gun|bodyguard|soldier|special-forces|nairobi-kenya|elevator|bunker|british-army|alarm-clock|desert|air-force-base|u.s.-air-force|one-day|tension|female-colonel|sergeant|major|lieutenant|female-politician|politician|attorney-general|beijing-china|hawaii|pearl-harbor|singapore|las-vegas-nevada|nevada|london-england|england|reference-to-youtube|scene-during-end-credits|no-opening-credits|f-word|death-of-child|independent-film|surprise-ending</t>
  </si>
  <si>
    <t xml:space="preserve">tt1490785</t>
  </si>
  <si>
    <t xml:space="preserve">I Saw the Light</t>
  </si>
  <si>
    <t xml:space="preserve">The story of the country-western singer Hank Williams, who in his brief life created one of the greatest bodies of work in American music. The film chronicles his rise to fame and its tragic effect on his health and personal life.</t>
  </si>
  <si>
    <t xml:space="preserve">Tom Hiddleston, Elizabeth Olsen, Bradley Whitford, Cherry Jones</t>
  </si>
  <si>
    <t xml:space="preserve">singer|alcoholism|reference-to-billboard-magazine|christmas|womanizer|new-york-city|year-1944|songwriter|musician|guitar-player|guitar|crying-man|pregnancy|on-the-road|fake-doctor|doctor|hospital|girl|little-girl|little-boy|sex|radio-studio|radio-show|infidelity|adultery|unfaithfulness|extramarital-affair|older-man-younger-woman-relationship|band|reference-to-farley-granger|reference-to-jane-powell|nashville-tennessee|shreveport-louisiana|montgomery-alabama|louisiana-hayride|mother-daughter-relationship|mother-son-relationship|stepfather-stepdaughter-relationship|horse-riding|horse|toy-train|drunkenness|drinking|drink|grand-ole-opry|song|singing|divorce|marriage|husband-wife-relationship|spina-bifida|country-singer|country-music|country-music-singer</t>
  </si>
  <si>
    <t xml:space="preserve">tt2937696</t>
  </si>
  <si>
    <t xml:space="preserve">Everybody Wants Some!!</t>
  </si>
  <si>
    <t xml:space="preserve">In 1980, a group of college baseball players navigate their way through the freedoms and responsibilities of unsupervised adulthood.</t>
  </si>
  <si>
    <t xml:space="preserve">Blake Jenner, Juston Street, Ryan Guzman, Tyler Hoechlin</t>
  </si>
  <si>
    <t xml:space="preserve">1 win &amp; 15 nominations.</t>
  </si>
  <si>
    <t xml:space="preserve">male-objectification|1980s|college|baseball|male-rivalry|friendship-between-men|man-undressing|male-underwear|bong|male-nudity|college-baseball|baseball-movie|kiss|exclamation-in-title|claim-in-title|homoerotic|friendship|argument|shouting|college-party|helmet|ping-pong|table-tennis|hose|mustache|cowboy-boots|cowboy-hat|flirting|prank|man-in-swimsuit|speedo|male-friendship|boxer-shorts|white-briefs|men's-locker-room|male-rear-nudity|singing-to-the-camera|looking-at-the-camera|scene-during-end-credits|reference-to-van-halen|subjective-camera|split-screen|year-1980|falling-asleep-in-class|cat|water-bed|underwear|briefs|song|singing|singer|record-album|theatre-student|hazing|game-playing|competitiveness|country-music|punk-music|disco-music|bar|boyfriend-girlfriend-relationship|marijuana|machismo|pot-smoking|telephone-call|twenty-something|teenager|teenage-girl|teenage-boy|roommate|axe|jock-strap|locker-room|swimming|dancing|dancer|disco|beer|party|topless-female-nudity|bare-butt|bare-chested-male|bare-breasts|female-nudity|sex|drunkenness|drinking|drink|college-student|telephone|student-athlete|rapping-in-a-car|singing-in-a-car</t>
  </si>
  <si>
    <t xml:space="preserve">tt3072482</t>
  </si>
  <si>
    <t xml:space="preserve">Hardcore Henry</t>
  </si>
  <si>
    <t xml:space="preserve">Henry is resurrected from death with no memory, and he must save his wife from a telekinetic warlord with a plan to bio-engineer soldiers.</t>
  </si>
  <si>
    <t xml:space="preserve">Sharlto Copley, Danila Kozlovsky, Haley Bennett, Tim Roth</t>
  </si>
  <si>
    <t xml:space="preserve">Ilya Naishuller</t>
  </si>
  <si>
    <t xml:space="preserve">point-of-view|good-versus-evil|violence|cyborg|martial-arts|final-showdown|final-battle|terrorist-plot|terrorist-group|wilhelm-scream|evil-man|terrorism|terrorist|experimental-film|one-man-army|subjective-camera|shootout|murder|telekinesis|character-name-in-title|moscow-russia|army|mercenary|russia|memory|one-day|world-domination|first-person|soldier|back-from-the-dead|death|tech-noir|adrenalin-injection|chest-ripped-open|roof-collapse|fragmentation-grenade|obscene-finger-gesture|song-and-dance|walking-in-the-woods|hanging-from-a-rope|rappelling-from-a-helicopter|mil-mi-8-hip-helicopter|throat-cut|t-72-tank-with-reactive-armor|climbing-onto-a-moving-vehicle|motorcycle-with-side-car-and-gattling-gun|van-rollover|some-scenes-in-black-and-white|woman-wearing-an-open-cup-bra|woman-wearing-black-lingerie|non-stop-action|first-person-point-of-view|ghillie-suit|implanted-tracking-device|escalator|riding-a-bus|man-changing-clothes|tangled-wires|evasion|shot-multiple-times|tasered|firing-guns-from-both-hands|sex-club|driver-shot|prosthetic-leg|prosthetic-arm|stopped-by-police|sawed-off-shotgun|luger|eccentric|fire|police|directorial-debut|bullet-wound|fade-to-black|manipulation|long-take|strongman|skyscraper|stealing-a-car|thrown-from-a-car|thrown-through-a-windshield|truck|biker|text-messaging|panic|survival|danger|brothel|burned-to-death|burned-alive|disguise|cybernetics|bully|rapist|rape|rape-victim|courage|bravery|eye-gouging|climbing-up-a-tree|attempted-murder|buried-alive|left-for-dead|fantasy-sequence|beach|machete|raised-middle-finger|broken-back|broken-finger|super-computer|throat-ripping|video-recording|street-shootout|escape-attempt|cut-into-pieces|killed-by-a-propeller|premarital-sex|orgy|drunkenness|hit-with-a-rock|shield|pistol-whip|cigarette-lighter|ambush|home-invasion|fighting-with-self|prostitute|masked-man|massacre|spitting-blood|shaky-cam|disarming-someone|knocked-out-with-a-gun-butt|knocked-out|taser|based-on-music-video|electronic-music-score|suspense|implant|crushed-to-death|car-accident|car-crash|freeway|body-landing-on-a-car|hit-by-a-car|faked-death|tied-to-a-chair|interrogation|torture|crime-boss|topless-female-nudity|bare-breasts|rock-star|dildo|bar|montage|stripper|van|scene-before-opening-credits|lifting-person-in-air|garbage-truck|female-rear-nudity|attack|reference-to-elvis-presley|wedding-ring|character-says-i-love-you|subway|heart-in-hand|hand-through-chest|invulnerability|super-strength|rooftop|one-against-many|knife-in-hand|knife-throwing|impalement|battery|parking-garage|marijuana-joint|cocaine-snorting|cocaine|surveillance|cigarette-smoking|homeless-man|drug-addict|hippie|punk|hidden-door|camouflage-uniform|british-soldier|bare-butt|park|clothes-shop|person-on-fire|near-death-experience|parkour|crashing-through-a-window|climbing-through-a-window|jumping-through-a-window|falling-from-height|jumping-from-height|flamethrower|tommy-gun|gang-rape|improvised-weapon|breaking-a-bottle-over-someone's-head|hit-with-a-chair|axe|self-sacrifice|hit-with-a-baseball-bat|baseball-bat|electrocution|sword|molotov-cocktail|balisong|knife|detonator|bomb|armory|motorcycle-with-a-sidecar|motorcycle|drive-by-shooting|50.-caliber-machine-gun|gatling-gun|grenade-launcher|climbing-up-a-building|rocket-launcher|silencer|sniper-rifle|sniper|shotgun|ak-47|machine-gun|uzi|revolver|pistol|toy-robot|flashback|loss-of-memory|memory-loss|amnesiac|amnesia|mute|reference-to-charlie-chaplin|reference-to-darth-vader|sunglasses|tracking-device|self-mutilation|shipping-container|woods|albino|sociopath|psychopath|sadism|sadist|bulletproof-vest|megalomaniac|disfigurement|robot-hand|robotics|artificial-intelligence|robot|musical-number|vodka|spit-in-the-face|walkie-talkie|crash-landing|parachute|over-the-top|escape-pod|airplane|airship|surrealism|absurdism|anarchy|chaos|destruction|supernatural-power|englishman-abroad|mind-control|wheelchair|inventor|cloning|clone|cockney-accent|bilingualism|russian|subtitled-scene|written-by-director|apartment|security-guard|bodyguard|commando|cryogenics|throat-slitting|strangulation|neck-breaking|shot-through-a-door|shot-through-the-floor|shot-through-a-window|shot-through-a-wall|offscreen-killing|innocent-person-killed|police-officer-killed|police-shootout|police-car|police-brutality|corrupt-cop|police-corruption|gangster|thug|henchman|assassination-attempt|assassin|super-soldier|abandoned-hotel|abandoned-building|secret-laboratory|laboratory|mad-scientist|babe-scientist|scientist|doctor|female-doctor|water-tank|underwater-scene|laser|warrior|tough-guy|anti-hero|action-hero|fugitive|on-the-run|revenge-plot|revenge|resurrection|corpse|tattoo|conspiracy|woman-kills-a-man|man-kills-a-woman|husband-wife-relationship|villainess|femme-fatale|experiment-gone-wrong|prosthetic-limb|avant-garde|exploitation|grindhouse|machismo|gay-slur|f-word|black-comedy|body-count|rampage|murder-spree|killing-spree|rescue-attempt|rescue|escape|held-at-gunpoint|hostage|kidnapping|blood-on-camera-lens|gore|blood-splatter|blood|mercilessness|brutality|high-tech|near-future|double-cross|betrayal|deception|exploding-body|exploding-car|exploding-head|head-blown-off|damsel-in-distress|hummer|armored-car|car-motorcycle-chase|police-chase|car-chase|foot-chase|fight-to-the-death|dual-wield|gun-fu|bullet-time|slow-motion-scene|stylized-violence|head-butt|beaten-to-death|beating|kicked-in-the-face|kicked-in-the-stomach|punched-in-the-chest|punched-in-the-face|hand-to-hand-combat|mixed-martial-arts|fighting-in-the-air|brawl|fight|fistfight|combat|gun-battle|battle|gunfight|showdown|dismemberment|decapitation|severed-head|severed-arm|castration|shot-in-the-leg|shot-to-death|shot-in-the-back|shot-in-the-chest|shot-in-the-arm|shot-in-the-shoulder|shot-in-the-face|shot-in-the-forehead|shot-in-the-head|stabbed-to-death|stabbed-in-the-leg|stabbed-through-the-mouth|stabbed-in-the-back|stabbed-in-the-chest|stabbed-in-the-hand|stabbed-in-the-arm|stabbed-in-the-shoulder|stabbed-in-the-throat|stabbed-in-the-eye|stabbed-in-the-head|stabbed-in-the-face|character's-point-of-view-camera-shot|elevator|bazooka|horse|helicopter|hand-grenade|tank|explosion|forest|gun|cell-phone|bus|flame-thrower|chase|female-nudity|strip-club|dog|cat|bare-chested-male|independent-film|surprise-ending</t>
  </si>
  <si>
    <t xml:space="preserve">tt2702724</t>
  </si>
  <si>
    <t xml:space="preserve">The Boss</t>
  </si>
  <si>
    <t xml:space="preserve">A titan of industry is sent to prison after she's caught insider trading. When she emerges ready to rebrand herself as America's latest sweetheart, not everyone she screwed over is so quick to forgive and forget.</t>
  </si>
  <si>
    <t xml:space="preserve">Melissa McCarthy, Kristen Bell, Peter Dinklage, Ella Anderson</t>
  </si>
  <si>
    <t xml:space="preserve">business|girl-scouts|overweight-woman|double-cross|female-protagonist|orphanage|quitting-a-job|two-word-title|f-word|fight</t>
  </si>
  <si>
    <t xml:space="preserve">tt2091935</t>
  </si>
  <si>
    <t xml:space="preserve">Mr. Right</t>
  </si>
  <si>
    <t xml:space="preserve">A girl falls for the "perfect" guy, who happens to have a very fatal flaw: he's a hitman on the run from the crime cartels who employ him.</t>
  </si>
  <si>
    <t xml:space="preserve">Circle of Confusion</t>
  </si>
  <si>
    <t xml:space="preserve">Sam Rockwell, Anna Kendrick, Tim Roth, James Ransone</t>
  </si>
  <si>
    <t xml:space="preserve">Paco Cabezas</t>
  </si>
  <si>
    <t xml:space="preserve">hitman|clown-nose|boyfriend-girlfriend-relationship|date|cat-ears|roommate|assassin|strong-female-character|two-word-title|period-in-title|abbreviation-in-title|love|cartel|hit-with-a-statuette|one-against-many|throwing-a-gun-at-someone|jumping-through-a-window|grenade-launcher|spit-in-the-face|pool-of-blood|patricide|woman-shoots-a-man|shot-in-the-foot|american-abroad|vietnam|rain-fight|rescue|gummy-bear|shot-in-the-back|marijuana-joint|kicked-in-the-face|rubber-bullet|shooting-handcuffs-off|grazed-by-a-bullet|woman-in-jeopardy|man-hits-a-woman|brother-murders-brother|mansion|m-16|rain|woman-with-gun|handcuffed-together|handcuffs|punched-in-the-face|face|duct-taped-to-a-chair|kidnapping|tied-to-a-chair|duct-tape-over-mouth|kidnapped-girlfriend|hit-with-a-baseball-bat|table|held-at-gunpoint|gunshot-wound|african-american|revolver|shot-in-the-hand|buckshot|bullet-time|doing-the-splits|apartment|baseball-bat|stabbed-in-the-foot|stabbed-in-the-butt|character-says-i-love-you|best-friend|locked-in-a-closet|surveillance|suv|wanted-man|henchman|gangster|shotgun|taser|grenade|double-barreled-shotgun|nickname|shot-in-the-chest|bridge|ex-cia-agent|brain-damage|chevrolet-corvette|two-in-a-shower|back-scar|knife-throwing|catching-a-knife|hot-temper|drug-cartel|parking-lot|stabbed-in-the-neck|fistfight|fight|knife|restaurant|body-in-water|hot-dog|body-wrapped-in-plastic|brother-brother-relationship|wedding-cake|box-of-condoms|drunken-woman|loud-shirt|no-opening-credits|lingerie-slip|woman-wearing-a-flannel-shirt|woman-wearing-a-man's-shirt|vacuum-cleaner|cell-phone|selfie|younger-version-of-character|scratched-by-a-cat|young-woman|single-woman|female-friendship|hit-with-a-fire-extinguisher|van|hit-squad|caught-cheating|breakup|kitten|pet-store|dancing|sniper-rifle|rifle-scope|shootout|fire-extinguisher|shot-in-the-forehead|shot-in-the-head|shot-to-death|cheating-boyfriend|hiding-in-a-closet|woman-shot|pistol|semiautomatic-pistol|submachine-gun|silencer|hotel-room|hotel|female-protagonist|fight-choreography|reaction-time|woman-kills-attacker|self-defense|title-spoken-by-character|mr.-right|perfect-couple|strong-female-lead</t>
  </si>
  <si>
    <t xml:space="preserve">tt3014866</t>
  </si>
  <si>
    <t xml:space="preserve">Criminal</t>
  </si>
  <si>
    <t xml:space="preserve">In a last-ditch effort to stop a diabolical plot, a dead CIA operative's memories, secrets, and skills are implanted into a death-row inmate in hopes that he will complete the operative's mission.</t>
  </si>
  <si>
    <t xml:space="preserve">Kevin Costner, Gary Oldman, Tommy Lee Jones, Ryan Reynolds</t>
  </si>
  <si>
    <t xml:space="preserve">cia|husband-wife-relationship|violence|tied-up-while-barefoot|memory|convict|brain-implant|prisoner|mission|cia-agent|death-row-inmate|death-row|plane-shot-down|shot-multiple-times|fire-fight|car-explosion|police-car-flip|beechcraft-super-king-air-350|beaten-to-death-with-a-lamp|pack-of-money|piano-lesson|playing-piano|submarine-launched-ballistic-missile-launch|trapped-in-a-submerged-car|eurocopter-as355-twin-squirrel|uh-1-huey-helicopter|stealing-a-van|ball-peen-hammer|car-fire|driver-killed|uh-60-blackhawk-helicopter|airbus-a400m-atlas|humvee|television-interview|shackled|agustawestland-aw109-helicopter|electroshock-torture|stealing-a-motorcycle|helmet-camera|piano|unlikely-hero|teacher|cattle-prod|electrocution|taser|key|bilingualism|rain|obscene-finger-gesture|raised-middle-finger|paranoia|fear|panic|cell-phone-trace|fugitive|on-the-run|release-from-prison|danger|2010s|moral-dilemma|self-destruct|burned-alive|arson|criminal|manhunt|pistol-whip|espionage|hairbrush|burglary|robbery|thug|bodyguard|restaurant|solitary-confinement|knife|pawnshop|bleeding-to-death|stabbed-in-the-chest|stuffed-animal|impalement|stabbed-to-death|stabbed-in-the-throat|strangulation|one-against-many|bullet-wound|mercenary|undercover-agent|undercover|text-messaging|spy|secret-agent|satellite|hit-with-a-car-door|mistaken-identity|fishing-boat|university-campus|head-injury|scar|beard|death-threat|conspiracy|cyberterrorism|cyber-terrorist|wedding|neo-noir|cameo|megalomaniac|wristwatch|terrorist|terrorist-plot|terrorism|fish-out-of-water|news-report|change-of-heart|photograph|improvised-weapon|van|sunglasses|reference-to-george-orwell|laboratory|f-word|library|cafe|product-placement|ceo|laptop|church|armored-car|eavesdropping|pharmacy|tranquilizer-dart|schizophrenia|multiple-personality-disorder|gardening|subtitled-scene|russian|spaniard|macguffin|tied-to-a-bed|duct-tape-over-mouth|bound-and-gagged|duct-tape|silent-alarm|home-invasion|shower|child-in-peril|flash-drive|sabotage|computer-cracker|character's-point-of-view-camera-shot|subjective-camera|x-rayed-skeleton|brain-scan|brain-surgery|professor|doctor|neurosurgeon|experimental-technology|two-way-mirror|injection|hypodermic-needle|fire|car-set-on-fire|gasoline|cigarette-smoking|overturning-car|arrest|car-accident|hit-by-a-truck|crushed-to-death|stealing-a-car|race-against-time|tracking-device|cell-phone|pickpocket|passport|government-agent|walkie-talkie|thrown-from-a-car|money|bag-of-money|subway|subway-station|london-underground|embassy|airport|security-guard|security-camera|surveillance|corpse|tied-to-a-chair|tortured-to-death|interrogation|torture|looking-at-oneself-in-a-mirror|bare-chested-male|abandoned-factory|abandoned-warehouse|british-actor-playing-american-character|prison-warden|prison-guard|maximum-security-prison|thrown-through-a-windshield|car-rollover|repeated-line|told-in-flashback|nonlinear-timeline|no-opening-credits|career-criminal|woman-kills-a-man|henchwoman|female-assassin|female-killer|female-agent|female-spy|ex-special-forces|german|bus|taxi-driver|private-jet|showdown|airfield|fire-truck|ambulance|beaten-to-death|beating|sociopath|psychopath|redemption|revenge|warrior|tough-guy|one-man-army|anti-hero|action-hero|investigation|intelligence-officer|axe-throwing|axe|rat|delaware|west-virginia|air-force-base|special-forces|commando-unit|commando-raid|commando|swat-team|police-car|police-officer-killed|cockney-accent|police|soldier|attempted-murder|assassination-attempt|sniper-rifle|man-kills-a-woman|suspense|car-into-water|knocked-out|bridge|disarming-someone|american-in-the-uk|aerial-shot|london-eye|big-ben-london|london-england|opening-action-scene|innocent-person-killed|blood-splatter|blood|rescue|escape|held-at-gunpoint|hostage|kidnapping|double-cross|betrayal|deception|brutality|mercilessness|assault-rifle|shotgun|murder|shot-in-the-back|shot-through-a-window|machine-gun|shot-in-the-leg|shot-in-the-chest|shot-in-the-shoulder|shot-in-the-forehead|shot-in-the-head|exploding-car|explosion|police-chase|brawl|fight|fistfight|punched-in-the-chest|kicked-in-the-stomach|punched-in-the-face|street-shootout|electronic-music-score|gunfight|foot-chase|car-chase|chase|flashback|escape-from-custody|defense-system|american-abroad|anarchist|loss-of-husband|loss-of-father|nuclear-submarine|submarine|underwater-scene|gun-action|suv|swing-bridge|car-off-bridge|semiautomatic-pistol|pistol|submachine-gun|taxi|shootout|missile|gurney|nuclear-threat|father-daughter-relationship|mother-daughter-relationship|handcuffs|car-crash|nickname|code-name|helicopter|motorcycle|shot-to-death|computer-programmer|exploding-airplane|airplane|sniper|car-in-water|beach|prison|widow|death-of-husband|computer-hacker|nuclear-weapons|implanted-memory|implant|goatee|death|one-word-title|death-of-father|independent-film|title-spoken-by-character|surprise-ending|black-comedy</t>
  </si>
  <si>
    <t xml:space="preserve">tt2980210</t>
  </si>
  <si>
    <t xml:space="preserve">A Hologram for the King</t>
  </si>
  <si>
    <t xml:space="preserve">A failed American sales rep looks to recoup his losses by traveling to Saudi Arabia and selling his company's product to a wealthy monarch.</t>
  </si>
  <si>
    <t xml:space="preserve">Tom Hanks, Alexander Black, Sarita Choudhury, Sidse Babett Knudsen</t>
  </si>
  <si>
    <t xml:space="preserve">saudi|american|saudi-arabia|reference-to-the-boy-scouts-of-america|bear|wolf|woods|national-park|cold-the-temperature|snow|reference-to-new-hampshire|12-year-old|11-year-old|bandage|kissing-underwater|swimming-underwater|neighbor|snorkeling|swim-mask|swimsuit|swimming|brother-sister-relationship|beach-house|painting|21-year-old|reference-to-maine|camping|name-calling|mother-son-relationship|15-year-old|14-year-old|chauffeur|montage|tumor|voice-over-text-message|cyst|incision|reference-to-christmas-eve|reading-a-book|reading-a-book-to-a-child|lesion|memory|scalpel|surgeon|anesthesia|gurney|technology|bowing|computer-technician|helicopter|surgery|medical-operation|precancerous-cell|rifle-with-telescope|usa|army|reference-to-korea|sheep|crying-woman|analogy|wolf-hunting|grandfather-grandson-relationship|rifle|reference-to-the-cia|pickup-truck|freeze-frame|family-relationships|camel|saudi-policeman|little-boy|traffic-jam|al-haram-the-great-mosque-of-mecca|great-mosque-of-mecca|reference-to-the-koran|thobe|mecca|motorscooter|reference-to-rashed-al-majed|village|henchman|infidelity|unfaithfulness|adultery|anxiety-attack|paramedic|stroke|injection|extramarital-affair|passed-out|doll|hypodermic-needle|stethoscope|little-girl|flip-phone|bluff|business|stranger-in-a-strange-land|beer|tea|handshake|knocking-on-a-door|construction-worker|fight|construction-site|condo|stairway|reference-to-pizza-barn|reference-to-starbucks|reference-to-kentucky-fried-chicken|reference-to-asia|bicycle|reference-to-french|reference-to-italian|reference-to-england|reference-to-raleigh-bicycles|reference-to-new-jersey|reference-to-schwinn-bicycles|reference-to-texas|architect|sports-car|reference-to-new-york-city|air-conditioning|guard|coffee|promise|reference-to-elvis-presley|slapping-someone-on-the-forehead|sexual-frustration|sex-on-the-floor|cloakroom|slip-the-undergarment|underwear|undressing|kiss|strobe-light|swimming-pool|drug-use|cocaine|cocaine-snorting|viking-helmet|vodka|dancing|dancer|metal-detector|party|reference-to-copenhagen-denmark|reference-to-soren-kierkegaard|intercom|danish-embassy|danish|hijab|female-doctor|reference-to-an-ekg|worrying|biopsy|lipoma|infection|sex|story-telling|gay|restaurant|arabic-food|referece-to-yemen|hangover|drunkenness|band-aid|reggae-music|electric-razor|vomiting|steak-knife|lancing-a-lipoma-on-back|oversleeping|reference-to-prozac|younger-version-of-character|baby-girl|lipoma-on-back|hallucination|animated-sequence|drink|drinking|asking-for-forgiveness|confession|photograph-on-a-computer|whiskey|reference-to-jesus-christ|reference-to-denmark|olive-oil|jet-lag|bottled-water|collapsing-chair|garden|corporation|elevator|apology|ditch-digging-construction-equipment|architectural-model-of-a-city|receptionist|overhead-shot|sunglasses|mosque|reference-to-electric-light-orchestra|bomb|brushing-teeth|nightmare|sleeplessness|reference-to-god|bridge|watching-tv|reference-to-china|reference-to-oakland-california|father-son-relationship|balcony|reference-to-diet-pepsi|reference-to-diet-coke|park-bench|trust|waitress|college-student|eyeglasses|hairy-chest|pouring-sand-out-of-a-shoe|cellphone|shower|telephone|telephone-call|divorce|mother-daughter-relationship|father-daughter-relationship|fictional-corporation|falling-to-the-ground|breaking-a-chair|men's-bathroom|joke-telling|prince|uncle-nephew-relationship|e-mail|wi-fi-signal|tent|shuttle-van|architectural-model|year-2025|camel-statuette|reference-to-a-fiipino|depression|mouth-mint|fictional-city|muslim|reference-to-chicago-the-band|culture-clash|reference-to-chicago-illinois|reference-to-a-scholarship|reference-to-birmingham-alabama|reference-to-alabama|reference-to-boston-massachusetts|wealth|cigarette-smoking|f-word|fear|reference-to-riyadh-sausd-arabia|tour-guide|hot-wiring-a-car|computer|hotel-room|looking-at-oneself-in-a-mirror|mirror|shaving|trade|economy|car-rental|reference-to-an-international-driver's-license|reference-to-jakarta-indonesia|employer-employee-relationship|sleeping|jeddah-hyatt-saudi-arabia|hyatt-hotel|jeddah-saudi-arabia|auto-repair|suitcase|taxi-driver|taxi|scene-during-opening-credits|prologue|praying|arabic|roller-coaster|sleeping-on-an-airplane|flash-forward|fictional-commercial|fictional-sales-film|talking-to-the-camera|king|teleconferencing|holographic-tekeconferencing-system|divorced-man|businessman|sales-presentation|voice-over-letter|new-job|jacket|long-underwear|making-a-sleeping-bag|sleeping-bag|duct-tape|needle-and-thread|building-a-shelter|a-frame-shelter|bare-chested-male|listening-to-music|laptop|doctor|middle-east|gun|selfie|driver|blood|hotel|bare-breasts|hunting|flashback|alcohol|hologram|underwater-scene|underwater-kiss|driving|salesman|desert|american-abroad|based-on-novel</t>
  </si>
  <si>
    <t xml:space="preserve">tt4139124</t>
  </si>
  <si>
    <t xml:space="preserve">Keanu</t>
  </si>
  <si>
    <t xml:space="preserve">When an L.A. drug kingpin's kitten unexpectedly enters the life of two cousins, they will have to go through gangs, hitmen and drug dealers who claim him in order to get him back.</t>
  </si>
  <si>
    <t xml:space="preserve">Jordan Peele, Keegan-Michael Key, Tiffany Haddish, Method Man</t>
  </si>
  <si>
    <t xml:space="preserve">Peter Atencio</t>
  </si>
  <si>
    <t xml:space="preserve">kitten|buddy-comedy|african-american|designer-drug|strip-club|stolen-pet|gangsta|cat|pet-cat|gun-fight|hitman|car-chase</t>
  </si>
  <si>
    <t xml:space="preserve">tt2978102</t>
  </si>
  <si>
    <t xml:space="preserve">Term Life</t>
  </si>
  <si>
    <t xml:space="preserve">A guy wanted around town by various hit men hopes to stay alive long enough for his life insurance policy to kick in and pay out for his estranged daughter.</t>
  </si>
  <si>
    <t xml:space="preserve">Vince Vaughn, Hailee Steinfeld, Bill Paxton, Jonathan Banks</t>
  </si>
  <si>
    <t xml:space="preserve">mafia|thief|corrupt-cop|father-daughter-relationship|strong-female-character|strong-female-lead</t>
  </si>
  <si>
    <t xml:space="preserve">tt2241351</t>
  </si>
  <si>
    <t xml:space="preserve">Money Monster</t>
  </si>
  <si>
    <t xml:space="preserve">Financial TV host Lee Gates and his producer Patty are put in an extreme situation when an irate investor takes over their studio.</t>
  </si>
  <si>
    <t xml:space="preserve">Smokehouse Pictures</t>
  </si>
  <si>
    <t xml:space="preserve">George Clooney, Julia Roberts, Jack O'Connell, Dominic West</t>
  </si>
  <si>
    <t xml:space="preserve">fictional-tv-network|money|hostage|death|shot-in-the-heart|shot-in-the-chest|fake-bomb|fraud|investment|financial-loss|high-finance|finance|sniper|tv-cameraman|cameraman|police|bomb|gun|delivery-man|toilet|television-host|wall-street|actor-shares-first-name-with-character|high-tech|investor|conspiracy|standoff|real-time|title-directed-by-female|gym|woman|strong-female-character|strong-female-lead|anti-villain|desperation|hijacking|reference-to-rocky-balboa|google|voice-changer|tension|hostage-situation|bankruptcy|bribery|fight-the-system|social-commentary|capitalism|apartment|flashlight|helmet|bulletproof-vest|air-vent|wire-cutters|walkie-talkie|van|tv-host|fictional-tv-show|chinese-takeout|negotiator|backstage|tv-monitor|character-repeating-someone-else's-dialogue|actor-director|female-director|subtitled-scene|revenge|terrorism|die-hard-scenario|hostile-takeover|eavesdropping|viagra|laptop|e-mail|text-messaging|cell-phone|deception|class-differences|disobeying-orders|airplane|panic|danger|paranoia|fear|british-actor-playing-american-character|italian-american|truck-driver|teleprompter|surveillance|security-guard|bar|garage|media-coverage|revolving-door|news-report|2010s|hospital|filmed-killing|dressing-room|boxing-gloves|elevator|camcorder|escape|mistress|race-against-time|office|irish|kiss|public-relations|black-comedy|escape-attempt|limousine|private-jet|revelation|corruption|corrupt-businessman|corporation|shareholder|stock-market|ceo|internet|newspaper-headline|miners-strike|miner|mine|union-leader|union|computer-hacker|designer|urination|sex-standing-up|reporter|evacuation|ear-piece|headset|held-at-gunpoint|suspense|kidnapping|hostage-negotiator|swat-team|machine-gun|sniper-rifle|pistol|police-captain|shield|police-car|nypd|escalation|one-day|interview|anger|death-threat|strapped-to-a-bomb|detonator|dead-man-switch|title-appears-in-writing|helicopter|reference-to-oj-simpson|no-opening-credits|hacker|big-business|businessman|reykjavik-iceland|new-york-city|seoul-korea|tv-studio|fictional-tv-show|tv-producer|johannesburg-south-africa|boyfriend-girlfriend-relationship|pregnancy|pregnant-girlfriend|title-spoken-by-character|surprise-ending|neo-noir|f-word</t>
  </si>
  <si>
    <t xml:space="preserve">tt4062536</t>
  </si>
  <si>
    <t xml:space="preserve">Green Room</t>
  </si>
  <si>
    <t xml:space="preserve">A punk rock band is forced to fight for survival after witnessing a murder at a neo-Nazi skinhead bar.</t>
  </si>
  <si>
    <t xml:space="preserve">Anton Yelchin, Joe Cole, Alia Shawkat, Callum Turner</t>
  </si>
  <si>
    <t xml:space="preserve">8 wins &amp; 24 nominations.</t>
  </si>
  <si>
    <t xml:space="preserve">fire-extinguisher|neo-nazi|reference-to-the-misfits-the-band|911-call|box-cutter|no-opening-credits|killer-dog|skinhead|murder|punk-band|pacific-northwest|white-supremacist|fart-joke|animal-attack|reference-to-prince|reference-to-madonna|reference-to-black-sabbath|reference-to-iggy-pop|suspense|killed-by-a-dog|swastika|disembowelment|confederate-flag|reference-to-ozzie-osbourne|reference-to-britney-spears|blonde-girl|band|punk|violence|crime-scene|survival|escape|fight|bar|vinyl|injection|hypodermic-needle|desperation|frame-up|boyfriend-girlfriend-relationship|escalation|sociopath|brawl|shootout|gunfight|near-death-experience|shot-in-the-knee|human-shield|thug|animal-killing|evacuation|attempted-murder|race-against-time|betrayal|friendship|music-gig|revelation|punk-singer|bassist|2010s|tape-recorder|face-paint|trailer-home|pool-of-blood|baseball-bat|woman-kills-a-man|man-kills-a-woman|ambush|showdown|bass-guitar|drawing|self-defense|tattoo|tough-guy|warrior|tension|one-day|die-hard-scenario|female-warrior|cigarette-lighter|cell-phone|oregon|police|tough-girl|panic|drug-dealer|meth-lab|danger|escape-attempt|ethnic-slur|racial-slur|man-with-glasses|cut-arm|kidnapping|disarming-someone|pump-action-shotgun|revolver|threatened-with-a-knife|bartender|white-supremacist-group|paranoia|woods|witness|deception|mercilessness|gasoline|stealing-a-car|shot-in-the-eye|stabbed-in-the-chest|revenge|mullet|improvised-weapon|college|characters-killed-one-by-one|isolation|reference-to-slayer|fear|gate|reference-to-odin|promise|dog|pep-talk|traitor|photograph|brutality|couch|climbing-out-a-window|reference-to-simon-and-garfunkel|breaking-through-a-floor|strangulation|crying-man|racism|blackout|green-hair|policewoman|police-car|policeman|blood|hostage|dragging-a-dead-body|jewish|dressing-room|montage|cousin-cousin-relationship|cigarette-smoking|beer|campfire|poster|flashlight|singer|drummer|drums|guitarist|electric-guitar|diner|reference-to-god|tape-recording|reference-to-steely-dan-the-band|record-player|mohawk-haircut|theft|cornfield|skating-rink|cellphone|falling-asleep-at-the-wheel|f-word|rural-setting|murder-witness|rock-club|punk-music|remorse|gang-leader|disposing-of-a-dead-body|battle-cry|mic-stand|cleaver|makeshift-weapon|henchman|mutilation|bar-owner|held-hostage|stabbed-in-the-head|bouncer|green-room|radio-host|portland-oregon|aerial-shot|slow-motion-scene|shot-in-the-forehead|shot-in-the-back|shot-in-the-chest|shot-in-the-head|shot-in-the-neck|throat-slitting|shot-in-the-leg|standoff|shot-to-death|shot-in-the-face|stabbed-in-the-throat|bleeding-to-death|stabbed-in-the-neck|stabbed-in-the-back|van|stage|bitten-on-the-leg|shotgun|blood-splatter|gore|eaten-alive|bitten-in-the-face|mauling|throat-ripping|pitbull|bunker|trapped|microphone|power-outage|german|duct-tape|stabbed-in-the-hand|stabbed-in-the-arm|broken-arm|drug-lab|heroin|choke-hold|held-at-gunpoint|stabbed-in-the-stomach|cover-up|stabbed-to-death|stabbed-in-the-forehead|corpse|death|gay-slur|forest|restaurant|interview|concert|knife|bicycle|gas-siphoning|sleeping-in-a-car|survival-horror|pistol|machete|written-by-director|two-word-title|color-in-title|death-of-friend|independent-film|surprise-ending|n-word</t>
  </si>
  <si>
    <t xml:space="preserve">tt3799694</t>
  </si>
  <si>
    <t xml:space="preserve">The Nice Guys</t>
  </si>
  <si>
    <t xml:space="preserve">In 1970s Los Angeles, a mismatched pair of private eyes investigate a missing girl and the mysterious death of a porn star.</t>
  </si>
  <si>
    <t xml:space="preserve">Russell Crowe, Ryan Gosling, Angourie Rice, Matt Bomer</t>
  </si>
  <si>
    <t xml:space="preserve">4 wins &amp; 26 nominations.</t>
  </si>
  <si>
    <t xml:space="preserve">neo-noir|investigation|los-angeles-california|conspiracy|enemies-become-allies|private-investigator|corruption|falling-off-a-balcony|porn-star|porn-industry|porno-film|pornographer|party|pornography|falling-through-a-glass-roof|overalls|auto-show|newspaper-ad|projectionist|film-projector|sense-of-smell|disposing-of-a-dead-body|corpse|falling-down-a-hill|widower|jumping-through-a-window|thrown-through-a-window|cut-arm|body-landing-on-a-car|grenade|diner|child-in-peril|drunkenness|falling-asleep-while-driving|dream-sequence|shot-in-the-leg|shot-in-the-arm|reference-to-richard-nixon|reference-to-adolf-hitler|hollywood-california|film-reel|car-crash|arm-cast|elevator|hotel|pollution|bowling|aquarium|blood|swimming-pool|enforcer|pump-action-shotgun|reference-to-richard-thomas|child-with-gun|machine-gun|film-canister|falling-into-a-swimming-pool|profanity|burnt-down-house|gas-mask|protest-sign|protestor|birthday-party|bowling-alley|13-year-old|underage-driver|person-in-a-car-trunk|crashing-a-car-into-a-house|hit-by-a-van|strangulation|hollywood-sign|punched-in-the-face|teenage-girl|smog|shot-to-death|shot-in-the-chest|shootout|falling-to-death|topless-female-nudity|blood-splatter|falling-from-height|mermaid-costume|bartender|year-1977|cigarette-smoking|father-daughter-relationship|broken-arm|sucker-punch|murder|alcoholic|brass-knuckles|underwater-scene|watching-porn|death|mermaid|porn-actress|single-father|hippie|1970s|government-conspiracy|car-explosion|fall-from-height|reference-to-lynda-carter|jumping-out-a-window|firing-guns-from-both-hands|ankle-gun|falling-on-a-car|reference-to-john-boy-walton|playing-solitaire|shot-accidentally|discovering-a-dead-body|self-driving-car|reference-to-pocahontas|go-go-dancer|costume-party|hiding-in-a-car-trunk|giant-bee|home-aquarium|collateral-damage|arm-breaking|word-of-the-day|radio-newscast|envelope-of-money|twenty-dollar-bill|fifty-dollar-bill|writing-on-hand|hand-tattoo|in-bathtub-with-clothes-on|breaking-a-window|origami-currency|nude-centerfold|body-paint|strong-female-character|girl-sleuth|cynicism|henchman|eating-an-apple|courage|bravery|child-driving-a-car|van|telephone|card-trick|magic-trick|falling-down-stairs|business-card|hedonism|hit-with-a-chair|motorcycle|booby-trap|hidden-gun|quick-draw|femme-fatale|secretary|female-lawyer|lawyer|gas-station|psychopath|sadism|sadist|man-with-glasses|african-american|afro|pot-smoking|mercilessness|walkie-talkie|dog|tragic-past|courthouse|arrest|beaten-to-death|news-report|slapstick-comedy|assistant|police|left-for-dead|hit-with-a-car-door|woman-hits-a-man|on-the-run|misogyny|experimental-film|hot-tub|reluctant-hero|undercover|near-death-experience|redemption|revenge|dye-pack|offscreen-killing|suspicion|moral-dilemma|prologue|witness|friendship|one-liner|corrupt-politician|corrupt-official|u.s.-department-of-justice|decadence|porno-shop|dream|fire|car-fire|baseball-bat|handgun|coffee|penthouse|killer-bee|phone-booth|pay-phone|race-against-time|showdown|porn-actor|car-show|mansion|forest|woods|arm-sling|macguffin|airplane|airport|note|sunglasses|englishwoman|politics|teenager|disfigurement|suburbia|ex-cop|bribery|attempted-murder|california|pistol-whip|bare-butt|tommy-gun|silencer|female-rear-nudity|shotgun|mustache|ashes|reverse-footage|porn-magazine|exotic-dancer|peep-show|shaving|following-someone|assassination-attempt|wheelchair|hospital|toilet|bathtub|electrocution|ambush|watching-tv|female-nudity|nudity|urban-setting|urban-decay|social-decay|valet|aerial-shot|taxi|cut-throat|blue-paint|contract-killer|hired-killer|sociopath|assassin|hiding-in-a-closet|dancing|dancer|lesbian-kiss|racial-slur|ethnic-slur|christmas-tree|christmas|flash-forward|mother-daughter-estrangement|mother-daughter-relationship|jumping-from-height|dysfunctional-family|birthday|single-parent|fish|apartment|dye|suitcase|dual-wield|hallucination|fantasy-sequence|child-swearing|self-inflicted-gunshot-wound|limousine|revelation|bodyguard|film-producer|mistaken-identity|radio-news|newspaper-headline|damsel-in-distress|man-kills-a-woman|rolling-down-a-hill|threatened-with-a-knife|knife|switchblade|interrogation|torture|disarming-someone|revolver|luger|machismo|wisecrack-humor|f-word|gay-slur|fight-the-system|social-commentary|distrust|panic|danger|paranoia|fear|barefoot|stupidity|escape|rescue|held-at-gunpoint|hostage|double-cross|betrayal|altered-version-of-studio-logo|brutality|money|cigarette-lighter|cigar-smoking|marijuana-joint|female-full-frontal-nudity|female-frontal-nudity|bare-chested-male|prosecutor|bare-breasts|reference-to-wonder-woman|reference-to-sherlock-holmes|nun|home-invasion|crime-scene|fire-truck|ambulance|police-car|private-detective|thug|buddy-comedy|unlikely-hero|warrior|tough-guy|two-man-army|anti-hero|action-hero|nosebleed|corporate-crime|brawl|fight|fistfight|kicked-in-the-stomach|corporate-conspiracy|punched-in-the-chest|automobile-industry|corporate-corruption|automobile|stealing-a-car|car-accident|government-corruption|foot-chase|chase|street-shootout|gunfight|protest|cover-up|fish-tank|shot-in-the-shoulder|sports-car|shot-in-the-forehead|hand-grenade|exploding-car|defenestration|hitman|violence|car-chase|explosion|black-comedy|detective|sliding-over-the-hood-of-a-car|chekhov's-gun|break-in|burbank-california|title-appears-in-writing|filicide|deception|shot-through-a-window|exploding-body|flashback|knocked-out|scene-during-opening-credits|voice-over-narration|shot-in-the-head|character-repeating-someone-else's-dialogue|district-attorney|unicorn|wearing-clothes-in-a-bathtub|male-in-bathtub|buddy-cop|three-word-title|palm-tree|kicked-in-the-face|man-wearing-a-gas-mask|reference-to-jesus-christ|female-prosecutor|car-crashing-into-a-tree|strangled-to-death|buddy-movie|pistol|written-by-director|hit-by-a-car|missing-person|ak-47|bar|beating|title-spoken-by-character|surprise-ending|stripper|drive-by-shooting|skinny-dipping</t>
  </si>
  <si>
    <t xml:space="preserve">tt4936450</t>
  </si>
  <si>
    <t xml:space="preserve">Graduation</t>
  </si>
  <si>
    <t xml:space="preserve">A film about compromises and the implications of the parent's role.</t>
  </si>
  <si>
    <t xml:space="preserve">Adrian Titieni, Maria-Victoria Dragus, Lia Bugnar, Malina Manovici</t>
  </si>
  <si>
    <t xml:space="preserve">Cristian Mungiu</t>
  </si>
  <si>
    <t xml:space="preserve">family-relationships|broken-window|infidelity|father-daughter-relationship|husband-wife-relationship|female-nudity|written-by-director|exam|final-exam|romanian-new-wave|motorcycle|criminal-assault|police-investigation|boyfriend-girlfriend-relationship|long-take|wolf-mask|thrown-out-from-home|abortion|attorney|tapped-phone|asking-for-help|corruption|neglected-wife|unfaithful-husband|wife-throws-out-husband|sick-grandmother|single-mother|liver-transplant|surveillance-camera|hospital|medical-doctor|ethical-crisis|ethical-dilemma|honesty|sprained-wrist|student-grant|father-disapproves-of-boyfriend|throwing-a-stone-at-a-window|romania|2010s|marital-separation|mistress|dysfunctional-couple|rape-attempt|school-leaving-exam|high-school|extramarital-affair|one-word-title</t>
  </si>
  <si>
    <t xml:space="preserve">tt3960412</t>
  </si>
  <si>
    <t xml:space="preserve">Popstar: Never Stop Never Stopping</t>
  </si>
  <si>
    <t xml:space="preserve">When it becomes clear that his solo album is a failure, a former boy band member does everything in his power to maintain his celebrity status.</t>
  </si>
  <si>
    <t xml:space="preserve">Andy Samberg, Jorma Taccone, Akiva Schaffer, Sarah Silverman</t>
  </si>
  <si>
    <t xml:space="preserve">Akiva Schaffer, Jorma Taccone</t>
  </si>
  <si>
    <t xml:space="preserve">pop-star|scene-during-end-credits|repetition-in-title|concert|mockumentary|celebrity|full-frontal-male-nudity|wolf|performance|racial-slur|award|reconciliation|disguise|fame|death-of-pet|pet|penis|farm|marriage-proposal|music-video|turtle</t>
  </si>
  <si>
    <t xml:space="preserve">tt3065204</t>
  </si>
  <si>
    <t xml:space="preserve">The Conjuring 2</t>
  </si>
  <si>
    <t xml:space="preserve">Lorraine and Ed Warren travel to north London to help a single mother raising four children alone in a house plagued by a malicious spirit.</t>
  </si>
  <si>
    <t xml:space="preserve">Patrick Wilson, Vera Farmiga, Madison Wolfe, Frances O'Connor</t>
  </si>
  <si>
    <t xml:space="preserve">second-part|house|single-mother|psychic|paranormal-investigating|based-on-supposedly-true-story|haunted-house|child-in-peril|fear|nun|sequel|paranormal-investigator|london-england|demonic-possession|false-teeth|reference-to-elvis-presley|painting|chair|paranormal-activity|paranormal-investigation|paranormal-phenomena|breaking-down-a-door|skeptic|jump-scare|flooded-basement|upside-down-crucifix|crucifix|haunting|1970s|premonition|amityville|ghost|based-on-true-story|paranormal|supernatural|possession|priest|england|demon|enfield-england|amityville-new-york|teenage-girl|watching-television|speech-impediment|screaming|terror|christmas-tree|husband-wife-relationship|love|catholicism|catholic|television-static|shot-to-death|child-shot-in-the-back|levitation|christmas|blurry-vision|screaming-in-fear|toy-truck|tent|paranormal-investigation-equipment|paranormal-expert|interview|tape-recorder|record-player|recording|bite-mark|broken-window|rosary-beads|rosary|flickering-lights|swing-set|scream|stuttering-character|stutter|little-girl|basement|cross|no-opening-credits|nosebleed|psychokinesis|photograph-of-real-person-potrayed-in-film|archival-photograph|phonograph|ends-with-biographical-notes|year-2003|havoc|jumping-out-a-window|demon's-name|partially-blinded|scalded-with-steam|cutting-a-hole-in-the-floor|axe|breaking-a-promise|locked-in-jail|driving-in-the-rain|crucifix-pendant|video-recording|hiding-in-a-utility-closet|knife-stuck-in-table|dentures|pulled-underwater|deception|sing-along|male-singer|elvis-presley-impression|thunderstorm|teleportation|upside-down-cross|leather-easy-chair|talking-to-the-dead|sitting-on-a-swing|soccer-ball|cross-on-a-wall|convulsion|transformation|speaking-in-another-voice|brick-thrown-through-a-window|hyperventilating|voice-recording|specter|hiding-under-the-covers|falling-out-of-bed|tied-to-a-bed|jumping-rope|girl-screaming-in-fear|door-chained-shut|child-coughing|child-with-a-fever|talkshow|sprayed-with-water|ouija-board|motorized-toy-fire-truck|boy-stuttering|woman-smoker|girl-caught-smoking|archival-footage|begins-with-historical-notes|woman-screaming|zoetrope|floor-standing-mirror|seance|downpour|starts-with-narration|year-1976|narrated-by-character</t>
  </si>
  <si>
    <t xml:space="preserve">tt4061010</t>
  </si>
  <si>
    <t xml:space="preserve">Blackway</t>
  </si>
  <si>
    <t xml:space="preserve">An ex-logger comes to the aid of a woman who returns to her hometown in the Pacific Northwest and finds herself harassed and stalked by a former cop turned crime lord.</t>
  </si>
  <si>
    <t xml:space="preserve">Anthony Hopkins, Julia Stiles, Ray Liotta, Alexander Ludwig</t>
  </si>
  <si>
    <t xml:space="preserve">Daniel Alfredson</t>
  </si>
  <si>
    <t xml:space="preserve">pacific-northwest|hometown|ex-cop|sheriff|harassment|stalker|crime-lord|woman-in-jeopardy|pigtails|explosion|fire|meth-lab|pump-action-shotgun|talking-while-driving|driving|unlikely-friendship|on-the-road|human-bait|gunshot-wound|leg-wound|broken-window|climbing-out-a-window|snow|hunting-rifle|axe|held-at-gunpoint|gun-held-to-head|woods|winter|threat-to-child|blood-on-face|cabin|glass-shard|shooting-through-a-door|shotgun|kicked-in-the-face|punched-in-the-face|handcuffed-to-a-bed|rape-threat|threat|headlock|death-threat|little-girl|intruder|head-stomp|beating|policeman|stopped-by-police|wrist-scar|loss-of-daughter|bloody-face|child's-bedroom|car-trouble|double-barreled-shotgun|semiautomatic-pistol|bullet|revolver|shot-in-the-chest|shot-to-death|woman-with-gun|pistol|towel|criminal|crime-boss|boss|asking-for-help|office|pickup-truck|crutches|wheelchair|co-worker|forklift|sawmill|stuttering|logging-town|flashback|looking-for-someone|diner|motel|drug-addict|handcuffs|single-woman|loss-of-mother|police-station|decapitation|retiree|lumberjack|woman-in-peril|campfire|bus|pool-table|head-butt|fistfight|bar-fight|bar|rifle|sexual-harassment|attempted-rape|assault|parking-lot|inherited-house|paint|painting-a-wall|old-man|intergenerational-friendship|intimidation|small-town|rural-setting|dead-cat|killing-a-cat|cat|pinwheel|forced-kiss|stalking|waitress|female-protagonist|one-word-title|murder|corrupt-cop|revenge|hit-squad|hired-gun|based-on-novel|independent-film|title-spoken-by-character|character-name-in-title</t>
  </si>
  <si>
    <t xml:space="preserve">tt1780798</t>
  </si>
  <si>
    <t xml:space="preserve">Clown</t>
  </si>
  <si>
    <t xml:space="preserve">A loving father finds a clown suit for his son's birthday party, only to realize that its cursed.</t>
  </si>
  <si>
    <t xml:space="preserve">Dimension Films, Anchor Bay Entertainment</t>
  </si>
  <si>
    <t xml:space="preserve">Andy Powers, Laura Allen, Peter Stormare, Christian Distefano</t>
  </si>
  <si>
    <t xml:space="preserve">clown|boy|demon|clown-costume|child-murder|killer-clown|murder|blood</t>
  </si>
  <si>
    <t xml:space="preserve">tt1124037</t>
  </si>
  <si>
    <t xml:space="preserve">Free State of Jones</t>
  </si>
  <si>
    <t xml:space="preserve">A disillusioned Confederate army deserter returns to Mississippi and leads a militia of fellow deserters, runaway slaves, and women in an uprising against the corrupt local Confederate government.</t>
  </si>
  <si>
    <t xml:space="preserve">Matthew McConaughey, Gugu Mbatha-Raw, Mahershala Ali, Keri Russell</t>
  </si>
  <si>
    <t xml:space="preserve">civil-war|american-civil-war|deserter|confederate|slave|election-fraud|biograpical-note|historical-note|trial|voting|eulogy|emasculation|lynching|15th-amendment-to-the-us-constitution|family-bible|church-fire|ku-klux-klan|man-carrying-a-boy|buckboard|jack-knife|scythe|loyalty-oath|cultivation|reunited-with-family|declaration-of-independence|year-1865|founding-principle|reference-to-william-tecumseh-sherman|raising-an-american-flag|34-star-american-flag|striking-a-conderate-flag|telegraph|retreat|cannon|year-1864|ellisville-mississippi|trojan-horse|skirmish-in-a-cemetary|funeral-service|corpse-hanging-from-a-tree|execution-by-hanging|binoculars|arsenal|quoting-genesis|house-fire|playing-a-violin|roasted-pig|knife-held-to-throat|harvesting|corn-field|gallatians-quotation|learning-to-read|archival-photograph|year-1863|roasted-dog|cocking-a-gun|half-cocked-gun|flint-lock-shotgun|line-fishing|standing-in-the-rain|escaped-slave|cotton-bale|snake|row-boat|hiding-in-a-swamp|animal-attack|animal-bite|bloodhound|bluffing|double-barreled-shotgun|child-with-a-fever|building-a-shelter|breast-feeding|seizing-property|blood-spattered-face|dead-body-tied-to-a-horse|hardtack|man-carrying-another-man|shot-in-the-chest|shot-in-the-face|bayonet|cannon-fodder|shelling|marching-into-battle|stretcher-bearer|confederate-soldier|field-surgery|trench|interracial-marriage|bitten-by-a-dog|dog|1860s|court|african-american|based-on-true-story|independent-film</t>
  </si>
  <si>
    <t xml:space="preserve">tt1974419</t>
  </si>
  <si>
    <t xml:space="preserve">The Neon Demon</t>
  </si>
  <si>
    <t xml:space="preserve">When aspiring model Jesse moves to Los Angeles, her youth and vitality are devoured by a group of beauty-obsessed women who will take any means necessary to get what she has.</t>
  </si>
  <si>
    <t xml:space="preserve">Space Rocket Nation</t>
  </si>
  <si>
    <t xml:space="preserve">Elle Fanning, Karl Glusman, Jena Malone, Bella Heathcote</t>
  </si>
  <si>
    <t xml:space="preserve">16 wins &amp; 33 nominations.</t>
  </si>
  <si>
    <t xml:space="preserve">empty-swimming-pool|fashion|model|lesbian|cannibalism|eyeball|16-year-old|los-angeles-california|necrophilia|kissing-a-mirror|room-212|jealousy|female-nudity|mortuary-cosmetician|mirror|neon-light|photographer|eating-an-eyeball|murder|lust|female-full-frontal-nudity|female-frontal-nudity|blood|breaking-a-mirror|puma|bathory|funeral-home|orphan|party|latex-gloves|body-image|rejection|attempted-rape|lesbian-necrophilia|purity|eye|bathtub|sex-with-dead-body|bare-breasts|nudity|corpse|dead-body|mortuary|knife|swimming-pool|full-moon|toilet|wild-animal|motel-room|motel|female-rivalry|rivalry|strobe-light|neon|undressing|photograph|female-protagonist|teenage-girl|dark-comedy|modern-fairy-tale|pushed-into-a-swimming-pool|aspiring-model|vitality|youth|lgbt|giallo-esque|fellatio|brutality|mercilessness|desert|seduction|narcissism|narcissist|necklace|face-slap|kicking-in-a-door|punched-in-the-face|mustache|pasadena-california|fashion-industry|social-commentary|backstage|femme-fatale|fashion-designer|catwalk|sexploitation|beach-house|beach|nude-modeling|model-industry|choking|dream-like|motorcycle|techno-music|sports-car|bed|garden|scene-during-end-credits|california|main-character-dies|death-of-protagonist|burial|fish-out-of-water|springboard|fetishism|model-agency|necrophiliac|morgue|coroner|driving-licence|plastic-surgeon|obsession|danger|fear|panic|mansion|black-dress|warehouse|blonde|bra|revenge|cover-up|conspiracy|foot-chase|chase|stabbed-with-scissors|stabbed-in-the-chest|suicide|sunglasses|camera-phone|cell-phone|lipstick|designer|make-up-artist|lens-flare|dressing-room|exploitation|surprise-during-end-credits|vomiting-blood|tragic-past|photo-studio|topless-female-nudity|looking-at-oneself-in-a-mirror|forced-to-strip|photo-shoot|virgin|f-word|women's-bathroom|waitress|diner|australian|nightclub|restaurant|beard|psychopath|sociopath|offscreen-killing|fake-blood|rapist|blood-splatter|rape|threatened-with-a-knife|camera|violence|death|double-cross|betrayal|deception|gossip|slow-motion-scene|shower|cannibal|baseball-bat|lion|flashback|flashlight|nightmare|dream|fantasy-sequence|triangle|written-by-director|coming-of-age|2010s|stylization|metaphor|avant-garde|experimental-film|cult-director|neo-noir|black-comedy|long-take|suspense|electronic-music-score|eating-eye|sheet|thanatophilia|parasitism|regeneration|naivety|revitalization|immortality|very-little-dialogue|red-light|female-villain|remorselessness|unrequited-love|arthouse|amorality|female-murderer|female-sociopath|fear-of-sex|human-monster|murder-accomplice|disembowelment|evil-wins|gore|getting-away-with-murder|suicide-by-stabbing|guilt-ridden|puking|gag-reflex|murder-conspiracy|implied-cannibalism|murder-cover-up|rival|premeditated-murder|surrealism|female-virgin|boyfriend-girlfriend-relationship|motel-owner|female-rapist|lesbian-rapist|covered-in-blood|full-frontal-female-nudity|lesbianism|female-orgasm|lesbian-kiss|kissing-a-corpse|pushed-to-death|female-psychopath|obsessive-desire|naked-female-corpse|symbolism|knife-through-mouth|fatal-attraction|obsessive-woman|female-masturbation|lesbian-interest|attempted-lesbian-rape|taking-a-photograph|teenager|independent-film|surprise-ending</t>
  </si>
  <si>
    <t xml:space="preserve">tt4094724</t>
  </si>
  <si>
    <t xml:space="preserve">The Purge: Election Year</t>
  </si>
  <si>
    <t xml:space="preserve">Former Police Sergeant Barnes becomes head of security for Senator Charlie Roan, a Presidential candidate targeted for death on Purge night due to her vow to eliminate the Purge.</t>
  </si>
  <si>
    <t xml:space="preserve">Frank Grillo, Elizabeth Mitchell, Mykelti Williamson, Joseph Julian Soria</t>
  </si>
  <si>
    <t xml:space="preserve">tied-feet|minister|presidential-election|ritual-sacrifice|cathedral|reference-to-george-washington|washington-d.c.|survival-horror|night|senator|election|mission|sniper|anarchy|ritual|revenge|russian|threat|tourist|betrayal|death|murder|overalls|exploding-body|detonator|manhunt|bullet-time|disarming-someone|raised-middle-finger|obscene-finger-gesture|friendship|rebel|moral-dilemma|map|shot-through-a-window|hotwiring|final-showdown|hand-to-hand-combat|mixed-martial-arts|martial-arts|beating|electrocution|knocked-out|duct-tape|one-man-army|protector|flashlight|interracial-friendship|text-messaging|race-relations|exploitation|wristwatch|man-with-glasses|self-mutilation|bullet-wound|bravery|courage|panic|fear|danger|paranoia|suspense|hatred|sacrifice|manipulation|political-corruption|psychopath|sadism|sadist|sociopath|evil-man|showdown|black-comedy|face-mask|tragic-past|rescue-mission|whistling|laptop|juvenile-delinquent|emergency-broadcast-system|baseball-bat|walkie-talkie|cell-phone|barricade|security-camera|surveillance|parking-garage|aid-worker|class-differences|social-decay|urban-setting|aerial-shot|white-house|lincoln-memorial|washington-monument|beer|rooftop|anti-hero|action-hero|warrior|tough-guy|damsel-in-distress|massacre|drug-addict|preacher|priest|church|ethnic-slur|racial-slur|f-word|product-placement|attempted-robbery|ghetto|fight-the-system|social-commentary|near-future|happy-ending|cynicism|hope|neo-fascism|press-conference|airport|flashback|deception|escape|flash-forward|held-at-gunpoint|hostage|prologue|mercilessness|brutality|ipod|near-death-experience|death-of-family|photograph|attempted-murder|booby-trap|assassination-plot|hand-grenade|butterfly-knife|threatened-with-a-knife|insanity|south-african|immigrant|blood-on-shirt|garbage-truck|truck|media-coverage|brainwashing|female-senator|female-politician|politician|politics|political-conspiracy|conspiracy|resistance-fighter|resistance|secret-tunnel|fugitive|white-supremacist|helmet|commando-raid|commando-unit|commando|special-forces|mace|van|body-landing-on-a-car|hit-by-a-car|hit-by-a-truck|crushed-to-death|binoculars|gatling-gun|silencer|dual-wield|rifle|revolver|street-fight|axe|sword|machete|fire|montage|severed-head|hanged-body|burned-to-death|burned-alive|person-on-fire|burning-body|chase|street-shootout|gunfight|mexican-standoff|combat|brawl|fight|fistfight|kicked-in-the-stomach|punched-in-the-chest|punched-in-the-face|filmed-killing|skinhead|race-against-time|shot-in-the-leg|chaos|shot-in-the-arm|shot-in-the-throat|shot-in-the-neck|gun-fu|slow-motion-action-scene|tattoo|stabbed-in-the-arm|stabbed-in-the-neck|stabbed-in-the-throat|stabbed-in-the-head|slasher|pendulum|ambulance|rescue|african-american|on-the-run|american-flag|hit-in-the-crotch|kicked-in-the-face|knife-fight|self-sacrifice|returning-character-killed-off|slow-motion-scene|crushed-by-a-car|car-crash|tunnel|paramedic|young-version-of-character|writing-in-blood|ambush|gang-member|bare-chested-male|helicopter|assassination-attempt|hit-by-a-van|shotgun|chainsaw|gang|taser|neo-nazi|mercenary|mexican|decapitation|kidnapping|guillotine|trap|corpse|arrow-through-the-head|shootout|drone|tracking-device|explosion|bomb|character-repeating-someone-else's-dialogue|stabbed-to-death|stabbed-in-the-face|stabbed-in-the-back|stabbed-in-the-chest|hanged-man|shot-to-death|shot-in-the-face|shot-in-the-shoulder|shot-in-the-chest|shot-in-the-back|shot-in-the-forehead|shot-in-the-head|bulletproof-vest|home-invasion|knife|masked-woman|masked-man|costume|schoolgirl-uniform|shoplifting|convenience-store|deli|ak-47|sniper-rifle|assault-rifle|machine-gun|pistol|gore|news-report|rebellion|militia|bodyguard|corruption|dystopia|no-opening-credits|covered-in-blood|blood-splatter|murder-of-family|survival|mass-murder|written-by-director|third-part|sequel|violence|blood|death-of-friend|tied-to-a-chair|bound-and-gagged</t>
  </si>
  <si>
    <t xml:space="preserve">tt4034354</t>
  </si>
  <si>
    <t xml:space="preserve">Swiss Army Man</t>
  </si>
  <si>
    <t xml:space="preserve">A hopeless man stranded on a deserted island befriends a dead body and together they go on a surreal journey to get home.</t>
  </si>
  <si>
    <t xml:space="preserve">Blackbird Films</t>
  </si>
  <si>
    <t xml:space="preserve">Paul Dano, Daniel Radcliffe, Mary Elizabeth Winstead, Antonia Ribero</t>
  </si>
  <si>
    <t xml:space="preserve">Dan Kwan, Daniel Scheinert</t>
  </si>
  <si>
    <t xml:space="preserve">island|dead-body|corpse|talking-to-a-dead-body|deserted-island|friend|reference-to-netflix|talking-corpse|considering-suicide|hallucination|carrying-a-dead-body|bearded-man|montage|bare-butt|dead-body-on-beach|forest|underwater-scene|bear|erection|cell-phone|flatulence|survivor|friendship|friendship-between-men|loneliness|three-word-title|talking-about-masturbation|homoeroticism|beach|reference-to-halloween|fear-of-death|sex|cork|law-of-diminishing-returns|penis|woods|reference-to-god|boyfriend-girlfriend-relationship|story-telling|reference-to-the-internet|reference-to-vagina|breast-slur|berries|lost|defecation|memory|hearing-voices|name-calling|face-slap|gagging|thirst|apology|raccoon|closing-eyes-on-a-dead-body|holding-a-dead-body-in-one's-arms|f-word|sleeplessness|cave|rain|singing|singer|song|reference-to-sports-illustrated-the-magazine|decomposition|jet-ski|cheese-puffs|harmonizing|prologue|humming|belt|flash-forward|earphones|suicide-attempt|hanging|fear|scene-during-opening-credits|masturbation|call-for-help|leg-wound|embarrassment|jealousy|cowardice|photograph|text-messaging|urination|birthday|website|swimming-underwater|pipeline-bridge|levitation|bridge|crawling-on-hands-and-knees|sleeping|fish|wig|kissing-underwater|male-male-kiss|drunkenness|party|vodka|shower|falling-in-love|killing-a-bird|beheading-a-raccoon|killing-a-raccoon|shadow-play|popcorn|campfire|sunglasses|slow-motion-scene|listening-to-music|imitating-a-bus|killing-an-animal|reference-to-laura-dern|male-dresses-as-a-female|eating|food|trust|falling-from-height|stepping-in-defecation|masturbation-slur|dead-mother|11-year-old|40-year-old|mother-son-relationship|father-son-relationship|lullaby|laughter|necrophilia-subtext|reference-to-jesus-christ|handcuffs|book|mistaken-identity|pursuit|chase|husband-wife-relationship|body-bag|tv-cameraman|microphone|head-bandage|tv-reporter|ambulance|gurney|policeman|fade-to-black|nickname|brought-back-to-life|crutch|fight|punched-in-the-mouth|looking-in-a-window|fantasy-sequence|explosion|man-on-fire|crawling-on-the-ground|fast-motion-scene|defecating-on-oneself|dragged-by-a-bear|skeleton|surrealism|flashback-montage|crying-man|two-directors|flashback|little-girl|bear-attack|man-in-drag|singing-on-a-bus|singing-in-a-cave|singing-in-the-woods|botched-suicide|falling-into-water|bus|magazine|fire|grappling-hook|noose|trash|survival|coroner|mother-daughter-relationship</t>
  </si>
  <si>
    <t xml:space="preserve">tt2823054</t>
  </si>
  <si>
    <t xml:space="preserve">Mike and Dave Need Wedding Dates</t>
  </si>
  <si>
    <t xml:space="preserve">Two hard-partying brothers place an online ad to find the perfect dates for their sister's Hawaiian wedding. Hoping for a wild getaway, the boys instead find themselves out-hustled by an uncontrollable duo.</t>
  </si>
  <si>
    <t xml:space="preserve">Zac Efron, Adam Devine, Anna Kendrick, Aubrey Plaza</t>
  </si>
  <si>
    <t xml:space="preserve">Jake Szymanski</t>
  </si>
  <si>
    <t xml:space="preserve">wedding|brother-brother-relationship|hawaii|male-objectification|hand-job|stealing-a-towel|female-frontal-nudity|clothed-male-naked-female|cmnf|cmnf-scene|public-nudity|naked-in-public|low-self-esteem|drinking-from-bottle|selfish-woman|hysterical-man|reference-to-don-johnson|pubic-hair|sex-comedy|sex-talk|masseuse|caught-having-sex|talking-about-masturbation|conscience|reference-to-nazareth|learning-the-truth|sexual-desire|sexual-tension|sexual-attraction|sexual-frustration|female-masturbation|masturbation|sex-scene|topless-woman|violent-woman|male-female-fight|fingering-a-vagina|social-masturbation|orgasm|taking-off-shirt|wrapped-in-a-towel|bare-butt|female-rear-nudity|oiled-body|taking-off-clothes|massage|hysterical-woman|businesswoman|swimming-pool|reference-to-seal|passive-aggressive-woman|reference-to-jimmy-buffett|bisexual|traumatic-memory|childish-woman|immature-behavior|womanchild|reference-to-michelle-obama|masturbation-reference|seductive-woman|reference-to-liam-neeson|reference-to-bernie-mac|deception|manipulative-woman|reference-to-jesus-christ|taking-a-bath|talk-show-host|trip-to-hawaii|interview|reference-to-wendy-williams|man-pretending-to-be-a-woman|prostitute|male-dressed-as-female|promise|male-friendship|birthday-party|fake-name|character-name-in-title|reference-to-goosebumps-book-series|voyeurism|voyeur|blue-panties|tan-line|bikini|nudity|nude-girl|nude|upskirt|red-panties|white-panties|leg-spreading|breasts|topless-female-nudity|no-panties|scantily-clad-female|cleavage|watching-television|gay-kiss|cocktail|sand|siblings-living-together|injury|interracial-romance|fingering|steam-room|drugs|wedding-reception|stage-performance|bloopers-during-credits|blooper|sex-standing-up|sex-in-a-barn|barn|freeze-frame|performance|husband-wife-relationship|marriage|wedding-singer|singer|playing-ukulele|wedding-ceremony|gift|surprise|horse-riding|haystack|roasted-pig|stolen-pig|stealing-a-pig|pig|cancelled-wedding|acrophobia|fear-of-heights|businessman|destroying-a-tv|broken-tv|character-says-i-love-you|crying-male|crying-man|breakup|plan-gone-wrong|hairy-chest|fiance-fiancee-conflict|reading-a-newspaper|brother-brother-conflict|female-full-frontal-nudity|reference-to-lady-godiva|reference-to-adolf-hitler|racial-slur|reference-to-uncle-sam|reference-to-george-washington|evil-woman|drinking-from-a-bottle|horse|breaking-a-glass|violence|punch-in-face|gay-antagonist|female-antagonist|graphic-novel|fight|brother-brother-fight|wedding-speech|brother-brother-kiss|female-pubic-hair|drugged|male-male-kiss|ecstasy-pill|ecstasy|mdma|drug|pill|drawing-in-sand|cartoonist|lesbian-sex|bare-breasts|taking-off-pants|sauna|female-nudity|male-rear-nudity|male-nudity|oiling-oneself|undressing|massage-therapist|wellness|hysterical-outburst|vacation|reference-to-erin-brockovich|reference-to-barbie-doll|face-injury|knocked-out|accident|dare|sexual-humor|reference-to-superman|tourist-attraction|awkward-situation|female-in-swimsuit|female-objectification|beach|watching-porn|camera-shot-of-bare-feet|rival|rivalry|cousin-cousin-rivalry|reference-to-chris-rock|cousin-cousin-relationship|masculine-woman|passive-aggressive-behavior|bisexual-woman|female-alcoholic|traumatic-experience|trauma|childish-behavior|childish-man|toasting-with-a-drink|immature-man|immature-woman|speech|immaturity|man-child|bridesmaid|maid-of-honor|horniness|fiance-fiancee-relationship|erection|reference-to-coolio|reference-to-michelle-pfeiffer|seductive-behavior|junkie|hotel-room|hotel|plane|scheme|swindle|imposter|liar|single-woman|single-man|drawing|liquor|swindler|lie|posing-as-a-teacher|pretending-to-be-a-teacher|fake-teacher|car-accident|traffic-accident|kiss-of-life|friend|intrigue|intentionally-hit-by-a-car|hit-by-a-car|psychological-manipulation|manipulative-person|manipulative-behavior|bimbo|drinking-competition|drinking-contest|cutting-someone's-hair|woman-in-bathtub|talking-to-a-camera|viral|tv-interview|racist-woman|racist|racism|cross-dresser|cross-dressing|male-to-female-cross-dressing|gay-character|gay|lesbian-character|lesbian-couple|lesbian|man-dressed-as-woman|transvestite|greedy-woman|gold-digger|dating-site|internet-dating|couch|basketball|photograph|childhood-friend|vulgar-woman|vulgarity|groom|runaway-groom|wedding-video|barefoot-female|hypocrisy|hypocritical-woman|bechdel-test-passed|fired-from-a-job|irresponsible-man|irresponsible-woman|irresponsibility|friendship-between-women|unemployed|loss-of-job|fired|dancing-on-table|feminist|reference-to-rihanna|drunken-woman|drunkenness|employer-employee-relationship|waitress|lack-of-money|taxi-driver|taxi|salesman|friendship-between-men|friendship|brother-as-best-friend|outburst|vulgar-language|ultimatum|black-sheep-of-the-family|troublemaking-relative|troublemaker|death-of-grandfather|birthday-cake|cake|cake-on-face|crying-woman|crying|crying-female|explosion|setting-a-fire|party-ruiner|password|reference-to-beyonce|visitor|visit|brother-sister-relationship|mother-son-relationship|father-son-relationship|flatmate-flatmate-relationship|roommate-roommate-relationship|family-relationships|interracial-relationship|fireworks|uncle-sam-costume|dance-scene|bare-chested-male|garden-party|wedding-guest|wedding-party|party|slow-motion-scene|jumping-on-a-trampoline|trampoline|barefoot-male|pretending-to-be-someone-else|false-name|bartender|bar|tequila|troublemaking-son|male-name-in-title|name-in-title|claim-in-title|erotica|falling-off-a-trampoline|panties|based-on-true-story</t>
  </si>
  <si>
    <t xml:space="preserve">tt1355631</t>
  </si>
  <si>
    <t xml:space="preserve">The Infiltrator</t>
  </si>
  <si>
    <t xml:space="preserve">A U.S. Customs official uncovers a money laundering scheme involving Colombian drug lord Pablo Escobar.</t>
  </si>
  <si>
    <t xml:space="preserve">Bryan Cranston, Leanne Best, Daniel Mays, Tom Vaughan-Lawlor</t>
  </si>
  <si>
    <t xml:space="preserve">money-laundering|undercover-agent|corruption|drug-cartel|infiltration|based-on-true-story|husband-wife-relationship|reference-to-pablo-escobar|1980s|reference-to-marlon-brando|reference-to-william-shakespeare|reference-to-ronald-reagan|interrupted-wedding|f-word</t>
  </si>
  <si>
    <t xml:space="preserve">tt4853102</t>
  </si>
  <si>
    <t xml:space="preserve">Batman: The Killing Joke</t>
  </si>
  <si>
    <t xml:space="preserve">As Batman hunts for the escaped Joker, the Clown Prince of Crime attacks the Gordon family to prove a diabolical point mirroring his own fall into madness.</t>
  </si>
  <si>
    <t xml:space="preserve">The Answer Studio</t>
  </si>
  <si>
    <t xml:space="preserve">Kevin Conroy, Mark Hamill, Tara Strong, Ray Wise</t>
  </si>
  <si>
    <t xml:space="preserve">Sam Liu</t>
  </si>
  <si>
    <t xml:space="preserve">Animation, Action, Crime</t>
  </si>
  <si>
    <t xml:space="preserve">joker|bra|superhero|origin-of-villain|attack|madness|sex-outside|woman-in-a-wheelchair|laughing|locked-in-a-cage|supervillian-origin|song-and-dance|male-singer|man-wearing-a-dog-collar-and-leash|public-humiliation|beaten-up|shot-in-the-belly|scrapbook|sardonic-smile|imposter|punched-in-the-face-multiple-times|bloody-nose|shoulder-launched-missile|sex-outdoors|gargoyle|woman-in-lingerie|blowing-a-kiss|video-message|scuba-diving|time-bomb|shooting-through-the-ceiling|hacking|pushed-from-a-moving-vehicle|camera-shot-of-a-woman's-legs|pump-action-shotgun|acting-superior|semi-tractor-trailer|face-slap|narrated-by-character|dragged-along-the-ground|jogging|carnival|secret-room|alley|message|junkyard|shot-in-the-chest|mask|costume|paranoia|panic|danger|pregnant-woman-murdered|pregnancy|bowler-hat|cigarette-smoking|cigar-smoking|quitting-job|doctor|nosebleed|ambulance|man-punches-a-woman|man-hits-a-woman|man-fights-a-woman|fire|ejection-seat|batcave|butler|elevator|framed-for-murder|frame-up|jumping-from-height|statue|desperation|obsession|crime-fighter|knockout-gas|video-phone|tracking-device|walkie-talkie|cell-phone|nightclub|robber|shipping-container|docks|binoculars|robbery|eavesdropping|prologue|hand-grenade|grenade|hiding-in-a-closet|arrest|hit-by-a-car|flashlight|rapist|rape-victim|engineer|misogyny|camera|loud-shirt|offscreen-killing|robbery-gone-awry|attempted-robbery|coffee|police-commissioner|detective|police-detective|police-officer-killed|police-officer|policeman|police-car|police|news-report|cafe|crime-scene|super-computer|gothic|premarital-sex|ticket|crashing-through-a-window|masked-man|flat-tire|batarang|falling-from-height|sewer|money-problems|loss-of-loved-one|death-of-loved-one|loss-of-wife|heist-gone-wrong|aspiring-comedian|buzzer|toy-gun|acid|electrocution|security-guard|mansion|axe|mace|taser|acid-burn|ghost-train|freakshow|hall-of-mirrors|henchwoman|knife|final-showdown|showdown|hit-with-a-chair|trapdoor|hit-with-a-frying-pan|mallet|hit-with-a-shovel|bearded-lady|two-headed-woman|strongman|mutant|midget|circus-freak|carousel|abandoned-amusement-park|theme-park|knife-throwing|humiliation|public-nudity|bare-chested-male|musical-number|caged-human|near-death-experience|knocked-out|home-invasion|clown-makeup|evil-clown|prostitute|gambling|casino|wanted-poster|impostor|decoy|psychological-torture|interrogation|playing-card|face-paint|waking-up-from-a-coma|coma|hospital|character's-point-of-view-camera-shot|yelling|screaming|subjective-camera|white-paint|green-hair|disfigurement|bar|newspaper-headline|newspaper-clipping|photo-album|photograph|conspiracy|vault|bank|manipulation|helmet|chemical-factory|abandoned-factory|abandoned-warehouse|investigation|fugitive|on-the-run|escaped-mental-patient|insane-asylum|arkham-asylum|insanity|sadism|sadist|criminal-mastermind|criminal|good-versus-evil|psychopath|sociopath|narcissist|embezzlement|shot-through-a-window|speedboat|boat|yacht|bazooka|rocket-launcher|ak-47|machine-gun|shotgun|revolver|pistol|nonlinear-timeline|surprise-during-end-credits|scene-during-end-credits|rooftop|lightning|rainstorm|heavy-rain|slow-motion-scene|wheelchair|shot-in-the-stomach|library|surveillance|computer-cracker|voice-over-narration|motorcycle|opening-action-scene|booby-trap|ambush|corpse|uncle-nephew-relationship|englishman-abroad|cockney-accent|gay-slur|homosexual|friendship|boyfriend-girlfriend-relationship|father-daughter-relationship|husband-wife-relationship|tragic-event|apartment|tragic-hero|one-against-many|teenage-hero|teenage-girl|teenager|college-student|female-warrior|tough-girl|one-woman-army|anti-heroine|action-heroine|female-vigilante|superheroine|tragic-villain|dark-hero|warrior|tough-guy|one-man-army|anti-hero|action-hero|cape|face-mask|costumed-hero|masked-hero|masked-vigilante|vigilante-justice|vigilantism|vigilante|librarian|secret-identity|assassin|hitman|bodyguard|thug|henchman|mafia|organized-crime|mobster|batman-joker|mafia-boss|mob-boss|crime-boss|urban-decay|urban-setting|aerial-shot|night-cityscape|cityscape|fictional-city|gotham-city|bat-signal|batmobile|master-apprentice-relationship|mentor|neo-noir|race-against-time|suspense|fear|gadgetry|gadget|gadget-car|explosive|bomb|timebomb|smoke-grenade|smoke-bomb|telling-a-joke|ambiguous-ending|title-at-the-end|no-title-at-beginning|no-opening-credits|blood-splatter|attempted-murder|escape|assassination-attempt|held-at-gunpoint|hostage|kidnapping|betrayal|deception|mercilessness|brutality|death|murder|shot-in-the-forehead|shot-in-the-head|shot-in-the-eye|exploding-boat|exploding-car|explosion|flipping-car|crushed-to-death|overturning-car|car-crash|car-accident|car-rollover|grappling-hook|harpoon|armored-truck|armored-car|truck|car-motorcycle-chase|car-chase|double-cross|police-chase|foot-chase|car-truck-chase|police-shootout|gunfight|shootout|beaten-to-death|beating|woman-punches-a-man|woman-fights-a-man|kung-fu|judo|punched-in-the-chest|kicked-in-the-stomach|kicked-in-the-face|punched-in-the-face|ninjitsu|stylized-violence|hand-to-hand-combat|mixed-martial-arts|martial-arts|brawl|fight|fistfight|sexual-encounter|implied-sex|amusement-park-ride|funhouse-mirror|funhouse|sex-on-roof|freak|shot|chase|gangster|shot-in-head|laugh|daughter-father-relationship|sex|death-of-wife|hand-gun|kiss|violence|gun|comic|blood|tragedy|dc-comics|based-on-comic-book|flashback|rescue|descent-into-madness|loss-of-sanity|despair|amusement-park|super-villain|manhunt|torture|based-on-graphic-novel|character-name-in-title|surprise-ending|rape|male-nudity|hand-drawn-animation|traditional-animation|based-on-comic</t>
  </si>
  <si>
    <t xml:space="preserve">tt4651520</t>
  </si>
  <si>
    <t xml:space="preserve">Bad Moms</t>
  </si>
  <si>
    <t xml:space="preserve">When three overworked and under-appreciated moms are pushed beyond their limits, they ditch their conventional responsibilities for a jolt of long overdue freedom, fun, and comedic self-indulgence.</t>
  </si>
  <si>
    <t xml:space="preserve">Block Entertainment</t>
  </si>
  <si>
    <t xml:space="preserve">Mila Kunis, Kathryn Hahn, Kristen Bell, Christina Applegate</t>
  </si>
  <si>
    <t xml:space="preserve">pubic-hair|female-full-frontal-nudity|pta|election|drugs|fired-from-the-job|slow-motion|female-nudity|nudity|depressed-woman|school-principal|working-mom|crying-woman|female-frontal-nudity|mom|pta-meeting|scene-during-end-credits|reference-to-mad-max|pta-election|election-day|tv-set|television-set|high-school-principal|restaurant|movie-theatre|movie-theater|breakfast|late-for-work|bare-chested-male|boss|reference-to-vin-diesel|dog|infidelity|ignorance|misandry|double-cross|bitch|misunderstanding|legs|lesbian-kiss|woman-wearing-a-little-black-dress|stressed-out|soccer-coach|high-school-soccer|knocking-rearview-mirror-off-car|single-mother|hipster|housewife|cheese-ball|supermarket|woman-crying|crying-in-a-car|big-hair|afro-hair-style|marriage-counselor|masturbating-in-front-of-computer|caught-masturbating|caught-cheating|papier-mache-bust|papier-mache|reference-to-richard-nixon|reference-to-anal-sex|single-father|single-dad|veterinarian|party|fist-bump|f-word|profanity|online-affair|unfaithful-husband|wife-throws-out-husband|break-up|vertigo|hit-and-run|sports-bra|reference-to-the-chicago-cubs|chicago-illinois|mother-son-talk|mother-daughter-relationship|mother-son-relationship|mother-daughter-talk|husband-wife-relationship|bra|female-pubic-hair|reference-to-pubic-hair|woman|friendship-between-women|ensemble-cast|f-rated|no-title-at-beginning|no-opening-credits|dirty-joke|slapstick|sexual-humor|satire|two-word-title|singing-in-a-car|title-spoken-by-character</t>
  </si>
  <si>
    <t xml:space="preserve">tt1700841</t>
  </si>
  <si>
    <t xml:space="preserve">Sausage Party</t>
  </si>
  <si>
    <t xml:space="preserve">A sausage strives to discover the truth about his existence.</t>
  </si>
  <si>
    <t xml:space="preserve">Alistair Abell, Iris Apatow, Sugar Lyn Beard, Michael Cera</t>
  </si>
  <si>
    <t xml:space="preserve">Greg Tiernan, Conrad Vernon</t>
  </si>
  <si>
    <t xml:space="preserve">21 nominations.</t>
  </si>
  <si>
    <t xml:space="preserve">adult-animation|musical-number|sex-scene|orgy|adult-humor|supermarket|douche|eaten-alive|gum|lesbian|severed-head|satire|death|potato|lavash|bagel|taco|food|tricked-into-lesbian-sex|sausage|pun|talking-food|anthropomorphism|bath-salts-the-drug|marijuana|racism|hedonism|israeli-palestinian-conflict|condom|toilet-paper|gun|decapitation|profanity|f-word|carrot|tomato|hot-dog|religious-hypocrisy|bun|food-in-title|grits|twinkie|jelly|peanut-butter|food-fight|anthropomorphic-food|belief|afterlife|hell|heaven|loss-of-faith|god|religion|wilhelm-scream|cgi-animation|juice-box|adolescent-humor|violent-comedy|goofball|garbage|coarse-language|bread|alcohol|beer|liquor|vegetable|fruit|part-live-action</t>
  </si>
  <si>
    <t xml:space="preserve">tt2005151</t>
  </si>
  <si>
    <t xml:space="preserve">War Dogs</t>
  </si>
  <si>
    <t xml:space="preserve">Based on the true story of two young men, David Packouz and Efraim Diveroli, who won a $300 million contract from the Pentagon to arm America's allies in Afghanistan.</t>
  </si>
  <si>
    <t xml:space="preserve">Miles Teller, Steve Lantz, Gregg Weiner, David Packouz</t>
  </si>
  <si>
    <t xml:space="preserve">deal|contract|military|ugly-american|ammunition|corruption|lie|drugs|firearm|arms-dealer|gun-running|husband-wife-relationship|based-on-true-story|iraq-war|iraq|money|beach|afghanistan|pentagon|briefcase-of-money|hundred-dollar-bill|repackaging|caught-in-the-rain|ammo-box|forklift|snorting-cocaine|triana-albania|reference-to-saddam-hussein|logo-cake|zippo-lighter|wooden-crate|green-zone-baghdad|stopping-for-gas|uh-1-huey-helicopter|humble|anbar-province-iraq|roadblock|pallet-of-money|money-counter|amman-jordon|fetal-ultrasound|pregnancy-test|night-vision-goggles|impersonation|grave-side-ceremony|male-singer|bedsheet|circumvention|iwi-jericho-941|social-decay|night-vision-binoculars|woman-on-top|premarital-sex|security-guard|drug-dealer|driver|suitcase-full-of-money|handcuffs|blackmail|bag-of-money|fraud|punched-in-the-face|revenge|betrayal|business-partner|beating|scar|anger|fear|paranoia|hedonism|mother-daughter-relationship|truck-driver|eavesdropping|rocket-launcher|rpg|hand-grenade|armored-car|embargo|bidding|website|based-on-article|inspired-by-true-events|double-cross|what-happened-to-epilogue|laser-pointer|lasersight|deception|blockade|border-guard|motorcycle|bicycle|2000s|stopwatch|snow|nurse|entrepreneur|hot-dog-stand|sports-car|year-2008|year-2005|american-abroad|rise-to-power|fired-from-the-job|forest|woods|cameo|drunkenness|death-threat|tunnel|sociopath|shooting-range|target-practice|ak-47|shipping-container|beretta|machine-gun|pistol|tank|chase|danger|panic|helicopter|dinner-table|dinner-party|suspicion|penthouse|wearing-a-sound-wire|convention|product-placement|diner|twenty-something|bribery|translator|kidnapping|airport|taxi-driver|taxi|bridge|con-artist|motel|text-messaging|cell-phone|camera|bare-chested-male|photograph|massage-parlor|reference-to-scarface|sunglasses|army-base|soldier|gasoline|u.s.-army|captain|internet|warehouse|torture|interrogation|interview|man-with-glasses|fbi-agent|boyfriend-girlfriend-relationship|interracial-relationship|freeze-frame|latino|slow-motion-scene|dry-cleaner|jewish-american|ambiguous-ending|bar|restaurant|desert|montage|cigarette-smoking|cocaine-snorting|moral-dilemma|prostitute|f-word|friendship|black-comedy|machismo|no-opening-credits|florida|childbirth|pregnancy|baghdad-iraq|fallujah-iraq|apartment|nonlinear-timeline|race-against-time|smuggling|smuggler|arms-smuggling|afghanistan-war|hospital|gun-runner|arrest|fbi|elevator|airplane|christmas|bullet|tirana-albania|albania|hotel|casino|las-vegas-nevada|baby|baby-crying|crying-baby|fire|urinating|urination|dead-body|gas-station|sleeping|driving-at-night|truck|telephone-conversation|amman-jordan|jordan|ultrasonography|telephone-call|fight|nightclub|throwing-a-phone-into-water|miami-florida|pregnant-woman|pregnant|positive-pregnancy-test|reference-to-ebay|night-vision|slow-motion|jew|funeral|retirement-home|rear-nudity|male-rear-nudity|male-nudity|nudity|massage|masseur|begins-with-a-flashback|flashback|held-at-gunpoint|voice-over-narration|voice-over|illicit-drug-use|cocaine-use|title-spoken-by-character|surprise-ending|father-daughter-relationship|hostage</t>
  </si>
  <si>
    <t xml:space="preserve">tt4160708</t>
  </si>
  <si>
    <t xml:space="preserve">Don't Breathe</t>
  </si>
  <si>
    <t xml:space="preserve">Hoping to walk away with a massive fortune, a trio of thieves break into the house of a blind man who isn't as helpless as he seems.</t>
  </si>
  <si>
    <t xml:space="preserve">Ghost House Pictures</t>
  </si>
  <si>
    <t xml:space="preserve">Stephen Lang, Jane Levy, Dylan Minnette, Daniel Zovatto</t>
  </si>
  <si>
    <t xml:space="preserve">blind-man|death-of-daughter|breaking-and-entering|minimal-cast|trapped-in-a-house|robbery-gone-awry|disposing-of-a-dead-body|murder|attempted-robbery|suspense|attempted-rape|pregnant-woman-murdered|home-invasion|rape-attempt|sexual-assault|sexual-violence|tied-feet|falling-from-height|ex-soldier|written-by-director|held-at-gunpoint|turkey-baster|man-punching-a-woman|impalement|shot-in-the-ear|cellar|punched-in-the-face|detroit-michigan|urination|dragging-a-body|psychopath|dog|cat-and-mouse|hitchcockian|psycho-thriller|held-captive|isolation|long-take|robbery|death|blood|robbery-attempt|cigarettes|insemination|terror|torture|f-word|sole-survivor|basement|atheist|homemade-silencer|broken-window|villain-not-really-dead-cliche|hit-with-a-crowbar|semen|hit-with-a-hammer|garden-shears|falling-through-a-rooftop-window|thrown-through-a-window|stabbed-in-the-back|corpse|hit-with-a-shovel|beating|crawling-through-an-air-shaft|knocked-out|strangulation|night-vision|revenge|bag-of-money|climbing-through-a-window|safe|hiding-in-a-closet|shot-to-death|shot-in-the-back|shot-in-the-face|shot-in-the-head|pistol|thief|gas|slow-motion-scene|gulf-war-veteran|boyfriend-girlfriend-relationship|sister-sister-relationship|security-system|burglary|nonlinear-timeline|in-medias-res|foot-chase|no-opening-credits|two-word-title|trailer|characters-killed-one-by-one|hammer|flashback|ladybug|tattoo|close-up-of-eyes|creaking-floor-boards|news-report|handcuffs|bound-and-gagged|shoe|blood-splatter|loud-noise|newspaper-clipping|trailer-home</t>
  </si>
  <si>
    <t xml:space="preserve">tt2582782</t>
  </si>
  <si>
    <t xml:space="preserve">Hell or High Water</t>
  </si>
  <si>
    <t xml:space="preserve">A divorced father and his ex-con older brother resort to a desperate scheme in order to save their family's ranch in West Texas.</t>
  </si>
  <si>
    <t xml:space="preserve">Film 44</t>
  </si>
  <si>
    <t xml:space="preserve">Dale Dickey, Ben Foster, Chris Pine, William Sterchi</t>
  </si>
  <si>
    <t xml:space="preserve">David Mackenzie</t>
  </si>
  <si>
    <t xml:space="preserve">Nominated for 4 Oscars. Another 38 wins &amp; 152 nominations.</t>
  </si>
  <si>
    <t xml:space="preserve">brother-brother-relationship|armed-robbery|bank-robber|bank-robbery|texas|bank|texas-ranger|oil|brother-brother-team|native-american|casino|brother|police-officer-killed|duct-tape-bandage|rude-waitress|neo-western|indian-casino|shooting|police-car|saying-goodbye|gun-battle|car-set-on-fire|held-at-gunpoint|small-town|criminal|sniper-rifle|cowboy-hat|explosion|pistol|rifle|hotel|waitress|lawyer|father-son-relationship|bank-teller|death-of-brother|shot-in-the-head|gunshot-wound|mustache|bullet-hole-in-windshield|innocent-person-killed|social-commentary|death-of-partner|bank-foreclosure|oil-drilling|driving-in-reverse|comanche|social-decay|long-take|dying-town|car-chase|motel|profanity|burying-a-car|murder|blanket|teasing|character-says-i-love-you|white-trash|four-word-title|violence|modern-western|blood|gun|racial-slur|restaurant|robbery|friendship-between-men|loss-of-brother|bare-chested-male|male-bonding|ranch|west-texas|retirement|mortgage|death|partner|money|ex-con|dog|calling-someone-a-motherfucker|calling-someone-a-pain-in-the-ass|males-talking-about-sex|father-and-son-talk|football|beer-drinking|native-american-man|listening-to-sex|listening-to-radio|reference-to-penis|comanche-indian|flirting|flirtatious-woman|flirt|winston-cigarettes|country-music|small-town-life|gun-pointed-at-head|gun-held-to-one's-head|gun-held-to-one's-back|state-trooper|guns-and-bullets|gunned-down|gunplay|gunmen|gunman|gun-shot-victim|gun-shooting|gun-action|ar-15-rifle|text-message|reference-to-fort-worth-texas|poker-chip|poker|warrant|loss-of-mother|half-breed|backhoe|shot-repeatedly|shot-multiple-times|bare-breasts|woman-on-top-sex|woman-on-top-of-man|woman-on-top|sex-scene|watching-television|rude|small-town-cop|stake-out|partnership|man-wearing-underwear|male-underwear|male-in-underwear|gun-violence|gunshot|gun-shot|gunfire|gun-fight|duct-tape|driving|driver's-license|drinking|beer-bottle|cigarette|bullet-hole|bare-chested|driving-license|hoodie|nitrile-gloves|reference-to-walmart|reference-to-god|binoculars|trust-fund|flashlight|blockade|telescopic-rifle|posse|pickup-truck|quick-draw|final-showdown|showdown|bank-heist|heist|car-crash|getaway-car|bulldozer|car-accident|burial|check|seduction|oklahoma|stolen-money|bag-of-money|brutality|cell-phone|billboard|cornfield|self-sacrifice|nihilism|nihilist|security-guard|ski-mask|police-station|surveillance|police-detective|detective|crime-scene|opening-action-scene|cigarette-smoking|horse|cow|cattle|hostage|map|double-cross|ghost-town|fire|beer|blood-on-shirt|self-mutilation|bullet-wound|shot-through-a-window|shot-to-death|shot-in-the-back|betrayal|shot-in-the-forehead|deception|panic|danger|fight-the-system|warrior|tough-guy|paranoia|anti-hero|tattoo|blackjack|bar|fear|desert|drunkenness|sniper|assault-rifle|machine-gun|shotgun|revolver|escape|sociopath|ex-convict|redemption|revenge|diner|police-officer|investigation|news-report|sunglasses|race-against-time|bank-manager|ambush|robber|slow-motion-scene|gasoline|heroic-bloodshed|cigarette-lighter|police-chase|farm|farmhouse|fugitive|on-the-run|mother-son-relationship|culture-clash|southern-accent|product-placement|ethnic-slur|desperation|car-showroom|racism|neo-noir|racist|cowboy|street-shootout|police-shootout|gunfight|male-camaraderie|scene-before-opening-credits|black-comedy|police|roadblock|murder-of-a-police-officer|car-explosion|automatic-rifle|reference-to-jesus-christ|howling-man|shootout|shot-in-the-chest|post-texas|cooking-breakfast|sleeping-on-a-couch|stakeout|reference-to-home-depot|sitting-on-a-porch|ex-husband-ex-wife-relationship|calling-someone-an-asshole|calling-someone-a-bastard|sleeping-on-the-porch|watching-tv|reference-to-the-texas-longhorns|man-in-underwear|drinking-beer-from-a-bottle|motel-room|calling-someone-crazy|prostitute|texas-hold-'em|gambling|reference-to-mr.-pibb|punched-in-the-face|punched-in-the-face-multiple-times|reference-to-dr.-pepper|gas-station|singing-in-a-car|calling-someone-a-son-of-a-bitch|f-word|pistol-whip|calling-someone-stupid|threatened-with-a-gun|masked-robber|texan|reference-to-the-iraq-war|graffiti|veiled-threat|retired-cop|view-through-rifle-scope|exploding-car|divorced-man|land-ownership|oil-well|paying-off-a-debt|banking-system|bank-loan|poverty|death-threat|dead-mother|money-laundering|inheritance|debt|loan-shark|economic-crisis|deserted-town|2010s|death-of-mother|independent-film|title-spoken-by-character|surprise-ending</t>
  </si>
  <si>
    <t xml:space="preserve">tt3522806</t>
  </si>
  <si>
    <t xml:space="preserve">Mechanic: Resurrection</t>
  </si>
  <si>
    <t xml:space="preserve">Arthur Bishop thought he had put his murderous past behind him, until his most formidable foe kidnaps the love of his life. Now he is forced to travel the globe to complete three impossible assassinations, and do what he does best: make them look like accidents.</t>
  </si>
  <si>
    <t xml:space="preserve">Jason Statham, Jessica Alba, Tommy Lee Jones, Michelle Yeoh</t>
  </si>
  <si>
    <t xml:space="preserve">Dennis Gansel</t>
  </si>
  <si>
    <t xml:space="preserve">assassin|hitman|sequel|murder|assassination|bruise|resort|thailand|cambodia|boat|fire|death|hidden-camera|one-last-job|burned-to-death|burned-alive|nurse|doctor|plastic-explosive|naval-base|videoconferencing|human-trafficking|corrupt-businessman|fight-to-the-death|handcuffs|police-officer|montage|beer|premarital-sex|honey-pot|seduction|orphan|friendship|false-identity|lifting-person-in-air|lifting-female-in-air|gun-hidden-under-table|improvised-weapon|heroism|hero|femme-fatale|suspicion|sequel-to-remake|tattoo-parlor|tattoo-artist|tattoo|flashlight|fake-accent|kiss|gunslinger|loner|crashing-through-a-window|anchor|camcorder|danger|paranoia|bilingualism|prison-gang|chain-gang|poison|water|vietnam-veteran|slow-motion-scene|interracial-friendship|map|falling-down-stairs|hand-glider|cable-car|fight-in-a-restaurant|restaurant|englishwoman-abroad|jumping-from-a-helicopter|subtitled-scene|slide-locked-back|helicopter-pilot|helicopter|australian|realtor|apartment|penthouse|high-rise|binoculars|hospital|ambulance|swimming-pool|tracking-device|jumping-from-height|falling-from-height|falling-to-death|explosive|semtex|card-game|weightlifting|malaysia|ukraine|exotic-locale|bangkok-thailand|sydney-australia|bridge|sydney-harbor-bridge|sydney-opera-house|scene-during-opening-credits|christ-the-redeemer|rio-de-janeiro-brazil|scar|dancing|coming-out-of-retirement|f-word|diving-bell|race-against-time|mission|female-bartender|bartender|bar|palm-tree|beach-house|beach|ocean|sea|pier|bare-chested-male|impalement|woman-in-bikini|diving-suit|diving|underwater-scene|harbor|wristwatch|ship-captain|suitcase-full-of-money|passport|arrest|motorcycle|cigarette-smoking|laptop|fake-passport|security-camera|surveillance|disguise|impersonating-a-police-officer|speedboat|fishing-boat|ship|yacht|rubber-boat|hit-with-a-chair|2010s|photograph|camera-phone|cell-phone|baton|stick-fight|knife-fight|opening-action-scene|harpoon|corpse|gasoline|flare-gun|presumed-dead|faked-death|manipulation|blackmail|aid-worker|afghanistan-veteran|news-report|ex-special-forces|ex-soldier|love-interest|damsel-in-distress|woman-in-jeopardy|elevator-shaft|elevator|chest-ripped-open|gas-explosion|sabotage|countdown|climbing-up-a-building|glass-cutter|armory|revenge|strangulation|throat-slitting|neck-breaking|arm-sling|prosthetic-limb|knife-in-chest|bald-hero|cockney-accent|human-shield|one-against-many|bulletproof-vest|ambush|booby-trap|trip-wire|arson|taser|knocked-out-with-a-gun-butt|knocked-out|disarming-someone|knife-throwing|knife|island|maximum-security-prison|prisoner|prison|prison-guard|warlord|arms-dealer|billionaire|timebomb|bomb|submarine|u-boat|hand-grenade|shotgun|ak-47|rifle|machine-gun|silencer|pistol|aerial-shot|tragic-past|dark-past|tragic-hero|dark-hero|warrior|tough-guy|one-man-army|anti-hero|action-hero|final-showdown|showdown|evil-man|mercenary|henchwoman|henchman|bodyguard|attempted-murder|assassination-attempt|contract-killer|hired-killer|mercilessness|brutality|american-abroad|englishman-abroad|sunglasses|goatee|rescue-attempt|escape|rescue|held-at-gunpoint|hostage|kidnapping|double-cross|betrayal|deception|violence|second-part|gore|blood-splatter|blood|exploding-ship|exploding-boat|exploding-body|explosion|woman-hits-a-man|woman-punches-a-man|woman-fights-a-man|face-slap|man-slaps-a-woman|man-fights-a-woman|man-punches-a-woman|chase|shootout|gunfight|hand-to-hand-combat|mixed-martial-arts|martial-arts|brawl|fight|fistfight|kicked-in-the-crotch|beaten-to-death|beating|head-butt|kicked-in-the-stomach|kicked-in-the-face|punched-in-the-chest|punched-in-the-face|shot-to-death|shot-in-the-leg|shot-in-the-back|shot-in-the-chest|shot-in-the-arm|shot-in-the-shoulder|shot-in-the-neck|shot-in-the-throat|shot-in-the-face|shot-in-the-forehead|shot-in-the-head|stabbed-to-death|stabbed-in-the-leg|stabbed-in-the-back|stabbed-in-the-chest|stabbed-in-the-arm|stabbed-in-the-shoulder|stabbed-in-the-neck|stabbed-in-the-throat|independent-film|surprise-ending</t>
  </si>
  <si>
    <t xml:space="preserve">tt4520364</t>
  </si>
  <si>
    <t xml:space="preserve">Morgan</t>
  </si>
  <si>
    <t xml:space="preserve">A corporate risk-management consultant must decide whether or not to terminate an artificially created humanoid being.</t>
  </si>
  <si>
    <t xml:space="preserve">Kate Mara, Anya Taylor-Joy, Rose Leslie, Michael Yare</t>
  </si>
  <si>
    <t xml:space="preserve">Luke Scott</t>
  </si>
  <si>
    <t xml:space="preserve">interrogation|violence|humanoid|risk-management|hooded-sweatshirt|latex-gloves|tied-feet|falling-down-stairs|jogging|suicide|mutation|mutant|young-version-of-character|prototype|ambush|compassion|revenge|interview|filmed-killing|trust|stabbed-in-the-arm|stabbed-in-the-neck|woman-kills-a-woman|attempted-murder|mercy-killing|bedroom|suitcase|sabotage|solitary-confinement|revelation|hired-killer|female-doctor|doctor|man-with-glasses|tree|shower|southern-accent|bed|isolation|high-tech|genetic-engineering|character-repeating-someone-else's-dialogue|corpse|strapped-to-a-bed|electronic-music-score|suspense|directorial-debut|investigation|bare-chested-male|stabbed-with-a-pen|knocked-out|car-accident|paranoia|presumed-dead|gash-in-the-face|pier|distrust|suspicion|double-cross|betrayal|deception|rescue|held-at-gunpoint|hostage|kidnapping|escape|stealing-a-car|psychologist|evacuation|brutality|death|murder|climbing-through-a-window|blood|innocent-person-killed|conspiracy|corporate-conspiracy|hybrid|woman-kills-a-man|cover-up|looking-at-oneself-in-a-mirror|mirror|laptop|chinese|subtitled-scene|bilingualism|full-moon|unwanted-kiss|bunker|secret-laboratory|laboratory|injection|hypodermic-needle|f-word|death-of-boyfriend|boyfriend-girlfriend-relationship|interracial-relationship|mysterious-woman|female-killer|female-assassin|assassin|close-up-of-eyes|tranquilizer-gun|tranquilizer-dart|security-camera|surveillance-footage|experiment-gone-wrong|video-recording|computer|british-actor-playing-american-character|babe-scientist|female-scientist|kitchen|cook|shot-in-the-shoulder|disarming-someone|pistol|rifle|beard|abandoned-house|manor-house|cell-phone|cloning|clone|panic|flashback|river|farm|danger|fear|aerial-shot|foot-chase|chase|car-chase|stick-fight|shot-in-the-back|shot-in-the-chest|shot-in-the-forehead|shot-in-the-head|stabbed-in-the-back|stabbed-in-the-chest|stabbed-to-death|corporation|threatened-with-a-knife|knife|killing-spree|rampage|kung-fu|karate|super-soldier|diner|neck-breaking|strangulation|throat-ripping|super-strength|moral-dilemma|anger|final-showdown|showdown|catfight|fight-to-the-death|hand-to-hand-combat|mixed-martial-arts|martial-arts|brawl|fight|fistfight|beaten-to-death|beating|head-butt|kicked-in-the-stomach|kicked-in-the-face|punched-in-the-chest|improvised-weapon|deoxyribonucleic-acid|geneticist|genetics|science|near-future|research-facility|research-station|android|forename-as-title|science-experiment|smothered-to-death|hunting-rifle|body-in-water|punched-in-the-face|blood-on-face|corporate-executive|surveillance|camera|locked-in-a-room|pistol-whip|stabbed-in-the-eye|woman's-neck-broken|broken-neck|killing-a-deer|deer|impalement|head-held-underwater|drowning|lake|forest|woods|suicide-by-hanging|characters-killed-one-by-one|bloody-hand-print|bitten-in-the-throat|lethal-injection|scientist|behaviorist|psychiatrist|psychological-test|blood-splatter|mutant-human|car-crashing-into-a-tree|euthanasia|artificial-intelligence|science-runs-amok|one-word-title|death-of-friend|independent-film|title-spoken-by-character|character-name-in-title|surprise-ending|imprisonment</t>
  </si>
  <si>
    <t xml:space="preserve">tt2364897</t>
  </si>
  <si>
    <t xml:space="preserve">The Disappointments Room</t>
  </si>
  <si>
    <t xml:space="preserve">A mother and her young son release unimaginable horrors from the attic of their rural dream home.</t>
  </si>
  <si>
    <t xml:space="preserve">Relativity Studios</t>
  </si>
  <si>
    <t xml:space="preserve">Kate Beckinsale, Mel Raido, Duncan Joiner, Lucas Till</t>
  </si>
  <si>
    <t xml:space="preserve">cat|blood|attic|baby|key|husband|death|pills|dog|woman-in-jeopardy|wine|photograph|kitchen|beating|dead-body|f-word|drinking|child-in-peril|young-woman|wife|suspense|mysterious|door-lock|little-girl|little-boy|secret-room|ghost|fear|broken-mirror|flashback|blonde</t>
  </si>
  <si>
    <t xml:space="preserve">tt1540011</t>
  </si>
  <si>
    <t xml:space="preserve">Blair Witch</t>
  </si>
  <si>
    <t xml:space="preserve">After discovering a video showing what he believes to be his vanished sister Heather, James and a group of friends head to the forest believed to be inhabited by the Blair Witch.</t>
  </si>
  <si>
    <t xml:space="preserve">Vertigo Entertainment</t>
  </si>
  <si>
    <t xml:space="preserve">James Allen McCune, Callie Hernandez, Corbin Reid, Brandon Scott</t>
  </si>
  <si>
    <t xml:space="preserve">witch|forest|subjective-camera|found-footage|supernatural|actor-shares-first-name-with-character|woods|camping|tunnel|house-in-the-woods|maryland|sequel|blair-witch|evil|disappearance|legend|tree|running|search|escape|screaming|abandoned-house|escape-attempt|no-ending|apology|barricade|time-paradox|bootstrap-paradox|time-loop|videotape|ghost|creature|stabbed-to-death|stabbed-in-the-chest|mysterious-figure|basement|corpse|supernatural-power|teleportation|false-accusation|shaky-cam|knocked-out|crushed-to-death|parasite|chase|blood-splatter|banishment|aerial-shot|falling-from-height|character's-point-of-view-camera-shot|lightning|rainstorm|heavy-rain|tent|impalement|gore|pentagram|suspicion|night-vision|black-and-white-scene|flashlight|crawling|near-death-experience|vomiting-blood|vomit|camcorder|profanity|f-word|drone|tracking-device|wristwatch|no-cell-phone-signal|cell-phone|walkie-talkie|loss-of-girlfriend|death-of-girlfriend|loss-of-boyfriend|death-of-boyfriend|boyfriend-girlfriend-relationship|loss-of-friend|friendship|interracial-friendship|nightclub|river|attic|cabin-in-the-woods|2010s|youtube|dark-forest|film-starts-with-text|college-student|small-town|film-student|yelling|curse|psychological-horror|psychological-thriller|survival-horror|self-mutilation|centipede|broken-leg|broken-foot|leg-injury|blood|double-cross|betrayal|deception|hostage|kidnapping|rescue|mercilessness|violence|death|murder|paranoia|danger|fear|characters-killed-one-by-one|survival|suspense|no-title-at-beginning|no-opening-credits|reboot|ambiguous-ending|old-dark-house|lost-in-the-woods|running-in-the-dark|mysterious-noise|hearing-noises|panic|symbol|campfire|sleeping-in-the-forest|walking-on-glass|crossing-a-river|river-crossing|missing-person|watching-a-video|myth|death-of-friend|surprise-ending|minimal-cast|third-part|title-spoken-by-character|character-name-in-title</t>
  </si>
  <si>
    <t xml:space="preserve">tt3774114</t>
  </si>
  <si>
    <t xml:space="preserve">Snowden</t>
  </si>
  <si>
    <t xml:space="preserve">The NSA's illegal surveillance techniques are leaked to the public by one of the agency's employees, Edward Snowden, in the form of thousands of classified documents distributed to the press.</t>
  </si>
  <si>
    <t xml:space="preserve">Melissa Leo, Zachary Quinto, Joseph Gordon-Levitt, Jaymes Butler</t>
  </si>
  <si>
    <t xml:space="preserve">ethics|cyber-warfare|internet|mass-surveillance|cia|abuse-of-power|nsa|whistleblower|cryptography|intelligence-department|defector|responsibility|mass-media|journalism|wikileaks|traitor|surveillance|2000s|enlightenment|treason|one-word-title|character-name-in-title|fight-for-justice|surveillance-state|sign-language|computer-camera|laptop|hawaii|epilepsy|hunting|tokyo-japan|watching-tv|presidential-election|u.s.-presidential-election|geneva-switzerland|passport|hotel-room|hong-kong|rubik's-cube|2008-presidential-election|year-2007|year-2006|fugitive|wanted-man|constitutional-rights|civil-liberties|reference-to-john-boehner|telephone-data-collection|year-2015|scene-during-closing-credits|bomb|metadata|social-control|economy|archive-footage|newsreel-footage|reference-to-petrobras|brazilian-oil-company|g8-inter-governmental-political-forum|diplomacy|reference-to-venezuela|reference-to-andrea-merkel|cow|reference-to-austria|reference-to-brazil|reference-to-germany|refernece-to-mexico|power-outage|dam|power-grid|infrastructure|communications-system|wiretapping|pakistan|drone|epic-shelter-the-computer-backup-system|airplane|reference-to-toyota-air-base-tokyo|year-2009|reference-to-dell-computer|japan|microphone|do-not-disturb-sign|telephone-call|telephone|subpoena|matter-of-principal|resignation|paranoia|being-watched|watching-someone|reference-to-missouri|hacker|reference-to-florida|reference-to-cindy-mccain|reference-to-john-mccain|reference-to-chicago-illinois|watching-news-on-a-computer|reference-to-bolivia|political-asylum|reference-to-ecuador|reference-to-cuba|airport|seclusion|escape|refugee|stateless|little-girl|tamil|extradition|reference-to-interpol|u.s.-justice-department|arrest-warrant|conversion-of-government-property|theft|van|skybridge|media-mania|beach|tyranny|sleeping|fear|spanish|german|infrastructure-analyst|tv-news-reporter|reference-to-big-brother|internet-company|reference-to-the-washington-post-the-newspaper|reference-to-apple|reference-to-youtube|reference-to-aol|encrypted-backup|reference-to-yahoo|reefrence-to-microsoft|u.s.-national-security-agency|walking-into-sunlight|scanner|slow-motion-scene|refereence-to-captain-america|israeli|computer-code|monitor|core-router|technical-assistance-organization|reference-to-syria|mira-hotel-hong-kong|social-media|putting-one's-finger-up-to-one's-mouth-to-quiet-someone|reference-to-a-five-eyes-conference|reference-to-sydney-australia|jealousy|u.s.-director-of-national-intelligence|fisa-court|black-and-white-segues-into-color|color-segues-into-black-and-white|reference-to-god|bonfire|drone-accident|conscience|international-law|obeying-orders|trial|reference-to-a-nazi|criminal|reference-to-the-nuremberg-trials|husband-wife-relationship|murder-of-family|funeral|murder-of-a-child|killing-a-dog|murder|birthday-cake|reference-to-las-vegas-nevada|birthday|wager|reference-to-pakistan|heat-map|map|reference-to-france|skype|u.s.-navy|prescription|hiking|web-portal|heartbeat-the-centralized-database|catastrophic-site-failure|jsoc|joint-special-operations-command|sim-card|reference-to-the-u.s.-air-force|geolocator|reference-to-waziristan|explosion|roc|regional-operations-center|ntoc|nsa-css-threat-operations-center|reference-to-jesus-christ|pizza|nsa-regional-cryptological-center-oahu-hawaii|counter-spying|backpack|year-2012|newspaper-publisher|tv-news|editor-in-chief|court-order|parking-lot|seizure|female-doctor|tegretol|fainting|fogged-over-eyeglasses|pasta|nasa-deputy-director|cooking|cookout|counter-cyber|reference-to-fort-meade-maryland|beer|fisa-court-order|reference-to-mossad|reference-to-the-pentagon|victory|secrecy|dead-pheasant|pheasant-hunting|unarmed-aerial-vehicle|freedom|cyber-attack|terror-attack|nuclear-war|reference-to-the-second-world-war|shotgun|gunshot|snow|dragnet|chinese|reference-to-oahu-hawaii|sleeplessness|truth-to-power|abuse|reference-to-kirk-wiebe|reference-to-ed-loomis|reference-to-bill-binney|anxiety|maryland|intelligence-community|reference-to-booz-allen-hamilton|reference-to-the-u.s.-defense-intelligence-agency|computer-hardware|reference-to-theodore-roosevelt|gift|teaching-someone-how-to-pole-dance|promise|doorbell|year-2011|columbia-maryland|breakup|loneliness|crying-woman|depression|band-aid|nude-portrait|hard-drive|twitter|reference-to-mount-fuji|close-up-of-an-eye|database|montage|botox|mother-daughter-relationship|female-bartender|reference-to-miami-florida|dentist|animated-sequence|reference-to-buffalo-new-york|iranian-banker|referenec-to-beirut-lebanon|telephone-number|grandfather-grandson-relationship|father-son-relationship|reference-to-the-u.s.-coast-guard|fbi|polygraph|computer|crutches|u.s.-army-administrative-discharge|x-ray|hospital|refeence-to-the-u.s.-pentagon|bunk-bed|falling-to-the-floor|penis-slur|barracks|black-american|african-american|basic-training|f-word|military-training|woods|forest|reference-to-iraq|reference-to-a-cadillac|u.s.-army-recruit|drill-sergeant|u.s.-army-rangers|overhead-shot|u.s.-soldier|u.s.-army|senior-advisor|solutions-consultant|systems-engineer|intelligence-industry|fort-benning-georgia|29-year-old|interview|uhf-frequency|flash-forward|movie-camera|elevator|the-guardian-the-newspaper|columnist|alligator-statue|eyeglasses|controversy|sex|nudity|spy|rifle|historical-event|boyfriend-girlfriend-relationship|documentary-filmmaker|female-nudity|bare-chested-male|blackmail|intelligence-clearance|undercover-officer|reference-to-the-swiss-police|mercedes|drunk-driving|jail|drunkenness|drinking|drink|giving-a-toas|visa|deportation|sleeping-pills|suicide-attempt|reference-to-al-qaeda|reference-to-a-russian-billionaire|russian|bar|stripper|pole-dancer|family-relationships|illegal-immigrant|turkish|alias|18-year-old|reference-to-the-u.s.-supreme-court-chief-justice|judge|saudi-financing|facebook|reference-to-the-international-school-of-geneva-switzerland|father-daughter-relationship|15-year-old|hijab|undressing|reference-to-the-british|laptop-computer|optic-nerve-camera-and-mic-activation|reference-to-paris-france|brother-in-law-sister-in-law-relationship|reference-to-inter-services-intelligence|pakistani|reference-to-montfort-financial-services|money|trust|schmoozing|subtitled-scene|church|structured-query-language|reference-to-iran|reference-to-russia|reference-to-china|teacher-student-relationship|reference-to-the-middle-east|signit-program|skeet-shooting|teacher|u.s.-congress|military-inductrial-complex|e-mail|terabyte|haystack|reference-to-desert-storm-the-war|reference-to-the-new-york-times-the-newspaper|warrant|anti-war|foreign-intelligence-surveillance-act|fisa|fourth-amendment-to-the-u.s.-constitution|u.s.-constitution|newspaper-headline|reading-a-newspaper|newspaper|kiss|romance-subplot|liberal|conservative|u.s.-government|politics|u.s.-president|anti-iraq-war|anti-war-demonstration|petition|demonstration|protest|shyness|white-house-wshington-d.c.|virginia-the-state|website|lie|black-and-while-photograph|u.s.-capitol-building-washington-d.c.|cafe|apology|computer-dating|photographer|camera|reference-to-osama-bin-laden|banker|reference-to-deutsche-bank|reference-to-j.p.-morgan-bank|string-quartet|reference-to-the-world-trade-organization|short-message-service|sms|google-search|keyword-selector|g-chat|reference-to-romania|reference-to-oakland-california|reference-to-the-witch-from-snow-white|ambassador|reference-to-bucharest-romania|covert-action|facial-safety-mask|goggles|reference-to-milan-italy|derog|gss-security-services|u.s.-diplomatic-mission-to-the-u.n.|motor-scooter|computer-secirity-network|reference-to-the-united-nations|search-interface|prism-surveillance-program|hiding-one's-head-under-a-blanket|password|xkeyscore|reference-to-guinness-beer|new-york-city|investigation|government-communications-headquarters-cheltenham-england|gchq|u.s.-secret-service|digital-footprint|national-security|espionage-act|espionage|privac-security-clearance|handshake|knocking-on-a-door|umbrella|patriot|politician|cyberspace|malware|reference-to-mexico-city|computer-programmer|aptitude-test|reference-to-meals-ready-to-eat|reference-to-istanbul-turkey|reference-to-berlin-germany|reference-to-london-england|war-on-terrorism|terrorism|reference-to-afghanistan|supercomputer|self-taught|photograph|reference-to-nikita-khrushchev|reference-to-john-f.-kennedy|reference-to-moscow-russia|washington-d.c.|the-hot-line|washington-monument|encryption-machine|class|code-breaking|code|sigaba-code-encryption-machine|enigma-encryption-machine|cia-training-center-virginia|rearview-mirror|surveillance-camera|security-camera|guard-dog|german-shepherd|barking-dog|guard-post|id|security-guard|reference-to-george-w.-bush|american-flag|top-security-clearance|reference-to-atlas-shrugged-the-novel|reference-to-ayn-rand|reference-to-henry-david-thoreau|reference-to-joseph-campbell|high-school-dropout|divorced-parents|japanese|mandarin|reference-to-the-asvab-test|technology|u.s.-army-special-forces|motto|cray-1-computer|what-happened-to-epilogue|applause|human-rights|accountability|u.s.-state-department|latin-america|russia|robot|residency-permit|lawyer|airport-hotel|reference-to-sarah-harrison|reference-to-donald-trump|reference-to-world-war-three|political-manipulation|undercover-agent|reference-to-snow-white|reference-to-verizon|reference-to-google|reference-to-9-11|sd-card|tunnel|epileptic|barbecue|shooting|dog|broken-leg|military|year-2004|nonlinear-timeline|flashback|microwave-oven|cell-phone|hotel|fight-for-rights|undercover-operation|usa|2010s|surname-as-title|journalist|year-2013|title-spoken-by-character</t>
  </si>
  <si>
    <t xml:space="preserve">tt3835080</t>
  </si>
  <si>
    <t xml:space="preserve">Five carnival workers are kidnapped and held hostage in an abandoned, Hell-like compound where they are forced to participate in a violent game, the goal of which is to survive twelve hours against a gang of sadistic clowns.</t>
  </si>
  <si>
    <t xml:space="preserve">Bow and Arrow Entertainment</t>
  </si>
  <si>
    <t xml:space="preserve">Sheri Moon Zombie, Jeff Daniel Phillips, Lawrence Hilton-Jacobs, Meg Foster</t>
  </si>
  <si>
    <t xml:space="preserve">female-frontal-nudity|killer-clown|halloween|clown|maniac|violent-death|cruelty|chainsaw-murder|fight-to-the-death|sadist|mercilessness|psychotronic|most-dangerous-game|game-of-death|massacre|die-in-a-horrible-way|slaughter|carnage|stabbed-to-death|final-girl|gladiatorial-sport|scantily-clad-female|chainsaw|fighting-for-survival|death|homicidal-maniac|psycho-killer|sadism|survival-horror|brutality|bad-guy|written-by-director|title-spoken-by-character|bare-chested-male|game|carnival|gas-station|scarecrow|nude-woman-murdered|nightmare|dead-body|hard-to-kill|redneck|predator-becomes-prey|held-captive|lasciviousness|objectification|chain|rage|anger|urinal|bathroom|woman-in-peril|woman-in-jeopardy|terror|captive-woman|captivity|woman-as-object|eating|madness|wound|betting|corpse|stabbed-in-the-back|old-woman|old-man|tough-guy|tough-girl|predator-turns-victim|cassette-tape|escape-attempt|locker-room|dressing-room|throat-slitting|cannibalism|hedonist|hedonism|predator|hired-killer|hitman|gladiator|prey|victim|survival|murderer|violence|sex-scene|showdown|decapitation|blood-spatter|blood-splatter|slow-motion-scene|black-man|final-showdown|death-of-killer|nickname|screaming-man|screaming-in-pain|crime-victim|dying-words|dead-man|threat|laughter|threat-to-kill|body-count|fight|rv|killing-a-priest|axe|priest|year-1976|bell-bottoms|disembodied-voice|switchblade|hitler-reference|little-person|midget|strangulation|calliope-music|puppet-show|puppet|marionette|swastika|cigar-smoking|cigar|death-spasm|slow-clap|grease-paint|baseball-bat|knife|english-aristocracy|nazi|tattoo|face-paint|wig|trapped|satanic|evil-man|evil|psychopathic-killer|villain|madman|psychopath|serial-killer|kidnapping|1970s|gore|torture|murder|slasher|blood|death-of-friend</t>
  </si>
  <si>
    <t xml:space="preserve">tt3776826</t>
  </si>
  <si>
    <t xml:space="preserve">Operation Avalanche</t>
  </si>
  <si>
    <t xml:space="preserve">In 1967, four undercover CIA agents were sent to NASA posing as a documentary film crew. What they discovered led to one of the biggest conspiracies in American history.</t>
  </si>
  <si>
    <t xml:space="preserve">XYZ Films</t>
  </si>
  <si>
    <t xml:space="preserve">Matt Johnson, Owen Williams, Josh Boles, Jared Raab</t>
  </si>
  <si>
    <t xml:space="preserve">Matt Johnson</t>
  </si>
  <si>
    <t xml:space="preserve">danger|camera|fake-documentary|talking-to-the-camera|looking-at-the-camera|found-footage|mockumentary|title-spoken-by-character|nasa|cia|moon|cold-war|mission|mole|spy|conspiracy|house|secret|cia-agent|moon-landing|space-race|suspicion|risk|dark-secret|space-program|astronaut-costume|usa-country-flag|broken-windshield|menace|threat|stalking|mysterious-person|mysterious-individual|mysterious-man|spying|information|informant|recording|dangerous-mission|secret-mission|disappearance|fighting|fight|argument|discussion|conversation|husband-wife-relationship|cruelty|weapon|pistol|newspaper|tape|cameraman|flashback|light|run|running|interview|corpse|night|violence|evil|deception|staging|farce|astronaut|manipulation|investigation|lie|revelation|secret-agent|watching-tv|television-news|television|friendship|friend|phone-call|phone|telephone-call|telephone|car-chase|death|killing|homicide|murder|shot-to-death|shooting|gun|escape|car-driving|car|photography|photograph|photo|handheld-camera|woman-with-glasses|man-with-glasses|kgb|apollo-11|1960s</t>
  </si>
  <si>
    <t xml:space="preserve">tt1273219</t>
  </si>
  <si>
    <t xml:space="preserve">The Last Film Festival</t>
  </si>
  <si>
    <t xml:space="preserve">There are 4,000 film festivals around the world. Where would you go if your film was turned down by 3,999 of them?. What happens when an obscure film festival is the last hope for a failing...</t>
  </si>
  <si>
    <t xml:space="preserve">Dennis Hopper, Chris Kattan, Jacqueline Bisset, Donnell Rawlings</t>
  </si>
  <si>
    <t xml:space="preserve">Linda Yellen</t>
  </si>
  <si>
    <t xml:space="preserve">star-died-before-release|f-rated</t>
  </si>
  <si>
    <t xml:space="preserve">tt4196450</t>
  </si>
  <si>
    <t xml:space="preserve">The Birth of a Nation</t>
  </si>
  <si>
    <t xml:space="preserve">Nat Turner, a literate slave and preacher in the antebellum South, orchestrates an uprising.</t>
  </si>
  <si>
    <t xml:space="preserve">Nate Parker, Armie Hammer, Penelope Ann Miller, Jackie Earle Haley</t>
  </si>
  <si>
    <t xml:space="preserve">Nate Parker</t>
  </si>
  <si>
    <t xml:space="preserve">torture|illiterate|rebellion|abuse|gang-rape|force-feeding|starving-child|starving|preacher|preaching|suffering|death|murder|massacre|southern|slave-rebellion|racism|poverty|beating|sexual-assault|rape|starvation|whipping|slave-master|civil-war|slave-uprising|slavery|literate|south|period-film|brother-sister-relationship|father-son-relationship|mother-son-relationship|based-on-true-story|cotton|farming|thinness|bible</t>
  </si>
  <si>
    <t xml:space="preserve">tt3631112</t>
  </si>
  <si>
    <t xml:space="preserve">The Girl on the Train</t>
  </si>
  <si>
    <t xml:space="preserve">A divorcee becomes entangled in a missing persons investigation that promises to send shockwaves throughout her life.</t>
  </si>
  <si>
    <t xml:space="preserve">Emily Blunt, Haley Bennett, Rebecca Ferguson, Justin Theroux</t>
  </si>
  <si>
    <t xml:space="preserve">Nominated for 1 BAFTA Film Award. Another 3 wins &amp; 7 nominations.</t>
  </si>
  <si>
    <t xml:space="preserve">train|alcoholic|divorcee|ex-husband-ex-wife-relationship|based-on-novel|female-rear-nudity|voyeurism|alcoholics-anonymous|infidelity|playing-pool|bathtub|male-rear-nudity|sex-scene|hit-with-a-rock|bludgeoned-to-death|police-investigation|police-detective|murder|sex-in-the-woods|sex-in-shower|surprise-ending|new-york|blackout|blood|naked-outdoors|evil-husband|gaslighting|sex-addict|domestic-abuse|loss-of-memory|amnesia|fantasy-sequence|woman-kills-a-man|jogging|improvised-weapon|nonlinear-timeline|female-frontal-nudity|grief|learning-the-truth|deception|mistress|discovering-one-is-pregnant|lying|grabbed-by-the-throat|nanny|blood-on-face|burner-phone|lipstick-on-mirror|vodka-in-a-water-bottle|woods|flashback|tunnel|drawing|positive-pregnancy-test|memory-loss|dark-secret|therapy-session|therapist-client-affair|therapy|therapist|getting-drunk|drunk-woman|drunken-woman|alcoholics-anonymous-meeting|missing-woman|disappearance|betrayal|manipulation|alcohol-induced-blackout|criminal|miscarriage|woman|memory|investigation|apartment|ex-husband|addiction|marriage|neighborhood|blonde|detective|missing-person|bar|psychiatrist|balcony|baby|alcohol|affair|nude-woman-in-shower|woman-showering|female-in-a-shower|female-in-shower|nude-shower|showering|woman-in-bathtub|woman-in-a-bathtub|bath-tub|yoga-pants|red-panties|panties|topless|topless-female-nudity|topless-woman|female-nudity|nudity|bare-breasts|breasts|naked-woman-in-bed|man-and-woman-naked-in-bed|nipple|nipples|nude-outside|female-full-back-nudity|female-back-nudity|naked-woman|bare-ass|nude|naked|butt-naked|bare-butt|woman's-bare-butt|rear-nudity|female-full-rear-nudity|sex-in-bed|buttocks|cowgirl-sex-position|cowgirl-sex|sex-from-behind|sex-against-a-tree|scene-of-the-crime|writing-on-a-mirror|murder-of-a-pregnant-woman|killed-with-a-knife|jealous-husband|death-of-husband|death-of-ex-husband|brutal-husband|greedy-husband|angry-husband|husband-killed|kill-husband|wife-kills-husband|dead-husband|hate|husband-hates-wife|artist|public-nudity|bare-chested-male|breaking-a-bottle-over-someone's-head|arrest|stabbed-in-the-neck|garden|corkscrew|shouting|knife|maniac|voice-message|secret|police-sergeant|tragic-past|dark-past|snorricam|running|panic|paranoia|danger|fear|sex-addiction|beard|photograph|following-someone|strangulation|kiss|nightmare|quitting-job|stalker|stalking|mother-daughter-relationship|father-daughter-relationship|attempted-murder|depression|nihilist|nihilism|revelation|double-cross|friendship|death|painting|art-gallery|golf-club|knocked-out|unreliable-narrator|slow-motion-scene|motorcycle|escape|brunette|police-station|policewoman|female-cop|suspense|redemption|revenge|hallucination|blood-splatter|self-defence|violence-against-women|woman-beater|stabbed-to-death|stabbed-in-the-throat|wrongful-arrest|false-accusation|police-car|interview|suspicion|sex-in-woods|premarital-sex|woman-on-top|nymphomaniac|doggystyle-sex|voice-over-narration|flashback-within-a-flashback|fired-from-the-job|unemployment|decomposing-body|drunkenness|corpse|whodunit|jealousy|eavesdropping|news-report|voyeur|police|sociopath|cell-phone|home-invasion|laptop|forest|female-protagonist|new-york-city|subjective-camera|character's-point-of-view-camera-shot|hatred|anger|british-actor-playing-american-character|husband-wife-relationship|englishwoman-abroad|melodrama|abusive-husband|restaurant|psychological-thriller|neo-noir|extramarital-affair|boyfriend-girlfriend-relationship|man-kills-a-woman|beating|beaten-to-death|cover-up|pregnancy|impotence|mentally-disturbed-person|f-rated|pool-ball|pool-table|phone|cellphone|pool-stick|crying|crying-woman|suit-and-tie|crying-baby|blood-on-shirt|breaking-a-mirror|splashing-water|splashed-with-water|train-station|computer|shower|taking-a-shower|ipad|f-word|car|strong-language|profanity|swearing|masturbation|facebook|reference-to-facebook|driving-a-car|violence|beer-bottle|no-opening-credits|borderline-personality-disorder|narcissistic-personality-disorder|psychopath|twist-ending</t>
  </si>
  <si>
    <t xml:space="preserve">tt4669186</t>
  </si>
  <si>
    <t xml:space="preserve">Kevin Hart: What Now?</t>
  </si>
  <si>
    <t xml:space="preserve">Comedian Kevin Hart performs in front of a crowd of 50,000 people at Philadelphia's outdoor venue, Lincoln Financial Field.</t>
  </si>
  <si>
    <t xml:space="preserve">Kevin Hart, Halle Berry, Don Cheadle, Ed Helms</t>
  </si>
  <si>
    <t xml:space="preserve">reenactment|scene-during-end-credits|rape-joke|telling-a-joke|storytelling|year-2015|football-stadium|covered-in-blood|stabbed-to-death|stabbed-through-the-chin|stabbed-in-the-chest|shot-to-death|shot-in-the-chest|shot-in-the-forehead|pistol|fight|close-up-of-eyes|bartender|suitcase-full-of-money|poker|gambling|character-can-see-subtitle|actress-playing-herself|actor-playing-himself|cameo|russian|subtitled-scene|finger-gun|stand-up-comedian|stand-up-comedy|philadelphia-pennsylvania|spy-spoof|reference-to-lebron-james|reference-to-batman|reference-to-iron-man|reference-to-james-bond|casino|question-in-title</t>
  </si>
  <si>
    <t xml:space="preserve">tt2140479</t>
  </si>
  <si>
    <t xml:space="preserve">The Accountant</t>
  </si>
  <si>
    <t xml:space="preserve">As a math savant uncooks the books for a new client, the Treasury Department closes in on his activities and the body count starts to rise.</t>
  </si>
  <si>
    <t xml:space="preserve">Ben Affleck, Anna Kendrick, J.K. Simmons, Jon Bernthal</t>
  </si>
  <si>
    <t xml:space="preserve">autistic-child|autism|accountant|brother-brother-relationship|sniper|autistic-son|assassin|training|father|money|numbers|brother|reference-to-jackson-pollock|loner|troubled-childhood|violence|father-son-relationship|father-figure|gunshot|bullet|blood|punching-a-hole-in-a-wall|gun|fistfight|mixed-martial-arts|martial-arts|gunfight|shootout|two-word-title|death-of-mother|title-spoken-by-character|plot-twist|middle-finger|raised-middle-finger|pc|computer|nitrile-gloves|profanity|swearing|hole-in-wall|embezzlement|robotics|valuable-painting|gold|gold-bar|blackmail|analyst|fbi|retirement|painting|accounting|bar|deception|cassius-marcellus-coolidge-painting|home-repair|assassination|brothers-fighting|tourniquet|flash-bang|fire-fight|wake|kindergarten-teacher|thermos|jackson-pollock-painting|nailed-to-a-chair|minigun|discovering-a-dead-body|army-brat|slurping-a-drink-with-a-straw|renoir-painting|mug-shot|passport|gold-coin|rare-comic-book|five-hundred-euro-bill|hundred-dollar-bill|airstream-trailer|shot-multiple-times|running-upstairs|rare-baseball-card|chicago-cityscape|ford-f-150|bloody-nose|marker|forced-suicide|mob-execution|insulin-overdose|prosthetic-limb|identification-badge|reference-to-carl-friedrich-gauss|emoticon|hummel-figurine|gun-tattoo|tear-on-cheek|plainfield-illinois|missing-puzzle-piece|barrett-82-rifle|canteloupe|shadow-of-a-gun|obscene-finger-gesture|hanover-new-hampshire|breaking-a-figurine|knick-knack|super-computer|family-relationships|estranged-brother|nursery-rhyme|mansion|honor|mentor|redemption|hatred|jealousy|loss-of-father|bullet-wound|handcuffs|fight-to-the-death|watermelon|target-practice|barn|farmhouse|pickup-truck|foot-chase|race-against-time|chase|shot-through-a-wall|shot-through-a-door|damsel-in-distress|reference-to-solomon-grundy|disarming-someone|pistol-whip|knocked-out|facial-recognition-software|security-guard|security-camera|surveillance|surveillance-footage|manipulation|murder-suicide|slow-motion-scene|screaming|near-death-experience|drug-overdose|diabetes|corporate-executive|loss-of-sister|death-of-sister|brother-sister-relationship|corporation|fake-passport|camera|letter|nosebleed|mute-child|mute|insulin|brother-against-brother|new-hampshire|cell-phone|organized-crime|mobster|gangster|mafia-boss|mob-boss|crime-boss|mafia|offscreen-killing|opening-action-scene|wiretapping|mysterious-man|reverse-footage|camera-shot-of-feet|american-flag|fbi-agent|federal-agent|van|secret-service-agent|u.s.-secret-service|female-agent|government-agent|u.s.-treasury|treasury-agent|asperger's-syndrome|autistic-spectrum-disorder|press-conference|final-showdown|showdown|bulletproof-vest|revenge|anger|shock-therapy|flash-forward|mugshot|hotel|apartment|home-invasion|woman-in-jeopardy|one-against-many|smoke-grenade|flash-grenade|armory|auditing|auditor|computer-cracker|conspiracy|cover-up|mathematics|montage|corrupt-businessman|ceo|arrest|loss-of-mother|investigation|widower|loss-of-wife|death-of-wife|corpse|loss-of-friend|bridge|aerial-shot|photograph|dark-past|mother-son-relationship|husband-wife-relationship|job-interview|man-with-glasses|money-laundering|man-with-no-name|comic-book|bare-chested-male|fake-identity|reference-to-elliot-ness|reference-to-alice-in-wonderland|reference-to-lewis-carroll|reference-to-muhammad-ali|jigsaw-puzzle|psychiatrist|funeral-home|funeral|englishman|farm|farmer|hidden-camera|storage-unit|survival|interrogation|torture|tied-to-a-chair|tortured-to-death|informant|release-from-prison|ex-convict|prisoner|prison|ex-soldier|colonel|contract-killer|hired-killer|attempted-murder|assassination-attempt|recreational-vehicle|hitman|paranoia|bodyguard|mercenary|soldier|sniper-rifle|danger|gatling-gun|shotgun|machine-gun|silencer|pistol|parking-garage|stockbroker|fugitive|on-the-run|suspense|panic|fear|2010|2000s|year-2006|1980s|year-1989|flashback|character-repeating-someone-else's-dialogue|f-word|haunted-by-the-past|tragic-past|tragic-hero|dark-hero|prologue|germany|martial-arts-master|martial-arts-training|warrior|tough-guy|one-man-army|anti-hero|action-hero|restaurant|washington-monument|hand-to-hand-combat|white-house|washington-d.c.|brawl|fight|new-york-city|young-version-of-character|street-fight|beaten-to-death|beating|punched-in-the-chest|punched-in-the-face|kicked-in-the-stomach|kicked-in-the-face|stabbed-in-the-arm|stabbed-in-the-back|stabbed-in-the-chest|shot-through-a-window|shot-to-death|shot-in-the-leg|shot-in-the-back|shot-in-the-chest|shot-in-the-forehead|shot-in-the-head|double-cross|betrayal|blood-splatter|illinois|brutality|mercilessness|chicago-illinois|death|murder|escape|rescue|held-at-gunpoint|hostage|nonlinear-timeline|no-opening-credits|neo-noir|in-medias-res|death-of-father|death-of-friend|surprise-ending|loud-music|rain|christmas|sandwich|following-someone|hole-in-a-wall|hole-in-the-wall</t>
  </si>
  <si>
    <t xml:space="preserve">tt2119532</t>
  </si>
  <si>
    <t xml:space="preserve">Hacksaw Ridge</t>
  </si>
  <si>
    <t xml:space="preserve">WWII American Army Medic Desmond T. Doss, who served during the Battle of Okinawa, refuses to kill people, and becomes the first man in American history to receive the Medal of Honor without firing a shot.</t>
  </si>
  <si>
    <t xml:space="preserve">Andrew Garfield, Richard Pyros, Jacob Warner, Milo Gibson</t>
  </si>
  <si>
    <t xml:space="preserve">Mel Gibson</t>
  </si>
  <si>
    <t xml:space="preserve">Won 2 Oscars. Another 37 wins &amp; 95 nominations.</t>
  </si>
  <si>
    <t xml:space="preserve">soldier|world-war-two|medic|conscientious-objector|embarrassing-nudity|1940s|pacifism|combat|mother-son-relationship|father-son-relationship|okinawa|nurse|u.s.-army|bible|marriage|male-camaraderie|throwing-a-knife|anti-war|religion|church-choir|church|leg-wound|beating|shot-in-the-back|shot-in-the-leg|shot-in-the-head|hit-with-a-brick|tieing-a-rope|basic-training|court-martial|world-war-one-veteran|graveyard|drunkenness|wife-beater|flash-forward|flashback|documentary-footage|slow-motion-scene|explosion|flamethrower|blood-donation|brother-brother-relationship|rifle|blood|battle-of-okinawa|tombstone|decapitation|war-violence|violence|bayonet|reference-to-jesus-christ|reference-to-god|blue-ridge-mountains-virginia|tourniquet|repeated-scene|newsreel-footage|marriage-proposal|photograph|cowardice|outdoor-nudity|public-nudity|naked-man|embarrassment-nudity|male-underwear|male-rear-nudity|male-nudity|knife|seventh-day-adventist|hospital|wilhelm-scream|thinness|guts|gore|nurse-uniform|nurse-outfit|pacifist|character-says-i-love-you|rat|severed-head|climbing|cliff|okinawa-japan|movie-theater|feather|wound|cemetery|based-on-true-story|boxer-shorts|hairy-chest|bare-chested-male|vomiting|kiss|three-word-title|love|japanese-army|japanese-soldier|hara-kiri|seppuku|vegetarian|reference-to-the-ten-commandments|clothed-male-naked-male|person-on-fire|male-objectification|bare-butt|barefoot-male|naked-run|nudity|intestines|nurse-hat|no-opening-credits|year-1945|letter|military-cemetery</t>
  </si>
  <si>
    <t xml:space="preserve">tt4975722</t>
  </si>
  <si>
    <t xml:space="preserve">Moonlight</t>
  </si>
  <si>
    <t xml:space="preserve">A chronicle of the childhood, adolescence and burgeoning adulthood of a young, African-American, gay man growing up in a rough neighborhood of Miami.</t>
  </si>
  <si>
    <t xml:space="preserve">Mahershala Ali, Shariff Earp, Duan Sanderson, Alex R. Hibbert</t>
  </si>
  <si>
    <t xml:space="preserve">Won 3 Oscars. Another 208 wins &amp; 258 nominations.</t>
  </si>
  <si>
    <t xml:space="preserve">gay-lead-character|african-american|gay-african-american|homosexuality|first-gay-sexual-experience|internalized-homophobia|homophobia|gay-virgin|gay-protagonist|coming-of-age|gay-character|crack-addict|lgbt|forgiveness|reunion|child-neglect|gay-black-man|lgbt-cinema|gay-slur|gay-kiss|bullying|mother-son-relationship|based-on-play|gay-man|cuban-american|drug-dealer|bullying-victim|father-figure|360-degree-pan|gay-sex|homosexual|three-chapters|bathtub|multiple-actors-for-one-character|miami-florida|punched-in-the-face|hit-with-a-chair|chapter-headings|title-at-the-end|one-word-title|blunt|apology|handjob|joint|learning-to-swim|swimming-lesson|dysfunctional-family|gay-schoolboy|gay-taunting|gay-boy|revenge|mother-son-reconciliation|gay-cinema|gay-crush|gay-bashing|gay-son|gay-teenager|absent-father|gay-couple|gay-interest|diner|cook|arrest|beach|drug-addict|crack-cocaine|masturbation|prostitute|biology-class|childhood-friend|drug-addicted-mother|2010s|underage-drinking|pot|weed|fistfight|sex-scene|liberty-city-florida|atlanta-georgia|no-title-at-beginning|no-opening-credits|n-word|f-word|title-spoken-by-character</t>
  </si>
  <si>
    <t xml:space="preserve">tt1878870</t>
  </si>
  <si>
    <t xml:space="preserve">The Edge of Seventeen</t>
  </si>
  <si>
    <t xml:space="preserve">High-school life gets even more unbearable for Nadine when her best friend, Krista, starts dating her older brother.</t>
  </si>
  <si>
    <t xml:space="preserve">Hailee Steinfeld, Haley Lu Richardson, Blake Jenner, Kyra Sedgwick</t>
  </si>
  <si>
    <t xml:space="preserve">Kelly Fremon Craig</t>
  </si>
  <si>
    <t xml:space="preserve">Nominated for 1 Golden Globe. Another 4 wins &amp; 23 nominations.</t>
  </si>
  <si>
    <t xml:space="preserve">adolescence|coming-of-age-film|high-school|title-directed-by-female|depressed-teen|best-friend|suicide-talk|f-rated|interrupted-sex|black-pantyhose|pantyhose|female-stockinged-legs|dating|schoolgirl|mini-dress|short-skirt|mini-skirt|reference-to-billy-joel|overalls|in-medias-res|female-socked-feet|cartoon-on-tv|female-bully|mother-daughter-relationship|popular-brother|singer-takes-lead-role|teen-sex|passionate-kissing|teen-hijacks-car|raunchy-text-message|brother-dates-friend|swimming-pool|ferris-wheel|underage-drinking|female-protagonist|teen-movie|teenager|playground|convenience-store|brother-sister-relationship|number-in-title|triple-f-rated|non-helpful-mother</t>
  </si>
  <si>
    <t xml:space="preserve">tt2513074</t>
  </si>
  <si>
    <t xml:space="preserve">Billy Lynn's Long Halftime Walk</t>
  </si>
  <si>
    <t xml:space="preserve">19-year-old Billy Lynn is brought home for a victory tour after a harrowing Iraq battle. Through flashbacks the film shows what really happened to his squad - contrasting the realities of war with America's perceptions.</t>
  </si>
  <si>
    <t xml:space="preserve">Joe Alwyn, Garrett Hedlund, Arturo Castro, Mason Lee</t>
  </si>
  <si>
    <t xml:space="preserve">based-on-novel|character-name-in-title|squad|flashback|football-game|football|thanksgiving-day|thanksgiving|hero|soldier|texting|text-messaging|fireworks|football-player|kiss|cheerleader|stadium|limousine|texas|brother-sister-relationship|blood|throat-cut|death|american-soldier|iraq-war|military|battle|reference-to-mark-wahlberg|social-commentary|aerial-shot|bulletproof-vest|beret|patriotism|humvee|first-love|love-at-first-sight|trench|rescue-mission|bar|dancing|dancer|reference-to-the-alamo|cowboy-hat|hot-dog|drunkenness|fantasy-sequence|black-and-white-scene|interview|character-says-i-love-you|reverse-footage|character-repeating-someone-else's-dialogue|press-conference|diner|cheering-crowd|montage|public-relations|marijuana-joint|pot-smoking|tattoo|footballer|heroism|american-football|locker-room|cameo|star-spangled-banner|american-flag|courage|heavy-rain|funeral|military-funeral|bravery|hotel|media-coverage|coming-of-age|virgin|translator|desert|tunnel|beating|filmed-killing|anti-war|death-of-mentor|mentor|binoculars|punched-in-the-face|chase|fight-to-the-death|brawl|fight|fistfight|cell-phone|film-producer|reference-to-hilary-swank|reference-to-leonardo-di-caprio|reference-to-matt-damon|reference-to-saddam-hussein|reference-to-conan-the-barbarian|reference-to-gi-joe|destiny's-child|reference-to-beyonce|close-up-of-eyes|character's-point-of-view-camera-shot|subjective-camera|strangulation|year-2004|2000s|culture-clash|nonlinear-timeline|slow-motion-scene|bag-over-head|hand-grenade|army-base|hallucination|hostile-takeover|child-in-peril|school|night-vision-goggles|night-vision-binoculars|helmet-camera|helmet|post-traumatic-stress-disorder|sister-sister-relationship|husband-wife-relationship|mother-daughter-relationship|father-daughter-relationship|father-son-relationship|mother-son-relationship|scar|family-relationships|wheelchair|african-american|latin-american|ethnic-slur|racial-slur|male-camaraderie|black-comedy|f-word|armored-car|3-dimensional|insurgent|kidnapping|hostage|escape|rescue|held-at-gunpoint|torture|photograph|interrogation|captain|sergeant|commando-raid|mission|commando-mission|commando-unit|commando|special-forces|platoon|scene-during-opening-credits|u.s.-army|british-actor-playing-american-character|news-report|war-hero|war-violence|blood-splatter|betrayal|corpse|bleeding-to-death|pool-of-blood|shot-to-death|shot-in-the-chest|explosion|bazooka|grenade-launcher|ak-47|machine-gun|pistol|combat|battlefield|shootout|gunfight|opening-action-scene|violence|southern-accent|dallas-texas|3d|murder|reference-to-audie-murphy|ptsd|stretch-limousine|hummer|security-guard|gridiron|independent-film|surprise-ending</t>
  </si>
  <si>
    <t xml:space="preserve">tt2368619</t>
  </si>
  <si>
    <t xml:space="preserve">The Take</t>
  </si>
  <si>
    <t xml:space="preserve">A young con artist and an unruly CIA agent embark on an anti-terrorist mission in France.</t>
  </si>
  <si>
    <t xml:space="preserve">Idris Elba, Richard Madden, Charlotte Le Bon, Kelly Reilly</t>
  </si>
  <si>
    <t xml:space="preserve">cia|terrorist|decoy|investigation|mission|teddy-bear|con-artist|explosion|bank|french-police|police|cia-agent|bomb|buttocks|breasts|gun-in-mouth|timebomb|buddy-comedy|police-captain|police-inspector|ambulance|following-someone|abandoned-building|jukebox|pool-table|black-comedy|evacuation|black-hero|carjacking|cafe|hanged-man|hidden-door|secret-room|stylized-violence|wristwatch|bilingualism|subtitled-scene|gas-mask|character-repeating-someone-else's-dialogue|insubordination|disobeying-orders|rogue-agent|bartender|bar-fight|bar|flashback|tattoo|ambush|text-messaging|security-guard|surveillance-footage|surveillance|race-against-time|parade|media-coverage|news-report|threatened-with-a-knife|knife|shot-through-a-window|money|lasersight|silencer|sniper-rifle|sniper|shotgun|assault-rifle|machine-gun|pistol|semtex|manipulation|disguise|bag-over-head|street-market|fugitive|on-the-run|hit-in-the-crotch|falling-down-stairs|hit-with-a-baseball-bat|baseball-bat|electrocution|home-invasion|climbing-out-a-window|fence|cleaner|tracking-device|wallet|tied-to-a-chair|apartment|career-criminal|subway-station|criminal|camcorder|camera-phone|bag-of-money|wrongful-arrest|false-accusation|mosque|arrest|handcuffs|villain-arrested|revelation|police-brutality|f-word|elevator|mexican-standoff|hero|warrior|tough-guy|one-man-army|anti-hero|action-hero|one-against-many|final-showdown|showdown|disarming-someone|impersonating-a-police-officer|bulletproof-vest|helmet|paranoia|fear|panic|danger|chaos|social-decay|urban-setting|aerial-shot|revolving-door|gold-bar|gold|bank-heist|thief|bank-robbery|bank-vault|terrorist-group|terrorist-plot|nightstick|baton|man-fights-a-woman|woman-fights-a-man|woman-kills-a-man|man-kills-a-woman|attempted-murder|female-agent|female-spy|espionage|secret-agent|spy|car-accident|car-crash|arson|fire|car-set-on-fire|american-abroad|eiffel-tower-paris|photograph|mercilessness|brutality|ex-soldier|violence|death|helicopter|corpse|blood|double-cross|betrayal|deception|escape-attempt|escape|rescue|kidnapping|held-at-gunpoint|hostage|revenge|redemption|conspiracy|corruption|corrupt-cop|corrupt-police|police-corruption|police-detective|detective|van|police-officer|flash-drive|face-mask|swat-team|riot-police|riot|protester|gas-grenade|flash-grenade|flare|molotov-cocktail|shield|foot-chase|chase|police-shootout|shootout|gunfight|hand-to-hand-combat|mixed-martial-arts|martial-arts|brawl|fight|fistfight|head-butt|knocked-out|beaten-to-death|beating|kicked-in-the-stomach|kicked-in-the-face|punched-in-the-chest|punched-in-the-face|shot-to-death|shot-in-the-leg|shot-in-the-shoulder|shot-in-the-throat|shot-in-the-forehead|shot-in-the-arm|shot-in-the-head|shot-in-the-chest|shot-in-the-back|shot-in-the-face|character's-point-of-view-camera-shot|subjective-camera|slow-motion-scene|reference-to-britney-spears|written-by-director|title-at-the-end|no-title-at-beginning|no-opening-credits|british-actor-playing-american-character|computer-drive|church|breaking-down-a-door|money-transfer|mask|protest|hashtag|internet|filming|murder|restaurant|interrogation|motorcycle|rooftop-chase|rooftop|passport|press-conference|bastille-day|cell-phone|wig|plush-toy|terrorism|paris-metro|metro|subway|stealing|pickpocket|public-nudity|female-rear-nudity|female-full-frontal-nudity|female-frontal-nudity|female-nudity|sacre-coeur-paris|paris-france|rogue-cop|heist|independent-film|title-spoken-by-character|surprise-ending</t>
  </si>
  <si>
    <t xml:space="preserve">tt1798603</t>
  </si>
  <si>
    <t xml:space="preserve">Bad Santa 2</t>
  </si>
  <si>
    <t xml:space="preserve">Fueled by cheap whiskey, greed and hatred, Willie teams up once again with his angry little sidekick, Marcus, to knock off a Chicago charity on Christmas Eve.</t>
  </si>
  <si>
    <t xml:space="preserve">Miramax/Broad Green</t>
  </si>
  <si>
    <t xml:space="preserve">Billy Bob Thornton, Kathy Bates, Tony Cox, Christina Hendricks</t>
  </si>
  <si>
    <t xml:space="preserve">anti-christmas|mad-woman|masturbation|villain|pervert|creep|perversion|toilet-humor|midwest|chicago-illinois|white-trash|porn|doggystyle-sex|bad-taste|bbw|gross-out-comedy|middle-finger|testicles|reference-to-charles-manson|raised-middle-finger|soap|hand-job|alcohol|african-american|pointing-a-gun-at-someone|pointing-a-gun-on-someone|butt|ass|sex-scene|pee|phone|cellphone|pizza|blood|red-hair|caucasian|beer|gunshot|violence|bullet|handgun|gun|santa-hat|smoking|strong-language|f-word|swearing|profanity|santa|dwarf|sequel</t>
  </si>
  <si>
    <t xml:space="preserve">tt3640424</t>
  </si>
  <si>
    <t xml:space="preserve">Allied</t>
  </si>
  <si>
    <t xml:space="preserve">In 1942, a Canadian intelligence officer in North Africa encounters a female French Resistance fighter on a deadly mission behind enemy lines. When they reunite in London, their relationship is tested by the pressures of war.</t>
  </si>
  <si>
    <t xml:space="preserve">Brad Pitt, Vincent Ebrahim, Xavier De Guillebon, Marion Cotillard</t>
  </si>
  <si>
    <t xml:space="preserve">Nominated for 1 Oscar. Another 10 nominations.</t>
  </si>
  <si>
    <t xml:space="preserve">french|spy|german-spy|suicide|world-war-two|nazi|espionage|posing-as-husband-and-wife|murder|secret-mission|suspense|assassination|love|french-resistance|royal-canadian-air-force|suspicion|french-morocco|bombing|double-agent|loss-of-mother|loss-of-wife|death-of-wife|anger|strangulation|intelligence-agent|marriage|disobeying-orders|gas-grenade|danger|panic|fear|drunkenness|disfigurement|man-kills-a-woman|woman-kills-a-man|massacre|shot-to-death|assassination-plot|brutality|violence|death|double-cross|betrayal|deception|race-against-time|moral-dilemma|counter-espionage|female-agent|secret-agent|fatal-attraction|femme-fatale|sabotage|subterfuge|fake-identity|tragedy|wartime|suicide-by-shooting-one's-self-in-the-head|vomiting|drunk|airplane-crash|childbirth|1940s|year-1942|explosion|air-raid|raid|military|french-canadian|swastika|jail|pilot|london-england|bare-breasts|female-nudity|male-nudity|casablanca-morocco|airplane|husband-wife-relationship|death-of-mother|baby|suicide-by-shooting|suicide-by-gunshot|piano|telephone-call|one-word-title|photograph|champagne|subtitled-scene|picnic|mirror|sex-in-a-car|party|umbrella|rain|bare-butt|baby-girl|mission|german|canadian|morocco|resistance|ambassador|commander|resistance-fighter|paratrooper|desert|wing-commander|vomit|alberta-canada|mother-daughter-relationship|father-daughter-relationship|police-station|fire|assumed-identity|eye-injury|top-secret|secret-operation|lie|period-piece|pregnant-woman|embassy|breaking-and-entering|disarming-someone|rifle|pistol|binoculars|military-officer|investigation|wedding|ranch|rookie|mother-son-relationship|father-son-relationship|offscreen-killing|beer|whisky|prisoner|prison-guard|prison|amputee|hand-grenade|tank|paranoia|passion|historical-fiction|interrogation|alcoholic|drunkard|ex-soldier|blind-man|blindness|veteran's-hospital|hospital|gun-hidden-under-table|shot-in-the-back|shot-in-the-chest|shot-in-the-forehead|shot-in-the-head|fundraiser|mercilessness|flashback|pregnancy|blood-splatter|blood|rescue|held-at-gunpoint|anti-war|bunker|street-shootout|shootout|gunfight|escape|escape-attempt|france|coded-message|wiretapping|training|undercover-agent|undercover|seduction|revelation|french-woman|frenchman|luger|revolver|tommy-gun|fake-passport|tragic-ending|military-police|wing-man|airman|british-secret-service|british-intelligence|general|british-army|f-word|lesbian|american-in-the-uk|american-abroad|female-soldier|american-soldier|british-soldier|soldier|air-force-base|british-royal-air-force|dogfight|blitz|battle|aerial-combat|air-battle|fighter-plane|fighter-pilot|biplane|fireball|ambush|crash-landing|car-bomb|bomb|exploding-airplane|exploding-building|exploding-car|parachute|airfield|suffocation|lesbian-kiss|woman-spy|female-spy|jail-cell|intrigue|gun|machine-gun|surprise-ending|secretary|police-officer|communications|vinyl|hospital-bed|heavy-rain|lightning|nightclub|ballroom|dancing|cafe|automobile|phone-booth|pay-phone|restaurant|playing-card|horse|friendship|gas-lamp|flashlight|pub|chicken|man-with-glasses|scar|wheelchair|nurse|letter|character-says-i-love-you|jewelry-store|ball|repeated-line|flash-forward|premarital-sex|rooftop|apartment|hotel|kiss|message|telephone|bed|cigarette-smoking|hat|casino|card-game|bare-chested-male|bilingualism|undressing|sandstorm|money|suitcase|taxi-driver|taxi|colonel|film-with-ambiguous-title|ethnic-slur|sunglasses|no-opening-credits|siren|reference-to-adolf-hitler|woman|sex-scene|looking-at-oneself-in-a-mirror|actor-shares-first-name-with-character|title-spoken-by-character</t>
  </si>
  <si>
    <t xml:space="preserve">tt1711525</t>
  </si>
  <si>
    <t xml:space="preserve">Office Christmas Party</t>
  </si>
  <si>
    <t xml:space="preserve">When his uptight CEO sister threatens to shut down his branch, the branch manager throws an epic Christmas party in order to land a big client and save the day, but the party gets way out of hand...</t>
  </si>
  <si>
    <t xml:space="preserve">Jason Bateman, Olivia Munn, T.J. Miller, Jennifer Aniston</t>
  </si>
  <si>
    <t xml:space="preserve">christmas-party|christmas|sex-on-a-desk|co-worker|woman|microskirt|woman-wearing-a-micro-mini-skirt|short-skirt|mini-skirt|strip-poker|fire|cocaine-in-snow-machine|fall-from-balcony|slip-n-slide|swinging-from-lights|snow-machine|male-nudity|female-nudity|eggnog|uber-driver|group-sex|sex-in-a-bathroom|car-jump|debauchery|hospital-gown|hospital-room|copy-machine|pot|cocaine|male-frontal-nudity|three-word-title|brother-sister-relationship|office-building|female-stockinged-soles|foot-closeup|camera-shot-of-feet|female-stockinged-feet|female-stockinged-legs|black-pantyhose|pantyhose|prostitute</t>
  </si>
  <si>
    <t xml:space="preserve">tt4550098</t>
  </si>
  <si>
    <t xml:space="preserve">Nocturnal Animals</t>
  </si>
  <si>
    <t xml:space="preserve">A wealthy art gallery owner receives a draft of her ex-husband's new novel, and once she starts reading it she just cannot put it down.</t>
  </si>
  <si>
    <t xml:space="preserve">Amy Adams, Jake Gyllenhaal, Michael Shannon, Aaron Taylor-Johnson</t>
  </si>
  <si>
    <t xml:space="preserve">Nominated for 1 Oscar. Another 16 wins &amp; 130 nominations.</t>
  </si>
  <si>
    <t xml:space="preserve">revenge|abortion|loss-of-wife|based-on-novel|manuscript|grief|loss-of-daughter|death-of-daughter|death-of-wife|husband-wife-relationship|female-full-frontal-nudity|novel|ex-husband|art-gallery|nudity|los-angeles-california|flashback|murderer|murder|stood-up|mother-daughter-relationship|rape|violence|loss-of-family|stuck-in-the-middle-of-nowhere|male-objectification|title-appears-in-writing|shot-in-the-back|lung-cancer|motel|art-gallery-opening|paper-cut|nonlinear-timeline|female-frontal-nudity|trailer|desert|hostage|mansion|art-show|art-installation|humiliation|running-a-car-off-the-road|shot-to-death|male-in-shower|unfaithful-wife|infidelity|novelist|crying-man|bare-chested-male|independent-film|title-spoken-by-character|sitting-on-the-toilet|outdoor-toilet|female-rear-nudity|stood-up-for-dinner|hairy-chest|woman|marriage|gang-leader|police-lieutenant|cynicism|divorce|domineering-mother|brawl|final-showdown|showdown|criminal|scar|self-inflicted-gunshot-wound|justice|escape-attempt|punched-in-the-face|tattoo|farmhouse|manipulation|road-trip|photograph|moral-dilemma|businessman|hit-on-the-head|text-messaging|gang-member|knife|melodrama|love|police-vigilantism|no-cell-phone-signal|teenage-girl|teenager|father-daughter-relationship|police-brutality|family-relationships|englishman|drunkenness|party|gallery-owner|laptop|2010s|camera-phone|boardroom|cigarette-smoking|freeway|retirement|car-chase|gang|shower|looking-at-oneself-in-a-mirror|lipstick|montage|insomniac|extramarital-affair|mistress|elevator|hotel|older-woman-younger-man-relationship|british-actor-playing-american-character|man-kills-a-woman|panic|rape-victim|rapist|danger|terminal-illness|police-station|police|robbery|stealing-a-car|car-theft|car-thief|police-detective|detective|fear|police-car|tire-iron|hitchhiking|hitchhiker|double-cross|escape|held-at-gunpoint|paranoia|kidnapping|deception|blood-splatter|blood|fireplace|hatred|anger|mercilessness|brutality|death|insomnia|woman-in-jeopardy|interrogation|child-in-peril|police-lineup|arrest|handcuffs|pistol|death-of-family|child-murder|shot-in-the-chest|shot-in-the-arm|corpse|nude-woman-murdered|psychopath|sadism|sadist|f-word|story-within-a-story|cowboy-hat|redemption|cell-phone|painting|trailer-trash|trailer-home|ex-husband-ex-wife-relationship|plumber|electrician|defecation|sociopath|dreadlocks|redneck|spit-in-the-face|southern-accent|murder-of-family|new-york-city|boyfriend-girlfriend-relationship|heavy-rain|snow|aerial-shot|scene-during-opening-credits|slow-motion-scene|writer|psychological-thriller|neo-noir|suspense|author|written-by-director|man-with-lung-cancer|cancer|male-nudity|bathtub|female-nudity|artist|standing-in-the-rain|restaurant|diner|car-accident|gun|overbearing-mother|flat-tire|texas|police-officer|ex-wife|man-crying|naked-man|mustache|death-of-child|surprise-ending|gay-slur|homosexual|toilet|reading-a-book</t>
  </si>
  <si>
    <t xml:space="preserve">tt4540710</t>
  </si>
  <si>
    <t xml:space="preserve">Miss Sloane</t>
  </si>
  <si>
    <t xml:space="preserve">In the high-stakes world of political power-brokers, Elizabeth Sloane is the most sought after and formidable lobbyist in D.C. But when taking on the most powerful opponent of her career, she finds winning may come at too high a price.</t>
  </si>
  <si>
    <t xml:space="preserve">Jessica Chastain, Gugu Mbatha-Raw, Michael Stuhlbarg, Mark Strong</t>
  </si>
  <si>
    <t xml:space="preserve">Nominated for 1 Golden Globe. Another 4 nominations.</t>
  </si>
  <si>
    <t xml:space="preserve">lobbyist|gun-control|two-word-title|ethics|consultant|lawyer|televised-debate|congressional-hearing|senator|politician|meeting|gunshot|shot-to-death|handgun|female-friendship|courtroom|prison|debate|shouting|argument|confrontation|pills|fired-from-the-job|quitting-job|held-at-gunpoint|washington-dc|lobbying|male-prostitute|boxer-briefs|male-underwear|male-escort|title-spoken-by-character|character-name-in-title|laughing|bare-chested-male|gun|hotel-room|hotel|lexus|weapon|washington|united-states-of-america|woman|f-rated|planted-evidence|television|bathroom|legislation|office|surveillance|senate</t>
  </si>
  <si>
    <t xml:space="preserve">tt4034228</t>
  </si>
  <si>
    <t xml:space="preserve">Manchester by the Sea</t>
  </si>
  <si>
    <t xml:space="preserve">A depressed uncle is asked to take care of his teenage nephew after the boy's father dies.</t>
  </si>
  <si>
    <t xml:space="preserve">Amazon Studios</t>
  </si>
  <si>
    <t xml:space="preserve">Casey Affleck, Ben O'Brien, Kyle Chandler, Richard Donelly</t>
  </si>
  <si>
    <t xml:space="preserve">Won 2 Oscars. Another 111 wins &amp; 235 nominations.</t>
  </si>
  <si>
    <t xml:space="preserve">nephew|uncle|death|death-of-brother|massachusetts|loss-of-brother|last-will-and-testament|manchester-massachusetts|guardian|burning-house|custodian|uncle-nephew-relationship|fishing|morgue|congestive-heart-failure|ice-hockey|haunted-by-the-past|bereavement|fire|attempted-suicide|destroyed-by-fire|loss-of-children|panic-attack|adoption|boating|guilt-ridden|accidental-death|loss-of-father|dead-body|mother-son-relationship|drunkenness|husband-wife-relationship|drinking|nonlinear-timeline|flash-forward|crying|snow|frozen-chicken|loss|house-fire|death-of-daughter|brother-brother-relationship|death-of-father|actor-shares-last-name-with-character|bar-fight|teenager|handyman|friend|janitor|hospital|alcoholic-mother|16-year-old|funeral|fishing-boat|grief|boat|burial|bar|depression|reference-to-star-trek|woman|ambulance|graveyard|female-editor|teenage-sexuality|teen-sexuality|teen-sex|panties|bra|black-panties|bra-and-panties|girl-in-bra-and-panties|girl-in-bra|girl-in-underwear|teenage-girl-in-underwear|suicide-attempt|destroyed-home|dead-children|2010s|plumbing|engine-trouble|f-word|awkward-silence|heart-condition|heart-failure|high-school-student|high-school|leaking-water|clearing-snow|fishing-pole|man-crying|boxer-shorts|male-underwear|man-undressing|bare-chested-male|beer-drinking|shovelling-snow|dumpster|clogged-toilet|location-in-title|city-name-in-title|awkwardness|mother-son-reunion|doctor|memory|photograph|little-girl|boston-massachusetts|looking-for-a-job|pretending-to-do-homework|teenage-band|refrigerator|eating|food|reference-to-jesus-christ|drink|beer|flashback|ice-hockey-coach|coach|pain|crying-teenage-boy|crying-woman|crying-man|cold-the-temperature|blood|hit-in-the-face|facial-wound|bloody-nose|baby-boy|pregnancy|fight|catholic|christian|mother-daughter-relationship|teenage-sex|teenage-girl|teenage-boy|friendship|boyfriend-girlfriend-relationship|repair-man|death-of-son|congenative-heart-disease</t>
  </si>
  <si>
    <t xml:space="preserve">tt4501244</t>
  </si>
  <si>
    <t xml:space="preserve">Why Him?</t>
  </si>
  <si>
    <t xml:space="preserve">A holiday gathering threatens to go off the rails when Ned Fleming realizes that his daughter's Silicon Valley millionaire boyfriend is about to pop the question.</t>
  </si>
  <si>
    <t xml:space="preserve">Zoey Deutch, James Franco, Tangie Ambrose, Cedric the Entertainer</t>
  </si>
  <si>
    <t xml:space="preserve">family-relationships|rivalry|billionaire|pubic-hair|male-pubic-hair|drone|father-daughter-relationship|boyfriend-girlfriend-relationship|male-objectification|bare-chested-male|two-word-title|question-in-title</t>
  </si>
  <si>
    <t xml:space="preserve">tt3717252</t>
  </si>
  <si>
    <t xml:space="preserve">Underworld: Blood Wars</t>
  </si>
  <si>
    <t xml:space="preserve">Vampire death dealer, Selene (Kate Beckinsale) fights to end the eternal war between the Lycan clan and the Vampire faction that betrayed her.</t>
  </si>
  <si>
    <t xml:space="preserve">Lakeshore Entertainment</t>
  </si>
  <si>
    <t xml:space="preserve">Kate Beckinsale, Theo James, Tobias Menzies, Lara Pulver</t>
  </si>
  <si>
    <t xml:space="preserve">Anna Foerster</t>
  </si>
  <si>
    <t xml:space="preserve">vampire|sequel|feature-film-directorial-debut|gothic|urban-gothic|fifth-part|title-directed-by-female|woman-breaks-man's-neck|neck-breaking|snowing|betrayal|drinking-blood|complot|sword|uzi|twin-handguns|handgun|female-antagonist|ambition|confrontation|female-vampire|strong-female-lead|one-woman-army|martial-arts|f-rated|death|train|fight|blood|council|coven|hybrid|traitor|battle|underworld|poison|power|clemency|spine-ripped-out|torso-cut-in-half|ring|female-spy|spy|assassination-attempt|assassin|female-killer|female-assassin|reverse-footage|fighting|cage-fight|albino|character-repeating-someone-else's-dialogue|anger|party|survival|paranoia|panic|danger|fear|near-death-experience|self-healing|secret-laboratory|laboratory|burnt-body|distrust|self-sacrifice|strapped-to-a-table|torture|macguffin|tragic-past|tragic-heroine|dark-past|haunted-by-the-past|open-ended|break-in|dark-heroine|assault-rifle|sniper|ambush|harpoon|crisis-of-conscience|redemption|conspiracy|raid|henchwoman|henchman|bodyguard|fictional-war|decapitation|severed-head|severed-arm|interrogation|tracking-device|rainstorm|heavy-rain|lightning|crossbow|explosive|bomb|darkness|sword-fight|shield|impalement|mind-reading|water|suicide-attempt|pistol-whip|knocked-out-with-a-gun-butt|knocked-out|fight-to-the-death|guard|stealing-a-car|corrupt-official|framed-for-murder|frame-up|false-accusation|manipulation|heir|spear-throwing|knife-throwing|threatened-with-a-knife|knife|stabbed-in-the-hand|transformation|cage-fighting|secret-door|bloodletting|spear|injection|hypodermic-needle|sunlight|burned-to-death|burned-alive|burning-body|training|shooting-range|target-practice|fugitive|on-the-run|opening-action-scene|one-against-many|flashlight|safe-haven|secret-passageway|tunnel|subway-station|subway|railyard|train-station|castle|horse|bridge|aerial-shot|mountain|blizzard|ice|snow|glowing-eyes|resurrection|hanging-upside-down|back-from-the-dead|pool|armory|loss-of-father|mexican-standoff|disarming-someone|shotgun|50.-caliber-machine-gun|ak-47|machine-gun|flashback|bare-chested-male|love|unrequited-love|strangulation|revelation|throat-slitting|corpse|surveillance-footage|security-guard|security-camera|surveillance|hologram|silver|ultraviolet|bullet-wound|bullet|desert-eagle|machine-pistol|pistol|army|soldier|female-soldier|warrior|tough-guy|action-hero|reluctant-hero|female-fighter|female-warrior|tough-girl|returning-character-killed-off|anti-heroine|action-heroine|female-protagonist|father-son-relationship|directorial-debut|female-director|voice-over-narration|no-opening-credits|recap-segment|fur-coat|dark-fantasy|regeneration|supernatural|werewolf|super-speed|super-strength|supernatural-power|falling-down-stairs|falling-from-height|jumping-from-height|wall-of-ice|jumping-through-a-window|slow-motion-action-scene|slow-motion-scene|bullet-time|dual-wield|gun-fu|stylized-violence|explosion|righteous-rage|poetic-justice|showdown|final-battle|final-showdown|combat|battlefield|gunfight|shootout|kicked-in-the-stomach|kicked-in-the-face|punched-in-the-chest|punched-in-the-face|motorcycle|hummer|motorcycle-chase|car-motorcycle-chase|chase|beaten-to-death|beating|hand-to-hand-combat|mixed-martial-arts|latex-catsuit|brawl|fistfight|man-kills-a-woman|man-punches-a-woman|man-fights-a-woman|woman-hits-a-man|woman-punches-a-man|woman-kills-a-man|woman-fights-a-man|massacre|evil-woman|femme-fatale|villainess|covered-in-blood|gore|blood-splatter|double-cross|broken-mirror|deception|escape|rescue|held-at-gunpoint|hostage|mercilessness|brutality|violence|murder|stabbed-in-the-leg|stabbed-through-the-back|stabbed-to-death|stabbed-in-the-back|stabbed-in-the-chest|stabbed-in-the-shoulder|stabbed-in-the-arm|stabbed-in-the-neck|stabbed-in-the-throat|stabbed-through-the-head|stabbed-in-the-head|stabbed-in-the-face|stabbed-in-the-eye|shot-in-the-foot|shot-in-the-leg|shot-to-death|shot-in-the-back|shot-in-the-chest|shot-in-the-arm|shot-in-the-shoulder|shot-in-the-throat|shot-in-the-face|shot-in-the-forehead|shot-in-the-head|evil-man|seduction|fortress|death-of-father|surprise-ending</t>
  </si>
  <si>
    <t xml:space="preserve">tt4572514</t>
  </si>
  <si>
    <t xml:space="preserve">Patriots Day</t>
  </si>
  <si>
    <t xml:space="preserve">The story of the 2013 Boston Marathon bombing and the aftermath, which includes the city-wide manhunt to find the terrorists responsible.</t>
  </si>
  <si>
    <t xml:space="preserve">Mark Wahlberg, Dicky Eklund Jr., Michael Marchand, Rhet Kidd</t>
  </si>
  <si>
    <t xml:space="preserve">police|manhunt|boston-marathon|terrorist|boston-marathon-bombing|fbi|boston-massachusetts|terrorism|terrorist-attack|police-dragnet|based-on-true-story|marathon|chaos|escape|bomb|massachusetts|investigation|eye-gouging|pickup-truck|beating|punched-in-the-chest|punched-in-the-face|brawl|fight|fistfight|fire|car-set-on-fire|double-cross|deception|brutality|rescue|on-the-run|tragic-event|tragedy|death|female-cop|policewoman|rooftop|helmet|tattoo|scar|wheelchair|law-enforcement|bulletproof-vest|leg-brace|broken-leg|leg-injury|knife|russian-american|car-accident|car-crash|radical-islam|radical|hummer|cameo|sunglasses|archival-footage|dog|atm-machine|analyst|radio-news|reference-to-martin-luther-king|attempted-robbery|disarming-someone|jackhammer|montage|barack-obama|church|press-conference|police-sergeant|run-over-by-a-car|watertown-massachusetts|newspaper-headline|bilingualism|forensic-evidence|doctor|soldier|surgery|jogging|marijuana-joint|pot-smoking|diner|cigarette-smoking|drug-dealer|hands-tied|fireworks|college-campus|asian-man|cell-phone|interracial-relationship|innocent-person-killed|blood-splatter|beer|long-take|convenience-store|apartment|motorcycle-cop|motorcycle|stealing-a-car|security-guard|security-camera|surveillance|held-at-gunpoint|hostage|gas-station|baseball|fenway-park|stadium|american-flag|operation|desperation|van|shield|shot-through-a-window|subtitled-scene|sociopath|brother-brother-relationship|laptop|islamic-terrorism|islam|jihad|commando-raid|pizza-parlor|restaurant|neo-noir|college-student|police-funeral|funeral|shot-to-death|shot-in-the-chest|shot-in-the-face|husband-wife-relationship|boyfriend-girlfriend-relationship|nurse|hospital|amputee|severed-leg|mustache|man-with-glasses|bar|corpse|baseball-cap|commando-unit|bloody-body-of-child|firefighter|fire-truck|ambulance|helicopter|police-raid|flashlight|product-placement|hatred|anger|paranoia|panic|danger|fear|fingerprint|photograph|news-report|media-coverage|warehouse|two-way-mirror|commando|interrogator|courage|bravery|heroism|male-camaraderie|black-comedy|f-word|standoff|electronic-music-score|terrorist-cell|terrorist-plot|no-title-at-beginning|urban-setting|arrest|handcuffs|slow-motion-scene|2010s|street-shootout|police-shootout|gunfight|shootout|exploding-car|exploding-building|inspired-by-true-events|grenade|explosive|bomber|suspense|aerial-shot|suburbia|fbi-agent|special-forces|mayor|governor|police-commissioner|police-detective|detective|police-station|national-guard|swat-team|car-chase|police-chase|chase|police-officer-killed|policeman|police-officer|sniper-rifle|sniper|shotgun|machine-gun|pistol|violence|based-on-true-events|death-of-brother|fbi-investigation|murder-investigation|title-at-the-end|no-opening-credits|what-happened-to-epilogue|blood|boat|chinese|gun|police-car|texting|text-messaging|tv-news|watching-tv|bomb-explosion|explosion|muslim|massachusetts-institute-of-technology|mit|pizza|male-in-underwear|bare-chested-male|year-2013|based-on-real-events|two-word-title|terrorist-bombing|kidnapping|carjacking|obstruction-of-justice|fugitive|fanatic|surveillance-footage|murder|cop-killer|fragmentation-bomb|gun-battle|interrogation|homemade-explosive|crime-investigation|crime-scene|police-chief|death-of-child|title-spoken-by-character|surprise-ending|filmed-killing|night-vision-binoculars|jewish-american|vaseline|written-by-director</t>
  </si>
  <si>
    <t xml:space="preserve">tt2072233</t>
  </si>
  <si>
    <t xml:space="preserve">Sleepless</t>
  </si>
  <si>
    <t xml:space="preserve">A cop with a connection to the criminal underworld scours a nightclub in search of his kidnapped son.</t>
  </si>
  <si>
    <t xml:space="preserve">Jamie Foxx, Michelle Monaghan, Scoot McNairy, Dermot Mulroney</t>
  </si>
  <si>
    <t xml:space="preserve">Baran bo Odar</t>
  </si>
  <si>
    <t xml:space="preserve">drugs|criminal|casino|gangster|partner|race-against-time|nightclub|undercover|police|police-officer|las-vegas|corrupt-cop|kidnapping|internal-affairs|police-escort-killed|police-escort|police-officer-taken-hostage|police-officer-shot-in-the-head|police-officer-shot|hanging-upside-down|gash-in-the-face|hit-with-a-chair|drowning|underwater-scene|obscene-finger-gesture|raised-middle-finger|false-accusation|lens-flare|cigarette-smoking|tough-cop|rogue-agent|dea-agent|man-fights-a-woman|woman-kills-a-man|final-showdown|evacuation|suffocated-to-death|suffocation|cat-and-mouse|following-someone|flashlight|stabbed-in-the-stomach|husband-wife-estrangement|disguise|wristwatch|sunglasses|cover-up|flowers|van|investigation|robbery|organized-crime|mobster|sugar|dea|news-report|overturning-car|spiral-staircase|beard|tunnel|fire-extinguisher|hotel-room|hotel|dry-cleaning|elevator|security-camera|surveillance|security-guard|fight-to-the-death|danger|fear|paranoia|panic|suspicion|chase|meat-cleaver|kitchen|impalement|arrest|handcuffs|handcuffed-to-a-bedpost|locked-in-a-room|shot-through-a-window|photograph|informant|golf-club|sociopath|bag-over-head|cocaine|interrogation|torture|stadium|scar|bare-chested-male|pool|death-threat|cell-phone|body-landing-on-a-car|hit-by-a-car|showdown|stealing-a-car|police-psychiatrist|psychiatrist|hidden-door|corrupt-businessman|bartender|bar|ambush|child-with-a-gun|child-in-peril|teenage-boy|teenager|ex-husband-ex-wife-relationship|mother-son-relationship|father-son-relationship|hospital|nurse|ambulance|fire-truck|crime-scene|strangulation|stabbed-in-the-throat|stabbed-in-the-ear|stabbed-in-the-chest|threatened-with-a-knife|knife|gas-mask|tear-gas|disarming-someone|grenade-launcher|shotgun|machine-gun|revolver|pistol|shot-in-the-leg|shot-in-the-back|electrocution|taser|pistol-whip|knocked-out|shot-in-the-arm|woman-fights-a-man|shot-in-the-forehead|shot-in-the-head|f-word|spitting-blood|shot-to-death|shot-in-the-chest|one-day|tattoo|henchman|thug|bodyguard|spa|macguffin|tall-man|thrown-through-a-window|beaten-to-death|beating|kicked-in-the-stomach|punched-in-the-chest|punched-in-the-face|hand-to-hand-combat|mixed-martial-arts|martial-arts|brawl|fight|fistfight|locker-room|stabbed-to-death|underground-parking-garage|parking-garage|die-hard-scenario|masked-man|face-mask|blood-splatter|blood|double-cross|betrayal|deception|rescue-attempt|escape|rescue|held-at-gunpoint|hostage|female-warrior|mercilessness|brutality|violence|death|murder|urban-setting|social-decay|corruption|undercover-cop|police-officer-killed|police-car|badge|police-station|detective|tough-girl|desperation|warrior|tough-guy|anti-hero|black-cop|neo-noir|suspense|tension|opening-action-scene|car-accident|car-crash|car-chase|gunfight|shootout|street-shootout|aerial-shot|no-opening-credits|anti-heroine|estranged-son|carnapping|presumed-dead|mob-boss|drug-dealer|entrepreneur|police-officer-drowned|killed-in-action|undercover-policeman|one-word-title|police-corruption|remake-of-french-film|remake|las-vegas-nevada|police-investigation|police-detective|surprise-ending</t>
  </si>
  <si>
    <t xml:space="preserve">tt0490215</t>
  </si>
  <si>
    <t xml:space="preserve">Silence</t>
  </si>
  <si>
    <t xml:space="preserve">In the 17th century, two Portuguese Jesuit priests travel to Japan in an attempt to locate their mentor, who is rumored to have committed apostasy, and to propagate Catholicism.</t>
  </si>
  <si>
    <t xml:space="preserve">Andrew Garfield, Adam Driver, Liam Neeson, Tadanobu Asano</t>
  </si>
  <si>
    <t xml:space="preserve">Adventure, Drama, History</t>
  </si>
  <si>
    <t xml:space="preserve">Nominated for 1 Oscar. Another 6 wins &amp; 47 nominations.</t>
  </si>
  <si>
    <t xml:space="preserve">portuguese|japan|religious-persecution|jesuit-priest|torture|martyrdom|crisis-of-faith|shogunate|17th-century|religious-icon|betrayal|inquisitor|faith|jesuit|apostasy|prisoner|missionary|year-1641|boat|cat|beard|silver|captive|drowning|martyr|confession|mass|rosary|cross|sword|blood|beheading|voice-over-narration|doubt|man-crying|crying-man|thirst|loincloth|bare-chested-male|1630s|year-1639|christianity|one-word-title|death-of-friend|based-on-novel|title-spoken-by-character|jail|voice-over|head-cut-off|based-on-true-story|no-music-during-end-credits|severed-head|trader</t>
  </si>
  <si>
    <t xml:space="preserve">tt2361317</t>
  </si>
  <si>
    <t xml:space="preserve">Live by Night</t>
  </si>
  <si>
    <t xml:space="preserve">A group of Boston-bred gangsters set up shop in balmy Florida during the Prohibition era, facing off against the competition and the Ku Klux Klan.</t>
  </si>
  <si>
    <t xml:space="preserve">Ben Affleck, Elle Fanning, Remo Girone, Brendan Gleeson</t>
  </si>
  <si>
    <t xml:space="preserve">prohibition|love|revenge|kkk|betrayal|organized-crime|rival|voice-over|1930s|1920s|male-rivalry|trust|blackmail|racism|gangster|money|cuba|bank|redemption|corrupt-cop|sheriff|liquor|speakeasy|cuban|mobster|distillery|florida|femme-fatale|death|murder|police|outlaw|prison|ku-klux-klan|evangelist|beer|desperation|moral-dilemma|flare|fireworks|corpse|near-death-experience|handcuffs|hatred|warehouse|docks|historical-fiction|subtitled-scene|orphanage|brothel|assassination|assassination-attempt|hotel|photographer|christian|anger|home-invasion|drugs|scar|gasoline|bank-heist|hired-killer|necklace|barbershop|paranoia|panic|danger|fear|honor|social-commentary|fight-the-system|cynicism|immigrant|white-suit|bomb|car-bomb|factory|loss-of-father|loss-of-loved-one|death-of-loved-one|loss-of-daughter|death-of-daughter|fedora|funeral|heart-attack|release-from-prison|ex-convict|hospital|prisoner|rise-to-power|painting|loss-of-sister|love-triangle|extramarital-affair|death-of-sister|great-depression|character-repeating-someone-else's-dialogue|innocent-person-killed|loss-of-mother|bag-of-money|car-fire|car-set-on-fire|fade-to-black|automobile|overturning-car|car-accident|car-crash|torture|psychopath|sociopath|woman-slaps-a-man|subjective-camera|interrogation|diner|character's-point-of-view-camera-shot|snow|cigarette-smoking|cigar-smoking|mansion|getaway|getaway-driver|race-relations|palm-tree|teenager|interracial-marriage|interracial-relationship|husband-wife-relationship|tragic-ending|tragedy|tragic-event|single-father|father-daughter-relationship|brother-sister-relationship|family-relationships|single-parent|widower|heist-gone-wrong|robbery|bank-robber|robber|thief|neo-noir|world-war-one-veteran|ex-soldier|ex-marine|warrior|tough-guy|anti-hero|ambush|corruption|faked-death|pimp|phone-booth|pay-phone|telephone-call|telephone|banana|heroin-addict|drug-addict|bar|party|nightclub|teenage-girl|slow-motion-scene|love-interest|whipping|silencer|forest|woods|opening-action-scene|card-game|gambling|bound-and-gagged|thug|henchman|bodyguard|disarming-someone|knocked-out-with-a-gun-butt|knocked-out|pistol-whip|tommy-gun|shotgun|luger|revolver|pistol|bullet-ballet|massacre|heroic-bloodshed|falling-down-stairs|final-showdown|showdown|chaos|chase|police-chase|police-officer-killed|corrupt-police|police-corruption|destruction|police-station|police-inspector|police-chief|arson|policeman|jumping-from-a-car|newspaper-headline|corrupt-official|councilor|molotov-cocktail|church|tent|casino|black-comedy|f-word|friendship|dynamite|urban-decay|social-decay|smuggler|smuggling|alcohol|nonlinear-timeline|rum|torch|crucifix|title-at-the-end|hillbilly|redneck|southern-accent|no-opening-credits|racist|n-word|ethnic-slur|altered-version-of-studio-logo|italian|irish|italian-american|irish-american|secret-tunnel|mafia-boss|mob-boss|crime-boss|mafia|irish-mob|gang-war|gang|dolphin|alligator|swamp|boat|aerial-shot|bridge|florida-keys|florida-everglades|miami-florida|ybor-city-tampa-florida|tampa-florida|boston-massachusetts|charlestown-massachusetts|seduction|mob-violence|exploding-building|exploding-car|shot-through-a-window|shot-through-a-wall|kicked-in-the-stomach|beaten-to-death|beating|woman-kills-a-man|punched-in-the-chest|street-shootout|police-shootout|female-assassin|shootout|knife|throat-slitting|shot-point-blank|female-killer|shot-in-the-leg|shot-in-the-shoulder|shot-in-the-arm|hitman|shot-in-the-chest|shot-in-the-face|shot-in-the-forehead|attempted-murder|pool-of-blood|spitting-blood|blood-splatter|blood|double-cross|assassin|deception|escape-attempt|escape|rescue|held-at-gunpoint|hostage|kidnapping|brutality|mercilessness|professional-hit|written-by-director|directed-by-star|written-by-star|mob-hit|written-and-directed-by-cast-member|underground-tunnel|preaching|female-preacher|preacher|prostitute|mistress|grave|suicide|photograph|dancing|tunnel|train|train-station|broken-nose|father-son-relationship|father-is-police-officer|man-slaps-woman|face-slap|car-on-fire|police-car-chase|police-car|heist|tailor|restaurant|explosion|shot-in-the-back|shot-in-the-head|violence|poker|fire|burning-cross|cemetery|irish-accent|sex-scene|beach|movie-theater|reference-to-adolf-hitler|reference-to-fdr|voice-over-narration|vengeance|mustache|elevator|woman-crying|crying-woman|man-crying|crying-man|vomiting|kicked-in-the-groin|punched-in-the-face|arrest|gay-character|racial-slur|cafe|death-of-wife|presumed-dead|montage|bank-robbery|car-chase|shot-to-death|machine-gun|gunfight|police-captain|police-officer|born-again-christian|evangelical|three-word-title|criminal|actor-director-writer|death-of-father|death-of-mother|based-on-novel|surprise-ending|loss-of-wife</t>
  </si>
  <si>
    <t xml:space="preserve">tt4385888</t>
  </si>
  <si>
    <t xml:space="preserve">20th Century Women</t>
  </si>
  <si>
    <t xml:space="preserve">The story of a teenage boy, his mother, and two other women who help raise him among the love and freedom of Southern California of 1979.</t>
  </si>
  <si>
    <t xml:space="preserve">Annette Bening, Elle Fanning, Greta Gerwig, Billy Crudup</t>
  </si>
  <si>
    <t xml:space="preserve">Mike Mills</t>
  </si>
  <si>
    <t xml:space="preserve">Nominated for 1 Oscar. Another 10 wins &amp; 66 nominations.</t>
  </si>
  <si>
    <t xml:space="preserve">1970s|mother|teenage-boy|son|united-states-of-america|20th-century|woman|f-rated|dinner|beach|polaroid-photograph|bare-breasts|17-year-old-girl|17-year-old|new-york-city|doctor|cat|hospital|voice-over|scaffolding|feminist|feminism|shouting|argument|fight|parent|parenting|parenthood|teenage-son|old-house|cigarette|year-1979|santa-barbara|reference-to-david-bowie|teenage-girl|15-year-old|single-parent|bare-chested-male|santa-barbara-california|record-player|dancing|single-mother|loneliness|fistfight|punched-in-the-face|pregnancy-scare|pregnancy-test|photograph|photographer|sex-scene|cigarette-smoking|voice-over-narration|epilogue|biplane|airplane|female-friendship|cancer-survivor|cancer|cervical-cancer|menstruation|coming-of-age|birthday-party|fire|car-on-fire|police-officer|motel|teenager|mother-son-relationship|mustache|number-in-title</t>
  </si>
  <si>
    <t xml:space="preserve">tt2592614</t>
  </si>
  <si>
    <t xml:space="preserve">Resident Evil: The Final Chapter</t>
  </si>
  <si>
    <t xml:space="preserve">Alice returns to where the nightmare began: The Hive in Raccoon City, where the Umbrella Corporation is gathering its forces for a final strike against the only remaining survivors of the apocalypse.</t>
  </si>
  <si>
    <t xml:space="preserve">Milla Jovovich, Iain Glen, Ali Larter, Shawn Roberts</t>
  </si>
  <si>
    <t xml:space="preserve">sixth-part|raccoon-city|resident-evil|female-protagonist|female-soldier|virus|washington-d.c.|zombie|sequel|heroine|post-apocalypse|hive|undead|creature|flash-drive|contact-lens|stabbed-in-the-throat|broken-glass|body-landing-on-a-car|cover-up|commander|scar|young-version-of-character|mad-doctor|doctor|kung-fu|walkie-talkie|running|fight-to-the-death|machete|massacre|hope|desperation|anger|abandoned-city|car-crash|firecracker|cigarette-lighter|resistance-fighter|resistance|child-with-a-gun|child-soldier|chains|armory|power-outage|cube|zip-line|security-guard|electronic-music-score|open-ended|laser-cutter|soldier|mercenary|army|detonator|bomb|hand-grenade|stealing-a-car|winged-creature|barbed-wire|car-accident|hummer|humvee|landmine|wristwatch|countdown|race-against-time|mission|panic|distrust|danger|paranoia|fear|interrogation|living-dead|horde|tunnel|sewer|flashlight|barricade|booby-trap|ambush|electrocution|motorcycle|spike|rope|strangulation|throat-slitting|corpse|obscene-finger-gesture|raised-middle-finger|underground-complex|subterranean|surveillance-footage|security-camera|surveillance|one-against-many|opening-action-scene|hatred|hypodermic-needle|illness|severed-foot|fired-from-the-job|wheelchair|father-daughter-relationship|boyfriend-girlfriend-relationship|traitor|informant|sabotage|redemption|revenge|returning-character-killed-off|self-sacrifice|sole-black-character-dies-cliche|englishman-abroad|female-engineer|female-mechanic|engineer|mechanic|person-on-fire|burned-to-death|burned-alive|fire|gasoline|tank|armored-car|destruction|chaos|rocket|missile|rocket-launcher|gatling-gun|rooftop|mexican-standoff|knocked-out|binoculars|night-vision-binoculars|torch|knife-throwing|disarming-someone|threatened-with-a-knife|knife|hockey-stick|sword|ak-47|machine-gun|impalement|nail-gun|uzi|sawed-off-shotgun|desert-eagle|spray-paint|actor-playing-multiple-roles|flare|strong-female-lead|female-fighter|female-warrior|tough-girl|one-woman-army|anti-heroine|action-heroine|eaten-alive|bitten-in-the-neck|seeing-the-future|ice-pick|fireplace|sociopath|insanity|necklace|crucifix|bible|reference-to-noah's-ark|reference-to-genesis|laser|satellite|hologram|artificial-intelligence|super-computer|abandoned-building|waterfall|crater|white-house|super-strength|locker-room|bunker|secret-laboratory|laboratory|deoxyribonucleic-acid|genetic-engineering|cloning|clone|aerial-shot|pandemic|disease|infection|outbreak|prologue|implant|antidote|cure|professor|scientist|mad-scientist|megalomaniac|world-domination|genocide|evil-man|conspiracy|sunglasses|henchman|business-partner|corporate-conspiracy|corporate-crime|evil-corporation|cyberpunk|fight-the-system|social-commentary|cyborg|megacorporation|falling-from-height|underwater-scene|jumping-into-water|jumping-from-height|no-opening-credits|survival-horror|survival|animal-attack|zombie-apocalypse|giant-monster|helicopter-crash|airplane-crash|exploding-body|exploding-car|giant-creature|dog|final-showdown|showdown|last-stand|good-versus-evil|fictional-war|combat|battlefield|battle|shootout|gunfight|chase|backflip|fast-motion-scene|slow-motion-action-scene|slow-motion-scene|gun-fu|dual-wield|stylized-violence|hand-to-hand-combat|mixed-martial-arts|martial-arts|brawl|fight|fistfight|woman-kills-a-man|woman-fights-a-man|beaten-to-death|beating|hit-in-the-crotch|head-butt|kicked-in-the-stomach|kicked-in-the-face|punched-in-the-chest|punched-in-the-face|revelation|animal-killing|hanged-body|hanging-upside-down|torso-cut-in-half|decapitation|severed-head|severed-leg|severed-arm|severed-hand|severed-finger|stabbed-in-the-foot|stabbed-in-the-leg|stabbed-in-the-arm|stabbed-to-death|stabbed-in-the-back|stabbed-in-the-chest|stabbed-in-the-eye|shot-through-the-mouth|shot-to-death|shot-in-the-foot|shot-in-the-leg|shot-in-the-back|shot-in-the-chest|shot-in-the-arm|shot-in-the-shoulder|shot-in-the-face|shot-in-the-head|shot-in-the-forehead|gore|blood-splatter|blood|double-cross|betrayal|deception|evacuation|escape|rescue|held-at-gunpoint|hostage|kidnapping|mercilessness|brutality|violence|death|murder|character's-point-of-view-camera-shot|subjective-camera|cut-into-pieces|killed-by-a-propeller|based-on-video-game|siren-the-alarm|siren|explosion|post-apocalyptic|cable-car|voice-over-narration|voice-over|female-hero|surprise-ending|written-by-director|bullet-time|computer-control|pistol|end-of-the-world|flashback|final-battle|last-of-series|dystopia|monster</t>
  </si>
  <si>
    <t xml:space="preserve">tt1967614</t>
  </si>
  <si>
    <t xml:space="preserve">The Comedian</t>
  </si>
  <si>
    <t xml:space="preserve">A look at the life of an aging insult comic named Jack Burke.</t>
  </si>
  <si>
    <t xml:space="preserve">Robert De Niro, Leslie Mann, Harvey Keitel, Edie Falco</t>
  </si>
  <si>
    <t xml:space="preserve">tt4425200</t>
  </si>
  <si>
    <t xml:space="preserve">John Wick: Chapter 2</t>
  </si>
  <si>
    <t xml:space="preserve">After returning to the criminal underworld to repay a debt, John Wick discovers that a large bounty has been put on his life.</t>
  </si>
  <si>
    <t xml:space="preserve">Keanu Reeves, Riccardo Scamarcio, Ian McShane, Ruby Rose</t>
  </si>
  <si>
    <t xml:space="preserve">Chad Stahelski</t>
  </si>
  <si>
    <t xml:space="preserve">one-man-army|violence|shot-in-the-head|blood|sequel|hitman|italy|gun|one-against-many|dog|slide-locked-back|gun-fu|stylized-violence|handshake|party|roof|painting|stabbed-in-the-hand|cave|car-chase|mirror|sign-language|cell-phone|subtitles|professional-assassin|murder|shootout|character-name-in-title|cobblestone|product-placement|masculine-woman|loyal-dog|rave-music|blood-in-water|sororicide|ugly-woman|shorthaired-woman|bourbon|gold-coin|gin|red-wine|gold-bar|mute|widower|tragic-hero|tragic-past|dark-past|reference-to-applebee's|reference-to-the-pope|shooting-range|target-practice|american-abroad|african-american|beard|repeated-line|paranoia|panic|danger|fear|character-repeating-someone-else's-dialogue|basement|suitcase|suit-and-tie|bruise|neo-noir|2010s|stabbed-with-a-pencil|dressing-room|seduction|limousine|crashing-through-a-window|female-bounty-hunter|elevator|escape-attempt|undressing|revenge|man-with-a-ponytail|female-warrior|tough-girl|body-count|ambush|prologue|bounty-hunter|concert|jealousy|female-crime-boss|cover-up|brother-sister-relationship|assassination-plot|looking-at-oneself-in-a-mirror|suicide|self-mutilation|pool-of-blood|pool|gun-duel|tunnel|contract-killer|vodka|hired-killer|art-gallery|typewriter|hall-of-records|manipulation|house-on-fire|arson|fire-truck|fire|hotel-manager|hotel|bar|restaurant|subway-station|train|subway|honor|heavy-rain|rooftop|birdcage|armory|rpg|rocket-launcher|grenade-launcher|sniper-rifle|sniper|bulletproof-vest|machismo|f-word|homeless-shelter|homeless-man|corpse|dragging-a-dead-body|hidden-gun|violin|slow-motion-scene|dual-wield|bullet-ballet|shotgun|machine-gun|silencer|pistol|arms-dealer|tailor|manhunt|fugitive|on-the-run|secret-room|hidden-door|burning-house|secret-society|central-park-manhattan-new-york-city|times-square-manhattan-new-york-city|new-york-city|rome-italy|coliseum|open-ended|final-showdown|showdown|falling-from-height|falling-down-stairs|spiral-staircase|hall-of-mirrors|shot-through-a-window|shot-through-a-wall|neon|warehouse|motorcycle|photograph|flashback|bilingualism|montage|gearing-up|subtitled-scene|brooklyn-bridge|black-comedy|englishman-abroad|fingerprint|coin|medallion|organized-crime|mobster|gangster|mafia-boss|mob-boss|crime-lord|crime-boss|policeman|police-officer|female-assassin|henchwoman|female-killer|female-bodyguard|bodyguard|thug|henchman|coming-out-of-retirement|manhattan-new-york-city|assassin|cigar-smoking|cigarette-smoking|mafia|italian|russian-mafia|russian|crushed-by-a-car|car-accident|car-crash|aerial-shot|no-opening-credits|opening-action-scene|chop-shop|thrown-from-a-car|running-out-of-ammo|long-take|massacre|body-landing-on-a-car|hit-by-a-car|stealing-a-car|attempted-murder|assassination-attempt|assassination|threatened-with-a-knife|knife|disarming-someone|fight-to-the-death|knife-fight|survival|suspense|exploitation|loner|dark-hero|warrior|tough-guy|second-part|anti-hero|action-hero|double-cross|betrayal|deception|escape|held-at-gunpoint|mercilessness|brutality|digit-in-title|death|cosa-nostra|kicked-in-the-stomach|kicked-in-the-face|punched-in-the-chest|punched-in-the-face|foot-chase|chase|explosion|car-motorcycle-chase|blood-on-camera-lens|gunfight|gore|hand-to-hand-combat|mixed-martial-arts|martial-arts|brawl|fight|fistfight|stabbed-in-the-crotch|woman-fights-a-man|man-fights-a-woman|man-kills-a-woman|sequel-to-cult-favorite|woman's-neck-broken|throat-slitting|neck-breaking|strangulation|castration|stabbed-to-death|stabbed-in-the-ear|stabbed-in-the-leg|stabbed-in-the-back|stabbed-in-the-chest|stabbed-in-the-arm|blood-splatter|stabbed-in-the-neck|stabbed-in-the-head|stabbed-in-the-throat|shot-to-death|shot-in-the-knee|shot-in-the-foot|shot-in-the-leg|shot-in-the-back|shot-in-the-neck|shot-in-the-throat|shot-in-the-chest|shot-in-the-arm|shot-in-the-shoulder|shot-in-the-face|blood-on-shirt|shot-in-the-forehead|pencil|number-in-title|roma|female-frontal-nudity|obscene-finger-gesture|raised-middle-finger|surprise-ending</t>
  </si>
  <si>
    <t xml:space="preserve">tt4465564</t>
  </si>
  <si>
    <t xml:space="preserve">Fifty Shades Darker</t>
  </si>
  <si>
    <t xml:space="preserve">While Christian wrestles with his inner demons, Anastasia must confront the anger and envy of the women who came before her.</t>
  </si>
  <si>
    <t xml:space="preserve">Dakota Johnson, Jamie Dornan, Eric Johnson, Eloise Mumford</t>
  </si>
  <si>
    <t xml:space="preserve">James Foley</t>
  </si>
  <si>
    <t xml:space="preserve">sex-scene|masquerade|bare-breasts|kiss|oral-sex|passionate-kissing|nylon-stockings|f-rated|flowers|boat|working-out|audi|female-frontal-nudity|breasts|female-rear-nudity|topless-female-nudity|female-nudity|secret|sexual-submissiveness|masquerade-ball|proposal|brunette-woman|lingerie|helicopter-crash|art-gallery|workout|undressing|undressing-someone|helicopter|fireworks|ballroom-dancing|sex-in-shower|mask|topless|high-heels|male-pubic-hair|pubic-hair|marriage-proposal|male-frontal-nudity|male-rear-nudity|ogling-a-female|nudity|present|woman-wearing-a-man's-shirt|three-word-title|rich-man|ball|sequel|based-on-novel|number-in-title</t>
  </si>
  <si>
    <t xml:space="preserve">tt3401882</t>
  </si>
  <si>
    <t xml:space="preserve">Fist Fight</t>
  </si>
  <si>
    <t xml:space="preserve">When one school teacher unwittingly causes another teacher's dismissal, he is challenged to an after-school fight.</t>
  </si>
  <si>
    <t xml:space="preserve">Charlie Day, Ice Cube, Tracy Morgan, Jillian Bell</t>
  </si>
  <si>
    <t xml:space="preserve">Richie Keen</t>
  </si>
  <si>
    <t xml:space="preserve">prank|last-day-of-school|coffee-machine|blackmail|civil-war|talent-show|mariachi|principal|vcr|coffee|paint|horse|axe|masturbation|threatened-with-a-fire-axe|fire-axe|reference-to-metallica|school-bully|pregnant-woman|school-fight|high-school-teacher|high-school|scene-after-end-credits|f-word|reference-to-tupac-shakur|reference-to-superman|reference-to-batman|no-title-at-beginning|no-opening-credits|fight-between-teachers|porn|field|blood|911|punch|running-away-from-a-fight|teacher-student-relationship|challenged-to-a-fight|schoolyard|independent-film|title-spoken-by-character|female-nudity</t>
  </si>
  <si>
    <t xml:space="preserve">tt4731136</t>
  </si>
  <si>
    <t xml:space="preserve">A Cure for Wellness</t>
  </si>
  <si>
    <t xml:space="preserve">An ambitious young executive is sent to retrieve his company's CEO from an idyllic but mysterious "wellness center" at a remote location in the Swiss Alps, but soon suspects that the spa's treatments are not what they seem.</t>
  </si>
  <si>
    <t xml:space="preserve">Dane DeHaan, Jason Isaacs, Mia Goth, Ivo Nandi</t>
  </si>
  <si>
    <t xml:space="preserve">spa|switzerland|swiss-alps|masturbation|eels|swimming-pool|dentist-drill|car-crash|sexual-assault|wellness-spa|supernatural|sexual-violence|sex-scene|female-frontal-nudity|male-frontal-nudity|wellness-center|alps|cure|bloody-nose|tooth-drilled-out|tooth-pulling|daughter-murders-father|first-period|bare-breasts|gothic|dentist|experiment|deer|sauna|sickness|crutch|doctor|water|beer|crossword-puzzle|nosebleed|heart-attack|daughter-kills-father|broken-leg|bicycling|suicide|female-rear-nudity|male-rear-nudity|inmate|therapist|therapeutic-institute|mountain|darkness|suspense|patient|health|night|blood|facility-director|european|boss|rescue|employee|train|female-nudity|male-nudity|treatment|flying-a-kite|jukebox|bentley|mercedes-benz|rolex-watch|death|rape-scene|rape|therapy|dehydration|nurse|tooth|medicine|jump-off-a-bridge|first-menstruation|plaster-cast|bathtub|fire|incest|father-daughter-relationship|telephone-call|loss-of-father|flashback|voice-over|death-of-father|menstruation</t>
  </si>
  <si>
    <t xml:space="preserve">tt3182620</t>
  </si>
  <si>
    <t xml:space="preserve">Bitter Harvest</t>
  </si>
  <si>
    <t xml:space="preserve">Set in 1930s Ukraine, as Stalin advances the ambitions of communists in the Kremlin, young artist Yuri battles to save his lover Natalka from the Holodomor, the death-by-starvation program that ultimately killed millions of Ukrainians.</t>
  </si>
  <si>
    <t xml:space="preserve">Devil's Harvest Production</t>
  </si>
  <si>
    <t xml:space="preserve">Terence Stamp, Aneurin Barnard, Max Irons, Barry Pepper</t>
  </si>
  <si>
    <t xml:space="preserve">George Mendeluk</t>
  </si>
  <si>
    <t xml:space="preserve">ukraine|famine|stalin|holodomor|genocide</t>
  </si>
  <si>
    <t xml:space="preserve">tt5052448</t>
  </si>
  <si>
    <t xml:space="preserve">Get Out</t>
  </si>
  <si>
    <t xml:space="preserve">It's time for a young African American to meet with his white girlfriend's parents for a weekend in their secluded estate in the woods, but before long, the friendly and polite ambience will give way to a nightmare.</t>
  </si>
  <si>
    <t xml:space="preserve">Daniel Kaluuya, Allison Williams, Catherine Keener, Bradley Whitford</t>
  </si>
  <si>
    <t xml:space="preserve">Jordan Peele</t>
  </si>
  <si>
    <t xml:space="preserve">hypnosis|loss-of-mother|interracial-relationship|brain-surgery|blind-man|strange-behavior|nightmare|neurosurgeon|sex-slave|missing-people|female-psychopath|female-villain|black-man|reference-to-barack-obama|reference-to-jeffrey-dahmer|satire|body-switching|addiction|smoking|auction|maid|deer|abduction|photographer|stabbed-in-the-throat|rifle-shooting|shot-with-a-rifle|rifle|tsa-agent|afro-american|race-relations|older-woman-younger-man|countryside|upstate-new-york|kidnapping|cell-phone|violence|blindness|immortality|consciousness|television|hit-and-run|groundskeeper|surgery|car-accident|jump-scare|two-word-title|woods|party|psychiatrist|objectification|chopping-wood|reference-to-jesse-owens|reference-to-adolf-hitler|black-maid|transhumanism|social-critic|f-word|boyfriend-girlfriend-relationship|suicide-by-gunshot|transplant|dog|transportation-security-administration|maniac|killing|murder|villain|psycho|forest|wilderness|brooklyn|brooklyn-new-york|death|new-york-city|revenge|human-monster|stabbing|stabbed-in-the-eye|psychopath|american-horror|bloody-violence|new-york|flashback|photograph|gun|suicide|reference-to-9-11|inside-the-mind|police|independent-film|title-spoken-by-character|evil-man|darkness|cigarette</t>
  </si>
  <si>
    <t xml:space="preserve">tt3315342</t>
  </si>
  <si>
    <t xml:space="preserve">In the near future, a weary Logan cares for an ailing Professor X somewhere on the Mexican border. However, Logan's attempts to hide from the world and his legacy are upended when a young mutant arrives, pursued by dark forces.</t>
  </si>
  <si>
    <t xml:space="preserve">Hugh Jackman, Patrick Stewart, Dafne Keen, Boyd Holbrook</t>
  </si>
  <si>
    <t xml:space="preserve">x-men|marvel-comics|superhero|mutant|reluctant-hero|child-soldier|mutants|based-on-comic-book|based-on-comic|third-part|sequel|professor|near-future|future|telescope|child-killing-an-adult|on-the-road|child-assassin|yelling|sadism|rage|feral-child|harpoon|moral-dilemma|death-of-protagonist|stealing-a-car|opening-action-scene|hit-in-the-crotch|lifting-female-in-air|lifting-person-in-air|happy-birthday-to-you|road-trip|returning-character-killed-off|killer-child|self-sacrifice|child-in-peril|mutant-child|tied-feet|claw-fight|blood|cyborg|special-powers|surprise-ending|sequel-to-spin-off|dark-future|dystopia|neo-western|one-word-title|character-name-in-title|wolverine|alcohol|fighting|chauffeur|canadian|mexican|professor-x|claws|death-of-title-character|actor-playing-dual-role|knife-in-shoe|evil-scientist|amateur-radio|ham-radio|binoculars|screaming|driving-in-reverse|drawing|hit-with-a-car-door|wisecrack-humor|virus|tied-up|hands-tied|englishman-abroad|bald-man|sadist|knocked-out-with-a-gun-butt|fight-with-self|north-dakota|marvel-entertainment|written-by-director|darkness|secret-hideout|police-car|police|assassination-attempt|assassin|hired-killer|hidden-camera|secret-filming|whistleblower|innocent-person-killed|drone|stalking|melodrama|abandoned-building|tragedy|tragic-ending|convoy|overturning-car|blood-on-shirt|main-character-dies|existentialism|nihilist|nihilism|combat|epic|hotel-room|valet|survival|suspense|flashlight|lens-flare|danger|panic|paranoia|fear|dinner-table|bully-comeuppance|bully|race-against-time|car-crash|fish-out-of-water|mirror|sword|gas-station|car-thief|attempted-robbery|gang|home-invasion|hit-with-a-baseball-bat|baseball-bat|tire-iron|beaten-to-death|beating|kicked-in-the-stomach|kicked-in-the-face|punched-in-the-chest|punched-in-the-face|fight-to-the-death|hand-to-hand-combat|mixed-martial-arts|martial-arts|brawl|fight|fistfight|stylized-violence|mission|commando-mission|commando-raid|commando-unit|commando|evil-man|sociopath|face-burn|interrogation|torture|looking-at-oneself-in-a-mirror|photograph|money|motel|bare-chested-male|hit-by-a-truck|car-hit-by-a-train|hit-by-a-train|hit-by-a-car|body-landing-on-a-car|horse|dog|long-take|knocked-out|serum|injection|hypodermic-needle|rampage|killing-spree|shot-through-a-window|foot-chase|chase|car-motorcycle-chase|car-chase|motorcycle|farmer|murder-of-family|death-of-family|orphan|video-recording|mother-son-relationship|father-son-relationship|husband-wife-relationship|threatened-with-a-knife|knife|final-showdown|showdown|shotgun|gatling-gun|assault-rifle|machine-gun|barbed-wire|wire-cutters|pistol-whip|revolver|pistol|crushed-to-death|crushed-by-a-car|impalement|running|self-mutilation|dog-tag|train|bare-breasts|canyon|desert|forest|woods|disarming-someone|explosion|exploding-truck|exploding-car|pickup-truck|truck|exploding-body|fire|hand-grenade|helicopter|armored-car|car-dealership|bar|cell-phone|albino|desperation|hospital|business-card|product-placement|drunkenness|junkie|drug-addict|alcoholic|umbrella|heavy-rain|graveyard|burial|cemetery|funeral|montage|seizure|alzheimer's-disease|hotel|walkie-talkie|handcuffs|bulletproof-vest|sunglasses|redneck|reference-to-freddy-krueger|southern-accent|cover-up|conspiracy|corruption|wheelchair|corporate-corruption|corporate-conspiracy|experiment-gone-wrong|science-runs-amok|doctor|nurse|secret-laboratory|laboratory|genetic-engineering|deoxyribonucleic-acid|cloning|clone|mad-scientist|scientist|evil-corporation|corporate-crime|cyberpunk|social-commentary|fight-the-system|megacorporation|time-freeze|year-2029|2020s|army|soldier|police-officer-killed|metal-hand|special-forces|swat-team|mercenary|van|casino|fugitive|on-the-run|protector|father-figure|super-strength|electrocution|freeze-to-death|telekinesis|mind-control|supernatural-power|poetic-justice|righteous-rage|attempted-murder|water-tower|corpse|offscreen-killing|thug|henchman|invincible-henchman|invulnerability|bullet-wound|scar|u.s.-canadian-border|u.s.-mexico-border|border-patrol|mexico|oklahoma-city|el-paso-texas|juarez-mexico|cornfield|water-pump|farmhouse|farm|ethnic-slur|racial-slur|profanity|f-word|old-age|poisoning|regeneration|self-healing|immortal|immortality|massacre|one-against-many|revenge|redemption|haunted-by-the-past|dark-past|tragic-past|dark-hero|tragic-hero|warrior|tough-guy|one-man-army|anti-hero|action-hero|stabbed-through-the-chest|stabbed-through-the-head|bullet|adamantium|claw|scene-during-opening-credits|comic-book|christ-allegory|cynicism|hope|character's-point-of-view-camera-shot|subjective-camera|character-repeating-someone-else's-dialogue|subtitled-scene|bilingualism|super-soldier|little-boy|11-year-old|little-girl|mute|hatred|anger|body-count|strangulation|neck-breaking|throat-slitting|modern-western|neo-noir|gory-violence|gore|blood-splatter|blood-on-camera-lens|escape|rescue|held-at-gunpoint|hostage|kidnapping|double-cross|betrayal|deception|mercilessness|brutality|violence|death|murder|severed-hand|decapitation|severed-head|torso-cut-in-half|severed-leg|severed-arm|shot-to-death|shot-in-the-foot|shot-in-the-leg|shot-in-the-back|shot-in-the-chest|shot-in-the-hand|shot-in-the-arm|shot-in-the-shoulder|shot-in-the-neck|shot-in-the-throat|head-blown-off|shot-in-the-face|shot-in-the-forehead|shot-in-the-head|stabbed-in-the-eye|stabbed-in-the-foot|stabbed-in-the-leg|stabbed-to-death|stabbed-through-the-chin|stabbed-in-the-back|stabbed-in-the-chest|stabbed-in-the-shoulder|stabbed-in-the-arm|stabbed-in-the-throat|stabbed-in-the-neck|stabbed-in-the-face|stabbed-in-the-forehead|stabbed-in-the-head|super-powers|mexican-border|limo|test-subject|involuntary-experiment-subject|bloody-violence|extreme-violence|graphic-violence|violent-child|gun-violence|decapitated-head|decapitated|dismemberment|gun|medicine|pills|breaking-a-gun|father|driving-a-car-into-a-field|corn-field|corn|blood-and-gore|bloodshed|blood-on-face|young-girl|woman-flashing-a-man|title-spoken-by-character|nightmare|driver|axe|filmed-killing|spitting-blood|car-trouble|gold-tooth|fire-truck|car-accident|cowboy-hat|newspaper-headline|limousine-driver|limousine|watching-tv|convenience-store|prescription-drugs|bridesmaid|female-flashing-breasts|topless-woman|woman-flashing|flashing-breasts|breast-flashing|female-nudity|nudity|topless-female-nudity|topless|nipple|nipples|breasts|exposing-one's-breasts</t>
  </si>
  <si>
    <t xml:space="preserve">tt4714782</t>
  </si>
  <si>
    <t xml:space="preserve">Personal Shopper</t>
  </si>
  <si>
    <t xml:space="preserve">A personal shopper in Paris refuses to leave the city until she makes contact with her twin brother who previously died there. Her life becomes more complicated when a mysterious person contacts her via text message.</t>
  </si>
  <si>
    <t xml:space="preserve">Kristen Stewart, Lars Eidinger, Sigrid Bouaziz, Anders Danielsen Lie</t>
  </si>
  <si>
    <t xml:space="preserve">Olivier Assayas</t>
  </si>
  <si>
    <t xml:space="preserve">spiritualism|text-message|medium|personal-shopper|voice-over-letter|trying-on-a-dress|dress-shop|new-shoes|dead-body-in-bathroom|jewelry-box|poltergeist|contacting-spirits|ghostly-vision|deserted-house|hotel-room|dead-twin-brother|paris-france|watching-a-video-on-a-cellphone|haunted-house|old-house|texting|topless-female-nudity|buying-a-house|dressing-gown|oman|heart-failure|heart-condition|cash-payment|fashion-shoot|fashion-week|haute-couture|masturbation|banging-sound|jet-set-life|mediumship|reference-to-skype|googling-for-information|abstract-art|london-england|2010s|journey|elevator|reference-to-cartier|jewelry|reference-to-victor-hugo|ectoplasm|art-book|shopping|painting|google-search|reference-to-google|reference-to-hilma-af-klint|supernatural|spirit|dead-brother|cell-phone|bare-breasts|text-messaging|ghost|two-word-title|written-by-director|woman|apparition|police-interrogation|resisting-arrest|carpenter|unknown-person|bloody-bed|cardiologist|blood-spatter|high-fashion|abstract-painting|occupation-in-title|sim-card|police|corpse|dead-body|blood|jewels|jewelry-store|photographing-oneself|taking-a-photograph|mirror|hotel|reference-to-youtube|dog|scooter|underwear|woman-in-underwear|train-station|bathtub|water-tap|female-nudity|doctor|ultrasonography|boat|video-call|clothes|clothes-shopping|watching-a-video|title-spoken-by-character|murder|iphone|reference-to-rudolf-steiner|eurostar|ghost-story|gunshot|motor-scooter|female-underwear|telephone-call|train|cigarette-smoking|nudity|dress|voice-over</t>
  </si>
  <si>
    <t xml:space="preserve">tt5442430</t>
  </si>
  <si>
    <t xml:space="preserve">Life</t>
  </si>
  <si>
    <t xml:space="preserve">A team of scientists aboard the International Space Station discover a rapidly evolving life form, that caused extinction on Mars, and now threatens the crew and all life on Earth.</t>
  </si>
  <si>
    <t xml:space="preserve">Hiroyuki Sanada, Ryan Reynolds, Rebecca Ferguson, Jake Gyllenhaal</t>
  </si>
  <si>
    <t xml:space="preserve">extraterrestrial-life|space|international-space-station|mars-space-probe|zero-gravity|trapped-in-space|mars|space-probe|astronaut|space-station|alien|tech-noir|survival|coughing-up-blood|choking|drowning|flame-thrower|blood|death|space-shuttle|escape-pod|no-survivors|outer-space|weightlessness|white-mouse|everybody-dies|first-contact|alien-life-form|unkillable|unstoppable|man-eater|pointless-self-sacrifice|protocol|alien-monster|paraplegic|giant-amoeba|tragic-ending|unhappy-ending|loss-of-friend|female-astronaut|spacewalk|death-of-friend|surprise-ending|pet-alien|biosphere|long-take|life-on-mars|broken-finger|explosion|reference-to-calvin-coolidge|quarantine|cdc|leg-eaten|apocalyptic|evil-wins|cynical-ending|zero-gravity-toilet|singing-in-a-space-station|russian-accent|title-spoken-by-character|baby-delivery|barefoot-male|japanese-abroad|russian-abroad|american-abroad|englishman-abroad|englishwoman-abroad</t>
  </si>
  <si>
    <t xml:space="preserve">tt2763304</t>
  </si>
  <si>
    <t xml:space="preserve">T2 Trainspotting</t>
  </si>
  <si>
    <t xml:space="preserve">After 20 years abroad, Mark Renton returns to Scotland and reunites with his old friends Sick Boy, Spud, and Begbie.</t>
  </si>
  <si>
    <t xml:space="preserve">Ewan McGregor, Logan Gillies, Ben Skelton, Aiden Haggarty</t>
  </si>
  <si>
    <t xml:space="preserve">old-friends-reunited|sequel|snorting-cocaine|drugs|ex-boyfriend-ex-girlfriend-relationship|father-son-relationship|escape-from-prison|male-impotence|viagra|money|blackmail|revenge|male-full-frontal-nudity|male-pubic-hair|pubic-hair|dildo|fake-penis|cocaine|oral-sex|sex-scene|male-frontal-nudity|boxing|bar|toilet|dutch-angle|lie|forced-to-strip|apartment|person-in-a-car-trunk|theft|anger|drug-use|violence|bedroom|suicide-attempt|reference-to-9-11|reference-to-snapchat|reference-to-twitter|reference-to-facebook|criminal-fence|burglary|strap-on-dildo|record-player|drug-addict|junkie|parking-structure|foot-chase|flashback|younger-version-of-character|barefoot-male|bare-chested-male|botched-suicide|male-vomiting|reference-to-the-european-union|edinburgh-scotland|scottish-accent|head-smashed-into-a-toilet-bowl|stuffed-in-a-car-trunk|female-lawyer|singing-in-a-car|heroin|female-nudity|male-rear-nudity|male-nudity|based-on-book|number-in-title</t>
  </si>
  <si>
    <t xml:space="preserve">tt3462710</t>
  </si>
  <si>
    <t xml:space="preserve">Unforgettable</t>
  </si>
  <si>
    <t xml:space="preserve">A woman sets out to make life hell for her ex-husband's new wife.</t>
  </si>
  <si>
    <t xml:space="preserve">Rosario Dawson, Katherine Heigl, Whitney Cummings, Geoff Stults</t>
  </si>
  <si>
    <t xml:space="preserve">Denise Di Novi</t>
  </si>
  <si>
    <t xml:space="preserve">mentally-unstable|interracial-marriage|ex-husband-ex-wife-relationship|woman|divorce|engagement|dog|race-against-time|bedroom|bed|knocked-out|set-up|stabbed-in-the-heart|attempted-rape|mentally-disturbed-person|redemption|revenge|montage|dinner-party|extramarital-affair|yelling|flowers|panties|bathtub|obsession|slow-motion-scene|dancing|bartender|impostor|videotape|wedding|anger|parenthood|grandmother-granddaughter-relationship|death-of-daughter|hotel|cooking|kitchen|victim-of-abuse|mansion|tragic-past|unrequited-love|class-differences|friendship|quitting-job|bar|woman-kills-a-man|strangulation|flash-forward|female-director|2010s|psychological-torture|false-accusation|theft|robbery|home-invasion|wristwatch|engagement-ring|f-word|directorial-debut|f-rated|scene-during-opening-credits|scene-before-opening-credits|golden-gate-bridge|san-francisco-california|job-promotion|restaurant|cake|escape|editor|murder|double-cross|betrayal|deception|funfair|bare-chested-male|impalement|fight-to-the-death|hatred|final-showdown|showdown|beating|threatened-with-a-knife|knife|fireplace|fire-poker|laptop|restraining-order|domestic-abuse|dark-past|bruise|split-lip|black-eye|falling-down-stairs|stabbed-in-the-leg|stabbed-in-the-chest|suicide|self-mutilation|looking-at-oneself-in-a-mirror|gloves|black-gloves|stalking|stalker|framed-for-murder|frame-up|female-cop|policewoman|police-station|detective|police-detective|police-officer|photograph|painting|catfight|crazy-woman|domineering-woman|domineering-mother|text-messaging|cell-phone|fellatio|female-masturbation|masturbation|kissing-while-having-sex|passionate-sex|sex-standing-up|passionate-kiss|premarital-sex|sex-in-a-car|lightning|rainstorm|heavy-rain|marriage|love|femme-fatale|villainess|manipulation|jealousy|rivalry|rival|power-struggle|pony|horse-riding|horse|gossip|party|brewery|flashback|father-daughter-relationship|mother-daughter-relationship|interrogation|nonlinear-timeline|interracial-relationship|facebook|paranoia|danger|panic|fear|suspense|neo-noir|psychological-thriller|hallucination|psychopath|female-sociopath|sociopath|insanity|reference-to-barbie|woman-with-glasses|in-medias-res|stepmother-stepdaughter-relationship|woman-fights-a-woman|husband-wife-relationship|sex-scene|violence|psycho-thriller|troubled-past|death-of-mother|surprise-ending|one-word-title|villainess-played-by-lead-actress</t>
  </si>
  <si>
    <t xml:space="preserve">tt4158096</t>
  </si>
  <si>
    <t xml:space="preserve">Free Fire</t>
  </si>
  <si>
    <t xml:space="preserve">Set in Boston in 1978, a meeting in a deserted warehouse between two gangs turns into a shootout and a game of survival.</t>
  </si>
  <si>
    <t xml:space="preserve">Enzo Cilenti, Sam Riley, Michael Smiley, Brie Larson</t>
  </si>
  <si>
    <t xml:space="preserve">Ben Wheatley</t>
  </si>
  <si>
    <t xml:space="preserve">warehouse|punched-in-the-face|reference-to-john-denver|recreational-vehicle|written-by-director|two-word-title|mexican-standoff|sole-survivor|sniper|punched-in-the-stomach|south-african-accent|irishman-abroad|deal-gone-wrong|shot-in-the-leg|shot-in-the-chest|shot-in-the-back|shot-in-the-head|pistol|shootout|gang|arms-dealer|shot-in-the-face</t>
  </si>
  <si>
    <t xml:space="preserve">tt2334871</t>
  </si>
  <si>
    <t xml:space="preserve">Snatched</t>
  </si>
  <si>
    <t xml:space="preserve">When her boyfriend dumps her before their exotic vacation, a young woman persuades her ultra-cautious mother to travel with her to paradise, with unexpected results.</t>
  </si>
  <si>
    <t xml:space="preserve">Amy Schumer, Kim Caramele, Raven Goodwin, Katie Dippold</t>
  </si>
  <si>
    <t xml:space="preserve">kidnapping|bare-breasts|mother-daughter-relationship|breakup|female-frontal-nudity|porn-magazine|female-nudity|topless-female-nudity|woman</t>
  </si>
  <si>
    <t xml:space="preserve">tt2316204</t>
  </si>
  <si>
    <t xml:space="preserve">Alien: Covenant</t>
  </si>
  <si>
    <t xml:space="preserve">The crew of a colony ship, bound for a remote planet, discover an uncharted paradise with a threat beyond their imagination, and must attempt a harrowing escape.</t>
  </si>
  <si>
    <t xml:space="preserve">Michael Fassbender, Katherine Waterston, Billy Crudup, Danny McBride</t>
  </si>
  <si>
    <t xml:space="preserve">xenomorph|alien|android|alien-technology|future|scientist|alien-space-craft|outer-space|sequel-to-prequel|second-part|sequel|planet|stasis|terraforming|space-travel|robot|prequel-and-sequel|prequel|gun|blood|violence|trapped-in-space|archaeologist|expedition|mission|gay|egg|biological-weapon|sole-survivor|extraterrestrial|suspended-animation|signal|insanity|deception|spacewalk|spacesuit|spaceship|pathogen|alien-parasite|parasite|sequel-to-cult-favorite|embryo|alien-creature|colonization|space-exploration|reference-to-john-denver|bullet|latex-gloves|two-word-title|homosexual|homosexual-couple|escape|rescue|cryogenics|gay-subtext|homoerotic|male-male-kiss|gay-kiss|homoeroticism|waterfall|altered-version-of-studio-logo|tank-top|showdown|final-showdown|tragic-event|tragedy|rampage|dereliction-of-duty|disobeying-orders|evacuation|hole-in-chest|sadism|sadist|suffocated-to-death|presumed-dead|neck-breaking|strangulation|returning-character-killed-off|severed-head|decapitation|skeleton|biohazard|radio|medical-bay|suffocation|ecologist|beaten-to-death|beating|offscreen-killing|quarantine|neutrino|reluctant-hero|unlikely-hero|female-warrior|tough-girl|cult-director|scroll|training|obscene-finger-gesture|video-recording|blood-vomiting|eaten-alive|scar|person-on-fire|burned-alive|fire|body-horror|infection|flare-gun|slow-motion-scene|falling-from-height|woman-fights-a-man|punched-in-the-chest|punched-in-the-face|brawl|fight|fistfight|super-strength|fight-to-the-death|villain-not-really-dead-cliche|mountain|river|forest|woods|hurricane|lightning|rainstorm|heavy-rain|suspicion|anger|futuristic|tracking-device|surveillance|explosive-decompression|bulldozer|crushed-to-death|crash-landing|cigarette-smoking|urination|stupid-victim|sergeant|female-soldier|laptop|female-mechanic|engineer|doctor|ship-captain|captain|pilot|female-mercenary|biologist|armory|stabbed-in-the-neck|disarming-someone|pistol|assault-rifle|acid|flashlight|subterranean|humanoid|mass-grave|impalement|disembowelment|grave|genocide|massacre|subjective-camera|character's-point-of-view-camera-shot|chase|screaming|distrust|danger|panic|paranoia|fear|near-death-experience|characters-killed-one-by-one|survival|survival-horror|gore|blood-splatter|suspense|held-at-gunpoint|hostage|killing-spree|brutality|mercilessness|infirmary|moral-dilemma|laser|cowboy-hat|cutting-own-hair|looking-at-oneself-in-a-mirror|corpse|secret-laboratory|laboratory|f-word|faith|science-versus-religion|creationism|mad-scientist|sociopath|double-cross|betrayal|explosion|death|murder|shockwave|exploding-head|exploding-body|interracial-relationship|interracial-marriage|husband-wife-relationship|widower|widow|helmet-camera|camera|helmet|photograph|british-actor-playing-american-character|actor-playing-multiple-roles|close-up-of-eyes|2100s|scene-during-opening-credits|prologue|artificial-intelligence|robot-as-pathos|robot-as-menace|spacecraft|reference-to-valhalla|reference-to-wagner|recorder|reference-to-percy-shelley|space-western|reference-to-michaelangelo|ceo|flashback|virus|neomorph|monster|creature-feature|creature|space-colonization|camera-shot-from-inside-human-body|death-of-loved-one|death-of-husband|death-of-wife|loss-of-wife|loss-of-husband|loss-of-friend|loss-of-loved-one|woman-wearing-a-tank-top|reference-to-richard-wagner|reference-to-john-milton|reference-to-lord-byron|reference-to-percy-bysshe-shelley|exploding-spaceship|singing-in-a-spaceship|race-against-time|death-of-friend|twist-ending|surprise-ending|killed-during-sex|interrupted-sex|partial-female-nudity|bare-breasts|sex-scene|axe|fire-extinguisher|funeral|secret-room|raised-middle-finger|vomit|super-computer|face-burn|burnt-face|burned-to-death|beard|shaving|female-nudity|male-nudity|topless-female-nudity|bare-chested-male|female-rear-nudity|male-rear-nudity|bare-butt|sex-in-shower|shower|chest-ripped-open|security-camera|cigar-smoking|mexican|soldier|shotgun|sniper-rifle|sniper|mechanic|female-doctor|mercenary|armored-car|lasersight|stabbed-in-the-back|stabbed-in-the-chest|knife|grenade-launcher|machine-gun|shot-in-the-back|shot-to-death|shot-in-the-chest|shot-in-the-head|severed-hand|head-blown-off|cave|human-alien|wheat|hologram|piano|painting|statue|aerial-shot|barefoot-male|babe-scientist</t>
  </si>
  <si>
    <t xml:space="preserve">tt1469304</t>
  </si>
  <si>
    <t xml:space="preserve">Baywatch</t>
  </si>
  <si>
    <t xml:space="preserve">Devoted lifeguard Mitch Buchanan butts heads with a brash new recruit. Together, they uncover a local criminal plot that threatens the future of the Bay.</t>
  </si>
  <si>
    <t xml:space="preserve">Dwayne Johnson, Zac Efron, Priyanka Chopra, Alexandra Daddario</t>
  </si>
  <si>
    <t xml:space="preserve">lifeguard|california|based-on-tv-series|one-word-title|bay|spoof|parody|henchman|cameo|vomiting|boat-on-fire|murder|drug-smuggling|fired-from-the-job|computer-technician|computer|saving-a-life|motorcycle|reference-to-stephen-hawking|reference-to-j.-edgar-hoover|reference-to-stevie-wonder|running|foot-pursuit|chase|pursuit|penis-slur|f-word|scrotum|swimming|obscene-finger-gesture|olympic-gold-medal|boat-explosion|male-wearing-an-earring|tryouts|fire-on-water|yacht|male-rear-nudity|simulated-sex|sex-talk|public-shower|heimlich-maneuver|fire|morgue|slow-motion|jet-ski|police-officer|megaphone|fight|tattoo|binoculars|underwater|sunglasses|kiss|swimsuit|atv|dead-body|medical-scrubs|surgical-mask|latex-gloves|medical-mask|based-on-television-series|taking-a-picture|beach|title-spoken-by-character|testicles|penis|bare-butt|erection|male-nudity|male-frontal-nudity|nudity</t>
  </si>
  <si>
    <t xml:space="preserve">tt4695012</t>
  </si>
  <si>
    <t xml:space="preserve">It Comes at Night</t>
  </si>
  <si>
    <t xml:space="preserve">Secure within a desolate home as an unnatural threat terrorizes the world, a man has established a tenuous domestic order with his wife and son, but this will soon be put to test when a desperate young family arrives seeking refuge.</t>
  </si>
  <si>
    <t xml:space="preserve">Joel Edgerton, Christopher Abbott, Carmen Ejogo, Riley Keough</t>
  </si>
  <si>
    <t xml:space="preserve">Trey Edward Shults</t>
  </si>
  <si>
    <t xml:space="preserve">minimal-cast|paranoia|homicide|fire|door|murder-of-family|tied-to-a-tree|long-take|infected|downbeat-ending|nihilism|infectious-disease|young-boy|madness|fear|cabin-in-the-woods|forest|end-of-humanity|father-son-relationship|violence|four-word-title|dog|darkness|diseased-animal|unhinged|teenage-boy|friendship|child-killed|brutal-murder|hopelessness|cremation|contagion|nightmare|dead-dog|animal-killed|sexual-attraction|grim|team-up|family-relations|post-apocalyptic|human-extinction|recluse|end-of-the-world|pandemic|post-apocalypse|apocalypse|bubonic-plague|gore|husband-wife-relationship|malevolence|doorstep|blood|dead-grandfather</t>
  </si>
  <si>
    <t xml:space="preserve">tt4334266</t>
  </si>
  <si>
    <t xml:space="preserve">The Bad Batch</t>
  </si>
  <si>
    <t xml:space="preserve">A dystopian love story in a Texas wasteland and set in a community of cannibals.</t>
  </si>
  <si>
    <t xml:space="preserve">NEON</t>
  </si>
  <si>
    <t xml:space="preserve">Suki Waterhouse, Jason Momoa, Jayda Fink, Keanu Reeves</t>
  </si>
  <si>
    <t xml:space="preserve">Ana Lily Amirpour</t>
  </si>
  <si>
    <t xml:space="preserve">Romance, Sci-Fi</t>
  </si>
  <si>
    <t xml:space="preserve">cannibal|bodybuilder|muscleman|drug-use|dystopia|title-directed-by-female|abduction|amputation|exile|f-rated|post-apocalypse</t>
  </si>
  <si>
    <t xml:space="preserve">tt5592248</t>
  </si>
  <si>
    <t xml:space="preserve">The Beguiled</t>
  </si>
  <si>
    <t xml:space="preserve">At a girls' school in Virginia during the Civil War, where the young women have been sheltered from the outside world, a wounded Union soldier is taken in. Soon, the house is taken over with sexual tension, rivalries, and an unexpected turn of events.</t>
  </si>
  <si>
    <t xml:space="preserve">Nicole Kidman, Kirsten Dunst, Elle Fanning, Colin Farrell</t>
  </si>
  <si>
    <t xml:space="preserve">girls'-school|amputee|sexual-tension|wounded-soldier|union-soldier|american-civil-war|southern-belle|confederate-soldier|civil-war|one-legged-man|seduction|union|virginia|triple-f-rated|remake|poisonous-mushroom|confederate|apple-pie|based-on-novel|poisoning|mushroom|falling-down-stairs|pushed-down-stairs|classroom|student|two-word-title|war-wound|year-1864|f-rated|title-directed-by-female|blue-ribbon|leg-wound|turtle|11-year-old|1860s|19th-century|woman</t>
  </si>
  <si>
    <t xml:space="preserve">tt4481514</t>
  </si>
  <si>
    <t xml:space="preserve">The House</t>
  </si>
  <si>
    <t xml:space="preserve">A dad convinces his friends to start an illegal casino in his basement after he and his wife spend their daughter's college fund.</t>
  </si>
  <si>
    <t xml:space="preserve">Will Ferrell, Jeremy Renner, Nick Kroll, Allison Tolman</t>
  </si>
  <si>
    <t xml:space="preserve">Andrew Jay Cohen</t>
  </si>
  <si>
    <t xml:space="preserve">scholarship|casino|college|pool|divorce|city-council|tuition|affair|las-vegas|violence|vomiting|gun|finger-cut-off|axe|college-acceptance|flamethrower|fistfight|gambling|nail-salon|sex-talk|smoking-pot|cocaine|strip-club|blood|bare-breasts|college-tuition</t>
  </si>
  <si>
    <t xml:space="preserve">tt6265828</t>
  </si>
  <si>
    <t xml:space="preserve">A Ghost Story</t>
  </si>
  <si>
    <t xml:space="preserve">In this singular exploration of legacy, love, loss, and the enormity of existence, a recently deceased, white-sheeted ghost returns to his suburban home to try to reconnect with his bereft wife.</t>
  </si>
  <si>
    <t xml:space="preserve">Sonia Acevedo, Casey Affleck, Carlos Bermudez, McColm Cephas Jr.</t>
  </si>
  <si>
    <t xml:space="preserve">ghost|children|house-party|party|pie|dead-body|moving-out|piano|reference-to-god|construction|building|house|death|very-little-dialogue|long-take</t>
  </si>
  <si>
    <t xml:space="preserve">tt3564472</t>
  </si>
  <si>
    <t xml:space="preserve">Girls Trip</t>
  </si>
  <si>
    <t xml:space="preserve">When four lifelong friends travel to New Orleans for the annual Essence Festival, sisterhoods are rekindled, wild sides are rediscovered, and there's enough dancing, drinking, brawling, and romancing to make the Big Easy blush.</t>
  </si>
  <si>
    <t xml:space="preserve">Kate Walsh, Jada Pinkett Smith, Queen Latifah, Mike Colter</t>
  </si>
  <si>
    <t xml:space="preserve">chick-flick|blaxploitation|drinking|single-mom|sex-scene|hallucination|betrayal|absinthe|sausage|grapefruit|male-rear-nudity|new-orleans-louisiana|zip-line|bourbon-street|simulated-sex|male-frontal-nudity|male-nudity|united-states-of-america|title-spoken-by-character</t>
  </si>
  <si>
    <t xml:space="preserve">tt2406566</t>
  </si>
  <si>
    <t xml:space="preserve">Atomic Blonde</t>
  </si>
  <si>
    <t xml:space="preserve">An undercover MI6 agent is sent to Berlin during the Cold War to investigate the murder of a fellow agent and recover a missing list of double agents.</t>
  </si>
  <si>
    <t xml:space="preserve">Charlize Theron, James McAvoy, Eddie Marsan, John Goodman</t>
  </si>
  <si>
    <t xml:space="preserve">David Leitch</t>
  </si>
  <si>
    <t xml:space="preserve">cold-war|spy|topless-female-nudity|kgb-agent|based-on-graphic-novel|lesbian-kiss|lesbian-sex-scene|berlin-germany|berlin-wall|based-on-comic-book|based-on-comic|oni-press|high-heels|female-protagonist|strong-female-lead|wilhelm-scream|blonde|rogue-agent|macguffin|lesbian-sex|bisexual|nightclub|femme-fatale|seduction|female-agent|female-spy|anti-heroine|historical-fiction|electronic-music-score|intrigue|f-rated|lesbianism|bare-breasts|lesbian|f-word|graphic-violence|1980s|female-rear-nudity|female-nudity|sex-scene|bisexual-woman|kgb|one-woman-army|woman|based-on-novel|list|mission|undercover|murder|roundhouse-kick|ski-mask|love-interest|magnifying-glass|binoculars|eccentric|manipulation|elevator|revenge|paris-france|audio-recording|escape-attempt|cover-up|photographic-memory|pay-phone|phone-booth|following-someone|stalker|stalking|camera|passport|fake-passport|forger|border-guard|explosion|massacre|alley|drunkenness|ghetto-blaster|radio|voice-over-narration|motorcycle|van|arms-dealer|freedom-fighter|resistance-fighter|resistance|suspicion|sadism|sadist|beer|tattoo|snow|heavy-rain|umbrella|photo-lab|impalement|counter-espionage|assassination-plot|home-invasion|party|riot|protest|punk|scar|bruise|black-eye|two-way-mirror|metal-detector|wig|disguise|abandoned-warehouse|rooftop|movie-theater|dressing-room|train-station|train|survival|bridge|husband-wife-relationship|man-with-glasses|defector|traitor|underwater-scene|bathtub|mother-daughter-relationship|father-daughter-relationship|eurospy|russian|bilingualism|skateboard|hotel|investigation|news-report|civil-unrest|telephone|wiretapping|cassette-tape|audio-cassette|wearing-a-sound-wire|walkman|london-england|reference-to-david-hasselhoff|rave|pistol-whip|west-berlin|east-berlin|frenchman|bartender|american-in-the-uk|restaurant|set-up|cigarette-lighter|fire|gasoline|arson|brass-knuckles|ambush|american-abroad|englishman-abroad|porn-magazine|vodka|apartment|englishwoman-abroad|airport|airplane|taxi|revelation|coroner|espionage|spy-hero|race-against-time|on-the-run|microfilm|watchmaker|morgue|corpse|german|bare-chested-male|male-nudity|italian|black-comedy|rookie|frenchwoman|garrotte|soldier|attempted-murder|hitman|stasi|secret-police|police|thug|henchman|panic|danger|assassination-attempt|undercover-agent|female-assassin|assassin|secret-agent|paranoia|fear|british-intelligence|british-secret-service|british|neo-noir|female-warrior|police-chase|police-raid|action-heroine|police-officer-killed|police-officer|crushed-by-a-car|falling-down-stairs|falling-from-height|jumping-from-height|rope|body-landing-on-a-car|hit-by-a-car|opening-action-scene|improvised-weapon|montage|character-repeating-someone-else's-dialogue|fast-motion-scene|police-car|man-with-a-ponytail|neon|color-in-title|prologue|suspense|knocked-out-with-a-gun-butt|sniper-rifle|sniper|assault-rifle|machine-gun|silencer|revolver|pistol|slow-motion-action-scene|slow-motion-scene|time-lapse-photography|aerial-shot|pool-of-blood|blood-on-camera-lens|blood-on-shirt|covered-in-blood|gore|flash-forward|flashback|told-in-flashback|film-starts-with-text|scene-during-opening-credits|mercilessness|brutality|violence|scene-before-opening-credits|hidden-gun|evacuation|escape|rescue|held-at-gunpoint|hostage|kidnapping|throat-slitting|strangulation|neck-breaking|product-placement|long-take|breaking-a-bottle-over-someone's-head|car-into-water|car-rollover|overturning-car|car-accident|car-set-on-fire|tunnel|knife-in-chest|knife-throwing|threatened-with-a-knife|car-fire|baton|stick-fight|stabbed-to-death|stabbed-in-the-leg|knife-fight|stabbed-in-the-chest|stabbed-in-the-arm|stabbed-in-the-throat|stabbed-in-the-face|stabbed-in-the-forehead|stabbed-in-the-head|shot-to-death|shot-in-the-leg|shot-in-the-back|shot-in-the-chest|shot-in-the-throat|shot-in-the-face|shot-in-the-forehead|stealing-a-car|shot-in-the-eye|shootout|gunfight|final-showdown|showdown|man-punches-a-woman|man-kills-a-woman|man-fights-a-woman|woman-punches-a-man|woman-kills-a-man|woman-fights-a-man|disarming-someone|knocked-out|fighting|fight-to-the-death|judo|stolen-police-car|beaten-to-death|exploding-car|hit-in-the-crotch|head-butt|kicked-in-the-face|car-chase|punched-in-the-chest|punched-in-the-face|foot-chase|mixed-martial-arts|chase|brawl|police-shootout|fistfight|female-killer|killing|suit-and-tie|smoking-a-cigarette|beard|bearded-man|hand-to-hand-combat|cigarette|lighting-a-cigarette|hand-in-panties|bra|black-bra|sex-on-bed|bed|one-against-many|trapped-underwater|sunglasses|death|stylized-violence|escape-from-a-car-in-water|car-falling-into-water|car-falls-into-water|car-in-water|drowned|death-by-drowning|drown|drowning|water|ass|butt|breasts|attack|bar|gun-violence|bath|ice|tough-woman|tough-girl|gunshot|bullet|handgun|gun|wound|stab|blond-hair|caucasian|neon-light|c-word|knife|blood-on-hands|bloody-violence|blood|latex-gloves|two-word-title|strong-language|swearing|profanity|torture|kung-fu|secret-list|list-of-agents|wristwatch|watch|lighting-a-cigarette-for-a-woman|cigarette-smoking|television-news-report|stolichnaya-vodka|blonde-woman|kicked-in-the-stomach|photograph|interrogation|russian-spy|subtitled-scene|deception|double-agent|beating|hit-with-a-skateboard|stabbed-with-stiletto-heels|stabbed-in-the-back|code-name|strangled-to-death|nonlinear-timeline|year-1989|double-cross|hotel-room|wearing-a-wire|drowned-in-submerged-car|car-crash|blood-on-face|blood-splatter|cia-agent|fight|shot-in-the-head|ice-bath|betrayal|mi6-agent|garrote|martial-arts|surprise-ending|mi6|premarital-sex|dead-body|submerged-in-car|submerged-car|cia|karate</t>
  </si>
  <si>
    <t xml:space="preserve">tt1458169</t>
  </si>
  <si>
    <t xml:space="preserve">Kidnap</t>
  </si>
  <si>
    <t xml:space="preserve">A mother stops at nothing to recover her kidnapped son.</t>
  </si>
  <si>
    <t xml:space="preserve">Aviron Pictures</t>
  </si>
  <si>
    <t xml:space="preserve">Halle Berry, Sage Correa, Dana Gourrier, Christopher Berry</t>
  </si>
  <si>
    <t xml:space="preserve">Luis Prieto</t>
  </si>
  <si>
    <t xml:space="preserve">hit-and-run|high-speed-car-chase|female-protagonist|one-word-title|kidnapping|perseverance|insecurity|ransom|road-accident|missing-children|waitress|custody-battle|kidnapper|kidnapped-boy</t>
  </si>
  <si>
    <t xml:space="preserve">tt5362988</t>
  </si>
  <si>
    <t xml:space="preserve">Wind River</t>
  </si>
  <si>
    <t xml:space="preserve">An FBI agent teams with the town's veteran game tracker to investigate a murder that occurred on a Native American reservation.</t>
  </si>
  <si>
    <t xml:space="preserve">Elizabeth Olsen, Jon Bernthal, Jeremy Renner, Martin Sensmeier</t>
  </si>
  <si>
    <t xml:space="preserve">Taylor Sheridan</t>
  </si>
  <si>
    <t xml:space="preserve">native-american-reservation|native-american|fbi|fbi-agent|murder|female-fbi-agent|indian-reservation|written-by-director|death|photograph|gun|cowboy-hat|binoculars|blood|snowmobile|snow|investigation|violence|rape|shootout|agent|subjective-camera|fight|rapist|gunfight|mexican-standoff|barefoot|ends-with-text|self-harm|face-paint|glasses|painted-face|hospital|mountain|flashback|knocking-on-a-door|trailer|puma|riding-a-snowmobile|tragic-past|loss-of-daughter|death-of-daughter|teenage-girl|teenager|rape-victim|raped-girl|raped|forensic-scientist|female-agent|reservation-police|corpse|dead-body|dead-body-in-the-snow|winter|father-son-relationship|horse|animal-killing|killing-a-wolf|wolf|hunter|herd-of-sheep|sheep|voice-over|inspired-by-true-events|caucasian|photo|picture|gunshot|bullet|shovel|handgun|kiss|profanity|swearing|two-word-title|death-by-exposure|revenge-for-rape</t>
  </si>
  <si>
    <t xml:space="preserve">tt5140878</t>
  </si>
  <si>
    <t xml:space="preserve">Annabelle: Creation</t>
  </si>
  <si>
    <t xml:space="preserve">Several years after the tragic death of their little girl, a dollmaker and his wife welcome a nun and several girls from a shuttered orphanage into their home, soon becoming the target of the dollmaker's possessed creation, Annabelle.</t>
  </si>
  <si>
    <t xml:space="preserve">Miranda Otto, Philippa Coulthard, Stephanie Sigman, Anthony LaPaglia</t>
  </si>
  <si>
    <t xml:space="preserve">dollmaker|orphanage|nun|possessed-doll|evil-doll|supernatural-horror-film|supernatural|prequel|girl|little-girl|scene-after-end-credits|flashback|flickering-light|flashlight|key|lift|killed-by-a-car|hit-by-a-car|f-rated|corpse|devil|death-of-daughter|orphan|doll|blood|grabbed-from-behind|glowing-eyes|porcelain-doll|creepy-doll|evil-spirit|rosary|1950s|eye-gouged-out|doll-mask|handicapped|limp|screaming-girl|screaming-in-fear|doll-parts|invalid-wife|jump-scare|forbidden-room|hidden-room|polio-victim|pushed-down-stairs|blood-spatter|blood-splatter|possessed-by-evil-spirit|possessed-girl|torso-cut-in-half|lord's-prayer|hiding-in-a-dumbwaiter|dumbwaiter|broken-finger|barn|stairlift|demon|girl-in-a-wheelchair|wheelchair|leg-brace|scarecrow|locked-room|dollhouse|record-player|well|crucifix|cross|child-hit-by-a-car|catholicism|catholic-orphanage|orphan-girl|spirit|priest|sister|haunting|terror|prequel-to-spin-off|spin-off|death-of-child|period|prequel-and-sequel|sequel</t>
  </si>
  <si>
    <t xml:space="preserve">tt1959563</t>
  </si>
  <si>
    <t xml:space="preserve">The Hitman's Bodyguard</t>
  </si>
  <si>
    <t xml:space="preserve">The world's top bodyguard gets a new client, a hit man who must testify at the International Court of Justice. They must put their differences aside and work together to make it to the trial on time.</t>
  </si>
  <si>
    <t xml:space="preserve">Ryan Reynolds, Salma Hayek, Gary Oldman, Samuel L. Jackson</t>
  </si>
  <si>
    <t xml:space="preserve">bodyguard|interpol|helicopter|airbag-deployed|airbag|funeral|torture|chase|motorboat|boat|church|flashback|jumping-into-a-garbage-bin|jumping-from-height|rooftop|stabbed-in-the-hand|stabbed-with-a-pen|telephone-conversation|telephone-call|singing|prison|ambush|courtroom|explosion|dog|elevator|2-years-later|shot-in-the-head|airplane|gun|hitman|singing-in-a-car|trial|reference-to-google|ferry-boat|nun|hitchhiking|breaking-a-car-window|pen-stabbing|blood|violence|shootout|ex-president|murder|london-england|split-screen|frenchwoman-abroad|tulip|women's-prison|manchester-england|interpol-agent|car-motorcycle-boat-chase|amsterdam-netherlands|american-abroad|enemies-become-friends|singing-on-a-bus|sea|close-up-of-a-woman's-cleavage|close-up-of-a-woman's-butt</t>
  </si>
  <si>
    <t xml:space="preserve">tt0818170</t>
  </si>
  <si>
    <t xml:space="preserve">The Little Traitor</t>
  </si>
  <si>
    <t xml:space="preserve">A coming of age tale of the unlikely bond between a kindly British soldier and a spirited Jewish boy set against the backdrop of the birth of the State of Israel.</t>
  </si>
  <si>
    <t xml:space="preserve">TV-PG</t>
  </si>
  <si>
    <t xml:space="preserve">Westchester Films</t>
  </si>
  <si>
    <t xml:space="preserve">Ido Port, Alfred Molina, Gilya Stern, Rami Heuberger</t>
  </si>
  <si>
    <t xml:space="preserve">Lynn Roth</t>
  </si>
  <si>
    <t xml:space="preserve">israel|british-soldier|friendship|traitor|jewish|f-rated|jerusalem-israel|year-1947|israeli-independence|jew|british-military|year-1977|jerusalem|post-holocaust|london-england|israeli|child-as-main-character|child|childhood|man-boy-relationship|three-word-title|based-on-novel</t>
  </si>
  <si>
    <t xml:space="preserve">tt0120394</t>
  </si>
  <si>
    <t xml:space="preserve">Twin Town</t>
  </si>
  <si>
    <t xml:space="preserve">Twin Town opens with wide sweeping shots of seaside Swansea; to be the place of action for the next one and a half hours. The serene setting with miles upon miles of old semi-detached ...</t>
  </si>
  <si>
    <t xml:space="preserve">UNRATED</t>
  </si>
  <si>
    <t xml:space="preserve">Llyr Ifans, Rhys Ifans, Dorien Thomas, Dougray Scott</t>
  </si>
  <si>
    <t xml:space="preserve">Kevin Allen</t>
  </si>
  <si>
    <t xml:space="preserve">karaoke|drugs|compensation|car|cocaine|revenge|joyriding|bath|male-rear-nudity|male-nudity|male-frontal-nudity|alliterative-title|welshman|two-word-title|killing-an-animal|real-life-siblings-as-fictional-siblings|real-life-brothers-playing-brothers|urination|masturbation|bathtub|prostitute|oral-sex|obscene-finger-gesture|nasty-cop|explosion|duct-tape-over-mouth|drowning-at-sea|killing-a-dog|brother-brother-relationship|female-nudity|marijuana|nudity|animal-abuse|casket|gangster|police|small-town|hot-dog|fiat-uno|magic-mushroom|automobile|toy-train-set|builder|sex|murder|corruption|dog|black-comedy|adultery|probation-officer|prank|auto-theft|bent-cop|wales|violence|manslaughter|bong|burial-at-sea|caravan|independent-film</t>
  </si>
  <si>
    <t xml:space="preserve">tt0466399</t>
  </si>
  <si>
    <t xml:space="preserve">Ten Canoes</t>
  </si>
  <si>
    <t xml:space="preserve">A story within a story. In Australia's Northern Territory, a man tells us one of the stories of his people and his land. It's a story of an older man, Minygululu, who has three wives and ...</t>
  </si>
  <si>
    <t xml:space="preserve">Palm Pictures</t>
  </si>
  <si>
    <t xml:space="preserve">Crusoe Kurddal, Jamie Gulpilil, Richard Birrinbirrin, Peter Minygululu</t>
  </si>
  <si>
    <t xml:space="preserve">Rolf de Heer, Peter Djigirr</t>
  </si>
  <si>
    <t xml:space="preserve">17 wins &amp; 8 nominations.</t>
  </si>
  <si>
    <t xml:space="preserve">story|brother|australia|adultery|law|ancestor|stranger|indigenous|telling-a-story|rural-setting|two-word-title|public-nudity|male-bonding|loyalty|ritual|loincloth|bare-butt|brother-brother-relationship|wallaby|indigenous-people|indigenous-culture|feces|breast-feeding|australian-aborigine|aborigine|bare-chested-male|war-party|war-paint|tradition|story-within-the-story|story-in-story|singing|sexual-jealousy|male-rear-nudity|female-rear-nudity|polygamy|penis-joke|payback|murder|multiple-wives|mistaken-identity|magic|hunting-party|heart|heartbeat|fat-man|fart-joke|disappearance|death-watch|death-dance|dead-body|dance|corpse|body-paint|bare-breasts|ancestral-home|nonlinear-timeline|australian-aboriginal|violence|swamp|storytelling|spear|speared-to-death|sorcerer|revenge|penis|penis-size|nudity|male-nudity|male-frontal-nudity|kidnapping|kangaroo|husband-wife-relationship|hunting|hunter|honey|goose|flatulence|female-nudity|family-relationships|egg|defecation|death|crocodile|children|canoe|campfire|brother-in-law-sister-in-law-relationship|blood|number-in-title</t>
  </si>
  <si>
    <t xml:space="preserve">tt0794374</t>
  </si>
  <si>
    <t xml:space="preserve">Summer Palace</t>
  </si>
  <si>
    <t xml:space="preserve">Yu Hong leaves her home village and starts university in Beijing, where she develops a consuming and compulsive relationship with another student. The student riots from 1989 then ensue and take a toll on their lives.</t>
  </si>
  <si>
    <t xml:space="preserve">Lei Hao, Xiaodong Guo, Xueyun Bai, Lin Cui</t>
  </si>
  <si>
    <t xml:space="preserve">Ye Lou</t>
  </si>
  <si>
    <t xml:space="preserve">student|love|china|male-nudity|male-frontal-nudity|willow|suicide|sex|selfishness|college|berlin-germany|beijing-china|aimlessness|tiananmen-square-beijing|revolution|revolt|female-nudity</t>
  </si>
  <si>
    <t xml:space="preserve">tt0758732</t>
  </si>
  <si>
    <t xml:space="preserve">Beaufort</t>
  </si>
  <si>
    <t xml:space="preserve">The story of a group of Israeli soldiers stationed in an outpost prior to the withdrawal of forces of 2000.</t>
  </si>
  <si>
    <t xml:space="preserve">Alon Aboutboul, Adi Adouan, Ya'akov Ahimeir, Guy Apriat</t>
  </si>
  <si>
    <t xml:space="preserve">Nominated for 1 Oscar. Another 5 wins &amp; 8 nominations.</t>
  </si>
  <si>
    <t xml:space="preserve">soldier|officer|bomb|israeli-soldier|israeli|lebanon|israel|lebanon-war|israel-lebanon-war|tv-broadcast|missile|body-armor|terrorism|militia|radio|teletype|thermovision|standing-on-shoulders|land-mine|doctor|wound|stretcher|shelling|watching-tv|flare|fear|armored-vehicle|mortar|string-candy|musician|tears|crying|beaufort-castle|patrol|burned-body|fire-extinguisher|guard|handshake|cowardice|politics|helmet|military-officer|underwear|boyfriend-girlfriend-relationship|letter|camera|truck|rain|military-convoy|convoy|eviction|licorice|uncle-nephew-relationship|bomb-dismantling|falling-down-stairs|maze|decoy|mannequin|ensemble-cast|mountain|lebanese|injury|song|singing|singer|fortress|shabbat|m-16|telephone-call|guard-dog|dog|bullet-proof-vest|military-outpost|binoculars|father-son-relationship|mother-son-relationship|surveillance-camera|bomb-disposal|bunker|flashlight|cigarette-smoking|sergeant|running|camouflage|bomb-squad|artillery|bombing|tank|explosion|helicopter|trench|tunnel|israeli-flag|rifle|blood|battle|1980s|death|combat|fight|sacrifice|violence|hezbollah|military-post|israeli-military|military|fort|one-word-title|anti-war|middle-east-conflict|based-on-novel</t>
  </si>
  <si>
    <t xml:space="preserve">tt0835034</t>
  </si>
  <si>
    <t xml:space="preserve">A Four Letter Word</t>
  </si>
  <si>
    <t xml:space="preserve">Hook up artist Luke surprises himself when he considers becoming monogamous after meeting and dating smug and handsome Stephen, but Stephen might not be all that he seems, will Luke be disappointed?</t>
  </si>
  <si>
    <t xml:space="preserve">Embrem Entertainment</t>
  </si>
  <si>
    <t xml:space="preserve">Jesse Archer, Paul Haje, Charlie David, Cory W. Grant</t>
  </si>
  <si>
    <t xml:space="preserve">Casper Andreas</t>
  </si>
  <si>
    <t xml:space="preserve">gay|hook-up|friend|sex|cross-dressing|drama-queen|working-out|talking-about-sex|feather-boa|spinning|twelve-step-program|wedding-shower|gay-relationship|male-frontal-nudity|yoga|wedding-plans|oral-sex|man-in-drag|male-prostitute|male-nudity|living-together|lesbian-kiss|group-therapy|gay-sex|gay-couple|anal-sex|homosexual|hustler|trust-fund|proposal|artist|anonymous-sex|guttersnipe|reference-to-tinker-bell|agenda|darkroom|orgy|reference-to-pornography|uses-the-word-fag|anger|queer-cinema|smooth-chest|kiss|queens-new-york-city|manhattan-new-york-city|central-park-manhattan-new-york-city|bare-chested-male|wedding-planning|transvestite|theme-party|suicide-prevention|stand-up-comedian|son|sobriety|sexual-obsession|sex-addiction|retail-trade|restaurant|prostitute|pick-up|penis-joke|parent-child-relationship|painter|obsessive-compulsive-disorder|nightclub|new-york-city|luxury-apartment|gay-stereotype|gay-kiss|gay-joke|gay-hero|fag-hag|exercise|exercise-machine|engagement-ring|drunkenness|disease|dildo|condom|compulsion|codependent|co-dependency|clerk|cleavage|child-molestation|bridal-shower|boutique|black-white-relations|alcohol|alcoholics-anonymous|independent-film|pubic-hair|male-pubic-hair|sex-toy|sleeping-single-in-a-double-bed|hairy-chest|uncle-nephew-relationship|tulips|gay-teenager|number-in-title</t>
  </si>
  <si>
    <t xml:space="preserve">tt1185420</t>
  </si>
  <si>
    <t xml:space="preserve">Dostana</t>
  </si>
  <si>
    <t xml:space="preserve">Two straight guys pretend to be gay in order to secure a Miami apartment. When both of them fall for their roommate Neha, hilarity ensues as they strive to convince one and all that they're Gay whilst secretly trying to win her heart.</t>
  </si>
  <si>
    <t xml:space="preserve">Abhishek Bachchan, John Abraham, Priyanka Chopra, Kiron Kher</t>
  </si>
  <si>
    <t xml:space="preserve">Tarun Mansukhani</t>
  </si>
  <si>
    <t xml:space="preserve">gay|boss|apartment|photographer|university-of-miami|subtitles|three-way-call|luxury-condo|jealousy|waxing|foosball|two-men-dancing|man-undressing|charity-auction|strip-club|male-stripper|photo-shoot|mother-son-relationship|reference-to-jimi-hendrix|pink-cadillac|smooth-chest|miami-beach-florida|south-beach|queer-cinema|gay-interest|first-part|kiss|gay-kiss|taxi|fast-motion-scene|best-friend|romantic-evening|romantic-dinner|rivals-in-love|ring|posing-as-a-gay-couple|marriage-proposal|gay-couple|friendship|breakup|basketball-game|womanizer|venice-italy|tenant|swimsuit|split-screen|single-father|sexual-humor|romantic-rivalry|pillow-fight|party|overhead-camera-shot|moving-in|miami-florida|pretending-to-be-gay|male-nurse|magazine-editor|love-triangle|item-song|ice-cream|hospital|homosexual|homophobia|homophobe|gay-stereotype|gay-joke|fashion-magazine|fashion-magazine-editor|face-slap|drinking|dinner|date|chest-hair|body-waxing|bikini|beach|auction|art-auction|apartment-building|bollywood|one-word-title|independent-film|title-spoken-by-character</t>
  </si>
  <si>
    <t xml:space="preserve">tt1149405</t>
  </si>
  <si>
    <t xml:space="preserve">Trouble the Water</t>
  </si>
  <si>
    <t xml:space="preserve">A redemptive tale of an aspiring rap artist surviving failed levees and her own troubled past and seizing a chance for a new beginning.</t>
  </si>
  <si>
    <t xml:space="preserve">Michael Brown, George W. Bush, Julie Chen, Ray Nagin</t>
  </si>
  <si>
    <t xml:space="preserve">Carl Deal, Tia Lessin</t>
  </si>
  <si>
    <t xml:space="preserve">new-orleans-louisiana|hurricane-katrina|video-camera|rapper|flood</t>
  </si>
  <si>
    <t xml:space="preserve">tt1294182</t>
  </si>
  <si>
    <t xml:space="preserve">Living in Emergency</t>
  </si>
  <si>
    <t xml:space="preserve">In the war-zones of Liberia and Congo, four volunteers with Doctors Without Borders struggle to provide emergency medical care under extreme conditions.</t>
  </si>
  <si>
    <t xml:space="preserve">Davinder Gill, Chiara Lepora, Chris Brasher, Tom Krueger</t>
  </si>
  <si>
    <t xml:space="preserve">Mark N. Hopkins</t>
  </si>
  <si>
    <t xml:space="preserve">war-zone|liberia|doctor|colon-in-title|eight-word-title|charity-organization|third-world|democratic-republic-of-congo|monrovia|nurse|medical-examination|amputation|surgical-operation|voice-over-narration|drinking|children|hospital|interview|cigarette-smoking|blood|violence|nudity|true-life|medical-emergency|documentary-filmmaking|africa</t>
  </si>
  <si>
    <t xml:space="preserve">tt1502714</t>
  </si>
  <si>
    <t xml:space="preserve">Monogamy</t>
  </si>
  <si>
    <t xml:space="preserve">The strained relationship of an engaged Brooklyn couple, Theo (Chris Messina) and Nat (Rashida Jones). Theo is bored with his job as a wedding photographer-the generic backgrounds, the ...</t>
  </si>
  <si>
    <t xml:space="preserve">Oscilloscope</t>
  </si>
  <si>
    <t xml:space="preserve">Chris Messina, Rashida Jones, Meital Dohan, Zak Orth</t>
  </si>
  <si>
    <t xml:space="preserve">Dana Adam Shapiro</t>
  </si>
  <si>
    <t xml:space="preserve">obsession|strained-relationship|wedding-planning|amateur-night|prostitute|cheating|voyeurism|exhibitionism|public-sex|failed-relationship|jealousy|new-yorker|one-word-title|hammock|flashback|park-bench|singer-songwriter|female-masturbation-in-public|female-masturbation|old-photograph|brooklyn-new-york-city|dog-mask|doctor-patient-relationship|still-photography|ukulele|rooftop|f-word|profanity|digital-photo|digital-camera|open-mic-night|female-singer|bar|little-girl|photographer|wedding-photographer|female-guitarist|infection|hospital|fiance-fiancee-relationship|stalker</t>
  </si>
  <si>
    <t xml:space="preserve">tt1287878</t>
  </si>
  <si>
    <t xml:space="preserve">Poetry</t>
  </si>
  <si>
    <t xml:space="preserve">A sixty-something woman, faced with the discovery of a heinous family crime and in the early stages of Alzheimer's disease, finds strength and purpose when she enrolls in a poetry class.</t>
  </si>
  <si>
    <t xml:space="preserve">Jeong-hie Yun, Da-wit Lee, Hee-ra Kim, Nae-sang Ahn</t>
  </si>
  <si>
    <t xml:space="preserve">Chang-dong Lee</t>
  </si>
  <si>
    <t xml:space="preserve">24 wins &amp; 20 nominations.</t>
  </si>
  <si>
    <t xml:space="preserve">class|poetry-class|poetry|alzheimer's-disease|watching-a-game-show|lark|writer|divorce|catholic|poetry-recital|car-accident|marriage|candle|locked-door|vice-principal|grocery-store|cane|motor-scooter|single-mother|running-alongside-a-bus|running|drowning|suicide-by-drowning|karaoke-bar|strobe-light|embarrassment|barking-dog|stream|field|slacker|kyungkang-times-the-newspaper|woman-on-top|sense-of-smell|party|cooking|cockscomb|blood|remote-control|watching-a-tv-weather-show|corpse|dead-body|gurney|ambulance|father-in-law-daughter-in-law-relationship|friendship|friend|covering-one's-head-with-a-blanket|school-uniform|bench|cultural-center|learning-to-write-poetry|dance-class|listening-to-music|bathroom|diary|fake-flower|death-of-grandmother|grandmother-granddaughter-relationship|most-beautiful-moment-of-one's-life|taking-notes|red-t-shirt|proverb|prologue|tingling-in-arm|electricity|reference-to-clorox|leg-wound|honesty|boy|melodrama|pill|bare-chested-male|stroke-victim|social-security|chopsticks-the-eating-utensil|teenage-girl|hush-money|curry|forgetfulness|taxi-driver|taxi|implied-nudity|reference-to-jesus-christ|reference-to-buddha|16-year-old|looking-through-a-window|limping-man|ode|soccer|children|walking-away-from-someone|turning-grandson-in-to-the-police|zinnia|flower|joke-telling|talking-dirty|teen-suicide|suicide|monologue|walking-in-traffic|hand-job|asking-for-a-loan|bus-stop|microphone|blackmail|orange-juice|blood-money|transcendence|cigarette-smoking|hula-hoop|curiosity|pride|scene-of-the-crime|science-laboratory|loneliness|busan-south-korea|seoul-south-korea|reporter|pizza|arrest|detective|restaurant|cafe|sadness|grief|f-word|dog|caregiver|paralysis|applause|drink|drinking|removing-a-bra|bra|camelia|dementia|stealing-a-photograph|tree|sharpening-a-pencil|cicada|catholic-church|prayer|suicide-by-jumping-off-a-bridge|jumping-off-a-bridge|computer|farm|crying-in-the-shower|shower|tears|crying|song|singing|singer|search|pencil|memory|bus-terminal|eating|food|undressing|old-woman|old-man|kiss|poem|wallet|family-relationships|notebook|sitting-in-the-rain|rain|bus|student|teacher|bribery|cover-up|mother-son-relationship|mother-daughter-relationship|father-son-relationship|photograph|policeman|beer|rape|telephone-call|doctor|hospital|adult-education|classroom|poet|viagra|sex|looking-at-self-in-mirror|mirror|giving-someone-a-bath|bath|money|estranged-mother|field-worker|apricot|bridge|wind-blows-off-hat|karaoke|financial-settlement|paralyzed-person|gang-rape|suspected-rapist|guilt|memorial-service|incommunicability|watching-tv|artistic-inspiration|apple|teenager-room|cell-phone|poem-writing|voice-over-poetry|poetry-teacher|poetry-quote|poetry-reading|badminton|grandmother-grandson-relationship|high-school-student|suicide-of-teenage-girl|teenage-rape|teenage-boy|sex-in-a-bathtub|bathtub|household-help|cleaning-lady|66-year-old|loss-of-memory|memory-loss|river|dead-body-floating-in-a-river|south-korea|one-word-title</t>
  </si>
  <si>
    <t xml:space="preserve">tt1976608</t>
  </si>
  <si>
    <t xml:space="preserve">Sholem Aleichem: Laughing in the Darkness</t>
  </si>
  <si>
    <t xml:space="preserve">A riveting portrait of the great writer whose stories became the basis of the Broadway musical Fiddler on the Roof. Sholem Aleichem: Laughing in the Darkness tells the tale of the ...</t>
  </si>
  <si>
    <t xml:space="preserve">Rachel Dratch, Hillel Halkin, Jason Kravits, Dan Miron</t>
  </si>
  <si>
    <t xml:space="preserve">Joseph Dorman</t>
  </si>
  <si>
    <t xml:space="preserve">jewish-identity</t>
  </si>
  <si>
    <t xml:space="preserve">tt1333668</t>
  </si>
  <si>
    <t xml:space="preserve">The Horse Boy</t>
  </si>
  <si>
    <t xml:space="preserve">A writer documents the journey his family takes to Mongolia to consult with nomadic shamans on the healing of their autistic son.</t>
  </si>
  <si>
    <t xml:space="preserve">Rupert Isaacson, Kristin Neff, Rowan Isaacson, Kendal Stewart</t>
  </si>
  <si>
    <t xml:space="preserve">Michel Orion Scott</t>
  </si>
  <si>
    <t xml:space="preserve">mongolia|horse|travel|shaman|journey|autistic-son|shamanism|autism|texas|horseback-riding|playing|voice-over-narration|tribal-people|translator|teaching-special-needs|tantrum|subtitled-scene|spirit|special-needs-school|special-needs-child|search-for-answers|scene-during-end-credits|reindeer-tribe|ranch|quest|psychology-professor|neurological-illness|mother-son-relationship|mental-illness-in-family|journalist|interview|indigenous-people|incontinence|hyper-focus|husband-wife-relationship|healing|healing-spring|healing-power|guide|founding-school|foundation|father-son-relationship|equestrian-center|environmental-factor|dukha-people|communicating-with-animals|cleansing|boy|autistic-child|austism-learning-facility|alternative-healing|airplane|animal-in-title|family-relationships</t>
  </si>
  <si>
    <t xml:space="preserve">tt2524674</t>
  </si>
  <si>
    <t xml:space="preserve">Wetlands</t>
  </si>
  <si>
    <t xml:space="preserve">The adventures of an eccentric girl who has strange attitudes towards hygiene and sexuality longs for the reunion of her divorced parents.</t>
  </si>
  <si>
    <t xml:space="preserve">Carla Juri, Christoph Letkowski, Marlen Kruse, Meret Becker</t>
  </si>
  <si>
    <t xml:space="preserve">David Wnendt</t>
  </si>
  <si>
    <t xml:space="preserve">pink-panties|pubic-hair|nudity|hygiene|f-rated|shaving-legs|bare-breasts|heavy-metal|high|no-panties|lesbian-cunnilingus|voyeur|female-rear-nudity|leg-spreading|panties|female-full-frontal-nudity|sexual-attraction|breasts|scantily-clad-female|cleavage|female-pubic-hair|sexual-tension|bleeding|stained-panties|masturbation-with-vegetable|mother-daughter-relationship|sexual-fantasy|weed|female-brothel-customer|female-masturbation|filthy-toilet|shaving-a-vagina|female-frontal-nudity|fingering|cunnilingus|hand-job|sex-scene|prostitute|brothel|female-nudity|masturbation|filth|white-panties|divorced-parents|male-nurse|hospital|abusive-parents|engineer|dreaming|empty-pool|memories|barbecue|tampon|pizza|rat|vomiting-girl|volkswagen-bus|slug|red-wine|turkey|walking-in-the-rain|crucifix|stool|fly|organ-music|narcosis|boarding-school|divorce|baby|injection|crying|mosque|fireworks|drummer|pope|carrot|avocado|sperm|extreme-close-up|sunburn|skateboard|hemorrhoid|male-full-frontal-nudity|male-pubic-hair|self-injury|blood|flooded-toilet|skateboarding-barefoot|father-daughter-relationship|circle-jerk|hospital-visit|internal-monologue|vomiting|cocaine|post-operative-medical-care|skateboarder|longboard|stolen-drugs|childhood-trauma|suicide-attempt|drug-dealer|drug-stash|hit-by-a-bus|pet-rat|animal-cruelty|rainy-day|flying-semen|semen|ejaculation|penis|surgery|male-masturbation|skateboarding|public-toilet|shaving-accident|male-nudity|male-frontal-nudity|proctologist|doctor|based-on-novel</t>
  </si>
  <si>
    <t xml:space="preserve">tt2301592</t>
  </si>
  <si>
    <t xml:space="preserve">The Dance of Reality</t>
  </si>
  <si>
    <t xml:space="preserve">Alejandro Jodorowsky was born in 1929 in Tocopilla, a coastal town on the edge of the Chilean desert where this film was shot. It was there that Jodorowsky underwent an unhappy and ...</t>
  </si>
  <si>
    <t xml:space="preserve">ABKCO Films</t>
  </si>
  <si>
    <t xml:space="preserve">Brontis Jodorowsky, Pamela Flores, Jeremias Herskovits, Alejandro Jodorowsky</t>
  </si>
  <si>
    <t xml:space="preserve">Alejandro Jodorowsky</t>
  </si>
  <si>
    <t xml:space="preserve">Biography, Drama, Fantasy</t>
  </si>
  <si>
    <t xml:space="preserve">male-frontal-nudity|male-nudity|father-son-relationship|written-by-director|chile-northern|cult-director|male-full-frontal-nudity|cock-and-ball-torture|communist|childhood|holding-head-underwater|childhood-memory|memory|labia|mother-son-relationship|bare-chested-boy|underwear|child|church|carpenter|preacher|shoeshine-boy|red-shoes|mask|chair|crucifix|seagull|dwarf|boy|actor-director|produced-by-director|talking-to-the-camera|torture|disabled-person|crippled-man|cripple|father-hits-son|father-slaps-son|swastika|nazi|jew|dog|suicide-by-gunshot|suicide|reference-to-josef-stalin|amputee|horse|hung-by-wrists|electric-torture|urination|female-nudity|based-on-autobiography|written-and-directed-by-cast-member|1930s|circus|fireman|surrealism|tarot|chile|actor-shares-first-name-with-character|female-pubic-hair|penis|sex|pubic-hair|male-pubic-hair|female-full-frontal-nudity|female-frontal-nudity</t>
  </si>
  <si>
    <t xml:space="preserve">tt1815717</t>
  </si>
  <si>
    <t xml:space="preserve">Gerontophilia</t>
  </si>
  <si>
    <t xml:space="preserve">A male youth begins exploring his attraction to much much older men while working in a nursing home.</t>
  </si>
  <si>
    <t xml:space="preserve">Pier-Gabriel Lajoie, Walter Borden, Katie Boland, Yardly Kavanagh</t>
  </si>
  <si>
    <t xml:space="preserve">Bruce La Bruce</t>
  </si>
  <si>
    <t xml:space="preserve">male-nudity|gerontophilia|full-frontal-male-nudity|male-frontal-nudity|road-trip|male-rear-nudity|mother-son-relationship|funeral|death-of-partner|bisexual|boy-in-underpants|gerontophobia|age-discordant-relation|coming-out|coming-of-age|gay-love|gay-kiss|gay-teenager|gay-youth|older-man-younger-man-relationship|gay|old-man|nursing-home|orderly|kiss|slow-motion-scene|medical-restraints|extending-one's-hand-for-a-handshake|drinking-on-the-job|male-crying|gay-bar|shoplifting|motel|denial|dream-sequence|thunderstorm|condom|passed-out-drunk|mixing-booze-and-medication|vermouth|strip-poker|cigarette-smoking|wine|bookstore|gin-rummy|hypodermic-needle|broken-bottle|music-band|refusing-to-shake-hands|fuzzy-dice|black-eye|erection|mahatma-gandhi-poster|skateboard|reference-to-kelley-deal|reference-to-the-pixies|reference-to-kim-deal|reference-to-margaret-laurence|reference-to-alice-munro|reference-to-anais-nin|reference-to-gudrun-ensslin|reference-to-winona-ryder|reference-to-marianne-faithfull|reference-to-diamanda-galas|reference-to-jennifer-herrema|reference-to-angela-davis|reference-to-aileen-wuornos|reference-to-bernardine-dohrn|reference-to-camilla-hall|reference-to-patty-hearst|reference-to-kim-gordon|reference-to-ulrike-meinhof|reference-to-violette-noziere|reference-to-lizzie-borden|jealousy|broken-leg|church|drawing|birthday|birthday-cake|sponge-bath|voyeur|reference-to-yoko-ono|drowning-rescue|over-medicating|mouth-to-mouth-resuscitation|swimming-pool|dead-pigeon|skateboarding|rejection|masturbation|psychiatric-medication|punk-music|fetish|age-discrimination|crossing-guard|falling-down-stairs|reference-to-night-of-the-living-dead|gay-father|gay-sex|sexual-attraction|one-word-title|age-difference|aging|lifeguard|road-movie</t>
  </si>
  <si>
    <t xml:space="preserve">tt2141751</t>
  </si>
  <si>
    <t xml:space="preserve">God Help the Girl</t>
  </si>
  <si>
    <t xml:space="preserve">As Eve begins writing songs as a way to sort through some emotional problems, she meets James and Cassie, two musicians each at crossroads of their own.</t>
  </si>
  <si>
    <t xml:space="preserve">Amplify</t>
  </si>
  <si>
    <t xml:space="preserve">Emily Browning, Olly Alexander, Hannah Murray, Pierre Boulanger</t>
  </si>
  <si>
    <t xml:space="preserve">Stuart Murdoch</t>
  </si>
  <si>
    <t xml:space="preserve">lifeguard|aspiring-songwriter|psychiatric-hospital|pop-music|eating-disorder|anorexia</t>
  </si>
  <si>
    <t xml:space="preserve">tt2570858</t>
  </si>
  <si>
    <t xml:space="preserve">The Duke of Burgundy</t>
  </si>
  <si>
    <t xml:space="preserve">A woman who studies butterflies and moths tests the limits of her relationship with her lesbian lover.</t>
  </si>
  <si>
    <t xml:space="preserve">Chiara D'Anna, Kata Bartsch, Sidse Babett Knudsen, Monica Swinn</t>
  </si>
  <si>
    <t xml:space="preserve">Peter Strickland</t>
  </si>
  <si>
    <t xml:space="preserve">6 wins &amp; 27 nominations.</t>
  </si>
  <si>
    <t xml:space="preserve">all-female-cast|lesbian|submission|domination|entomology|fetish|butterfly|sex-game|erotica|lesbian-kiss|butterfly-collection|lesbianism|dominatrix|submissive-woman|lesbian-relationship|lingerie|sex|moth|bdsm|whispering|role-play|maid|insect|punishment|dominant|submissive|insects|f-rated|ripping-pantyhose|giallo-esque|locked-in-wooden-box|scientific-lecture|bicycling|polishing-boots|snoring|siamese-cat|washing-underwear|summer-house</t>
  </si>
  <si>
    <t xml:space="preserve">tt2914838</t>
  </si>
  <si>
    <t xml:space="preserve">R100</t>
  </si>
  <si>
    <t xml:space="preserve">An ordinary man with an ordinary life joins a mysterious club. The membership lasts for one year only and there is one rule: no cancellation under any circumstance. The man enters into a ...</t>
  </si>
  <si>
    <t xml:space="preserve">Nao Ohmori, Mao Daichi, Shinobu Terajima, Hairi Katagiri</t>
  </si>
  <si>
    <t xml:space="preserve">Hitoshi Matsumoto</t>
  </si>
  <si>
    <t xml:space="preserve">coma|swimming-pool|spitting|sushi|one-word-title|dominatrix|number-in-title</t>
  </si>
  <si>
    <t xml:space="preserve">tt3495026</t>
  </si>
  <si>
    <t xml:space="preserve">Fan</t>
  </si>
  <si>
    <t xml:space="preserve">Gaurav's world revolves around the superstar Aryan Khanna. What happens when his passion turns into a dangerous obsession?</t>
  </si>
  <si>
    <t xml:space="preserve">Shah Rukh Khan, Sayani Gupta, Jack Gover, Glenn Webster</t>
  </si>
  <si>
    <t xml:space="preserve">Maneesh Sharma</t>
  </si>
  <si>
    <t xml:space="preserve">obsession|dancing|delhi-india|look-alike|dual-role|motorcycle|film-fan|madness|obsessed-fan|film-actor|film-star|one-word-title|title-spoken-by-character</t>
  </si>
  <si>
    <t xml:space="preserve">tt4485246</t>
  </si>
  <si>
    <t xml:space="preserve">Danny Says</t>
  </si>
  <si>
    <t xml:space="preserve">Danny Says is a documentary on the life and times of Danny Fields. Since 1966, Danny Fields has played a pivotal role in music and "culture" of the late 20th century: working for the Doors,...</t>
  </si>
  <si>
    <t xml:space="preserve">Justin Bond, Mx Justin Vivian Bond, Judy Collins, Alice Cooper</t>
  </si>
  <si>
    <t xml:space="preserve">Brendan Toller</t>
  </si>
  <si>
    <t xml:space="preserve">tt3606888</t>
  </si>
  <si>
    <t xml:space="preserve">A Street Cat Named Bob</t>
  </si>
  <si>
    <t xml:space="preserve">Based on the international best selling book. The true feel good story of how James Bowen, a busker and recovering drug addict, had his life transformed when he met a stray ginger cat.</t>
  </si>
  <si>
    <t xml:space="preserve">Iris Productions</t>
  </si>
  <si>
    <t xml:space="preserve">Luke Treadaway, Bob the Cat, Ruta Gedmintas, Joanne Froggatt</t>
  </si>
  <si>
    <t xml:space="preserve">Roger Spottiswoode</t>
  </si>
  <si>
    <t xml:space="preserve">orange-tabby-cat|cat-on-shoulder|pet-cat|human-animal-relationship|stray-cat|cat|street-musician|addiction-recovery|cat-wearing-scarf|second-chance|animal's-point-of-view|orange-cat|purring-cat|cat-owner|pussycat|pussy-cat|pet|meow|ginger-cat|man-carries-a-cat-on-his-shoulder|talking-to-a-cat|based-on-true-story|based-on-book</t>
  </si>
  <si>
    <t xml:space="preserve">tt5074352</t>
  </si>
  <si>
    <t xml:space="preserve">Dangal</t>
  </si>
  <si>
    <t xml:space="preserve">Former wrestler Mahavir Singh Phogat and his two wrestler daughters struggle towards glory at the Commonwealth Games in the face of societal oppression.</t>
  </si>
  <si>
    <t xml:space="preserve">Aamir Khan Productions</t>
  </si>
  <si>
    <t xml:space="preserve">Aamir Khan, Sakshi Tanwar, Fatima Sana Shaikh, Sanya Malhotra</t>
  </si>
  <si>
    <t xml:space="preserve">Nitesh Tiwari</t>
  </si>
  <si>
    <t xml:space="preserve">small-town|father-daughter-relationship|wrestler|commonwealth-games|wrestling|female-empowerment|physical-training|mother-daughter-relationship|coach|olympic-games|based-on-true-story|title-spoken-by-character|2000s|1990s</t>
  </si>
  <si>
    <t xml:space="preserve">tt4036488</t>
  </si>
  <si>
    <t xml:space="preserve">Saving Banksy</t>
  </si>
  <si>
    <t xml:space="preserve">Internationally known graffiti artist, Banksy, left his mark on San Francisco in April 2010. Little did he know that this act of vandalism would spark a chain of events that includes one of...</t>
  </si>
  <si>
    <t xml:space="preserve">Parade Deck Films</t>
  </si>
  <si>
    <t xml:space="preserve">Ben Eine, Glen E. Friedman, Kelly 'Risk' Graval, Doze Green</t>
  </si>
  <si>
    <t xml:space="preserve">Colin Day, Colin M. Day</t>
  </si>
  <si>
    <t xml:space="preserve">tt3591696</t>
  </si>
  <si>
    <t xml:space="preserve">The Dark Below</t>
  </si>
  <si>
    <t xml:space="preserve">A woman struggles for survival beneath a frozen lake while a serial killer stalks her from the surface.</t>
  </si>
  <si>
    <t xml:space="preserve">Lauren Mae Shafer, Zachary Beck, David G.B. Brown, Veronica Cartwright</t>
  </si>
  <si>
    <t xml:space="preserve">Douglas Schulze</t>
  </si>
  <si>
    <t xml:space="preserve">woman|ice|water</t>
  </si>
  <si>
    <t xml:space="preserve">tt5882970</t>
  </si>
  <si>
    <t xml:space="preserve">Tubelight</t>
  </si>
  <si>
    <t xml:space="preserve">Tubelight is the story of a man's unshakable faith in himself and the love for his family.</t>
  </si>
  <si>
    <t xml:space="preserve">Salman Khan Films</t>
  </si>
  <si>
    <t xml:space="preserve">Shah Rukh Khan, Salman Khan, Zhu Zhu, Om Puri</t>
  </si>
  <si>
    <t xml:space="preserve">171 min</t>
  </si>
  <si>
    <t xml:space="preserve">Gross</t>
  </si>
  <si>
    <t xml:space="preserve">tt0008133</t>
  </si>
  <si>
    <t xml:space="preserve">tt0010323</t>
  </si>
  <si>
    <t xml:space="preserve">tt0028212</t>
  </si>
  <si>
    <t xml:space="preserve">tt0028358</t>
  </si>
  <si>
    <t xml:space="preserve">GBP300,000</t>
  </si>
  <si>
    <t xml:space="preserve">tt0042332</t>
  </si>
  <si>
    <t xml:space="preserve">tt0046004</t>
  </si>
  <si>
    <t xml:space="preserve">tt0047396</t>
  </si>
  <si>
    <t xml:space="preserve">tt0052618</t>
  </si>
  <si>
    <t xml:space="preserve">tt0052893</t>
  </si>
  <si>
    <t xml:space="preserve">tt0054177</t>
  </si>
  <si>
    <t xml:space="preserve">tt0057202</t>
  </si>
  <si>
    <t xml:space="preserve">tt0058414</t>
  </si>
  <si>
    <t xml:space="preserve">tt0058898</t>
  </si>
  <si>
    <t xml:space="preserve">tt0061852</t>
  </si>
  <si>
    <t xml:space="preserve">tt0065377</t>
  </si>
  <si>
    <t xml:space="preserve">tt0065780</t>
  </si>
  <si>
    <t xml:space="preserve">tt0066921</t>
  </si>
  <si>
    <t xml:space="preserve">tt0067409</t>
  </si>
  <si>
    <t xml:space="preserve">tt0067541</t>
  </si>
  <si>
    <t xml:space="preserve">tt0067824</t>
  </si>
  <si>
    <t xml:space="preserve">tt0067900</t>
  </si>
  <si>
    <t xml:space="preserve">tt0068178</t>
  </si>
  <si>
    <t xml:space="preserve">tt0071381</t>
  </si>
  <si>
    <t xml:space="preserve">tt0072081</t>
  </si>
  <si>
    <t xml:space="preserve">tt0073113</t>
  </si>
  <si>
    <t xml:space="preserve">tt0074252</t>
  </si>
  <si>
    <t xml:space="preserve">tt0076729</t>
  </si>
  <si>
    <t xml:space="preserve">tt0077248</t>
  </si>
  <si>
    <t xml:space="preserve">tt0077416</t>
  </si>
  <si>
    <t xml:space="preserve">tt0077651</t>
  </si>
  <si>
    <t xml:space="preserve">tt0077766</t>
  </si>
  <si>
    <t xml:space="preserve">tt0078723</t>
  </si>
  <si>
    <t xml:space="preserve">tt0078788</t>
  </si>
  <si>
    <t xml:space="preserve">tt0079367</t>
  </si>
  <si>
    <t xml:space="preserve">tt0079753</t>
  </si>
  <si>
    <t xml:space="preserve">tt0080455</t>
  </si>
  <si>
    <t xml:space="preserve">tt0080520</t>
  </si>
  <si>
    <t xml:space="preserve">tt0080549</t>
  </si>
  <si>
    <t xml:space="preserve">tt0080745</t>
  </si>
  <si>
    <t xml:space="preserve">tt0080761</t>
  </si>
  <si>
    <t xml:space="preserve">tt0080798</t>
  </si>
  <si>
    <t xml:space="preserve">tt0080917</t>
  </si>
  <si>
    <t xml:space="preserve">tt0080934</t>
  </si>
  <si>
    <t xml:space="preserve">tt0081249</t>
  </si>
  <si>
    <t xml:space="preserve">tt0081414</t>
  </si>
  <si>
    <t xml:space="preserve">tt0081529</t>
  </si>
  <si>
    <t xml:space="preserve">tt0081534</t>
  </si>
  <si>
    <t xml:space="preserve">tt0081748</t>
  </si>
  <si>
    <t xml:space="preserve">tt0082001</t>
  </si>
  <si>
    <t xml:space="preserve">tt0082010</t>
  </si>
  <si>
    <t xml:space="preserve">tt0082121</t>
  </si>
  <si>
    <t xml:space="preserve">tt0082193</t>
  </si>
  <si>
    <t xml:space="preserve">tt0082198</t>
  </si>
  <si>
    <t xml:space="preserve">tt0082200</t>
  </si>
  <si>
    <t xml:space="preserve">tt0082250</t>
  </si>
  <si>
    <t xml:space="preserve">tt0082329</t>
  </si>
  <si>
    <t xml:space="preserve">tt0082405</t>
  </si>
  <si>
    <t xml:space="preserve">tt0082476</t>
  </si>
  <si>
    <t xml:space="preserve">tt0082558</t>
  </si>
  <si>
    <t xml:space="preserve">tt0082846</t>
  </si>
  <si>
    <t xml:space="preserve">tt0082958</t>
  </si>
  <si>
    <t xml:space="preserve">tt0082971</t>
  </si>
  <si>
    <t xml:space="preserve">tt0083079</t>
  </si>
  <si>
    <t xml:space="preserve">tt0083642</t>
  </si>
  <si>
    <t xml:space="preserve">tt0083722</t>
  </si>
  <si>
    <t xml:space="preserve">tt0083791</t>
  </si>
  <si>
    <t xml:space="preserve">tt0083798</t>
  </si>
  <si>
    <t xml:space="preserve">tt0083805</t>
  </si>
  <si>
    <t xml:space="preserve">tt0083866</t>
  </si>
  <si>
    <t xml:space="preserve">tt0083900</t>
  </si>
  <si>
    <t xml:space="preserve">tt0083929</t>
  </si>
  <si>
    <t xml:space="preserve">tt0083936</t>
  </si>
  <si>
    <t xml:space="preserve">tt0084058</t>
  </si>
  <si>
    <t xml:space="preserve">tt0084269</t>
  </si>
  <si>
    <t xml:space="preserve">tt0084445</t>
  </si>
  <si>
    <t xml:space="preserve">tt0084469</t>
  </si>
  <si>
    <t xml:space="preserve">tt0084691</t>
  </si>
  <si>
    <t xml:space="preserve">tt0084707</t>
  </si>
  <si>
    <t xml:space="preserve">tt0084787</t>
  </si>
  <si>
    <t xml:space="preserve">tt0085180</t>
  </si>
  <si>
    <t xml:space="preserve">tt0085387</t>
  </si>
  <si>
    <t xml:space="preserve">tt0085450</t>
  </si>
  <si>
    <t xml:space="preserve">tt0085473</t>
  </si>
  <si>
    <t xml:space="preserve">tt0085642</t>
  </si>
  <si>
    <t xml:space="preserve">tt0085750</t>
  </si>
  <si>
    <t xml:space="preserve">tt0085959</t>
  </si>
  <si>
    <t xml:space="preserve">tt0086112</t>
  </si>
  <si>
    <t xml:space="preserve">tt0086143</t>
  </si>
  <si>
    <t xml:space="preserve">tt0086154</t>
  </si>
  <si>
    <t xml:space="preserve">tt0086216</t>
  </si>
  <si>
    <t xml:space="preserve">tt0086250</t>
  </si>
  <si>
    <t xml:space="preserve">tt0086325</t>
  </si>
  <si>
    <t xml:space="preserve">tt0086370</t>
  </si>
  <si>
    <t xml:space="preserve">tt0086379</t>
  </si>
  <si>
    <t xml:space="preserve">tt0086423</t>
  </si>
  <si>
    <t xml:space="preserve">tt0086873</t>
  </si>
  <si>
    <t xml:space="preserve">tt0086993</t>
  </si>
  <si>
    <t xml:space="preserve">tt0087078</t>
  </si>
  <si>
    <t xml:space="preserve">tt0087332</t>
  </si>
  <si>
    <t xml:space="preserve">tt0087384</t>
  </si>
  <si>
    <t xml:space="preserve">tt0087452</t>
  </si>
  <si>
    <t xml:space="preserve">tt0087635</t>
  </si>
  <si>
    <t xml:space="preserve">tt0087688</t>
  </si>
  <si>
    <t xml:space="preserve">tt0087727</t>
  </si>
  <si>
    <t xml:space="preserve">tt0087803</t>
  </si>
  <si>
    <t xml:space="preserve">GBP3,000,000</t>
  </si>
  <si>
    <t xml:space="preserve">tt0087995</t>
  </si>
  <si>
    <t xml:space="preserve">tt0088007</t>
  </si>
  <si>
    <t xml:space="preserve">tt0088024</t>
  </si>
  <si>
    <t xml:space="preserve">tt0088128</t>
  </si>
  <si>
    <t xml:space="preserve">&lt;pitemprop="reviewBody"&gt;In2012,therecameadayunlikeanyotherdaywheretheworldsgreatestheroeswereunitedagainstacommonthreatandTHEAVENGERSblewawayaudiencesofallageswiththefirstevercomicbookmoviecrossover.In2015,therecameanotherdayunlikeanyotherdayandthistimetheworldisthreatenedbyaUltron,thecynicalcriticalatypicalchildofSkynetandMegatron......Noactuallyhe&amp;#x27;sjustawisecrackingartificialintelligencewithdelusionsofgodhoodandallroundevil.Turningonhiscreators,hethreatensalllifeonearthwithhissidekicks&amp;#x22;illusion-woman&amp;#x22;and&amp;#x22;not-the-flash&amp;#x22;....Imean,ScarletWitchandQuicksilver,anditisuptotheAvengerstotakehimoutbeforehecanusherinTHEAGEOFULTRON.&lt;br/&gt;&lt;br/&gt;Insteadoftherobotdominateddystopianfuturethatwesawinthecomics,whatwedogetismore&amp;#x22;thenextfewdaysofUltron&amp;#x22;.Nomatter,itisanexcitingfewdayswithdirectorJossWhedonbalancingtheintercharacterdynamicswithawesomeactionpiecesfromclaustrophobicclosecombat,toafreewaychase,tothemuchadvertisednoholdsbarredbeatdownbetweentheHulkandironman&amp;#x27;snew&amp;#x22;hulkbuster&amp;#x22;Armour.AllthisissupplementedwithbeautifulspecialeffectsfromIndustrialLightsandMagicILM.Flawlessworkbefittingthemovie&amp;#x27;smassiveBudget.&lt;br/&gt;&lt;br/&gt;InThevillain,Ultron,theWritershavecraftedamemorablethoughunderutilisedbadguy.Ultroncouldhavebeenthevehicletoexploredeeperthemes,themesthatweremerelyhintedatbutneverfleshedout.Instead,HiscynicalyetrefinedsnarlingcourtesyofJamesSpaderremindsmeofthethosemagnificentlypassionateSupervillainsthatweresocommoninSaturdaymorningcartoonsofold.&lt;br/&gt;&lt;br/&gt;Andthatisexactlywhatthisis.AGEOFULTRONcanbedescribedasatrueliveactioncartoon.Thedialogueislighthearted,thestoryisstraightforward,thetoneisfunandtheactionisimmense.Andthisisnotexactlyagoodthing.Intensescenesareinterruptedandspoiltwithpoorlyplacedhumourandonceagainthestorydoesnotseemtotakeitselfseriously.&lt;br/&gt;&lt;br/&gt;Fightsareover-choreographed,morelikesomefancyballetthananalloutbattle.Thefactthatitcutstogracefulslowmotiononceinawhileonlyemphasisesthedancelikenatureofthefights.&lt;br/&gt;&lt;br/&gt;Andyetthemoviefeltlikepiecesofitwerecutout.ThenarrativedoesnotflowassmoothlyasthefirstwithinexplicablesceneslikeThorsuddenlygoingoffonhishallucinationtrip.Muchofthepremiseandthecharactersdevelopmentuptothispointverymuchdependsontheviewerwatchingpriormarvelmovies.&lt;br/&gt;&lt;br/&gt;ItisherethatMarvelstudio&amp;#x27;scontinuityheavyCreativedirectionrearsitsuglyhead.Toknowwhatisgoingoninthismovie,onewouldhavetowatchthepreviousmovies.CaptainAmericathewintersoldier,ironman3,thefirstavengersmovie.Butperhapsthat&amp;#x27;sthepoint?ForcepeopletogobuytheBluraysorthevideotorewatchandgetuptospeed.Intheend,therealbigwinnerisdistributorDisney.Ka-Ching$$.&lt;br/&gt;&lt;br/&gt;Ilikeagoodcomedy.Ininabigactionblockbuster,Iliketobelievethatthestakesarereal,thatthedangersfacedbyourheroesarereal,thattheyarereallyfightingforthefateoftheworld.Instead,wegetthiscartoonyviolence,withequallycartoonysuperficialstory,whereheroesjokearoundwithquicklightheartedquipsinthemiddleofafightscenewherepeoplecoulddie.Thiskillstension.Andifitweren&amp;#x27;tforthemagnificenteffects,actionanddirection,AGEOFULTRONwouldhavescoredabitlower.&lt;/p&gt;</t>
  </si>
  <si>
    <t xml:space="preserve">tt0088402</t>
  </si>
  <si>
    <t xml:space="preserve">tt0088763</t>
  </si>
  <si>
    <t xml:space="preserve">tt0088847</t>
  </si>
  <si>
    <t xml:space="preserve">tt0088850</t>
  </si>
  <si>
    <t xml:space="preserve">tt0089346</t>
  </si>
  <si>
    <t xml:space="preserve">tt0089755</t>
  </si>
  <si>
    <t xml:space="preserve">tt0090305</t>
  </si>
  <si>
    <t xml:space="preserve">tt0090350</t>
  </si>
  <si>
    <t xml:space="preserve">tt0090556</t>
  </si>
  <si>
    <t xml:space="preserve">tt0090633</t>
  </si>
  <si>
    <t xml:space="preserve">tt0090713</t>
  </si>
  <si>
    <t xml:space="preserve">tt0090756</t>
  </si>
  <si>
    <t xml:space="preserve">tt0090774</t>
  </si>
  <si>
    <t xml:space="preserve">tt0090886</t>
  </si>
  <si>
    <t xml:space="preserve">tt0090888</t>
  </si>
  <si>
    <t xml:space="preserve">tt0091225</t>
  </si>
  <si>
    <t xml:space="preserve">tt0091396</t>
  </si>
  <si>
    <t xml:space="preserve">tt0091472</t>
  </si>
  <si>
    <t xml:space="preserve">tt0091541</t>
  </si>
  <si>
    <t xml:space="preserve">tt0091828</t>
  </si>
  <si>
    <t xml:space="preserve">tt0091939</t>
  </si>
  <si>
    <t xml:space="preserve">tt0092035</t>
  </si>
  <si>
    <t xml:space="preserve">tt0092076</t>
  </si>
  <si>
    <t xml:space="preserve">tt0092537</t>
  </si>
  <si>
    <t xml:space="preserve">tt0092546</t>
  </si>
  <si>
    <t xml:space="preserve">tt0092690</t>
  </si>
  <si>
    <t xml:space="preserve">tt0092758</t>
  </si>
  <si>
    <t xml:space="preserve">tt0092802</t>
  </si>
  <si>
    <t xml:space="preserve">tt0092804</t>
  </si>
  <si>
    <t xml:space="preserve">tt0092925</t>
  </si>
  <si>
    <t xml:space="preserve">tt0092967</t>
  </si>
  <si>
    <t xml:space="preserve">tt0093148</t>
  </si>
  <si>
    <t xml:space="preserve">tt0093204</t>
  </si>
  <si>
    <t xml:space="preserve">tt0093215</t>
  </si>
  <si>
    <t xml:space="preserve">tt0093300</t>
  </si>
  <si>
    <t xml:space="preserve">tt0093593</t>
  </si>
  <si>
    <t xml:space="preserve">tt0093640</t>
  </si>
  <si>
    <t xml:space="preserve">tt0093648</t>
  </si>
  <si>
    <t xml:space="preserve">tt0093777</t>
  </si>
  <si>
    <t xml:space="preserve">tt0093936</t>
  </si>
  <si>
    <t xml:space="preserve">tt0094138</t>
  </si>
  <si>
    <t xml:space="preserve">tt0094746</t>
  </si>
  <si>
    <t xml:space="preserve">tt0094812</t>
  </si>
  <si>
    <t xml:space="preserve">tt0095253</t>
  </si>
  <si>
    <t xml:space="preserve">tt0095489</t>
  </si>
  <si>
    <t xml:space="preserve">tt0095497</t>
  </si>
  <si>
    <t xml:space="preserve">tt0095631</t>
  </si>
  <si>
    <t xml:space="preserve">tt0095654</t>
  </si>
  <si>
    <t xml:space="preserve">tt0095690</t>
  </si>
  <si>
    <t xml:space="preserve">tt0096054</t>
  </si>
  <si>
    <t xml:space="preserve">tt0096071</t>
  </si>
  <si>
    <t xml:space="preserve">tt0096180</t>
  </si>
  <si>
    <t xml:space="preserve">tt0096256</t>
  </si>
  <si>
    <t xml:space="preserve">tt0096734</t>
  </si>
  <si>
    <t xml:space="preserve">tt0096794</t>
  </si>
  <si>
    <t xml:space="preserve">tt0096874</t>
  </si>
  <si>
    <t xml:space="preserve">tt0096969</t>
  </si>
  <si>
    <t xml:space="preserve">tt0097027</t>
  </si>
  <si>
    <t xml:space="preserve">tt0097216</t>
  </si>
  <si>
    <t xml:space="preserve">tt0097235</t>
  </si>
  <si>
    <t xml:space="preserve">tt0097351</t>
  </si>
  <si>
    <t xml:space="preserve">tt0097366</t>
  </si>
  <si>
    <t xml:space="preserve">tt0097438</t>
  </si>
  <si>
    <t xml:space="preserve">tt0097637</t>
  </si>
  <si>
    <t xml:space="preserve">tt0097662</t>
  </si>
  <si>
    <t xml:space="preserve">tt0097714</t>
  </si>
  <si>
    <t xml:space="preserve">tt0097778</t>
  </si>
  <si>
    <t xml:space="preserve">tt0097790</t>
  </si>
  <si>
    <t xml:space="preserve">tt0097937</t>
  </si>
  <si>
    <t xml:space="preserve">GBP600,000</t>
  </si>
  <si>
    <t xml:space="preserve">tt0098067</t>
  </si>
  <si>
    <t xml:space="preserve">tt0098206</t>
  </si>
  <si>
    <t xml:space="preserve">tt0098273</t>
  </si>
  <si>
    <t xml:space="preserve">tt0098335</t>
  </si>
  <si>
    <t xml:space="preserve">tt0098513</t>
  </si>
  <si>
    <t xml:space="preserve">tt0098554</t>
  </si>
  <si>
    <t xml:space="preserve">tt0098627</t>
  </si>
  <si>
    <t xml:space="preserve">tt0098635</t>
  </si>
  <si>
    <t xml:space="preserve">tt0098663</t>
  </si>
  <si>
    <t xml:space="preserve">tt0099088</t>
  </si>
  <si>
    <t xml:space="preserve">tt0099141</t>
  </si>
  <si>
    <t xml:space="preserve">tt0099204</t>
  </si>
  <si>
    <t xml:space="preserve">tt0099250</t>
  </si>
  <si>
    <t xml:space="preserve">tt0099253</t>
  </si>
  <si>
    <t xml:space="preserve">tt0099305</t>
  </si>
  <si>
    <t xml:space="preserve">tt0099329</t>
  </si>
  <si>
    <t xml:space="preserve">tt0099348</t>
  </si>
  <si>
    <t xml:space="preserve">tt0099594</t>
  </si>
  <si>
    <t xml:space="preserve">GBP2,500,000</t>
  </si>
  <si>
    <t xml:space="preserve">tt0099654</t>
  </si>
  <si>
    <t xml:space="preserve">tt0099710</t>
  </si>
  <si>
    <t xml:space="preserve">tt0099762</t>
  </si>
  <si>
    <t xml:space="preserve">tt0099768</t>
  </si>
  <si>
    <t xml:space="preserve">tt0099878</t>
  </si>
  <si>
    <t xml:space="preserve">tt0099938</t>
  </si>
  <si>
    <t xml:space="preserve">tt0099951</t>
  </si>
  <si>
    <t xml:space="preserve">tt0100046</t>
  </si>
  <si>
    <t xml:space="preserve">tt0100050</t>
  </si>
  <si>
    <t xml:space="preserve">tt0100053</t>
  </si>
  <si>
    <t xml:space="preserve">tt0100142</t>
  </si>
  <si>
    <t xml:space="preserve">tt0100168</t>
  </si>
  <si>
    <t xml:space="preserve">tt0100196</t>
  </si>
  <si>
    <t xml:space="preserve">tt0100258</t>
  </si>
  <si>
    <t xml:space="preserve">tt0100301</t>
  </si>
  <si>
    <t xml:space="preserve">tt0100419</t>
  </si>
  <si>
    <t xml:space="preserve">tt0100802</t>
  </si>
  <si>
    <t xml:space="preserve">tt0100935</t>
  </si>
  <si>
    <t xml:space="preserve">tt0101329</t>
  </si>
  <si>
    <t xml:space="preserve">tt0101410</t>
  </si>
  <si>
    <t xml:space="preserve">tt0101414</t>
  </si>
  <si>
    <t xml:space="preserve">tt0101481</t>
  </si>
  <si>
    <t xml:space="preserve">tt0101516</t>
  </si>
  <si>
    <t xml:space="preserve">tt0101545</t>
  </si>
  <si>
    <t xml:space="preserve">tt0101587</t>
  </si>
  <si>
    <t xml:space="preserve">tt0101615</t>
  </si>
  <si>
    <t xml:space="preserve">tt0101640</t>
  </si>
  <si>
    <t xml:space="preserve">tt0101761</t>
  </si>
  <si>
    <t xml:space="preserve">tt0101764</t>
  </si>
  <si>
    <t xml:space="preserve">tt0101811</t>
  </si>
  <si>
    <t xml:space="preserve">tt0102004</t>
  </si>
  <si>
    <t xml:space="preserve">tt0102014</t>
  </si>
  <si>
    <t xml:space="preserve">tt0102138</t>
  </si>
  <si>
    <t xml:space="preserve">tt0102175</t>
  </si>
  <si>
    <t xml:space="preserve">tt0102216</t>
  </si>
  <si>
    <t xml:space="preserve">tt0102328</t>
  </si>
  <si>
    <t xml:space="preserve">tt0102685</t>
  </si>
  <si>
    <t xml:space="preserve">tt0102719</t>
  </si>
  <si>
    <t xml:space="preserve">tt0102729</t>
  </si>
  <si>
    <t xml:space="preserve">tt0102741</t>
  </si>
  <si>
    <t xml:space="preserve">tt0102753</t>
  </si>
  <si>
    <t xml:space="preserve">tt0102926</t>
  </si>
  <si>
    <t xml:space="preserve">tt0103064</t>
  </si>
  <si>
    <t xml:space="preserve">tt0103141</t>
  </si>
  <si>
    <t xml:space="preserve">tt0103251</t>
  </si>
  <si>
    <t xml:space="preserve">tt0103253</t>
  </si>
  <si>
    <t xml:space="preserve">tt0103747</t>
  </si>
  <si>
    <t xml:space="preserve">tt0103772</t>
  </si>
  <si>
    <t xml:space="preserve">tt0103850</t>
  </si>
  <si>
    <t xml:space="preserve">tt0103859</t>
  </si>
  <si>
    <t xml:space="preserve">tt0103935</t>
  </si>
  <si>
    <t xml:space="preserve">tt0103956</t>
  </si>
  <si>
    <t xml:space="preserve">tt0104057</t>
  </si>
  <si>
    <t xml:space="preserve">tt0104070</t>
  </si>
  <si>
    <t xml:space="preserve">tt0104139</t>
  </si>
  <si>
    <t xml:space="preserve">tt0104215</t>
  </si>
  <si>
    <t xml:space="preserve">tt0104231</t>
  </si>
  <si>
    <t xml:space="preserve">tt0104452</t>
  </si>
  <si>
    <t xml:space="preserve">tt0104693</t>
  </si>
  <si>
    <t xml:space="preserve">tt0104697</t>
  </si>
  <si>
    <t xml:space="preserve">tt0104756</t>
  </si>
  <si>
    <t xml:space="preserve">tt0104797</t>
  </si>
  <si>
    <t xml:space="preserve">AdagiofromConcertoGrossoOp.6,no.8inGMinorChristmasConcerto&lt;br/&gt;</t>
  </si>
  <si>
    <t xml:space="preserve">tt0104812</t>
  </si>
  <si>
    <t xml:space="preserve">tt0104926</t>
  </si>
  <si>
    <t xml:space="preserve">tt0105078</t>
  </si>
  <si>
    <t xml:space="preserve">tt0105107</t>
  </si>
  <si>
    <t xml:space="preserve">tt0105121</t>
  </si>
  <si>
    <t xml:space="preserve">tt0105187</t>
  </si>
  <si>
    <t xml:space="preserve">tt0105217</t>
  </si>
  <si>
    <t xml:space="preserve">tt0105226</t>
  </si>
  <si>
    <t xml:space="preserve">tt0105236</t>
  </si>
  <si>
    <t xml:space="preserve">tt0105323</t>
  </si>
  <si>
    <t xml:space="preserve">tt0105477</t>
  </si>
  <si>
    <t xml:space="preserve">tt0105488</t>
  </si>
  <si>
    <t xml:space="preserve">tt0105572</t>
  </si>
  <si>
    <t xml:space="preserve">tt0105636</t>
  </si>
  <si>
    <t xml:space="preserve">tt0105690</t>
  </si>
  <si>
    <t xml:space="preserve">tt0105698</t>
  </si>
  <si>
    <t xml:space="preserve">tt0106264</t>
  </si>
  <si>
    <t xml:space="preserve">tt0106350</t>
  </si>
  <si>
    <t xml:space="preserve">tt0106375</t>
  </si>
  <si>
    <t xml:space="preserve">tt0106455</t>
  </si>
  <si>
    <t xml:space="preserve">tt0106489</t>
  </si>
  <si>
    <t xml:space="preserve">tt0106500</t>
  </si>
  <si>
    <t xml:space="preserve">tt0106677</t>
  </si>
  <si>
    <t xml:space="preserve">tt0106833</t>
  </si>
  <si>
    <t xml:space="preserve">tt0106856</t>
  </si>
  <si>
    <t xml:space="preserve">tt0106965</t>
  </si>
  <si>
    <t xml:space="preserve">tt0107076</t>
  </si>
  <si>
    <t xml:space="preserve">tt0107091</t>
  </si>
  <si>
    <t xml:space="preserve">tt0107148</t>
  </si>
  <si>
    <t xml:space="preserve">tt0107207</t>
  </si>
  <si>
    <t xml:space="preserve">tt0107286</t>
  </si>
  <si>
    <t xml:space="preserve">tt0107290</t>
  </si>
  <si>
    <t xml:space="preserve">tt0107473</t>
  </si>
  <si>
    <t xml:space="preserve">tt0107504</t>
  </si>
  <si>
    <t xml:space="preserve">tt0107507</t>
  </si>
  <si>
    <t xml:space="preserve">tt0108052</t>
  </si>
  <si>
    <t xml:space="preserve">tt0108207</t>
  </si>
  <si>
    <t xml:space="preserve">tt0108238</t>
  </si>
  <si>
    <t xml:space="preserve">tt0108258</t>
  </si>
  <si>
    <t xml:space="preserve">tt0108526</t>
  </si>
  <si>
    <t xml:space="preserve">tt0109021</t>
  </si>
  <si>
    <t xml:space="preserve">tt0109035</t>
  </si>
  <si>
    <t xml:space="preserve">tt0109370</t>
  </si>
  <si>
    <t xml:space="preserve">tt0109579</t>
  </si>
  <si>
    <t xml:space="preserve">tt0109675</t>
  </si>
  <si>
    <t xml:space="preserve">tt0109688</t>
  </si>
  <si>
    <t xml:space="preserve">tt0109758</t>
  </si>
  <si>
    <t xml:space="preserve">tt0109813</t>
  </si>
  <si>
    <t xml:space="preserve">tt0109828</t>
  </si>
  <si>
    <t xml:space="preserve">tt0109830</t>
  </si>
  <si>
    <t xml:space="preserve">tt0109890</t>
  </si>
  <si>
    <t xml:space="preserve">tt0109920</t>
  </si>
  <si>
    <t xml:space="preserve">tt0109951</t>
  </si>
  <si>
    <t xml:space="preserve">tt0110044</t>
  </si>
  <si>
    <t xml:space="preserve">tt0110057</t>
  </si>
  <si>
    <t xml:space="preserve">tt0110074</t>
  </si>
  <si>
    <t xml:space="preserve">tt0110167</t>
  </si>
  <si>
    <t xml:space="preserve">&lt;optionvalue="JackGross"&gt;JackGross&lt;/option&gt;</t>
  </si>
  <si>
    <t xml:space="preserve">tt0110186</t>
  </si>
  <si>
    <t xml:space="preserve">tt0110216</t>
  </si>
  <si>
    <t xml:space="preserve">tt0110357</t>
  </si>
  <si>
    <t xml:space="preserve">tt0110366</t>
  </si>
  <si>
    <t xml:space="preserve">tt0110443</t>
  </si>
  <si>
    <t xml:space="preserve">tt0110475</t>
  </si>
  <si>
    <t xml:space="preserve">tt0110538</t>
  </si>
  <si>
    <t xml:space="preserve">tt0110598</t>
  </si>
  <si>
    <t xml:space="preserve">tt0110632</t>
  </si>
  <si>
    <t xml:space="preserve">tt0110657</t>
  </si>
  <si>
    <t xml:space="preserve">tt0110678</t>
  </si>
  <si>
    <t xml:space="preserve">tt0110729</t>
  </si>
  <si>
    <t xml:space="preserve">tt0110771</t>
  </si>
  <si>
    <t xml:space="preserve">tt0110876</t>
  </si>
  <si>
    <t xml:space="preserve">tt0110939</t>
  </si>
  <si>
    <t xml:space="preserve">tt0110950</t>
  </si>
  <si>
    <t xml:space="preserve">tt0110997</t>
  </si>
  <si>
    <t xml:space="preserve">tt0110998</t>
  </si>
  <si>
    <t xml:space="preserve">tt0111048</t>
  </si>
  <si>
    <t xml:space="preserve">tt0111102</t>
  </si>
  <si>
    <t xml:space="preserve">tt0111127</t>
  </si>
  <si>
    <t xml:space="preserve">tt0111143</t>
  </si>
  <si>
    <t xml:space="preserve">tt0111149</t>
  </si>
  <si>
    <t xml:space="preserve">tt0111237</t>
  </si>
  <si>
    <t xml:space="preserve">tt0111503</t>
  </si>
  <si>
    <t xml:space="preserve">tt0112346</t>
  </si>
  <si>
    <t xml:space="preserve">tt0112384</t>
  </si>
  <si>
    <t xml:space="preserve">tt0112442</t>
  </si>
  <si>
    <t xml:space="preserve">tt0112508</t>
  </si>
  <si>
    <t xml:space="preserve">tt0112760</t>
  </si>
  <si>
    <t xml:space="preserve">tt0112818</t>
  </si>
  <si>
    <t xml:space="preserve">tt0112887</t>
  </si>
  <si>
    <t xml:space="preserve">tt0113184</t>
  </si>
  <si>
    <t xml:space="preserve">tt0113277</t>
  </si>
  <si>
    <t xml:space="preserve">tt0113321</t>
  </si>
  <si>
    <t xml:space="preserve">tt0113347</t>
  </si>
  <si>
    <t xml:space="preserve">tt0113360</t>
  </si>
  <si>
    <t xml:space="preserve">tt0113448</t>
  </si>
  <si>
    <t xml:space="preserve">tt0113497</t>
  </si>
  <si>
    <t xml:space="preserve">tt0113617</t>
  </si>
  <si>
    <t xml:space="preserve">tt0113627</t>
  </si>
  <si>
    <t xml:space="preserve">tt0113851</t>
  </si>
  <si>
    <t xml:space="preserve">tt0113855</t>
  </si>
  <si>
    <t xml:space="preserve">tt0113862</t>
  </si>
  <si>
    <t xml:space="preserve">tt0113870</t>
  </si>
  <si>
    <t xml:space="preserve">tt0113967</t>
  </si>
  <si>
    <t xml:space="preserve">tt0114011</t>
  </si>
  <si>
    <t xml:space="preserve">tt0114558</t>
  </si>
  <si>
    <t xml:space="preserve">tt0114576</t>
  </si>
  <si>
    <t xml:space="preserve">tt0114609</t>
  </si>
  <si>
    <t xml:space="preserve">Referencedin&lt;ahref="/title/tt2366502?ref_=tt_trv_cnn"&gt;TheCinemaSnob:GrossOut&lt;/a&gt;</t>
  </si>
  <si>
    <t xml:space="preserve">tt0114614</t>
  </si>
  <si>
    <t xml:space="preserve">tt0114682</t>
  </si>
  <si>
    <t xml:space="preserve">tt0114709</t>
  </si>
  <si>
    <t xml:space="preserve">tt0114788</t>
  </si>
  <si>
    <t xml:space="preserve">tt0115580</t>
  </si>
  <si>
    <t xml:space="preserve">tt0115624</t>
  </si>
  <si>
    <t xml:space="preserve">tt0115641</t>
  </si>
  <si>
    <t xml:space="preserve">tt0115644</t>
  </si>
  <si>
    <t xml:space="preserve">tt0115734</t>
  </si>
  <si>
    <t xml:space="preserve">tt0115862</t>
  </si>
  <si>
    <t xml:space="preserve">tt0116040</t>
  </si>
  <si>
    <t xml:space="preserve">tt0116136</t>
  </si>
  <si>
    <t xml:space="preserve">tt0116141</t>
  </si>
  <si>
    <t xml:space="preserve">tt0116225</t>
  </si>
  <si>
    <t xml:space="preserve">tt0116287</t>
  </si>
  <si>
    <t xml:space="preserve">tt0116289</t>
  </si>
  <si>
    <t xml:space="preserve">tt0116365</t>
  </si>
  <si>
    <t xml:space="preserve">tt0116418</t>
  </si>
  <si>
    <t xml:space="preserve">tt0116442</t>
  </si>
  <si>
    <t xml:space="preserve">tt0116483</t>
  </si>
  <si>
    <t xml:space="preserve">tt0116508</t>
  </si>
  <si>
    <t xml:space="preserve">tt0116601</t>
  </si>
  <si>
    <t xml:space="preserve">tt0116621</t>
  </si>
  <si>
    <t xml:space="preserve">tt0116762</t>
  </si>
  <si>
    <t xml:space="preserve">tt0116839</t>
  </si>
  <si>
    <t xml:space="preserve">tt0117057</t>
  </si>
  <si>
    <t xml:space="preserve">tt0117107</t>
  </si>
  <si>
    <t xml:space="preserve">Grossing$392millionworldwide,thisis&lt;ahref="/name/nm0000217?ref_=tt_trv_trv"&gt;MartinScorsese&lt;/a&gt;'shighestgrossingfilmofhiscareer.&lt;ahref="trivia?ref_=tt_trv_trv"</t>
  </si>
  <si>
    <t xml:space="preserve">tt0117128</t>
  </si>
  <si>
    <t xml:space="preserve">tt0117218</t>
  </si>
  <si>
    <t xml:space="preserve">tt0117364</t>
  </si>
  <si>
    <t xml:space="preserve">tt0117420</t>
  </si>
  <si>
    <t xml:space="preserve">tt0117608</t>
  </si>
  <si>
    <t xml:space="preserve">tt0117690</t>
  </si>
  <si>
    <t xml:space="preserve">tt0117826</t>
  </si>
  <si>
    <t xml:space="preserve">tt0117965</t>
  </si>
  <si>
    <t xml:space="preserve">tt0117998</t>
  </si>
  <si>
    <t xml:space="preserve">tt0118147</t>
  </si>
  <si>
    <t xml:space="preserve">tt0118694</t>
  </si>
  <si>
    <t xml:space="preserve">tt0118750</t>
  </si>
  <si>
    <t xml:space="preserve">tt0118760</t>
  </si>
  <si>
    <t xml:space="preserve">tt0118851</t>
  </si>
  <si>
    <t xml:space="preserve">tt0119209</t>
  </si>
  <si>
    <t xml:space="preserve">tt0119225</t>
  </si>
  <si>
    <t xml:space="preserve">tt0119347</t>
  </si>
  <si>
    <t xml:space="preserve">tt0119429</t>
  </si>
  <si>
    <t xml:space="preserve">tt0119484</t>
  </si>
  <si>
    <t xml:space="preserve">tt0119494</t>
  </si>
  <si>
    <t xml:space="preserve">tt0119578</t>
  </si>
  <si>
    <t xml:space="preserve">tt0119632</t>
  </si>
  <si>
    <t xml:space="preserve">tt0119717</t>
  </si>
  <si>
    <t xml:space="preserve">tt0119986</t>
  </si>
  <si>
    <t xml:space="preserve">tt0120318</t>
  </si>
  <si>
    <t xml:space="preserve">tt0120323</t>
  </si>
  <si>
    <t xml:space="preserve">tt0120539</t>
  </si>
  <si>
    <t xml:space="preserve">tt0120584</t>
  </si>
  <si>
    <t xml:space="preserve">GBP3,500,000</t>
  </si>
  <si>
    <t xml:space="preserve">tt0120610</t>
  </si>
  <si>
    <t xml:space="preserve">tt0120643</t>
  </si>
  <si>
    <t xml:space="preserve">tt0120699</t>
  </si>
  <si>
    <t xml:space="preserve">tt0120723</t>
  </si>
  <si>
    <t xml:space="preserve">tt0120735</t>
  </si>
  <si>
    <t xml:space="preserve">GBP960,000</t>
  </si>
  <si>
    <t xml:space="preserve">tt0120835</t>
  </si>
  <si>
    <t xml:space="preserve">tt0124595</t>
  </si>
  <si>
    <t xml:space="preserve">tt0128142</t>
  </si>
  <si>
    <t xml:space="preserve">tt0134033</t>
  </si>
  <si>
    <t xml:space="preserve">tt0138874</t>
  </si>
  <si>
    <t xml:space="preserve">tt0139362</t>
  </si>
  <si>
    <t xml:space="preserve">tt0142231</t>
  </si>
  <si>
    <t xml:space="preserve">tt0151691</t>
  </si>
  <si>
    <t xml:space="preserve">tt0153464</t>
  </si>
  <si>
    <t xml:space="preserve">tt0156757</t>
  </si>
  <si>
    <t xml:space="preserve">tt0160509</t>
  </si>
  <si>
    <t xml:space="preserve">tt0172632</t>
  </si>
  <si>
    <t xml:space="preserve">tt0199727</t>
  </si>
  <si>
    <t xml:space="preserve">tt0206367</t>
  </si>
  <si>
    <t xml:space="preserve">tt0206917</t>
  </si>
  <si>
    <t xml:space="preserve">tt0212826</t>
  </si>
  <si>
    <t xml:space="preserve">tt0217287</t>
  </si>
  <si>
    <t xml:space="preserve">tt0219327</t>
  </si>
  <si>
    <t xml:space="preserve">tt0221889</t>
  </si>
  <si>
    <t xml:space="preserve">PaulGross,</t>
  </si>
  <si>
    <t xml:space="preserve">&gt;&lt;imgheight="44"width="32"alt="PaulGross"title="PaulGross"src="http://ia.media-imdb.com/images/G/01/imdb/images/nopicture/32x44/name-2138558783._CB514891992_.png"class="loadlatehidden"loadlate="https://images-na.ssl-images-amazon.com/images/M/MV5BMTkwNjA5OTgyN15BMl5BanBnXkFtZTcwMjIyNzc5MQ@@._V1_UX32_CR0,0,32,44_AL_.jpg"/&gt;&lt;/a&gt;&lt;/td&gt;</t>
  </si>
  <si>
    <t xml:space="preserve">itemprop='url'&gt;&lt;spanclass="itemprop"itemprop="name"&gt;PaulGross&lt;/span&gt;</t>
  </si>
  <si>
    <t xml:space="preserve">Althoughit&amp;#39;splausible,it&amp;#39;shighlyunlikelyattheendingrampceremonythat39AandG9W(Gross)wouldhaveissuedberetswiththeleatherband.Theircharacterswouldlikelyhaveboughttheirownberetsatthispointintheircareer.&lt;ahref="trivia?tab=gf&amp;ref_=tt_trv_gf"</t>
  </si>
  <si>
    <t xml:space="preserve">&lt;pitemprop="reviewBody"&gt;PaulGrosshaswrittenanamazingstory,usingCanada&amp;#x27;sinvolvementintheAfghanistanwars,asthevehicle.AsaCanadianIcouldn&amp;#x27;thelpbutbedrawnintotheeventsthatoccurredinthefilm.Ihavenodoubtthat,whilethestoryandcharactersarefictional,thefeelingsandactionsarereal.Gross&amp;#x27;abilitytointertwinethepoliticsoftheAfghanistanpeople,therequirementsofourmilitarycontingent,andthecostsofwarwereexceedinglywelldone.IwanttoacknowledgethemilitarypresenceofalltheEuropeancountriesandtheUnitedStateswhowerethereaswell,andIcanimaginethatsimilarsituationsoccurred.PaulGrossisCanadianandthisfilmisdefinitelyaCanadianperspective.Youhavetoseethisfilm.&lt;/p&gt;</t>
  </si>
  <si>
    <t xml:space="preserve">tt0250617</t>
  </si>
  <si>
    <t xml:space="preserve">MichaelGross,</t>
  </si>
  <si>
    <t xml:space="preserve">&gt;&lt;imgheight="44"width="32"alt="MichaelGross"title="MichaelGross"src="http://ia.media-imdb.com/images/G/01/imdb/images/nopicture/32x44/name-2138558783._CB514891992_.png"class="loadlatehidden"loadlate="https://images-na.ssl-images-amazon.com/images/M/MV5BNzUyNjE0NjQwNV5BMl5BanBnXkFtZTYwNjUyNzMz._V1_UX32_CR0,0,32,44_AL_.jpg"/&gt;&lt;/a&gt;&lt;/td&gt;</t>
  </si>
  <si>
    <t xml:space="preserve">tt0251031</t>
  </si>
  <si>
    <t xml:space="preserve">EU3,973,431</t>
  </si>
  <si>
    <t xml:space="preserve">tt0255653</t>
  </si>
  <si>
    <t xml:space="preserve">tt0271668</t>
  </si>
  <si>
    <t xml:space="preserve">tt0277941</t>
  </si>
  <si>
    <t xml:space="preserve">tt0279231</t>
  </si>
  <si>
    <t xml:space="preserve">EU5,328,737</t>
  </si>
  <si>
    <t xml:space="preserve">tt0289320</t>
  </si>
  <si>
    <t xml:space="preserve">tt0298408</t>
  </si>
  <si>
    <t xml:space="preserve">tt0301181</t>
  </si>
  <si>
    <t xml:space="preserve">tt0301893</t>
  </si>
  <si>
    <t xml:space="preserve">tt0301976</t>
  </si>
  <si>
    <t xml:space="preserve">tt0305583</t>
  </si>
  <si>
    <t xml:space="preserve">tt0309987</t>
  </si>
  <si>
    <t xml:space="preserve">tt0314197</t>
  </si>
  <si>
    <t xml:space="preserve">tt0315642</t>
  </si>
  <si>
    <t xml:space="preserve">tt0323808</t>
  </si>
  <si>
    <t xml:space="preserve">tt0326716</t>
  </si>
  <si>
    <t xml:space="preserve">tt0326769</t>
  </si>
  <si>
    <t xml:space="preserve">tt0331314</t>
  </si>
  <si>
    <t xml:space="preserve">tt0337584</t>
  </si>
  <si>
    <t xml:space="preserve">tt0338187</t>
  </si>
  <si>
    <t xml:space="preserve">tt0338512</t>
  </si>
  <si>
    <t xml:space="preserve">EU59,660,000</t>
  </si>
  <si>
    <t xml:space="preserve">tt0339736</t>
  </si>
  <si>
    <t xml:space="preserve">tt0342207</t>
  </si>
  <si>
    <t xml:space="preserve">tt0348593</t>
  </si>
  <si>
    <t xml:space="preserve">tt0357091</t>
  </si>
  <si>
    <t xml:space="preserve">tt0357668</t>
  </si>
  <si>
    <t xml:space="preserve">tt0363095</t>
  </si>
  <si>
    <t xml:space="preserve">tt0365748</t>
  </si>
  <si>
    <t xml:space="preserve">GBP4,000,000</t>
  </si>
  <si>
    <t xml:space="preserve">tt0368909</t>
  </si>
  <si>
    <t xml:space="preserve">tt0375104</t>
  </si>
  <si>
    <t xml:space="preserve">tt0375154</t>
  </si>
  <si>
    <t xml:space="preserve">tt0375912</t>
  </si>
  <si>
    <t xml:space="preserve">tt0376479</t>
  </si>
  <si>
    <t xml:space="preserve">tt0377088</t>
  </si>
  <si>
    <t xml:space="preserve">tt0380599</t>
  </si>
  <si>
    <t xml:space="preserve">EU50,000,000</t>
  </si>
  <si>
    <t xml:space="preserve">tt0382189</t>
  </si>
  <si>
    <t xml:space="preserve">GBP1,700,000</t>
  </si>
  <si>
    <t xml:space="preserve">tt0383010</t>
  </si>
  <si>
    <t xml:space="preserve">tt0384683</t>
  </si>
  <si>
    <t xml:space="preserve">tt0385002</t>
  </si>
  <si>
    <t xml:space="preserve">tt0385057</t>
  </si>
  <si>
    <t xml:space="preserve">tt0390185</t>
  </si>
  <si>
    <t xml:space="preserve">tt0393597</t>
  </si>
  <si>
    <t xml:space="preserve">EU30,000,000</t>
  </si>
  <si>
    <t xml:space="preserve">tt0396171</t>
  </si>
  <si>
    <t xml:space="preserve">tt0403085</t>
  </si>
  <si>
    <t xml:space="preserve">tt0403935</t>
  </si>
  <si>
    <t xml:space="preserve">tt0405163</t>
  </si>
  <si>
    <t xml:space="preserve">tt0409379</t>
  </si>
  <si>
    <t xml:space="preserve">tt0411475</t>
  </si>
  <si>
    <t xml:space="preserve">tt0414426</t>
  </si>
  <si>
    <t xml:space="preserve">tt0414852</t>
  </si>
  <si>
    <t xml:space="preserve">EU12,000,000</t>
  </si>
  <si>
    <t xml:space="preserve">tt0416675</t>
  </si>
  <si>
    <t xml:space="preserve">tt0417791</t>
  </si>
  <si>
    <t xml:space="preserve">tt0420293</t>
  </si>
  <si>
    <t xml:space="preserve">tt0423116</t>
  </si>
  <si>
    <t xml:space="preserve">tt0424359</t>
  </si>
  <si>
    <t xml:space="preserve">tt0424823</t>
  </si>
  <si>
    <t xml:space="preserve">tt0425112</t>
  </si>
  <si>
    <t xml:space="preserve">GBP8,000,000</t>
  </si>
  <si>
    <t xml:space="preserve">tt0425308</t>
  </si>
  <si>
    <t xml:space="preserve">EU2,000</t>
  </si>
  <si>
    <t xml:space="preserve">tt0425558</t>
  </si>
  <si>
    <t xml:space="preserve">tt0425601</t>
  </si>
  <si>
    <t xml:space="preserve">tt0426214</t>
  </si>
  <si>
    <t xml:space="preserve">tt0426883</t>
  </si>
  <si>
    <t xml:space="preserve">tt0427152</t>
  </si>
  <si>
    <t xml:space="preserve">tt0427340</t>
  </si>
  <si>
    <t xml:space="preserve">tt0428518</t>
  </si>
  <si>
    <t xml:space="preserve">itemprop='url'&gt;&lt;spanclass="itemprop"itemprop="name"&gt;GrossEntertainment&lt;/span&gt;&lt;/a&gt;&lt;/span&gt;,&lt;spanitemprop="creator"itemscopeitemtype="http://schema.org/Organization"&gt;</t>
  </si>
  <si>
    <t xml:space="preserve">tt0430916</t>
  </si>
  <si>
    <t xml:space="preserve">tt0433624</t>
  </si>
  <si>
    <t xml:space="preserve">tt0435716</t>
  </si>
  <si>
    <t xml:space="preserve">tt0436854</t>
  </si>
  <si>
    <t xml:space="preserve">EU2,150,000</t>
  </si>
  <si>
    <t xml:space="preserve">tt0437086</t>
  </si>
  <si>
    <t xml:space="preserve">tt0437405</t>
  </si>
  <si>
    <t xml:space="preserve">tt0437777</t>
  </si>
  <si>
    <t xml:space="preserve">tt0443331</t>
  </si>
  <si>
    <t xml:space="preserve">tt0443465</t>
  </si>
  <si>
    <t xml:space="preserve">tt0443524</t>
  </si>
  <si>
    <t xml:space="preserve">tt0443559</t>
  </si>
  <si>
    <t xml:space="preserve">&lt;pitemprop="reviewBody"&gt;Thosewhoaresaying`8Mile'showsavanilla-edEminemmayhaveapoint:thismovieintroduceshimtoanon-rapaudiencejustas`WildStyle'introducedustohip-hop.ButthosewhosayEminemissanitizedhereformallviewinghaveanoddnotionoflanguage.PerhapshisCD'scontainmoreinflammatorymaterialthanisairedinthismovie,butwhatgetssaidhereismostdefinitelynotforanysuburbangrandmotherswhoaren'tstonedeaf.&lt;br/&gt;&lt;br/&gt;It'ssurprising-admirable,really-howwellCurtisHansenandhiscrewkeeptrackoftheplotfromscenetoscenewhennotmuchofitseemstomatterotherthanRabbit'sproblemswithhismother,StephanieSmith--KimBasinger.Bassingerisablueribbonsouthernwhitetrashtrailorparkmom.Youcan'thelpfeelingthatwithminortweakingshecouldbethemotherofaGrossePointeprepschoolboy,aladywhoseproblemwasoverspendinginsteadofimminentevictionfromastinkytrailor.Bassingermakestrashinesslookattractive,justasshemademoviestardecayattractivewhenHansendirectedherin`L.A.Confidential'sixyearsago.Rabbit'sproblemswithgirlfriendsaren'tsignificant,thoughhehastwoofthem,anexandanewone.Botharedeliciousbutprimedforrejection.Rabbit'sclosestrelationshipsarewithhisemceepal`Future'(playedbyanutterlycharmingandhuggableMikhiPfifer)andhisslightlyretardedtokenwhitehomie,CheddarBob(EvanJones).&lt;br/&gt;&lt;br/&gt;Buthisclosestrelationshipofalliswithhimself,asisclearfromthefirstscene,whereEminemisdoingrapgesturesinthecompetitionshedmen'sroom,lookinginthemirror,hearinghismusicinhishead--andthisisfine,becauseit'swhatayoungmanhastodo:getonfriendlyworkingtermswithwhoheis.Themovieisabouthisgoingofftobeonhisownandgiveuphisrowdyplaymatestobecomeawinner,andhewalksoffbyhimselfinthefinalscene.ThecomparisonwithShakespeare'sHenryIVisn'toutofplace.TheShakespeareanparallelwasusedexplicitlyforKeanuReeves'characterin`MyOwnPrivateIdaho'butthethemeisreallymorecentralhere.Eminemisn'tacoldpersonalitylikeKeanuReevesinVanSant'smovie.Heisclosetohismatesandthey'realwaystouchinghandsandgentlyhuggingeachother.Thehandsandthehugsareoneofthemainimagesthatstaywithyouafterseeing`8Mile.'&lt;br/&gt;&lt;br/&gt;Eminemasshownin`8Mile'isn'ttotallymotivatedbyhisangeratall.Hisangerisverycontained.Heseemsabletoturnitonandoffatwillandreleaseitonlywhenheneedsit--totrouncerapcompetitionorthrowouthismom'ssleazyboyfriend.It'shisabilitytocontrolhisangerthatmakesbothRabbitandEminemwinners.&lt;br/&gt;&lt;br/&gt;Eminemdoeshaveanauthenticityabouthimthatmakesforastrongpresenceonscreen.Paradoxicallyheprojectsapowerfulinwardness,sothathisturningawayfromeverybodymakeshisfacejumpoutatus.Hiseffectisofauthenticity,becausehedoesn'tputonareactiontopleasetheaudienceorsuitthescene,butheisalwaysthere,movingwiththesceneandinfactcreatingit.&lt;br/&gt;&lt;br/&gt;`8Mile'isn'tjustavehicleforEminem.It'stoowellmadeamovietobethat.ButwithoutEminem`8Mile'wouldn'texist.Theonlyimportanceoftherappingcontestsemceedby`Future'isthatfirstRabbitshiesawayfromthem,andthenheentersthemandwinsthem.Youhavetowonderhowtherapper/actorsfeelwhoareinthemovieonlytobeputdownbyEminem.&lt;br/&gt;&lt;br/&gt;`8Mile'cannotescapefromthelimitationsofthefictionalizedstarbiopic.Therehavebeendozensofmoviesaboutemergingmusicstarsandtheirfamilies,theirearlysponsors,theirfirstbigbreaks,andsoon,manyofthemwithmorerangeandspecificityofdetailthanthisone.Thismovieonlytakesitsherotothemomentwhenhewalksaway,havingshownthathecanbeastar.Thewholefocusisonhispersonality,andinparticularhisstillness.ThemostimportantmomentsarethosewhenRabbit/Eminemstandswithmikeinhand,silent,waitingforinspirationtostrike.Evenwhenhechosesnottocompeteandhandsthemikeback,thismomentisfullofpower.InthismovieEminemcarriestheexpressionofsheerimminence,rawpotential,toanewlevelofclarityandconfidence.&lt;br/&gt;&lt;br/&gt;Thisrapperisgoodjuststandingthere.&lt;br/&gt;&lt;br/&gt;&lt;br/&gt;&lt;br/&gt;&lt;/p&gt;</t>
  </si>
  <si>
    <t xml:space="preserve">tt0448022</t>
  </si>
  <si>
    <t xml:space="preserve">tt0448115</t>
  </si>
  <si>
    <t xml:space="preserve">tt0450336</t>
  </si>
  <si>
    <t xml:space="preserve">tt0451135</t>
  </si>
  <si>
    <t xml:space="preserve">tt0453548</t>
  </si>
  <si>
    <t xml:space="preserve">tt0454084</t>
  </si>
  <si>
    <t xml:space="preserve">tt0454987</t>
  </si>
  <si>
    <t xml:space="preserve">tt0455323</t>
  </si>
  <si>
    <t xml:space="preserve">tt0455841</t>
  </si>
  <si>
    <t xml:space="preserve">tt0456020</t>
  </si>
  <si>
    <t xml:space="preserve">tt0458413</t>
  </si>
  <si>
    <t xml:space="preserve">tt0460745</t>
  </si>
  <si>
    <t xml:space="preserve">tt0460778</t>
  </si>
  <si>
    <t xml:space="preserve">tt0460810</t>
  </si>
  <si>
    <t xml:space="preserve">tt0460890</t>
  </si>
  <si>
    <t xml:space="preserve">tt0462023</t>
  </si>
  <si>
    <t xml:space="preserve">tt0462283</t>
  </si>
  <si>
    <t xml:space="preserve">tt0462335</t>
  </si>
  <si>
    <t xml:space="preserve">tt0464162</t>
  </si>
  <si>
    <t xml:space="preserve">tt0466816</t>
  </si>
  <si>
    <t xml:space="preserve">GBP3,800,000</t>
  </si>
  <si>
    <t xml:space="preserve">tt0469021</t>
  </si>
  <si>
    <t xml:space="preserve">tt0469976</t>
  </si>
  <si>
    <t xml:space="preserve">tt0470737</t>
  </si>
  <si>
    <t xml:space="preserve">tt0473705</t>
  </si>
  <si>
    <t xml:space="preserve">tt0475252</t>
  </si>
  <si>
    <t xml:space="preserve">tt0476550</t>
  </si>
  <si>
    <t xml:space="preserve">tt0476991</t>
  </si>
  <si>
    <t xml:space="preserve">tt0478134</t>
  </si>
  <si>
    <t xml:space="preserve">tt0479044</t>
  </si>
  <si>
    <t xml:space="preserve">tt0479289</t>
  </si>
  <si>
    <t xml:space="preserve">tt0480904</t>
  </si>
  <si>
    <t xml:space="preserve">tt0481269</t>
  </si>
  <si>
    <t xml:space="preserve">tt0482088</t>
  </si>
  <si>
    <t xml:space="preserve">EU11,700,000</t>
  </si>
  <si>
    <t xml:space="preserve">tt0482517</t>
  </si>
  <si>
    <t xml:space="preserve">tt0482522</t>
  </si>
  <si>
    <t xml:space="preserve">tt0485061</t>
  </si>
  <si>
    <t xml:space="preserve">tt0485601</t>
  </si>
  <si>
    <t xml:space="preserve">EU6,500,000</t>
  </si>
  <si>
    <t xml:space="preserve">tt0486020</t>
  </si>
  <si>
    <t xml:space="preserve">tt0486541</t>
  </si>
  <si>
    <t xml:space="preserve">tt0486578</t>
  </si>
  <si>
    <t xml:space="preserve">tt0486580</t>
  </si>
  <si>
    <t xml:space="preserve">tt0486615</t>
  </si>
  <si>
    <t xml:space="preserve">tt0487195</t>
  </si>
  <si>
    <t xml:space="preserve">tt0488535</t>
  </si>
  <si>
    <t xml:space="preserve">tt0490075</t>
  </si>
  <si>
    <t xml:space="preserve">tt0490076</t>
  </si>
  <si>
    <t xml:space="preserve">tt0490084</t>
  </si>
  <si>
    <t xml:space="preserve">tt0490166</t>
  </si>
  <si>
    <t xml:space="preserve">GBP500,000</t>
  </si>
  <si>
    <t xml:space="preserve">tt0490210</t>
  </si>
  <si>
    <t xml:space="preserve">tt0491175</t>
  </si>
  <si>
    <t xml:space="preserve">tt0491203</t>
  </si>
  <si>
    <t xml:space="preserve">tt0492044</t>
  </si>
  <si>
    <t xml:space="preserve">tt0492619</t>
  </si>
  <si>
    <t xml:space="preserve">tt0492881</t>
  </si>
  <si>
    <t xml:space="preserve">tt0492896</t>
  </si>
  <si>
    <t xml:space="preserve">tt0493076</t>
  </si>
  <si>
    <t xml:space="preserve">tt0493402</t>
  </si>
  <si>
    <t xml:space="preserve">tt0493421</t>
  </si>
  <si>
    <t xml:space="preserve">tt0493450</t>
  </si>
  <si>
    <t xml:space="preserve">tt0493451</t>
  </si>
  <si>
    <t xml:space="preserve">tt0494271</t>
  </si>
  <si>
    <t xml:space="preserve">EU8,000,000</t>
  </si>
  <si>
    <t xml:space="preserve">tt0494826</t>
  </si>
  <si>
    <t xml:space="preserve">tt0494864</t>
  </si>
  <si>
    <t xml:space="preserve">tt0495024</t>
  </si>
  <si>
    <t xml:space="preserve">tt0495026</t>
  </si>
  <si>
    <t xml:space="preserve">tt0497323</t>
  </si>
  <si>
    <t xml:space="preserve">tt0497467</t>
  </si>
  <si>
    <t xml:space="preserve">EU1,100,000</t>
  </si>
  <si>
    <t xml:space="preserve">tt0498329</t>
  </si>
  <si>
    <t xml:space="preserve">tt0498351</t>
  </si>
  <si>
    <t xml:space="preserve">tt0756725</t>
  </si>
  <si>
    <t xml:space="preserve">tt0756727</t>
  </si>
  <si>
    <t xml:space="preserve">tt0765141</t>
  </si>
  <si>
    <t xml:space="preserve">EU600,000</t>
  </si>
  <si>
    <t xml:space="preserve">tt0765430</t>
  </si>
  <si>
    <t xml:space="preserve">tt0765432</t>
  </si>
  <si>
    <t xml:space="preserve">EU20,000,000</t>
  </si>
  <si>
    <t xml:space="preserve">tt0765443</t>
  </si>
  <si>
    <t xml:space="preserve">GBP25,000,000</t>
  </si>
  <si>
    <t xml:space="preserve">tt0770751</t>
  </si>
  <si>
    <t xml:space="preserve">tt0772200</t>
  </si>
  <si>
    <t xml:space="preserve">tt0775440</t>
  </si>
  <si>
    <t xml:space="preserve">tt0775482</t>
  </si>
  <si>
    <t xml:space="preserve">tt0775489</t>
  </si>
  <si>
    <t xml:space="preserve">GBP11,000,000</t>
  </si>
  <si>
    <t xml:space="preserve">tt0775543</t>
  </si>
  <si>
    <t xml:space="preserve">tt0780046</t>
  </si>
  <si>
    <t xml:space="preserve">tt0780622</t>
  </si>
  <si>
    <t xml:space="preserve">tt0781435</t>
  </si>
  <si>
    <t xml:space="preserve">tt0782867</t>
  </si>
  <si>
    <t xml:space="preserve">tt0787523</t>
  </si>
  <si>
    <t xml:space="preserve">tt0787524</t>
  </si>
  <si>
    <t xml:space="preserve">tt0790618</t>
  </si>
  <si>
    <t xml:space="preserve">tt0790623</t>
  </si>
  <si>
    <t xml:space="preserve">tt0790627</t>
  </si>
  <si>
    <t xml:space="preserve">tt0790633</t>
  </si>
  <si>
    <t xml:space="preserve">tt0790663</t>
  </si>
  <si>
    <t xml:space="preserve">tt0790770</t>
  </si>
  <si>
    <t xml:space="preserve">tt0790799</t>
  </si>
  <si>
    <t xml:space="preserve">tt0790808</t>
  </si>
  <si>
    <t xml:space="preserve">tt0795441</t>
  </si>
  <si>
    <t xml:space="preserve">EU4,000,000</t>
  </si>
  <si>
    <t xml:space="preserve">tt0795493</t>
  </si>
  <si>
    <t xml:space="preserve">GBP13,000,000</t>
  </si>
  <si>
    <t xml:space="preserve">tt0796302</t>
  </si>
  <si>
    <t xml:space="preserve">tt0796307</t>
  </si>
  <si>
    <t xml:space="preserve">tt0796339</t>
  </si>
  <si>
    <t xml:space="preserve">tt0796368</t>
  </si>
  <si>
    <t xml:space="preserve">tt0800205</t>
  </si>
  <si>
    <t xml:space="preserve">tt0804463</t>
  </si>
  <si>
    <t xml:space="preserve">Writtenby&lt;ahref="/name/nm2299988/"&gt;ChrisBarron&lt;/a&gt;(asChristopherGross),&lt;ahref="/name/nm2299929/"&gt;EricSchenkman&lt;/a&gt;,&lt;ahref="/name/nm0925180/"&gt;MarkWhite&lt;/a&gt;,&lt;br/&gt;</t>
  </si>
  <si>
    <t xml:space="preserve">tt0806029</t>
  </si>
  <si>
    <t xml:space="preserve">EU17,500,000</t>
  </si>
  <si>
    <t xml:space="preserve">tt0806147</t>
  </si>
  <si>
    <t xml:space="preserve">tt0807028</t>
  </si>
  <si>
    <t xml:space="preserve">tt0808244</t>
  </si>
  <si>
    <t xml:space="preserve">tt0808506</t>
  </si>
  <si>
    <t xml:space="preserve">tt0808526</t>
  </si>
  <si>
    <t xml:space="preserve">tt0811128</t>
  </si>
  <si>
    <t xml:space="preserve">tt0811137</t>
  </si>
  <si>
    <t xml:space="preserve">tt0811154</t>
  </si>
  <si>
    <t xml:space="preserve">tt0813547</t>
  </si>
  <si>
    <t xml:space="preserve">EU4,200,000</t>
  </si>
  <si>
    <t xml:space="preserve">tt0814031</t>
  </si>
  <si>
    <t xml:space="preserve">tt0814075</t>
  </si>
  <si>
    <t xml:space="preserve">tt0814335</t>
  </si>
  <si>
    <t xml:space="preserve">tt0815138</t>
  </si>
  <si>
    <t xml:space="preserve">tt0815245</t>
  </si>
  <si>
    <t xml:space="preserve">tt0816539</t>
  </si>
  <si>
    <t xml:space="preserve">tt0816545</t>
  </si>
  <si>
    <t xml:space="preserve">tt0816593</t>
  </si>
  <si>
    <t xml:space="preserve">tt0819714</t>
  </si>
  <si>
    <t xml:space="preserve">tt0821640</t>
  </si>
  <si>
    <t xml:space="preserve">tt0821810</t>
  </si>
  <si>
    <t xml:space="preserve">tt0825283</t>
  </si>
  <si>
    <t xml:space="preserve">tt0825339</t>
  </si>
  <si>
    <t xml:space="preserve">tt0826551</t>
  </si>
  <si>
    <t xml:space="preserve">tt0826579</t>
  </si>
  <si>
    <t xml:space="preserve">tt0826711</t>
  </si>
  <si>
    <t xml:space="preserve">EU3,000,000</t>
  </si>
  <si>
    <t xml:space="preserve">tt0828154</t>
  </si>
  <si>
    <t xml:space="preserve">tt0828393</t>
  </si>
  <si>
    <t xml:space="preserve">tt0829432</t>
  </si>
  <si>
    <t xml:space="preserve">tt0830570</t>
  </si>
  <si>
    <t xml:space="preserve">tt0830681</t>
  </si>
  <si>
    <t xml:space="preserve">tt0832266</t>
  </si>
  <si>
    <t xml:space="preserve">tt0832318</t>
  </si>
  <si>
    <t xml:space="preserve">tt0834961</t>
  </si>
  <si>
    <t xml:space="preserve">tt0835418</t>
  </si>
  <si>
    <t xml:space="preserve">tt0835787</t>
  </si>
  <si>
    <t xml:space="preserve">tt0837156</t>
  </si>
  <si>
    <t xml:space="preserve">tt0837559</t>
  </si>
  <si>
    <t xml:space="preserve">tt0838233</t>
  </si>
  <si>
    <t xml:space="preserve">tt0840322</t>
  </si>
  <si>
    <t xml:space="preserve">tt0841033</t>
  </si>
  <si>
    <t xml:space="preserve">tt0842929</t>
  </si>
  <si>
    <t xml:space="preserve">tt0843358</t>
  </si>
  <si>
    <t xml:space="preserve">tt0843852</t>
  </si>
  <si>
    <t xml:space="preserve">tt0844768</t>
  </si>
  <si>
    <t xml:space="preserve">tt0845046</t>
  </si>
  <si>
    <t xml:space="preserve">tt0845439</t>
  </si>
  <si>
    <t xml:space="preserve">tt0846040</t>
  </si>
  <si>
    <t xml:space="preserve">EU5,000,000</t>
  </si>
  <si>
    <t xml:space="preserve">tt0847221</t>
  </si>
  <si>
    <t xml:space="preserve">tt0847897</t>
  </si>
  <si>
    <t xml:space="preserve">tt0850648</t>
  </si>
  <si>
    <t xml:space="preserve">tt0850677</t>
  </si>
  <si>
    <t xml:space="preserve">tt0851530</t>
  </si>
  <si>
    <t xml:space="preserve">tt0857190</t>
  </si>
  <si>
    <t xml:space="preserve">tt0857191</t>
  </si>
  <si>
    <t xml:space="preserve">tt0857275</t>
  </si>
  <si>
    <t xml:space="preserve">tt0857285</t>
  </si>
  <si>
    <t xml:space="preserve">tt0858479</t>
  </si>
  <si>
    <t xml:space="preserve">tt0858486</t>
  </si>
  <si>
    <t xml:space="preserve">tt0859635</t>
  </si>
  <si>
    <t xml:space="preserve">tt0859644</t>
  </si>
  <si>
    <t xml:space="preserve">tt0860907</t>
  </si>
  <si>
    <t xml:space="preserve">tt0862467</t>
  </si>
  <si>
    <t xml:space="preserve">tt0864761</t>
  </si>
  <si>
    <t xml:space="preserve">GBP13,500,000</t>
  </si>
  <si>
    <t xml:space="preserve">tt0865560</t>
  </si>
  <si>
    <t xml:space="preserve">tt0865561</t>
  </si>
  <si>
    <t xml:space="preserve">tt0866437</t>
  </si>
  <si>
    <t xml:space="preserve">tt0867270</t>
  </si>
  <si>
    <t xml:space="preserve">tt0867591</t>
  </si>
  <si>
    <t xml:space="preserve">tt0870089</t>
  </si>
  <si>
    <t xml:space="preserve">tt0870090</t>
  </si>
  <si>
    <t xml:space="preserve">tt0870122</t>
  </si>
  <si>
    <t xml:space="preserve">tt0870195</t>
  </si>
  <si>
    <t xml:space="preserve">tt0870211</t>
  </si>
  <si>
    <t xml:space="preserve">tt0872236</t>
  </si>
  <si>
    <t xml:space="preserve">tt0875705</t>
  </si>
  <si>
    <t xml:space="preserve">tt0878835</t>
  </si>
  <si>
    <t xml:space="preserve">tt0881934</t>
  </si>
  <si>
    <t xml:space="preserve">tt0886539</t>
  </si>
  <si>
    <t xml:space="preserve">tt0887971</t>
  </si>
  <si>
    <t xml:space="preserve">tt0888693</t>
  </si>
  <si>
    <t xml:space="preserve">tt0889134</t>
  </si>
  <si>
    <t xml:space="preserve">tt0892112</t>
  </si>
  <si>
    <t xml:space="preserve">tt0892375</t>
  </si>
  <si>
    <t xml:space="preserve">tt0892392</t>
  </si>
  <si>
    <t xml:space="preserve">tt0892904</t>
  </si>
  <si>
    <t xml:space="preserve">tt0893382</t>
  </si>
  <si>
    <t xml:space="preserve">tt0893412</t>
  </si>
  <si>
    <t xml:space="preserve">tt0896529</t>
  </si>
  <si>
    <t xml:space="preserve">tt0896866</t>
  </si>
  <si>
    <t xml:space="preserve">tt0896872</t>
  </si>
  <si>
    <t xml:space="preserve">tt0899138</t>
  </si>
  <si>
    <t xml:space="preserve">tt0901494</t>
  </si>
  <si>
    <t xml:space="preserve">tt0902270</t>
  </si>
  <si>
    <t xml:space="preserve">tt0903133</t>
  </si>
  <si>
    <t xml:space="preserve">tt0905642</t>
  </si>
  <si>
    <t xml:space="preserve">tt0905979</t>
  </si>
  <si>
    <t xml:space="preserve">tt0906778</t>
  </si>
  <si>
    <t xml:space="preserve">tt0910847</t>
  </si>
  <si>
    <t xml:space="preserve">tt0910885</t>
  </si>
  <si>
    <t xml:space="preserve">tt0912596</t>
  </si>
  <si>
    <t xml:space="preserve">tt0912601</t>
  </si>
  <si>
    <t xml:space="preserve">tt0913413</t>
  </si>
  <si>
    <t xml:space="preserve">tt0914380</t>
  </si>
  <si>
    <t xml:space="preserve">tt0914837</t>
  </si>
  <si>
    <t xml:space="preserve">tt0923600</t>
  </si>
  <si>
    <t xml:space="preserve">tt0923811</t>
  </si>
  <si>
    <t xml:space="preserve">tt0924165</t>
  </si>
  <si>
    <t xml:space="preserve">tt0926036</t>
  </si>
  <si>
    <t xml:space="preserve">tt0926084</t>
  </si>
  <si>
    <t xml:space="preserve">GBP150,000,000</t>
  </si>
  <si>
    <t xml:space="preserve">tt0926380</t>
  </si>
  <si>
    <t xml:space="preserve">tt0929412</t>
  </si>
  <si>
    <t xml:space="preserve">tt0929425</t>
  </si>
  <si>
    <t xml:space="preserve">tt0929742</t>
  </si>
  <si>
    <t xml:space="preserve">tt0936471</t>
  </si>
  <si>
    <t xml:space="preserve">tt0937239</t>
  </si>
  <si>
    <t xml:space="preserve">tt0940585</t>
  </si>
  <si>
    <t xml:space="preserve">tt0940620</t>
  </si>
  <si>
    <t xml:space="preserve">tt0940657</t>
  </si>
  <si>
    <t xml:space="preserve">EU65,000,000</t>
  </si>
  <si>
    <t xml:space="preserve">tt0940709</t>
  </si>
  <si>
    <t xml:space="preserve">tt0944101</t>
  </si>
  <si>
    <t xml:space="preserve">tt0948530</t>
  </si>
  <si>
    <t xml:space="preserve">EU725,000</t>
  </si>
  <si>
    <t xml:space="preserve">tt0948547</t>
  </si>
  <si>
    <t xml:space="preserve">tt0949564</t>
  </si>
  <si>
    <t xml:space="preserve">tt0949875</t>
  </si>
  <si>
    <t xml:space="preserve">tt0951318</t>
  </si>
  <si>
    <t xml:space="preserve">tt0951335</t>
  </si>
  <si>
    <t xml:space="preserve">tt0952682</t>
  </si>
  <si>
    <t xml:space="preserve">tt0953363</t>
  </si>
  <si>
    <t xml:space="preserve">tt0955306</t>
  </si>
  <si>
    <t xml:space="preserve">tt0956101</t>
  </si>
  <si>
    <t xml:space="preserve">tt0959306</t>
  </si>
  <si>
    <t xml:space="preserve">tt0960730</t>
  </si>
  <si>
    <t xml:space="preserve">tt0960792</t>
  </si>
  <si>
    <t xml:space="preserve">tt0960890</t>
  </si>
  <si>
    <t xml:space="preserve">tt0961728</t>
  </si>
  <si>
    <t xml:space="preserve">tt0963208</t>
  </si>
  <si>
    <t xml:space="preserve">tt0963807</t>
  </si>
  <si>
    <t xml:space="preserve">tt0964587</t>
  </si>
  <si>
    <t xml:space="preserve">tt0965375</t>
  </si>
  <si>
    <t xml:space="preserve">tt0968760</t>
  </si>
  <si>
    <t xml:space="preserve">tt0969269</t>
  </si>
  <si>
    <t xml:space="preserve">tt0970452</t>
  </si>
  <si>
    <t xml:space="preserve">tt0970468</t>
  </si>
  <si>
    <t xml:space="preserve">tt0970521</t>
  </si>
  <si>
    <t xml:space="preserve">tt0970935</t>
  </si>
  <si>
    <t xml:space="preserve">tt0971162</t>
  </si>
  <si>
    <t xml:space="preserve">tt0972815</t>
  </si>
  <si>
    <t xml:space="preserve">tt0974014</t>
  </si>
  <si>
    <t xml:space="preserve">GBP10,000,000</t>
  </si>
  <si>
    <t xml:space="preserve">tt0974015</t>
  </si>
  <si>
    <t xml:space="preserve">tt0975645</t>
  </si>
  <si>
    <t xml:space="preserve">tt0975684</t>
  </si>
  <si>
    <t xml:space="preserve">tt0977648</t>
  </si>
  <si>
    <t xml:space="preserve">tt0978762</t>
  </si>
  <si>
    <t xml:space="preserve">tt0979434</t>
  </si>
  <si>
    <t xml:space="preserve">tt0980999</t>
  </si>
  <si>
    <t xml:space="preserve">tt0984213</t>
  </si>
  <si>
    <t xml:space="preserve">tt0985593</t>
  </si>
  <si>
    <t xml:space="preserve">EU6,000,000</t>
  </si>
  <si>
    <t xml:space="preserve">tt0986233</t>
  </si>
  <si>
    <t xml:space="preserve">GBP1,500,000</t>
  </si>
  <si>
    <t xml:space="preserve">tt0988849</t>
  </si>
  <si>
    <t xml:space="preserve">GBP900,000</t>
  </si>
  <si>
    <t xml:space="preserve">tt0990404</t>
  </si>
  <si>
    <t xml:space="preserve">tt0990413</t>
  </si>
  <si>
    <t xml:space="preserve">tt0991167</t>
  </si>
  <si>
    <t xml:space="preserve">tt0991346</t>
  </si>
  <si>
    <t xml:space="preserve">tt0993789</t>
  </si>
  <si>
    <t xml:space="preserve">tt0995061</t>
  </si>
  <si>
    <t xml:space="preserve">tt0995851</t>
  </si>
  <si>
    <t xml:space="preserve">tt0996948</t>
  </si>
  <si>
    <t xml:space="preserve">tt0996966</t>
  </si>
  <si>
    <t xml:space="preserve">tt0997167</t>
  </si>
  <si>
    <t xml:space="preserve">tt0997233</t>
  </si>
  <si>
    <t xml:space="preserve">tt0997246</t>
  </si>
  <si>
    <t xml:space="preserve">tt1000769</t>
  </si>
  <si>
    <t xml:space="preserve">tt1002765</t>
  </si>
  <si>
    <t xml:space="preserve">tt1002963</t>
  </si>
  <si>
    <t xml:space="preserve">tt1003034</t>
  </si>
  <si>
    <t xml:space="preserve">tt1003115</t>
  </si>
  <si>
    <t xml:space="preserve">tt1007950</t>
  </si>
  <si>
    <t xml:space="preserve">tt1008023</t>
  </si>
  <si>
    <t xml:space="preserve">tt1012729</t>
  </si>
  <si>
    <t xml:space="preserve">tt1012757</t>
  </si>
  <si>
    <t xml:space="preserve">tt1014808</t>
  </si>
  <si>
    <t xml:space="preserve">tt1015471</t>
  </si>
  <si>
    <t xml:space="preserve">tt1015971</t>
  </si>
  <si>
    <t xml:space="preserve">tt1016083</t>
  </si>
  <si>
    <t xml:space="preserve">tt1017428</t>
  </si>
  <si>
    <t xml:space="preserve">tt1018728</t>
  </si>
  <si>
    <t xml:space="preserve">tt1018785</t>
  </si>
  <si>
    <t xml:space="preserve">tt1020530</t>
  </si>
  <si>
    <t xml:space="preserve">tt1020874</t>
  </si>
  <si>
    <t xml:space="preserve">tt1020876</t>
  </si>
  <si>
    <t xml:space="preserve">tt1020972</t>
  </si>
  <si>
    <t xml:space="preserve">tt1023114</t>
  </si>
  <si>
    <t xml:space="preserve">tt1023345</t>
  </si>
  <si>
    <t xml:space="preserve">tt1023441</t>
  </si>
  <si>
    <t xml:space="preserve">tt1023490</t>
  </si>
  <si>
    <t xml:space="preserve">EU5,700,000</t>
  </si>
  <si>
    <t xml:space="preserve">tt1024746</t>
  </si>
  <si>
    <t xml:space="preserve">tt1024942</t>
  </si>
  <si>
    <t xml:space="preserve">tt1028581</t>
  </si>
  <si>
    <t xml:space="preserve">tt1029120</t>
  </si>
  <si>
    <t xml:space="preserve">tt1029385</t>
  </si>
  <si>
    <t xml:space="preserve">tt1031243</t>
  </si>
  <si>
    <t xml:space="preserve">tt1031280</t>
  </si>
  <si>
    <t xml:space="preserve">tt1031947</t>
  </si>
  <si>
    <t xml:space="preserve">tt1032747</t>
  </si>
  <si>
    <t xml:space="preserve">EU250,000</t>
  </si>
  <si>
    <t xml:space="preserve">tt1032821</t>
  </si>
  <si>
    <t xml:space="preserve">tt1032846</t>
  </si>
  <si>
    <t xml:space="preserve">EU590,000</t>
  </si>
  <si>
    <t xml:space="preserve">tt1034090</t>
  </si>
  <si>
    <t xml:space="preserve">tt1034325</t>
  </si>
  <si>
    <t xml:space="preserve">tt1034427</t>
  </si>
  <si>
    <t xml:space="preserve">tt1034449</t>
  </si>
  <si>
    <t xml:space="preserve">tt1037116</t>
  </si>
  <si>
    <t xml:space="preserve">tt1037156</t>
  </si>
  <si>
    <t xml:space="preserve">tt1037218</t>
  </si>
  <si>
    <t xml:space="preserve">tt1038693</t>
  </si>
  <si>
    <t xml:space="preserve">tt1038913</t>
  </si>
  <si>
    <t xml:space="preserve">tt1038915</t>
  </si>
  <si>
    <t xml:space="preserve">GBP3,950,000</t>
  </si>
  <si>
    <t xml:space="preserve">tt1039989</t>
  </si>
  <si>
    <t xml:space="preserve">tt1039995</t>
  </si>
  <si>
    <t xml:space="preserve">tt1040007</t>
  </si>
  <si>
    <t xml:space="preserve">tt1041753</t>
  </si>
  <si>
    <t xml:space="preserve">tt1042499</t>
  </si>
  <si>
    <t xml:space="preserve">tt1043451</t>
  </si>
  <si>
    <t xml:space="preserve">tt1043756</t>
  </si>
  <si>
    <t xml:space="preserve">tt1043869</t>
  </si>
  <si>
    <t xml:space="preserve">tt1045642</t>
  </si>
  <si>
    <t xml:space="preserve">tt1045670</t>
  </si>
  <si>
    <t xml:space="preserve">tt1046947</t>
  </si>
  <si>
    <t xml:space="preserve">tt1047007</t>
  </si>
  <si>
    <t xml:space="preserve">tt1047011</t>
  </si>
  <si>
    <t xml:space="preserve">tt1047494</t>
  </si>
  <si>
    <t xml:space="preserve">tt1048174</t>
  </si>
  <si>
    <t xml:space="preserve">tt1049400</t>
  </si>
  <si>
    <t xml:space="preserve">tt1049402</t>
  </si>
  <si>
    <t xml:space="preserve">tt1050739</t>
  </si>
  <si>
    <t xml:space="preserve">tt1051241</t>
  </si>
  <si>
    <t xml:space="preserve">tt1051245</t>
  </si>
  <si>
    <t xml:space="preserve">tt1051981</t>
  </si>
  <si>
    <t xml:space="preserve">tt1052353</t>
  </si>
  <si>
    <t xml:space="preserve">tt1056441</t>
  </si>
  <si>
    <t xml:space="preserve">tt1056477</t>
  </si>
  <si>
    <t xml:space="preserve">tt1057535</t>
  </si>
  <si>
    <t xml:space="preserve">tt1059317</t>
  </si>
  <si>
    <t xml:space="preserve">tt1059925</t>
  </si>
  <si>
    <t xml:space="preserve">tt1062965</t>
  </si>
  <si>
    <t xml:space="preserve">tt1067765</t>
  </si>
  <si>
    <t xml:space="preserve">tt1068634</t>
  </si>
  <si>
    <t xml:space="preserve">tt1071812</t>
  </si>
  <si>
    <t xml:space="preserve">tt1072748</t>
  </si>
  <si>
    <t xml:space="preserve">tt1072756</t>
  </si>
  <si>
    <t xml:space="preserve">tt1075110</t>
  </si>
  <si>
    <t xml:space="preserve">tt1075419</t>
  </si>
  <si>
    <t xml:space="preserve">tt1076778</t>
  </si>
  <si>
    <t xml:space="preserve">tt1077262</t>
  </si>
  <si>
    <t xml:space="preserve">tt1078188</t>
  </si>
  <si>
    <t xml:space="preserve">tt1078582</t>
  </si>
  <si>
    <t xml:space="preserve">tt1078891</t>
  </si>
  <si>
    <t xml:space="preserve">tt1079967</t>
  </si>
  <si>
    <t xml:space="preserve">tt1079980</t>
  </si>
  <si>
    <t xml:space="preserve">tt1082601</t>
  </si>
  <si>
    <t xml:space="preserve">tt1082853</t>
  </si>
  <si>
    <t xml:space="preserve">tt1082869</t>
  </si>
  <si>
    <t xml:space="preserve">tt1083853</t>
  </si>
  <si>
    <t xml:space="preserve">tt1084950</t>
  </si>
  <si>
    <t xml:space="preserve">tt1084972</t>
  </si>
  <si>
    <t xml:space="preserve">tt1085492</t>
  </si>
  <si>
    <t xml:space="preserve">tt1085515</t>
  </si>
  <si>
    <t xml:space="preserve">tt1086216</t>
  </si>
  <si>
    <t xml:space="preserve">tt1087447</t>
  </si>
  <si>
    <t xml:space="preserve">tt1087578</t>
  </si>
  <si>
    <t xml:space="preserve">tt1087856</t>
  </si>
  <si>
    <t xml:space="preserve">tt1087890</t>
  </si>
  <si>
    <t xml:space="preserve">tt1090190</t>
  </si>
  <si>
    <t xml:space="preserve">tt1090312</t>
  </si>
  <si>
    <t xml:space="preserve">tt1090645</t>
  </si>
  <si>
    <t xml:space="preserve">tt1090680</t>
  </si>
  <si>
    <t xml:space="preserve">EU800,000</t>
  </si>
  <si>
    <t xml:space="preserve">tt1091225</t>
  </si>
  <si>
    <t xml:space="preserve">tt1091229</t>
  </si>
  <si>
    <t xml:space="preserve">tt1091722</t>
  </si>
  <si>
    <t xml:space="preserve">tt1092001</t>
  </si>
  <si>
    <t xml:space="preserve">tt1092007</t>
  </si>
  <si>
    <t xml:space="preserve">tt1092082</t>
  </si>
  <si>
    <t xml:space="preserve">CAD 20,000,000</t>
  </si>
  <si>
    <t xml:space="preserve">tt1092633</t>
  </si>
  <si>
    <t xml:space="preserve">tt1093355</t>
  </si>
  <si>
    <t xml:space="preserve">tt1093836</t>
  </si>
  <si>
    <t xml:space="preserve">tt1093908</t>
  </si>
  <si>
    <t xml:space="preserve">tt1094241</t>
  </si>
  <si>
    <t xml:space="preserve">tt1094666</t>
  </si>
  <si>
    <t xml:space="preserve">&lt;optionvalue="RonGross"&gt;RonGross&lt;/option&gt;</t>
  </si>
  <si>
    <t xml:space="preserve">tt1095414</t>
  </si>
  <si>
    <t xml:space="preserve">tt1095442</t>
  </si>
  <si>
    <t xml:space="preserve">tt1096999</t>
  </si>
  <si>
    <t xml:space="preserve">tt1100051</t>
  </si>
  <si>
    <t xml:space="preserve">&lt;pitemprop="reviewBody"&gt;There'ssomethingaboutadark,violentandoffensiveChristmasmoviethatsendsmethroughtheroof.Iloved'BadSanta'and'DieHard'ismysecondfavoriteChristmasfilm(ifyoucancallitthat,Ican)ofalltime.'TheIceHarvest'lookedveryentertainingfromit'spreviewsandstarredatalentedgroupofactorsincludingJohnCusack(GrossePointBlank),BillyBobThorton(BadSanta),ConnieNielsen(Gladiator),thehilariousRandyQuaid(NationalLampoon'sChristmasVacation)andtheevenmorehilariousOliverPlatt(Showtime's'Huff').'TheIceHarvest'wasevendirectedbythegreatHaroldRamis(Caddyshack,Groundhog'sDay).Yes,'TheIceHarvest'hadallingredientstobeaverydecentblackChristmasmovie.Inthefirstfifteenminutesof'TheIceHarvest'Iwassorelydisappointedinit'squality,butbytwenty-fiveminutesin,Ienjoyedeverydarkminute.ItisbyfarthemosttwistedHolidaymovieI'veseen(darksh*t,realdarksh*t),butIwasenthralledthroughthelotofit.&lt;br/&gt;&lt;br/&gt;'TheIceHarvest'isbasedonthenot-so-well-knownnovel.Itfollowsbig-timedead-beatdadmoblawyer,CharlieAglist(JohnCusack).CharliedecideshewantstomakeitbigsowiththehelpofalocalWitchitagoon,VicCavanaugh(BillyBobThorton)heripsoffhisviolentmobbossclient,BillGuerrard(RandyQuaid).ThisallhappensonChristmasEveday,andheandVicleaveWitichathatnight.Alltheyhavetodoisactnormalfor24hours--thatturnstoDISASTER!Thetwosomehowgetpursuedbythemob,dealwithaperkybutwisebad-assbusinessladyRenita(ConnieNielsen),getthecopsinvolvedandsomehowmanagetogetCharlie'sex-wife'snewdrunkendipsh*thusband,Pete(OliverPlatt)involved.It'sgoingtobeonehellofanight!&lt;br/&gt;&lt;br/&gt;LikeIsaidbefore,'TheIceHarvest'isveryslowduringthestartbutreallyspeedsuptwenty-thirtyminutesintoit.Thewritingissolidforthemostpart(someofitisunbelievable),butthereasonIlikeditsomuchwasbecauseitwasunpredictable.Inthetheater,Ihonestlyhadnocluewhatwasgoingtohappennext,andthatisdamnhardtofindinafilmnowdays.HaroldRamisdoesanothergreatjobdirectingthis,andthecastisfabulous.CusackandThortonshineintheirroles,Quaidissurprisinglyperfectasacutthroatmobster,ConnieNielsenhandlesherroleokayforthemostpart,buttherealstand-outisOliverPlatt.Plattisabsolutelyhystericaleverysecondheisonthescreenincludingahilariousscenewithhimshowingupdrunkathisuptightparents-in-law'shouseforChristmasEvedinner.'TheIceHarvest'isenjoyablebutitisnothingbrilliant.Ithasit'sflawsanddisplaysthem,but'TheIceHarvest'wasn'tmeanttobegroundbreaking,justentertaining(whichitwildlysucceedsin).&lt;br/&gt;&lt;br/&gt;Iwassurprisedtohearthiswasdoingterribleintheboxoffice.Ithinkalotofpeoplewouldgetakickoutofit,atleastthosewhohadthestomachforit.'TheIceHarvest'isveryviolent,darkandsickandsomeofthemoreconservativeandweak-heartedmoviegoerswillfindit'smaterialoffensiveandpurerubbish.Ipersonallyloveditbecauseitwassickandunpredictable.ItwasnoOscarcontender,butitkeptmeontheedgeofmyseat.Ihaven'tbeenontheedgeofmyseatinamovietheaterinalongtime.Thankyouforanotherfunandquirkyblackcomedy,HaroldRamis.Grade:B(screenedatAMCDeerValley30,Phoenix,Arizona,12/02/05)&lt;/p&gt;</t>
  </si>
  <si>
    <t xml:space="preserve">tt1100908</t>
  </si>
  <si>
    <t xml:space="preserve">tt1103273</t>
  </si>
  <si>
    <t xml:space="preserve">tt1104783</t>
  </si>
  <si>
    <t xml:space="preserve">tt1105709</t>
  </si>
  <si>
    <t xml:space="preserve">tt1105733</t>
  </si>
  <si>
    <t xml:space="preserve">tt1105747</t>
  </si>
  <si>
    <t xml:space="preserve">tt1106884</t>
  </si>
  <si>
    <t xml:space="preserve">tt1107850</t>
  </si>
  <si>
    <t xml:space="preserve">tt1109523</t>
  </si>
  <si>
    <t xml:space="preserve">tt1109594</t>
  </si>
  <si>
    <t xml:space="preserve">tt1111295</t>
  </si>
  <si>
    <t xml:space="preserve">tt1111948</t>
  </si>
  <si>
    <t xml:space="preserve">tt1114680</t>
  </si>
  <si>
    <t xml:space="preserve">tt1121786</t>
  </si>
  <si>
    <t xml:space="preserve">tt1122599</t>
  </si>
  <si>
    <t xml:space="preserve">tt1122614</t>
  </si>
  <si>
    <t xml:space="preserve">tt1122836</t>
  </si>
  <si>
    <t xml:space="preserve">tt1124039</t>
  </si>
  <si>
    <t xml:space="preserve">tt1124217</t>
  </si>
  <si>
    <t xml:space="preserve">tt1125387</t>
  </si>
  <si>
    <t xml:space="preserve">tt1125413</t>
  </si>
  <si>
    <t xml:space="preserve">tt1126516</t>
  </si>
  <si>
    <t xml:space="preserve">tt1127227</t>
  </si>
  <si>
    <t xml:space="preserve">tt1127877</t>
  </si>
  <si>
    <t xml:space="preserve">tt1127886</t>
  </si>
  <si>
    <t xml:space="preserve">tt1129921</t>
  </si>
  <si>
    <t xml:space="preserve">tt1130087</t>
  </si>
  <si>
    <t xml:space="preserve">tt1130088</t>
  </si>
  <si>
    <t xml:space="preserve">tt1130091</t>
  </si>
  <si>
    <t xml:space="preserve">tt1131724</t>
  </si>
  <si>
    <t xml:space="preserve">tt1132193</t>
  </si>
  <si>
    <t xml:space="preserve">tt1132606</t>
  </si>
  <si>
    <t xml:space="preserve">tt1133991</t>
  </si>
  <si>
    <t xml:space="preserve">tt1133993</t>
  </si>
  <si>
    <t xml:space="preserve">tt1134629</t>
  </si>
  <si>
    <t xml:space="preserve">tt1134665</t>
  </si>
  <si>
    <t xml:space="preserve">tt1135525</t>
  </si>
  <si>
    <t xml:space="preserve">tt1135952</t>
  </si>
  <si>
    <t xml:space="preserve">tt1135992</t>
  </si>
  <si>
    <t xml:space="preserve">tt1137437</t>
  </si>
  <si>
    <t xml:space="preserve">tt1137450</t>
  </si>
  <si>
    <t xml:space="preserve">tt1137470</t>
  </si>
  <si>
    <t xml:space="preserve">tt1138002</t>
  </si>
  <si>
    <t xml:space="preserve">tt1138442</t>
  </si>
  <si>
    <t xml:space="preserve">tt1139592</t>
  </si>
  <si>
    <t xml:space="preserve">tt1139665</t>
  </si>
  <si>
    <t xml:space="preserve">tt1141702</t>
  </si>
  <si>
    <t xml:space="preserve">tt1142798</t>
  </si>
  <si>
    <t xml:space="preserve">tt1142800</t>
  </si>
  <si>
    <t xml:space="preserve">tt1143105</t>
  </si>
  <si>
    <t xml:space="preserve">tt1143155</t>
  </si>
  <si>
    <t xml:space="preserve">tt1144539</t>
  </si>
  <si>
    <t xml:space="preserve">tt1146325</t>
  </si>
  <si>
    <t xml:space="preserve">tt1148204</t>
  </si>
  <si>
    <t xml:space="preserve">tt1148205</t>
  </si>
  <si>
    <t xml:space="preserve">tt1149362</t>
  </si>
  <si>
    <t xml:space="preserve">tt1151309</t>
  </si>
  <si>
    <t xml:space="preserve">tt1152397</t>
  </si>
  <si>
    <t xml:space="preserve">tt1152758</t>
  </si>
  <si>
    <t xml:space="preserve">tt1152840</t>
  </si>
  <si>
    <t xml:space="preserve">tt1153053</t>
  </si>
  <si>
    <t xml:space="preserve">tt1155060</t>
  </si>
  <si>
    <t xml:space="preserve">tt1156067</t>
  </si>
  <si>
    <t xml:space="preserve">tt1156148</t>
  </si>
  <si>
    <t xml:space="preserve">tt1156173</t>
  </si>
  <si>
    <t xml:space="preserve">EU9,000,000</t>
  </si>
  <si>
    <t xml:space="preserve">tt1157605</t>
  </si>
  <si>
    <t xml:space="preserve">tt1157668</t>
  </si>
  <si>
    <t xml:space="preserve">tt1157685</t>
  </si>
  <si>
    <t xml:space="preserve">tt1157694</t>
  </si>
  <si>
    <t xml:space="preserve">tt1157705</t>
  </si>
  <si>
    <t xml:space="preserve">tt1157720</t>
  </si>
  <si>
    <t xml:space="preserve">tt1159721</t>
  </si>
  <si>
    <t xml:space="preserve">tt1159917</t>
  </si>
  <si>
    <t xml:space="preserve">tt1159961</t>
  </si>
  <si>
    <t xml:space="preserve">tt1160369</t>
  </si>
  <si>
    <t xml:space="preserve">tt1160996</t>
  </si>
  <si>
    <t xml:space="preserve">tt1161418</t>
  </si>
  <si>
    <t xml:space="preserve">tt1164092</t>
  </si>
  <si>
    <t xml:space="preserve">tt1168662</t>
  </si>
  <si>
    <t xml:space="preserve">tt1169157</t>
  </si>
  <si>
    <t xml:space="preserve">tt1170404</t>
  </si>
  <si>
    <t xml:space="preserve">tt1172047</t>
  </si>
  <si>
    <t xml:space="preserve">tt1172203</t>
  </si>
  <si>
    <t xml:space="preserve">tt1172206</t>
  </si>
  <si>
    <t xml:space="preserve">tt1172222</t>
  </si>
  <si>
    <t xml:space="preserve">tt1172570</t>
  </si>
  <si>
    <t xml:space="preserve">tt1172957</t>
  </si>
  <si>
    <t xml:space="preserve">tt1172963</t>
  </si>
  <si>
    <t xml:space="preserve">tt1173687</t>
  </si>
  <si>
    <t xml:space="preserve">tt1174041</t>
  </si>
  <si>
    <t xml:space="preserve">tt1174042</t>
  </si>
  <si>
    <t xml:space="preserve">tt1174732</t>
  </si>
  <si>
    <t xml:space="preserve">GBP4,500,000</t>
  </si>
  <si>
    <t xml:space="preserve">tt1175709</t>
  </si>
  <si>
    <t xml:space="preserve">tt1175713</t>
  </si>
  <si>
    <t xml:space="preserve">tt1176244</t>
  </si>
  <si>
    <t xml:space="preserve">tt1176251</t>
  </si>
  <si>
    <t xml:space="preserve">tt1176954</t>
  </si>
  <si>
    <t xml:space="preserve">tt1177094</t>
  </si>
  <si>
    <t xml:space="preserve">tt1178640</t>
  </si>
  <si>
    <t xml:space="preserve">tt1179031</t>
  </si>
  <si>
    <t xml:space="preserve">tt1179055</t>
  </si>
  <si>
    <t xml:space="preserve">tt1179781</t>
  </si>
  <si>
    <t xml:space="preserve">tt1179947</t>
  </si>
  <si>
    <t xml:space="preserve">tt1180311</t>
  </si>
  <si>
    <t xml:space="preserve">tt1180346</t>
  </si>
  <si>
    <t xml:space="preserve">tt1180583</t>
  </si>
  <si>
    <t xml:space="preserve">tt1181614</t>
  </si>
  <si>
    <t xml:space="preserve">GBP5,000,000</t>
  </si>
  <si>
    <t xml:space="preserve">tt1181795</t>
  </si>
  <si>
    <t xml:space="preserve">tt1182884</t>
  </si>
  <si>
    <t xml:space="preserve">tt1182908</t>
  </si>
  <si>
    <t xml:space="preserve">tt1183252</t>
  </si>
  <si>
    <t xml:space="preserve">tt1183374</t>
  </si>
  <si>
    <t xml:space="preserve">tt1183705</t>
  </si>
  <si>
    <t xml:space="preserve">tt1183917</t>
  </si>
  <si>
    <t xml:space="preserve">tt1183919</t>
  </si>
  <si>
    <t xml:space="preserve">tt1183923</t>
  </si>
  <si>
    <t xml:space="preserve">tt1185251</t>
  </si>
  <si>
    <t xml:space="preserve">tt1185266</t>
  </si>
  <si>
    <t xml:space="preserve">tt1185371</t>
  </si>
  <si>
    <t xml:space="preserve">tt1185412</t>
  </si>
  <si>
    <t xml:space="preserve">tt1185418</t>
  </si>
  <si>
    <t xml:space="preserve">tt1185833</t>
  </si>
  <si>
    <t xml:space="preserve">tt1185836</t>
  </si>
  <si>
    <t xml:space="preserve">tt1186370</t>
  </si>
  <si>
    <t xml:space="preserve">tt1186665</t>
  </si>
  <si>
    <t xml:space="preserve">tt1186795</t>
  </si>
  <si>
    <t xml:space="preserve">tt1187038</t>
  </si>
  <si>
    <t xml:space="preserve">tt1187041</t>
  </si>
  <si>
    <t xml:space="preserve">tt1189006</t>
  </si>
  <si>
    <t xml:space="preserve">tt1189259</t>
  </si>
  <si>
    <t xml:space="preserve">tt1190072</t>
  </si>
  <si>
    <t xml:space="preserve">tt1190858</t>
  </si>
  <si>
    <t xml:space="preserve">tt1191130</t>
  </si>
  <si>
    <t xml:space="preserve">tt1192620</t>
  </si>
  <si>
    <t xml:space="preserve">tt1193630</t>
  </si>
  <si>
    <t xml:space="preserve">tt1194127</t>
  </si>
  <si>
    <t xml:space="preserve">tt1194608</t>
  </si>
  <si>
    <t xml:space="preserve">tt1196134</t>
  </si>
  <si>
    <t xml:space="preserve">tt1196601</t>
  </si>
  <si>
    <t xml:space="preserve">tt1196672</t>
  </si>
  <si>
    <t xml:space="preserve">tt1196948</t>
  </si>
  <si>
    <t xml:space="preserve">tt1196956</t>
  </si>
  <si>
    <t xml:space="preserve">tt1198156</t>
  </si>
  <si>
    <t xml:space="preserve">tt1198405</t>
  </si>
  <si>
    <t xml:space="preserve">tt1199552</t>
  </si>
  <si>
    <t xml:space="preserve">tt1202203</t>
  </si>
  <si>
    <t xml:space="preserve">tt1202540</t>
  </si>
  <si>
    <t xml:space="preserve">tt1202566</t>
  </si>
  <si>
    <t xml:space="preserve">tt1202576</t>
  </si>
  <si>
    <t xml:space="preserve">tt1202579</t>
  </si>
  <si>
    <t xml:space="preserve">tt1204298</t>
  </si>
  <si>
    <t xml:space="preserve">tt1204340</t>
  </si>
  <si>
    <t xml:space="preserve">tt1204773</t>
  </si>
  <si>
    <t xml:space="preserve">tt1205541</t>
  </si>
  <si>
    <t xml:space="preserve">tt1206283</t>
  </si>
  <si>
    <t xml:space="preserve">tt1210039</t>
  </si>
  <si>
    <t xml:space="preserve">tt1210059</t>
  </si>
  <si>
    <t xml:space="preserve">tt1210071</t>
  </si>
  <si>
    <t xml:space="preserve">tt1212007</t>
  </si>
  <si>
    <t xml:space="preserve">tt1212054</t>
  </si>
  <si>
    <t xml:space="preserve">tt1212451</t>
  </si>
  <si>
    <t xml:space="preserve">tt1212454</t>
  </si>
  <si>
    <t xml:space="preserve">tt1212974</t>
  </si>
  <si>
    <t xml:space="preserve">tt1213585</t>
  </si>
  <si>
    <t xml:space="preserve">tt1213641</t>
  </si>
  <si>
    <t xml:space="preserve">tt1213672</t>
  </si>
  <si>
    <t xml:space="preserve">tt1213832</t>
  </si>
  <si>
    <t xml:space="preserve">tt1213929</t>
  </si>
  <si>
    <t xml:space="preserve">tt1216487</t>
  </si>
  <si>
    <t xml:space="preserve">tt1217426</t>
  </si>
  <si>
    <t xml:space="preserve">tt1217578</t>
  </si>
  <si>
    <t xml:space="preserve">tt1217616</t>
  </si>
  <si>
    <t xml:space="preserve">tt1219828</t>
  </si>
  <si>
    <t xml:space="preserve">tt1220628</t>
  </si>
  <si>
    <t xml:space="preserve">tt1221145</t>
  </si>
  <si>
    <t xml:space="preserve">tt1222330</t>
  </si>
  <si>
    <t xml:space="preserve">Twoactorsinthismoviehaveplayedthehusbandof&lt;ahref="/name/nm0000880?ref_=tt_trv_trv"&gt;MeredithBaxter&lt;/a&gt;intelevisionseries:&lt;ahref="/name/nm0748270?ref_=tt_trv_trv"&gt;JohnRubinstein&lt;/a&gt;in&lt;ahref="/title/tt0073992?ref_=tt_trv_trv"&gt;Family&lt;/a&gt;(1976)and&lt;ahref="/name/nm0343447?ref_=tt_trv_trv"&gt;MichaelGross&lt;/a&gt;in&lt;ahref="/title/tt0083413?ref_=tt_trv_trv"&gt;FamilyTies&lt;/a&gt;(1982).&lt;ahref="trivia?ref_=tt_trv_trv"</t>
  </si>
  <si>
    <t xml:space="preserve">tt1223411</t>
  </si>
  <si>
    <t xml:space="preserve">tt1224366</t>
  </si>
  <si>
    <t xml:space="preserve">tt1226229</t>
  </si>
  <si>
    <t xml:space="preserve">tt1226236</t>
  </si>
  <si>
    <t xml:space="preserve">EU3,600,000</t>
  </si>
  <si>
    <t xml:space="preserve">tt1226240</t>
  </si>
  <si>
    <t xml:space="preserve">tt1226774</t>
  </si>
  <si>
    <t xml:space="preserve">GBP612,650</t>
  </si>
  <si>
    <t xml:space="preserve">tt1227183</t>
  </si>
  <si>
    <t xml:space="preserve">tt1227762</t>
  </si>
  <si>
    <t xml:space="preserve">tt1228953</t>
  </si>
  <si>
    <t xml:space="preserve">tt1229360</t>
  </si>
  <si>
    <t xml:space="preserve">tt1229366</t>
  </si>
  <si>
    <t xml:space="preserve">tt1229381</t>
  </si>
  <si>
    <t xml:space="preserve">tt1229390</t>
  </si>
  <si>
    <t xml:space="preserve">tt1229822</t>
  </si>
  <si>
    <t xml:space="preserve">tt1229827</t>
  </si>
  <si>
    <t xml:space="preserve">tt1230165</t>
  </si>
  <si>
    <t xml:space="preserve">tt1230448</t>
  </si>
  <si>
    <t xml:space="preserve">tt1231586</t>
  </si>
  <si>
    <t xml:space="preserve">tt1232207</t>
  </si>
  <si>
    <t xml:space="preserve">tt1232776</t>
  </si>
  <si>
    <t xml:space="preserve">tt1233192</t>
  </si>
  <si>
    <t xml:space="preserve">tt1233334</t>
  </si>
  <si>
    <t xml:space="preserve">tt1233381</t>
  </si>
  <si>
    <t xml:space="preserve">tt1233611</t>
  </si>
  <si>
    <t xml:space="preserve">tt1234250</t>
  </si>
  <si>
    <t xml:space="preserve">tt1234654</t>
  </si>
  <si>
    <t xml:space="preserve">tt1235058</t>
  </si>
  <si>
    <t xml:space="preserve">tt1235166</t>
  </si>
  <si>
    <t xml:space="preserve">tt1235200</t>
  </si>
  <si>
    <t xml:space="preserve">tt1235790</t>
  </si>
  <si>
    <t xml:space="preserve">tt1235807</t>
  </si>
  <si>
    <t xml:space="preserve">tt1236244</t>
  </si>
  <si>
    <t xml:space="preserve">tt1237838</t>
  </si>
  <si>
    <t xml:space="preserve">tt1238291</t>
  </si>
  <si>
    <t xml:space="preserve">tt1238298</t>
  </si>
  <si>
    <t xml:space="preserve">tt1239357</t>
  </si>
  <si>
    <t xml:space="preserve">tt1239374</t>
  </si>
  <si>
    <t xml:space="preserve">tt1239427</t>
  </si>
  <si>
    <t xml:space="preserve">tt1240979</t>
  </si>
  <si>
    <t xml:space="preserve">tt1241316</t>
  </si>
  <si>
    <t xml:space="preserve">tt1242530</t>
  </si>
  <si>
    <t xml:space="preserve">tt1242545</t>
  </si>
  <si>
    <t xml:space="preserve">tt1244668</t>
  </si>
  <si>
    <t xml:space="preserve">tt1245369</t>
  </si>
  <si>
    <t xml:space="preserve">tt1245732</t>
  </si>
  <si>
    <t xml:space="preserve">tt1245774</t>
  </si>
  <si>
    <t xml:space="preserve">tt1246588</t>
  </si>
  <si>
    <t xml:space="preserve">tt1247397</t>
  </si>
  <si>
    <t xml:space="preserve">tt1247640</t>
  </si>
  <si>
    <t xml:space="preserve">tt1247683</t>
  </si>
  <si>
    <t xml:space="preserve">tt1247704</t>
  </si>
  <si>
    <t xml:space="preserve">tt1249158</t>
  </si>
  <si>
    <t xml:space="preserve">tt1249414</t>
  </si>
  <si>
    <t xml:space="preserve">tt1251754</t>
  </si>
  <si>
    <t xml:space="preserve">tt1252595</t>
  </si>
  <si>
    <t xml:space="preserve">tt1252596</t>
  </si>
  <si>
    <t xml:space="preserve">tt1254696</t>
  </si>
  <si>
    <t xml:space="preserve">tt1254978</t>
  </si>
  <si>
    <t xml:space="preserve">tt1255919</t>
  </si>
  <si>
    <t xml:space="preserve">tt1258123</t>
  </si>
  <si>
    <t xml:space="preserve">tt1258185</t>
  </si>
  <si>
    <t xml:space="preserve">tt1258922</t>
  </si>
  <si>
    <t xml:space="preserve">tt1259528</t>
  </si>
  <si>
    <t xml:space="preserve">tt1260382</t>
  </si>
  <si>
    <t xml:space="preserve">tt1260565</t>
  </si>
  <si>
    <t xml:space="preserve">tt1260689</t>
  </si>
  <si>
    <t xml:space="preserve">tt1261968</t>
  </si>
  <si>
    <t xml:space="preserve">tt1262426</t>
  </si>
  <si>
    <t xml:space="preserve">tt1262863</t>
  </si>
  <si>
    <t xml:space="preserve">tt1262981</t>
  </si>
  <si>
    <t xml:space="preserve">tt1262990</t>
  </si>
  <si>
    <t xml:space="preserve">tt1266029</t>
  </si>
  <si>
    <t xml:space="preserve">tt1268970</t>
  </si>
  <si>
    <t xml:space="preserve">tt1268987</t>
  </si>
  <si>
    <t xml:space="preserve">tt1270113</t>
  </si>
  <si>
    <t xml:space="preserve">tt1270114</t>
  </si>
  <si>
    <t xml:space="preserve">tt1270262</t>
  </si>
  <si>
    <t xml:space="preserve">EU15,000,000</t>
  </si>
  <si>
    <t xml:space="preserve">tt1270277</t>
  </si>
  <si>
    <t xml:space="preserve">tt1270797</t>
  </si>
  <si>
    <t xml:space="preserve">tt1273241</t>
  </si>
  <si>
    <t xml:space="preserve">tt1274295</t>
  </si>
  <si>
    <t xml:space="preserve">tt1275863</t>
  </si>
  <si>
    <t xml:space="preserve">tt1276962</t>
  </si>
  <si>
    <t xml:space="preserve">tt1276996</t>
  </si>
  <si>
    <t xml:space="preserve">tt1277736</t>
  </si>
  <si>
    <t xml:space="preserve">tt1277936</t>
  </si>
  <si>
    <t xml:space="preserve">tt1278379</t>
  </si>
  <si>
    <t xml:space="preserve">tt1278447</t>
  </si>
  <si>
    <t xml:space="preserve">tt1279083</t>
  </si>
  <si>
    <t xml:space="preserve">tt1279111</t>
  </si>
  <si>
    <t xml:space="preserve">tt1280011</t>
  </si>
  <si>
    <t xml:space="preserve">tt1280015</t>
  </si>
  <si>
    <t xml:space="preserve">tt1280558</t>
  </si>
  <si>
    <t xml:space="preserve">tt1280725</t>
  </si>
  <si>
    <t xml:space="preserve">tt1281374</t>
  </si>
  <si>
    <t xml:space="preserve">tt1282041</t>
  </si>
  <si>
    <t xml:space="preserve">tt1283887</t>
  </si>
  <si>
    <t xml:space="preserve">tt1283976</t>
  </si>
  <si>
    <t xml:space="preserve">tt1284592</t>
  </si>
  <si>
    <t xml:space="preserve">tt1286537</t>
  </si>
  <si>
    <t xml:space="preserve">tt1286798</t>
  </si>
  <si>
    <t xml:space="preserve">tt1286800</t>
  </si>
  <si>
    <t xml:space="preserve">tt1286821</t>
  </si>
  <si>
    <t xml:space="preserve">tt1288644</t>
  </si>
  <si>
    <t xml:space="preserve">tt1289419</t>
  </si>
  <si>
    <t xml:space="preserve">tt1290082</t>
  </si>
  <si>
    <t xml:space="preserve">tt1290138</t>
  </si>
  <si>
    <t xml:space="preserve">tt1291465</t>
  </si>
  <si>
    <t xml:space="preserve">tt1291570</t>
  </si>
  <si>
    <t xml:space="preserve">tt1291652</t>
  </si>
  <si>
    <t xml:space="preserve">tt1292648</t>
  </si>
  <si>
    <t xml:space="preserve">EU1,400,000</t>
  </si>
  <si>
    <t xml:space="preserve">tt1293751</t>
  </si>
  <si>
    <t xml:space="preserve">tt1293842</t>
  </si>
  <si>
    <t xml:space="preserve">tt1294161</t>
  </si>
  <si>
    <t xml:space="preserve">tt1294212</t>
  </si>
  <si>
    <t xml:space="preserve">tt1294688</t>
  </si>
  <si>
    <t xml:space="preserve">tt1294970</t>
  </si>
  <si>
    <t xml:space="preserve">tt1295068</t>
  </si>
  <si>
    <t xml:space="preserve">tt1296898</t>
  </si>
  <si>
    <t xml:space="preserve">tt1298540</t>
  </si>
  <si>
    <t xml:space="preserve">tt1300155</t>
  </si>
  <si>
    <t xml:space="preserve">tt1303803</t>
  </si>
  <si>
    <t xml:space="preserve">tt1305592</t>
  </si>
  <si>
    <t xml:space="preserve">tt1305871</t>
  </si>
  <si>
    <t xml:space="preserve">EU170,000</t>
  </si>
  <si>
    <t xml:space="preserve">tt1308165</t>
  </si>
  <si>
    <t xml:space="preserve">tt1308728</t>
  </si>
  <si>
    <t xml:space="preserve">tt1308756</t>
  </si>
  <si>
    <t xml:space="preserve">tt1311060</t>
  </si>
  <si>
    <t xml:space="preserve">tt1311071</t>
  </si>
  <si>
    <t xml:space="preserve">tt1311075</t>
  </si>
  <si>
    <t xml:space="preserve">EU2,300,000</t>
  </si>
  <si>
    <t xml:space="preserve">tt1312254</t>
  </si>
  <si>
    <t xml:space="preserve">tt1313104</t>
  </si>
  <si>
    <t xml:space="preserve">tt1313139</t>
  </si>
  <si>
    <t xml:space="preserve">tt1314269</t>
  </si>
  <si>
    <t xml:space="preserve">tt1314274</t>
  </si>
  <si>
    <t xml:space="preserve">tt1314645</t>
  </si>
  <si>
    <t xml:space="preserve">tt1314652</t>
  </si>
  <si>
    <t xml:space="preserve">tt1316037</t>
  </si>
  <si>
    <t xml:space="preserve">tt1316622</t>
  </si>
  <si>
    <t xml:space="preserve">tt1318022</t>
  </si>
  <si>
    <t xml:space="preserve">tt1319716</t>
  </si>
  <si>
    <t xml:space="preserve">tt1319722</t>
  </si>
  <si>
    <t xml:space="preserve">tt1319726</t>
  </si>
  <si>
    <t xml:space="preserve">tt1319744</t>
  </si>
  <si>
    <t xml:space="preserve">tt1320103</t>
  </si>
  <si>
    <t xml:space="preserve">tt1320236</t>
  </si>
  <si>
    <t xml:space="preserve">tt1320352</t>
  </si>
  <si>
    <t xml:space="preserve">tt1322257</t>
  </si>
  <si>
    <t xml:space="preserve">tt1322282</t>
  </si>
  <si>
    <t xml:space="preserve">tt1322313</t>
  </si>
  <si>
    <t xml:space="preserve">tt1322393</t>
  </si>
  <si>
    <t xml:space="preserve">tt1323044</t>
  </si>
  <si>
    <t xml:space="preserve">tt1323045</t>
  </si>
  <si>
    <t xml:space="preserve">tt1324055</t>
  </si>
  <si>
    <t xml:space="preserve">tt1324059</t>
  </si>
  <si>
    <t xml:space="preserve">tt1324078</t>
  </si>
  <si>
    <t xml:space="preserve">tt1325014</t>
  </si>
  <si>
    <t xml:space="preserve">tt1326204</t>
  </si>
  <si>
    <t xml:space="preserve">tt1326831</t>
  </si>
  <si>
    <t xml:space="preserve">tt1327601</t>
  </si>
  <si>
    <t xml:space="preserve">tt1327628</t>
  </si>
  <si>
    <t xml:space="preserve">tt1327726</t>
  </si>
  <si>
    <t xml:space="preserve">tt1327820</t>
  </si>
  <si>
    <t xml:space="preserve">tt1328634</t>
  </si>
  <si>
    <t xml:space="preserve">tt1329177</t>
  </si>
  <si>
    <t xml:space="preserve">tt1329457</t>
  </si>
  <si>
    <t xml:space="preserve">EU11,500,000</t>
  </si>
  <si>
    <t xml:space="preserve">tt1330018</t>
  </si>
  <si>
    <t xml:space="preserve">tt1331064</t>
  </si>
  <si>
    <t xml:space="preserve">tt1332021</t>
  </si>
  <si>
    <t xml:space="preserve">tt1332100</t>
  </si>
  <si>
    <t xml:space="preserve">tt1333117</t>
  </si>
  <si>
    <t xml:space="preserve">tt1333631</t>
  </si>
  <si>
    <t xml:space="preserve">tt1333667</t>
  </si>
  <si>
    <t xml:space="preserve">tt1334470</t>
  </si>
  <si>
    <t xml:space="preserve">tt1334510</t>
  </si>
  <si>
    <t xml:space="preserve">tt1334537</t>
  </si>
  <si>
    <t xml:space="preserve">tt1334558</t>
  </si>
  <si>
    <t xml:space="preserve">tt1337032</t>
  </si>
  <si>
    <t xml:space="preserve">tt1337051</t>
  </si>
  <si>
    <t xml:space="preserve">tt1338592</t>
  </si>
  <si>
    <t xml:space="preserve">tt1338687</t>
  </si>
  <si>
    <t xml:space="preserve">tt1339268</t>
  </si>
  <si>
    <t xml:space="preserve">tt1339635</t>
  </si>
  <si>
    <t xml:space="preserve">tt1339660</t>
  </si>
  <si>
    <t xml:space="preserve">tt1340107</t>
  </si>
  <si>
    <t xml:space="preserve">tt1340123</t>
  </si>
  <si>
    <t xml:space="preserve">tt1340773</t>
  </si>
  <si>
    <t xml:space="preserve">tt1341167</t>
  </si>
  <si>
    <t xml:space="preserve">tt1341340</t>
  </si>
  <si>
    <t xml:space="preserve">tt1341341</t>
  </si>
  <si>
    <t xml:space="preserve">tt1341718</t>
  </si>
  <si>
    <t xml:space="preserve">tt1343097</t>
  </si>
  <si>
    <t xml:space="preserve">tt1343110</t>
  </si>
  <si>
    <t xml:space="preserve">tt1343362</t>
  </si>
  <si>
    <t xml:space="preserve">tt1345777</t>
  </si>
  <si>
    <t xml:space="preserve">tt1347194</t>
  </si>
  <si>
    <t xml:space="preserve">tt1349451</t>
  </si>
  <si>
    <t xml:space="preserve">tt1351105</t>
  </si>
  <si>
    <t xml:space="preserve">tt1352852</t>
  </si>
  <si>
    <t xml:space="preserve">tt1356392</t>
  </si>
  <si>
    <t xml:space="preserve">tt1356763</t>
  </si>
  <si>
    <t xml:space="preserve">tt1356864</t>
  </si>
  <si>
    <t xml:space="preserve">tt1360860</t>
  </si>
  <si>
    <t xml:space="preserve">tt1361318</t>
  </si>
  <si>
    <t xml:space="preserve">tt1361558</t>
  </si>
  <si>
    <t xml:space="preserve">tt1361809</t>
  </si>
  <si>
    <t xml:space="preserve">tt1362045</t>
  </si>
  <si>
    <t xml:space="preserve">tt1362058</t>
  </si>
  <si>
    <t xml:space="preserve">tt1362518</t>
  </si>
  <si>
    <t xml:space="preserve">tt1363468</t>
  </si>
  <si>
    <t xml:space="preserve">tt1365030</t>
  </si>
  <si>
    <t xml:space="preserve">tt1365519</t>
  </si>
  <si>
    <t xml:space="preserve">tt1366344</t>
  </si>
  <si>
    <t xml:space="preserve">tt1366409</t>
  </si>
  <si>
    <t xml:space="preserve">tt1368440</t>
  </si>
  <si>
    <t xml:space="preserve">tt1370429</t>
  </si>
  <si>
    <t xml:space="preserve">tt1371619</t>
  </si>
  <si>
    <t xml:space="preserve">tt1372681</t>
  </si>
  <si>
    <t xml:space="preserve">tt1372686</t>
  </si>
  <si>
    <t xml:space="preserve">tt1372746</t>
  </si>
  <si>
    <t xml:space="preserve">tt1373156</t>
  </si>
  <si>
    <t xml:space="preserve">tt1373406</t>
  </si>
  <si>
    <t xml:space="preserve">tt1375789</t>
  </si>
  <si>
    <t xml:space="preserve">tt1376195</t>
  </si>
  <si>
    <t xml:space="preserve">CAD 10,000,000</t>
  </si>
  <si>
    <t xml:space="preserve">tt1376233</t>
  </si>
  <si>
    <t xml:space="preserve">tt1377278</t>
  </si>
  <si>
    <t xml:space="preserve">EU1,000,000</t>
  </si>
  <si>
    <t xml:space="preserve">tt1378274</t>
  </si>
  <si>
    <t xml:space="preserve">tt1379182</t>
  </si>
  <si>
    <t xml:space="preserve">tt1379222</t>
  </si>
  <si>
    <t xml:space="preserve">EU2,800,000</t>
  </si>
  <si>
    <t xml:space="preserve">tt1379734</t>
  </si>
  <si>
    <t xml:space="preserve">tt1380279</t>
  </si>
  <si>
    <t xml:space="preserve">tt1380799</t>
  </si>
  <si>
    <t xml:space="preserve">tt1381418</t>
  </si>
  <si>
    <t xml:space="preserve">tt1381505</t>
  </si>
  <si>
    <t xml:space="preserve">tt1383251</t>
  </si>
  <si>
    <t xml:space="preserve">tt1384927</t>
  </si>
  <si>
    <t xml:space="preserve">EU3,800,000</t>
  </si>
  <si>
    <t xml:space="preserve">tt1385824</t>
  </si>
  <si>
    <t xml:space="preserve">tt1385956</t>
  </si>
  <si>
    <t xml:space="preserve">tt1386654</t>
  </si>
  <si>
    <t xml:space="preserve">tt1386926</t>
  </si>
  <si>
    <t xml:space="preserve">tt1386932</t>
  </si>
  <si>
    <t xml:space="preserve">tt1389072</t>
  </si>
  <si>
    <t xml:space="preserve">tt1390398</t>
  </si>
  <si>
    <t xml:space="preserve">tt1390539</t>
  </si>
  <si>
    <t xml:space="preserve">tt1390840</t>
  </si>
  <si>
    <t xml:space="preserve">tt1391092</t>
  </si>
  <si>
    <t xml:space="preserve">tt1391544</t>
  </si>
  <si>
    <t xml:space="preserve">tt1392744</t>
  </si>
  <si>
    <t xml:space="preserve">tt1393742</t>
  </si>
  <si>
    <t xml:space="preserve">tt1395025</t>
  </si>
  <si>
    <t xml:space="preserve">tt1395054</t>
  </si>
  <si>
    <t xml:space="preserve">tt1395808</t>
  </si>
  <si>
    <t xml:space="preserve">tt1396208</t>
  </si>
  <si>
    <t xml:space="preserve">tt1396221</t>
  </si>
  <si>
    <t xml:space="preserve">tt1396484</t>
  </si>
  <si>
    <t xml:space="preserve">tt1396523</t>
  </si>
  <si>
    <t xml:space="preserve">tt1396557</t>
  </si>
  <si>
    <t xml:space="preserve">tt1398428</t>
  </si>
  <si>
    <t xml:space="preserve">tt1398949</t>
  </si>
  <si>
    <t xml:space="preserve">tt1401143</t>
  </si>
  <si>
    <t xml:space="preserve">EU1,948,000</t>
  </si>
  <si>
    <t xml:space="preserve">tt1401621</t>
  </si>
  <si>
    <t xml:space="preserve">tt1403047</t>
  </si>
  <si>
    <t xml:space="preserve">tt1403214</t>
  </si>
  <si>
    <t xml:space="preserve">tt1403241</t>
  </si>
  <si>
    <t xml:space="preserve">tt1403862</t>
  </si>
  <si>
    <t xml:space="preserve">tt1405365</t>
  </si>
  <si>
    <t xml:space="preserve">tt1405500</t>
  </si>
  <si>
    <t xml:space="preserve">tt1406161</t>
  </si>
  <si>
    <t xml:space="preserve">EU4,255,932</t>
  </si>
  <si>
    <t xml:space="preserve">tt1407061</t>
  </si>
  <si>
    <t xml:space="preserve">tt1407065</t>
  </si>
  <si>
    <t xml:space="preserve">tt1407084</t>
  </si>
  <si>
    <t xml:space="preserve">tt1409772</t>
  </si>
  <si>
    <t xml:space="preserve">tt1410051</t>
  </si>
  <si>
    <t xml:space="preserve">tt1411956</t>
  </si>
  <si>
    <t xml:space="preserve">tt1413489</t>
  </si>
  <si>
    <t xml:space="preserve">tt1413492</t>
  </si>
  <si>
    <t xml:space="preserve">tt1413493</t>
  </si>
  <si>
    <t xml:space="preserve">tt1413496</t>
  </si>
  <si>
    <t xml:space="preserve">tt1414368</t>
  </si>
  <si>
    <t xml:space="preserve">tt1414449</t>
  </si>
  <si>
    <t xml:space="preserve">tt1417067</t>
  </si>
  <si>
    <t xml:space="preserve">tt1417299</t>
  </si>
  <si>
    <t xml:space="preserve">tt1417592</t>
  </si>
  <si>
    <t xml:space="preserve">tt1418622</t>
  </si>
  <si>
    <t xml:space="preserve">tt1418702</t>
  </si>
  <si>
    <t xml:space="preserve">tt1418754</t>
  </si>
  <si>
    <t xml:space="preserve">tt1421036</t>
  </si>
  <si>
    <t xml:space="preserve">tt1421048</t>
  </si>
  <si>
    <t xml:space="preserve">tt1422185</t>
  </si>
  <si>
    <t xml:space="preserve">GBP150,000</t>
  </si>
  <si>
    <t xml:space="preserve">tt1423455</t>
  </si>
  <si>
    <t xml:space="preserve">FournotedCanadianfilmdirectorsmakecameoappearancesinthefilm.Wesee&lt;ahref="/name/nm0000382?ref_=tt_trv_trv"&gt;AtomEgoyan&lt;/a&gt;asadirectorofO'MalleyoftheNorth,&lt;ahref="/name/nm0467646?ref_=tt_trv_trv"&gt;TedKotcheff&lt;/a&gt;astheconductoronthetrain,&lt;ahref="/name/nm0000343?ref_=tt_trv_trv"&gt;DavidCronenberg&lt;/a&gt;asanotherofO'Malley'sdirectors,and&lt;ahref="/name/nm0000780?ref_=tt_trv_trv"&gt;DenysArcand&lt;/a&gt;astheheadwaiterattheRitz.And,althoughbetterknownfortheiracting,&lt;ahref="/name/nm0343472?ref_=tt_trv_trv"&gt;PaulGross&lt;/a&gt;and&lt;ahref="/name/nm0007210?ref_=tt_trv_trv"&gt;SaulRubinek&lt;/a&gt;arealsomoviedirectors.&lt;ahref="trivia?ref_=tt_trv_trv"</t>
  </si>
  <si>
    <t xml:space="preserve">tt1424062</t>
  </si>
  <si>
    <t xml:space="preserve">tt1424310</t>
  </si>
  <si>
    <t xml:space="preserve">tt1424432</t>
  </si>
  <si>
    <t xml:space="preserve">tt1426362</t>
  </si>
  <si>
    <t xml:space="preserve">tt1426363</t>
  </si>
  <si>
    <t xml:space="preserve">tt1426378</t>
  </si>
  <si>
    <t xml:space="preserve">tt1428459</t>
  </si>
  <si>
    <t xml:space="preserve">Grossed$100,000intheUSAin2009and,initsUKopeningweekend,tookatotalof¬£88-equatingtoabout11ticketssold,allegedlymakingthisthelowestgrossingfilmeverreleasedintheUK.&lt;ahref="trivia?ref_=tt_trv_trv"</t>
  </si>
  <si>
    <t xml:space="preserve">tt1428556</t>
  </si>
  <si>
    <t xml:space="preserve">tt1430625</t>
  </si>
  <si>
    <t xml:space="preserve">tt1430811</t>
  </si>
  <si>
    <t xml:space="preserve">tt1430836</t>
  </si>
  <si>
    <t xml:space="preserve">tt1431122</t>
  </si>
  <si>
    <t xml:space="preserve">tt1431181</t>
  </si>
  <si>
    <t xml:space="preserve">tt1433099</t>
  </si>
  <si>
    <t xml:space="preserve">tt1433813</t>
  </si>
  <si>
    <t xml:space="preserve">tt1433905</t>
  </si>
  <si>
    <t xml:space="preserve">tt1434435</t>
  </si>
  <si>
    <t xml:space="preserve">tt1434447</t>
  </si>
  <si>
    <t xml:space="preserve">tt1435513</t>
  </si>
  <si>
    <t xml:space="preserve">tt1436468</t>
  </si>
  <si>
    <t xml:space="preserve">tt1436568</t>
  </si>
  <si>
    <t xml:space="preserve">tt1437357</t>
  </si>
  <si>
    <t xml:space="preserve">tt1438216</t>
  </si>
  <si>
    <t xml:space="preserve">tt1438251</t>
  </si>
  <si>
    <t xml:space="preserve">tt1438298</t>
  </si>
  <si>
    <t xml:space="preserve">tt1439572</t>
  </si>
  <si>
    <t xml:space="preserve">tt1440266</t>
  </si>
  <si>
    <t xml:space="preserve">EU3,238,460</t>
  </si>
  <si>
    <t xml:space="preserve">tt1440292</t>
  </si>
  <si>
    <t xml:space="preserve">tt1440345</t>
  </si>
  <si>
    <t xml:space="preserve">EU25,000,000</t>
  </si>
  <si>
    <t xml:space="preserve">tt1440379</t>
  </si>
  <si>
    <t xml:space="preserve">tt1440732</t>
  </si>
  <si>
    <t xml:space="preserve">tt1440770</t>
  </si>
  <si>
    <t xml:space="preserve">tt1441326</t>
  </si>
  <si>
    <t xml:space="preserve">tt1441912</t>
  </si>
  <si>
    <t xml:space="preserve">tt1441940</t>
  </si>
  <si>
    <t xml:space="preserve">tt1441953</t>
  </si>
  <si>
    <t xml:space="preserve">tt1442571</t>
  </si>
  <si>
    <t xml:space="preserve">tt1444270</t>
  </si>
  <si>
    <t xml:space="preserve">&lt;optionvalue="Grossman"&gt;Grossman&lt;/option&gt;</t>
  </si>
  <si>
    <t xml:space="preserve">tt1445683</t>
  </si>
  <si>
    <t xml:space="preserve">tt1445729</t>
  </si>
  <si>
    <t xml:space="preserve">tt1446147</t>
  </si>
  <si>
    <t xml:space="preserve">tt1447508</t>
  </si>
  <si>
    <t xml:space="preserve">tt1448497</t>
  </si>
  <si>
    <t xml:space="preserve">tt1450328</t>
  </si>
  <si>
    <t xml:space="preserve">tt1450330</t>
  </si>
  <si>
    <t xml:space="preserve">tt1450633</t>
  </si>
  <si>
    <t xml:space="preserve">tt1451797</t>
  </si>
  <si>
    <t xml:space="preserve">tt1452599</t>
  </si>
  <si>
    <t xml:space="preserve">tt1454461</t>
  </si>
  <si>
    <t xml:space="preserve">tt1455811</t>
  </si>
  <si>
    <t xml:space="preserve">tt1456472</t>
  </si>
  <si>
    <t xml:space="preserve">tt1456603</t>
  </si>
  <si>
    <t xml:space="preserve">tt1456635</t>
  </si>
  <si>
    <t xml:space="preserve">tt1456661</t>
  </si>
  <si>
    <t xml:space="preserve">tt1456941</t>
  </si>
  <si>
    <t xml:space="preserve">tt1457762</t>
  </si>
  <si>
    <t xml:space="preserve">tt1457765</t>
  </si>
  <si>
    <t xml:space="preserve">tt1460646</t>
  </si>
  <si>
    <t xml:space="preserve">tt1461219</t>
  </si>
  <si>
    <t xml:space="preserve">tt1462014</t>
  </si>
  <si>
    <t xml:space="preserve">tt1462411</t>
  </si>
  <si>
    <t xml:space="preserve">tt1462764</t>
  </si>
  <si>
    <t xml:space="preserve">tt1462765</t>
  </si>
  <si>
    <t xml:space="preserve">tt1462901</t>
  </si>
  <si>
    <t xml:space="preserve">tt1464590</t>
  </si>
  <si>
    <t xml:space="preserve">tt1465522</t>
  </si>
  <si>
    <t xml:space="preserve">tt1467304</t>
  </si>
  <si>
    <t xml:space="preserve">EU1,500,000</t>
  </si>
  <si>
    <t xml:space="preserve">tt1467349</t>
  </si>
  <si>
    <t xml:space="preserve">tt1468846</t>
  </si>
  <si>
    <t xml:space="preserve">tt1470020</t>
  </si>
  <si>
    <t xml:space="preserve">tt1470024</t>
  </si>
  <si>
    <t xml:space="preserve">tt1470827</t>
  </si>
  <si>
    <t xml:space="preserve">tt1470910</t>
  </si>
  <si>
    <t xml:space="preserve">tt1472460</t>
  </si>
  <si>
    <t xml:space="preserve">tt1473397</t>
  </si>
  <si>
    <t xml:space="preserve">tt1474889</t>
  </si>
  <si>
    <t xml:space="preserve">tt1477118</t>
  </si>
  <si>
    <t xml:space="preserve">tt1477834</t>
  </si>
  <si>
    <t xml:space="preserve">tt1477837</t>
  </si>
  <si>
    <t xml:space="preserve">tt1477855</t>
  </si>
  <si>
    <t xml:space="preserve">tt1478275</t>
  </si>
  <si>
    <t xml:space="preserve">tt1478354</t>
  </si>
  <si>
    <t xml:space="preserve">tt1479320</t>
  </si>
  <si>
    <t xml:space="preserve">tt1480285</t>
  </si>
  <si>
    <t xml:space="preserve">tt1480295</t>
  </si>
  <si>
    <t xml:space="preserve">tt1481572</t>
  </si>
  <si>
    <t xml:space="preserve">tt1482889</t>
  </si>
  <si>
    <t xml:space="preserve">tt1482980</t>
  </si>
  <si>
    <t xml:space="preserve">tt1482991</t>
  </si>
  <si>
    <t xml:space="preserve">tt1483005</t>
  </si>
  <si>
    <t xml:space="preserve">tt1483756</t>
  </si>
  <si>
    <t xml:space="preserve">tt1483821</t>
  </si>
  <si>
    <t xml:space="preserve">tt1483831</t>
  </si>
  <si>
    <t xml:space="preserve">tt1485749</t>
  </si>
  <si>
    <t xml:space="preserve">tt1485796</t>
  </si>
  <si>
    <t xml:space="preserve">tt1486190</t>
  </si>
  <si>
    <t xml:space="preserve">tt1486616</t>
  </si>
  <si>
    <t xml:space="preserve">tt1487118</t>
  </si>
  <si>
    <t xml:space="preserve">tt1488163</t>
  </si>
  <si>
    <t xml:space="preserve">tt1489167</t>
  </si>
  <si>
    <t xml:space="preserve">tt1492705</t>
  </si>
  <si>
    <t xml:space="preserve">tt1492842</t>
  </si>
  <si>
    <t xml:space="preserve">tt1493157</t>
  </si>
  <si>
    <t xml:space="preserve">tt1493815</t>
  </si>
  <si>
    <t xml:space="preserve">tt1496832</t>
  </si>
  <si>
    <t xml:space="preserve">tt1499201</t>
  </si>
  <si>
    <t xml:space="preserve">tt1500496</t>
  </si>
  <si>
    <t xml:space="preserve">tt1500516</t>
  </si>
  <si>
    <t xml:space="preserve">EU700,000</t>
  </si>
  <si>
    <t xml:space="preserve">tt1500815</t>
  </si>
  <si>
    <t xml:space="preserve">tt1501652</t>
  </si>
  <si>
    <t xml:space="preserve">tt1502397</t>
  </si>
  <si>
    <t xml:space="preserve">tt1502407</t>
  </si>
  <si>
    <t xml:space="preserve">tt1502420</t>
  </si>
  <si>
    <t xml:space="preserve">tt1503769</t>
  </si>
  <si>
    <t xml:space="preserve">tt1503776</t>
  </si>
  <si>
    <t xml:space="preserve">tt1504319</t>
  </si>
  <si>
    <t xml:space="preserve">tt1504687</t>
  </si>
  <si>
    <t xml:space="preserve">tt1506459</t>
  </si>
  <si>
    <t xml:space="preserve">tt1506990</t>
  </si>
  <si>
    <t xml:space="preserve">tt1507563</t>
  </si>
  <si>
    <t xml:space="preserve">tt1507564</t>
  </si>
  <si>
    <t xml:space="preserve">tt1509130</t>
  </si>
  <si>
    <t xml:space="preserve">tt1509276</t>
  </si>
  <si>
    <t xml:space="preserve">tt1509732</t>
  </si>
  <si>
    <t xml:space="preserve">tt1509788</t>
  </si>
  <si>
    <t xml:space="preserve">tt1509803</t>
  </si>
  <si>
    <t xml:space="preserve">tt1510932</t>
  </si>
  <si>
    <t xml:space="preserve">tt1511400</t>
  </si>
  <si>
    <t xml:space="preserve">tt1512201</t>
  </si>
  <si>
    <t xml:space="preserve">tt1512220</t>
  </si>
  <si>
    <t xml:space="preserve">tt1512240</t>
  </si>
  <si>
    <t xml:space="preserve">tt1512888</t>
  </si>
  <si>
    <t xml:space="preserve">tt1515208</t>
  </si>
  <si>
    <t xml:space="preserve">tt1515935</t>
  </si>
  <si>
    <t xml:space="preserve">tt1517177</t>
  </si>
  <si>
    <t xml:space="preserve">tt1517249</t>
  </si>
  <si>
    <t xml:space="preserve">tt1517268</t>
  </si>
  <si>
    <t xml:space="preserve">tt1517451</t>
  </si>
  <si>
    <t xml:space="preserve">tt1517471</t>
  </si>
  <si>
    <t xml:space="preserve">tt1518255</t>
  </si>
  <si>
    <t xml:space="preserve">tt1518812</t>
  </si>
  <si>
    <t xml:space="preserve">tt1518814</t>
  </si>
  <si>
    <t xml:space="preserve">tt1519461</t>
  </si>
  <si>
    <t xml:space="preserve">tt1519656</t>
  </si>
  <si>
    <t xml:space="preserve">tt1522329</t>
  </si>
  <si>
    <t xml:space="preserve">&lt;strongitemprop="name"&gt;AGrosslyunderratedmovie--itisreallygood!&lt;/strong&gt;</t>
  </si>
  <si>
    <t xml:space="preserve">tt1524083</t>
  </si>
  <si>
    <t xml:space="preserve">tt1525552</t>
  </si>
  <si>
    <t xml:space="preserve">tt1525838</t>
  </si>
  <si>
    <t xml:space="preserve">tt1527835</t>
  </si>
  <si>
    <t xml:space="preserve">tt1528071</t>
  </si>
  <si>
    <t xml:space="preserve">Referencedin&lt;ahref="/title/tt0593085?ref_=tt_trv_cnn"&gt;GrossePointe:PassionFish&lt;/a&gt;</t>
  </si>
  <si>
    <t xml:space="preserve">tt1530509</t>
  </si>
  <si>
    <t xml:space="preserve">tt1530975</t>
  </si>
  <si>
    <t xml:space="preserve">tt1530983</t>
  </si>
  <si>
    <t xml:space="preserve">tt1531901</t>
  </si>
  <si>
    <t xml:space="preserve">tt1533089</t>
  </si>
  <si>
    <t xml:space="preserve">tt1534075</t>
  </si>
  <si>
    <t xml:space="preserve">tt1535020</t>
  </si>
  <si>
    <t xml:space="preserve">tt1535110</t>
  </si>
  <si>
    <t xml:space="preserve">tt1535421</t>
  </si>
  <si>
    <t xml:space="preserve">tt1535467</t>
  </si>
  <si>
    <t xml:space="preserve">tt1536374</t>
  </si>
  <si>
    <t xml:space="preserve">tt1536437</t>
  </si>
  <si>
    <t xml:space="preserve">Afterthecredits,&lt;ahref="/name/nm0343447?ref_=tt_trv_cc"&gt;MichaelGross&lt;/a&gt;brieflyintroduceshimselfandputsafictionallengthye-mailaddressforcontactinformation.&lt;ahref="trivia?tab=cz&amp;ref_=tt_trv_cc"</t>
  </si>
  <si>
    <t xml:space="preserve">tt1540068</t>
  </si>
  <si>
    <t xml:space="preserve">tt1540741</t>
  </si>
  <si>
    <t xml:space="preserve">tt1540767</t>
  </si>
  <si>
    <t xml:space="preserve">tt1540814</t>
  </si>
  <si>
    <t xml:space="preserve">tt1540933</t>
  </si>
  <si>
    <t xml:space="preserve">tt1540978</t>
  </si>
  <si>
    <t xml:space="preserve">tt1541149</t>
  </si>
  <si>
    <t xml:space="preserve">tt1541153</t>
  </si>
  <si>
    <t xml:space="preserve">tt1542411</t>
  </si>
  <si>
    <t xml:space="preserve">tt1542482</t>
  </si>
  <si>
    <t xml:space="preserve">tt1542488</t>
  </si>
  <si>
    <t xml:space="preserve">tt1544608</t>
  </si>
  <si>
    <t xml:space="preserve">tt1545098</t>
  </si>
  <si>
    <t xml:space="preserve">tt1545103</t>
  </si>
  <si>
    <t xml:space="preserve">tt1545328</t>
  </si>
  <si>
    <t xml:space="preserve">tt1545660</t>
  </si>
  <si>
    <t xml:space="preserve">tt1545754</t>
  </si>
  <si>
    <t xml:space="preserve">tt1549571</t>
  </si>
  <si>
    <t xml:space="preserve">tt1549901</t>
  </si>
  <si>
    <t xml:space="preserve">tt1550524</t>
  </si>
  <si>
    <t xml:space="preserve">tt1550557</t>
  </si>
  <si>
    <t xml:space="preserve">tt1551630</t>
  </si>
  <si>
    <t xml:space="preserve">tt1551641</t>
  </si>
  <si>
    <t xml:space="preserve">tt1552224</t>
  </si>
  <si>
    <t xml:space="preserve">tt1552983</t>
  </si>
  <si>
    <t xml:space="preserve">tt1555058</t>
  </si>
  <si>
    <t xml:space="preserve">tt1557720</t>
  </si>
  <si>
    <t xml:space="preserve">tt1558250</t>
  </si>
  <si>
    <t xml:space="preserve">tt1558256</t>
  </si>
  <si>
    <t xml:space="preserve">tt1558972</t>
  </si>
  <si>
    <t xml:space="preserve">tt1559036</t>
  </si>
  <si>
    <t xml:space="preserve">tt1559040</t>
  </si>
  <si>
    <t xml:space="preserve">tt1559549</t>
  </si>
  <si>
    <t xml:space="preserve">tt1560139</t>
  </si>
  <si>
    <t xml:space="preserve">tt1560479</t>
  </si>
  <si>
    <t xml:space="preserve">GBP25,000</t>
  </si>
  <si>
    <t xml:space="preserve">tt1560949</t>
  </si>
  <si>
    <t xml:space="preserve">tt1560969</t>
  </si>
  <si>
    <t xml:space="preserve">tt1562361</t>
  </si>
  <si>
    <t xml:space="preserve">tt1562450</t>
  </si>
  <si>
    <t xml:space="preserve">tt1562568</t>
  </si>
  <si>
    <t xml:space="preserve">tt1562859</t>
  </si>
  <si>
    <t xml:space="preserve">tt1562899</t>
  </si>
  <si>
    <t xml:space="preserve">tt1563704</t>
  </si>
  <si>
    <t xml:space="preserve">tt1563742</t>
  </si>
  <si>
    <t xml:space="preserve">tt1564777</t>
  </si>
  <si>
    <t xml:space="preserve">tt1566648</t>
  </si>
  <si>
    <t xml:space="preserve">tt1567233</t>
  </si>
  <si>
    <t xml:space="preserve">tt1567279</t>
  </si>
  <si>
    <t xml:space="preserve">tt1567437</t>
  </si>
  <si>
    <t xml:space="preserve">tt1568150</t>
  </si>
  <si>
    <t xml:space="preserve">tt1568334</t>
  </si>
  <si>
    <t xml:space="preserve">tt1568335</t>
  </si>
  <si>
    <t xml:space="preserve">tt1568343</t>
  </si>
  <si>
    <t xml:space="preserve">tt1568923</t>
  </si>
  <si>
    <t xml:space="preserve">tt1569931</t>
  </si>
  <si>
    <t xml:space="preserve">tt1570583</t>
  </si>
  <si>
    <t xml:space="preserve">tt1570732</t>
  </si>
  <si>
    <t xml:space="preserve">tt1571222</t>
  </si>
  <si>
    <t xml:space="preserve">tt1571234</t>
  </si>
  <si>
    <t xml:space="preserve">tt1571249</t>
  </si>
  <si>
    <t xml:space="preserve">tt1571402</t>
  </si>
  <si>
    <t xml:space="preserve">EU7,000,000</t>
  </si>
  <si>
    <t xml:space="preserve">tt1572154</t>
  </si>
  <si>
    <t xml:space="preserve">tt1572769</t>
  </si>
  <si>
    <t xml:space="preserve">tt1573072</t>
  </si>
  <si>
    <t xml:space="preserve">tt1573482</t>
  </si>
  <si>
    <t xml:space="preserve">tt1576440</t>
  </si>
  <si>
    <t xml:space="preserve">tt1577052</t>
  </si>
  <si>
    <t xml:space="preserve">tt1578116</t>
  </si>
  <si>
    <t xml:space="preserve">tt1579544</t>
  </si>
  <si>
    <t xml:space="preserve">tt1579585</t>
  </si>
  <si>
    <t xml:space="preserve">tt1579975</t>
  </si>
  <si>
    <t xml:space="preserve">tt1580704</t>
  </si>
  <si>
    <t xml:space="preserve">tt1581845</t>
  </si>
  <si>
    <t xml:space="preserve">tt1582248</t>
  </si>
  <si>
    <t xml:space="preserve">tt1582465</t>
  </si>
  <si>
    <t xml:space="preserve">tt1582478</t>
  </si>
  <si>
    <t xml:space="preserve">tt1582481</t>
  </si>
  <si>
    <t xml:space="preserve">tt1582519</t>
  </si>
  <si>
    <t xml:space="preserve">tt1582546</t>
  </si>
  <si>
    <t xml:space="preserve">tt1582560</t>
  </si>
  <si>
    <t xml:space="preserve">tt1582584</t>
  </si>
  <si>
    <t xml:space="preserve">tt1584016</t>
  </si>
  <si>
    <t xml:space="preserve">tt1587157</t>
  </si>
  <si>
    <t xml:space="preserve">tt1587309</t>
  </si>
  <si>
    <t xml:space="preserve">tt1587431</t>
  </si>
  <si>
    <t xml:space="preserve">tt1587707</t>
  </si>
  <si>
    <t xml:space="preserve">tt1588170</t>
  </si>
  <si>
    <t xml:space="preserve">tt1588337</t>
  </si>
  <si>
    <t xml:space="preserve">tt1588342</t>
  </si>
  <si>
    <t xml:space="preserve">tt1588878</t>
  </si>
  <si>
    <t xml:space="preserve">tt1588895</t>
  </si>
  <si>
    <t xml:space="preserve">tt1590157</t>
  </si>
  <si>
    <t xml:space="preserve">tt1590193</t>
  </si>
  <si>
    <t xml:space="preserve">tt1592265</t>
  </si>
  <si>
    <t xml:space="preserve">tt1592281</t>
  </si>
  <si>
    <t xml:space="preserve">tt1592576</t>
  </si>
  <si>
    <t xml:space="preserve">tt1595061</t>
  </si>
  <si>
    <t xml:space="preserve">tt1595656</t>
  </si>
  <si>
    <t xml:space="preserve">tt1597089</t>
  </si>
  <si>
    <t xml:space="preserve">tt1598172</t>
  </si>
  <si>
    <t xml:space="preserve">tt1598642</t>
  </si>
  <si>
    <t xml:space="preserve">tt1599296</t>
  </si>
  <si>
    <t xml:space="preserve">tt1599302</t>
  </si>
  <si>
    <t xml:space="preserve">tt1602476</t>
  </si>
  <si>
    <t xml:space="preserve">tt1602585</t>
  </si>
  <si>
    <t xml:space="preserve">tt1603444</t>
  </si>
  <si>
    <t xml:space="preserve">tt1603489</t>
  </si>
  <si>
    <t xml:space="preserve">tt1603900</t>
  </si>
  <si>
    <t xml:space="preserve">tt1605658</t>
  </si>
  <si>
    <t xml:space="preserve">tt1605717</t>
  </si>
  <si>
    <t xml:space="preserve">tt1605777</t>
  </si>
  <si>
    <t xml:space="preserve">tt1605790</t>
  </si>
  <si>
    <t xml:space="preserve">tt1605798</t>
  </si>
  <si>
    <t xml:space="preserve">tt1605800</t>
  </si>
  <si>
    <t xml:space="preserve">tt1606180</t>
  </si>
  <si>
    <t xml:space="preserve">tt1606231</t>
  </si>
  <si>
    <t xml:space="preserve">tt1606259</t>
  </si>
  <si>
    <t xml:space="preserve">tt1606267</t>
  </si>
  <si>
    <t xml:space="preserve">tt1606376</t>
  </si>
  <si>
    <t xml:space="preserve">tt1606392</t>
  </si>
  <si>
    <t xml:space="preserve">tt1608285</t>
  </si>
  <si>
    <t xml:space="preserve">&lt;strongitemprop="name"&gt;LowBudget=HighYield&lt;/strong&gt;</t>
  </si>
  <si>
    <t xml:space="preserve">tt1608782</t>
  </si>
  <si>
    <t xml:space="preserve">tt1610013</t>
  </si>
  <si>
    <t xml:space="preserve">tt1610452</t>
  </si>
  <si>
    <t xml:space="preserve">tt1610473</t>
  </si>
  <si>
    <t xml:space="preserve">tt1610525</t>
  </si>
  <si>
    <t xml:space="preserve">tt1611180</t>
  </si>
  <si>
    <t xml:space="preserve">tt1611990</t>
  </si>
  <si>
    <t xml:space="preserve">tt1613023</t>
  </si>
  <si>
    <t xml:space="preserve">tt1614430</t>
  </si>
  <si>
    <t xml:space="preserve">tt1615075</t>
  </si>
  <si>
    <t xml:space="preserve">tt1615160</t>
  </si>
  <si>
    <t xml:space="preserve">tt1616504</t>
  </si>
  <si>
    <t xml:space="preserve">tt1618430</t>
  </si>
  <si>
    <t xml:space="preserve">tt1618445</t>
  </si>
  <si>
    <t xml:space="preserve">tt1618448</t>
  </si>
  <si>
    <t xml:space="preserve">tt1620680</t>
  </si>
  <si>
    <t xml:space="preserve">tt1620907</t>
  </si>
  <si>
    <t xml:space="preserve">tt1620933</t>
  </si>
  <si>
    <t xml:space="preserve">tt1621019</t>
  </si>
  <si>
    <t xml:space="preserve">tt1621426</t>
  </si>
  <si>
    <t xml:space="preserve">tt1621444</t>
  </si>
  <si>
    <t xml:space="preserve">tt1622563</t>
  </si>
  <si>
    <t xml:space="preserve">tt1623008</t>
  </si>
  <si>
    <t xml:space="preserve">tt1624996</t>
  </si>
  <si>
    <t xml:space="preserve">tt1625150</t>
  </si>
  <si>
    <t xml:space="preserve">tt1625857</t>
  </si>
  <si>
    <t xml:space="preserve">tt1626146</t>
  </si>
  <si>
    <t xml:space="preserve">tt1626184</t>
  </si>
  <si>
    <t xml:space="preserve">tt1627924</t>
  </si>
  <si>
    <t xml:space="preserve">tt1629242</t>
  </si>
  <si>
    <t xml:space="preserve">tt1629391</t>
  </si>
  <si>
    <t xml:space="preserve">tt1629705</t>
  </si>
  <si>
    <t xml:space="preserve">tt1629715</t>
  </si>
  <si>
    <t xml:space="preserve">tt1630029</t>
  </si>
  <si>
    <t xml:space="preserve">tt1630052</t>
  </si>
  <si>
    <t xml:space="preserve">tt1632481</t>
  </si>
  <si>
    <t xml:space="preserve">tt1633224</t>
  </si>
  <si>
    <t xml:space="preserve">tt1633989</t>
  </si>
  <si>
    <t xml:space="preserve">tt1634138</t>
  </si>
  <si>
    <t xml:space="preserve">tt1636849</t>
  </si>
  <si>
    <t xml:space="preserve">tt1637691</t>
  </si>
  <si>
    <t xml:space="preserve">tt1637995</t>
  </si>
  <si>
    <t xml:space="preserve">tt1638002</t>
  </si>
  <si>
    <t xml:space="preserve">tt1638353</t>
  </si>
  <si>
    <t xml:space="preserve">tt1638362</t>
  </si>
  <si>
    <t xml:space="preserve">tt1638364</t>
  </si>
  <si>
    <t xml:space="preserve">tt1638979</t>
  </si>
  <si>
    <t xml:space="preserve">tt1639084</t>
  </si>
  <si>
    <t xml:space="preserve">tt1639426</t>
  </si>
  <si>
    <t xml:space="preserve">tt1639901</t>
  </si>
  <si>
    <t xml:space="preserve">tt1641385</t>
  </si>
  <si>
    <t xml:space="preserve">tt1641401</t>
  </si>
  <si>
    <t xml:space="preserve">tt1645080</t>
  </si>
  <si>
    <t xml:space="preserve">tt1646111</t>
  </si>
  <si>
    <t xml:space="preserve">tt1646114</t>
  </si>
  <si>
    <t xml:space="preserve">tt1646958</t>
  </si>
  <si>
    <t xml:space="preserve">tt1646975</t>
  </si>
  <si>
    <t xml:space="preserve">tt1646980</t>
  </si>
  <si>
    <t xml:space="preserve">tt1649433</t>
  </si>
  <si>
    <t xml:space="preserve">tt1649780</t>
  </si>
  <si>
    <t xml:space="preserve">tt1650041</t>
  </si>
  <si>
    <t xml:space="preserve">tt1650056</t>
  </si>
  <si>
    <t xml:space="preserve">tt1650058</t>
  </si>
  <si>
    <t xml:space="preserve">tt1650393</t>
  </si>
  <si>
    <t xml:space="preserve">tt1650433</t>
  </si>
  <si>
    <t xml:space="preserve">tt1650453</t>
  </si>
  <si>
    <t xml:space="preserve">tt1651065</t>
  </si>
  <si>
    <t xml:space="preserve">tt1652287</t>
  </si>
  <si>
    <t xml:space="preserve">tt1653665</t>
  </si>
  <si>
    <t xml:space="preserve">tt1653690</t>
  </si>
  <si>
    <t xml:space="preserve">tt1653827</t>
  </si>
  <si>
    <t xml:space="preserve">tt1655416</t>
  </si>
  <si>
    <t xml:space="preserve">tt1655420</t>
  </si>
  <si>
    <t xml:space="preserve">GBP6,400,000</t>
  </si>
  <si>
    <t xml:space="preserve">tt1655460</t>
  </si>
  <si>
    <t xml:space="preserve">tt1655607</t>
  </si>
  <si>
    <t xml:space="preserve">tt1656170</t>
  </si>
  <si>
    <t xml:space="preserve">tt1656179</t>
  </si>
  <si>
    <t xml:space="preserve">tt1656195</t>
  </si>
  <si>
    <t xml:space="preserve">tt1656701</t>
  </si>
  <si>
    <t xml:space="preserve">tt1657299</t>
  </si>
  <si>
    <t xml:space="preserve">tt1658837</t>
  </si>
  <si>
    <t xml:space="preserve">tt1659338</t>
  </si>
  <si>
    <t xml:space="preserve">tt1661031</t>
  </si>
  <si>
    <t xml:space="preserve">tt1661275</t>
  </si>
  <si>
    <t xml:space="preserve">EU10,000,000</t>
  </si>
  <si>
    <t xml:space="preserve">tt1661820</t>
  </si>
  <si>
    <t xml:space="preserve">tt1663655</t>
  </si>
  <si>
    <t xml:space="preserve">tt1663660</t>
  </si>
  <si>
    <t xml:space="preserve">tt1663673</t>
  </si>
  <si>
    <t xml:space="preserve">tt1664809</t>
  </si>
  <si>
    <t xml:space="preserve">tt1664892</t>
  </si>
  <si>
    <t xml:space="preserve">tt1664894</t>
  </si>
  <si>
    <t xml:space="preserve">tt1665418</t>
  </si>
  <si>
    <t xml:space="preserve">tt1666185</t>
  </si>
  <si>
    <t xml:space="preserve">tt1666305</t>
  </si>
  <si>
    <t xml:space="preserve">tt1666308</t>
  </si>
  <si>
    <t xml:space="preserve">tt1666335</t>
  </si>
  <si>
    <t xml:space="preserve">tt1667130</t>
  </si>
  <si>
    <t xml:space="preserve">tt1667307</t>
  </si>
  <si>
    <t xml:space="preserve">tt1667905</t>
  </si>
  <si>
    <t xml:space="preserve">tt1668027</t>
  </si>
  <si>
    <t xml:space="preserve">tt1670932</t>
  </si>
  <si>
    <t xml:space="preserve">tt1670994</t>
  </si>
  <si>
    <t xml:space="preserve">tt1671446</t>
  </si>
  <si>
    <t xml:space="preserve">tt1672845</t>
  </si>
  <si>
    <t xml:space="preserve">GBP1,000,000</t>
  </si>
  <si>
    <t xml:space="preserve">tt1673376</t>
  </si>
  <si>
    <t xml:space="preserve">EU450,000</t>
  </si>
  <si>
    <t xml:space="preserve">tt1674773</t>
  </si>
  <si>
    <t xml:space="preserve">tt1674775</t>
  </si>
  <si>
    <t xml:space="preserve">tt1674785</t>
  </si>
  <si>
    <t xml:space="preserve">tt1675313</t>
  </si>
  <si>
    <t xml:space="preserve">tt1675439</t>
  </si>
  <si>
    <t xml:space="preserve">tt1677082</t>
  </si>
  <si>
    <t xml:space="preserve">tt1677642</t>
  </si>
  <si>
    <t xml:space="preserve">tt1677720</t>
  </si>
  <si>
    <t xml:space="preserve">tt1679248</t>
  </si>
  <si>
    <t xml:space="preserve">tt1680059</t>
  </si>
  <si>
    <t xml:space="preserve">tt1680311</t>
  </si>
  <si>
    <t xml:space="preserve">tt1680679</t>
  </si>
  <si>
    <t xml:space="preserve">tt1681370</t>
  </si>
  <si>
    <t xml:space="preserve">tt1681666</t>
  </si>
  <si>
    <t xml:space="preserve">tt1683048</t>
  </si>
  <si>
    <t xml:space="preserve">tt1683519</t>
  </si>
  <si>
    <t xml:space="preserve">tt1683526</t>
  </si>
  <si>
    <t xml:space="preserve">tt1683876</t>
  </si>
  <si>
    <t xml:space="preserve">tt1683919</t>
  </si>
  <si>
    <t xml:space="preserve">tt1684225</t>
  </si>
  <si>
    <t xml:space="preserve">tt1684549</t>
  </si>
  <si>
    <t xml:space="preserve">tt1684628</t>
  </si>
  <si>
    <t xml:space="preserve">tt1686328</t>
  </si>
  <si>
    <t xml:space="preserve">tt1687277</t>
  </si>
  <si>
    <t xml:space="preserve">tt1687281</t>
  </si>
  <si>
    <t xml:space="preserve">tt1687901</t>
  </si>
  <si>
    <t xml:space="preserve">tt1690536</t>
  </si>
  <si>
    <t xml:space="preserve">tt1691152</t>
  </si>
  <si>
    <t xml:space="preserve">tt1691153</t>
  </si>
  <si>
    <t xml:space="preserve">tt1691154</t>
  </si>
  <si>
    <t xml:space="preserve">tt1691323</t>
  </si>
  <si>
    <t xml:space="preserve">tt1691920</t>
  </si>
  <si>
    <t xml:space="preserve">tt1692928</t>
  </si>
  <si>
    <t xml:space="preserve">tt1694021</t>
  </si>
  <si>
    <t xml:space="preserve">tt1694542</t>
  </si>
  <si>
    <t xml:space="preserve">tt1694561</t>
  </si>
  <si>
    <t xml:space="preserve">tt1695793</t>
  </si>
  <si>
    <t xml:space="preserve">tt1697887</t>
  </si>
  <si>
    <t xml:space="preserve">tt1698648</t>
  </si>
  <si>
    <t xml:space="preserve">tt1698652</t>
  </si>
  <si>
    <t xml:space="preserve">tt1698654</t>
  </si>
  <si>
    <t xml:space="preserve">tt1699158</t>
  </si>
  <si>
    <t xml:space="preserve">tt1699513</t>
  </si>
  <si>
    <t xml:space="preserve">tt1699720</t>
  </si>
  <si>
    <t xml:space="preserve">tt1700845</t>
  </si>
  <si>
    <t xml:space="preserve">tt1701210</t>
  </si>
  <si>
    <t xml:space="preserve">EU40,000,000</t>
  </si>
  <si>
    <t xml:space="preserve">tt1701990</t>
  </si>
  <si>
    <t xml:space="preserve">tt1702016</t>
  </si>
  <si>
    <t xml:space="preserve">tt1702441</t>
  </si>
  <si>
    <t xml:space="preserve">tt1703148</t>
  </si>
  <si>
    <t xml:space="preserve">tt1703232</t>
  </si>
  <si>
    <t xml:space="preserve">tt1703957</t>
  </si>
  <si>
    <t xml:space="preserve">tt1704161</t>
  </si>
  <si>
    <t xml:space="preserve">tt1704586</t>
  </si>
  <si>
    <t xml:space="preserve">tt1704619</t>
  </si>
  <si>
    <t xml:space="preserve">tt1705126</t>
  </si>
  <si>
    <t xml:space="preserve">tt1705772</t>
  </si>
  <si>
    <t xml:space="preserve">tt1705952</t>
  </si>
  <si>
    <t xml:space="preserve">tt1706317</t>
  </si>
  <si>
    <t xml:space="preserve">tt1706598</t>
  </si>
  <si>
    <t xml:space="preserve">tt1706625</t>
  </si>
  <si>
    <t xml:space="preserve">tt1707380</t>
  </si>
  <si>
    <t xml:space="preserve">tt1707391</t>
  </si>
  <si>
    <t xml:space="preserve">tt1708453</t>
  </si>
  <si>
    <t xml:space="preserve">tt1708532</t>
  </si>
  <si>
    <t xml:space="preserve">tt1709143</t>
  </si>
  <si>
    <t xml:space="preserve">GBP7,000,000</t>
  </si>
  <si>
    <t xml:space="preserve">tt1710417</t>
  </si>
  <si>
    <t xml:space="preserve">tt1710459</t>
  </si>
  <si>
    <t xml:space="preserve">tt1711472</t>
  </si>
  <si>
    <t xml:space="preserve">tt1712057</t>
  </si>
  <si>
    <t xml:space="preserve">tt1712159</t>
  </si>
  <si>
    <t xml:space="preserve">tt1713476</t>
  </si>
  <si>
    <t xml:space="preserve">tt1714833</t>
  </si>
  <si>
    <t xml:space="preserve">tt1714843</t>
  </si>
  <si>
    <t xml:space="preserve">tt1714866</t>
  </si>
  <si>
    <t xml:space="preserve">tt1714917</t>
  </si>
  <si>
    <t xml:space="preserve">tt1715320</t>
  </si>
  <si>
    <t xml:space="preserve">tt1715873</t>
  </si>
  <si>
    <t xml:space="preserve">tt1715876</t>
  </si>
  <si>
    <t xml:space="preserve">tt1716772</t>
  </si>
  <si>
    <t xml:space="preserve">tt1718158</t>
  </si>
  <si>
    <t xml:space="preserve">tt1718199</t>
  </si>
  <si>
    <t xml:space="preserve">tt1718924</t>
  </si>
  <si>
    <t xml:space="preserve">tt1719068</t>
  </si>
  <si>
    <t xml:space="preserve">tt1719071</t>
  </si>
  <si>
    <t xml:space="preserve">tt1720254</t>
  </si>
  <si>
    <t xml:space="preserve">tt1722634</t>
  </si>
  <si>
    <t xml:space="preserve">tt1723120</t>
  </si>
  <si>
    <t xml:space="preserve">tt1723126</t>
  </si>
  <si>
    <t xml:space="preserve">tt1723659</t>
  </si>
  <si>
    <t xml:space="preserve">tt1724597</t>
  </si>
  <si>
    <t xml:space="preserve">tt1724962</t>
  </si>
  <si>
    <t xml:space="preserve">tt1724965</t>
  </si>
  <si>
    <t xml:space="preserve">tt1724970</t>
  </si>
  <si>
    <t xml:space="preserve">tt1725986</t>
  </si>
  <si>
    <t xml:space="preserve">tt1726738</t>
  </si>
  <si>
    <t xml:space="preserve">tt1727300</t>
  </si>
  <si>
    <t xml:space="preserve">tt1727496</t>
  </si>
  <si>
    <t xml:space="preserve">tt1727770</t>
  </si>
  <si>
    <t xml:space="preserve">tt1727824</t>
  </si>
  <si>
    <t xml:space="preserve">tt1729226</t>
  </si>
  <si>
    <t xml:space="preserve">tt1729637</t>
  </si>
  <si>
    <t xml:space="preserve">tt1730294</t>
  </si>
  <si>
    <t xml:space="preserve">tt1730312</t>
  </si>
  <si>
    <t xml:space="preserve">tt1730687</t>
  </si>
  <si>
    <t xml:space="preserve">tt1730714</t>
  </si>
  <si>
    <t xml:space="preserve">tt1731701</t>
  </si>
  <si>
    <t xml:space="preserve">tt1731764</t>
  </si>
  <si>
    <t xml:space="preserve">tt1732730</t>
  </si>
  <si>
    <t xml:space="preserve">tt1733436</t>
  </si>
  <si>
    <t xml:space="preserve">tt1733525</t>
  </si>
  <si>
    <t xml:space="preserve">tt1734433</t>
  </si>
  <si>
    <t xml:space="preserve">tt1734477</t>
  </si>
  <si>
    <t xml:space="preserve">tt1734493</t>
  </si>
  <si>
    <t xml:space="preserve">tt1734548</t>
  </si>
  <si>
    <t xml:space="preserve">tt1734580</t>
  </si>
  <si>
    <t xml:space="preserve">tt1734586</t>
  </si>
  <si>
    <t xml:space="preserve">tt1735462</t>
  </si>
  <si>
    <t xml:space="preserve">tt1735495</t>
  </si>
  <si>
    <t xml:space="preserve">tt1735907</t>
  </si>
  <si>
    <t xml:space="preserve">tt1736049</t>
  </si>
  <si>
    <t xml:space="preserve">tt1736647</t>
  </si>
  <si>
    <t xml:space="preserve">tt1737122</t>
  </si>
  <si>
    <t xml:space="preserve">tt1739176</t>
  </si>
  <si>
    <t xml:space="preserve">tt1739303</t>
  </si>
  <si>
    <t xml:space="preserve">tt1740047</t>
  </si>
  <si>
    <t xml:space="preserve">tt1740710</t>
  </si>
  <si>
    <t xml:space="preserve">tt1745710</t>
  </si>
  <si>
    <t xml:space="preserve">tt1745787</t>
  </si>
  <si>
    <t xml:space="preserve">tt1745960</t>
  </si>
  <si>
    <t xml:space="preserve">tt1746153</t>
  </si>
  <si>
    <t xml:space="preserve">tt1746242</t>
  </si>
  <si>
    <t xml:space="preserve">tt1746264</t>
  </si>
  <si>
    <t xml:space="preserve">tt1747967</t>
  </si>
  <si>
    <t xml:space="preserve">tt1748016</t>
  </si>
  <si>
    <t xml:space="preserve">tt1748043</t>
  </si>
  <si>
    <t xml:space="preserve">tt1748062</t>
  </si>
  <si>
    <t xml:space="preserve">tt1748158</t>
  </si>
  <si>
    <t xml:space="preserve">tt1748207</t>
  </si>
  <si>
    <t xml:space="preserve">tt1748224</t>
  </si>
  <si>
    <t xml:space="preserve">tt1748260</t>
  </si>
  <si>
    <t xml:space="preserve">tt1753549</t>
  </si>
  <si>
    <t xml:space="preserve">tt1753693</t>
  </si>
  <si>
    <t xml:space="preserve">tt1753846</t>
  </si>
  <si>
    <t xml:space="preserve">tt1754811</t>
  </si>
  <si>
    <t xml:space="preserve">tt1754853</t>
  </si>
  <si>
    <t xml:space="preserve">tt1756474</t>
  </si>
  <si>
    <t xml:space="preserve">tt1756750</t>
  </si>
  <si>
    <t xml:space="preserve">tt1756791</t>
  </si>
  <si>
    <t xml:space="preserve">tt1757678</t>
  </si>
  <si>
    <t xml:space="preserve">tt1757742</t>
  </si>
  <si>
    <t xml:space="preserve">tt1758576</t>
  </si>
  <si>
    <t xml:space="preserve">tt1758810</t>
  </si>
  <si>
    <t xml:space="preserve">tt1762300</t>
  </si>
  <si>
    <t xml:space="preserve">tt1762308</t>
  </si>
  <si>
    <t xml:space="preserve">tt1763245</t>
  </si>
  <si>
    <t xml:space="preserve">tt1764636</t>
  </si>
  <si>
    <t xml:space="preserve">tt1767354</t>
  </si>
  <si>
    <t xml:space="preserve">tt1767372</t>
  </si>
  <si>
    <t xml:space="preserve">tt1769363</t>
  </si>
  <si>
    <t xml:space="preserve">tt1770734</t>
  </si>
  <si>
    <t xml:space="preserve">tt1772261</t>
  </si>
  <si>
    <t xml:space="preserve">tt1772264</t>
  </si>
  <si>
    <t xml:space="preserve">tt1772271</t>
  </si>
  <si>
    <t xml:space="preserve">tt1772332</t>
  </si>
  <si>
    <t xml:space="preserve">tt1772371</t>
  </si>
  <si>
    <t xml:space="preserve">tt1772925</t>
  </si>
  <si>
    <t xml:space="preserve">tt1773058</t>
  </si>
  <si>
    <t xml:space="preserve">tt1773628</t>
  </si>
  <si>
    <t xml:space="preserve">tt1774591</t>
  </si>
  <si>
    <t xml:space="preserve">tt1776086</t>
  </si>
  <si>
    <t xml:space="preserve">tt1776196</t>
  </si>
  <si>
    <t xml:space="preserve">tt1776307</t>
  </si>
  <si>
    <t xml:space="preserve">tt1777610</t>
  </si>
  <si>
    <t xml:space="preserve">tt1778338</t>
  </si>
  <si>
    <t xml:space="preserve">tt1778931</t>
  </si>
  <si>
    <t xml:space="preserve">tt1781058</t>
  </si>
  <si>
    <t xml:space="preserve">tt1781069</t>
  </si>
  <si>
    <t xml:space="preserve">tt1781769</t>
  </si>
  <si>
    <t xml:space="preserve">tt1781775</t>
  </si>
  <si>
    <t xml:space="preserve">tt1781840</t>
  </si>
  <si>
    <t xml:space="preserve">tt1783285</t>
  </si>
  <si>
    <t xml:space="preserve">tt1783331</t>
  </si>
  <si>
    <t xml:space="preserve">tt1783377</t>
  </si>
  <si>
    <t xml:space="preserve">tt1783411</t>
  </si>
  <si>
    <t xml:space="preserve">tt1783732</t>
  </si>
  <si>
    <t xml:space="preserve">tt1784589</t>
  </si>
  <si>
    <t xml:space="preserve">tt1785612</t>
  </si>
  <si>
    <t xml:space="preserve">tt1785635</t>
  </si>
  <si>
    <t xml:space="preserve">tt1785669</t>
  </si>
  <si>
    <t xml:space="preserve">tt1787067</t>
  </si>
  <si>
    <t xml:space="preserve">tt1787127</t>
  </si>
  <si>
    <t xml:space="preserve">Writtenby&lt;ahref="/name/nm0352381/"&gt;HalHackady&lt;/a&gt;&amp;amp;&lt;ahref="/name/nm0343675/"&gt;LarryGrossman&lt;/a&gt;&lt;br/&gt;&lt;ahref="soundtrack?ref_=tt_trv_snd"</t>
  </si>
  <si>
    <t xml:space="preserve">tt1787693</t>
  </si>
  <si>
    <t xml:space="preserve">tt1787725</t>
  </si>
  <si>
    <t xml:space="preserve">tt1787777</t>
  </si>
  <si>
    <t xml:space="preserve">tt1787791</t>
  </si>
  <si>
    <t xml:space="preserve">tt1787797</t>
  </si>
  <si>
    <t xml:space="preserve">tt1787816</t>
  </si>
  <si>
    <t xml:space="preserve">tt1788391</t>
  </si>
  <si>
    <t xml:space="preserve">tt1788461</t>
  </si>
  <si>
    <t xml:space="preserve">tt1790669</t>
  </si>
  <si>
    <t xml:space="preserve">tt1790825</t>
  </si>
  <si>
    <t xml:space="preserve">tt1790834</t>
  </si>
  <si>
    <t xml:space="preserve">tt1790867</t>
  </si>
  <si>
    <t xml:space="preserve">tt1791500</t>
  </si>
  <si>
    <t xml:space="preserve">tt1791614</t>
  </si>
  <si>
    <t xml:space="preserve">tt1792543</t>
  </si>
  <si>
    <t xml:space="preserve">tt1792647</t>
  </si>
  <si>
    <t xml:space="preserve">tt1794816</t>
  </si>
  <si>
    <t xml:space="preserve">tt1796503</t>
  </si>
  <si>
    <t xml:space="preserve">tt1797486</t>
  </si>
  <si>
    <t xml:space="preserve">tt1798143</t>
  </si>
  <si>
    <t xml:space="preserve">tt1799508</t>
  </si>
  <si>
    <t xml:space="preserve">tt1799585</t>
  </si>
  <si>
    <t xml:space="preserve">tt1800669</t>
  </si>
  <si>
    <t xml:space="preserve">tt1801045</t>
  </si>
  <si>
    <t xml:space="preserve">tt1802197</t>
  </si>
  <si>
    <t xml:space="preserve">tt1802529</t>
  </si>
  <si>
    <t xml:space="preserve">tt1805297</t>
  </si>
  <si>
    <t xml:space="preserve">tt1806777</t>
  </si>
  <si>
    <t xml:space="preserve">tt1806910</t>
  </si>
  <si>
    <t xml:space="preserve">tt1806911</t>
  </si>
  <si>
    <t xml:space="preserve">tt1808480</t>
  </si>
  <si>
    <t xml:space="preserve">tt1809370</t>
  </si>
  <si>
    <t xml:space="preserve">tt1810697</t>
  </si>
  <si>
    <t xml:space="preserve">tt1810710</t>
  </si>
  <si>
    <t xml:space="preserve">tt1811307</t>
  </si>
  <si>
    <t xml:space="preserve">tt1813327</t>
  </si>
  <si>
    <t xml:space="preserve">tt1814797</t>
  </si>
  <si>
    <t xml:space="preserve">tt1814836</t>
  </si>
  <si>
    <t xml:space="preserve">tt1815852</t>
  </si>
  <si>
    <t xml:space="preserve">tt1815998</t>
  </si>
  <si>
    <t xml:space="preserve">tt1817081</t>
  </si>
  <si>
    <t xml:space="preserve">tt1817287</t>
  </si>
  <si>
    <t xml:space="preserve">tt1817771</t>
  </si>
  <si>
    <t xml:space="preserve">tt1819513</t>
  </si>
  <si>
    <t xml:space="preserve">tt1820592</t>
  </si>
  <si>
    <t xml:space="preserve">tt1821317</t>
  </si>
  <si>
    <t xml:space="preserve">tt1821480</t>
  </si>
  <si>
    <t xml:space="preserve">tt1821607</t>
  </si>
  <si>
    <t xml:space="preserve">tt1822157</t>
  </si>
  <si>
    <t xml:space="preserve">tt1822311</t>
  </si>
  <si>
    <t xml:space="preserve">tt1823125</t>
  </si>
  <si>
    <t xml:space="preserve">tt1824254</t>
  </si>
  <si>
    <t xml:space="preserve">tt1825157</t>
  </si>
  <si>
    <t xml:space="preserve">tt1825683</t>
  </si>
  <si>
    <t xml:space="preserve">tt1825784</t>
  </si>
  <si>
    <t xml:space="preserve">tt1825806</t>
  </si>
  <si>
    <t xml:space="preserve">tt1825867</t>
  </si>
  <si>
    <t xml:space="preserve">GBP20,000</t>
  </si>
  <si>
    <t xml:space="preserve">tt1826753</t>
  </si>
  <si>
    <t xml:space="preserve">EU2,700,000</t>
  </si>
  <si>
    <t xml:space="preserve">tt1826813</t>
  </si>
  <si>
    <t xml:space="preserve">tt1827578</t>
  </si>
  <si>
    <t xml:space="preserve">tt1827579</t>
  </si>
  <si>
    <t xml:space="preserve">tt1828124</t>
  </si>
  <si>
    <t xml:space="preserve">tt1828320</t>
  </si>
  <si>
    <t xml:space="preserve">tt1828970</t>
  </si>
  <si>
    <t xml:space="preserve">tt1830713</t>
  </si>
  <si>
    <t xml:space="preserve">tt1830786</t>
  </si>
  <si>
    <t xml:space="preserve">tt1831623</t>
  </si>
  <si>
    <t xml:space="preserve">tt1832370</t>
  </si>
  <si>
    <t xml:space="preserve">tt1832381</t>
  </si>
  <si>
    <t xml:space="preserve">tt1833673</t>
  </si>
  <si>
    <t xml:space="preserve">tt1833844</t>
  </si>
  <si>
    <t xml:space="preserve">tt1833888</t>
  </si>
  <si>
    <t xml:space="preserve">tt1834234</t>
  </si>
  <si>
    <t xml:space="preserve">tt1836212</t>
  </si>
  <si>
    <t xml:space="preserve">tt1836808</t>
  </si>
  <si>
    <t xml:space="preserve">tt1836944</t>
  </si>
  <si>
    <t xml:space="preserve">tt1836987</t>
  </si>
  <si>
    <t xml:space="preserve">tt1837562</t>
  </si>
  <si>
    <t xml:space="preserve">tt1837574</t>
  </si>
  <si>
    <t xml:space="preserve">tt1837613</t>
  </si>
  <si>
    <t xml:space="preserve">tt1838520</t>
  </si>
  <si>
    <t xml:space="preserve">tt1838544</t>
  </si>
  <si>
    <t xml:space="preserve">tt1838603</t>
  </si>
  <si>
    <t xml:space="preserve">tt1839647</t>
  </si>
  <si>
    <t xml:space="preserve">tt1839654</t>
  </si>
  <si>
    <t xml:space="preserve">tt1841542</t>
  </si>
  <si>
    <t xml:space="preserve">tt1841942</t>
  </si>
  <si>
    <t xml:space="preserve">tt1843287</t>
  </si>
  <si>
    <t xml:space="preserve">tt1844735</t>
  </si>
  <si>
    <t xml:space="preserve">tt1845773</t>
  </si>
  <si>
    <t xml:space="preserve">tt1845804</t>
  </si>
  <si>
    <t xml:space="preserve">tt1846487</t>
  </si>
  <si>
    <t xml:space="preserve">tt1846700</t>
  </si>
  <si>
    <t xml:space="preserve">tt1848767</t>
  </si>
  <si>
    <t xml:space="preserve">tt1848771</t>
  </si>
  <si>
    <t xml:space="preserve">tt1848826</t>
  </si>
  <si>
    <t xml:space="preserve">tt1852770</t>
  </si>
  <si>
    <t xml:space="preserve">EU5,600,000</t>
  </si>
  <si>
    <t xml:space="preserve">tt1853555</t>
  </si>
  <si>
    <t xml:space="preserve">tt1853614</t>
  </si>
  <si>
    <t xml:space="preserve">tt1853643</t>
  </si>
  <si>
    <t xml:space="preserve">tt1854236</t>
  </si>
  <si>
    <t xml:space="preserve">EU5,500,000</t>
  </si>
  <si>
    <t xml:space="preserve">tt1855236</t>
  </si>
  <si>
    <t xml:space="preserve">tt1856038</t>
  </si>
  <si>
    <t xml:space="preserve">tt1856057</t>
  </si>
  <si>
    <t xml:space="preserve">tt1856101</t>
  </si>
  <si>
    <t xml:space="preserve">tt1856109</t>
  </si>
  <si>
    <t xml:space="preserve">tt1857670</t>
  </si>
  <si>
    <t xml:space="preserve">tt1858396</t>
  </si>
  <si>
    <t xml:space="preserve">tt1859446</t>
  </si>
  <si>
    <t xml:space="preserve">tt1859521</t>
  </si>
  <si>
    <t xml:space="preserve">tt1859650</t>
  </si>
  <si>
    <t xml:space="preserve">EU17,000,000</t>
  </si>
  <si>
    <t xml:space="preserve">tt1860152</t>
  </si>
  <si>
    <t xml:space="preserve">tt1860215</t>
  </si>
  <si>
    <t xml:space="preserve">tt1860355</t>
  </si>
  <si>
    <t xml:space="preserve">tt1861281</t>
  </si>
  <si>
    <t xml:space="preserve">tt1864267</t>
  </si>
  <si>
    <t xml:space="preserve">tt1864288</t>
  </si>
  <si>
    <t xml:space="preserve">tt1864405</t>
  </si>
  <si>
    <t xml:space="preserve">tt1865393</t>
  </si>
  <si>
    <t xml:space="preserve">tt1865505</t>
  </si>
  <si>
    <t xml:space="preserve">EU5,300,000</t>
  </si>
  <si>
    <t xml:space="preserve">tt1865573</t>
  </si>
  <si>
    <t xml:space="preserve">tt1867066</t>
  </si>
  <si>
    <t xml:space="preserve">tt1867091</t>
  </si>
  <si>
    <t xml:space="preserve">tt1869226</t>
  </si>
  <si>
    <t xml:space="preserve">tt1869296</t>
  </si>
  <si>
    <t xml:space="preserve">tt1869640</t>
  </si>
  <si>
    <t xml:space="preserve">tt1870419</t>
  </si>
  <si>
    <t xml:space="preserve">tt1872083</t>
  </si>
  <si>
    <t xml:space="preserve">tt1872818</t>
  </si>
  <si>
    <t xml:space="preserve">tt1872819</t>
  </si>
  <si>
    <t xml:space="preserve">tt1874789</t>
  </si>
  <si>
    <t xml:space="preserve">tt1877688</t>
  </si>
  <si>
    <t xml:space="preserve">tt1877893</t>
  </si>
  <si>
    <t xml:space="preserve">tt1878942</t>
  </si>
  <si>
    <t xml:space="preserve">tt1879032</t>
  </si>
  <si>
    <t xml:space="preserve">tt1883180</t>
  </si>
  <si>
    <t xml:space="preserve">tt1883367</t>
  </si>
  <si>
    <t xml:space="preserve">tt1884268</t>
  </si>
  <si>
    <t xml:space="preserve">tt1884457</t>
  </si>
  <si>
    <t xml:space="preserve">tt1885265</t>
  </si>
  <si>
    <t xml:space="preserve">tt1885299</t>
  </si>
  <si>
    <t xml:space="preserve">tt1885335</t>
  </si>
  <si>
    <t xml:space="preserve">tt1885448</t>
  </si>
  <si>
    <t xml:space="preserve">tt1886502</t>
  </si>
  <si>
    <t xml:space="preserve">tt1887763</t>
  </si>
  <si>
    <t xml:space="preserve">tt1889440</t>
  </si>
  <si>
    <t xml:space="preserve">tt1890493</t>
  </si>
  <si>
    <t xml:space="preserve">tt1891757</t>
  </si>
  <si>
    <t xml:space="preserve">tt1891884</t>
  </si>
  <si>
    <t xml:space="preserve">tt1893326</t>
  </si>
  <si>
    <t xml:space="preserve">tt1894476</t>
  </si>
  <si>
    <t xml:space="preserve">tt1894561</t>
  </si>
  <si>
    <t xml:space="preserve">tt1895315</t>
  </si>
  <si>
    <t xml:space="preserve">tt1900908</t>
  </si>
  <si>
    <t xml:space="preserve">tt1901040</t>
  </si>
  <si>
    <t xml:space="preserve">tt1904833</t>
  </si>
  <si>
    <t xml:space="preserve">tt1904875</t>
  </si>
  <si>
    <t xml:space="preserve">tt1905040</t>
  </si>
  <si>
    <t xml:space="preserve">tt1906351</t>
  </si>
  <si>
    <t xml:space="preserve">tt1906384</t>
  </si>
  <si>
    <t xml:space="preserve">tt1906426</t>
  </si>
  <si>
    <t xml:space="preserve">tt1906443</t>
  </si>
  <si>
    <t xml:space="preserve">tt1909270</t>
  </si>
  <si>
    <t xml:space="preserve">tt1911606</t>
  </si>
  <si>
    <t xml:space="preserve">tt1911662</t>
  </si>
  <si>
    <t xml:space="preserve">tt1912398</t>
  </si>
  <si>
    <t xml:space="preserve">tt1913166</t>
  </si>
  <si>
    <t xml:space="preserve">tt1916749</t>
  </si>
  <si>
    <t xml:space="preserve">tt1918886</t>
  </si>
  <si>
    <t xml:space="preserve">tt1918908</t>
  </si>
  <si>
    <t xml:space="preserve">tt1918927</t>
  </si>
  <si>
    <t xml:space="preserve">tt1918965</t>
  </si>
  <si>
    <t xml:space="preserve">tt1919090</t>
  </si>
  <si>
    <t xml:space="preserve">tt1920885</t>
  </si>
  <si>
    <t xml:space="preserve">tt1921070</t>
  </si>
  <si>
    <t xml:space="preserve">GBP2,300,000</t>
  </si>
  <si>
    <t xml:space="preserve">tt1922561</t>
  </si>
  <si>
    <t xml:space="preserve">tt1922645</t>
  </si>
  <si>
    <t xml:space="preserve">tt1922748</t>
  </si>
  <si>
    <t xml:space="preserve">tt1922751</t>
  </si>
  <si>
    <t xml:space="preserve">tt1924394</t>
  </si>
  <si>
    <t xml:space="preserve">tt1924396</t>
  </si>
  <si>
    <t xml:space="preserve">EU13,500,000</t>
  </si>
  <si>
    <t xml:space="preserve">tt1925421</t>
  </si>
  <si>
    <t xml:space="preserve">tt1925435</t>
  </si>
  <si>
    <t xml:space="preserve">tt1925466</t>
  </si>
  <si>
    <t xml:space="preserve">tt1925479</t>
  </si>
  <si>
    <t xml:space="preserve">tt1925518</t>
  </si>
  <si>
    <t xml:space="preserve">tt1927165</t>
  </si>
  <si>
    <t xml:space="preserve">tt1928334</t>
  </si>
  <si>
    <t xml:space="preserve">tt1928338</t>
  </si>
  <si>
    <t xml:space="preserve">tt1929235</t>
  </si>
  <si>
    <t xml:space="preserve">tt1929276</t>
  </si>
  <si>
    <t xml:space="preserve">tt1929346</t>
  </si>
  <si>
    <t xml:space="preserve">tt1929433</t>
  </si>
  <si>
    <t xml:space="preserve">tt1930294</t>
  </si>
  <si>
    <t xml:space="preserve">tt1930463</t>
  </si>
  <si>
    <t xml:space="preserve">tt1930546</t>
  </si>
  <si>
    <t xml:space="preserve">tt1931388</t>
  </si>
  <si>
    <t xml:space="preserve">tt1931466</t>
  </si>
  <si>
    <t xml:space="preserve">tt1931549</t>
  </si>
  <si>
    <t xml:space="preserve">tt1931602</t>
  </si>
  <si>
    <t xml:space="preserve">tt1932718</t>
  </si>
  <si>
    <t xml:space="preserve">tt1934172</t>
  </si>
  <si>
    <t xml:space="preserve">tt1934231</t>
  </si>
  <si>
    <t xml:space="preserve">tt1934260</t>
  </si>
  <si>
    <t xml:space="preserve">tt1934335</t>
  </si>
  <si>
    <t xml:space="preserve">tt1935089</t>
  </si>
  <si>
    <t xml:space="preserve">tt1935156</t>
  </si>
  <si>
    <t xml:space="preserve">tt1935277</t>
  </si>
  <si>
    <t xml:space="preserve">tt1935302</t>
  </si>
  <si>
    <t xml:space="preserve">tt1935742</t>
  </si>
  <si>
    <t xml:space="preserve">EU2,200,000</t>
  </si>
  <si>
    <t xml:space="preserve">tt1935897</t>
  </si>
  <si>
    <t xml:space="preserve">tt1935940</t>
  </si>
  <si>
    <t xml:space="preserve">tt1937092</t>
  </si>
  <si>
    <t xml:space="preserve">tt1937133</t>
  </si>
  <si>
    <t xml:space="preserve">tt1937222</t>
  </si>
  <si>
    <t xml:space="preserve">tt1937269</t>
  </si>
  <si>
    <t xml:space="preserve">tt1937438</t>
  </si>
  <si>
    <t xml:space="preserve">tt1937449</t>
  </si>
  <si>
    <t xml:space="preserve">tt1937506</t>
  </si>
  <si>
    <t xml:space="preserve">tt1939654</t>
  </si>
  <si>
    <t xml:space="preserve">tt1942971</t>
  </si>
  <si>
    <t xml:space="preserve">tt1943014</t>
  </si>
  <si>
    <t xml:space="preserve">tt1943747</t>
  </si>
  <si>
    <t xml:space="preserve">tt1943873</t>
  </si>
  <si>
    <t xml:space="preserve">tt1945052</t>
  </si>
  <si>
    <t xml:space="preserve">tt1945084</t>
  </si>
  <si>
    <t xml:space="preserve">tt1945087</t>
  </si>
  <si>
    <t xml:space="preserve">tt1945228</t>
  </si>
  <si>
    <t xml:space="preserve">tt1946278</t>
  </si>
  <si>
    <t xml:space="preserve">tt1946347</t>
  </si>
  <si>
    <t xml:space="preserve">tt1946502</t>
  </si>
  <si>
    <t xml:space="preserve">tt1948150</t>
  </si>
  <si>
    <t xml:space="preserve">tt1949548</t>
  </si>
  <si>
    <t xml:space="preserve">tt1949605</t>
  </si>
  <si>
    <t xml:space="preserve">tt1950135</t>
  </si>
  <si>
    <t xml:space="preserve">tt1950264</t>
  </si>
  <si>
    <t xml:space="preserve">tt1950274</t>
  </si>
  <si>
    <t xml:space="preserve">tt1951095</t>
  </si>
  <si>
    <t xml:space="preserve">tt1951133</t>
  </si>
  <si>
    <t xml:space="preserve">tt1951176</t>
  </si>
  <si>
    <t xml:space="preserve">tt1951216</t>
  </si>
  <si>
    <t xml:space="preserve">tt1954206</t>
  </si>
  <si>
    <t xml:space="preserve">tt1954315</t>
  </si>
  <si>
    <t xml:space="preserve">EU3,100,000</t>
  </si>
  <si>
    <t xml:space="preserve">tt1954598</t>
  </si>
  <si>
    <t xml:space="preserve">tt1956433</t>
  </si>
  <si>
    <t xml:space="preserve">tt1956655</t>
  </si>
  <si>
    <t xml:space="preserve">tt1956697</t>
  </si>
  <si>
    <t xml:space="preserve">tt1957867</t>
  </si>
  <si>
    <t xml:space="preserve">tt1957938</t>
  </si>
  <si>
    <t xml:space="preserve">tt1958043</t>
  </si>
  <si>
    <t xml:space="preserve">tt1959550</t>
  </si>
  <si>
    <t xml:space="preserve">tt1961175</t>
  </si>
  <si>
    <t xml:space="preserve">tt1961604</t>
  </si>
  <si>
    <t xml:space="preserve">tt1964773</t>
  </si>
  <si>
    <t xml:space="preserve">tt1965065</t>
  </si>
  <si>
    <t xml:space="preserve">tt1965162</t>
  </si>
  <si>
    <t xml:space="preserve">tt1965264</t>
  </si>
  <si>
    <t xml:space="preserve">tt1966359</t>
  </si>
  <si>
    <t xml:space="preserve">tt1966604</t>
  </si>
  <si>
    <t xml:space="preserve">tt1967669</t>
  </si>
  <si>
    <t xml:space="preserve">tt1967697</t>
  </si>
  <si>
    <t xml:space="preserve">tt1971365</t>
  </si>
  <si>
    <t xml:space="preserve">tt1971403</t>
  </si>
  <si>
    <t xml:space="preserve">tt1971514</t>
  </si>
  <si>
    <t xml:space="preserve">tt1972663</t>
  </si>
  <si>
    <t xml:space="preserve">tt1972819</t>
  </si>
  <si>
    <t xml:space="preserve">tt1974254</t>
  </si>
  <si>
    <t xml:space="preserve">tt1974382</t>
  </si>
  <si>
    <t xml:space="preserve">tt1975158</t>
  </si>
  <si>
    <t xml:space="preserve">tt1975159</t>
  </si>
  <si>
    <t xml:space="preserve">tt1976000</t>
  </si>
  <si>
    <t xml:space="preserve">tt1976003</t>
  </si>
  <si>
    <t xml:space="preserve">tt1976989</t>
  </si>
  <si>
    <t xml:space="preserve">tt1977892</t>
  </si>
  <si>
    <t xml:space="preserve">tt1978447</t>
  </si>
  <si>
    <t xml:space="preserve">tt1978532</t>
  </si>
  <si>
    <t xml:space="preserve">tt1979376</t>
  </si>
  <si>
    <t xml:space="preserve">tt1981080</t>
  </si>
  <si>
    <t xml:space="preserve">tt1981128</t>
  </si>
  <si>
    <t xml:space="preserve">tt1981140</t>
  </si>
  <si>
    <t xml:space="preserve">tt1981690</t>
  </si>
  <si>
    <t xml:space="preserve">tt1982113</t>
  </si>
  <si>
    <t xml:space="preserve">tt1985019</t>
  </si>
  <si>
    <t xml:space="preserve">GBP4,900,000</t>
  </si>
  <si>
    <t xml:space="preserve">tt1985196</t>
  </si>
  <si>
    <t xml:space="preserve">tt1986040</t>
  </si>
  <si>
    <t xml:space="preserve">tt1986953</t>
  </si>
  <si>
    <t xml:space="preserve">tt1986998</t>
  </si>
  <si>
    <t xml:space="preserve">tt1989593</t>
  </si>
  <si>
    <t xml:space="preserve">tt1989712</t>
  </si>
  <si>
    <t xml:space="preserve">tt1990217</t>
  </si>
  <si>
    <t xml:space="preserve">tt1990352</t>
  </si>
  <si>
    <t xml:space="preserve">tt1991031</t>
  </si>
  <si>
    <t xml:space="preserve">tt1992138</t>
  </si>
  <si>
    <t xml:space="preserve">tt1992147</t>
  </si>
  <si>
    <t xml:space="preserve">tt1992156</t>
  </si>
  <si>
    <t xml:space="preserve">tt1992230</t>
  </si>
  <si>
    <t xml:space="preserve">tt1995260</t>
  </si>
  <si>
    <t xml:space="preserve">tt1995477</t>
  </si>
  <si>
    <t xml:space="preserve">tt1996310</t>
  </si>
  <si>
    <t xml:space="preserve">EU4,300,000</t>
  </si>
  <si>
    <t xml:space="preserve">tt1996346</t>
  </si>
  <si>
    <t xml:space="preserve">tt1998204</t>
  </si>
  <si>
    <t xml:space="preserve">tt1999125</t>
  </si>
  <si>
    <t xml:space="preserve">tt1999192</t>
  </si>
  <si>
    <t xml:space="preserve">tt1999987</t>
  </si>
  <si>
    <t xml:space="preserve">tt2002868</t>
  </si>
  <si>
    <t xml:space="preserve">tt2004271</t>
  </si>
  <si>
    <t xml:space="preserve">tt2004432</t>
  </si>
  <si>
    <t xml:space="preserve">tt2005153</t>
  </si>
  <si>
    <t xml:space="preserve">tt2005374</t>
  </si>
  <si>
    <t xml:space="preserve">tt2006040</t>
  </si>
  <si>
    <t xml:space="preserve">tt2006141</t>
  </si>
  <si>
    <t xml:space="preserve">tt2006721</t>
  </si>
  <si>
    <t xml:space="preserve">tt2007360</t>
  </si>
  <si>
    <t xml:space="preserve">tt2007387</t>
  </si>
  <si>
    <t xml:space="preserve">tt2008513</t>
  </si>
  <si>
    <t xml:space="preserve">tt2009592</t>
  </si>
  <si>
    <t xml:space="preserve">tt2010939</t>
  </si>
  <si>
    <t xml:space="preserve">tt2011265</t>
  </si>
  <si>
    <t xml:space="preserve">tt2011271</t>
  </si>
  <si>
    <t xml:space="preserve">tt2011300</t>
  </si>
  <si>
    <t xml:space="preserve">tt2011953</t>
  </si>
  <si>
    <t xml:space="preserve">tt2012011</t>
  </si>
  <si>
    <t xml:space="preserve">tt2014168</t>
  </si>
  <si>
    <t xml:space="preserve">tt2014260</t>
  </si>
  <si>
    <t xml:space="preserve">tt2014263</t>
  </si>
  <si>
    <t xml:space="preserve">tt2014271</t>
  </si>
  <si>
    <t xml:space="preserve">tt2014338</t>
  </si>
  <si>
    <t xml:space="preserve">tt2014346</t>
  </si>
  <si>
    <t xml:space="preserve">tt2014351</t>
  </si>
  <si>
    <t xml:space="preserve">tt2015370</t>
  </si>
  <si>
    <t xml:space="preserve">tt2016335</t>
  </si>
  <si>
    <t xml:space="preserve">tt2016894</t>
  </si>
  <si>
    <t xml:space="preserve">tt2017486</t>
  </si>
  <si>
    <t xml:space="preserve">tt2017561</t>
  </si>
  <si>
    <t xml:space="preserve">tt2018083</t>
  </si>
  <si>
    <t xml:space="preserve">tt2018086</t>
  </si>
  <si>
    <t xml:space="preserve">EU3,200,000</t>
  </si>
  <si>
    <t xml:space="preserve">tt2022441</t>
  </si>
  <si>
    <t xml:space="preserve">tt2022594</t>
  </si>
  <si>
    <t xml:space="preserve">tt2023690</t>
  </si>
  <si>
    <t xml:space="preserve">tt2023714</t>
  </si>
  <si>
    <t xml:space="preserve">tt2024519</t>
  </si>
  <si>
    <t xml:space="preserve">tt2025667</t>
  </si>
  <si>
    <t xml:space="preserve">tt2027138</t>
  </si>
  <si>
    <t xml:space="preserve">tt2027140</t>
  </si>
  <si>
    <t xml:space="preserve">EU19,000,000</t>
  </si>
  <si>
    <t xml:space="preserve">tt2027231</t>
  </si>
  <si>
    <t xml:space="preserve">tt2032452</t>
  </si>
  <si>
    <t xml:space="preserve">tt2032557</t>
  </si>
  <si>
    <t xml:space="preserve">tt2032572</t>
  </si>
  <si>
    <t xml:space="preserve">tt2033947</t>
  </si>
  <si>
    <t xml:space="preserve">tt2033981</t>
  </si>
  <si>
    <t xml:space="preserve">tt2034098</t>
  </si>
  <si>
    <t xml:space="preserve">tt2035630</t>
  </si>
  <si>
    <t xml:space="preserve">tt2035670</t>
  </si>
  <si>
    <t xml:space="preserve">tt2036376</t>
  </si>
  <si>
    <t xml:space="preserve">tt2039338</t>
  </si>
  <si>
    <t xml:space="preserve">tt2039412</t>
  </si>
  <si>
    <t xml:space="preserve">tt2040281</t>
  </si>
  <si>
    <t xml:space="preserve">tt2040398</t>
  </si>
  <si>
    <t xml:space="preserve">tt2040504</t>
  </si>
  <si>
    <t xml:space="preserve">tt2041424</t>
  </si>
  <si>
    <t xml:space="preserve">tt2041488</t>
  </si>
  <si>
    <t xml:space="preserve">tt2042432</t>
  </si>
  <si>
    <t xml:space="preserve">tt2042712</t>
  </si>
  <si>
    <t xml:space="preserve">tt2043900</t>
  </si>
  <si>
    <t xml:space="preserve">tt2043931</t>
  </si>
  <si>
    <t xml:space="preserve">tt2043933</t>
  </si>
  <si>
    <t xml:space="preserve">tt2044040</t>
  </si>
  <si>
    <t xml:space="preserve">tt2044729</t>
  </si>
  <si>
    <t xml:space="preserve">tt2044801</t>
  </si>
  <si>
    <t xml:space="preserve">tt2044821</t>
  </si>
  <si>
    <t xml:space="preserve">tt2048708</t>
  </si>
  <si>
    <t xml:space="preserve">tt2048770</t>
  </si>
  <si>
    <t xml:space="preserve">tt2048824</t>
  </si>
  <si>
    <t xml:space="preserve">tt2048910</t>
  </si>
  <si>
    <t xml:space="preserve">tt2049543</t>
  </si>
  <si>
    <t xml:space="preserve">tt2049559</t>
  </si>
  <si>
    <t xml:space="preserve">tt2049586</t>
  </si>
  <si>
    <t xml:space="preserve">tt2049630</t>
  </si>
  <si>
    <t xml:space="preserve">tt2053397</t>
  </si>
  <si>
    <t xml:space="preserve">tt2053483</t>
  </si>
  <si>
    <t xml:space="preserve">tt2055653</t>
  </si>
  <si>
    <t xml:space="preserve">tt2055765</t>
  </si>
  <si>
    <t xml:space="preserve">tt2056757</t>
  </si>
  <si>
    <t xml:space="preserve">tt2056771</t>
  </si>
  <si>
    <t xml:space="preserve">tt2057445</t>
  </si>
  <si>
    <t xml:space="preserve">tt2057455</t>
  </si>
  <si>
    <t xml:space="preserve">tt2062622</t>
  </si>
  <si>
    <t xml:space="preserve">tt2062700</t>
  </si>
  <si>
    <t xml:space="preserve">tt2062961</t>
  </si>
  <si>
    <t xml:space="preserve">tt2062966</t>
  </si>
  <si>
    <t xml:space="preserve">tt2062996</t>
  </si>
  <si>
    <t xml:space="preserve">tt2063011</t>
  </si>
  <si>
    <t xml:space="preserve">tt2064713</t>
  </si>
  <si>
    <t xml:space="preserve">tt2064816</t>
  </si>
  <si>
    <t xml:space="preserve">tt2064849</t>
  </si>
  <si>
    <t xml:space="preserve">tt2064960</t>
  </si>
  <si>
    <t xml:space="preserve">tt2064968</t>
  </si>
  <si>
    <t xml:space="preserve">tt2066055</t>
  </si>
  <si>
    <t xml:space="preserve">tt2066062</t>
  </si>
  <si>
    <t xml:space="preserve">tt2066176</t>
  </si>
  <si>
    <t xml:space="preserve">tt2067003</t>
  </si>
  <si>
    <t xml:space="preserve">tt2069916</t>
  </si>
  <si>
    <t xml:space="preserve">tt2070862</t>
  </si>
  <si>
    <t xml:space="preserve">tt2071418</t>
  </si>
  <si>
    <t xml:space="preserve">tt2071620</t>
  </si>
  <si>
    <t xml:space="preserve">tt2072078</t>
  </si>
  <si>
    <t xml:space="preserve">tt2072164</t>
  </si>
  <si>
    <t xml:space="preserve">tt2072227</t>
  </si>
  <si>
    <t xml:space="preserve">tt2072987</t>
  </si>
  <si>
    <t xml:space="preserve">tt2073029</t>
  </si>
  <si>
    <t xml:space="preserve">tt2073070</t>
  </si>
  <si>
    <t xml:space="preserve">tt2073128</t>
  </si>
  <si>
    <t xml:space="preserve">tt2073661</t>
  </si>
  <si>
    <t xml:space="preserve">tt2073679</t>
  </si>
  <si>
    <t xml:space="preserve">tt2073681</t>
  </si>
  <si>
    <t xml:space="preserve">tt2075318</t>
  </si>
  <si>
    <t xml:space="preserve">tt2076205</t>
  </si>
  <si>
    <t xml:space="preserve">tt2076216</t>
  </si>
  <si>
    <t xml:space="preserve">tt2076220</t>
  </si>
  <si>
    <t xml:space="preserve">tt2076346</t>
  </si>
  <si>
    <t xml:space="preserve">tt2076822</t>
  </si>
  <si>
    <t xml:space="preserve">tt2076897</t>
  </si>
  <si>
    <t xml:space="preserve">tt2077747</t>
  </si>
  <si>
    <t xml:space="preserve">tt2078552</t>
  </si>
  <si>
    <t xml:space="preserve">tt2079512</t>
  </si>
  <si>
    <t xml:space="preserve">tt2081261</t>
  </si>
  <si>
    <t xml:space="preserve">tt2081374</t>
  </si>
  <si>
    <t xml:space="preserve">tt2082156</t>
  </si>
  <si>
    <t xml:space="preserve">tt2082232</t>
  </si>
  <si>
    <t xml:space="preserve">tt2082415</t>
  </si>
  <si>
    <t xml:space="preserve">tt2082496</t>
  </si>
  <si>
    <t xml:space="preserve">EU2,000,000</t>
  </si>
  <si>
    <t xml:space="preserve">tt2083231</t>
  </si>
  <si>
    <t xml:space="preserve">tt2083374</t>
  </si>
  <si>
    <t xml:space="preserve">tt2084098</t>
  </si>
  <si>
    <t xml:space="preserve">tt2084773</t>
  </si>
  <si>
    <t xml:space="preserve">tt2084953</t>
  </si>
  <si>
    <t xml:space="preserve">tt2085759</t>
  </si>
  <si>
    <t xml:space="preserve">tt2085888</t>
  </si>
  <si>
    <t xml:space="preserve">tt2085910</t>
  </si>
  <si>
    <t xml:space="preserve">tt2088003</t>
  </si>
  <si>
    <t xml:space="preserve">EU8,500,000</t>
  </si>
  <si>
    <t xml:space="preserve">tt2088012</t>
  </si>
  <si>
    <t xml:space="preserve">tt2088714</t>
  </si>
  <si>
    <t xml:space="preserve">tt2088847</t>
  </si>
  <si>
    <t xml:space="preserve">tt2088865</t>
  </si>
  <si>
    <t xml:space="preserve">tt2088883</t>
  </si>
  <si>
    <t xml:space="preserve">tt2088903</t>
  </si>
  <si>
    <t xml:space="preserve">tt2088950</t>
  </si>
  <si>
    <t xml:space="preserve">tt2089721</t>
  </si>
  <si>
    <t xml:space="preserve">tt2089863</t>
  </si>
  <si>
    <t xml:space="preserve">tt2090465</t>
  </si>
  <si>
    <t xml:space="preserve">tt2091325</t>
  </si>
  <si>
    <t xml:space="preserve">tt2091343</t>
  </si>
  <si>
    <t xml:space="preserve">tt2091384</t>
  </si>
  <si>
    <t xml:space="preserve">tt2091476</t>
  </si>
  <si>
    <t xml:space="preserve">tt2091478</t>
  </si>
  <si>
    <t xml:space="preserve">tt2092011</t>
  </si>
  <si>
    <t xml:space="preserve">tt2093067</t>
  </si>
  <si>
    <t xml:space="preserve">tt2093109</t>
  </si>
  <si>
    <t xml:space="preserve">tt2093185</t>
  </si>
  <si>
    <t xml:space="preserve">tt2093270</t>
  </si>
  <si>
    <t xml:space="preserve">tt2093944</t>
  </si>
  <si>
    <t xml:space="preserve">tt2093991</t>
  </si>
  <si>
    <t xml:space="preserve">tt2093995</t>
  </si>
  <si>
    <t xml:space="preserve">tt2094018</t>
  </si>
  <si>
    <t xml:space="preserve">tt2094034</t>
  </si>
  <si>
    <t xml:space="preserve">tt2094064</t>
  </si>
  <si>
    <t xml:space="preserve">tt2094155</t>
  </si>
  <si>
    <t xml:space="preserve">tt2094762</t>
  </si>
  <si>
    <t xml:space="preserve">tt2094856</t>
  </si>
  <si>
    <t xml:space="preserve">tt2094920</t>
  </si>
  <si>
    <t xml:space="preserve">tt2095713</t>
  </si>
  <si>
    <t xml:space="preserve">tt2097331</t>
  </si>
  <si>
    <t xml:space="preserve">tt2097333</t>
  </si>
  <si>
    <t xml:space="preserve">tt2098628</t>
  </si>
  <si>
    <t xml:space="preserve">tt2098703</t>
  </si>
  <si>
    <t xml:space="preserve">tt2099556</t>
  </si>
  <si>
    <t xml:space="preserve">tt2099700</t>
  </si>
  <si>
    <t xml:space="preserve">tt2099788</t>
  </si>
  <si>
    <t xml:space="preserve">tt2101347</t>
  </si>
  <si>
    <t xml:space="preserve">tt2101383</t>
  </si>
  <si>
    <t xml:space="preserve">tt2101569</t>
  </si>
  <si>
    <t xml:space="preserve">tt2101570</t>
  </si>
  <si>
    <t xml:space="preserve">tt2102496</t>
  </si>
  <si>
    <t xml:space="preserve">tt2102499</t>
  </si>
  <si>
    <t xml:space="preserve">tt2102502</t>
  </si>
  <si>
    <t xml:space="preserve">tt2102508</t>
  </si>
  <si>
    <t xml:space="preserve">tt2103171</t>
  </si>
  <si>
    <t xml:space="preserve">tt2104994</t>
  </si>
  <si>
    <t xml:space="preserve">tt2105044</t>
  </si>
  <si>
    <t xml:space="preserve">tt2106537</t>
  </si>
  <si>
    <t xml:space="preserve">tt2106651</t>
  </si>
  <si>
    <t xml:space="preserve">tt2106739</t>
  </si>
  <si>
    <t xml:space="preserve">tt2106741</t>
  </si>
  <si>
    <t xml:space="preserve">tt2107850</t>
  </si>
  <si>
    <t xml:space="preserve">tt2111478</t>
  </si>
  <si>
    <t xml:space="preserve">tt2112096</t>
  </si>
  <si>
    <t xml:space="preserve">tt2112124</t>
  </si>
  <si>
    <t xml:space="preserve">tt2112152</t>
  </si>
  <si>
    <t xml:space="preserve">tt2113075</t>
  </si>
  <si>
    <t xml:space="preserve">tt2113113</t>
  </si>
  <si>
    <t xml:space="preserve">tt2113659</t>
  </si>
  <si>
    <t xml:space="preserve">tt2113754</t>
  </si>
  <si>
    <t xml:space="preserve">tt2114461</t>
  </si>
  <si>
    <t xml:space="preserve">tt2114504</t>
  </si>
  <si>
    <t xml:space="preserve">tt2115295</t>
  </si>
  <si>
    <t xml:space="preserve">tt2116930</t>
  </si>
  <si>
    <t xml:space="preserve">tt2118624</t>
  </si>
  <si>
    <t xml:space="preserve">tt2118702</t>
  </si>
  <si>
    <t xml:space="preserve">GBP102,000</t>
  </si>
  <si>
    <t xml:space="preserve">tt2118726</t>
  </si>
  <si>
    <t xml:space="preserve">tt2119463</t>
  </si>
  <si>
    <t xml:space="preserve">tt2120152</t>
  </si>
  <si>
    <t xml:space="preserve">tt2120779</t>
  </si>
  <si>
    <t xml:space="preserve">tt2120857</t>
  </si>
  <si>
    <t xml:space="preserve">tt2122340</t>
  </si>
  <si>
    <t xml:space="preserve">tt2122355</t>
  </si>
  <si>
    <t xml:space="preserve">tt2124074</t>
  </si>
  <si>
    <t xml:space="preserve">tt2124787</t>
  </si>
  <si>
    <t xml:space="preserve">tt2124803</t>
  </si>
  <si>
    <t xml:space="preserve">tt2124908</t>
  </si>
  <si>
    <t xml:space="preserve">tt2124959</t>
  </si>
  <si>
    <t xml:space="preserve">tt2125423</t>
  </si>
  <si>
    <t xml:space="preserve">tt2125430</t>
  </si>
  <si>
    <t xml:space="preserve">tt2125490</t>
  </si>
  <si>
    <t xml:space="preserve">tt2125608</t>
  </si>
  <si>
    <t xml:space="preserve">tt2125653</t>
  </si>
  <si>
    <t xml:space="preserve">tt2125685</t>
  </si>
  <si>
    <t xml:space="preserve">tt2126282</t>
  </si>
  <si>
    <t xml:space="preserve">tt2126311</t>
  </si>
  <si>
    <t xml:space="preserve">tt2129930</t>
  </si>
  <si>
    <t xml:space="preserve">tt2130242</t>
  </si>
  <si>
    <t xml:space="preserve">tt2130282</t>
  </si>
  <si>
    <t xml:space="preserve">tt2130321</t>
  </si>
  <si>
    <t xml:space="preserve">tt2131523</t>
  </si>
  <si>
    <t xml:space="preserve">tt2133196</t>
  </si>
  <si>
    <t xml:space="preserve">tt2133239</t>
  </si>
  <si>
    <t xml:space="preserve">tt2133243</t>
  </si>
  <si>
    <t xml:space="preserve">tt2133300</t>
  </si>
  <si>
    <t xml:space="preserve">tt2134092</t>
  </si>
  <si>
    <t xml:space="preserve">tt2134170</t>
  </si>
  <si>
    <t xml:space="preserve">tt2137241</t>
  </si>
  <si>
    <t xml:space="preserve">tt2137818</t>
  </si>
  <si>
    <t xml:space="preserve">tt2139555</t>
  </si>
  <si>
    <t xml:space="preserve">tt2139843</t>
  </si>
  <si>
    <t xml:space="preserve">tt2139919</t>
  </si>
  <si>
    <t xml:space="preserve">tt2140465</t>
  </si>
  <si>
    <t xml:space="preserve">tt2140507</t>
  </si>
  <si>
    <t xml:space="preserve">tt2140619</t>
  </si>
  <si>
    <t xml:space="preserve">tt2141739</t>
  </si>
  <si>
    <t xml:space="preserve">tt2141773</t>
  </si>
  <si>
    <t xml:space="preserve">tt2141935</t>
  </si>
  <si>
    <t xml:space="preserve">tt2144820</t>
  </si>
  <si>
    <t xml:space="preserve">tt2145829</t>
  </si>
  <si>
    <t xml:space="preserve">tt2147225</t>
  </si>
  <si>
    <t xml:space="preserve">tt2147275</t>
  </si>
  <si>
    <t xml:space="preserve">tt2147728</t>
  </si>
  <si>
    <t xml:space="preserve">tt2149360</t>
  </si>
  <si>
    <t xml:space="preserve">tt2151739</t>
  </si>
  <si>
    <t xml:space="preserve">tt2151988</t>
  </si>
  <si>
    <t xml:space="preserve">tt2152198</t>
  </si>
  <si>
    <t xml:space="preserve">tt2159988</t>
  </si>
  <si>
    <t xml:space="preserve">tt2165859</t>
  </si>
  <si>
    <t xml:space="preserve">tt2166214</t>
  </si>
  <si>
    <t xml:space="preserve">tt2166850</t>
  </si>
  <si>
    <t xml:space="preserve">tt2166934</t>
  </si>
  <si>
    <t xml:space="preserve">tt2167266</t>
  </si>
  <si>
    <t xml:space="preserve">tt2168854</t>
  </si>
  <si>
    <t xml:space="preserve">tt2169322</t>
  </si>
  <si>
    <t xml:space="preserve">tt2170242</t>
  </si>
  <si>
    <t xml:space="preserve">tt2170427</t>
  </si>
  <si>
    <t xml:space="preserve">tt2171454</t>
  </si>
  <si>
    <t xml:space="preserve">tt2171867</t>
  </si>
  <si>
    <t xml:space="preserve">tt2171875</t>
  </si>
  <si>
    <t xml:space="preserve">tt2171902</t>
  </si>
  <si>
    <t xml:space="preserve">tt2172071</t>
  </si>
  <si>
    <t xml:space="preserve">tt2172402</t>
  </si>
  <si>
    <t xml:space="preserve">tt2172985</t>
  </si>
  <si>
    <t xml:space="preserve">tt2173024</t>
  </si>
  <si>
    <t xml:space="preserve">tt2173248</t>
  </si>
  <si>
    <t xml:space="preserve">tt2174896</t>
  </si>
  <si>
    <t xml:space="preserve">tt2175470</t>
  </si>
  <si>
    <t xml:space="preserve">tt2175823</t>
  </si>
  <si>
    <t xml:space="preserve">tt2176722</t>
  </si>
  <si>
    <t xml:space="preserve">tt2177511</t>
  </si>
  <si>
    <t xml:space="preserve">tt2178470</t>
  </si>
  <si>
    <t xml:space="preserve">tt2178941</t>
  </si>
  <si>
    <t xml:space="preserve">tt2179087</t>
  </si>
  <si>
    <t xml:space="preserve">tt2179116</t>
  </si>
  <si>
    <t xml:space="preserve">tt2179936</t>
  </si>
  <si>
    <t xml:space="preserve">tt2180503</t>
  </si>
  <si>
    <t xml:space="preserve">tt2180994</t>
  </si>
  <si>
    <t xml:space="preserve">tt2181282</t>
  </si>
  <si>
    <t xml:space="preserve">tt2181831</t>
  </si>
  <si>
    <t xml:space="preserve">tt2181931</t>
  </si>
  <si>
    <t xml:space="preserve">tt2182256</t>
  </si>
  <si>
    <t xml:space="preserve">tt2183702</t>
  </si>
  <si>
    <t xml:space="preserve">tt2184233</t>
  </si>
  <si>
    <t xml:space="preserve">tt2184287</t>
  </si>
  <si>
    <t xml:space="preserve">tt2184335</t>
  </si>
  <si>
    <t xml:space="preserve">tt2186663</t>
  </si>
  <si>
    <t xml:space="preserve">tt2186712</t>
  </si>
  <si>
    <t xml:space="preserve">tt2186731</t>
  </si>
  <si>
    <t xml:space="preserve">tt2186781</t>
  </si>
  <si>
    <t xml:space="preserve">tt2186848</t>
  </si>
  <si>
    <t xml:space="preserve">tt2186933</t>
  </si>
  <si>
    <t xml:space="preserve">tt2187137</t>
  </si>
  <si>
    <t xml:space="preserve">tt2187884</t>
  </si>
  <si>
    <t xml:space="preserve">tt2187972</t>
  </si>
  <si>
    <t xml:space="preserve">tt2188860</t>
  </si>
  <si>
    <t xml:space="preserve">EU470,000</t>
  </si>
  <si>
    <t xml:space="preserve">tt2189418</t>
  </si>
  <si>
    <t xml:space="preserve">tt2190467</t>
  </si>
  <si>
    <t xml:space="preserve">tt2190838</t>
  </si>
  <si>
    <t xml:space="preserve">tt2191641</t>
  </si>
  <si>
    <t xml:space="preserve">tt2191721</t>
  </si>
  <si>
    <t xml:space="preserve">tt2191880</t>
  </si>
  <si>
    <t xml:space="preserve">tt2193265</t>
  </si>
  <si>
    <t xml:space="preserve">tt2193418</t>
  </si>
  <si>
    <t xml:space="preserve">tt2194328</t>
  </si>
  <si>
    <t xml:space="preserve">tt2194826</t>
  </si>
  <si>
    <t xml:space="preserve">tt2195498</t>
  </si>
  <si>
    <t xml:space="preserve">tt2196055</t>
  </si>
  <si>
    <t xml:space="preserve">tt2196224</t>
  </si>
  <si>
    <t xml:space="preserve">tt2196254</t>
  </si>
  <si>
    <t xml:space="preserve">tt2198161</t>
  </si>
  <si>
    <t xml:space="preserve">tt2198241</t>
  </si>
  <si>
    <t xml:space="preserve">tt2199327</t>
  </si>
  <si>
    <t xml:space="preserve">tt2201251</t>
  </si>
  <si>
    <t xml:space="preserve">tt2201548</t>
  </si>
  <si>
    <t xml:space="preserve">tt2202361</t>
  </si>
  <si>
    <t xml:space="preserve">tt2204080</t>
  </si>
  <si>
    <t xml:space="preserve">tt2204243</t>
  </si>
  <si>
    <t xml:space="preserve">tt2204371</t>
  </si>
  <si>
    <t xml:space="preserve">tt2204540</t>
  </si>
  <si>
    <t xml:space="preserve">tt2205697</t>
  </si>
  <si>
    <t xml:space="preserve">tt2205904</t>
  </si>
  <si>
    <t xml:space="preserve">tt2206666</t>
  </si>
  <si>
    <t xml:space="preserve">tt2207484</t>
  </si>
  <si>
    <t xml:space="preserve">tt2207870</t>
  </si>
  <si>
    <t xml:space="preserve">tt2208216</t>
  </si>
  <si>
    <t xml:space="preserve">EU1,175,000</t>
  </si>
  <si>
    <t xml:space="preserve">tt2210220</t>
  </si>
  <si>
    <t xml:space="preserve">tt2210781</t>
  </si>
  <si>
    <t xml:space="preserve">tt2212008</t>
  </si>
  <si>
    <t xml:space="preserve">tt2213054</t>
  </si>
  <si>
    <t xml:space="preserve">tt2215151</t>
  </si>
  <si>
    <t xml:space="preserve">tt2215348</t>
  </si>
  <si>
    <t xml:space="preserve">tt2215366</t>
  </si>
  <si>
    <t xml:space="preserve">tt2215477</t>
  </si>
  <si>
    <t xml:space="preserve">tt2217644</t>
  </si>
  <si>
    <t xml:space="preserve">tt2217781</t>
  </si>
  <si>
    <t xml:space="preserve">tt2217895</t>
  </si>
  <si>
    <t xml:space="preserve">tt2217936</t>
  </si>
  <si>
    <t xml:space="preserve">tt2219514</t>
  </si>
  <si>
    <t xml:space="preserve">tt2219650</t>
  </si>
  <si>
    <t xml:space="preserve">tt2220560</t>
  </si>
  <si>
    <t xml:space="preserve">tt2220642</t>
  </si>
  <si>
    <t xml:space="preserve">tt2221784</t>
  </si>
  <si>
    <t xml:space="preserve">tt2222584</t>
  </si>
  <si>
    <t xml:space="preserve">tt2224004</t>
  </si>
  <si>
    <t xml:space="preserve">tt2224902</t>
  </si>
  <si>
    <t xml:space="preserve">tt2226495</t>
  </si>
  <si>
    <t xml:space="preserve">tt2226519</t>
  </si>
  <si>
    <t xml:space="preserve">tt2226597</t>
  </si>
  <si>
    <t xml:space="preserve">tt2226630</t>
  </si>
  <si>
    <t xml:space="preserve">tt2226666</t>
  </si>
  <si>
    <t xml:space="preserve">tt2229377</t>
  </si>
  <si>
    <t xml:space="preserve">tt2229842</t>
  </si>
  <si>
    <t xml:space="preserve">tt2229848</t>
  </si>
  <si>
    <t xml:space="preserve">tt2231212</t>
  </si>
  <si>
    <t xml:space="preserve">tt2231461</t>
  </si>
  <si>
    <t xml:space="preserve">tt2231554</t>
  </si>
  <si>
    <t xml:space="preserve">tt2232428</t>
  </si>
  <si>
    <t xml:space="preserve">tt2234003</t>
  </si>
  <si>
    <t xml:space="preserve">tt2234032</t>
  </si>
  <si>
    <t xml:space="preserve">tt2234261</t>
  </si>
  <si>
    <t xml:space="preserve">tt2234315</t>
  </si>
  <si>
    <t xml:space="preserve">tt2235108</t>
  </si>
  <si>
    <t xml:space="preserve">tt2235248</t>
  </si>
  <si>
    <t xml:space="preserve">tt2235858</t>
  </si>
  <si>
    <t xml:space="preserve">tt2235902</t>
  </si>
  <si>
    <t xml:space="preserve">tt2236160</t>
  </si>
  <si>
    <t xml:space="preserve">tt2237822</t>
  </si>
  <si>
    <t xml:space="preserve">tt2238032</t>
  </si>
  <si>
    <t xml:space="preserve">tt2238050</t>
  </si>
  <si>
    <t xml:space="preserve">tt2238470</t>
  </si>
  <si>
    <t xml:space="preserve">tt2238839</t>
  </si>
  <si>
    <t xml:space="preserve">tt2239400</t>
  </si>
  <si>
    <t xml:space="preserve">tt2240312</t>
  </si>
  <si>
    <t xml:space="preserve">tt2241750</t>
  </si>
  <si>
    <t xml:space="preserve">tt2244697</t>
  </si>
  <si>
    <t xml:space="preserve">tt2244889</t>
  </si>
  <si>
    <t xml:space="preserve">tt2244901</t>
  </si>
  <si>
    <t xml:space="preserve">tt2245003</t>
  </si>
  <si>
    <t xml:space="preserve">tt2245151</t>
  </si>
  <si>
    <t xml:space="preserve">tt2245195</t>
  </si>
  <si>
    <t xml:space="preserve">tt2245223</t>
  </si>
  <si>
    <t xml:space="preserve">tt2246724</t>
  </si>
  <si>
    <t xml:space="preserve">tt2246837</t>
  </si>
  <si>
    <t xml:space="preserve">tt2246887</t>
  </si>
  <si>
    <t xml:space="preserve">tt2246924</t>
  </si>
  <si>
    <t xml:space="preserve">tt2247129</t>
  </si>
  <si>
    <t xml:space="preserve">tt2247432</t>
  </si>
  <si>
    <t xml:space="preserve">tt2247646</t>
  </si>
  <si>
    <t xml:space="preserve">tt2247696</t>
  </si>
  <si>
    <t xml:space="preserve">tt2248803</t>
  </si>
  <si>
    <t xml:space="preserve">tt2250026</t>
  </si>
  <si>
    <t xml:space="preserve">GBP50,000</t>
  </si>
  <si>
    <t xml:space="preserve">tt2250032</t>
  </si>
  <si>
    <t xml:space="preserve">tt2250380</t>
  </si>
  <si>
    <t xml:space="preserve">tt2250432</t>
  </si>
  <si>
    <t xml:space="preserve">tt2251281</t>
  </si>
  <si>
    <t xml:space="preserve">tt2251744</t>
  </si>
  <si>
    <t xml:space="preserve">tt2253742</t>
  </si>
  <si>
    <t xml:space="preserve">tt2254796</t>
  </si>
  <si>
    <t xml:space="preserve">tt2255008</t>
  </si>
  <si>
    <t xml:space="preserve">tt2255915</t>
  </si>
  <si>
    <t xml:space="preserve">tt2255934</t>
  </si>
  <si>
    <t xml:space="preserve">tt2258233</t>
  </si>
  <si>
    <t xml:space="preserve">tt2258285</t>
  </si>
  <si>
    <t xml:space="preserve">tt2258337</t>
  </si>
  <si>
    <t xml:space="preserve">tt2258345</t>
  </si>
  <si>
    <t xml:space="preserve">tt2258858</t>
  </si>
  <si>
    <t xml:space="preserve">tt2260728</t>
  </si>
  <si>
    <t xml:space="preserve">tt2261331</t>
  </si>
  <si>
    <t xml:space="preserve">tt2261409</t>
  </si>
  <si>
    <t xml:space="preserve">tt2261434</t>
  </si>
  <si>
    <t xml:space="preserve">tt2262161</t>
  </si>
  <si>
    <t xml:space="preserve">tt2262212</t>
  </si>
  <si>
    <t xml:space="preserve">tt2262289</t>
  </si>
  <si>
    <t xml:space="preserve">tt2262315</t>
  </si>
  <si>
    <t xml:space="preserve">tt2262518</t>
  </si>
  <si>
    <t xml:space="preserve">tt2263058</t>
  </si>
  <si>
    <t xml:space="preserve">tt2265050</t>
  </si>
  <si>
    <t xml:space="preserve">tt2265179</t>
  </si>
  <si>
    <t xml:space="preserve">tt2265381</t>
  </si>
  <si>
    <t xml:space="preserve">tt2265398</t>
  </si>
  <si>
    <t xml:space="preserve">tt2265534</t>
  </si>
  <si>
    <t xml:space="preserve">tt2266781</t>
  </si>
  <si>
    <t xml:space="preserve">tt2266938</t>
  </si>
  <si>
    <t xml:space="preserve">tt2268433</t>
  </si>
  <si>
    <t xml:space="preserve">tt2268458</t>
  </si>
  <si>
    <t xml:space="preserve">tt2268573</t>
  </si>
  <si>
    <t xml:space="preserve">tt2268622</t>
  </si>
  <si>
    <t xml:space="preserve">tt2268732</t>
  </si>
  <si>
    <t xml:space="preserve">tt2271563</t>
  </si>
  <si>
    <t xml:space="preserve">tt2271641</t>
  </si>
  <si>
    <t xml:space="preserve">tt2272336</t>
  </si>
  <si>
    <t xml:space="preserve">tt2272918</t>
  </si>
  <si>
    <t xml:space="preserve">tt2273657</t>
  </si>
  <si>
    <t xml:space="preserve">tt2275549</t>
  </si>
  <si>
    <t xml:space="preserve">tt2275794</t>
  </si>
  <si>
    <t xml:space="preserve">tt2275802</t>
  </si>
  <si>
    <t xml:space="preserve">tt2276069</t>
  </si>
  <si>
    <t xml:space="preserve">tt2277106</t>
  </si>
  <si>
    <t xml:space="preserve">tt2277150</t>
  </si>
  <si>
    <t xml:space="preserve">tt2278422</t>
  </si>
  <si>
    <t xml:space="preserve">tt2279922</t>
  </si>
  <si>
    <t xml:space="preserve">&lt;pitemprop="reviewBody"&gt;IwasfortunateenoughtocatchthisatalocalscreeninginLosAngelesrecentlyandIhavetoadmitthatthisfilmtookmecompletelybysurprise!&lt;br/&gt;&lt;br/&gt;Iknewsomedetailsbeforegoingintoseethisfilm:LowBudget,quickshootingschedule,etc.soIwaspreparingmyselfforabitofatoughride.IwassooooohappytoseethatthiswasnotthecaseATALL!Smartdialogue,fluidandintimateuseofthecamera,greatcharactersandastoryline...itallcomestogethertoreallysurpriseyou!&lt;br/&gt;&lt;br/&gt;Beingabitofasciencenut,IalsolovedthefactthatthisstorylinewasaheadofthecurveonanewlyintroducedtheorymakingtheroundsinPhysics.Iwon&amp;#x27;tsayanymoreforfearofspoilingtheride,buttrustme...thisisaverywelldonefilm!&lt;br/&gt;&lt;br/&gt;Ifyoustillholdontoyoursenseofimagination...ifyoustillbelievethatanythingispossible...ifyoustilllovegoingtomoviesforasenseamagicandloveagoodstory...thisfilmwillnotdisappoint!&lt;/p&gt;</t>
  </si>
  <si>
    <t xml:space="preserve">tt2281267</t>
  </si>
  <si>
    <t xml:space="preserve">tt2282016</t>
  </si>
  <si>
    <t xml:space="preserve">tt2282662</t>
  </si>
  <si>
    <t xml:space="preserve">tt2283362</t>
  </si>
  <si>
    <t xml:space="preserve">tt2283748</t>
  </si>
  <si>
    <t xml:space="preserve">tt2286990</t>
  </si>
  <si>
    <t xml:space="preserve">tt2287170</t>
  </si>
  <si>
    <t xml:space="preserve">tt2287973</t>
  </si>
  <si>
    <t xml:space="preserve">tt2287993</t>
  </si>
  <si>
    <t xml:space="preserve">tt2290065</t>
  </si>
  <si>
    <t xml:space="preserve">tt2290151</t>
  </si>
  <si>
    <t xml:space="preserve">tt2290840</t>
  </si>
  <si>
    <t xml:space="preserve">tt2292625</t>
  </si>
  <si>
    <t xml:space="preserve">tt2292903</t>
  </si>
  <si>
    <t xml:space="preserve">tt2294567</t>
  </si>
  <si>
    <t xml:space="preserve">tt2294679</t>
  </si>
  <si>
    <t xml:space="preserve">tt2294729</t>
  </si>
  <si>
    <t xml:space="preserve">tt2294965</t>
  </si>
  <si>
    <t xml:space="preserve">tt2295564</t>
  </si>
  <si>
    <t xml:space="preserve">tt2296697</t>
  </si>
  <si>
    <t xml:space="preserve">tt2296747</t>
  </si>
  <si>
    <t xml:space="preserve">tt2296777</t>
  </si>
  <si>
    <t xml:space="preserve">tt2298186</t>
  </si>
  <si>
    <t xml:space="preserve">tt2298384</t>
  </si>
  <si>
    <t xml:space="preserve">tt2299842</t>
  </si>
  <si>
    <t xml:space="preserve">EU103,000</t>
  </si>
  <si>
    <t xml:space="preserve">tt2300769</t>
  </si>
  <si>
    <t xml:space="preserve">tt2300975</t>
  </si>
  <si>
    <t xml:space="preserve">tt2304426</t>
  </si>
  <si>
    <t xml:space="preserve">tt2304485</t>
  </si>
  <si>
    <t xml:space="preserve">tt2304573</t>
  </si>
  <si>
    <t xml:space="preserve">tt2304583</t>
  </si>
  <si>
    <t xml:space="preserve">tt2304655</t>
  </si>
  <si>
    <t xml:space="preserve">tt2304835</t>
  </si>
  <si>
    <t xml:space="preserve">tt2304915</t>
  </si>
  <si>
    <t xml:space="preserve">tt2304953</t>
  </si>
  <si>
    <t xml:space="preserve">tt2304997</t>
  </si>
  <si>
    <t xml:space="preserve">tt2306342</t>
  </si>
  <si>
    <t xml:space="preserve">tt2306745</t>
  </si>
  <si>
    <t xml:space="preserve">tt2309021</t>
  </si>
  <si>
    <t xml:space="preserve">tt2309048</t>
  </si>
  <si>
    <t xml:space="preserve">tt2309224</t>
  </si>
  <si>
    <t xml:space="preserve">tt2309762</t>
  </si>
  <si>
    <t xml:space="preserve">tt2309764</t>
  </si>
  <si>
    <t xml:space="preserve">tt2309788</t>
  </si>
  <si>
    <t xml:space="preserve">tt2309961</t>
  </si>
  <si>
    <t xml:space="preserve">tt2310109</t>
  </si>
  <si>
    <t xml:space="preserve">tt2311428</t>
  </si>
  <si>
    <t xml:space="preserve">tt2312184</t>
  </si>
  <si>
    <t xml:space="preserve">tt2312406</t>
  </si>
  <si>
    <t xml:space="preserve">tt2312602</t>
  </si>
  <si>
    <t xml:space="preserve">tt2312616</t>
  </si>
  <si>
    <t xml:space="preserve">tt2312890</t>
  </si>
  <si>
    <t xml:space="preserve">tt2313311</t>
  </si>
  <si>
    <t xml:space="preserve">tt2313398</t>
  </si>
  <si>
    <t xml:space="preserve">tt2313896</t>
  </si>
  <si>
    <t xml:space="preserve">tt2314374</t>
  </si>
  <si>
    <t xml:space="preserve">tt2314824</t>
  </si>
  <si>
    <t xml:space="preserve">tt2315152</t>
  </si>
  <si>
    <t xml:space="preserve">tt2315582</t>
  </si>
  <si>
    <t xml:space="preserve">tt2316388</t>
  </si>
  <si>
    <t xml:space="preserve">tt2316756</t>
  </si>
  <si>
    <t xml:space="preserve">tt2316868</t>
  </si>
  <si>
    <t xml:space="preserve">tt2317337</t>
  </si>
  <si>
    <t xml:space="preserve">tt2319889</t>
  </si>
  <si>
    <t xml:space="preserve">tt2320924</t>
  </si>
  <si>
    <t xml:space="preserve">tt2321163</t>
  </si>
  <si>
    <t xml:space="preserve">tt2321249</t>
  </si>
  <si>
    <t xml:space="preserve">tt2321405</t>
  </si>
  <si>
    <t xml:space="preserve">tt2322482</t>
  </si>
  <si>
    <t xml:space="preserve">tt2323836</t>
  </si>
  <si>
    <t xml:space="preserve">tt2324918</t>
  </si>
  <si>
    <t xml:space="preserve">tt2324928</t>
  </si>
  <si>
    <t xml:space="preserve">tt2325002</t>
  </si>
  <si>
    <t xml:space="preserve">&lt;optionvalue="Grossmeier"&gt;Grossmeier&lt;/option&gt;</t>
  </si>
  <si>
    <t xml:space="preserve">tt2326612</t>
  </si>
  <si>
    <t xml:space="preserve">tt2327541</t>
  </si>
  <si>
    <t xml:space="preserve">tt2328503</t>
  </si>
  <si>
    <t xml:space="preserve">tt2328696</t>
  </si>
  <si>
    <t xml:space="preserve">tt2328745</t>
  </si>
  <si>
    <t xml:space="preserve">tt2328813</t>
  </si>
  <si>
    <t xml:space="preserve">tt2328922</t>
  </si>
  <si>
    <t xml:space="preserve">tt2329758</t>
  </si>
  <si>
    <t xml:space="preserve">tt2330270</t>
  </si>
  <si>
    <t xml:space="preserve">tt2330866</t>
  </si>
  <si>
    <t xml:space="preserve">tt2332522</t>
  </si>
  <si>
    <t xml:space="preserve">tt2332623</t>
  </si>
  <si>
    <t xml:space="preserve">tt2332883</t>
  </si>
  <si>
    <t xml:space="preserve">tt2334593</t>
  </si>
  <si>
    <t xml:space="preserve">tt2334733</t>
  </si>
  <si>
    <t xml:space="preserve">tt2334896</t>
  </si>
  <si>
    <t xml:space="preserve">tt2335444</t>
  </si>
  <si>
    <t xml:space="preserve">tt2337841</t>
  </si>
  <si>
    <t xml:space="preserve">tt2338151</t>
  </si>
  <si>
    <t xml:space="preserve">tt2338424</t>
  </si>
  <si>
    <t xml:space="preserve">tt2339379</t>
  </si>
  <si>
    <t xml:space="preserve">tt2340650</t>
  </si>
  <si>
    <t xml:space="preserve">tt2340784</t>
  </si>
  <si>
    <t xml:space="preserve">EU2,500,000</t>
  </si>
  <si>
    <t xml:space="preserve">tt2341766</t>
  </si>
  <si>
    <t xml:space="preserve">tt2342227</t>
  </si>
  <si>
    <t xml:space="preserve">tt2343158</t>
  </si>
  <si>
    <t xml:space="preserve">tt2343266</t>
  </si>
  <si>
    <t xml:space="preserve">tt2343713</t>
  </si>
  <si>
    <t xml:space="preserve">tt2344672</t>
  </si>
  <si>
    <t xml:space="preserve">tt2345613</t>
  </si>
  <si>
    <t xml:space="preserve">tt2347479</t>
  </si>
  <si>
    <t xml:space="preserve">tt2347497</t>
  </si>
  <si>
    <t xml:space="preserve">tt2347569</t>
  </si>
  <si>
    <t xml:space="preserve">tt2349144</t>
  </si>
  <si>
    <t xml:space="preserve">tt2349460</t>
  </si>
  <si>
    <t xml:space="preserve">tt2350432</t>
  </si>
  <si>
    <t xml:space="preserve">tt2350608</t>
  </si>
  <si>
    <t xml:space="preserve">tt2351098</t>
  </si>
  <si>
    <t xml:space="preserve">tt2351310</t>
  </si>
  <si>
    <t xml:space="preserve">tt2353767</t>
  </si>
  <si>
    <t xml:space="preserve">EU5,284,200</t>
  </si>
  <si>
    <t xml:space="preserve">tt2353861</t>
  </si>
  <si>
    <t xml:space="preserve">tt2354247</t>
  </si>
  <si>
    <t xml:space="preserve">tt2355540</t>
  </si>
  <si>
    <t xml:space="preserve">tt2355666</t>
  </si>
  <si>
    <t xml:space="preserve">tt2356180</t>
  </si>
  <si>
    <t xml:space="preserve">tt2357263</t>
  </si>
  <si>
    <t xml:space="preserve">tt2357461</t>
  </si>
  <si>
    <t xml:space="preserve">EU1,650,000</t>
  </si>
  <si>
    <t xml:space="preserve">tt2357489</t>
  </si>
  <si>
    <t xml:space="preserve">tt2357770</t>
  </si>
  <si>
    <t xml:space="preserve">tt2357926</t>
  </si>
  <si>
    <t xml:space="preserve">tt2358891</t>
  </si>
  <si>
    <t xml:space="preserve">EU9,200,000</t>
  </si>
  <si>
    <t xml:space="preserve">tt2359137</t>
  </si>
  <si>
    <t xml:space="preserve">tt2359381</t>
  </si>
  <si>
    <t xml:space="preserve">tt2359427</t>
  </si>
  <si>
    <t xml:space="preserve">tt2359656</t>
  </si>
  <si>
    <t xml:space="preserve">tt2361602</t>
  </si>
  <si>
    <t xml:space="preserve">tt2361846</t>
  </si>
  <si>
    <t xml:space="preserve">tt2364949</t>
  </si>
  <si>
    <t xml:space="preserve">tt2364975</t>
  </si>
  <si>
    <t xml:space="preserve">tt2365001</t>
  </si>
  <si>
    <t xml:space="preserve">tt2365580</t>
  </si>
  <si>
    <t xml:space="preserve">tt2366450</t>
  </si>
  <si>
    <t xml:space="preserve">tt2368908</t>
  </si>
  <si>
    <t xml:space="preserve">tt2369154</t>
  </si>
  <si>
    <t xml:space="preserve">tt2369317</t>
  </si>
  <si>
    <t xml:space="preserve">tt2369396</t>
  </si>
  <si>
    <t xml:space="preserve">tt2370248</t>
  </si>
  <si>
    <t xml:space="preserve">tt2372222</t>
  </si>
  <si>
    <t xml:space="preserve">tt2372678</t>
  </si>
  <si>
    <t xml:space="preserve">tt2372776</t>
  </si>
  <si>
    <t xml:space="preserve">tt2373878</t>
  </si>
  <si>
    <t xml:space="preserve">tt2375574</t>
  </si>
  <si>
    <t xml:space="preserve">GBP316,000</t>
  </si>
  <si>
    <t xml:space="preserve">tt2376024</t>
  </si>
  <si>
    <t xml:space="preserve">tt2376218</t>
  </si>
  <si>
    <t xml:space="preserve">tt2377194</t>
  </si>
  <si>
    <t xml:space="preserve">tt2377938</t>
  </si>
  <si>
    <t xml:space="preserve">tt2378401</t>
  </si>
  <si>
    <t xml:space="preserve">tt2378507</t>
  </si>
  <si>
    <t xml:space="preserve">tt2378884</t>
  </si>
  <si>
    <t xml:space="preserve">tt2379550</t>
  </si>
  <si>
    <t xml:space="preserve">tt2380247</t>
  </si>
  <si>
    <t xml:space="preserve">tt2380331</t>
  </si>
  <si>
    <t xml:space="preserve">tt2380564</t>
  </si>
  <si>
    <t xml:space="preserve">tt2381213</t>
  </si>
  <si>
    <t xml:space="preserve">tt2381333</t>
  </si>
  <si>
    <t xml:space="preserve">tt2381335</t>
  </si>
  <si>
    <t xml:space="preserve">tt2385104</t>
  </si>
  <si>
    <t xml:space="preserve">tt2385558</t>
  </si>
  <si>
    <t xml:space="preserve">tt2386257</t>
  </si>
  <si>
    <t xml:space="preserve">tt2386285</t>
  </si>
  <si>
    <t xml:space="preserve">tt2386404</t>
  </si>
  <si>
    <t xml:space="preserve">tt2386490</t>
  </si>
  <si>
    <t xml:space="preserve">tt2387820</t>
  </si>
  <si>
    <t xml:space="preserve">tt2388050</t>
  </si>
  <si>
    <t xml:space="preserve">tt2388637</t>
  </si>
  <si>
    <t xml:space="preserve">tt2388759</t>
  </si>
  <si>
    <t xml:space="preserve">tt2388771</t>
  </si>
  <si>
    <t xml:space="preserve">tt2390237</t>
  </si>
  <si>
    <t xml:space="preserve">tt2390283</t>
  </si>
  <si>
    <t xml:space="preserve">tt2390962</t>
  </si>
  <si>
    <t xml:space="preserve">tt2390994</t>
  </si>
  <si>
    <t xml:space="preserve">tt2391817</t>
  </si>
  <si>
    <t xml:space="preserve">tt2392447</t>
  </si>
  <si>
    <t xml:space="preserve">tt2392810</t>
  </si>
  <si>
    <t xml:space="preserve">tt2392830</t>
  </si>
  <si>
    <t xml:space="preserve">EU6,900,000</t>
  </si>
  <si>
    <t xml:space="preserve">tt2393805</t>
  </si>
  <si>
    <t xml:space="preserve">tt2393827</t>
  </si>
  <si>
    <t xml:space="preserve">tt2393845</t>
  </si>
  <si>
    <t xml:space="preserve">tt2394063</t>
  </si>
  <si>
    <t xml:space="preserve">tt2395146</t>
  </si>
  <si>
    <t xml:space="preserve">tt2395155</t>
  </si>
  <si>
    <t xml:space="preserve">tt2395199</t>
  </si>
  <si>
    <t xml:space="preserve">tt2395339</t>
  </si>
  <si>
    <t xml:space="preserve">tt2395417</t>
  </si>
  <si>
    <t xml:space="preserve">tt2396589</t>
  </si>
  <si>
    <t xml:space="preserve">tt2397535</t>
  </si>
  <si>
    <t xml:space="preserve">tt2397561</t>
  </si>
  <si>
    <t xml:space="preserve">tt2398173</t>
  </si>
  <si>
    <t xml:space="preserve">tt2398249</t>
  </si>
  <si>
    <t xml:space="preserve">tt2398340</t>
  </si>
  <si>
    <t xml:space="preserve">tt2399406</t>
  </si>
  <si>
    <t xml:space="preserve">tt2400463</t>
  </si>
  <si>
    <t xml:space="preserve">tt2401007</t>
  </si>
  <si>
    <t xml:space="preserve">tt2401097</t>
  </si>
  <si>
    <t xml:space="preserve">tt2401099</t>
  </si>
  <si>
    <t xml:space="preserve">tt2401225</t>
  </si>
  <si>
    <t xml:space="preserve">tt2401585</t>
  </si>
  <si>
    <t xml:space="preserve">tt2401789</t>
  </si>
  <si>
    <t xml:space="preserve">tt2401807</t>
  </si>
  <si>
    <t xml:space="preserve">tt2402101</t>
  </si>
  <si>
    <t xml:space="preserve">tt2402105</t>
  </si>
  <si>
    <t xml:space="preserve">tt2402603</t>
  </si>
  <si>
    <t xml:space="preserve">tt2402619</t>
  </si>
  <si>
    <t xml:space="preserve">tt2402985</t>
  </si>
  <si>
    <t xml:space="preserve">tt2403029</t>
  </si>
  <si>
    <t xml:space="preserve">tt2403558</t>
  </si>
  <si>
    <t xml:space="preserve">tt2404027</t>
  </si>
  <si>
    <t xml:space="preserve">tt2404299</t>
  </si>
  <si>
    <t xml:space="preserve">tt2404385</t>
  </si>
  <si>
    <t xml:space="preserve">tt2404572</t>
  </si>
  <si>
    <t xml:space="preserve">tt2404593</t>
  </si>
  <si>
    <t xml:space="preserve">tt2405372</t>
  </si>
  <si>
    <t xml:space="preserve">tt2406252</t>
  </si>
  <si>
    <t xml:space="preserve">tt2406636</t>
  </si>
  <si>
    <t xml:space="preserve">tt2406676</t>
  </si>
  <si>
    <t xml:space="preserve">tt2407418</t>
  </si>
  <si>
    <t xml:space="preserve">tt2407826</t>
  </si>
  <si>
    <t xml:space="preserve">tt2409300</t>
  </si>
  <si>
    <t xml:space="preserve">tt2409302</t>
  </si>
  <si>
    <t xml:space="preserve">tt2409518</t>
  </si>
  <si>
    <t xml:space="preserve">tt2409818</t>
  </si>
  <si>
    <t xml:space="preserve">tt2414822</t>
  </si>
  <si>
    <t xml:space="preserve">tt2415458</t>
  </si>
  <si>
    <t xml:space="preserve">tt2415728</t>
  </si>
  <si>
    <t xml:space="preserve">tt2416376</t>
  </si>
  <si>
    <t xml:space="preserve">tt2417560</t>
  </si>
  <si>
    <t xml:space="preserve">tt2417712</t>
  </si>
  <si>
    <t xml:space="preserve">tt2417854</t>
  </si>
  <si>
    <t xml:space="preserve">tt2418372</t>
  </si>
  <si>
    <t xml:space="preserve">tt2419506</t>
  </si>
  <si>
    <t xml:space="preserve">tt2420006</t>
  </si>
  <si>
    <t xml:space="preserve">tt2420166</t>
  </si>
  <si>
    <t xml:space="preserve">tt2421416</t>
  </si>
  <si>
    <t xml:space="preserve">tt2424988</t>
  </si>
  <si>
    <t xml:space="preserve">tt2427892</t>
  </si>
  <si>
    <t xml:space="preserve">tt2428114</t>
  </si>
  <si>
    <t xml:space="preserve">tt2428170</t>
  </si>
  <si>
    <t xml:space="preserve">tt2429074</t>
  </si>
  <si>
    <t xml:space="preserve">tt2429640</t>
  </si>
  <si>
    <t xml:space="preserve">tt2430104</t>
  </si>
  <si>
    <t xml:space="preserve">tt2432704</t>
  </si>
  <si>
    <t xml:space="preserve">tt2433040</t>
  </si>
  <si>
    <t xml:space="preserve">tt2433448</t>
  </si>
  <si>
    <t xml:space="preserve">tt2433528</t>
  </si>
  <si>
    <t xml:space="preserve">tt2435458</t>
  </si>
  <si>
    <t xml:space="preserve">tt2436046</t>
  </si>
  <si>
    <t xml:space="preserve">tt2436452</t>
  </si>
  <si>
    <t xml:space="preserve">tt2436516</t>
  </si>
  <si>
    <t xml:space="preserve">tt2436540</t>
  </si>
  <si>
    <t xml:space="preserve">tt2436682</t>
  </si>
  <si>
    <t xml:space="preserve">tt2437548</t>
  </si>
  <si>
    <t xml:space="preserve">tt2440140</t>
  </si>
  <si>
    <t xml:space="preserve">tt2442620</t>
  </si>
  <si>
    <t xml:space="preserve">tt2442644</t>
  </si>
  <si>
    <t xml:space="preserve">tt2444946</t>
  </si>
  <si>
    <t xml:space="preserve">tt2445178</t>
  </si>
  <si>
    <t xml:space="preserve">tt2447920</t>
  </si>
  <si>
    <t xml:space="preserve">tt2449638</t>
  </si>
  <si>
    <t xml:space="preserve">tt2450258</t>
  </si>
  <si>
    <t xml:space="preserve">tt2450440</t>
  </si>
  <si>
    <t xml:space="preserve">tt2452200</t>
  </si>
  <si>
    <t xml:space="preserve">tt2452244</t>
  </si>
  <si>
    <t xml:space="preserve">tt2452386</t>
  </si>
  <si>
    <t xml:space="preserve">tt2458876</t>
  </si>
  <si>
    <t xml:space="preserve">tt2459156</t>
  </si>
  <si>
    <t xml:space="preserve">tt2459160</t>
  </si>
  <si>
    <t xml:space="preserve">tt2461034</t>
  </si>
  <si>
    <t xml:space="preserve">tt2461132</t>
  </si>
  <si>
    <t xml:space="preserve">tt2461462</t>
  </si>
  <si>
    <t xml:space="preserve">tt2461520</t>
  </si>
  <si>
    <t xml:space="preserve">tt2462276</t>
  </si>
  <si>
    <t xml:space="preserve">tt2463288</t>
  </si>
  <si>
    <t xml:space="preserve">tt2466654</t>
  </si>
  <si>
    <t xml:space="preserve">tt2466830</t>
  </si>
  <si>
    <t xml:space="preserve">tt2469980</t>
  </si>
  <si>
    <t xml:space="preserve">tt2472742</t>
  </si>
  <si>
    <t xml:space="preserve">tt2473762</t>
  </si>
  <si>
    <t xml:space="preserve">tt2473794</t>
  </si>
  <si>
    <t xml:space="preserve">GBP8,200,000</t>
  </si>
  <si>
    <t xml:space="preserve">tt2474024</t>
  </si>
  <si>
    <t xml:space="preserve">tt2474932</t>
  </si>
  <si>
    <t xml:space="preserve">tt2474958</t>
  </si>
  <si>
    <t xml:space="preserve">tt2474976</t>
  </si>
  <si>
    <t xml:space="preserve">tt2475154</t>
  </si>
  <si>
    <t xml:space="preserve">tt2476154</t>
  </si>
  <si>
    <t xml:space="preserve">tt2476294</t>
  </si>
  <si>
    <t xml:space="preserve">tt2477218</t>
  </si>
  <si>
    <t xml:space="preserve">tt2479478</t>
  </si>
  <si>
    <t xml:space="preserve">tt2479800</t>
  </si>
  <si>
    <t xml:space="preserve">tt2481480</t>
  </si>
  <si>
    <t xml:space="preserve">tt2481496</t>
  </si>
  <si>
    <t xml:space="preserve">tt2481554</t>
  </si>
  <si>
    <t xml:space="preserve">tt2486862</t>
  </si>
  <si>
    <t xml:space="preserve">tt2487028</t>
  </si>
  <si>
    <t xml:space="preserve">tt2488778</t>
  </si>
  <si>
    <t xml:space="preserve">tt2489734</t>
  </si>
  <si>
    <t xml:space="preserve">tt2490326</t>
  </si>
  <si>
    <t xml:space="preserve">tt2492664</t>
  </si>
  <si>
    <t xml:space="preserve">tt2492916</t>
  </si>
  <si>
    <t xml:space="preserve">tt2493450</t>
  </si>
  <si>
    <t xml:space="preserve">tt2493486</t>
  </si>
  <si>
    <t xml:space="preserve">tt2494280</t>
  </si>
  <si>
    <t xml:space="preserve">tt2494362</t>
  </si>
  <si>
    <t xml:space="preserve">tt2495118</t>
  </si>
  <si>
    <t xml:space="preserve">tt2499414</t>
  </si>
  <si>
    <t xml:space="preserve">tt2499856</t>
  </si>
  <si>
    <t xml:space="preserve">tt2505294</t>
  </si>
  <si>
    <t xml:space="preserve">tt2505938</t>
  </si>
  <si>
    <t xml:space="preserve">tt2506388</t>
  </si>
  <si>
    <t xml:space="preserve">tt2507128</t>
  </si>
  <si>
    <t xml:space="preserve">tt2507238</t>
  </si>
  <si>
    <t xml:space="preserve">tt2507280</t>
  </si>
  <si>
    <t xml:space="preserve">tt2507458</t>
  </si>
  <si>
    <t xml:space="preserve">EU156,000</t>
  </si>
  <si>
    <t xml:space="preserve">tt2509298</t>
  </si>
  <si>
    <t xml:space="preserve">tt2509850</t>
  </si>
  <si>
    <t xml:space="preserve">tt2510434</t>
  </si>
  <si>
    <t xml:space="preserve">tt2510874</t>
  </si>
  <si>
    <t xml:space="preserve">tt2511428</t>
  </si>
  <si>
    <t xml:space="preserve">tt2514028</t>
  </si>
  <si>
    <t xml:space="preserve">tt2514298</t>
  </si>
  <si>
    <t xml:space="preserve">tt2515476</t>
  </si>
  <si>
    <t xml:space="preserve">tt2516274</t>
  </si>
  <si>
    <t xml:space="preserve">tt2517044</t>
  </si>
  <si>
    <t xml:space="preserve">tt2517300</t>
  </si>
  <si>
    <t xml:space="preserve">tt2517390</t>
  </si>
  <si>
    <t xml:space="preserve">tt2517658</t>
  </si>
  <si>
    <t xml:space="preserve">tt2518370</t>
  </si>
  <si>
    <t xml:space="preserve">tt2520342</t>
  </si>
  <si>
    <t xml:space="preserve">tt2523832</t>
  </si>
  <si>
    <t xml:space="preserve">&lt;strongitemprop="name"&gt;Grossbuttotallyworthwhile&lt;/strong&gt;</t>
  </si>
  <si>
    <t xml:space="preserve">tt2525092</t>
  </si>
  <si>
    <t xml:space="preserve">tt2527186</t>
  </si>
  <si>
    <t xml:space="preserve">tt2527336</t>
  </si>
  <si>
    <t xml:space="preserve">tt2527338</t>
  </si>
  <si>
    <t xml:space="preserve">tt2531282</t>
  </si>
  <si>
    <t xml:space="preserve">tt2531318</t>
  </si>
  <si>
    <t xml:space="preserve">tt2531334</t>
  </si>
  <si>
    <t xml:space="preserve">tt2531344</t>
  </si>
  <si>
    <t xml:space="preserve">tt2532528</t>
  </si>
  <si>
    <t xml:space="preserve">tt2534514</t>
  </si>
  <si>
    <t xml:space="preserve">tt2535470</t>
  </si>
  <si>
    <t xml:space="preserve">tt2536436</t>
  </si>
  <si>
    <t xml:space="preserve">tt2537176</t>
  </si>
  <si>
    <t xml:space="preserve">tt2537390</t>
  </si>
  <si>
    <t xml:space="preserve">tt2539720</t>
  </si>
  <si>
    <t xml:space="preserve">tt2543202</t>
  </si>
  <si>
    <t xml:space="preserve">tt2543472</t>
  </si>
  <si>
    <t xml:space="preserve">tt2543508</t>
  </si>
  <si>
    <t xml:space="preserve">tt2543702</t>
  </si>
  <si>
    <t xml:space="preserve">tt2544074</t>
  </si>
  <si>
    <t xml:space="preserve">EU1,300,000</t>
  </si>
  <si>
    <t xml:space="preserve">tt2545088</t>
  </si>
  <si>
    <t xml:space="preserve">tt2545118</t>
  </si>
  <si>
    <t xml:space="preserve">tt2545338</t>
  </si>
  <si>
    <t xml:space="preserve">tt2545428</t>
  </si>
  <si>
    <t xml:space="preserve">tt2548738</t>
  </si>
  <si>
    <t xml:space="preserve">tt2549138</t>
  </si>
  <si>
    <t xml:space="preserve">tt2551378</t>
  </si>
  <si>
    <t xml:space="preserve">tt2551396</t>
  </si>
  <si>
    <t xml:space="preserve">tt2552394</t>
  </si>
  <si>
    <t xml:space="preserve">tt2554648</t>
  </si>
  <si>
    <t xml:space="preserve">tt2554842</t>
  </si>
  <si>
    <t xml:space="preserve">tt2555044</t>
  </si>
  <si>
    <t xml:space="preserve">tt2555268</t>
  </si>
  <si>
    <t xml:space="preserve">tt2555302</t>
  </si>
  <si>
    <t xml:space="preserve">tt2555652</t>
  </si>
  <si>
    <t xml:space="preserve">tt2556936</t>
  </si>
  <si>
    <t xml:space="preserve">tt2557276</t>
  </si>
  <si>
    <t xml:space="preserve">tt2557478</t>
  </si>
  <si>
    <t xml:space="preserve">tt2558318</t>
  </si>
  <si>
    <t xml:space="preserve">tt2559458</t>
  </si>
  <si>
    <t xml:space="preserve">tt2560102</t>
  </si>
  <si>
    <t xml:space="preserve">tt2561546</t>
  </si>
  <si>
    <t xml:space="preserve">tt2562162</t>
  </si>
  <si>
    <t xml:space="preserve">tt2567712</t>
  </si>
  <si>
    <t xml:space="preserve">tt2568472</t>
  </si>
  <si>
    <t xml:space="preserve">tt2570224</t>
  </si>
  <si>
    <t xml:space="preserve">tt2571022</t>
  </si>
  <si>
    <t xml:space="preserve">tt2571140</t>
  </si>
  <si>
    <t xml:space="preserve">tt2573750</t>
  </si>
  <si>
    <t xml:space="preserve">tt2574666</t>
  </si>
  <si>
    <t xml:space="preserve">tt2574698</t>
  </si>
  <si>
    <t xml:space="preserve">tt2576450</t>
  </si>
  <si>
    <t xml:space="preserve">tt2577172</t>
  </si>
  <si>
    <t xml:space="preserve">tt2577990</t>
  </si>
  <si>
    <t xml:space="preserve">tt2580382</t>
  </si>
  <si>
    <t xml:space="preserve">tt2581480</t>
  </si>
  <si>
    <t xml:space="preserve">tt2582426</t>
  </si>
  <si>
    <t xml:space="preserve">tt2582502</t>
  </si>
  <si>
    <t xml:space="preserve">tt2582576</t>
  </si>
  <si>
    <t xml:space="preserve">tt2582624</t>
  </si>
  <si>
    <t xml:space="preserve">tt2584018</t>
  </si>
  <si>
    <t xml:space="preserve">tt2586118</t>
  </si>
  <si>
    <t xml:space="preserve">tt2593410</t>
  </si>
  <si>
    <t xml:space="preserve">tt2597718</t>
  </si>
  <si>
    <t xml:space="preserve">tt2597760</t>
  </si>
  <si>
    <t xml:space="preserve">tt2597768</t>
  </si>
  <si>
    <t xml:space="preserve">tt2597892</t>
  </si>
  <si>
    <t xml:space="preserve">tt2598580</t>
  </si>
  <si>
    <t xml:space="preserve">tt2599716</t>
  </si>
  <si>
    <t xml:space="preserve">tt2603600</t>
  </si>
  <si>
    <t xml:space="preserve">tt2608324</t>
  </si>
  <si>
    <t xml:space="preserve">tt2609218</t>
  </si>
  <si>
    <t xml:space="preserve">tt2611026</t>
  </si>
  <si>
    <t xml:space="preserve">tt2614032</t>
  </si>
  <si>
    <t xml:space="preserve">tt2614684</t>
  </si>
  <si>
    <t xml:space="preserve">tt2614776</t>
  </si>
  <si>
    <t xml:space="preserve">tt2615584</t>
  </si>
  <si>
    <t xml:space="preserve">tt2616810</t>
  </si>
  <si>
    <t xml:space="preserve">tt2617676</t>
  </si>
  <si>
    <t xml:space="preserve">tt2620590</t>
  </si>
  <si>
    <t xml:space="preserve">tt2621126</t>
  </si>
  <si>
    <t xml:space="preserve">tt2624412</t>
  </si>
  <si>
    <t xml:space="preserve">tt2625030</t>
  </si>
  <si>
    <t xml:space="preserve">tt2625810</t>
  </si>
  <si>
    <t xml:space="preserve">tt2626090</t>
  </si>
  <si>
    <t xml:space="preserve">tt2626338</t>
  </si>
  <si>
    <t xml:space="preserve">tt2626926</t>
  </si>
  <si>
    <t xml:space="preserve">tt2630076</t>
  </si>
  <si>
    <t xml:space="preserve">tt2630352</t>
  </si>
  <si>
    <t xml:space="preserve">tt2633076</t>
  </si>
  <si>
    <t xml:space="preserve">tt2634200</t>
  </si>
  <si>
    <t xml:space="preserve">tt2634548</t>
  </si>
  <si>
    <t xml:space="preserve">tt2635006</t>
  </si>
  <si>
    <t xml:space="preserve">tt2635622</t>
  </si>
  <si>
    <t xml:space="preserve">tt2636456</t>
  </si>
  <si>
    <t xml:space="preserve">tt2636522</t>
  </si>
  <si>
    <t xml:space="preserve">tt2637378</t>
  </si>
  <si>
    <t xml:space="preserve">tt2638104</t>
  </si>
  <si>
    <t xml:space="preserve">tt2639254</t>
  </si>
  <si>
    <t xml:space="preserve">tt2639344</t>
  </si>
  <si>
    <t xml:space="preserve">tt2644980</t>
  </si>
  <si>
    <t xml:space="preserve">tt2645000</t>
  </si>
  <si>
    <t xml:space="preserve">tt2646378</t>
  </si>
  <si>
    <t xml:space="preserve">tt2649712</t>
  </si>
  <si>
    <t xml:space="preserve">tt2649718</t>
  </si>
  <si>
    <t xml:space="preserve">tt2650642</t>
  </si>
  <si>
    <t xml:space="preserve">tt2651564</t>
  </si>
  <si>
    <t xml:space="preserve">tt2652118</t>
  </si>
  <si>
    <t xml:space="preserve">tt2653804</t>
  </si>
  <si>
    <t xml:space="preserve">tt2654192</t>
  </si>
  <si>
    <t xml:space="preserve">tt2654480</t>
  </si>
  <si>
    <t xml:space="preserve">tt2654536</t>
  </si>
  <si>
    <t xml:space="preserve">tt2654562</t>
  </si>
  <si>
    <t xml:space="preserve">tt2654572</t>
  </si>
  <si>
    <t xml:space="preserve">CAD</t>
  </si>
  <si>
    <t xml:space="preserve">WhenfilmingtheBattleofPasschendaele,&lt;ahref="/name/nm0343472?ref_=tt_trv_trv"&gt;PaulGross&lt;/a&gt;wasverymeticulousaboutmaintaininghistoricalaccuracy.Hewouldkeepvariousphotosoftherealbattlefieldandcomparethemwithhowthesetlooked.&lt;ahref="trivia?ref_=tt_trv_trv"</t>
  </si>
  <si>
    <t xml:space="preserve">tt2656588</t>
  </si>
  <si>
    <t xml:space="preserve">tt2660294</t>
  </si>
  <si>
    <t xml:space="preserve">tt2662710</t>
  </si>
  <si>
    <t xml:space="preserve">tt2667380</t>
  </si>
  <si>
    <t xml:space="preserve">Writtenby&lt;ahref="/name/nm0343472/"&gt;PaulGross&lt;/a&gt;and&lt;ahref="/name/nm0444534/"&gt;DavidKeeley&lt;/a&gt;&lt;br/&gt;</t>
  </si>
  <si>
    <t xml:space="preserve">tt2667918</t>
  </si>
  <si>
    <t xml:space="preserve">tt2667960</t>
  </si>
  <si>
    <t xml:space="preserve">tt2669336</t>
  </si>
  <si>
    <t xml:space="preserve">tt2673882</t>
  </si>
  <si>
    <t xml:space="preserve">FirstPunjabiFilmToDo1crNettOnOpeningDay.ItBeatJatt&amp;JulietWeekendGrossNetting3.82cr.FilmBeconeHighestGrossingPunjabiFilmGrossing15crInIndia.&lt;ahref="trivia?ref_=tt_trv_trv"</t>
  </si>
  <si>
    <t xml:space="preserve">tt2674040</t>
  </si>
  <si>
    <t xml:space="preserve">tt2674358</t>
  </si>
  <si>
    <t xml:space="preserve">tt2674430</t>
  </si>
  <si>
    <t xml:space="preserve">tt2675978</t>
  </si>
  <si>
    <t xml:space="preserve">tt2677816</t>
  </si>
  <si>
    <t xml:space="preserve">tt2678448</t>
  </si>
  <si>
    <t xml:space="preserve">tt2678948</t>
  </si>
  <si>
    <t xml:space="preserve">tt2679552</t>
  </si>
  <si>
    <t xml:space="preserve">EU11,250,379</t>
  </si>
  <si>
    <t xml:space="preserve">tt2689958</t>
  </si>
  <si>
    <t xml:space="preserve">tt2689966</t>
  </si>
  <si>
    <t xml:space="preserve">tt2691010</t>
  </si>
  <si>
    <t xml:space="preserve">&lt;pitemprop="reviewBody"&gt;Mostofushaveoneormoregreat-grandfathers,otherrelativesorevenfriends(IknewaWW1Veteranasasmallchild,hewasapensionerwithmygreat-grandmother)whofoughtwiththeCanadianCorpsinEurope.&lt;br/&gt;&lt;br/&gt;Itwasabrutal&amp;amp;dirtywarwhereoursoldierspaidinbloodforCanadatoberecognizedasanation.Moreover,theygotthejobdone,withoutfanfareorbanners:farmboysandclerksfromacolonybecametheelitefightingformationofthewesternfront.&lt;br/&gt;&lt;br/&gt;Thefilmdepictsalloftheabove,thepriceeachpaid,inphysicalandemotionalpain,inliveslostandfriendshipsmade.&lt;br/&gt;&lt;br/&gt;PaulGrosshasdomeitagain.Abeautifulmovie,withoutfanfareorbannersthatsaysitall,insubtlemomentsandfirmassertions.&lt;br/&gt;&lt;br/&gt;Thankyou,MrGross.&lt;/p&gt;</t>
  </si>
  <si>
    <t xml:space="preserve">tt2691734</t>
  </si>
  <si>
    <t xml:space="preserve">tt2692904</t>
  </si>
  <si>
    <t xml:space="preserve">tt2693664</t>
  </si>
  <si>
    <t xml:space="preserve">tt2698966</t>
  </si>
  <si>
    <t xml:space="preserve">tt2699290</t>
  </si>
  <si>
    <t xml:space="preserve">tt2704998</t>
  </si>
  <si>
    <t xml:space="preserve">tt2707858</t>
  </si>
  <si>
    <t xml:space="preserve">tt2708254</t>
  </si>
  <si>
    <t xml:space="preserve">tt2709606</t>
  </si>
  <si>
    <t xml:space="preserve">tt2709692</t>
  </si>
  <si>
    <t xml:space="preserve">tt2710368</t>
  </si>
  <si>
    <t xml:space="preserve">tt2710614</t>
  </si>
  <si>
    <t xml:space="preserve">tt2713642</t>
  </si>
  <si>
    <t xml:space="preserve">tt2714380</t>
  </si>
  <si>
    <t xml:space="preserve">tt2714410</t>
  </si>
  <si>
    <t xml:space="preserve">tt2714622</t>
  </si>
  <si>
    <t xml:space="preserve">tt2714664</t>
  </si>
  <si>
    <t xml:space="preserve">tt2717558</t>
  </si>
  <si>
    <t xml:space="preserve">tt2717860</t>
  </si>
  <si>
    <t xml:space="preserve">tt2718314</t>
  </si>
  <si>
    <t xml:space="preserve">tt2718440</t>
  </si>
  <si>
    <t xml:space="preserve">tt2718492</t>
  </si>
  <si>
    <t xml:space="preserve">tt2720680</t>
  </si>
  <si>
    <t xml:space="preserve">EU10,500,000</t>
  </si>
  <si>
    <t xml:space="preserve">tt2720826</t>
  </si>
  <si>
    <t xml:space="preserve">tt2721744</t>
  </si>
  <si>
    <t xml:space="preserve">tt2722612</t>
  </si>
  <si>
    <t xml:space="preserve">tt2723358</t>
  </si>
  <si>
    <t xml:space="preserve">tt2724236</t>
  </si>
  <si>
    <t xml:space="preserve">tt2724532</t>
  </si>
  <si>
    <t xml:space="preserve">tt2725962</t>
  </si>
  <si>
    <t xml:space="preserve">tt2726552</t>
  </si>
  <si>
    <t xml:space="preserve">tt2727028</t>
  </si>
  <si>
    <t xml:space="preserve">tt2727732</t>
  </si>
  <si>
    <t xml:space="preserve">tt2731398</t>
  </si>
  <si>
    <t xml:space="preserve">tt2731970</t>
  </si>
  <si>
    <t xml:space="preserve">tt2734552</t>
  </si>
  <si>
    <t xml:space="preserve">tt2734938</t>
  </si>
  <si>
    <t xml:space="preserve">tt2735292</t>
  </si>
  <si>
    <t xml:space="preserve">tt2736254</t>
  </si>
  <si>
    <t xml:space="preserve">tt2737310</t>
  </si>
  <si>
    <t xml:space="preserve">tt2737926</t>
  </si>
  <si>
    <t xml:space="preserve">tt2738050</t>
  </si>
  <si>
    <t xml:space="preserve">tt2738706</t>
  </si>
  <si>
    <t xml:space="preserve">tt2739012</t>
  </si>
  <si>
    <t xml:space="preserve">tt2739338</t>
  </si>
  <si>
    <t xml:space="preserve">tt2740874</t>
  </si>
  <si>
    <t xml:space="preserve">tt2746136</t>
  </si>
  <si>
    <t xml:space="preserve">tt2748544</t>
  </si>
  <si>
    <t xml:space="preserve">tt2749282</t>
  </si>
  <si>
    <t xml:space="preserve">tt2751310</t>
  </si>
  <si>
    <t xml:space="preserve">tt2752724</t>
  </si>
  <si>
    <t xml:space="preserve">tt2758904</t>
  </si>
  <si>
    <t xml:space="preserve">tt2759372</t>
  </si>
  <si>
    <t xml:space="preserve">tt2761118</t>
  </si>
  <si>
    <t xml:space="preserve">tt2762334</t>
  </si>
  <si>
    <t xml:space="preserve">tt2766268</t>
  </si>
  <si>
    <t xml:space="preserve">tt2768766</t>
  </si>
  <si>
    <t xml:space="preserve">tt2771800</t>
  </si>
  <si>
    <t xml:space="preserve">tt2771926</t>
  </si>
  <si>
    <t xml:space="preserve">tt2776878</t>
  </si>
  <si>
    <t xml:space="preserve">tt2777850</t>
  </si>
  <si>
    <t xml:space="preserve">tt2780498</t>
  </si>
  <si>
    <t xml:space="preserve">tt2782844</t>
  </si>
  <si>
    <t xml:space="preserve">tt2784512</t>
  </si>
  <si>
    <t xml:space="preserve">tt2784936</t>
  </si>
  <si>
    <t xml:space="preserve">tt2785032</t>
  </si>
  <si>
    <t xml:space="preserve">tt2785288</t>
  </si>
  <si>
    <t xml:space="preserve">tt2788556</t>
  </si>
  <si>
    <t xml:space="preserve">EU9,700,000</t>
  </si>
  <si>
    <t xml:space="preserve">tt2788716</t>
  </si>
  <si>
    <t xml:space="preserve">tt2789532</t>
  </si>
  <si>
    <t xml:space="preserve">tt2790236</t>
  </si>
  <si>
    <t xml:space="preserve">tt2793490</t>
  </si>
  <si>
    <t xml:space="preserve">tt2796318</t>
  </si>
  <si>
    <t xml:space="preserve">tt2797672</t>
  </si>
  <si>
    <t xml:space="preserve">tt2798620</t>
  </si>
  <si>
    <t xml:space="preserve">tt2800050</t>
  </si>
  <si>
    <t xml:space="preserve">tt2800400</t>
  </si>
  <si>
    <t xml:space="preserve">tt2802136</t>
  </si>
  <si>
    <t xml:space="preserve">tt2802154</t>
  </si>
  <si>
    <t xml:space="preserve">tt2804026</t>
  </si>
  <si>
    <t xml:space="preserve">tt2806390</t>
  </si>
  <si>
    <t xml:space="preserve">tt2806788</t>
  </si>
  <si>
    <t xml:space="preserve">tt2807410</t>
  </si>
  <si>
    <t xml:space="preserve">tt2815720</t>
  </si>
  <si>
    <t xml:space="preserve">tt2818178</t>
  </si>
  <si>
    <t xml:space="preserve">tt2818632</t>
  </si>
  <si>
    <t xml:space="preserve">tt2818654</t>
  </si>
  <si>
    <t xml:space="preserve">tt2821088</t>
  </si>
  <si>
    <t xml:space="preserve">tt2822578</t>
  </si>
  <si>
    <t xml:space="preserve">tt2825924</t>
  </si>
  <si>
    <t xml:space="preserve">tt2828840</t>
  </si>
  <si>
    <t xml:space="preserve">tt2828954</t>
  </si>
  <si>
    <t xml:space="preserve">tt2830416</t>
  </si>
  <si>
    <t xml:space="preserve">tt2831414</t>
  </si>
  <si>
    <t xml:space="preserve">tt2831568</t>
  </si>
  <si>
    <t xml:space="preserve">tt2833074</t>
  </si>
  <si>
    <t xml:space="preserve">tt2833768</t>
  </si>
  <si>
    <t xml:space="preserve">tt2836370</t>
  </si>
  <si>
    <t xml:space="preserve">tt2837296</t>
  </si>
  <si>
    <t xml:space="preserve">tt2839312</t>
  </si>
  <si>
    <t xml:space="preserve">tt2842732</t>
  </si>
  <si>
    <t xml:space="preserve">tt2845578</t>
  </si>
  <si>
    <t xml:space="preserve">tt2846134</t>
  </si>
  <si>
    <t xml:space="preserve">tt2848324</t>
  </si>
  <si>
    <t xml:space="preserve">tt2852400</t>
  </si>
  <si>
    <t xml:space="preserve">tt2852432</t>
  </si>
  <si>
    <t xml:space="preserve">tt2852470</t>
  </si>
  <si>
    <t xml:space="preserve">tt2854876</t>
  </si>
  <si>
    <t xml:space="preserve">tt2854926</t>
  </si>
  <si>
    <t xml:space="preserve">tt2855026</t>
  </si>
  <si>
    <t xml:space="preserve">tt2855648</t>
  </si>
  <si>
    <t xml:space="preserve">tt2856674</t>
  </si>
  <si>
    <t xml:space="preserve">tt2859584</t>
  </si>
  <si>
    <t xml:space="preserve">tt2865558</t>
  </si>
  <si>
    <t xml:space="preserve">tt2870648</t>
  </si>
  <si>
    <t xml:space="preserve">tt2870808</t>
  </si>
  <si>
    <t xml:space="preserve">tt2871906</t>
  </si>
  <si>
    <t xml:space="preserve">tt2872256</t>
  </si>
  <si>
    <t xml:space="preserve">tt2872462</t>
  </si>
  <si>
    <t xml:space="preserve">tt2872570</t>
  </si>
  <si>
    <t xml:space="preserve">tt2873214</t>
  </si>
  <si>
    <t xml:space="preserve">tt2873282</t>
  </si>
  <si>
    <t xml:space="preserve">tt2877104</t>
  </si>
  <si>
    <t xml:space="preserve">tt2878846</t>
  </si>
  <si>
    <t xml:space="preserve">tt2879770</t>
  </si>
  <si>
    <t xml:space="preserve">tt2881698</t>
  </si>
  <si>
    <t xml:space="preserve">tt2883448</t>
  </si>
  <si>
    <t xml:space="preserve">tt2885628</t>
  </si>
  <si>
    <t xml:space="preserve">&lt;strongitemprop="name"&gt;BigStoryonaSmallBudget&lt;/strong&gt;</t>
  </si>
  <si>
    <t xml:space="preserve">tt2891070</t>
  </si>
  <si>
    <t xml:space="preserve">tt2893134</t>
  </si>
  <si>
    <t xml:space="preserve">tt2898306</t>
  </si>
  <si>
    <t xml:space="preserve">tt2901548</t>
  </si>
  <si>
    <t xml:space="preserve">tt2901736</t>
  </si>
  <si>
    <t xml:space="preserve">tt2903158</t>
  </si>
  <si>
    <t xml:space="preserve">tt2905838</t>
  </si>
  <si>
    <t xml:space="preserve">tt2908228</t>
  </si>
  <si>
    <t xml:space="preserve">tt2910274</t>
  </si>
  <si>
    <t xml:space="preserve">tt2910520</t>
  </si>
  <si>
    <t xml:space="preserve">tt2911342</t>
  </si>
  <si>
    <t xml:space="preserve">tt2912120</t>
  </si>
  <si>
    <t xml:space="preserve">tt2912144</t>
  </si>
  <si>
    <t xml:space="preserve">tt2912522</t>
  </si>
  <si>
    <t xml:space="preserve">tt2914892</t>
  </si>
  <si>
    <t xml:space="preserve">tt2915160</t>
  </si>
  <si>
    <t xml:space="preserve">tt2917388</t>
  </si>
  <si>
    <t xml:space="preserve">tt2918114</t>
  </si>
  <si>
    <t xml:space="preserve">tt2920540</t>
  </si>
  <si>
    <t xml:space="preserve">tt2922724</t>
  </si>
  <si>
    <t xml:space="preserve">tt2923088</t>
  </si>
  <si>
    <t xml:space="preserve">tt2923316</t>
  </si>
  <si>
    <t xml:space="preserve">tt2924352</t>
  </si>
  <si>
    <t xml:space="preserve">tt2924442</t>
  </si>
  <si>
    <t xml:space="preserve">tt2925642</t>
  </si>
  <si>
    <t xml:space="preserve">tt2925768</t>
  </si>
  <si>
    <t xml:space="preserve">tt2926068</t>
  </si>
  <si>
    <t xml:space="preserve">tt2927212</t>
  </si>
  <si>
    <t xml:space="preserve">tt2929690</t>
  </si>
  <si>
    <t xml:space="preserve">tt2931140</t>
  </si>
  <si>
    <t xml:space="preserve">tt2932606</t>
  </si>
  <si>
    <t xml:space="preserve">tt2933474</t>
  </si>
  <si>
    <t xml:space="preserve">tt2933960</t>
  </si>
  <si>
    <t xml:space="preserve">tt2935198</t>
  </si>
  <si>
    <t xml:space="preserve">tt2935390</t>
  </si>
  <si>
    <t xml:space="preserve">tt2935476</t>
  </si>
  <si>
    <t xml:space="preserve">GBP12,000,000</t>
  </si>
  <si>
    <t xml:space="preserve">tt2936174</t>
  </si>
  <si>
    <t xml:space="preserve">tt2936180</t>
  </si>
  <si>
    <t xml:space="preserve">tt2936552</t>
  </si>
  <si>
    <t xml:space="preserve">tt2936884</t>
  </si>
  <si>
    <t xml:space="preserve">tt2937158</t>
  </si>
  <si>
    <t xml:space="preserve">tt2937254</t>
  </si>
  <si>
    <t xml:space="preserve">tt2938740</t>
  </si>
  <si>
    <t xml:space="preserve">tt2939898</t>
  </si>
  <si>
    <t xml:space="preserve">tt2943024</t>
  </si>
  <si>
    <t xml:space="preserve">tt2943556</t>
  </si>
  <si>
    <t xml:space="preserve">tt2943992</t>
  </si>
  <si>
    <t xml:space="preserve">tt2944198</t>
  </si>
  <si>
    <t xml:space="preserve">tt2946050</t>
  </si>
  <si>
    <t xml:space="preserve">tt2947556</t>
  </si>
  <si>
    <t xml:space="preserve">tt2948266</t>
  </si>
  <si>
    <t xml:space="preserve">tt2948358</t>
  </si>
  <si>
    <t xml:space="preserve">tt2948372</t>
  </si>
  <si>
    <t xml:space="preserve">tt2948530</t>
  </si>
  <si>
    <t xml:space="preserve">tt2948566</t>
  </si>
  <si>
    <t xml:space="preserve">tt2948652</t>
  </si>
  <si>
    <t xml:space="preserve">tt2948712</t>
  </si>
  <si>
    <t xml:space="preserve">tt2948840</t>
  </si>
  <si>
    <t xml:space="preserve">tt2949246</t>
  </si>
  <si>
    <t xml:space="preserve">tt2950052</t>
  </si>
  <si>
    <t xml:space="preserve">tt2953050</t>
  </si>
  <si>
    <t xml:space="preserve">tt2954474</t>
  </si>
  <si>
    <t xml:space="preserve">tt2954776</t>
  </si>
  <si>
    <t xml:space="preserve">tt2957760</t>
  </si>
  <si>
    <t xml:space="preserve">tt2958172</t>
  </si>
  <si>
    <t xml:space="preserve">tt2960450</t>
  </si>
  <si>
    <t xml:space="preserve">tt2960470</t>
  </si>
  <si>
    <t xml:space="preserve">tt2960600</t>
  </si>
  <si>
    <t xml:space="preserve">tt2960930</t>
  </si>
  <si>
    <t xml:space="preserve">tt2961890</t>
  </si>
  <si>
    <t xml:space="preserve">tt2962726</t>
  </si>
  <si>
    <t xml:space="preserve">tt2962826</t>
  </si>
  <si>
    <t xml:space="preserve">tt2962984</t>
  </si>
  <si>
    <t xml:space="preserve">tt2965412</t>
  </si>
  <si>
    <t xml:space="preserve">tt2965466</t>
  </si>
  <si>
    <t xml:space="preserve">tt2966934</t>
  </si>
  <si>
    <t xml:space="preserve">tt2967006</t>
  </si>
  <si>
    <t xml:space="preserve">tt2967226</t>
  </si>
  <si>
    <t xml:space="preserve">tt2968804</t>
  </si>
  <si>
    <t xml:space="preserve">tt2971690</t>
  </si>
  <si>
    <t xml:space="preserve">GBP7,158</t>
  </si>
  <si>
    <t xml:space="preserve">tt2972482</t>
  </si>
  <si>
    <t xml:space="preserve">tt2974104</t>
  </si>
  <si>
    <t xml:space="preserve">tt2974624</t>
  </si>
  <si>
    <t xml:space="preserve">tt2976182</t>
  </si>
  <si>
    <t xml:space="preserve">tt2977090</t>
  </si>
  <si>
    <t xml:space="preserve">tt2977110</t>
  </si>
  <si>
    <t xml:space="preserve">tt2978576</t>
  </si>
  <si>
    <t xml:space="preserve">tt2978626</t>
  </si>
  <si>
    <t xml:space="preserve">tt2979920</t>
  </si>
  <si>
    <t xml:space="preserve">tt2980472</t>
  </si>
  <si>
    <t xml:space="preserve">tt2980554</t>
  </si>
  <si>
    <t xml:space="preserve">tt2980708</t>
  </si>
  <si>
    <t xml:space="preserve">tt2980794</t>
  </si>
  <si>
    <t xml:space="preserve">tt2988272</t>
  </si>
  <si>
    <t xml:space="preserve">tt2988852</t>
  </si>
  <si>
    <t xml:space="preserve">tt2989524</t>
  </si>
  <si>
    <t xml:space="preserve">tt2990126</t>
  </si>
  <si>
    <t xml:space="preserve">tt2990738</t>
  </si>
  <si>
    <t xml:space="preserve">tt2990756</t>
  </si>
  <si>
    <t xml:space="preserve">tt2992000</t>
  </si>
  <si>
    <t xml:space="preserve">tt2992146</t>
  </si>
  <si>
    <t xml:space="preserve">tt2992538</t>
  </si>
  <si>
    <t xml:space="preserve">tt2994646</t>
  </si>
  <si>
    <t xml:space="preserve">tt2994832</t>
  </si>
  <si>
    <t xml:space="preserve">tt2994948</t>
  </si>
  <si>
    <t xml:space="preserve">tt2995992</t>
  </si>
  <si>
    <t xml:space="preserve">tt2996684</t>
  </si>
  <si>
    <t xml:space="preserve">tt2996804</t>
  </si>
  <si>
    <t xml:space="preserve">tt2998406</t>
  </si>
  <si>
    <t xml:space="preserve">tt3000308</t>
  </si>
  <si>
    <t xml:space="preserve">tt3001638</t>
  </si>
  <si>
    <t xml:space="preserve">tt3004572</t>
  </si>
  <si>
    <t xml:space="preserve">tt3007132</t>
  </si>
  <si>
    <t xml:space="preserve">tt3007302</t>
  </si>
  <si>
    <t xml:space="preserve">tt3008014</t>
  </si>
  <si>
    <t xml:space="preserve">tt3013160</t>
  </si>
  <si>
    <t xml:space="preserve">tt3013610</t>
  </si>
  <si>
    <t xml:space="preserve">tt3014078</t>
  </si>
  <si>
    <t xml:space="preserve">tt3014284</t>
  </si>
  <si>
    <t xml:space="preserve">tt3014600</t>
  </si>
  <si>
    <t xml:space="preserve">tt3017412</t>
  </si>
  <si>
    <t xml:space="preserve">tt3018528</t>
  </si>
  <si>
    <t xml:space="preserve">tt3020666</t>
  </si>
  <si>
    <t xml:space="preserve">tt3021360</t>
  </si>
  <si>
    <t xml:space="preserve">tt3028018</t>
  </si>
  <si>
    <t xml:space="preserve">tt3028198</t>
  </si>
  <si>
    <t xml:space="preserve">tt3029476</t>
  </si>
  <si>
    <t xml:space="preserve">tt3032282</t>
  </si>
  <si>
    <t xml:space="preserve">tt3033080</t>
  </si>
  <si>
    <t xml:space="preserve">tt3036740</t>
  </si>
  <si>
    <t xml:space="preserve">tt3037676</t>
  </si>
  <si>
    <t xml:space="preserve">tt3038734</t>
  </si>
  <si>
    <t xml:space="preserve">tt3038772</t>
  </si>
  <si>
    <t xml:space="preserve">tt3040216</t>
  </si>
  <si>
    <t xml:space="preserve">tt3042626</t>
  </si>
  <si>
    <t xml:space="preserve">tt3042886</t>
  </si>
  <si>
    <t xml:space="preserve">tt3042926</t>
  </si>
  <si>
    <t xml:space="preserve">tt3043252</t>
  </si>
  <si>
    <t xml:space="preserve">tt3044244</t>
  </si>
  <si>
    <t xml:space="preserve">tt3044562</t>
  </si>
  <si>
    <t xml:space="preserve">tt3044688</t>
  </si>
  <si>
    <t xml:space="preserve">tt3044702</t>
  </si>
  <si>
    <t xml:space="preserve">tt3054798</t>
  </si>
  <si>
    <t xml:space="preserve">tt3056436</t>
  </si>
  <si>
    <t xml:space="preserve">tt3057428</t>
  </si>
  <si>
    <t xml:space="preserve">tt3057572</t>
  </si>
  <si>
    <t xml:space="preserve">tt3057836</t>
  </si>
  <si>
    <t xml:space="preserve">tt3058212</t>
  </si>
  <si>
    <t xml:space="preserve">tt3059816</t>
  </si>
  <si>
    <t xml:space="preserve">tt3060390</t>
  </si>
  <si>
    <t xml:space="preserve">tt3060492</t>
  </si>
  <si>
    <t xml:space="preserve">tt3060670</t>
  </si>
  <si>
    <t xml:space="preserve">tt3061100</t>
  </si>
  <si>
    <t xml:space="preserve">tt3062320</t>
  </si>
  <si>
    <t xml:space="preserve">tt3062742</t>
  </si>
  <si>
    <t xml:space="preserve">tt3062880</t>
  </si>
  <si>
    <t xml:space="preserve">tt3062976</t>
  </si>
  <si>
    <t xml:space="preserve">tt3064298</t>
  </si>
  <si>
    <t xml:space="preserve">tt3064356</t>
  </si>
  <si>
    <t xml:space="preserve">tt3064620</t>
  </si>
  <si>
    <t xml:space="preserve">tt3065132</t>
  </si>
  <si>
    <t xml:space="preserve">tt3066630</t>
  </si>
  <si>
    <t xml:space="preserve">tt3067260</t>
  </si>
  <si>
    <t xml:space="preserve">tt3068192</t>
  </si>
  <si>
    <t xml:space="preserve">tt3068544</t>
  </si>
  <si>
    <t xml:space="preserve">tt3070922</t>
  </si>
  <si>
    <t xml:space="preserve">tt3072636</t>
  </si>
  <si>
    <t xml:space="preserve">tt3072876</t>
  </si>
  <si>
    <t xml:space="preserve">tt3073898</t>
  </si>
  <si>
    <t xml:space="preserve">tt3074578</t>
  </si>
  <si>
    <t xml:space="preserve">tt3074780</t>
  </si>
  <si>
    <t xml:space="preserve">tt3074784</t>
  </si>
  <si>
    <t xml:space="preserve">tt3079016</t>
  </si>
  <si>
    <t xml:space="preserve">tt3080844</t>
  </si>
  <si>
    <t xml:space="preserve">tt3082826</t>
  </si>
  <si>
    <t xml:space="preserve">tt3082854</t>
  </si>
  <si>
    <t xml:space="preserve">tt3082898</t>
  </si>
  <si>
    <t xml:space="preserve">tt3082920</t>
  </si>
  <si>
    <t xml:space="preserve">tt3083008</t>
  </si>
  <si>
    <t xml:space="preserve">tt3084028</t>
  </si>
  <si>
    <t xml:space="preserve">tt3086442</t>
  </si>
  <si>
    <t xml:space="preserve">tt3089388</t>
  </si>
  <si>
    <t xml:space="preserve">tt3089904</t>
  </si>
  <si>
    <t xml:space="preserve">tt3090252</t>
  </si>
  <si>
    <t xml:space="preserve">tt3090670</t>
  </si>
  <si>
    <t xml:space="preserve">tt3091258</t>
  </si>
  <si>
    <t xml:space="preserve">tt3091282</t>
  </si>
  <si>
    <t xml:space="preserve">tt3091552</t>
  </si>
  <si>
    <t xml:space="preserve">tt3092606</t>
  </si>
  <si>
    <t xml:space="preserve">tt3093286</t>
  </si>
  <si>
    <t xml:space="preserve">tt3093520</t>
  </si>
  <si>
    <t xml:space="preserve">tt3093522</t>
  </si>
  <si>
    <t xml:space="preserve">tt3094252</t>
  </si>
  <si>
    <t xml:space="preserve">tt3095356</t>
  </si>
  <si>
    <t xml:space="preserve">tt3096858</t>
  </si>
  <si>
    <t xml:space="preserve">tt3100274</t>
  </si>
  <si>
    <t xml:space="preserve">tt3100636</t>
  </si>
  <si>
    <t xml:space="preserve">tt3102356</t>
  </si>
  <si>
    <t xml:space="preserve">tt3102906</t>
  </si>
  <si>
    <t xml:space="preserve">tt3103326</t>
  </si>
  <si>
    <t xml:space="preserve">tt3103412</t>
  </si>
  <si>
    <t xml:space="preserve">tt3104818</t>
  </si>
  <si>
    <t xml:space="preserve">tt3104930</t>
  </si>
  <si>
    <t xml:space="preserve">tt3105662</t>
  </si>
  <si>
    <t xml:space="preserve">tt3106314</t>
  </si>
  <si>
    <t xml:space="preserve">tt3106868</t>
  </si>
  <si>
    <t xml:space="preserve">tt3107070</t>
  </si>
  <si>
    <t xml:space="preserve">tt3108244</t>
  </si>
  <si>
    <t xml:space="preserve">tt3108840</t>
  </si>
  <si>
    <t xml:space="preserve">GBP30,000</t>
  </si>
  <si>
    <t xml:space="preserve">tt3109200</t>
  </si>
  <si>
    <t xml:space="preserve">tt3110960</t>
  </si>
  <si>
    <t xml:space="preserve">tt3111618</t>
  </si>
  <si>
    <t xml:space="preserve">tt3112330</t>
  </si>
  <si>
    <t xml:space="preserve">tt3113696</t>
  </si>
  <si>
    <t xml:space="preserve">tt3114132</t>
  </si>
  <si>
    <t xml:space="preserve">tt3115712</t>
  </si>
  <si>
    <t xml:space="preserve">tt3116072</t>
  </si>
  <si>
    <t xml:space="preserve">tt3118194</t>
  </si>
  <si>
    <t xml:space="preserve">tt3118452</t>
  </si>
  <si>
    <t xml:space="preserve">tt3119416</t>
  </si>
  <si>
    <t xml:space="preserve">tt3120916</t>
  </si>
  <si>
    <t xml:space="preserve">tt3122842</t>
  </si>
  <si>
    <t xml:space="preserve">tt3125220</t>
  </si>
  <si>
    <t xml:space="preserve">tt3125472</t>
  </si>
  <si>
    <t xml:space="preserve">tt3127902</t>
  </si>
  <si>
    <t xml:space="preserve">tt3128668</t>
  </si>
  <si>
    <t xml:space="preserve">GBP120,000</t>
  </si>
  <si>
    <t xml:space="preserve">tt3128900</t>
  </si>
  <si>
    <t xml:space="preserve">tt3130734</t>
  </si>
  <si>
    <t xml:space="preserve">tt3130776</t>
  </si>
  <si>
    <t xml:space="preserve">tt3132632</t>
  </si>
  <si>
    <t xml:space="preserve">tt3134422</t>
  </si>
  <si>
    <t xml:space="preserve">tt3134910</t>
  </si>
  <si>
    <t xml:space="preserve">tt3137630</t>
  </si>
  <si>
    <t xml:space="preserve">tt3138104</t>
  </si>
  <si>
    <t xml:space="preserve">tt3138344</t>
  </si>
  <si>
    <t xml:space="preserve">tt3138532</t>
  </si>
  <si>
    <t xml:space="preserve">tt3138558</t>
  </si>
  <si>
    <t xml:space="preserve">tt3138602</t>
  </si>
  <si>
    <t xml:space="preserve">tt3138698</t>
  </si>
  <si>
    <t xml:space="preserve">tt3139538</t>
  </si>
  <si>
    <t xml:space="preserve">tt3139764</t>
  </si>
  <si>
    <t xml:space="preserve">tt3141498</t>
  </si>
  <si>
    <t xml:space="preserve">EU80,000</t>
  </si>
  <si>
    <t xml:space="preserve">tt3142232</t>
  </si>
  <si>
    <t xml:space="preserve">tt3142234</t>
  </si>
  <si>
    <t xml:space="preserve">tt3142366</t>
  </si>
  <si>
    <t xml:space="preserve">tt3142764</t>
  </si>
  <si>
    <t xml:space="preserve">tt3144098</t>
  </si>
  <si>
    <t xml:space="preserve">tt3145220</t>
  </si>
  <si>
    <t xml:space="preserve">tt3147284</t>
  </si>
  <si>
    <t xml:space="preserve">tt3148348</t>
  </si>
  <si>
    <t xml:space="preserve">tt3148552</t>
  </si>
  <si>
    <t xml:space="preserve">tt3149038</t>
  </si>
  <si>
    <t xml:space="preserve">tt3153582</t>
  </si>
  <si>
    <t xml:space="preserve">tt3153628</t>
  </si>
  <si>
    <t xml:space="preserve">tt3154310</t>
  </si>
  <si>
    <t xml:space="preserve">tt3155242</t>
  </si>
  <si>
    <t xml:space="preserve">tt3155328</t>
  </si>
  <si>
    <t xml:space="preserve">tt3159708</t>
  </si>
  <si>
    <t xml:space="preserve">tt3162938</t>
  </si>
  <si>
    <t xml:space="preserve">tt3163224</t>
  </si>
  <si>
    <t xml:space="preserve">tt3164198</t>
  </si>
  <si>
    <t xml:space="preserve">tt3165612</t>
  </si>
  <si>
    <t xml:space="preserve">tt3165630</t>
  </si>
  <si>
    <t xml:space="preserve">tt3168760</t>
  </si>
  <si>
    <t xml:space="preserve">tt3168808</t>
  </si>
  <si>
    <t xml:space="preserve">tt3169706</t>
  </si>
  <si>
    <t xml:space="preserve">tt3170902</t>
  </si>
  <si>
    <t xml:space="preserve">tt3171246</t>
  </si>
  <si>
    <t xml:space="preserve">tt3171832</t>
  </si>
  <si>
    <t xml:space="preserve">tt3172126</t>
  </si>
  <si>
    <t xml:space="preserve">tt3173104</t>
  </si>
  <si>
    <t xml:space="preserve">tt3173594</t>
  </si>
  <si>
    <t xml:space="preserve">tt3173910</t>
  </si>
  <si>
    <t xml:space="preserve">tt3174376</t>
  </si>
  <si>
    <t xml:space="preserve">tt3175038</t>
  </si>
  <si>
    <t xml:space="preserve">tt3177080</t>
  </si>
  <si>
    <t xml:space="preserve">tt3181776</t>
  </si>
  <si>
    <t xml:space="preserve">tt3181920</t>
  </si>
  <si>
    <t xml:space="preserve">tt3185602</t>
  </si>
  <si>
    <t xml:space="preserve">tt3186318</t>
  </si>
  <si>
    <t xml:space="preserve">tt3194590</t>
  </si>
  <si>
    <t xml:space="preserve">tt3195056</t>
  </si>
  <si>
    <t xml:space="preserve">tt3195742</t>
  </si>
  <si>
    <t xml:space="preserve">tt3196830</t>
  </si>
  <si>
    <t xml:space="preserve">tt3197766</t>
  </si>
  <si>
    <t xml:space="preserve">tt3198958</t>
  </si>
  <si>
    <t xml:space="preserve">tt3200980</t>
  </si>
  <si>
    <t xml:space="preserve">tt3201390</t>
  </si>
  <si>
    <t xml:space="preserve">tt3202890</t>
  </si>
  <si>
    <t xml:space="preserve">&lt;pitemprop="reviewBody"&gt;HumanTraffickingbywayofanInternetScam&amp;#x22;Selling&amp;#x22;ChildrentoDesperate,WantingRichParentsTryingtoAvoidRed-Tape,withthePretenseofLegitimacy.&lt;br/&gt;&lt;br/&gt;TheLow-BudgetMoviestartswiththeDevastationofaHaitianEarthquakeanditsAftermath.TheOrphanedChildrenarethenExploitedasProduct.&lt;br/&gt;&lt;br/&gt;PuertoRicanLocationsHighlighttheBackdroptowhatamountstoaFranticChaseto&amp;#x22;Reclaim&amp;#x22;aLittleGirlthathasbeen&amp;#x22;Reclaimed&amp;#x22;bytheTraffickers.It&amp;#x27;saBattleofBrawnwithveryLittleWitonBothSides.&lt;br/&gt;&lt;br/&gt;JohnCusacvsRyanPhillippeandRachelleLefevrewithLittleBrianaRoyasthe&amp;#x22;Daughter&amp;#x22;/Package.&lt;br/&gt;&lt;br/&gt;It&amp;#x27;sSuspensefulEnoughwiththeActionandActingonParwiththeProduction,EspeciallyCusacwhoElevatestheProceedingsinquiteaSlimyRoleinthisFormulaicFilm.&lt;br/&gt;&lt;br/&gt;WorthaWatchforInterestedViewersbutdon&amp;#x27;texpectanySurprises,ItdoeshavearatherDistantFeelconsideringtheUpCloseSituationofa&amp;#x22;Family&amp;#x22;TornApartandtheUrgencyInvolved.&lt;/p&gt;</t>
  </si>
  <si>
    <t xml:space="preserve">tt3203616</t>
  </si>
  <si>
    <t xml:space="preserve">tt3203620</t>
  </si>
  <si>
    <t xml:space="preserve">tt3203890</t>
  </si>
  <si>
    <t xml:space="preserve">tt3203992</t>
  </si>
  <si>
    <t xml:space="preserve">tt3204392</t>
  </si>
  <si>
    <t xml:space="preserve">tt3207536</t>
  </si>
  <si>
    <t xml:space="preserve">tt3210282</t>
  </si>
  <si>
    <t xml:space="preserve">tt3210998</t>
  </si>
  <si>
    <t xml:space="preserve">tt3212232</t>
  </si>
  <si>
    <t xml:space="preserve">tt3212392</t>
  </si>
  <si>
    <t xml:space="preserve">tt3212408</t>
  </si>
  <si>
    <t xml:space="preserve">tt3212568</t>
  </si>
  <si>
    <t xml:space="preserve">tt3212904</t>
  </si>
  <si>
    <t xml:space="preserve">tt3212910</t>
  </si>
  <si>
    <t xml:space="preserve">tt3213204</t>
  </si>
  <si>
    <t xml:space="preserve">tt3214002</t>
  </si>
  <si>
    <t xml:space="preserve">tt3214248</t>
  </si>
  <si>
    <t xml:space="preserve">tt3219194</t>
  </si>
  <si>
    <t xml:space="preserve">tt3219268</t>
  </si>
  <si>
    <t xml:space="preserve">tt3219310</t>
  </si>
  <si>
    <t xml:space="preserve">tt3219604</t>
  </si>
  <si>
    <t xml:space="preserve">tt3219610</t>
  </si>
  <si>
    <t xml:space="preserve">tt3221952</t>
  </si>
  <si>
    <t xml:space="preserve">tt3226754</t>
  </si>
  <si>
    <t xml:space="preserve">tt3228088</t>
  </si>
  <si>
    <t xml:space="preserve">tt3228302</t>
  </si>
  <si>
    <t xml:space="preserve">tt3228360</t>
  </si>
  <si>
    <t xml:space="preserve">tt3228928</t>
  </si>
  <si>
    <t xml:space="preserve">tt3230660</t>
  </si>
  <si>
    <t xml:space="preserve">tt3231010</t>
  </si>
  <si>
    <t xml:space="preserve">tt3233418</t>
  </si>
  <si>
    <t xml:space="preserve">tt3234084</t>
  </si>
  <si>
    <t xml:space="preserve">tt3236120</t>
  </si>
  <si>
    <t xml:space="preserve">tt3237154</t>
  </si>
  <si>
    <t xml:space="preserve">tt3239618</t>
  </si>
  <si>
    <t xml:space="preserve">AselectionofouttakeswithGross,Guilloryandothercastmembersisfeaturedduringtheclosingcredits.&lt;ahref="trivia?tab=cz&amp;ref_=tt_trv_cc"</t>
  </si>
  <si>
    <t xml:space="preserve">tt3240784</t>
  </si>
  <si>
    <t xml:space="preserve">tt3242934</t>
  </si>
  <si>
    <t xml:space="preserve">tt3244446</t>
  </si>
  <si>
    <t xml:space="preserve">tt3244512</t>
  </si>
  <si>
    <t xml:space="preserve">tt3244582</t>
  </si>
  <si>
    <t xml:space="preserve">tt3244992</t>
  </si>
  <si>
    <t xml:space="preserve">tt3247286</t>
  </si>
  <si>
    <t xml:space="preserve">tt3247714</t>
  </si>
  <si>
    <t xml:space="preserve">tt3248600</t>
  </si>
  <si>
    <t xml:space="preserve">tt3250032</t>
  </si>
  <si>
    <t xml:space="preserve">tt3250650</t>
  </si>
  <si>
    <t xml:space="preserve">tt3252594</t>
  </si>
  <si>
    <t xml:space="preserve">tt3253548</t>
  </si>
  <si>
    <t xml:space="preserve">tt3253624</t>
  </si>
  <si>
    <t xml:space="preserve">tt3254796</t>
  </si>
  <si>
    <t xml:space="preserve">tt3257550</t>
  </si>
  <si>
    <t xml:space="preserve">tt3262022</t>
  </si>
  <si>
    <t xml:space="preserve">tt3262252</t>
  </si>
  <si>
    <t xml:space="preserve">tt3263548</t>
  </si>
  <si>
    <t xml:space="preserve">tt3263614</t>
  </si>
  <si>
    <t xml:space="preserve">tt3263996</t>
  </si>
  <si>
    <t xml:space="preserve">tt3264102</t>
  </si>
  <si>
    <t xml:space="preserve">tt3265262</t>
  </si>
  <si>
    <t xml:space="preserve">tt3266948</t>
  </si>
  <si>
    <t xml:space="preserve">tt3268030</t>
  </si>
  <si>
    <t xml:space="preserve">tt3268340</t>
  </si>
  <si>
    <t xml:space="preserve">tt3268458</t>
  </si>
  <si>
    <t xml:space="preserve">tt3268790</t>
  </si>
  <si>
    <t xml:space="preserve">tt3268850</t>
  </si>
  <si>
    <t xml:space="preserve">tt3270108</t>
  </si>
  <si>
    <t xml:space="preserve">tt3270538</t>
  </si>
  <si>
    <t xml:space="preserve">tt3271120</t>
  </si>
  <si>
    <t xml:space="preserve">tt3272570</t>
  </si>
  <si>
    <t xml:space="preserve">tt3275216</t>
  </si>
  <si>
    <t xml:space="preserve">tt3276924</t>
  </si>
  <si>
    <t xml:space="preserve">tt3278330</t>
  </si>
  <si>
    <t xml:space="preserve">tt3279124</t>
  </si>
  <si>
    <t xml:space="preserve">tt3279176</t>
  </si>
  <si>
    <t xml:space="preserve">tt3280262</t>
  </si>
  <si>
    <t xml:space="preserve">tt3280916</t>
  </si>
  <si>
    <t xml:space="preserve">tt3281074</t>
  </si>
  <si>
    <t xml:space="preserve">tt3281944</t>
  </si>
  <si>
    <t xml:space="preserve">tt3282712</t>
  </si>
  <si>
    <t xml:space="preserve">tt3282858</t>
  </si>
  <si>
    <t xml:space="preserve">tt3284178</t>
  </si>
  <si>
    <t xml:space="preserve">tt3285740</t>
  </si>
  <si>
    <t xml:space="preserve">tt3286052</t>
  </si>
  <si>
    <t xml:space="preserve">tt3289712</t>
  </si>
  <si>
    <t xml:space="preserve">tt3294200</t>
  </si>
  <si>
    <t xml:space="preserve">GBP750,000</t>
  </si>
  <si>
    <t xml:space="preserve">tt3297330</t>
  </si>
  <si>
    <t xml:space="preserve">tt3297382</t>
  </si>
  <si>
    <t xml:space="preserve">tt3297554</t>
  </si>
  <si>
    <t xml:space="preserve">tt3297792</t>
  </si>
  <si>
    <t xml:space="preserve">tt3300124</t>
  </si>
  <si>
    <t xml:space="preserve">tt3302498</t>
  </si>
  <si>
    <t xml:space="preserve">tt3302654</t>
  </si>
  <si>
    <t xml:space="preserve">tt3302962</t>
  </si>
  <si>
    <t xml:space="preserve">tt3304524</t>
  </si>
  <si>
    <t xml:space="preserve">tt3304610</t>
  </si>
  <si>
    <t xml:space="preserve">tt3305308</t>
  </si>
  <si>
    <t xml:space="preserve">tt3305388</t>
  </si>
  <si>
    <t xml:space="preserve">tt3305844</t>
  </si>
  <si>
    <t xml:space="preserve">tt3311988</t>
  </si>
  <si>
    <t xml:space="preserve">tt3312830</t>
  </si>
  <si>
    <t xml:space="preserve">EU12,300,000</t>
  </si>
  <si>
    <t xml:space="preserve">tt3312868</t>
  </si>
  <si>
    <t xml:space="preserve">tt3313072</t>
  </si>
  <si>
    <t xml:space="preserve">tt3313908</t>
  </si>
  <si>
    <t xml:space="preserve">tt3315398</t>
  </si>
  <si>
    <t xml:space="preserve">tt3315426</t>
  </si>
  <si>
    <t xml:space="preserve">tt3315656</t>
  </si>
  <si>
    <t xml:space="preserve">tt3317208</t>
  </si>
  <si>
    <t xml:space="preserve">tt3317522</t>
  </si>
  <si>
    <t xml:space="preserve">tt3317710</t>
  </si>
  <si>
    <t xml:space="preserve">tt3318750</t>
  </si>
  <si>
    <t xml:space="preserve">tt3319018</t>
  </si>
  <si>
    <t xml:space="preserve">tt3319508</t>
  </si>
  <si>
    <t xml:space="preserve">tt3319844</t>
  </si>
  <si>
    <t xml:space="preserve">tt3320500</t>
  </si>
  <si>
    <t xml:space="preserve">tt3321300</t>
  </si>
  <si>
    <t xml:space="preserve">tt3322420</t>
  </si>
  <si>
    <t xml:space="preserve">tt3322892</t>
  </si>
  <si>
    <t xml:space="preserve">tt3324702</t>
  </si>
  <si>
    <t xml:space="preserve">tt3326096</t>
  </si>
  <si>
    <t xml:space="preserve">tt3326366</t>
  </si>
  <si>
    <t xml:space="preserve">tt3326880</t>
  </si>
  <si>
    <t xml:space="preserve">tt3327624</t>
  </si>
  <si>
    <t xml:space="preserve">tt3329246</t>
  </si>
  <si>
    <t xml:space="preserve">tt3330764</t>
  </si>
  <si>
    <t xml:space="preserve">tt3331028</t>
  </si>
  <si>
    <t xml:space="preserve">tt3331954</t>
  </si>
  <si>
    <t xml:space="preserve">tt3332308</t>
  </si>
  <si>
    <t xml:space="preserve">tt3335606</t>
  </si>
  <si>
    <t xml:space="preserve">tt3336368</t>
  </si>
  <si>
    <t xml:space="preserve">tt3339534</t>
  </si>
  <si>
    <t xml:space="preserve">tt3339674</t>
  </si>
  <si>
    <t xml:space="preserve">tt3343136</t>
  </si>
  <si>
    <t xml:space="preserve">tt3343784</t>
  </si>
  <si>
    <t xml:space="preserve">tt3343868</t>
  </si>
  <si>
    <t xml:space="preserve">tt3344680</t>
  </si>
  <si>
    <t xml:space="preserve">tt3344694</t>
  </si>
  <si>
    <t xml:space="preserve">tt3344922</t>
  </si>
  <si>
    <t xml:space="preserve">tt3346224</t>
  </si>
  <si>
    <t xml:space="preserve">tt3346824</t>
  </si>
  <si>
    <t xml:space="preserve">tt3348730</t>
  </si>
  <si>
    <t xml:space="preserve">tt3349550</t>
  </si>
  <si>
    <t xml:space="preserve">tt3349578</t>
  </si>
  <si>
    <t xml:space="preserve">tt3349772</t>
  </si>
  <si>
    <t xml:space="preserve">tt3350996</t>
  </si>
  <si>
    <t xml:space="preserve">tt3351038</t>
  </si>
  <si>
    <t xml:space="preserve">tt3352034</t>
  </si>
  <si>
    <t xml:space="preserve">tt3352390</t>
  </si>
  <si>
    <t xml:space="preserve">tt3353060</t>
  </si>
  <si>
    <t xml:space="preserve">tt3353850</t>
  </si>
  <si>
    <t xml:space="preserve">tt3362914</t>
  </si>
  <si>
    <t xml:space="preserve">tt3369248</t>
  </si>
  <si>
    <t xml:space="preserve">tt3369350</t>
  </si>
  <si>
    <t xml:space="preserve">tt3370900</t>
  </si>
  <si>
    <t xml:space="preserve">tt3374966</t>
  </si>
  <si>
    <t xml:space="preserve">tt3377996</t>
  </si>
  <si>
    <t xml:space="preserve">tt3380264</t>
  </si>
  <si>
    <t xml:space="preserve">tt3382636</t>
  </si>
  <si>
    <t xml:space="preserve">tt3383262</t>
  </si>
  <si>
    <t xml:space="preserve">tt3384180</t>
  </si>
  <si>
    <t xml:space="preserve">tt3384350</t>
  </si>
  <si>
    <t xml:space="preserve">tt3384870</t>
  </si>
  <si>
    <t xml:space="preserve">tt3385398</t>
  </si>
  <si>
    <t xml:space="preserve">tt3387648</t>
  </si>
  <si>
    <t xml:space="preserve">tt3393198</t>
  </si>
  <si>
    <t xml:space="preserve">tt3393372</t>
  </si>
  <si>
    <t xml:space="preserve">tt3395184</t>
  </si>
  <si>
    <t xml:space="preserve">tt3395478</t>
  </si>
  <si>
    <t xml:space="preserve">tt3395582</t>
  </si>
  <si>
    <t xml:space="preserve">tt3397754</t>
  </si>
  <si>
    <t xml:space="preserve">tt3397918</t>
  </si>
  <si>
    <t xml:space="preserve">tt3398048</t>
  </si>
  <si>
    <t xml:space="preserve">tt3398052</t>
  </si>
  <si>
    <t xml:space="preserve">tt3398252</t>
  </si>
  <si>
    <t xml:space="preserve">tt3398268</t>
  </si>
  <si>
    <t xml:space="preserve">tt3399112</t>
  </si>
  <si>
    <t xml:space="preserve">tt3399462</t>
  </si>
  <si>
    <t xml:space="preserve">tt3399896</t>
  </si>
  <si>
    <t xml:space="preserve">tt3399916</t>
  </si>
  <si>
    <t xml:space="preserve">tt3400872</t>
  </si>
  <si>
    <t xml:space="preserve">tt3401392</t>
  </si>
  <si>
    <t xml:space="preserve">tt3401748</t>
  </si>
  <si>
    <t xml:space="preserve">tt3402236</t>
  </si>
  <si>
    <t xml:space="preserve">tt3402834</t>
  </si>
  <si>
    <t xml:space="preserve">tt3405236</t>
  </si>
  <si>
    <t xml:space="preserve">tt3407278</t>
  </si>
  <si>
    <t xml:space="preserve">tt3407428</t>
  </si>
  <si>
    <t xml:space="preserve">tt3408174</t>
  </si>
  <si>
    <t xml:space="preserve">tt3409392</t>
  </si>
  <si>
    <t xml:space="preserve">tt3410408</t>
  </si>
  <si>
    <t xml:space="preserve">tt3410666</t>
  </si>
  <si>
    <t xml:space="preserve">tt3411432</t>
  </si>
  <si>
    <t xml:space="preserve">EU8,400,000</t>
  </si>
  <si>
    <t xml:space="preserve">tt3411444</t>
  </si>
  <si>
    <t xml:space="preserve">tt3412684</t>
  </si>
  <si>
    <t xml:space="preserve">tt3412968</t>
  </si>
  <si>
    <t xml:space="preserve">tt3413772</t>
  </si>
  <si>
    <t xml:space="preserve">tt3414960</t>
  </si>
  <si>
    <t xml:space="preserve">tt3416742</t>
  </si>
  <si>
    <t xml:space="preserve">tt3416744</t>
  </si>
  <si>
    <t xml:space="preserve">tt3417764</t>
  </si>
  <si>
    <t xml:space="preserve">tt3417854</t>
  </si>
  <si>
    <t xml:space="preserve">tt3419894</t>
  </si>
  <si>
    <t xml:space="preserve">tt3421036</t>
  </si>
  <si>
    <t xml:space="preserve">tt3421052</t>
  </si>
  <si>
    <t xml:space="preserve">tt3422462</t>
  </si>
  <si>
    <t xml:space="preserve">tt3424690</t>
  </si>
  <si>
    <t xml:space="preserve">tt3426262</t>
  </si>
  <si>
    <t xml:space="preserve">tt3431016</t>
  </si>
  <si>
    <t xml:space="preserve">tt3433082</t>
  </si>
  <si>
    <t xml:space="preserve">tt3433160</t>
  </si>
  <si>
    <t xml:space="preserve">tt3440132</t>
  </si>
  <si>
    <t xml:space="preserve">tt3442990</t>
  </si>
  <si>
    <t xml:space="preserve">tt3445270</t>
  </si>
  <si>
    <t xml:space="preserve">tt3447364</t>
  </si>
  <si>
    <t xml:space="preserve">tt3447558</t>
  </si>
  <si>
    <t xml:space="preserve">tt3449200</t>
  </si>
  <si>
    <t xml:space="preserve">tt3449788</t>
  </si>
  <si>
    <t xml:space="preserve">tt3451230</t>
  </si>
  <si>
    <t xml:space="preserve">tt3454070</t>
  </si>
  <si>
    <t xml:space="preserve">tt3454574</t>
  </si>
  <si>
    <t xml:space="preserve">tt3455740</t>
  </si>
  <si>
    <t xml:space="preserve">GBP700,000</t>
  </si>
  <si>
    <t xml:space="preserve">tt3455822</t>
  </si>
  <si>
    <t xml:space="preserve">tt3456090</t>
  </si>
  <si>
    <t xml:space="preserve">tt3456206</t>
  </si>
  <si>
    <t xml:space="preserve">tt3457138</t>
  </si>
  <si>
    <t xml:space="preserve">tt3457486</t>
  </si>
  <si>
    <t xml:space="preserve">tt3457734</t>
  </si>
  <si>
    <t xml:space="preserve">tt3458118</t>
  </si>
  <si>
    <t xml:space="preserve">tt3458236</t>
  </si>
  <si>
    <t xml:space="preserve">tt3460084</t>
  </si>
  <si>
    <t xml:space="preserve">tt3461828</t>
  </si>
  <si>
    <t xml:space="preserve">tt3462002</t>
  </si>
  <si>
    <t xml:space="preserve">tt3462896</t>
  </si>
  <si>
    <t xml:space="preserve">tt3464290</t>
  </si>
  <si>
    <t xml:space="preserve">tt3464624</t>
  </si>
  <si>
    <t xml:space="preserve">GBP600</t>
  </si>
  <si>
    <t xml:space="preserve">tt3464902</t>
  </si>
  <si>
    <t xml:space="preserve">tt3465488</t>
  </si>
  <si>
    <t xml:space="preserve">tt3467900</t>
  </si>
  <si>
    <t xml:space="preserve">tt3467914</t>
  </si>
  <si>
    <t xml:space="preserve">tt3469592</t>
  </si>
  <si>
    <t xml:space="preserve">tt3469676</t>
  </si>
  <si>
    <t xml:space="preserve">tt3471098</t>
  </si>
  <si>
    <t xml:space="preserve">tt3471592</t>
  </si>
  <si>
    <t xml:space="preserve">tt3472226</t>
  </si>
  <si>
    <t xml:space="preserve">tt3472754</t>
  </si>
  <si>
    <t xml:space="preserve">tt3474468</t>
  </si>
  <si>
    <t xml:space="preserve">tt3478186</t>
  </si>
  <si>
    <t xml:space="preserve">tt3478510</t>
  </si>
  <si>
    <t xml:space="preserve">tt3479208</t>
  </si>
  <si>
    <t xml:space="preserve">tt3480796</t>
  </si>
  <si>
    <t xml:space="preserve">tt3480942</t>
  </si>
  <si>
    <t xml:space="preserve">tt3481000</t>
  </si>
  <si>
    <t xml:space="preserve">tt3481634</t>
  </si>
  <si>
    <t xml:space="preserve">tt3482922</t>
  </si>
  <si>
    <t xml:space="preserve">tt3483646</t>
  </si>
  <si>
    <t xml:space="preserve">tt3483712</t>
  </si>
  <si>
    <t xml:space="preserve">tt3485166</t>
  </si>
  <si>
    <t xml:space="preserve">tt3485754</t>
  </si>
  <si>
    <t xml:space="preserve">tt3485800</t>
  </si>
  <si>
    <t xml:space="preserve">tt3486542</t>
  </si>
  <si>
    <t xml:space="preserve">tt3487994</t>
  </si>
  <si>
    <t xml:space="preserve">tt3488184</t>
  </si>
  <si>
    <t xml:space="preserve">tt3488668</t>
  </si>
  <si>
    <t xml:space="preserve">tt3491962</t>
  </si>
  <si>
    <t xml:space="preserve">tt3495000</t>
  </si>
  <si>
    <t xml:space="preserve">tt3495034</t>
  </si>
  <si>
    <t xml:space="preserve">tt3496372</t>
  </si>
  <si>
    <t xml:space="preserve">tt3498590</t>
  </si>
  <si>
    <t xml:space="preserve">tt3498950</t>
  </si>
  <si>
    <t xml:space="preserve">tt3499458</t>
  </si>
  <si>
    <t xml:space="preserve">tt3501112</t>
  </si>
  <si>
    <t xml:space="preserve">tt3501416</t>
  </si>
  <si>
    <t xml:space="preserve">tt3501590</t>
  </si>
  <si>
    <t xml:space="preserve">tt3501632</t>
  </si>
  <si>
    <t xml:space="preserve">tt3504048</t>
  </si>
  <si>
    <t xml:space="preserve">tt3504604</t>
  </si>
  <si>
    <t xml:space="preserve">tt3505682</t>
  </si>
  <si>
    <t xml:space="preserve">tt3505712</t>
  </si>
  <si>
    <t xml:space="preserve">tt3505950</t>
  </si>
  <si>
    <t xml:space="preserve">tt3506970</t>
  </si>
  <si>
    <t xml:space="preserve">tt3510452</t>
  </si>
  <si>
    <t xml:space="preserve">tt3511124</t>
  </si>
  <si>
    <t xml:space="preserve">tt3511542</t>
  </si>
  <si>
    <t xml:space="preserve">tt3511596</t>
  </si>
  <si>
    <t xml:space="preserve">tt3512160</t>
  </si>
  <si>
    <t xml:space="preserve">tt3512486</t>
  </si>
  <si>
    <t xml:space="preserve">tt3513498</t>
  </si>
  <si>
    <t xml:space="preserve">tt3515852</t>
  </si>
  <si>
    <t xml:space="preserve">tt3517044</t>
  </si>
  <si>
    <t xml:space="preserve">tt3518524</t>
  </si>
  <si>
    <t xml:space="preserve">GBP10,000</t>
  </si>
  <si>
    <t xml:space="preserve">tt3519772</t>
  </si>
  <si>
    <t xml:space="preserve">tt3520008</t>
  </si>
  <si>
    <t xml:space="preserve">tt3520216</t>
  </si>
  <si>
    <t xml:space="preserve">tt3520418</t>
  </si>
  <si>
    <t xml:space="preserve">tt3521126</t>
  </si>
  <si>
    <t xml:space="preserve">tt3521134</t>
  </si>
  <si>
    <t xml:space="preserve">tt3521442</t>
  </si>
  <si>
    <t xml:space="preserve">tt3524578</t>
  </si>
  <si>
    <t xml:space="preserve">tt3525346</t>
  </si>
  <si>
    <t xml:space="preserve">tt3526120</t>
  </si>
  <si>
    <t xml:space="preserve">tt3526286</t>
  </si>
  <si>
    <t xml:space="preserve">tt3526408</t>
  </si>
  <si>
    <t xml:space="preserve">tt3526706</t>
  </si>
  <si>
    <t xml:space="preserve">tt3529198</t>
  </si>
  <si>
    <t xml:space="preserve">tt3529656</t>
  </si>
  <si>
    <t xml:space="preserve">tt3529664</t>
  </si>
  <si>
    <t xml:space="preserve">tt3529996</t>
  </si>
  <si>
    <t xml:space="preserve">tt3530146</t>
  </si>
  <si>
    <t xml:space="preserve">tt3530882</t>
  </si>
  <si>
    <t xml:space="preserve">tt3531202</t>
  </si>
  <si>
    <t xml:space="preserve">EU4,749,500</t>
  </si>
  <si>
    <t xml:space="preserve">tt3531578</t>
  </si>
  <si>
    <t xml:space="preserve">tt3531604</t>
  </si>
  <si>
    <t xml:space="preserve">tt3531790</t>
  </si>
  <si>
    <t xml:space="preserve">tt3531852</t>
  </si>
  <si>
    <t xml:space="preserve">tt3532216</t>
  </si>
  <si>
    <t xml:space="preserve">tt3532298</t>
  </si>
  <si>
    <t xml:space="preserve">tt3532608</t>
  </si>
  <si>
    <t xml:space="preserve">tt3533352</t>
  </si>
  <si>
    <t xml:space="preserve">tt3533916</t>
  </si>
  <si>
    <t xml:space="preserve">tt3534282</t>
  </si>
  <si>
    <t xml:space="preserve">tt3534636</t>
  </si>
  <si>
    <t xml:space="preserve">tt3538328</t>
  </si>
  <si>
    <t xml:space="preserve">tt3538964</t>
  </si>
  <si>
    <t xml:space="preserve">tt3539966</t>
  </si>
  <si>
    <t xml:space="preserve">tt3541080</t>
  </si>
  <si>
    <t xml:space="preserve">tt3542342</t>
  </si>
  <si>
    <t xml:space="preserve">tt3544048</t>
  </si>
  <si>
    <t xml:space="preserve">tt3544082</t>
  </si>
  <si>
    <t xml:space="preserve">tt3544112</t>
  </si>
  <si>
    <t xml:space="preserve">tt3544326</t>
  </si>
  <si>
    <t xml:space="preserve">tt3546396</t>
  </si>
  <si>
    <t xml:space="preserve">tt3547682</t>
  </si>
  <si>
    <t xml:space="preserve">tt3549206</t>
  </si>
  <si>
    <t xml:space="preserve">tt3549474</t>
  </si>
  <si>
    <t xml:space="preserve">tt3549508</t>
  </si>
  <si>
    <t xml:space="preserve">tt3549806</t>
  </si>
  <si>
    <t xml:space="preserve">tt3550902</t>
  </si>
  <si>
    <t xml:space="preserve">tt3551954</t>
  </si>
  <si>
    <t xml:space="preserve">tt3553378</t>
  </si>
  <si>
    <t xml:space="preserve">tt3553976</t>
  </si>
  <si>
    <t xml:space="preserve">tt3554418</t>
  </si>
  <si>
    <t xml:space="preserve">tt3555216</t>
  </si>
  <si>
    <t xml:space="preserve">tt3557464</t>
  </si>
  <si>
    <t xml:space="preserve">tt3560148</t>
  </si>
  <si>
    <t xml:space="preserve">tt3560742</t>
  </si>
  <si>
    <t xml:space="preserve">tt3561236</t>
  </si>
  <si>
    <t xml:space="preserve">tt3562082</t>
  </si>
  <si>
    <t xml:space="preserve">tt3563156</t>
  </si>
  <si>
    <t xml:space="preserve">tt3564794</t>
  </si>
  <si>
    <t xml:space="preserve">tt3565264</t>
  </si>
  <si>
    <t xml:space="preserve">tt3566834</t>
  </si>
  <si>
    <t xml:space="preserve">tt3567194</t>
  </si>
  <si>
    <t xml:space="preserve">tt3567200</t>
  </si>
  <si>
    <t xml:space="preserve">tt3568002</t>
  </si>
  <si>
    <t xml:space="preserve">tt3569374</t>
  </si>
  <si>
    <t xml:space="preserve">tt3569782</t>
  </si>
  <si>
    <t xml:space="preserve">tt3569788</t>
  </si>
  <si>
    <t xml:space="preserve">tt3573598</t>
  </si>
  <si>
    <t xml:space="preserve">tt3575136</t>
  </si>
  <si>
    <t xml:space="preserve">tt3576038</t>
  </si>
  <si>
    <t xml:space="preserve">tt3576060</t>
  </si>
  <si>
    <t xml:space="preserve">tt3576084</t>
  </si>
  <si>
    <t xml:space="preserve">tt3582084</t>
  </si>
  <si>
    <t xml:space="preserve">tt3584354</t>
  </si>
  <si>
    <t xml:space="preserve">tt3587396</t>
  </si>
  <si>
    <t xml:space="preserve">tt3589450</t>
  </si>
  <si>
    <t xml:space="preserve">tt3591436</t>
  </si>
  <si>
    <t xml:space="preserve">tt3591950</t>
  </si>
  <si>
    <t xml:space="preserve">tt3593666</t>
  </si>
  <si>
    <t xml:space="preserve">tt3596382</t>
  </si>
  <si>
    <t xml:space="preserve">tt3600950</t>
  </si>
  <si>
    <t xml:space="preserve">tt3601350</t>
  </si>
  <si>
    <t xml:space="preserve">tt3602128</t>
  </si>
  <si>
    <t xml:space="preserve">tt3603808</t>
  </si>
  <si>
    <t xml:space="preserve">tt3606756</t>
  </si>
  <si>
    <t xml:space="preserve">tt3607198</t>
  </si>
  <si>
    <t xml:space="preserve">tt3607226</t>
  </si>
  <si>
    <t xml:space="preserve">tt3608848</t>
  </si>
  <si>
    <t xml:space="preserve">tt3608930</t>
  </si>
  <si>
    <t xml:space="preserve">tt3610898</t>
  </si>
  <si>
    <t xml:space="preserve">tt3611002</t>
  </si>
  <si>
    <t xml:space="preserve">tt3612032</t>
  </si>
  <si>
    <t xml:space="preserve">tt3613314</t>
  </si>
  <si>
    <t xml:space="preserve">tt3616894</t>
  </si>
  <si>
    <t xml:space="preserve">tt3616934</t>
  </si>
  <si>
    <t xml:space="preserve">tt3619102</t>
  </si>
  <si>
    <t xml:space="preserve">tt3620762</t>
  </si>
  <si>
    <t xml:space="preserve">tt3621360</t>
  </si>
  <si>
    <t xml:space="preserve">tt3622110</t>
  </si>
  <si>
    <t xml:space="preserve">tt3622120</t>
  </si>
  <si>
    <t xml:space="preserve">tt3625294</t>
  </si>
  <si>
    <t xml:space="preserve">tt3625516</t>
  </si>
  <si>
    <t xml:space="preserve">tt3626804</t>
  </si>
  <si>
    <t xml:space="preserve">tt3627704</t>
  </si>
  <si>
    <t xml:space="preserve">tt3628598</t>
  </si>
  <si>
    <t xml:space="preserve">tt3634940</t>
  </si>
  <si>
    <t xml:space="preserve">tt3635788</t>
  </si>
  <si>
    <t xml:space="preserve">tt3636326</t>
  </si>
  <si>
    <t xml:space="preserve">tt3638334</t>
  </si>
  <si>
    <t xml:space="preserve">tt3638396</t>
  </si>
  <si>
    <t xml:space="preserve">tt3638648</t>
  </si>
  <si>
    <t xml:space="preserve">tt3638686</t>
  </si>
  <si>
    <t xml:space="preserve">tt3639656</t>
  </si>
  <si>
    <t xml:space="preserve">tt3640942</t>
  </si>
  <si>
    <t xml:space="preserve">tt3644258</t>
  </si>
  <si>
    <t xml:space="preserve">tt3645068</t>
  </si>
  <si>
    <t xml:space="preserve">tt3646264</t>
  </si>
  <si>
    <t xml:space="preserve">tt3646344</t>
  </si>
  <si>
    <t xml:space="preserve">tt3649566</t>
  </si>
  <si>
    <t xml:space="preserve">tt3651326</t>
  </si>
  <si>
    <t xml:space="preserve">tt3652526</t>
  </si>
  <si>
    <t xml:space="preserve">tt3653728</t>
  </si>
  <si>
    <t xml:space="preserve">tt3654964</t>
  </si>
  <si>
    <t xml:space="preserve">tt3655680</t>
  </si>
  <si>
    <t xml:space="preserve">tt3655682</t>
  </si>
  <si>
    <t xml:space="preserve">tt3657420</t>
  </si>
  <si>
    <t xml:space="preserve">tt3657760</t>
  </si>
  <si>
    <t xml:space="preserve">tt3658772</t>
  </si>
  <si>
    <t xml:space="preserve">tt3660770</t>
  </si>
  <si>
    <t xml:space="preserve">tt3661298</t>
  </si>
  <si>
    <t xml:space="preserve">tt3662066</t>
  </si>
  <si>
    <t xml:space="preserve">tt3662168</t>
  </si>
  <si>
    <t xml:space="preserve">tt3663680</t>
  </si>
  <si>
    <t xml:space="preserve">tt3666024</t>
  </si>
  <si>
    <t xml:space="preserve">tt3666258</t>
  </si>
  <si>
    <t xml:space="preserve">tt3667792</t>
  </si>
  <si>
    <t xml:space="preserve">tt3667798</t>
  </si>
  <si>
    <t xml:space="preserve">tt3669520</t>
  </si>
  <si>
    <t xml:space="preserve">tt3671086</t>
  </si>
  <si>
    <t xml:space="preserve">tt3671542</t>
  </si>
  <si>
    <t xml:space="preserve">tt3671842</t>
  </si>
  <si>
    <t xml:space="preserve">tt3675204</t>
  </si>
  <si>
    <t xml:space="preserve">tt3675486</t>
  </si>
  <si>
    <t xml:space="preserve">tt3675568</t>
  </si>
  <si>
    <t xml:space="preserve">tt3675748</t>
  </si>
  <si>
    <t xml:space="preserve">tt3677412</t>
  </si>
  <si>
    <t xml:space="preserve">tt3677850</t>
  </si>
  <si>
    <t xml:space="preserve">tt3678422</t>
  </si>
  <si>
    <t xml:space="preserve">tt3678938</t>
  </si>
  <si>
    <t xml:space="preserve">tt3679000</t>
  </si>
  <si>
    <t xml:space="preserve">tt3679060</t>
  </si>
  <si>
    <t xml:space="preserve">tt3681422</t>
  </si>
  <si>
    <t xml:space="preserve">tt3681440</t>
  </si>
  <si>
    <t xml:space="preserve">tt3681442</t>
  </si>
  <si>
    <t xml:space="preserve">tt3681454</t>
  </si>
  <si>
    <t xml:space="preserve">tt3681470</t>
  </si>
  <si>
    <t xml:space="preserve">tt3681488</t>
  </si>
  <si>
    <t xml:space="preserve">tt3683398</t>
  </si>
  <si>
    <t xml:space="preserve">tt3684370</t>
  </si>
  <si>
    <t xml:space="preserve">tt3685624</t>
  </si>
  <si>
    <t xml:space="preserve">tt3685668</t>
  </si>
  <si>
    <t xml:space="preserve">tt3685680</t>
  </si>
  <si>
    <t xml:space="preserve">tt3685888</t>
  </si>
  <si>
    <t xml:space="preserve">tt3686242</t>
  </si>
  <si>
    <t xml:space="preserve">tt3686998</t>
  </si>
  <si>
    <t xml:space="preserve">tt3687102</t>
  </si>
  <si>
    <t xml:space="preserve">tt3687186</t>
  </si>
  <si>
    <t xml:space="preserve">tt3687304</t>
  </si>
  <si>
    <t xml:space="preserve">tt3687310</t>
  </si>
  <si>
    <t xml:space="preserve">tt3687316</t>
  </si>
  <si>
    <t xml:space="preserve">tt3687398</t>
  </si>
  <si>
    <t xml:space="preserve">tt3689910</t>
  </si>
  <si>
    <t xml:space="preserve">tt3692652</t>
  </si>
  <si>
    <t xml:space="preserve">tt3692972</t>
  </si>
  <si>
    <t xml:space="preserve">tt3693042</t>
  </si>
  <si>
    <t xml:space="preserve">tt3696086</t>
  </si>
  <si>
    <t xml:space="preserve">tt3696192</t>
  </si>
  <si>
    <t xml:space="preserve">tt3697566</t>
  </si>
  <si>
    <t xml:space="preserve">tt3697626</t>
  </si>
  <si>
    <t xml:space="preserve">tt3698558</t>
  </si>
  <si>
    <t xml:space="preserve">tt3699150</t>
  </si>
  <si>
    <t xml:space="preserve">tt3699354</t>
  </si>
  <si>
    <t xml:space="preserve">tt3700804</t>
  </si>
  <si>
    <t xml:space="preserve">tt3702652</t>
  </si>
  <si>
    <t xml:space="preserve">tt3702704</t>
  </si>
  <si>
    <t xml:space="preserve">tt3703148</t>
  </si>
  <si>
    <t xml:space="preserve">tt3703908</t>
  </si>
  <si>
    <t xml:space="preserve">tt3704416</t>
  </si>
  <si>
    <t xml:space="preserve">tt3704538</t>
  </si>
  <si>
    <t xml:space="preserve">tt3705412</t>
  </si>
  <si>
    <t xml:space="preserve">tt3707104</t>
  </si>
  <si>
    <t xml:space="preserve">tt3707114</t>
  </si>
  <si>
    <t xml:space="preserve">tt3707612</t>
  </si>
  <si>
    <t xml:space="preserve">tt3708916</t>
  </si>
  <si>
    <t xml:space="preserve">tt3709678</t>
  </si>
  <si>
    <t xml:space="preserve">tt3713030</t>
  </si>
  <si>
    <t xml:space="preserve">tt3713648</t>
  </si>
  <si>
    <t xml:space="preserve">tt3716142</t>
  </si>
  <si>
    <t xml:space="preserve">tt3716530</t>
  </si>
  <si>
    <t xml:space="preserve">tt3717068</t>
  </si>
  <si>
    <t xml:space="preserve">tt3717088</t>
  </si>
  <si>
    <t xml:space="preserve">tt3717316</t>
  </si>
  <si>
    <t xml:space="preserve">tt3720794</t>
  </si>
  <si>
    <t xml:space="preserve">tt3721462</t>
  </si>
  <si>
    <t xml:space="preserve">tt3721924</t>
  </si>
  <si>
    <t xml:space="preserve">tt3721936</t>
  </si>
  <si>
    <t xml:space="preserve">tt3721954</t>
  </si>
  <si>
    <t xml:space="preserve">EU4,993,020</t>
  </si>
  <si>
    <t xml:space="preserve">tt3721964</t>
  </si>
  <si>
    <t xml:space="preserve">tt3723864</t>
  </si>
  <si>
    <t xml:space="preserve">tt3725034</t>
  </si>
  <si>
    <t xml:space="preserve">tt3725862</t>
  </si>
  <si>
    <t xml:space="preserve">tt3726012</t>
  </si>
  <si>
    <t xml:space="preserve">tt3726626</t>
  </si>
  <si>
    <t xml:space="preserve">tt3726704</t>
  </si>
  <si>
    <t xml:space="preserve">tt3727202</t>
  </si>
  <si>
    <t xml:space="preserve">tt3727690</t>
  </si>
  <si>
    <t xml:space="preserve">tt3727982</t>
  </si>
  <si>
    <t xml:space="preserve">tt3731176</t>
  </si>
  <si>
    <t xml:space="preserve">tt3731580</t>
  </si>
  <si>
    <t xml:space="preserve">tt3732110</t>
  </si>
  <si>
    <t xml:space="preserve">tt3733374</t>
  </si>
  <si>
    <t xml:space="preserve">tt3733606</t>
  </si>
  <si>
    <t xml:space="preserve">tt3733774</t>
  </si>
  <si>
    <t xml:space="preserve">tt3733778</t>
  </si>
  <si>
    <t xml:space="preserve">tt3735302</t>
  </si>
  <si>
    <t xml:space="preserve">tt3735554</t>
  </si>
  <si>
    <t xml:space="preserve">tt3735686</t>
  </si>
  <si>
    <t xml:space="preserve">tt3738128</t>
  </si>
  <si>
    <t xml:space="preserve">tt3740066</t>
  </si>
  <si>
    <t xml:space="preserve">tt3740782</t>
  </si>
  <si>
    <t xml:space="preserve">tt3741316</t>
  </si>
  <si>
    <t xml:space="preserve">tt3741700</t>
  </si>
  <si>
    <t xml:space="preserve">tt3741860</t>
  </si>
  <si>
    <t xml:space="preserve">tt3742284</t>
  </si>
  <si>
    <t xml:space="preserve">tt3743384</t>
  </si>
  <si>
    <t xml:space="preserve">tt3744264</t>
  </si>
  <si>
    <t xml:space="preserve">tt3746250</t>
  </si>
  <si>
    <t xml:space="preserve">tt3746298</t>
  </si>
  <si>
    <t xml:space="preserve">tt3748170</t>
  </si>
  <si>
    <t xml:space="preserve">tt3748440</t>
  </si>
  <si>
    <t xml:space="preserve">tt3748512</t>
  </si>
  <si>
    <t xml:space="preserve">tt3748718</t>
  </si>
  <si>
    <t xml:space="preserve">tt3748850</t>
  </si>
  <si>
    <t xml:space="preserve">tt3749186</t>
  </si>
  <si>
    <t xml:space="preserve">tt3754704</t>
  </si>
  <si>
    <t xml:space="preserve">tt3756788</t>
  </si>
  <si>
    <t xml:space="preserve">tt3758334</t>
  </si>
  <si>
    <t xml:space="preserve">tt3758564</t>
  </si>
  <si>
    <t xml:space="preserve">tt3758708</t>
  </si>
  <si>
    <t xml:space="preserve">tt3760966</t>
  </si>
  <si>
    <t xml:space="preserve">tt3762912</t>
  </si>
  <si>
    <t xml:space="preserve">tt3763790</t>
  </si>
  <si>
    <t xml:space="preserve">tt3763866</t>
  </si>
  <si>
    <t xml:space="preserve">tt3765278</t>
  </si>
  <si>
    <t xml:space="preserve">tt3766340</t>
  </si>
  <si>
    <t xml:space="preserve">tt3766354</t>
  </si>
  <si>
    <t xml:space="preserve">tt3766432</t>
  </si>
  <si>
    <t xml:space="preserve">tt3767372</t>
  </si>
  <si>
    <t xml:space="preserve">tt3767682</t>
  </si>
  <si>
    <t xml:space="preserve">tt3770750</t>
  </si>
  <si>
    <t xml:space="preserve">tt3771536</t>
  </si>
  <si>
    <t xml:space="preserve">tt3771626</t>
  </si>
  <si>
    <t xml:space="preserve">tt3772640</t>
  </si>
  <si>
    <t xml:space="preserve">tt3774466</t>
  </si>
  <si>
    <t xml:space="preserve">tt3774790</t>
  </si>
  <si>
    <t xml:space="preserve">tt3774802</t>
  </si>
  <si>
    <t xml:space="preserve">tt3777370</t>
  </si>
  <si>
    <t xml:space="preserve">tt3778010</t>
  </si>
  <si>
    <t xml:space="preserve">tt3778086</t>
  </si>
  <si>
    <t xml:space="preserve">tt3778644</t>
  </si>
  <si>
    <t xml:space="preserve">tt3779028</t>
  </si>
  <si>
    <t xml:space="preserve">tt3779300</t>
  </si>
  <si>
    <t xml:space="preserve">tt3779570</t>
  </si>
  <si>
    <t xml:space="preserve">tt3780208</t>
  </si>
  <si>
    <t xml:space="preserve">tt3781476</t>
  </si>
  <si>
    <t xml:space="preserve">tt3781762</t>
  </si>
  <si>
    <t xml:space="preserve">tt3782636</t>
  </si>
  <si>
    <t xml:space="preserve">tt3785740</t>
  </si>
  <si>
    <t xml:space="preserve">tt3791216</t>
  </si>
  <si>
    <t xml:space="preserve">tt3791268</t>
  </si>
  <si>
    <t xml:space="preserve">tt3793788</t>
  </si>
  <si>
    <t xml:space="preserve">tt3794204</t>
  </si>
  <si>
    <t xml:space="preserve">tt3794392</t>
  </si>
  <si>
    <t xml:space="preserve">tt3796006</t>
  </si>
  <si>
    <t xml:space="preserve">tt3797868</t>
  </si>
  <si>
    <t xml:space="preserve">tt3798628</t>
  </si>
  <si>
    <t xml:space="preserve">tt3798866</t>
  </si>
  <si>
    <t xml:space="preserve">tt3799372</t>
  </si>
  <si>
    <t xml:space="preserve">tt3800796</t>
  </si>
  <si>
    <t xml:space="preserve">tt3801314</t>
  </si>
  <si>
    <t xml:space="preserve">tt3801934</t>
  </si>
  <si>
    <t xml:space="preserve">tt3804012</t>
  </si>
  <si>
    <t xml:space="preserve">tt3807106</t>
  </si>
  <si>
    <t xml:space="preserve">GBP100</t>
  </si>
  <si>
    <t xml:space="preserve">tt3809032</t>
  </si>
  <si>
    <t xml:space="preserve">tt3809276</t>
  </si>
  <si>
    <t xml:space="preserve">tt3810760</t>
  </si>
  <si>
    <t xml:space="preserve">tt3811244</t>
  </si>
  <si>
    <t xml:space="preserve">tt3811918</t>
  </si>
  <si>
    <t xml:space="preserve">tt3813570</t>
  </si>
  <si>
    <t xml:space="preserve">tt3815994</t>
  </si>
  <si>
    <t xml:space="preserve">tt3817652</t>
  </si>
  <si>
    <t xml:space="preserve">tt3818264</t>
  </si>
  <si>
    <t xml:space="preserve">tt3819236</t>
  </si>
  <si>
    <t xml:space="preserve">tt3820672</t>
  </si>
  <si>
    <t xml:space="preserve">tt3822606</t>
  </si>
  <si>
    <t xml:space="preserve">tt3823912</t>
  </si>
  <si>
    <t xml:space="preserve">tt3824412</t>
  </si>
  <si>
    <t xml:space="preserve">tt3824442</t>
  </si>
  <si>
    <t xml:space="preserve">tt3826866</t>
  </si>
  <si>
    <t xml:space="preserve">tt3827684</t>
  </si>
  <si>
    <t xml:space="preserve">tt3827726</t>
  </si>
  <si>
    <t xml:space="preserve">tt3828220</t>
  </si>
  <si>
    <t xml:space="preserve">tt3828858</t>
  </si>
  <si>
    <t xml:space="preserve">tt3829266</t>
  </si>
  <si>
    <t xml:space="preserve">tt3829920</t>
  </si>
  <si>
    <t xml:space="preserve">tt3830574</t>
  </si>
  <si>
    <t xml:space="preserve">tt3831344</t>
  </si>
  <si>
    <t xml:space="preserve">tt3832096</t>
  </si>
  <si>
    <t xml:space="preserve">tt3832160</t>
  </si>
  <si>
    <t xml:space="preserve">tt3833520</t>
  </si>
  <si>
    <t xml:space="preserve">tt3835612</t>
  </si>
  <si>
    <t xml:space="preserve">tt3836512</t>
  </si>
  <si>
    <t xml:space="preserve">tt3836958</t>
  </si>
  <si>
    <t xml:space="preserve">tt3837248</t>
  </si>
  <si>
    <t xml:space="preserve">tt3838992</t>
  </si>
  <si>
    <t xml:space="preserve">tt3839880</t>
  </si>
  <si>
    <t xml:space="preserve">tt3844362</t>
  </si>
  <si>
    <t xml:space="preserve">tt3846324</t>
  </si>
  <si>
    <t xml:space="preserve">tt3846402</t>
  </si>
  <si>
    <t xml:space="preserve">tt3848888</t>
  </si>
  <si>
    <t xml:space="preserve">tt3848892</t>
  </si>
  <si>
    <t xml:space="preserve">tt3848938</t>
  </si>
  <si>
    <t xml:space="preserve">tt3850496</t>
  </si>
  <si>
    <t xml:space="preserve">tt3851848</t>
  </si>
  <si>
    <t xml:space="preserve">tt3852028</t>
  </si>
  <si>
    <t xml:space="preserve">tt3853830</t>
  </si>
  <si>
    <t xml:space="preserve">tt3854104</t>
  </si>
  <si>
    <t xml:space="preserve">tt3855226</t>
  </si>
  <si>
    <t xml:space="preserve">tt3856300</t>
  </si>
  <si>
    <t xml:space="preserve">tt3859980</t>
  </si>
  <si>
    <t xml:space="preserve">tt3860092</t>
  </si>
  <si>
    <t xml:space="preserve">tt3863484</t>
  </si>
  <si>
    <t xml:space="preserve">tt3863552</t>
  </si>
  <si>
    <t xml:space="preserve">tt3864420</t>
  </si>
  <si>
    <t xml:space="preserve">tt3865478</t>
  </si>
  <si>
    <t xml:space="preserve">tt3866526</t>
  </si>
  <si>
    <t xml:space="preserve">tt3868452</t>
  </si>
  <si>
    <t xml:space="preserve">tt3876082</t>
  </si>
  <si>
    <t xml:space="preserve">tt3877296</t>
  </si>
  <si>
    <t xml:space="preserve">tt3878978</t>
  </si>
  <si>
    <t xml:space="preserve">tt3879074</t>
  </si>
  <si>
    <t xml:space="preserve">tt3881202</t>
  </si>
  <si>
    <t xml:space="preserve">tt3881680</t>
  </si>
  <si>
    <t xml:space="preserve">tt3881784</t>
  </si>
  <si>
    <t xml:space="preserve">tt3882074</t>
  </si>
  <si>
    <t xml:space="preserve">tt3884528</t>
  </si>
  <si>
    <t xml:space="preserve">tt3885524</t>
  </si>
  <si>
    <t xml:space="preserve">tt3886604</t>
  </si>
  <si>
    <t xml:space="preserve">tt3888794</t>
  </si>
  <si>
    <t xml:space="preserve">GBP3,000</t>
  </si>
  <si>
    <t xml:space="preserve">tt3890264</t>
  </si>
  <si>
    <t xml:space="preserve">tt3891218</t>
  </si>
  <si>
    <t xml:space="preserve">tt3891538</t>
  </si>
  <si>
    <t xml:space="preserve">tt3892434</t>
  </si>
  <si>
    <t xml:space="preserve">tt3893690</t>
  </si>
  <si>
    <t xml:space="preserve">tt3894190</t>
  </si>
  <si>
    <t xml:space="preserve">tt3894312</t>
  </si>
  <si>
    <t xml:space="preserve">tt3894404</t>
  </si>
  <si>
    <t xml:space="preserve">tt3895756</t>
  </si>
  <si>
    <t xml:space="preserve">tt3896100</t>
  </si>
  <si>
    <t xml:space="preserve">EU12,500,000</t>
  </si>
  <si>
    <t xml:space="preserve">tt3896738</t>
  </si>
  <si>
    <t xml:space="preserve">tt3898776</t>
  </si>
  <si>
    <t xml:space="preserve">tt3899516</t>
  </si>
  <si>
    <t xml:space="preserve">tt3899706</t>
  </si>
  <si>
    <t xml:space="preserve">tt3899932</t>
  </si>
  <si>
    <t xml:space="preserve">tt3900796</t>
  </si>
  <si>
    <t xml:space="preserve">tt3902120</t>
  </si>
  <si>
    <t xml:space="preserve">tt3903852</t>
  </si>
  <si>
    <t xml:space="preserve">tt3904176</t>
  </si>
  <si>
    <t xml:space="preserve">tt3904778</t>
  </si>
  <si>
    <t xml:space="preserve">tt3906440</t>
  </si>
  <si>
    <t xml:space="preserve">tt3906444</t>
  </si>
  <si>
    <t xml:space="preserve">tt3907156</t>
  </si>
  <si>
    <t xml:space="preserve">EU100,000</t>
  </si>
  <si>
    <t xml:space="preserve">tt3907314</t>
  </si>
  <si>
    <t xml:space="preserve">tt3907674</t>
  </si>
  <si>
    <t xml:space="preserve">tt3908142</t>
  </si>
  <si>
    <t xml:space="preserve">tt3908598</t>
  </si>
  <si>
    <t xml:space="preserve">tt3909476</t>
  </si>
  <si>
    <t xml:space="preserve">tt3910602</t>
  </si>
  <si>
    <t xml:space="preserve">tt3910814</t>
  </si>
  <si>
    <t xml:space="preserve">tt3911554</t>
  </si>
  <si>
    <t xml:space="preserve">tt3912040</t>
  </si>
  <si>
    <t xml:space="preserve">tt3913550</t>
  </si>
  <si>
    <t xml:space="preserve">tt3914332</t>
  </si>
  <si>
    <t xml:space="preserve">tt3915966</t>
  </si>
  <si>
    <t xml:space="preserve">tt3916762</t>
  </si>
  <si>
    <t xml:space="preserve">tt3917210</t>
  </si>
  <si>
    <t xml:space="preserve">tt3919218</t>
  </si>
  <si>
    <t xml:space="preserve">tt3921852</t>
  </si>
  <si>
    <t xml:space="preserve">tt3922764</t>
  </si>
  <si>
    <t xml:space="preserve">tt3922798</t>
  </si>
  <si>
    <t xml:space="preserve">tt3922816</t>
  </si>
  <si>
    <t xml:space="preserve">tt3923004</t>
  </si>
  <si>
    <t xml:space="preserve">tt3923388</t>
  </si>
  <si>
    <t xml:space="preserve">tt3923662</t>
  </si>
  <si>
    <t xml:space="preserve">tt3946020</t>
  </si>
  <si>
    <t xml:space="preserve">tt3946960</t>
  </si>
  <si>
    <t xml:space="preserve">tt3947356</t>
  </si>
  <si>
    <t xml:space="preserve">tt3948208</t>
  </si>
  <si>
    <t xml:space="preserve">tt3948240</t>
  </si>
  <si>
    <t xml:space="preserve">tt3948764</t>
  </si>
  <si>
    <t xml:space="preserve">tt3949626</t>
  </si>
  <si>
    <t xml:space="preserve">tt3949658</t>
  </si>
  <si>
    <t xml:space="preserve">tt3950078</t>
  </si>
  <si>
    <t xml:space="preserve">tt3952108</t>
  </si>
  <si>
    <t xml:space="preserve">tt3952638</t>
  </si>
  <si>
    <t xml:space="preserve">tt3953186</t>
  </si>
  <si>
    <t xml:space="preserve">tt3953626</t>
  </si>
  <si>
    <t xml:space="preserve">tt3954660</t>
  </si>
  <si>
    <t xml:space="preserve">tt3957956</t>
  </si>
  <si>
    <t xml:space="preserve">tt3958034</t>
  </si>
  <si>
    <t xml:space="preserve">tt3958072</t>
  </si>
  <si>
    <t xml:space="preserve">tt3958780</t>
  </si>
  <si>
    <t xml:space="preserve">tt3959690</t>
  </si>
  <si>
    <t xml:space="preserve">tt3960994</t>
  </si>
  <si>
    <t xml:space="preserve">tt3962828</t>
  </si>
  <si>
    <t xml:space="preserve">tt3962848</t>
  </si>
  <si>
    <t xml:space="preserve">tt3962984</t>
  </si>
  <si>
    <t xml:space="preserve">tt3963088</t>
  </si>
  <si>
    <t xml:space="preserve">tt3963816</t>
  </si>
  <si>
    <t xml:space="preserve">tt3966544</t>
  </si>
  <si>
    <t xml:space="preserve">tt3966942</t>
  </si>
  <si>
    <t xml:space="preserve">tt3967856</t>
  </si>
  <si>
    <t xml:space="preserve">tt3969208</t>
  </si>
  <si>
    <t xml:space="preserve">tt3970482</t>
  </si>
  <si>
    <t xml:space="preserve">tt3971076</t>
  </si>
  <si>
    <t xml:space="preserve">tt3971944</t>
  </si>
  <si>
    <t xml:space="preserve">tt3972110</t>
  </si>
  <si>
    <t xml:space="preserve">tt3973012</t>
  </si>
  <si>
    <t xml:space="preserve">tt3976144</t>
  </si>
  <si>
    <t xml:space="preserve">tt3978720</t>
  </si>
  <si>
    <t xml:space="preserve">tt3979300</t>
  </si>
  <si>
    <t xml:space="preserve">tt3980372</t>
  </si>
  <si>
    <t xml:space="preserve">tt3982448</t>
  </si>
  <si>
    <t xml:space="preserve">tt3991412</t>
  </si>
  <si>
    <t xml:space="preserve">tt3993350</t>
  </si>
  <si>
    <t xml:space="preserve">tt3993894</t>
  </si>
  <si>
    <t xml:space="preserve">tt3994116</t>
  </si>
  <si>
    <t xml:space="preserve">tt3995348</t>
  </si>
  <si>
    <t xml:space="preserve">tt3997238</t>
  </si>
  <si>
    <t xml:space="preserve">tt4000870</t>
  </si>
  <si>
    <t xml:space="preserve">tt4000956</t>
  </si>
  <si>
    <t xml:space="preserve">tt4002772</t>
  </si>
  <si>
    <t xml:space="preserve">tt4005668</t>
  </si>
  <si>
    <t xml:space="preserve">tt4007248</t>
  </si>
  <si>
    <t xml:space="preserve">tt4007502</t>
  </si>
  <si>
    <t xml:space="preserve">tt4007558</t>
  </si>
  <si>
    <t xml:space="preserve">tt4008606</t>
  </si>
  <si>
    <t xml:space="preserve">tt4008652</t>
  </si>
  <si>
    <t xml:space="preserve">tt4009278</t>
  </si>
  <si>
    <t xml:space="preserve">tt4010302</t>
  </si>
  <si>
    <t xml:space="preserve">tt4016226</t>
  </si>
  <si>
    <t xml:space="preserve">tt4019560</t>
  </si>
  <si>
    <t xml:space="preserve">tt4020624</t>
  </si>
  <si>
    <t xml:space="preserve">tt4025514</t>
  </si>
  <si>
    <t xml:space="preserve">tt4027946</t>
  </si>
  <si>
    <t xml:space="preserve">tt4029928</t>
  </si>
  <si>
    <t xml:space="preserve">tt4029998</t>
  </si>
  <si>
    <t xml:space="preserve">tt4034452</t>
  </si>
  <si>
    <t xml:space="preserve">tt4035566</t>
  </si>
  <si>
    <t xml:space="preserve">tt4038806</t>
  </si>
  <si>
    <t xml:space="preserve">tt4038978</t>
  </si>
  <si>
    <t xml:space="preserve">tt4044364</t>
  </si>
  <si>
    <t xml:space="preserve">tt4047104</t>
  </si>
  <si>
    <t xml:space="preserve">tt4047132</t>
  </si>
  <si>
    <t xml:space="preserve">tt4047140</t>
  </si>
  <si>
    <t xml:space="preserve">tt4047150</t>
  </si>
  <si>
    <t xml:space="preserve">tt4047350</t>
  </si>
  <si>
    <t xml:space="preserve">tt4048050</t>
  </si>
  <si>
    <t xml:space="preserve">tt4048168</t>
  </si>
  <si>
    <t xml:space="preserve">tt4048668</t>
  </si>
  <si>
    <t xml:space="preserve">tt4052050</t>
  </si>
  <si>
    <t xml:space="preserve">tt4054654</t>
  </si>
  <si>
    <t xml:space="preserve">tt4058012</t>
  </si>
  <si>
    <t xml:space="preserve">tt4058426</t>
  </si>
  <si>
    <t xml:space="preserve">tt4058750</t>
  </si>
  <si>
    <t xml:space="preserve">tt4059702</t>
  </si>
  <si>
    <t xml:space="preserve">tt4060866</t>
  </si>
  <si>
    <t xml:space="preserve">tt4062632</t>
  </si>
  <si>
    <t xml:space="preserve">tt4063178</t>
  </si>
  <si>
    <t xml:space="preserve">tt4063314</t>
  </si>
  <si>
    <t xml:space="preserve">tt4065212</t>
  </si>
  <si>
    <t xml:space="preserve">tt4065414</t>
  </si>
  <si>
    <t xml:space="preserve">tt4066836</t>
  </si>
  <si>
    <t xml:space="preserve">tt4068026</t>
  </si>
  <si>
    <t xml:space="preserve">tt4068586</t>
  </si>
  <si>
    <t xml:space="preserve">tt4071086</t>
  </si>
  <si>
    <t xml:space="preserve">tt4073790</t>
  </si>
  <si>
    <t xml:space="preserve">tt4073890</t>
  </si>
  <si>
    <t xml:space="preserve">tt4074296</t>
  </si>
  <si>
    <t xml:space="preserve">tt4074502</t>
  </si>
  <si>
    <t xml:space="preserve">tt4074928</t>
  </si>
  <si>
    <t xml:space="preserve">tt4074958</t>
  </si>
  <si>
    <t xml:space="preserve">tt4076756</t>
  </si>
  <si>
    <t xml:space="preserve">tt4077742</t>
  </si>
  <si>
    <t xml:space="preserve">tt4079142</t>
  </si>
  <si>
    <t xml:space="preserve">tt4079864</t>
  </si>
  <si>
    <t xml:space="preserve">tt4079902</t>
  </si>
  <si>
    <t xml:space="preserve">tt4080386</t>
  </si>
  <si>
    <t xml:space="preserve">tt4080890</t>
  </si>
  <si>
    <t xml:space="preserve">tt4082004</t>
  </si>
  <si>
    <t xml:space="preserve">tt4082068</t>
  </si>
  <si>
    <t xml:space="preserve">tt4082346</t>
  </si>
  <si>
    <t xml:space="preserve">tt4082524</t>
  </si>
  <si>
    <t xml:space="preserve">tt4082596</t>
  </si>
  <si>
    <t xml:space="preserve">tt4083052</t>
  </si>
  <si>
    <t xml:space="preserve">tt4083572</t>
  </si>
  <si>
    <t xml:space="preserve">tt4085696</t>
  </si>
  <si>
    <t xml:space="preserve">tt4086024</t>
  </si>
  <si>
    <t xml:space="preserve">tt4087822</t>
  </si>
  <si>
    <t xml:space="preserve">tt4087890</t>
  </si>
  <si>
    <t xml:space="preserve">tt4088588</t>
  </si>
  <si>
    <t xml:space="preserve">tt4092686</t>
  </si>
  <si>
    <t xml:space="preserve">tt4092774</t>
  </si>
  <si>
    <t xml:space="preserve">tt4094592</t>
  </si>
  <si>
    <t xml:space="preserve">tt4094598</t>
  </si>
  <si>
    <t xml:space="preserve">tt4095828</t>
  </si>
  <si>
    <t xml:space="preserve">tt4095976</t>
  </si>
  <si>
    <t xml:space="preserve">EU2,500</t>
  </si>
  <si>
    <t xml:space="preserve">tt4096620</t>
  </si>
  <si>
    <t xml:space="preserve">tt4097114</t>
  </si>
  <si>
    <t xml:space="preserve">tt4103724</t>
  </si>
  <si>
    <t xml:space="preserve">tt4104022</t>
  </si>
  <si>
    <t xml:space="preserve">tt4104054</t>
  </si>
  <si>
    <t xml:space="preserve">tt4104354</t>
  </si>
  <si>
    <t xml:space="preserve">tt4105970</t>
  </si>
  <si>
    <t xml:space="preserve">tt4106306</t>
  </si>
  <si>
    <t xml:space="preserve">tt4106376</t>
  </si>
  <si>
    <t xml:space="preserve">EU66,190,000</t>
  </si>
  <si>
    <t xml:space="preserve">tt4107858</t>
  </si>
  <si>
    <t xml:space="preserve">tt4109268</t>
  </si>
  <si>
    <t xml:space="preserve">tt4110568</t>
  </si>
  <si>
    <t xml:space="preserve">tt4116798</t>
  </si>
  <si>
    <t xml:space="preserve">tt4118606</t>
  </si>
  <si>
    <t xml:space="preserve">tt4119026</t>
  </si>
  <si>
    <t xml:space="preserve">tt4119052</t>
  </si>
  <si>
    <t xml:space="preserve">EU50,000</t>
  </si>
  <si>
    <t xml:space="preserve">tt4119278</t>
  </si>
  <si>
    <t xml:space="preserve">tt4121958</t>
  </si>
  <si>
    <t xml:space="preserve">tt4125206</t>
  </si>
  <si>
    <t xml:space="preserve">tt4126394</t>
  </si>
  <si>
    <t xml:space="preserve">tt4126568</t>
  </si>
  <si>
    <t xml:space="preserve">tt4126694</t>
  </si>
  <si>
    <t xml:space="preserve">tt4129428</t>
  </si>
  <si>
    <t xml:space="preserve">tt4129870</t>
  </si>
  <si>
    <t xml:space="preserve">tt4131800</t>
  </si>
  <si>
    <t xml:space="preserve">tt4132878</t>
  </si>
  <si>
    <t xml:space="preserve">tt4134826</t>
  </si>
  <si>
    <t xml:space="preserve">tt4136056</t>
  </si>
  <si>
    <t xml:space="preserve">tt4137902</t>
  </si>
  <si>
    <t xml:space="preserve">tt4143306</t>
  </si>
  <si>
    <t xml:space="preserve">tt4144190</t>
  </si>
  <si>
    <t xml:space="preserve">tt4144332</t>
  </si>
  <si>
    <t xml:space="preserve">tt4145178</t>
  </si>
  <si>
    <t xml:space="preserve">tt4145304</t>
  </si>
  <si>
    <t xml:space="preserve">tt4145324</t>
  </si>
  <si>
    <t xml:space="preserve">tt4145848</t>
  </si>
  <si>
    <t xml:space="preserve">tt4154664</t>
  </si>
  <si>
    <t xml:space="preserve">tt4154728</t>
  </si>
  <si>
    <t xml:space="preserve">tt4154756</t>
  </si>
  <si>
    <t xml:space="preserve">tt4154796</t>
  </si>
  <si>
    <t xml:space="preserve">tt4156972</t>
  </si>
  <si>
    <t xml:space="preserve">tt4157220</t>
  </si>
  <si>
    <t xml:space="preserve">tt4157510</t>
  </si>
  <si>
    <t xml:space="preserve">tt4158876</t>
  </si>
  <si>
    <t xml:space="preserve">tt4161074</t>
  </si>
  <si>
    <t xml:space="preserve">tt4161932</t>
  </si>
  <si>
    <t xml:space="preserve">tt4162038</t>
  </si>
  <si>
    <t xml:space="preserve">GBP1,200</t>
  </si>
  <si>
    <t xml:space="preserve">tt4163020</t>
  </si>
  <si>
    <t xml:space="preserve">tt4163224</t>
  </si>
  <si>
    <t xml:space="preserve">tt4164462</t>
  </si>
  <si>
    <t xml:space="preserve">tt4167720</t>
  </si>
  <si>
    <t xml:space="preserve">tt4168188</t>
  </si>
  <si>
    <t xml:space="preserve">tt4169250</t>
  </si>
  <si>
    <t xml:space="preserve">tt4170344</t>
  </si>
  <si>
    <t xml:space="preserve">tt4170436</t>
  </si>
  <si>
    <t xml:space="preserve">tt4171032</t>
  </si>
  <si>
    <t xml:space="preserve">tt4171362</t>
  </si>
  <si>
    <t xml:space="preserve">tt4171544</t>
  </si>
  <si>
    <t xml:space="preserve">tt4171876</t>
  </si>
  <si>
    <t xml:space="preserve">tt4172146</t>
  </si>
  <si>
    <t xml:space="preserve">tt4173614</t>
  </si>
  <si>
    <t xml:space="preserve">tt4174526</t>
  </si>
  <si>
    <t xml:space="preserve">tt4175888</t>
  </si>
  <si>
    <t xml:space="preserve">tt4176586</t>
  </si>
  <si>
    <t xml:space="preserve">tt4180286</t>
  </si>
  <si>
    <t xml:space="preserve">tt4180514</t>
  </si>
  <si>
    <t xml:space="preserve">tt4181052</t>
  </si>
  <si>
    <t xml:space="preserve">tt4184878</t>
  </si>
  <si>
    <t xml:space="preserve">tt4185566</t>
  </si>
  <si>
    <t xml:space="preserve">tt4188202</t>
  </si>
  <si>
    <t xml:space="preserve">tt4188436</t>
  </si>
  <si>
    <t xml:space="preserve">tt4189442</t>
  </si>
  <si>
    <t xml:space="preserve">tt4189494</t>
  </si>
  <si>
    <t xml:space="preserve">tt4189526</t>
  </si>
  <si>
    <t xml:space="preserve">tt4191054</t>
  </si>
  <si>
    <t xml:space="preserve">tt4191702</t>
  </si>
  <si>
    <t xml:space="preserve">tt4192656</t>
  </si>
  <si>
    <t xml:space="preserve">tt4192740</t>
  </si>
  <si>
    <t xml:space="preserve">tt4193394</t>
  </si>
  <si>
    <t xml:space="preserve">tt4195522</t>
  </si>
  <si>
    <t xml:space="preserve">tt4196462</t>
  </si>
  <si>
    <t xml:space="preserve">tt4196764</t>
  </si>
  <si>
    <t xml:space="preserve">tt4196814</t>
  </si>
  <si>
    <t xml:space="preserve">tt4196832</t>
  </si>
  <si>
    <t xml:space="preserve">tt4197476</t>
  </si>
  <si>
    <t xml:space="preserve">tt4199898</t>
  </si>
  <si>
    <t xml:space="preserve">tt4206228</t>
  </si>
  <si>
    <t xml:space="preserve">tt4207112</t>
  </si>
  <si>
    <t xml:space="preserve">tt4209788</t>
  </si>
  <si>
    <t xml:space="preserve">tt4209900</t>
  </si>
  <si>
    <t xml:space="preserve">tt4210080</t>
  </si>
  <si>
    <t xml:space="preserve">tt4210112</t>
  </si>
  <si>
    <t xml:space="preserve">tt4212008</t>
  </si>
  <si>
    <t xml:space="preserve">tt4215352</t>
  </si>
  <si>
    <t xml:space="preserve">tt4215810</t>
  </si>
  <si>
    <t xml:space="preserve">tt4218572</t>
  </si>
  <si>
    <t xml:space="preserve">tt4218696</t>
  </si>
  <si>
    <t xml:space="preserve">tt4218728</t>
  </si>
  <si>
    <t xml:space="preserve">tt4222746</t>
  </si>
  <si>
    <t xml:space="preserve">tt4224328</t>
  </si>
  <si>
    <t xml:space="preserve">tt4227032</t>
  </si>
  <si>
    <t xml:space="preserve">tt4227204</t>
  </si>
  <si>
    <t xml:space="preserve">tt4229236</t>
  </si>
  <si>
    <t xml:space="preserve">tt4229298</t>
  </si>
  <si>
    <t xml:space="preserve">tt4229578</t>
  </si>
  <si>
    <t xml:space="preserve">tt4230700</t>
  </si>
  <si>
    <t xml:space="preserve">tt4238858</t>
  </si>
  <si>
    <t xml:space="preserve">tt4239548</t>
  </si>
  <si>
    <t xml:space="preserve">tt4239628</t>
  </si>
  <si>
    <t xml:space="preserve">tt4239726</t>
  </si>
  <si>
    <t xml:space="preserve">tt4242100</t>
  </si>
  <si>
    <t xml:space="preserve">tt4242158</t>
  </si>
  <si>
    <t xml:space="preserve">tt4242844</t>
  </si>
  <si>
    <t xml:space="preserve">tt4244998</t>
  </si>
  <si>
    <t xml:space="preserve">tt4246854</t>
  </si>
  <si>
    <t xml:space="preserve">tt4246856</t>
  </si>
  <si>
    <t xml:space="preserve">tt4250438</t>
  </si>
  <si>
    <t xml:space="preserve">tt4254584</t>
  </si>
  <si>
    <t xml:space="preserve">tt4255110</t>
  </si>
  <si>
    <t xml:space="preserve">tt4255304</t>
  </si>
  <si>
    <t xml:space="preserve">tt4255622</t>
  </si>
  <si>
    <t xml:space="preserve">tt4257858</t>
  </si>
  <si>
    <t xml:space="preserve">tt4262174</t>
  </si>
  <si>
    <t xml:space="preserve">tt4264426</t>
  </si>
  <si>
    <t xml:space="preserve">tt4264754</t>
  </si>
  <si>
    <t xml:space="preserve">tt4265508</t>
  </si>
  <si>
    <t xml:space="preserve">tt4266638</t>
  </si>
  <si>
    <t xml:space="preserve">tt4266660</t>
  </si>
  <si>
    <t xml:space="preserve">tt4266910</t>
  </si>
  <si>
    <t xml:space="preserve">tt4269452</t>
  </si>
  <si>
    <t xml:space="preserve">tt4269746</t>
  </si>
  <si>
    <t xml:space="preserve">tt4273292</t>
  </si>
  <si>
    <t xml:space="preserve">tt4273326</t>
  </si>
  <si>
    <t xml:space="preserve">tt4273886</t>
  </si>
  <si>
    <t xml:space="preserve">tt4276112</t>
  </si>
  <si>
    <t xml:space="preserve">tt4280036</t>
  </si>
  <si>
    <t xml:space="preserve">tt4280822</t>
  </si>
  <si>
    <t xml:space="preserve">tt4280824</t>
  </si>
  <si>
    <t xml:space="preserve">tt4283358</t>
  </si>
  <si>
    <t xml:space="preserve">EU33,000,000</t>
  </si>
  <si>
    <t xml:space="preserve">tt4283414</t>
  </si>
  <si>
    <t xml:space="preserve">tt4283962</t>
  </si>
  <si>
    <t xml:space="preserve">tt4284010</t>
  </si>
  <si>
    <t xml:space="preserve">tt4284020</t>
  </si>
  <si>
    <t xml:space="preserve">tt4287434</t>
  </si>
  <si>
    <t xml:space="preserve">tt4287956</t>
  </si>
  <si>
    <t xml:space="preserve">tt4288614</t>
  </si>
  <si>
    <t xml:space="preserve">GBP410,000</t>
  </si>
  <si>
    <t xml:space="preserve">tt4288636</t>
  </si>
  <si>
    <t xml:space="preserve">tt4290746</t>
  </si>
  <si>
    <t xml:space="preserve">tt4291590</t>
  </si>
  <si>
    <t xml:space="preserve">tt4291600</t>
  </si>
  <si>
    <t xml:space="preserve">tt4292554</t>
  </si>
  <si>
    <t xml:space="preserve">tt4293766</t>
  </si>
  <si>
    <t xml:space="preserve">tt4294826</t>
  </si>
  <si>
    <t xml:space="preserve">tt4295566</t>
  </si>
  <si>
    <t xml:space="preserve">tt4300622</t>
  </si>
  <si>
    <t xml:space="preserve">tt4302956</t>
  </si>
  <si>
    <t xml:space="preserve">tt4303202</t>
  </si>
  <si>
    <t xml:space="preserve">tt4303340</t>
  </si>
  <si>
    <t xml:space="preserve">EU1,254,470</t>
  </si>
  <si>
    <t xml:space="preserve">tt4305148</t>
  </si>
  <si>
    <t xml:space="preserve">tt4306694</t>
  </si>
  <si>
    <t xml:space="preserve">tt4314716</t>
  </si>
  <si>
    <t xml:space="preserve">tt4316236</t>
  </si>
  <si>
    <t xml:space="preserve">tt4319112</t>
  </si>
  <si>
    <t xml:space="preserve">tt4319336</t>
  </si>
  <si>
    <t xml:space="preserve">tt4319698</t>
  </si>
  <si>
    <t xml:space="preserve">tt4322510</t>
  </si>
  <si>
    <t xml:space="preserve">tt4323504</t>
  </si>
  <si>
    <t xml:space="preserve">tt4323536</t>
  </si>
  <si>
    <t xml:space="preserve">tt4323894</t>
  </si>
  <si>
    <t xml:space="preserve">tt4324916</t>
  </si>
  <si>
    <t xml:space="preserve">tt4327752</t>
  </si>
  <si>
    <t xml:space="preserve">tt4327866</t>
  </si>
  <si>
    <t xml:space="preserve">tt4328258</t>
  </si>
  <si>
    <t xml:space="preserve">tt4328890</t>
  </si>
  <si>
    <t xml:space="preserve">tt4329394</t>
  </si>
  <si>
    <t xml:space="preserve">tt4329806</t>
  </si>
  <si>
    <t xml:space="preserve">tt4332114</t>
  </si>
  <si>
    <t xml:space="preserve">tt4338154</t>
  </si>
  <si>
    <t xml:space="preserve">tt4339118</t>
  </si>
  <si>
    <t xml:space="preserve">tt4340756</t>
  </si>
  <si>
    <t xml:space="preserve">tt4341532</t>
  </si>
  <si>
    <t xml:space="preserve">tt4344878</t>
  </si>
  <si>
    <t xml:space="preserve">tt4354740</t>
  </si>
  <si>
    <t xml:space="preserve">tt4354930</t>
  </si>
  <si>
    <t xml:space="preserve">tt4355574</t>
  </si>
  <si>
    <t xml:space="preserve">tt4356434</t>
  </si>
  <si>
    <t xml:space="preserve">GBP1,000</t>
  </si>
  <si>
    <t xml:space="preserve">tt4356868</t>
  </si>
  <si>
    <t xml:space="preserve">tt4357170</t>
  </si>
  <si>
    <t xml:space="preserve">tt4359416</t>
  </si>
  <si>
    <t xml:space="preserve">tt4364744</t>
  </si>
  <si>
    <t xml:space="preserve">tt4370922</t>
  </si>
  <si>
    <t xml:space="preserve">tt4370926</t>
  </si>
  <si>
    <t xml:space="preserve">tt4372240</t>
  </si>
  <si>
    <t xml:space="preserve">tt4372390</t>
  </si>
  <si>
    <t xml:space="preserve">tt4374460</t>
  </si>
  <si>
    <t xml:space="preserve">EU1,250,000</t>
  </si>
  <si>
    <t xml:space="preserve">tt4375236</t>
  </si>
  <si>
    <t xml:space="preserve">tt4375268</t>
  </si>
  <si>
    <t xml:space="preserve">tt4379728</t>
  </si>
  <si>
    <t xml:space="preserve">tt4381236</t>
  </si>
  <si>
    <t xml:space="preserve">tt4381862</t>
  </si>
  <si>
    <t xml:space="preserve">tt4382330</t>
  </si>
  <si>
    <t xml:space="preserve">tt4382552</t>
  </si>
  <si>
    <t xml:space="preserve">tt4382618</t>
  </si>
  <si>
    <t xml:space="preserve">tt4382824</t>
  </si>
  <si>
    <t xml:space="preserve">tt4382872</t>
  </si>
  <si>
    <t xml:space="preserve">tt4383518</t>
  </si>
  <si>
    <t xml:space="preserve">tt4384266</t>
  </si>
  <si>
    <t xml:space="preserve">tt4386684</t>
  </si>
  <si>
    <t xml:space="preserve">tt4387040</t>
  </si>
  <si>
    <t xml:space="preserve">tt4388844</t>
  </si>
  <si>
    <t xml:space="preserve">tt4392454</t>
  </si>
  <si>
    <t xml:space="preserve">tt4392726</t>
  </si>
  <si>
    <t xml:space="preserve">tt4392770</t>
  </si>
  <si>
    <t xml:space="preserve">tt4397094</t>
  </si>
  <si>
    <t xml:space="preserve">tt4397346</t>
  </si>
  <si>
    <t xml:space="preserve">tt4399590</t>
  </si>
  <si>
    <t xml:space="preserve">tt4400174</t>
  </si>
  <si>
    <t xml:space="preserve">tt4401704</t>
  </si>
  <si>
    <t xml:space="preserve">tt4406406</t>
  </si>
  <si>
    <t xml:space="preserve">tt4410770</t>
  </si>
  <si>
    <t xml:space="preserve">tt4411208</t>
  </si>
  <si>
    <t xml:space="preserve">tt4411500</t>
  </si>
  <si>
    <t xml:space="preserve">tt4411596</t>
  </si>
  <si>
    <t xml:space="preserve">tt4411618</t>
  </si>
  <si>
    <t xml:space="preserve">tt4412218</t>
  </si>
  <si>
    <t xml:space="preserve">tt4412528</t>
  </si>
  <si>
    <t xml:space="preserve">tt4413794</t>
  </si>
  <si>
    <t xml:space="preserve">tt4414438</t>
  </si>
  <si>
    <t xml:space="preserve">tt4414694</t>
  </si>
  <si>
    <t xml:space="preserve">tt4415326</t>
  </si>
  <si>
    <t xml:space="preserve">tt4415900</t>
  </si>
  <si>
    <t xml:space="preserve">tt4416518</t>
  </si>
  <si>
    <t xml:space="preserve">tt4418168</t>
  </si>
  <si>
    <t xml:space="preserve">tt4419364</t>
  </si>
  <si>
    <t xml:space="preserve">tt4424722</t>
  </si>
  <si>
    <t xml:space="preserve">tt4425064</t>
  </si>
  <si>
    <t xml:space="preserve">tt4425402</t>
  </si>
  <si>
    <t xml:space="preserve">tt4427076</t>
  </si>
  <si>
    <t xml:space="preserve">tt4430136</t>
  </si>
  <si>
    <t xml:space="preserve">tt4431208</t>
  </si>
  <si>
    <t xml:space="preserve">tt4431392</t>
  </si>
  <si>
    <t xml:space="preserve">tt4432480</t>
  </si>
  <si>
    <t xml:space="preserve">tt4432912</t>
  </si>
  <si>
    <t xml:space="preserve">tt4433106</t>
  </si>
  <si>
    <t xml:space="preserve">tt4434004</t>
  </si>
  <si>
    <t xml:space="preserve">tt4435082</t>
  </si>
  <si>
    <t xml:space="preserve">tt4435628</t>
  </si>
  <si>
    <t xml:space="preserve">tt4437216</t>
  </si>
  <si>
    <t xml:space="preserve">tt4438844</t>
  </si>
  <si>
    <t xml:space="preserve">tt4439102</t>
  </si>
  <si>
    <t xml:space="preserve">tt4439744</t>
  </si>
  <si>
    <t xml:space="preserve">tt4440036</t>
  </si>
  <si>
    <t xml:space="preserve">tt4442130</t>
  </si>
  <si>
    <t xml:space="preserve">tt4442604</t>
  </si>
  <si>
    <t xml:space="preserve">tt4443658</t>
  </si>
  <si>
    <t xml:space="preserve">tt4444438</t>
  </si>
  <si>
    <t xml:space="preserve">tt4445948</t>
  </si>
  <si>
    <t xml:space="preserve">tt4446258</t>
  </si>
  <si>
    <t xml:space="preserve">tt4446348</t>
  </si>
  <si>
    <t xml:space="preserve">tt4447108</t>
  </si>
  <si>
    <t xml:space="preserve">GBP400,000</t>
  </si>
  <si>
    <t xml:space="preserve">tt4454930</t>
  </si>
  <si>
    <t xml:space="preserve">tt4456038</t>
  </si>
  <si>
    <t xml:space="preserve">tt4456270</t>
  </si>
  <si>
    <t xml:space="preserve">tt4456982</t>
  </si>
  <si>
    <t xml:space="preserve">tt4457344</t>
  </si>
  <si>
    <t xml:space="preserve">tt4457980</t>
  </si>
  <si>
    <t xml:space="preserve">tt4459386</t>
  </si>
  <si>
    <t xml:space="preserve">tt4460854</t>
  </si>
  <si>
    <t xml:space="preserve">tt4462082</t>
  </si>
  <si>
    <t xml:space="preserve">tt4462372</t>
  </si>
  <si>
    <t xml:space="preserve">tt4463780</t>
  </si>
  <si>
    <t xml:space="preserve">tt4464394</t>
  </si>
  <si>
    <t xml:space="preserve">tt4466550</t>
  </si>
  <si>
    <t xml:space="preserve">tt4467626</t>
  </si>
  <si>
    <t xml:space="preserve">tt4468132</t>
  </si>
  <si>
    <t xml:space="preserve">tt4468634</t>
  </si>
  <si>
    <t xml:space="preserve">tt4468740</t>
  </si>
  <si>
    <t xml:space="preserve">tt4471636</t>
  </si>
  <si>
    <t xml:space="preserve">tt4472678</t>
  </si>
  <si>
    <t xml:space="preserve">tt4475992</t>
  </si>
  <si>
    <t xml:space="preserve">tt4477536</t>
  </si>
  <si>
    <t xml:space="preserve">tt4479870</t>
  </si>
  <si>
    <t xml:space="preserve">tt4481310</t>
  </si>
  <si>
    <t xml:space="preserve">tt4482858</t>
  </si>
  <si>
    <t xml:space="preserve">tt4483220</t>
  </si>
  <si>
    <t xml:space="preserve">tt4484120</t>
  </si>
  <si>
    <t xml:space="preserve">tt4485204</t>
  </si>
  <si>
    <t xml:space="preserve">GBP14,000</t>
  </si>
  <si>
    <t xml:space="preserve">tt4486290</t>
  </si>
  <si>
    <t xml:space="preserve">tt4486986</t>
  </si>
  <si>
    <t xml:space="preserve">tt4488840</t>
  </si>
  <si>
    <t xml:space="preserve">tt4489160</t>
  </si>
  <si>
    <t xml:space="preserve">tt4498460</t>
  </si>
  <si>
    <t xml:space="preserve">tt4499186</t>
  </si>
  <si>
    <t xml:space="preserve">EU40,000</t>
  </si>
  <si>
    <t xml:space="preserve">tt4500922</t>
  </si>
  <si>
    <t xml:space="preserve">tt4501576</t>
  </si>
  <si>
    <t xml:space="preserve">tt4503598</t>
  </si>
  <si>
    <t xml:space="preserve">tt4504040</t>
  </si>
  <si>
    <t xml:space="preserve">tt4504438</t>
  </si>
  <si>
    <t xml:space="preserve">tt4505006</t>
  </si>
  <si>
    <t xml:space="preserve">tt4505170</t>
  </si>
  <si>
    <t xml:space="preserve">tt4505666</t>
  </si>
  <si>
    <t xml:space="preserve">tt4506722</t>
  </si>
  <si>
    <t xml:space="preserve">tt4511200</t>
  </si>
  <si>
    <t xml:space="preserve">tt4513074</t>
  </si>
  <si>
    <t xml:space="preserve">tt4513316</t>
  </si>
  <si>
    <t xml:space="preserve">tt4514084</t>
  </si>
  <si>
    <t xml:space="preserve">tt4514646</t>
  </si>
  <si>
    <t xml:space="preserve">tt4515070</t>
  </si>
  <si>
    <t xml:space="preserve">tt4519016</t>
  </si>
  <si>
    <t xml:space="preserve">tt4519780</t>
  </si>
  <si>
    <t xml:space="preserve">tt4520988</t>
  </si>
  <si>
    <t xml:space="preserve">tt4523066</t>
  </si>
  <si>
    <t xml:space="preserve">tt4526546</t>
  </si>
  <si>
    <t xml:space="preserve">tt4530422</t>
  </si>
  <si>
    <t xml:space="preserve">&lt;ahref="/name/nm0406334?ref_=tt_trv_trv"&gt;ArmandoIannucci&lt;/a&gt;,inaninterviewwith&lt;ahref="/name/nm1405436?ref_=tt_trv_trv"&gt;TerryGross&lt;/a&gt;on27July2009,saidthatheatonepointtoldhisBritishcastmemberstothinkof"thefirsttimeyouwenttoHollywood",forthescenesthatfollowthePrimeMinister'striptoWashington:"(Y)ouhadallsortsofmeetings,andallsortsofagentscameuptoyouandsaidhowgreatyouwere,andhowyouthoughtitwasallgoingtochange,andthenafteryourstayinHollywoodforthreeorfourdays,youwenthomeempty-handed".HedescribedthisastheexperiencehehadwhengoingtoLosAngelesafewyearsbeforetotalkaboutpossibilitiesforanAmericanversionofhisshow&lt;ahref="/title/tt0459159?ref_=tt_trv_trv"&gt;TheThickofIt&lt;/a&gt;(2005).&lt;ahref="trivia?ref_=tt_trv_trv"</t>
  </si>
  <si>
    <t xml:space="preserve">tt4530884</t>
  </si>
  <si>
    <t xml:space="preserve">tt4532038</t>
  </si>
  <si>
    <t xml:space="preserve">tt4532818</t>
  </si>
  <si>
    <t xml:space="preserve">tt4532826</t>
  </si>
  <si>
    <t xml:space="preserve">tt4536494</t>
  </si>
  <si>
    <t xml:space="preserve">tt4537888</t>
  </si>
  <si>
    <t xml:space="preserve">tt4537896</t>
  </si>
  <si>
    <t xml:space="preserve">tt4538016</t>
  </si>
  <si>
    <t xml:space="preserve">EU 3,973,431 </t>
  </si>
  <si>
    <t xml:space="preserve">tt4540534</t>
  </si>
  <si>
    <t xml:space="preserve">tt4545630</t>
  </si>
  <si>
    <t xml:space="preserve">tt4546024</t>
  </si>
  <si>
    <t xml:space="preserve">tt4547056</t>
  </si>
  <si>
    <t xml:space="preserve">tt4550420</t>
  </si>
  <si>
    <t xml:space="preserve">tt4552412</t>
  </si>
  <si>
    <t xml:space="preserve">tt4552486</t>
  </si>
  <si>
    <t xml:space="preserve">tt4552524</t>
  </si>
  <si>
    <t xml:space="preserve">tt4553434</t>
  </si>
  <si>
    <t xml:space="preserve">tt4555426</t>
  </si>
  <si>
    <t xml:space="preserve">tt4556370</t>
  </si>
  <si>
    <t xml:space="preserve">tt4558040</t>
  </si>
  <si>
    <t xml:space="preserve">tt4558042</t>
  </si>
  <si>
    <t xml:space="preserve">GBP135,000</t>
  </si>
  <si>
    <t xml:space="preserve">tt4559006</t>
  </si>
  <si>
    <t xml:space="preserve">tt4559046</t>
  </si>
  <si>
    <t xml:space="preserve">tt4560008</t>
  </si>
  <si>
    <t xml:space="preserve">tt4560234</t>
  </si>
  <si>
    <t xml:space="preserve">tt4565520</t>
  </si>
  <si>
    <t xml:space="preserve">tt4566758</t>
  </si>
  <si>
    <t xml:space="preserve">tt4567486</t>
  </si>
  <si>
    <t xml:space="preserve">tt4570696</t>
  </si>
  <si>
    <t xml:space="preserve">tt4572820</t>
  </si>
  <si>
    <t xml:space="preserve">tt4572856</t>
  </si>
  <si>
    <t xml:space="preserve">tt4575782</t>
  </si>
  <si>
    <t xml:space="preserve">tt4576850</t>
  </si>
  <si>
    <t xml:space="preserve">tt4576934</t>
  </si>
  <si>
    <t xml:space="preserve">tt4577344</t>
  </si>
  <si>
    <t xml:space="preserve">tt4578084</t>
  </si>
  <si>
    <t xml:space="preserve">tt4581576</t>
  </si>
  <si>
    <t xml:space="preserve">tt4587366</t>
  </si>
  <si>
    <t xml:space="preserve">tt4587656</t>
  </si>
  <si>
    <t xml:space="preserve">tt4590092</t>
  </si>
  <si>
    <t xml:space="preserve">tt4594834</t>
  </si>
  <si>
    <t xml:space="preserve">tt4594900</t>
  </si>
  <si>
    <t xml:space="preserve">tt4597838</t>
  </si>
  <si>
    <t xml:space="preserve">tt4600952</t>
  </si>
  <si>
    <t xml:space="preserve">tt4604496</t>
  </si>
  <si>
    <t xml:space="preserve">tt4607118</t>
  </si>
  <si>
    <t xml:space="preserve">tt4609262</t>
  </si>
  <si>
    <t xml:space="preserve">tt4610372</t>
  </si>
  <si>
    <t xml:space="preserve">tt4613272</t>
  </si>
  <si>
    <t xml:space="preserve">tt4616014</t>
  </si>
  <si>
    <t xml:space="preserve">tt4616120</t>
  </si>
  <si>
    <t xml:space="preserve">tt4617100</t>
  </si>
  <si>
    <t xml:space="preserve">tt4619940</t>
  </si>
  <si>
    <t xml:space="preserve">tt4621100</t>
  </si>
  <si>
    <t xml:space="preserve">tt4622340</t>
  </si>
  <si>
    <t xml:space="preserve">tt4622512</t>
  </si>
  <si>
    <t xml:space="preserve">tt4623812</t>
  </si>
  <si>
    <t xml:space="preserve">tt4623856</t>
  </si>
  <si>
    <t xml:space="preserve">tt4625030</t>
  </si>
  <si>
    <t xml:space="preserve">tt4625334</t>
  </si>
  <si>
    <t xml:space="preserve">tt4625840</t>
  </si>
  <si>
    <t xml:space="preserve">tt4627352</t>
  </si>
  <si>
    <t xml:space="preserve">tt4629266</t>
  </si>
  <si>
    <t xml:space="preserve">tt4630158</t>
  </si>
  <si>
    <t xml:space="preserve">tt4630444</t>
  </si>
  <si>
    <t xml:space="preserve">tt4632316</t>
  </si>
  <si>
    <t xml:space="preserve">tt4633340</t>
  </si>
  <si>
    <t xml:space="preserve">tt4633662</t>
  </si>
  <si>
    <t xml:space="preserve">tt4633690</t>
  </si>
  <si>
    <t xml:space="preserve">tt4633694</t>
  </si>
  <si>
    <t xml:space="preserve">tt4634432</t>
  </si>
  <si>
    <t xml:space="preserve">tt4641602</t>
  </si>
  <si>
    <t xml:space="preserve">tt4642044</t>
  </si>
  <si>
    <t xml:space="preserve">tt4647788</t>
  </si>
  <si>
    <t xml:space="preserve">tt4647900</t>
  </si>
  <si>
    <t xml:space="preserve">tt4648298</t>
  </si>
  <si>
    <t xml:space="preserve">tt4648732</t>
  </si>
  <si>
    <t xml:space="preserve">tt4649466</t>
  </si>
  <si>
    <t xml:space="preserve">tt4651410</t>
  </si>
  <si>
    <t xml:space="preserve">tt4651932</t>
  </si>
  <si>
    <t xml:space="preserve">tt4652532</t>
  </si>
  <si>
    <t xml:space="preserve">tt4653272</t>
  </si>
  <si>
    <t xml:space="preserve">tt4653950</t>
  </si>
  <si>
    <t xml:space="preserve">tt4654472</t>
  </si>
  <si>
    <t xml:space="preserve">tt4655630</t>
  </si>
  <si>
    <t xml:space="preserve">tt4660172</t>
  </si>
  <si>
    <t xml:space="preserve">tt4660736</t>
  </si>
  <si>
    <t xml:space="preserve">tt4661680</t>
  </si>
  <si>
    <t xml:space="preserve">tt4661798</t>
  </si>
  <si>
    <t xml:space="preserve">tt4662420</t>
  </si>
  <si>
    <t xml:space="preserve">tt4663548</t>
  </si>
  <si>
    <t xml:space="preserve">tt4663708</t>
  </si>
  <si>
    <t xml:space="preserve">tt4666618</t>
  </si>
  <si>
    <t xml:space="preserve">tt4666726</t>
  </si>
  <si>
    <t xml:space="preserve">tt4667854</t>
  </si>
  <si>
    <t xml:space="preserve">tt4669204</t>
  </si>
  <si>
    <t xml:space="preserve">tt4671002</t>
  </si>
  <si>
    <t xml:space="preserve">tt4672264</t>
  </si>
  <si>
    <t xml:space="preserve">tt4672350</t>
  </si>
  <si>
    <t xml:space="preserve">tt4677300</t>
  </si>
  <si>
    <t xml:space="preserve">tt4677434</t>
  </si>
  <si>
    <t xml:space="preserve">tt4678200</t>
  </si>
  <si>
    <t xml:space="preserve">tt4678298</t>
  </si>
  <si>
    <t xml:space="preserve">tt4679820</t>
  </si>
  <si>
    <t xml:space="preserve">tt4680182</t>
  </si>
  <si>
    <t xml:space="preserve">tt4680196</t>
  </si>
  <si>
    <t xml:space="preserve">tt4680980</t>
  </si>
  <si>
    <t xml:space="preserve">tt4682266</t>
  </si>
  <si>
    <t xml:space="preserve">tt4683366</t>
  </si>
  <si>
    <t xml:space="preserve">tt4683668</t>
  </si>
  <si>
    <t xml:space="preserve">tt4684258</t>
  </si>
  <si>
    <t xml:space="preserve">tt4685270</t>
  </si>
  <si>
    <t xml:space="preserve">tt4686692</t>
  </si>
  <si>
    <t xml:space="preserve">tt4687358</t>
  </si>
  <si>
    <t xml:space="preserve">tt4687392</t>
  </si>
  <si>
    <t xml:space="preserve">tt4687464</t>
  </si>
  <si>
    <t xml:space="preserve">tt4692368</t>
  </si>
  <si>
    <t xml:space="preserve">tt4693418</t>
  </si>
  <si>
    <t xml:space="preserve">tt4694440</t>
  </si>
  <si>
    <t xml:space="preserve">tt4694544</t>
  </si>
  <si>
    <t xml:space="preserve">tt4694594</t>
  </si>
  <si>
    <t xml:space="preserve">tt4694618</t>
  </si>
  <si>
    <t xml:space="preserve">tt4696222</t>
  </si>
  <si>
    <t xml:space="preserve">tt4697134</t>
  </si>
  <si>
    <t xml:space="preserve">tt4697186</t>
  </si>
  <si>
    <t xml:space="preserve">tt4698684</t>
  </si>
  <si>
    <t xml:space="preserve">tt4700190</t>
  </si>
  <si>
    <t xml:space="preserve">tt4700756</t>
  </si>
  <si>
    <t xml:space="preserve">tt4701182</t>
  </si>
  <si>
    <t xml:space="preserve">tt4701702</t>
  </si>
  <si>
    <t xml:space="preserve">tt4701724</t>
  </si>
  <si>
    <t xml:space="preserve">tt4703048</t>
  </si>
  <si>
    <t xml:space="preserve">tt4705290</t>
  </si>
  <si>
    <t xml:space="preserve">tt4706602</t>
  </si>
  <si>
    <t xml:space="preserve">tt4706888</t>
  </si>
  <si>
    <t xml:space="preserve">tt4712254</t>
  </si>
  <si>
    <t xml:space="preserve">tt4713546</t>
  </si>
  <si>
    <t xml:space="preserve">tt4714568</t>
  </si>
  <si>
    <t xml:space="preserve">tt4716680</t>
  </si>
  <si>
    <t xml:space="preserve">tt4718728</t>
  </si>
  <si>
    <t xml:space="preserve">tt4720702</t>
  </si>
  <si>
    <t xml:space="preserve">tt4721404</t>
  </si>
  <si>
    <t xml:space="preserve">tt4722650</t>
  </si>
  <si>
    <t xml:space="preserve">tt4722786</t>
  </si>
  <si>
    <t xml:space="preserve">tt4724238</t>
  </si>
  <si>
    <t xml:space="preserve">GBP700</t>
  </si>
  <si>
    <t xml:space="preserve">tt4726636</t>
  </si>
  <si>
    <t xml:space="preserve">tt4727756</t>
  </si>
  <si>
    <t xml:space="preserve">tt4728386</t>
  </si>
  <si>
    <t xml:space="preserve">tt4729990</t>
  </si>
  <si>
    <t xml:space="preserve">tt4731148</t>
  </si>
  <si>
    <t xml:space="preserve">tt4733536</t>
  </si>
  <si>
    <t xml:space="preserve">&lt;strongitemprop="name"&gt;GoodLowBudgetFilm,ButNotGreat&lt;/strong&gt;</t>
  </si>
  <si>
    <t xml:space="preserve">tt4738174</t>
  </si>
  <si>
    <t xml:space="preserve">tt4744086</t>
  </si>
  <si>
    <t xml:space="preserve">tt4763168</t>
  </si>
  <si>
    <t xml:space="preserve">tt4765284</t>
  </si>
  <si>
    <t xml:space="preserve">tt4767654</t>
  </si>
  <si>
    <t xml:space="preserve">tt4768776</t>
  </si>
  <si>
    <t xml:space="preserve">tt4769214</t>
  </si>
  <si>
    <t xml:space="preserve">GBP5,400,000</t>
  </si>
  <si>
    <t xml:space="preserve">tt4769824</t>
  </si>
  <si>
    <t xml:space="preserve">tt4775814</t>
  </si>
  <si>
    <t xml:space="preserve">tt4777584</t>
  </si>
  <si>
    <t xml:space="preserve">tt4778988</t>
  </si>
  <si>
    <t xml:space="preserve">tt4779036</t>
  </si>
  <si>
    <t xml:space="preserve">tt4779682</t>
  </si>
  <si>
    <t xml:space="preserve">tt4781612</t>
  </si>
  <si>
    <t xml:space="preserve">tt4785662</t>
  </si>
  <si>
    <t xml:space="preserve">tt4788638</t>
  </si>
  <si>
    <t xml:space="preserve">tt4789160</t>
  </si>
  <si>
    <t xml:space="preserve">tt4789170</t>
  </si>
  <si>
    <t xml:space="preserve">tt4792648</t>
  </si>
  <si>
    <t xml:space="preserve">tt4794754</t>
  </si>
  <si>
    <t xml:space="preserve">tt4795124</t>
  </si>
  <si>
    <t xml:space="preserve">tt4796122</t>
  </si>
  <si>
    <t xml:space="preserve">tt4797082</t>
  </si>
  <si>
    <t xml:space="preserve">tt4797436</t>
  </si>
  <si>
    <t xml:space="preserve">tt4799064</t>
  </si>
  <si>
    <t xml:space="preserve">tt4799066</t>
  </si>
  <si>
    <t xml:space="preserve">tt4800288</t>
  </si>
  <si>
    <t xml:space="preserve">tt4801064</t>
  </si>
  <si>
    <t xml:space="preserve">tt4801232</t>
  </si>
  <si>
    <t xml:space="preserve">tt4805316</t>
  </si>
  <si>
    <t xml:space="preserve">tt4807830</t>
  </si>
  <si>
    <t xml:space="preserve">tt4814290</t>
  </si>
  <si>
    <t xml:space="preserve">tt4814760</t>
  </si>
  <si>
    <t xml:space="preserve">tt4819470</t>
  </si>
  <si>
    <t xml:space="preserve">tt4819510</t>
  </si>
  <si>
    <t xml:space="preserve">tt4819514</t>
  </si>
  <si>
    <t xml:space="preserve">tt4819560</t>
  </si>
  <si>
    <t xml:space="preserve">tt4819576</t>
  </si>
  <si>
    <t xml:space="preserve">tt4820278</t>
  </si>
  <si>
    <t xml:space="preserve">tt4820284</t>
  </si>
  <si>
    <t xml:space="preserve">tt4823776</t>
  </si>
  <si>
    <t xml:space="preserve">tt4826674</t>
  </si>
  <si>
    <t xml:space="preserve">tt4826734</t>
  </si>
  <si>
    <t xml:space="preserve">tt4827986</t>
  </si>
  <si>
    <t xml:space="preserve">tt4832248</t>
  </si>
  <si>
    <t xml:space="preserve">tt4833824</t>
  </si>
  <si>
    <t xml:space="preserve">tt4835086</t>
  </si>
  <si>
    <t xml:space="preserve">tt4835894</t>
  </si>
  <si>
    <t xml:space="preserve">tt4838334</t>
  </si>
  <si>
    <t xml:space="preserve">tt4838486</t>
  </si>
  <si>
    <t xml:space="preserve">tt4842270</t>
  </si>
  <si>
    <t xml:space="preserve">tt4842646</t>
  </si>
  <si>
    <t xml:space="preserve">tt4843344</t>
  </si>
  <si>
    <t xml:space="preserve">tt4844034</t>
  </si>
  <si>
    <t xml:space="preserve">tt4846232</t>
  </si>
  <si>
    <t xml:space="preserve">tt4846318</t>
  </si>
  <si>
    <t xml:space="preserve">tt4846926</t>
  </si>
  <si>
    <t xml:space="preserve">tt4846952</t>
  </si>
  <si>
    <t xml:space="preserve">tt4847478</t>
  </si>
  <si>
    <t xml:space="preserve">tt4847546</t>
  </si>
  <si>
    <t xml:space="preserve">tt4851476</t>
  </si>
  <si>
    <t xml:space="preserve">tt4851640</t>
  </si>
  <si>
    <t xml:space="preserve">tt4858184</t>
  </si>
  <si>
    <t xml:space="preserve">tt4862068</t>
  </si>
  <si>
    <t xml:space="preserve">tt4862502</t>
  </si>
  <si>
    <t xml:space="preserve">tt4872078</t>
  </si>
  <si>
    <t xml:space="preserve">tt4874206</t>
  </si>
  <si>
    <t xml:space="preserve">tt4874414</t>
  </si>
  <si>
    <t xml:space="preserve">tt4875456</t>
  </si>
  <si>
    <t xml:space="preserve">tt4876658</t>
  </si>
  <si>
    <t xml:space="preserve">tt4876952</t>
  </si>
  <si>
    <t xml:space="preserve">tt4881016</t>
  </si>
  <si>
    <t xml:space="preserve">tt4881364</t>
  </si>
  <si>
    <t xml:space="preserve">tt4881806</t>
  </si>
  <si>
    <t xml:space="preserve">tt4882174</t>
  </si>
  <si>
    <t xml:space="preserve">tt4882548</t>
  </si>
  <si>
    <t xml:space="preserve">tt4886796</t>
  </si>
  <si>
    <t xml:space="preserve">tt4892682</t>
  </si>
  <si>
    <t xml:space="preserve">tt4892714</t>
  </si>
  <si>
    <t xml:space="preserve">tt4893748</t>
  </si>
  <si>
    <t xml:space="preserve">tt4897822</t>
  </si>
  <si>
    <t xml:space="preserve">tt4897890</t>
  </si>
  <si>
    <t xml:space="preserve">tt4899370</t>
  </si>
  <si>
    <t xml:space="preserve">tt4900716</t>
  </si>
  <si>
    <t xml:space="preserve">tt4901222</t>
  </si>
  <si>
    <t xml:space="preserve">tt4901304</t>
  </si>
  <si>
    <t xml:space="preserve">tt4901306</t>
  </si>
  <si>
    <t xml:space="preserve">tt4901338</t>
  </si>
  <si>
    <t xml:space="preserve">tt4901756</t>
  </si>
  <si>
    <t xml:space="preserve">tt4902716</t>
  </si>
  <si>
    <t xml:space="preserve">tt4903366</t>
  </si>
  <si>
    <t xml:space="preserve">tt4906960</t>
  </si>
  <si>
    <t xml:space="preserve">tt4906984</t>
  </si>
  <si>
    <t xml:space="preserve">tt4907572</t>
  </si>
  <si>
    <t xml:space="preserve">tt4908174</t>
  </si>
  <si>
    <t xml:space="preserve">tt4908644</t>
  </si>
  <si>
    <t xml:space="preserve">tt4909752</t>
  </si>
  <si>
    <t xml:space="preserve">tt4911288</t>
  </si>
  <si>
    <t xml:space="preserve">tt4911408</t>
  </si>
  <si>
    <t xml:space="preserve">tt4911876</t>
  </si>
  <si>
    <t xml:space="preserve">tt4911996</t>
  </si>
  <si>
    <t xml:space="preserve">tt4912910</t>
  </si>
  <si>
    <t xml:space="preserve">tt4919240</t>
  </si>
  <si>
    <t xml:space="preserve">tt4920130</t>
  </si>
  <si>
    <t xml:space="preserve">tt4923042</t>
  </si>
  <si>
    <t xml:space="preserve">tt4925292</t>
  </si>
  <si>
    <t xml:space="preserve">tt4930000</t>
  </si>
  <si>
    <t xml:space="preserve">tt4934506</t>
  </si>
  <si>
    <t xml:space="preserve">tt4934950</t>
  </si>
  <si>
    <t xml:space="preserve">tt4935158</t>
  </si>
  <si>
    <t xml:space="preserve">tt4935282</t>
  </si>
  <si>
    <t xml:space="preserve">tt4935334</t>
  </si>
  <si>
    <t xml:space="preserve">tt4935372</t>
  </si>
  <si>
    <t xml:space="preserve">tt4935446</t>
  </si>
  <si>
    <t xml:space="preserve">tt4935480</t>
  </si>
  <si>
    <t xml:space="preserve">tt4935794</t>
  </si>
  <si>
    <t xml:space="preserve">tt4936064</t>
  </si>
  <si>
    <t xml:space="preserve">tt4936176</t>
  </si>
  <si>
    <t xml:space="preserve">tt4937156</t>
  </si>
  <si>
    <t xml:space="preserve">tt4937178</t>
  </si>
  <si>
    <t xml:space="preserve">tt4937564</t>
  </si>
  <si>
    <t xml:space="preserve">tt4938484</t>
  </si>
  <si>
    <t xml:space="preserve">tt4940416</t>
  </si>
  <si>
    <t xml:space="preserve">tt4940456</t>
  </si>
  <si>
    <t xml:space="preserve">tt4940632</t>
  </si>
  <si>
    <t xml:space="preserve">tt4940660</t>
  </si>
  <si>
    <t xml:space="preserve">tt4943322</t>
  </si>
  <si>
    <t xml:space="preserve">tt4944352</t>
  </si>
  <si>
    <t xml:space="preserve">tt4944460</t>
  </si>
  <si>
    <t xml:space="preserve">tt4947084</t>
  </si>
  <si>
    <t xml:space="preserve">tt4947982</t>
  </si>
  <si>
    <t xml:space="preserve">tt4949290</t>
  </si>
  <si>
    <t xml:space="preserve">tt4951924</t>
  </si>
  <si>
    <t xml:space="preserve">tt4954522</t>
  </si>
  <si>
    <t xml:space="preserve">EU3,500,000</t>
  </si>
  <si>
    <t xml:space="preserve">tt4955162</t>
  </si>
  <si>
    <t xml:space="preserve">tt4957446</t>
  </si>
  <si>
    <t xml:space="preserve">tt4960242</t>
  </si>
  <si>
    <t xml:space="preserve">tt4961380</t>
  </si>
  <si>
    <t xml:space="preserve">tt4964598</t>
  </si>
  <si>
    <t xml:space="preserve">tt4964772</t>
  </si>
  <si>
    <t xml:space="preserve">tt4967094</t>
  </si>
  <si>
    <t xml:space="preserve">tt4967220</t>
  </si>
  <si>
    <t xml:space="preserve">tt4969570</t>
  </si>
  <si>
    <t xml:space="preserve">tt4972062</t>
  </si>
  <si>
    <t xml:space="preserve">tt4974356</t>
  </si>
  <si>
    <t xml:space="preserve">tt4977530</t>
  </si>
  <si>
    <t xml:space="preserve">tt4977540</t>
  </si>
  <si>
    <t xml:space="preserve">tt4978274</t>
  </si>
  <si>
    <t xml:space="preserve">tt4978710</t>
  </si>
  <si>
    <t xml:space="preserve">tt4979082</t>
  </si>
  <si>
    <t xml:space="preserve">tt4979652</t>
  </si>
  <si>
    <t xml:space="preserve">tt4980272</t>
  </si>
  <si>
    <t xml:space="preserve">tt4981966</t>
  </si>
  <si>
    <t xml:space="preserve">tt4982356</t>
  </si>
  <si>
    <t xml:space="preserve">tt4983736</t>
  </si>
  <si>
    <t xml:space="preserve">tt4984864</t>
  </si>
  <si>
    <t xml:space="preserve">tt4984868</t>
  </si>
  <si>
    <t xml:space="preserve">tt4985516</t>
  </si>
  <si>
    <t xml:space="preserve">tt4986134</t>
  </si>
  <si>
    <t xml:space="preserve">tt4991512</t>
  </si>
  <si>
    <t xml:space="preserve">tt4991660</t>
  </si>
  <si>
    <t xml:space="preserve">tt4995748</t>
  </si>
  <si>
    <t xml:space="preserve">tt5001772</t>
  </si>
  <si>
    <t xml:space="preserve">tt5007908</t>
  </si>
  <si>
    <t xml:space="preserve">EU330,000</t>
  </si>
  <si>
    <t xml:space="preserve">tt5008002</t>
  </si>
  <si>
    <t xml:space="preserve">EU2,300</t>
  </si>
  <si>
    <t xml:space="preserve">tt5014146</t>
  </si>
  <si>
    <t xml:space="preserve">tt5016028</t>
  </si>
  <si>
    <t xml:space="preserve">tt5016946</t>
  </si>
  <si>
    <t xml:space="preserve">EU1,055,000</t>
  </si>
  <si>
    <t xml:space="preserve">tt5020372</t>
  </si>
  <si>
    <t xml:space="preserve">tt5021536</t>
  </si>
  <si>
    <t xml:space="preserve">tt5021598</t>
  </si>
  <si>
    <t xml:space="preserve">tt5022702</t>
  </si>
  <si>
    <t xml:space="preserve">tt5023260</t>
  </si>
  <si>
    <t xml:space="preserve">tt5026418</t>
  </si>
  <si>
    <t xml:space="preserve">tt5026484</t>
  </si>
  <si>
    <t xml:space="preserve">tt5027774</t>
  </si>
  <si>
    <t xml:space="preserve">tt5028340</t>
  </si>
  <si>
    <t xml:space="preserve">tt5028598</t>
  </si>
  <si>
    <t xml:space="preserve">tt5028744</t>
  </si>
  <si>
    <t xml:space="preserve">tt5028822</t>
  </si>
  <si>
    <t xml:space="preserve">tt5029668</t>
  </si>
  <si>
    <t xml:space="preserve">tt5030402</t>
  </si>
  <si>
    <t xml:space="preserve">tt5033000</t>
  </si>
  <si>
    <t xml:space="preserve">tt5033998</t>
  </si>
  <si>
    <t xml:space="preserve">tt5034082</t>
  </si>
  <si>
    <t xml:space="preserve">tt5034444</t>
  </si>
  <si>
    <t xml:space="preserve">tt5034474</t>
  </si>
  <si>
    <t xml:space="preserve">tt5034838</t>
  </si>
  <si>
    <t xml:space="preserve">tt5037840</t>
  </si>
  <si>
    <t xml:space="preserve">tt5038448</t>
  </si>
  <si>
    <t xml:space="preserve">tt5039054</t>
  </si>
  <si>
    <t xml:space="preserve">tt5039088</t>
  </si>
  <si>
    <t xml:space="preserve">tt5039822</t>
  </si>
  <si>
    <t xml:space="preserve">tt5039992</t>
  </si>
  <si>
    <t xml:space="preserve">tt5044656</t>
  </si>
  <si>
    <t xml:space="preserve">tt5046534</t>
  </si>
  <si>
    <t xml:space="preserve">tt5050772</t>
  </si>
  <si>
    <t xml:space="preserve">GBP50</t>
  </si>
  <si>
    <t xml:space="preserve">tt5050842</t>
  </si>
  <si>
    <t xml:space="preserve">tt5051410</t>
  </si>
  <si>
    <t xml:space="preserve">tt5052474</t>
  </si>
  <si>
    <t xml:space="preserve">tt5052524</t>
  </si>
  <si>
    <t xml:space="preserve">tt5053070</t>
  </si>
  <si>
    <t xml:space="preserve">tt5057744</t>
  </si>
  <si>
    <t xml:space="preserve">tt5059406</t>
  </si>
  <si>
    <t xml:space="preserve">tt5061570</t>
  </si>
  <si>
    <t xml:space="preserve">tt5065822</t>
  </si>
  <si>
    <t xml:space="preserve">tt5066818</t>
  </si>
  <si>
    <t xml:space="preserve">tt5068712</t>
  </si>
  <si>
    <t xml:space="preserve">tt5069074</t>
  </si>
  <si>
    <t xml:space="preserve">tt5069876</t>
  </si>
  <si>
    <t xml:space="preserve">EU100</t>
  </si>
  <si>
    <t xml:space="preserve">tt5073020</t>
  </si>
  <si>
    <t xml:space="preserve">tt5073094</t>
  </si>
  <si>
    <t xml:space="preserve">tt5073620</t>
  </si>
  <si>
    <t xml:space="preserve">tt5074404</t>
  </si>
  <si>
    <t xml:space="preserve">tt5074552</t>
  </si>
  <si>
    <t xml:space="preserve">tt5076792</t>
  </si>
  <si>
    <t xml:space="preserve">tt5078214</t>
  </si>
  <si>
    <t xml:space="preserve">tt5078812</t>
  </si>
  <si>
    <t xml:space="preserve">tt5078964</t>
  </si>
  <si>
    <t xml:space="preserve">tt5082670</t>
  </si>
  <si>
    <t xml:space="preserve">tt5083572</t>
  </si>
  <si>
    <t xml:space="preserve">tt5083702</t>
  </si>
  <si>
    <t xml:space="preserve">tt5083736</t>
  </si>
  <si>
    <t xml:space="preserve">tt5083802</t>
  </si>
  <si>
    <t xml:space="preserve">EU5,000</t>
  </si>
  <si>
    <t xml:space="preserve">tt5084196</t>
  </si>
  <si>
    <t xml:space="preserve">tt5085588</t>
  </si>
  <si>
    <t xml:space="preserve">tt5090508</t>
  </si>
  <si>
    <t xml:space="preserve">tt5090564</t>
  </si>
  <si>
    <t xml:space="preserve">tt5090636</t>
  </si>
  <si>
    <t xml:space="preserve">tt5095030</t>
  </si>
  <si>
    <t xml:space="preserve">tt5095108</t>
  </si>
  <si>
    <t xml:space="preserve">tt5095116</t>
  </si>
  <si>
    <t xml:space="preserve">tt5095302</t>
  </si>
  <si>
    <t xml:space="preserve">tt5095352</t>
  </si>
  <si>
    <t xml:space="preserve">tt5095472</t>
  </si>
  <si>
    <t xml:space="preserve">tt5097012</t>
  </si>
  <si>
    <t xml:space="preserve">tt5097070</t>
  </si>
  <si>
    <t xml:space="preserve">tt5097410</t>
  </si>
  <si>
    <t xml:space="preserve">tt5098128</t>
  </si>
  <si>
    <t xml:space="preserve">tt5098310</t>
  </si>
  <si>
    <t xml:space="preserve">tt5098712</t>
  </si>
  <si>
    <t xml:space="preserve">tt5103942</t>
  </si>
  <si>
    <t xml:space="preserve">tt5104002</t>
  </si>
  <si>
    <t xml:space="preserve">tt5104080</t>
  </si>
  <si>
    <t xml:space="preserve">tt5104604</t>
  </si>
  <si>
    <t xml:space="preserve">tt5108476</t>
  </si>
  <si>
    <t xml:space="preserve">tt5108870</t>
  </si>
  <si>
    <t xml:space="preserve">tt5108902</t>
  </si>
  <si>
    <t xml:space="preserve">tt5109280</t>
  </si>
  <si>
    <t xml:space="preserve">tt5109746</t>
  </si>
  <si>
    <t xml:space="preserve">tt5109784</t>
  </si>
  <si>
    <t xml:space="preserve">tt5110386</t>
  </si>
  <si>
    <t xml:space="preserve">tt5111874</t>
  </si>
  <si>
    <t xml:space="preserve">tt5112578</t>
  </si>
  <si>
    <t xml:space="preserve">tt5112622</t>
  </si>
  <si>
    <t xml:space="preserve">tt5112748</t>
  </si>
  <si>
    <t xml:space="preserve">GBP300</t>
  </si>
  <si>
    <t xml:space="preserve">tt5113040</t>
  </si>
  <si>
    <t xml:space="preserve">tt5113044</t>
  </si>
  <si>
    <t xml:space="preserve">tt5115546</t>
  </si>
  <si>
    <t xml:space="preserve">tt5116196</t>
  </si>
  <si>
    <t xml:space="preserve">tt5116410</t>
  </si>
  <si>
    <t xml:space="preserve">tt5116504</t>
  </si>
  <si>
    <t xml:space="preserve">tt5117222</t>
  </si>
  <si>
    <t xml:space="preserve">tt5117670</t>
  </si>
  <si>
    <t xml:space="preserve">tt5119108</t>
  </si>
  <si>
    <t xml:space="preserve">tt5119260</t>
  </si>
  <si>
    <t xml:space="preserve">tt5119264</t>
  </si>
  <si>
    <t xml:space="preserve">tt5120400</t>
  </si>
  <si>
    <t xml:space="preserve">tt5120640</t>
  </si>
  <si>
    <t xml:space="preserve">tt5124096</t>
  </si>
  <si>
    <t xml:space="preserve">tt5125718</t>
  </si>
  <si>
    <t xml:space="preserve">tt5129682</t>
  </si>
  <si>
    <t xml:space="preserve">tt5129818</t>
  </si>
  <si>
    <t xml:space="preserve">EU390,000</t>
  </si>
  <si>
    <t xml:space="preserve">tt5131842</t>
  </si>
  <si>
    <t xml:space="preserve">tt5131960</t>
  </si>
  <si>
    <t xml:space="preserve">tt5132082</t>
  </si>
  <si>
    <t xml:space="preserve">tt5133308</t>
  </si>
  <si>
    <t xml:space="preserve">tt5134588</t>
  </si>
  <si>
    <t xml:space="preserve">tt5135206</t>
  </si>
  <si>
    <t xml:space="preserve">tt5135482</t>
  </si>
  <si>
    <t xml:space="preserve">tt5136154</t>
  </si>
  <si>
    <t xml:space="preserve">tt5136290</t>
  </si>
  <si>
    <t xml:space="preserve">tt5138280</t>
  </si>
  <si>
    <t xml:space="preserve">tt5138996</t>
  </si>
  <si>
    <t xml:space="preserve">tt5141150</t>
  </si>
  <si>
    <t xml:space="preserve">tt5142126</t>
  </si>
  <si>
    <t xml:space="preserve">tt5142750</t>
  </si>
  <si>
    <t xml:space="preserve">tt5143226</t>
  </si>
  <si>
    <t xml:space="preserve">tt5143704</t>
  </si>
  <si>
    <t xml:space="preserve">tt5143770</t>
  </si>
  <si>
    <t xml:space="preserve">tt5143890</t>
  </si>
  <si>
    <t xml:space="preserve">tt5144348</t>
  </si>
  <si>
    <t xml:space="preserve">tt5146068</t>
  </si>
  <si>
    <t xml:space="preserve">tt5147214</t>
  </si>
  <si>
    <t xml:space="preserve">tt5154288</t>
  </si>
  <si>
    <t xml:space="preserve">tt5155026</t>
  </si>
  <si>
    <t xml:space="preserve">tt5155780</t>
  </si>
  <si>
    <t xml:space="preserve">tt5156746</t>
  </si>
  <si>
    <t xml:space="preserve">tt5158306</t>
  </si>
  <si>
    <t xml:space="preserve">tt5158522</t>
  </si>
  <si>
    <t xml:space="preserve">tt5158534</t>
  </si>
  <si>
    <t xml:space="preserve">tt5161658</t>
  </si>
  <si>
    <t xml:space="preserve">tt5162282</t>
  </si>
  <si>
    <t xml:space="preserve">EU1,600,000</t>
  </si>
  <si>
    <t xml:space="preserve">tt5163286</t>
  </si>
  <si>
    <t xml:space="preserve">tt5164214</t>
  </si>
  <si>
    <t xml:space="preserve">tt5164412</t>
  </si>
  <si>
    <t xml:space="preserve">tt5165344</t>
  </si>
  <si>
    <t xml:space="preserve">tt5168192</t>
  </si>
  <si>
    <t xml:space="preserve">tt5170338</t>
  </si>
  <si>
    <t xml:space="preserve">tt5170778</t>
  </si>
  <si>
    <t xml:space="preserve">tt5173032</t>
  </si>
  <si>
    <t xml:space="preserve">tt5175450</t>
  </si>
  <si>
    <t xml:space="preserve">tt5176486</t>
  </si>
  <si>
    <t xml:space="preserve">tt5176762</t>
  </si>
  <si>
    <t xml:space="preserve">tt5177088</t>
  </si>
  <si>
    <t xml:space="preserve">tt5180856</t>
  </si>
  <si>
    <t xml:space="preserve">tt5181838</t>
  </si>
  <si>
    <t xml:space="preserve">tt5186236</t>
  </si>
  <si>
    <t xml:space="preserve">tt5186714</t>
  </si>
  <si>
    <t xml:space="preserve">tt5187702</t>
  </si>
  <si>
    <t xml:space="preserve">tt5189770</t>
  </si>
  <si>
    <t xml:space="preserve">tt5190250</t>
  </si>
  <si>
    <t xml:space="preserve">tt5190872</t>
  </si>
  <si>
    <t xml:space="preserve">tt5192278</t>
  </si>
  <si>
    <t xml:space="preserve">tt5192362</t>
  </si>
  <si>
    <t xml:space="preserve">tt5195412</t>
  </si>
  <si>
    <t xml:space="preserve">tt5195438</t>
  </si>
  <si>
    <t xml:space="preserve">tt5200232</t>
  </si>
  <si>
    <t xml:space="preserve">tt5200814</t>
  </si>
  <si>
    <t xml:space="preserve">tt5200962</t>
  </si>
  <si>
    <t xml:space="preserve">tt5201012</t>
  </si>
  <si>
    <t xml:space="preserve">tt5203476</t>
  </si>
  <si>
    <t xml:space="preserve">tt5203734</t>
  </si>
  <si>
    <t xml:space="preserve">tt5204766</t>
  </si>
  <si>
    <t xml:space="preserve">tt5205210</t>
  </si>
  <si>
    <t xml:space="preserve">tt5208216</t>
  </si>
  <si>
    <t xml:space="preserve">tt5209420</t>
  </si>
  <si>
    <t xml:space="preserve">tt5212058</t>
  </si>
  <si>
    <t xml:space="preserve">tt5213534</t>
  </si>
  <si>
    <t xml:space="preserve">tt5213870</t>
  </si>
  <si>
    <t xml:space="preserve">tt5215486</t>
  </si>
  <si>
    <t xml:space="preserve">tt5215952</t>
  </si>
  <si>
    <t xml:space="preserve">tt5217256</t>
  </si>
  <si>
    <t xml:space="preserve">tt5220122</t>
  </si>
  <si>
    <t xml:space="preserve">tt5222646</t>
  </si>
  <si>
    <t xml:space="preserve">tt5225338</t>
  </si>
  <si>
    <t xml:space="preserve">tt5226984</t>
  </si>
  <si>
    <t xml:space="preserve">tt5230196</t>
  </si>
  <si>
    <t xml:space="preserve">tt5232476</t>
  </si>
  <si>
    <t xml:space="preserve">tt5235880</t>
  </si>
  <si>
    <t xml:space="preserve">tt5236900</t>
  </si>
  <si>
    <t xml:space="preserve">tt5237816</t>
  </si>
  <si>
    <t xml:space="preserve">tt5237980</t>
  </si>
  <si>
    <t xml:space="preserve">tt5240748</t>
  </si>
  <si>
    <t xml:space="preserve">tt5241356</t>
  </si>
  <si>
    <t xml:space="preserve">tt5243188</t>
  </si>
  <si>
    <t xml:space="preserve">tt5243796</t>
  </si>
  <si>
    <t xml:space="preserve">tt5243900</t>
  </si>
  <si>
    <t xml:space="preserve">tt5244974</t>
  </si>
  <si>
    <t xml:space="preserve">tt5247022</t>
  </si>
  <si>
    <t xml:space="preserve">tt5247026</t>
  </si>
  <si>
    <t xml:space="preserve">tt5251328</t>
  </si>
  <si>
    <t xml:space="preserve">tt5252606</t>
  </si>
  <si>
    <t xml:space="preserve">tt5254612</t>
  </si>
  <si>
    <t xml:space="preserve">tt5254640</t>
  </si>
  <si>
    <t xml:space="preserve">tt5254868</t>
  </si>
  <si>
    <t xml:space="preserve">tt5255710</t>
  </si>
  <si>
    <t xml:space="preserve">tt5257730</t>
  </si>
  <si>
    <t xml:space="preserve">tt5258306</t>
  </si>
  <si>
    <t xml:space="preserve">tt5260860</t>
  </si>
  <si>
    <t xml:space="preserve">tt5264060</t>
  </si>
  <si>
    <t xml:space="preserve">tt5265960</t>
  </si>
  <si>
    <t xml:space="preserve">tt5269396</t>
  </si>
  <si>
    <t xml:space="preserve">tt5269604</t>
  </si>
  <si>
    <t xml:space="preserve">tt5270366</t>
  </si>
  <si>
    <t xml:space="preserve">tt5271442</t>
  </si>
  <si>
    <t xml:space="preserve">tt5271722</t>
  </si>
  <si>
    <t xml:space="preserve">tt5275314</t>
  </si>
  <si>
    <t xml:space="preserve">tt5275828</t>
  </si>
  <si>
    <t xml:space="preserve">tt5275866</t>
  </si>
  <si>
    <t xml:space="preserve">tt5275886</t>
  </si>
  <si>
    <t xml:space="preserve">tt5275892</t>
  </si>
  <si>
    <t xml:space="preserve">tt5277066</t>
  </si>
  <si>
    <t xml:space="preserve">tt5277298</t>
  </si>
  <si>
    <t xml:space="preserve">tt5278458</t>
  </si>
  <si>
    <t xml:space="preserve">tt5278460</t>
  </si>
  <si>
    <t xml:space="preserve">tt5278462</t>
  </si>
  <si>
    <t xml:space="preserve">tt5278464</t>
  </si>
  <si>
    <t xml:space="preserve">tt5278466</t>
  </si>
  <si>
    <t xml:space="preserve">tt5278506</t>
  </si>
  <si>
    <t xml:space="preserve">tt5278578</t>
  </si>
  <si>
    <t xml:space="preserve">tt5278592</t>
  </si>
  <si>
    <t xml:space="preserve">tt5278596</t>
  </si>
  <si>
    <t xml:space="preserve">tt5278832</t>
  </si>
  <si>
    <t xml:space="preserve">tt5278868</t>
  </si>
  <si>
    <t xml:space="preserve">tt5278914</t>
  </si>
  <si>
    <t xml:space="preserve">tt5278930</t>
  </si>
  <si>
    <t xml:space="preserve">tt5278932</t>
  </si>
  <si>
    <t xml:space="preserve">tt5281134</t>
  </si>
  <si>
    <t xml:space="preserve">tt5282006</t>
  </si>
  <si>
    <t xml:space="preserve">tt5284414</t>
  </si>
  <si>
    <t xml:space="preserve">tt5290620</t>
  </si>
  <si>
    <t xml:space="preserve">tt5290794</t>
  </si>
  <si>
    <t xml:space="preserve">tt5290882</t>
  </si>
  <si>
    <t xml:space="preserve">tt5294198</t>
  </si>
  <si>
    <t xml:space="preserve">tt5294550</t>
  </si>
  <si>
    <t xml:space="preserve">tt5295670</t>
  </si>
  <si>
    <t xml:space="preserve">tt5297140</t>
  </si>
  <si>
    <t xml:space="preserve">tt5297256</t>
  </si>
  <si>
    <t xml:space="preserve">tt5297596</t>
  </si>
  <si>
    <t xml:space="preserve">tt5298558</t>
  </si>
  <si>
    <t xml:space="preserve">tt5301662</t>
  </si>
  <si>
    <t xml:space="preserve">tt5304086</t>
  </si>
  <si>
    <t xml:space="preserve">tt5304464</t>
  </si>
  <si>
    <t xml:space="preserve">tt5304614</t>
  </si>
  <si>
    <t xml:space="preserve">tt5305246</t>
  </si>
  <si>
    <t xml:space="preserve">tt5306676</t>
  </si>
  <si>
    <t xml:space="preserve">tt5308322</t>
  </si>
  <si>
    <t xml:space="preserve">tt5310090</t>
  </si>
  <si>
    <t xml:space="preserve">tt5313414</t>
  </si>
  <si>
    <t xml:space="preserve">tt5313980</t>
  </si>
  <si>
    <t xml:space="preserve">tt5314190</t>
  </si>
  <si>
    <t xml:space="preserve">tt5320514</t>
  </si>
  <si>
    <t xml:space="preserve">tt5321600</t>
  </si>
  <si>
    <t xml:space="preserve">GBP150</t>
  </si>
  <si>
    <t xml:space="preserve">tt5323946</t>
  </si>
  <si>
    <t xml:space="preserve">tt5328352</t>
  </si>
  <si>
    <t xml:space="preserve">tt5328784</t>
  </si>
  <si>
    <t xml:space="preserve">tt5329376</t>
  </si>
  <si>
    <t xml:space="preserve">tt5332522</t>
  </si>
  <si>
    <t xml:space="preserve">tt5333612</t>
  </si>
  <si>
    <t xml:space="preserve">tt5334704</t>
  </si>
  <si>
    <t xml:space="preserve">tt5335128</t>
  </si>
  <si>
    <t xml:space="preserve">tt5337758</t>
  </si>
  <si>
    <t xml:space="preserve">tt5340522</t>
  </si>
  <si>
    <t xml:space="preserve">tt5344794</t>
  </si>
  <si>
    <t xml:space="preserve">tt5347148</t>
  </si>
  <si>
    <t xml:space="preserve">tt5347158</t>
  </si>
  <si>
    <t xml:space="preserve">tt5348236</t>
  </si>
  <si>
    <t xml:space="preserve">tt5348924</t>
  </si>
  <si>
    <t xml:space="preserve">tt5349428</t>
  </si>
  <si>
    <t xml:space="preserve">tt5350800</t>
  </si>
  <si>
    <t xml:space="preserve">tt5351044</t>
  </si>
  <si>
    <t xml:space="preserve">tt5351458</t>
  </si>
  <si>
    <t xml:space="preserve">tt5351818</t>
  </si>
  <si>
    <t xml:space="preserve">EU17,900,000</t>
  </si>
  <si>
    <t xml:space="preserve">tt5352846</t>
  </si>
  <si>
    <t xml:space="preserve">tt5355896</t>
  </si>
  <si>
    <t xml:space="preserve">tt5356360</t>
  </si>
  <si>
    <t xml:space="preserve">tt5358370</t>
  </si>
  <si>
    <t xml:space="preserve">tt5360996</t>
  </si>
  <si>
    <t xml:space="preserve">tt5364898</t>
  </si>
  <si>
    <t xml:space="preserve">tt5368296</t>
  </si>
  <si>
    <t xml:space="preserve">itemprop='url'&gt;&lt;spanclass="itemprop"itemprop="name"&gt;MichaelGross&lt;/span&gt;</t>
  </si>
  <si>
    <t xml:space="preserve">tt5370442</t>
  </si>
  <si>
    <t xml:space="preserve">tt5375040</t>
  </si>
  <si>
    <t xml:space="preserve">tt5376232</t>
  </si>
  <si>
    <t xml:space="preserve">tt5376682</t>
  </si>
  <si>
    <t xml:space="preserve">tt5377130</t>
  </si>
  <si>
    <t xml:space="preserve">tt5377658</t>
  </si>
  <si>
    <t xml:space="preserve">tt5390246</t>
  </si>
  <si>
    <t xml:space="preserve">tt5420886</t>
  </si>
  <si>
    <t xml:space="preserve">tt5425144</t>
  </si>
  <si>
    <t xml:space="preserve">tt5428798</t>
  </si>
  <si>
    <t xml:space="preserve">GBP2,000</t>
  </si>
  <si>
    <t xml:space="preserve">tt5432114</t>
  </si>
  <si>
    <t xml:space="preserve">tt5432624</t>
  </si>
  <si>
    <t xml:space="preserve">tt5433330</t>
  </si>
  <si>
    <t xml:space="preserve">tt5433758</t>
  </si>
  <si>
    <t xml:space="preserve">tt5434870</t>
  </si>
  <si>
    <t xml:space="preserve">tt5434972</t>
  </si>
  <si>
    <t xml:space="preserve">tt5440700</t>
  </si>
  <si>
    <t xml:space="preserve">tt5442002</t>
  </si>
  <si>
    <t xml:space="preserve">tt5444928</t>
  </si>
  <si>
    <t xml:space="preserve">tt5446858</t>
  </si>
  <si>
    <t xml:space="preserve">tt5447816</t>
  </si>
  <si>
    <t xml:space="preserve">tt5450570</t>
  </si>
  <si>
    <t xml:space="preserve">tt5451690</t>
  </si>
  <si>
    <t xml:space="preserve">tt5452964</t>
  </si>
  <si>
    <t xml:space="preserve">tt5454690</t>
  </si>
  <si>
    <t xml:space="preserve">tt5456546</t>
  </si>
  <si>
    <t xml:space="preserve">tt5457366</t>
  </si>
  <si>
    <t xml:space="preserve">tt5457772</t>
  </si>
  <si>
    <t xml:space="preserve">tt5459644</t>
  </si>
  <si>
    <t xml:space="preserve">tt5460200</t>
  </si>
  <si>
    <t xml:space="preserve">tt5460276</t>
  </si>
  <si>
    <t xml:space="preserve">tt5460530</t>
  </si>
  <si>
    <t xml:space="preserve">tt5462602</t>
  </si>
  <si>
    <t xml:space="preserve">tt5463162</t>
  </si>
  <si>
    <t xml:space="preserve">tt5464234</t>
  </si>
  <si>
    <t xml:space="preserve">tt5465370</t>
  </si>
  <si>
    <t xml:space="preserve">tt5466514</t>
  </si>
  <si>
    <t xml:space="preserve">tt5468546</t>
  </si>
  <si>
    <t xml:space="preserve">tt5470222</t>
  </si>
  <si>
    <t xml:space="preserve">tt5470448</t>
  </si>
  <si>
    <t xml:space="preserve">tt5471480</t>
  </si>
  <si>
    <t xml:space="preserve">tt5472374</t>
  </si>
  <si>
    <t xml:space="preserve">tt5472758</t>
  </si>
  <si>
    <t xml:space="preserve">tt5473478</t>
  </si>
  <si>
    <t xml:space="preserve">tt5474042</t>
  </si>
  <si>
    <t xml:space="preserve">tt5474522</t>
  </si>
  <si>
    <t xml:space="preserve">tt5476606</t>
  </si>
  <si>
    <t xml:space="preserve">tt5476944</t>
  </si>
  <si>
    <t xml:space="preserve">tt5477402</t>
  </si>
  <si>
    <t xml:space="preserve">tt5477566</t>
  </si>
  <si>
    <t xml:space="preserve">tt5477608</t>
  </si>
  <si>
    <t xml:space="preserve">tt5481984</t>
  </si>
  <si>
    <t xml:space="preserve">tt5492660</t>
  </si>
  <si>
    <t xml:space="preserve">tt5493706</t>
  </si>
  <si>
    <t xml:space="preserve">tt5494396</t>
  </si>
  <si>
    <t xml:space="preserve">tt5495258</t>
  </si>
  <si>
    <t xml:space="preserve">tt5496162</t>
  </si>
  <si>
    <t xml:space="preserve">tt5500416</t>
  </si>
  <si>
    <t xml:space="preserve">tt5502766</t>
  </si>
  <si>
    <t xml:space="preserve">tt5502946</t>
  </si>
  <si>
    <t xml:space="preserve">tt5503512</t>
  </si>
  <si>
    <t xml:space="preserve">tt5503688</t>
  </si>
  <si>
    <t xml:space="preserve">tt5507860</t>
  </si>
  <si>
    <t xml:space="preserve">tt5509780</t>
  </si>
  <si>
    <t xml:space="preserve">tt5511546</t>
  </si>
  <si>
    <t xml:space="preserve">tt5512872</t>
  </si>
  <si>
    <t xml:space="preserve">tt5519566</t>
  </si>
  <si>
    <t xml:space="preserve">tt5521550</t>
  </si>
  <si>
    <t xml:space="preserve">tt5521860</t>
  </si>
  <si>
    <t xml:space="preserve">tt5525310</t>
  </si>
  <si>
    <t xml:space="preserve">tt5525470</t>
  </si>
  <si>
    <t xml:space="preserve">tt5525668</t>
  </si>
  <si>
    <t xml:space="preserve">tt5527054</t>
  </si>
  <si>
    <t xml:space="preserve">tt5530290</t>
  </si>
  <si>
    <t xml:space="preserve">tt5531032</t>
  </si>
  <si>
    <t xml:space="preserve">tt5532888</t>
  </si>
  <si>
    <t xml:space="preserve">tt5535726</t>
  </si>
  <si>
    <t xml:space="preserve">tt5535814</t>
  </si>
  <si>
    <t xml:space="preserve">tt5537330</t>
  </si>
  <si>
    <t xml:space="preserve">tt5538078</t>
  </si>
  <si>
    <t xml:space="preserve">tt5538568</t>
  </si>
  <si>
    <t xml:space="preserve">tt5539054</t>
  </si>
  <si>
    <t xml:space="preserve">tt5540040</t>
  </si>
  <si>
    <t xml:space="preserve">tt5540622</t>
  </si>
  <si>
    <t xml:space="preserve">tt5541240</t>
  </si>
  <si>
    <t xml:space="preserve">tt5542802</t>
  </si>
  <si>
    <t xml:space="preserve">tt5555006</t>
  </si>
  <si>
    <t xml:space="preserve">tt5556110</t>
  </si>
  <si>
    <t xml:space="preserve">tt5556784</t>
  </si>
  <si>
    <t xml:space="preserve">tt5557976</t>
  </si>
  <si>
    <t xml:space="preserve">tt5562066</t>
  </si>
  <si>
    <t xml:space="preserve">tt5562652</t>
  </si>
  <si>
    <t xml:space="preserve">tt5563330</t>
  </si>
  <si>
    <t xml:space="preserve">tt5563728</t>
  </si>
  <si>
    <t xml:space="preserve">tt5563932</t>
  </si>
  <si>
    <t xml:space="preserve">tt5565670</t>
  </si>
  <si>
    <t xml:space="preserve">tt5565818</t>
  </si>
  <si>
    <t xml:space="preserve">tt5568164</t>
  </si>
  <si>
    <t xml:space="preserve">tt5569468</t>
  </si>
  <si>
    <t xml:space="preserve">tt5571734</t>
  </si>
  <si>
    <t xml:space="preserve">tt5574372</t>
  </si>
  <si>
    <t xml:space="preserve">tt5575976</t>
  </si>
  <si>
    <t xml:space="preserve">tt5580390</t>
  </si>
  <si>
    <t xml:space="preserve">tt5580536</t>
  </si>
  <si>
    <t xml:space="preserve">tt5581814</t>
  </si>
  <si>
    <t xml:space="preserve">tt5588850</t>
  </si>
  <si>
    <t xml:space="preserve">tt5590718</t>
  </si>
  <si>
    <t xml:space="preserve">tt5595168</t>
  </si>
  <si>
    <t xml:space="preserve">tt5596352</t>
  </si>
  <si>
    <t xml:space="preserve">tt5597198</t>
  </si>
  <si>
    <t xml:space="preserve">tt5597202</t>
  </si>
  <si>
    <t xml:space="preserve">tt5597792</t>
  </si>
  <si>
    <t xml:space="preserve">tt5598110</t>
  </si>
  <si>
    <t xml:space="preserve">tt5598206</t>
  </si>
  <si>
    <t xml:space="preserve">tt5598212</t>
  </si>
  <si>
    <t xml:space="preserve">tt5598216</t>
  </si>
  <si>
    <t xml:space="preserve">tt5598292</t>
  </si>
  <si>
    <t xml:space="preserve">tt5598764</t>
  </si>
  <si>
    <t xml:space="preserve">tt5599520</t>
  </si>
  <si>
    <t xml:space="preserve">tt5600714</t>
  </si>
  <si>
    <t xml:space="preserve">tt5606268</t>
  </si>
  <si>
    <t xml:space="preserve">tt5607388</t>
  </si>
  <si>
    <t xml:space="preserve">tt5610554</t>
  </si>
  <si>
    <t xml:space="preserve">tt5610626</t>
  </si>
  <si>
    <t xml:space="preserve">tt5611648</t>
  </si>
  <si>
    <t xml:space="preserve">tt5613402</t>
  </si>
  <si>
    <t xml:space="preserve">tt5613834</t>
  </si>
  <si>
    <t xml:space="preserve">tt5615222</t>
  </si>
  <si>
    <t xml:space="preserve">tt5615904</t>
  </si>
  <si>
    <t xml:space="preserve">tt5619142</t>
  </si>
  <si>
    <t xml:space="preserve">tt5619332</t>
  </si>
  <si>
    <t xml:space="preserve">tt5619338</t>
  </si>
  <si>
    <t xml:space="preserve">tt5624748</t>
  </si>
  <si>
    <t xml:space="preserve">tt5628030</t>
  </si>
  <si>
    <t xml:space="preserve">tt5634960</t>
  </si>
  <si>
    <t xml:space="preserve">tt5637536</t>
  </si>
  <si>
    <t xml:space="preserve">tt5638270</t>
  </si>
  <si>
    <t xml:space="preserve">tt5638500</t>
  </si>
  <si>
    <t xml:space="preserve">tt5638642</t>
  </si>
  <si>
    <t xml:space="preserve">tt5638990</t>
  </si>
  <si>
    <t xml:space="preserve">GBP500</t>
  </si>
  <si>
    <t xml:space="preserve">tt5639650</t>
  </si>
  <si>
    <t xml:space="preserve">tt5640450</t>
  </si>
  <si>
    <t xml:space="preserve">tt5642720</t>
  </si>
  <si>
    <t xml:space="preserve">tt5643724</t>
  </si>
  <si>
    <t xml:space="preserve">tt5649108</t>
  </si>
  <si>
    <t xml:space="preserve">tt5649144</t>
  </si>
  <si>
    <t xml:space="preserve">tt5649612</t>
  </si>
  <si>
    <t xml:space="preserve">tt5650608</t>
  </si>
  <si>
    <t xml:space="preserve">GBP400</t>
  </si>
  <si>
    <t xml:space="preserve">tt5651458</t>
  </si>
  <si>
    <t xml:space="preserve">tt5652002</t>
  </si>
  <si>
    <t xml:space="preserve">tt5653142</t>
  </si>
  <si>
    <t xml:space="preserve">tt5655222</t>
  </si>
  <si>
    <t xml:space="preserve">tt5655954</t>
  </si>
  <si>
    <t xml:space="preserve">tt5656648</t>
  </si>
  <si>
    <t xml:space="preserve">tt5657846</t>
  </si>
  <si>
    <t xml:space="preserve">tt5662572</t>
  </si>
  <si>
    <t xml:space="preserve">tt5662932</t>
  </si>
  <si>
    <t xml:space="preserve">tt5663682</t>
  </si>
  <si>
    <t xml:space="preserve">tt5664502</t>
  </si>
  <si>
    <t xml:space="preserve">tt5664542</t>
  </si>
  <si>
    <t xml:space="preserve">tt5664636</t>
  </si>
  <si>
    <t xml:space="preserve">tt5665040</t>
  </si>
  <si>
    <t xml:space="preserve">tt5666304</t>
  </si>
  <si>
    <t xml:space="preserve">tt5667516</t>
  </si>
  <si>
    <t xml:space="preserve">tt5668054</t>
  </si>
  <si>
    <t xml:space="preserve">tt5669936</t>
  </si>
  <si>
    <t xml:space="preserve">tt5673432</t>
  </si>
  <si>
    <t xml:space="preserve">tt5673792</t>
  </si>
  <si>
    <t xml:space="preserve">tt5677436</t>
  </si>
  <si>
    <t xml:space="preserve">tt5678732</t>
  </si>
  <si>
    <t xml:space="preserve">tt5679402</t>
  </si>
  <si>
    <t xml:space="preserve">tt5680080</t>
  </si>
  <si>
    <t xml:space="preserve">EU150,000</t>
  </si>
  <si>
    <t xml:space="preserve">tt5680176</t>
  </si>
  <si>
    <t xml:space="preserve">tt5689644</t>
  </si>
  <si>
    <t xml:space="preserve">tt5690142</t>
  </si>
  <si>
    <t xml:space="preserve">tt5690244</t>
  </si>
  <si>
    <t xml:space="preserve">EU240,000</t>
  </si>
  <si>
    <t xml:space="preserve">tt5690360</t>
  </si>
  <si>
    <t xml:space="preserve">tt5690472</t>
  </si>
  <si>
    <t xml:space="preserve">tt5691024</t>
  </si>
  <si>
    <t xml:space="preserve">tt5692086</t>
  </si>
  <si>
    <t xml:space="preserve">tt5697870</t>
  </si>
  <si>
    <t xml:space="preserve">tt5701172</t>
  </si>
  <si>
    <t xml:space="preserve">tt5702456</t>
  </si>
  <si>
    <t xml:space="preserve">tt5706242</t>
  </si>
  <si>
    <t xml:space="preserve">tt5706568</t>
  </si>
  <si>
    <t xml:space="preserve">tt5710514</t>
  </si>
  <si>
    <t xml:space="preserve">tt5712058</t>
  </si>
  <si>
    <t xml:space="preserve">tt5713232</t>
  </si>
  <si>
    <t xml:space="preserve">tt5715380</t>
  </si>
  <si>
    <t xml:space="preserve">tt5715874</t>
  </si>
  <si>
    <t xml:space="preserve">tt5716464</t>
  </si>
  <si>
    <t xml:space="preserve">tt5716976</t>
  </si>
  <si>
    <t xml:space="preserve">tt5717492</t>
  </si>
  <si>
    <t xml:space="preserve">tt5718290</t>
  </si>
  <si>
    <t xml:space="preserve">tt5719232</t>
  </si>
  <si>
    <t xml:space="preserve">tt5719700</t>
  </si>
  <si>
    <t xml:space="preserve">tt5721088</t>
  </si>
  <si>
    <t xml:space="preserve">tt5725908</t>
  </si>
  <si>
    <t xml:space="preserve">tt5726086</t>
  </si>
  <si>
    <t xml:space="preserve">tt5726712</t>
  </si>
  <si>
    <t xml:space="preserve">tt5729348</t>
  </si>
  <si>
    <t xml:space="preserve">tt5729750</t>
  </si>
  <si>
    <t xml:space="preserve">tt5730724</t>
  </si>
  <si>
    <t xml:space="preserve">tt5730882</t>
  </si>
  <si>
    <t xml:space="preserve">tt5734266</t>
  </si>
  <si>
    <t xml:space="preserve">tt5734328</t>
  </si>
  <si>
    <t xml:space="preserve">tt5734350</t>
  </si>
  <si>
    <t xml:space="preserve">tt5734576</t>
  </si>
  <si>
    <t xml:space="preserve">tt5735262</t>
  </si>
  <si>
    <t xml:space="preserve">tt5735280</t>
  </si>
  <si>
    <t xml:space="preserve">tt5737862</t>
  </si>
  <si>
    <t xml:space="preserve">tt5739478</t>
  </si>
  <si>
    <t xml:space="preserve">tt5740806</t>
  </si>
  <si>
    <t xml:space="preserve">tt5741876</t>
  </si>
  <si>
    <t xml:space="preserve">tt5742874</t>
  </si>
  <si>
    <t xml:space="preserve">tt5743858</t>
  </si>
  <si>
    <t xml:space="preserve">tt5745450</t>
  </si>
  <si>
    <t xml:space="preserve">tt5749696</t>
  </si>
  <si>
    <t xml:space="preserve">tt5750534</t>
  </si>
  <si>
    <t xml:space="preserve">tt5755606</t>
  </si>
  <si>
    <t xml:space="preserve">tt5755796</t>
  </si>
  <si>
    <t xml:space="preserve">tt5755912</t>
  </si>
  <si>
    <t xml:space="preserve">tt5756052</t>
  </si>
  <si>
    <t xml:space="preserve">tt5758404</t>
  </si>
  <si>
    <t xml:space="preserve">tt5758778</t>
  </si>
  <si>
    <t xml:space="preserve">tt5760674</t>
  </si>
  <si>
    <t xml:space="preserve">tt5763218</t>
  </si>
  <si>
    <t xml:space="preserve">tt5764024</t>
  </si>
  <si>
    <t xml:space="preserve">tt5764096</t>
  </si>
  <si>
    <t xml:space="preserve">tt5764294</t>
  </si>
  <si>
    <t xml:space="preserve">tt5765546</t>
  </si>
  <si>
    <t xml:space="preserve">tt5766790</t>
  </si>
  <si>
    <t xml:space="preserve">tt5770620</t>
  </si>
  <si>
    <t xml:space="preserve">tt5770864</t>
  </si>
  <si>
    <t xml:space="preserve">tt5774904</t>
  </si>
  <si>
    <t xml:space="preserve">tt5775220</t>
  </si>
  <si>
    <t xml:space="preserve">tt5776208</t>
  </si>
  <si>
    <t xml:space="preserve">tt5776858</t>
  </si>
  <si>
    <t xml:space="preserve">tt5776918</t>
  </si>
  <si>
    <t xml:space="preserve">tt5777628</t>
  </si>
  <si>
    <t xml:space="preserve">tt5777802</t>
  </si>
  <si>
    <t xml:space="preserve">tt5781266</t>
  </si>
  <si>
    <t xml:space="preserve">tt5783112</t>
  </si>
  <si>
    <t xml:space="preserve">tt5784350</t>
  </si>
  <si>
    <t xml:space="preserve">tt5785116</t>
  </si>
  <si>
    <t xml:space="preserve">tt5785158</t>
  </si>
  <si>
    <t xml:space="preserve">tt5785170</t>
  </si>
  <si>
    <t xml:space="preserve">tt5787384</t>
  </si>
  <si>
    <t xml:space="preserve">tt5788136</t>
  </si>
  <si>
    <t xml:space="preserve">tt5788528</t>
  </si>
  <si>
    <t xml:space="preserve">tt5791932</t>
  </si>
  <si>
    <t xml:space="preserve">tt5792472</t>
  </si>
  <si>
    <t xml:space="preserve">tt5797134</t>
  </si>
  <si>
    <t xml:space="preserve">tt5797798</t>
  </si>
  <si>
    <t xml:space="preserve">tt5804038</t>
  </si>
  <si>
    <t xml:space="preserve">tt5805752</t>
  </si>
  <si>
    <t xml:space="preserve">tt5806506</t>
  </si>
  <si>
    <t xml:space="preserve">tt5810128</t>
  </si>
  <si>
    <t xml:space="preserve">tt5811162</t>
  </si>
  <si>
    <t xml:space="preserve">tt5811182</t>
  </si>
  <si>
    <t xml:space="preserve">tt5814060</t>
  </si>
  <si>
    <t xml:space="preserve">tt5814074</t>
  </si>
  <si>
    <t xml:space="preserve">tt5814534</t>
  </si>
  <si>
    <t xml:space="preserve">tt5816374</t>
  </si>
  <si>
    <t xml:space="preserve">tt5816682</t>
  </si>
  <si>
    <t xml:space="preserve">tt5823584</t>
  </si>
  <si>
    <t xml:space="preserve">tt5825380</t>
  </si>
  <si>
    <t xml:space="preserve">tt5829040</t>
  </si>
  <si>
    <t xml:space="preserve">tt5829116</t>
  </si>
  <si>
    <t xml:space="preserve">tt5829978</t>
  </si>
  <si>
    <t xml:space="preserve">tt5833186</t>
  </si>
  <si>
    <t xml:space="preserve">tt5836866</t>
  </si>
  <si>
    <t xml:space="preserve">tt5837408</t>
  </si>
  <si>
    <t xml:space="preserve">tt5838076</t>
  </si>
  <si>
    <t xml:space="preserve">tt5840392</t>
  </si>
  <si>
    <t xml:space="preserve">tt5840448</t>
  </si>
  <si>
    <t xml:space="preserve">tt5841012</t>
  </si>
  <si>
    <t xml:space="preserve">tt5843056</t>
  </si>
  <si>
    <t xml:space="preserve">tt5843670</t>
  </si>
  <si>
    <t xml:space="preserve">tt5843838</t>
  </si>
  <si>
    <t xml:space="preserve">tt5846744</t>
  </si>
  <si>
    <t xml:space="preserve">tt5846910</t>
  </si>
  <si>
    <t xml:space="preserve">tt5847252</t>
  </si>
  <si>
    <t xml:space="preserve">tt5847286</t>
  </si>
  <si>
    <t xml:space="preserve">tt5847530</t>
  </si>
  <si>
    <t xml:space="preserve">tt5848272</t>
  </si>
  <si>
    <t xml:space="preserve">tt5848714</t>
  </si>
  <si>
    <t xml:space="preserve">tt5849148</t>
  </si>
  <si>
    <t xml:space="preserve">tt5851014</t>
  </si>
  <si>
    <t xml:space="preserve">tt5851492</t>
  </si>
  <si>
    <t xml:space="preserve">tt5851682</t>
  </si>
  <si>
    <t xml:space="preserve">tt5857968</t>
  </si>
  <si>
    <t xml:space="preserve">tt5859238</t>
  </si>
  <si>
    <t xml:space="preserve">tt5860564</t>
  </si>
  <si>
    <t xml:space="preserve">tt5860922</t>
  </si>
  <si>
    <t xml:space="preserve">tt5863564</t>
  </si>
  <si>
    <t xml:space="preserve">GBP200</t>
  </si>
  <si>
    <t xml:space="preserve">tt5866930</t>
  </si>
  <si>
    <t xml:space="preserve">tt5867552</t>
  </si>
  <si>
    <t xml:space="preserve">tt5873916</t>
  </si>
  <si>
    <t xml:space="preserve">tt5881892</t>
  </si>
  <si>
    <t xml:space="preserve">tt5882208</t>
  </si>
  <si>
    <t xml:space="preserve">tt5882704</t>
  </si>
  <si>
    <t xml:space="preserve">tt5884230</t>
  </si>
  <si>
    <t xml:space="preserve">tt5884234</t>
  </si>
  <si>
    <t xml:space="preserve">tt5884484</t>
  </si>
  <si>
    <t xml:space="preserve">tt5887624</t>
  </si>
  <si>
    <t xml:space="preserve">GBP6,000</t>
  </si>
  <si>
    <t xml:space="preserve">tt5891348</t>
  </si>
  <si>
    <t xml:space="preserve">tt5891626</t>
  </si>
  <si>
    <t xml:space="preserve">tt5893264</t>
  </si>
  <si>
    <t xml:space="preserve">tt5895028</t>
  </si>
  <si>
    <t xml:space="preserve">tt5895892</t>
  </si>
  <si>
    <t xml:space="preserve">tt5896050</t>
  </si>
  <si>
    <t xml:space="preserve">tt5896304</t>
  </si>
  <si>
    <t xml:space="preserve">tt5896962</t>
  </si>
  <si>
    <t xml:space="preserve">tt5897002</t>
  </si>
  <si>
    <t xml:space="preserve">tt5898034</t>
  </si>
  <si>
    <t xml:space="preserve">tt5899884</t>
  </si>
  <si>
    <t xml:space="preserve">tt5902208</t>
  </si>
  <si>
    <t xml:space="preserve">tt5902484</t>
  </si>
  <si>
    <t xml:space="preserve">tt5903392</t>
  </si>
  <si>
    <t xml:space="preserve">tt5910280</t>
  </si>
  <si>
    <t xml:space="preserve">tt5912454</t>
  </si>
  <si>
    <t xml:space="preserve">tt5913070</t>
  </si>
  <si>
    <t xml:space="preserve">tt5914886</t>
  </si>
  <si>
    <t xml:space="preserve">tt5915000</t>
  </si>
  <si>
    <t xml:space="preserve">tt5917052</t>
  </si>
  <si>
    <t xml:space="preserve">tt5918090</t>
  </si>
  <si>
    <t xml:space="preserve">tt5918632</t>
  </si>
  <si>
    <t xml:space="preserve">tt5919216</t>
  </si>
  <si>
    <t xml:space="preserve">tt5925772</t>
  </si>
  <si>
    <t xml:space="preserve">tt5926848</t>
  </si>
  <si>
    <t xml:space="preserve">tt5929750</t>
  </si>
  <si>
    <t xml:space="preserve">tt5929776</t>
  </si>
  <si>
    <t xml:space="preserve">tt5929796</t>
  </si>
  <si>
    <t xml:space="preserve">tt5929890</t>
  </si>
  <si>
    <t xml:space="preserve">tt5931144</t>
  </si>
  <si>
    <t xml:space="preserve">tt5932766</t>
  </si>
  <si>
    <t xml:space="preserve">tt5934542</t>
  </si>
  <si>
    <t xml:space="preserve">tt5936484</t>
  </si>
  <si>
    <t xml:space="preserve">tt5936840</t>
  </si>
  <si>
    <t xml:space="preserve">tt5937296</t>
  </si>
  <si>
    <t xml:space="preserve">tt5937770</t>
  </si>
  <si>
    <t xml:space="preserve">tt5937962</t>
  </si>
  <si>
    <t xml:space="preserve">tt5938234</t>
  </si>
  <si>
    <t xml:space="preserve">tt5939770</t>
  </si>
  <si>
    <t xml:space="preserve">tt5943306</t>
  </si>
  <si>
    <t xml:space="preserve">tt5943642</t>
  </si>
  <si>
    <t xml:space="preserve">tt5943708</t>
  </si>
  <si>
    <t xml:space="preserve">tt5943940</t>
  </si>
  <si>
    <t xml:space="preserve">GBP43,000</t>
  </si>
  <si>
    <t xml:space="preserve">tt5945906</t>
  </si>
  <si>
    <t xml:space="preserve">tt5946128</t>
  </si>
  <si>
    <t xml:space="preserve">tt5947416</t>
  </si>
  <si>
    <t xml:space="preserve">tt5951704</t>
  </si>
  <si>
    <t xml:space="preserve">tt5952266</t>
  </si>
  <si>
    <t xml:space="preserve">tt5952332</t>
  </si>
  <si>
    <t xml:space="preserve">tt5952382</t>
  </si>
  <si>
    <t xml:space="preserve">tt5952468</t>
  </si>
  <si>
    <t xml:space="preserve">tt5952516</t>
  </si>
  <si>
    <t xml:space="preserve">tt5952526</t>
  </si>
  <si>
    <t xml:space="preserve">tt5954088</t>
  </si>
  <si>
    <t xml:space="preserve">tt5956006</t>
  </si>
  <si>
    <t xml:space="preserve">tt5958304</t>
  </si>
  <si>
    <t xml:space="preserve">tt5958434</t>
  </si>
  <si>
    <t xml:space="preserve">tt5959952</t>
  </si>
  <si>
    <t xml:space="preserve">tt5960464</t>
  </si>
  <si>
    <t xml:space="preserve">tt5962210</t>
  </si>
  <si>
    <t xml:space="preserve">tt5966990</t>
  </si>
  <si>
    <t xml:space="preserve">tt5968394</t>
  </si>
  <si>
    <t xml:space="preserve">tt5969696</t>
  </si>
  <si>
    <t xml:space="preserve">tt5973364</t>
  </si>
  <si>
    <t xml:space="preserve">tt5973626</t>
  </si>
  <si>
    <t xml:space="preserve">tt5974388</t>
  </si>
  <si>
    <t xml:space="preserve">tt5974460</t>
  </si>
  <si>
    <t xml:space="preserve">tt5980232</t>
  </si>
  <si>
    <t xml:space="preserve">tt5982852</t>
  </si>
  <si>
    <t xml:space="preserve">tt5982928</t>
  </si>
  <si>
    <t xml:space="preserve">tt5986114</t>
  </si>
  <si>
    <t xml:space="preserve">tt5987016</t>
  </si>
  <si>
    <t xml:space="preserve">tt5988966</t>
  </si>
  <si>
    <t xml:space="preserve">tt5990474</t>
  </si>
  <si>
    <t xml:space="preserve">tt5992114</t>
  </si>
  <si>
    <t xml:space="preserve">tt5996244</t>
  </si>
  <si>
    <t xml:space="preserve">tt5996836</t>
  </si>
  <si>
    <t xml:space="preserve">tt5997666</t>
  </si>
  <si>
    <t xml:space="preserve">tt5998744</t>
  </si>
  <si>
    <t xml:space="preserve">tt6000478</t>
  </si>
  <si>
    <t xml:space="preserve">tt6004090</t>
  </si>
  <si>
    <t xml:space="preserve">tt6005838</t>
  </si>
  <si>
    <t xml:space="preserve">tt6006924</t>
  </si>
  <si>
    <t xml:space="preserve">tt6010020</t>
  </si>
  <si>
    <t xml:space="preserve">tt6010518</t>
  </si>
  <si>
    <t xml:space="preserve">tt6013154</t>
  </si>
  <si>
    <t xml:space="preserve">tt6018306</t>
  </si>
  <si>
    <t xml:space="preserve">tt6022110</t>
  </si>
  <si>
    <t xml:space="preserve">tt6024364</t>
  </si>
  <si>
    <t xml:space="preserve">tt6024606</t>
  </si>
  <si>
    <t xml:space="preserve">tt6027344</t>
  </si>
  <si>
    <t xml:space="preserve">tt6027478</t>
  </si>
  <si>
    <t xml:space="preserve">tt6027782</t>
  </si>
  <si>
    <t xml:space="preserve">tt6032170</t>
  </si>
  <si>
    <t xml:space="preserve">tt6040012</t>
  </si>
  <si>
    <t xml:space="preserve">tt6047120</t>
  </si>
  <si>
    <t xml:space="preserve">tt6047844</t>
  </si>
  <si>
    <t xml:space="preserve">tt6047906</t>
  </si>
  <si>
    <t xml:space="preserve">tt6054290</t>
  </si>
  <si>
    <t xml:space="preserve">tt6054758</t>
  </si>
  <si>
    <t xml:space="preserve">tt6054874</t>
  </si>
  <si>
    <t xml:space="preserve">tt6055042</t>
  </si>
  <si>
    <t xml:space="preserve">tt6056530</t>
  </si>
  <si>
    <t xml:space="preserve">tt6056644</t>
  </si>
  <si>
    <t xml:space="preserve">tt6057032</t>
  </si>
  <si>
    <t xml:space="preserve">tt6059074</t>
  </si>
  <si>
    <t xml:space="preserve">tt6063050</t>
  </si>
  <si>
    <t xml:space="preserve">tt6069378</t>
  </si>
  <si>
    <t xml:space="preserve">tt6071754</t>
  </si>
  <si>
    <t xml:space="preserve">tt6080398</t>
  </si>
  <si>
    <t xml:space="preserve">tt6080914</t>
  </si>
  <si>
    <t xml:space="preserve">tt6081450</t>
  </si>
  <si>
    <t xml:space="preserve">tt6083846</t>
  </si>
  <si>
    <t xml:space="preserve">tt6085556</t>
  </si>
  <si>
    <t xml:space="preserve">tt6085632</t>
  </si>
  <si>
    <t xml:space="preserve">tt6088634</t>
  </si>
  <si>
    <t xml:space="preserve">tt6091028</t>
  </si>
  <si>
    <t xml:space="preserve">tt6094626</t>
  </si>
  <si>
    <t xml:space="preserve">tt6095004</t>
  </si>
  <si>
    <t xml:space="preserve">tt6095472</t>
  </si>
  <si>
    <t xml:space="preserve">tt6095878</t>
  </si>
  <si>
    <t xml:space="preserve">tt6096976</t>
  </si>
  <si>
    <t xml:space="preserve">tt6100122</t>
  </si>
  <si>
    <t xml:space="preserve">tt6100382</t>
  </si>
  <si>
    <t xml:space="preserve">GBP9,000</t>
  </si>
  <si>
    <t xml:space="preserve">tt6102080</t>
  </si>
  <si>
    <t xml:space="preserve">tt6103292</t>
  </si>
  <si>
    <t xml:space="preserve">tt6105098</t>
  </si>
  <si>
    <t xml:space="preserve">tt6108090</t>
  </si>
  <si>
    <t xml:space="preserve">tt6113122</t>
  </si>
  <si>
    <t xml:space="preserve">tt6113688</t>
  </si>
  <si>
    <t xml:space="preserve">tt6115284</t>
  </si>
  <si>
    <t xml:space="preserve">tt6117702</t>
  </si>
  <si>
    <t xml:space="preserve">tt6120548</t>
  </si>
  <si>
    <t xml:space="preserve">tt6128848</t>
  </si>
  <si>
    <t xml:space="preserve">tt6130166</t>
  </si>
  <si>
    <t xml:space="preserve">tt6133130</t>
  </si>
  <si>
    <t xml:space="preserve">tt6135422</t>
  </si>
  <si>
    <t xml:space="preserve">tt6138680</t>
  </si>
  <si>
    <t xml:space="preserve">tt6145030</t>
  </si>
  <si>
    <t xml:space="preserve">tt6145612</t>
  </si>
  <si>
    <t xml:space="preserve">tt6146586</t>
  </si>
  <si>
    <t xml:space="preserve">tt6150238</t>
  </si>
  <si>
    <t xml:space="preserve">tt6151732</t>
  </si>
  <si>
    <t xml:space="preserve">tt6152908</t>
  </si>
  <si>
    <t xml:space="preserve">tt6154222</t>
  </si>
  <si>
    <t xml:space="preserve">tt6156038</t>
  </si>
  <si>
    <t xml:space="preserve">tt6157600</t>
  </si>
  <si>
    <t xml:space="preserve">tt6159530</t>
  </si>
  <si>
    <t xml:space="preserve">tt6160504</t>
  </si>
  <si>
    <t xml:space="preserve">tt6160932</t>
  </si>
  <si>
    <t xml:space="preserve">tt6162808</t>
  </si>
  <si>
    <t xml:space="preserve">tt6163356</t>
  </si>
  <si>
    <t xml:space="preserve">tt6167014</t>
  </si>
  <si>
    <t xml:space="preserve">tt6168298</t>
  </si>
  <si>
    <t xml:space="preserve">tt6170954</t>
  </si>
  <si>
    <t xml:space="preserve">tt6173990</t>
  </si>
  <si>
    <t xml:space="preserve">tt6175078</t>
  </si>
  <si>
    <t xml:space="preserve">tt6176078</t>
  </si>
  <si>
    <t xml:space="preserve">tt6176928</t>
  </si>
  <si>
    <t xml:space="preserve">tt6180144</t>
  </si>
  <si>
    <t xml:space="preserve">tt6182908</t>
  </si>
  <si>
    <t xml:space="preserve">tt6183384</t>
  </si>
  <si>
    <t xml:space="preserve">tt6185674</t>
  </si>
  <si>
    <t xml:space="preserve">tt6193424</t>
  </si>
  <si>
    <t xml:space="preserve">tt6193474</t>
  </si>
  <si>
    <t xml:space="preserve">tt6203998</t>
  </si>
  <si>
    <t xml:space="preserve">tt6206564</t>
  </si>
  <si>
    <t xml:space="preserve">tt6212934</t>
  </si>
  <si>
    <t xml:space="preserve">tt6213758</t>
  </si>
  <si>
    <t xml:space="preserve">tt6214932</t>
  </si>
  <si>
    <t xml:space="preserve">tt6215044</t>
  </si>
  <si>
    <t xml:space="preserve">tt6217804</t>
  </si>
  <si>
    <t xml:space="preserve">tt6223974</t>
  </si>
  <si>
    <t xml:space="preserve">tt6225520</t>
  </si>
  <si>
    <t xml:space="preserve">tt6229100</t>
  </si>
  <si>
    <t xml:space="preserve">tt6236404</t>
  </si>
  <si>
    <t xml:space="preserve">tt6238896</t>
  </si>
  <si>
    <t xml:space="preserve">tt6241352</t>
  </si>
  <si>
    <t xml:space="preserve">tt6241624</t>
  </si>
  <si>
    <t xml:space="preserve">tt6246170</t>
  </si>
  <si>
    <t xml:space="preserve">tt6251230</t>
  </si>
  <si>
    <t xml:space="preserve">tt6253546</t>
  </si>
  <si>
    <t xml:space="preserve">tt6256056</t>
  </si>
  <si>
    <t xml:space="preserve">EU2</t>
  </si>
  <si>
    <t xml:space="preserve">tt6256468</t>
  </si>
  <si>
    <t xml:space="preserve">tt6258792</t>
  </si>
  <si>
    <t xml:space="preserve">tt6261048</t>
  </si>
  <si>
    <t xml:space="preserve">tt6261704</t>
  </si>
  <si>
    <t xml:space="preserve">EU12,000</t>
  </si>
  <si>
    <t xml:space="preserve">tt6263198</t>
  </si>
  <si>
    <t xml:space="preserve">tt6263490</t>
  </si>
  <si>
    <t xml:space="preserve">tt6263642</t>
  </si>
  <si>
    <t xml:space="preserve">tt6268114</t>
  </si>
  <si>
    <t xml:space="preserve">tt6271110</t>
  </si>
  <si>
    <t xml:space="preserve">tt6272828</t>
  </si>
  <si>
    <t xml:space="preserve">tt6277440</t>
  </si>
  <si>
    <t xml:space="preserve">tt6284414</t>
  </si>
  <si>
    <t xml:space="preserve">tt6288250</t>
  </si>
  <si>
    <t xml:space="preserve">tt6290736</t>
  </si>
  <si>
    <t xml:space="preserve">tt6294210</t>
  </si>
  <si>
    <t xml:space="preserve">tt6294822</t>
  </si>
  <si>
    <t xml:space="preserve">tt6294892</t>
  </si>
  <si>
    <t xml:space="preserve">tt6296236</t>
  </si>
  <si>
    <t xml:space="preserve">tt6303866</t>
  </si>
  <si>
    <t xml:space="preserve">tt6304046</t>
  </si>
  <si>
    <t xml:space="preserve">tt6304622</t>
  </si>
  <si>
    <t xml:space="preserve">tt6314690</t>
  </si>
  <si>
    <t xml:space="preserve">tt6317052</t>
  </si>
  <si>
    <t xml:space="preserve">tt6320628</t>
  </si>
  <si>
    <t xml:space="preserve">tt6322922</t>
  </si>
  <si>
    <t xml:space="preserve">tt6323258</t>
  </si>
  <si>
    <t xml:space="preserve">tt6323304</t>
  </si>
  <si>
    <t xml:space="preserve">tt6324278</t>
  </si>
  <si>
    <t xml:space="preserve">tt6324590</t>
  </si>
  <si>
    <t xml:space="preserve">tt6327400</t>
  </si>
  <si>
    <t xml:space="preserve">tt6332614</t>
  </si>
  <si>
    <t xml:space="preserve">tt6333052</t>
  </si>
  <si>
    <t xml:space="preserve">tt6333054</t>
  </si>
  <si>
    <t xml:space="preserve">tt6333056</t>
  </si>
  <si>
    <t xml:space="preserve">tt6333064</t>
  </si>
  <si>
    <t xml:space="preserve">tt6333066</t>
  </si>
  <si>
    <t xml:space="preserve">tt6333074</t>
  </si>
  <si>
    <t xml:space="preserve">tt6333080</t>
  </si>
  <si>
    <t xml:space="preserve">tt6333082</t>
  </si>
  <si>
    <t xml:space="preserve">tt6333086</t>
  </si>
  <si>
    <t xml:space="preserve">tt6333088</t>
  </si>
  <si>
    <t xml:space="preserve">tt6333090</t>
  </si>
  <si>
    <t xml:space="preserve">tt6333092</t>
  </si>
  <si>
    <t xml:space="preserve">tt6333096</t>
  </si>
  <si>
    <t xml:space="preserve">tt6334884</t>
  </si>
  <si>
    <t xml:space="preserve">tt6335070</t>
  </si>
  <si>
    <t xml:space="preserve">tt6335690</t>
  </si>
  <si>
    <t xml:space="preserve">tt6338498</t>
  </si>
  <si>
    <t xml:space="preserve">tt6340112</t>
  </si>
  <si>
    <t xml:space="preserve">tt6341016</t>
  </si>
  <si>
    <t xml:space="preserve">tt6343680</t>
  </si>
  <si>
    <t xml:space="preserve">tt6346162</t>
  </si>
  <si>
    <t xml:space="preserve">tt6348208</t>
  </si>
  <si>
    <t xml:space="preserve">tt6348216</t>
  </si>
  <si>
    <t xml:space="preserve">tt6348518</t>
  </si>
  <si>
    <t xml:space="preserve">tt6352548</t>
  </si>
  <si>
    <t xml:space="preserve">tt6354194</t>
  </si>
  <si>
    <t xml:space="preserve">tt6359956</t>
  </si>
  <si>
    <t xml:space="preserve">tt6369298</t>
  </si>
  <si>
    <t xml:space="preserve">tt6373292</t>
  </si>
  <si>
    <t xml:space="preserve">tt6380520</t>
  </si>
  <si>
    <t xml:space="preserve">tt6383726</t>
  </si>
  <si>
    <t xml:space="preserve">EU850,000</t>
  </si>
  <si>
    <t xml:space="preserve">tt6385842</t>
  </si>
  <si>
    <t xml:space="preserve">tt6388082</t>
  </si>
  <si>
    <t xml:space="preserve">tt6398054</t>
  </si>
  <si>
    <t xml:space="preserve">tt6398666</t>
  </si>
  <si>
    <t xml:space="preserve">tt6400614</t>
  </si>
  <si>
    <t xml:space="preserve">tt6400696</t>
  </si>
  <si>
    <t xml:space="preserve">tt6406718</t>
  </si>
  <si>
    <t xml:space="preserve">tt6409272</t>
  </si>
  <si>
    <t xml:space="preserve">tt6412898</t>
  </si>
  <si>
    <t xml:space="preserve">EU35,000</t>
  </si>
  <si>
    <t xml:space="preserve">tt6416676</t>
  </si>
  <si>
    <t xml:space="preserve">tt6417204</t>
  </si>
  <si>
    <t xml:space="preserve">tt6419532</t>
  </si>
  <si>
    <t xml:space="preserve">tt6421110</t>
  </si>
  <si>
    <t xml:space="preserve">tt6424280</t>
  </si>
  <si>
    <t xml:space="preserve">tt6426768</t>
  </si>
  <si>
    <t xml:space="preserve">tt6428676</t>
  </si>
  <si>
    <t xml:space="preserve">tt6432170</t>
  </si>
  <si>
    <t xml:space="preserve">tt6442978</t>
  </si>
  <si>
    <t xml:space="preserve">tt6446710</t>
  </si>
  <si>
    <t xml:space="preserve">tt6447610</t>
  </si>
  <si>
    <t xml:space="preserve">tt6450186</t>
  </si>
  <si>
    <t xml:space="preserve">tt6461514</t>
  </si>
  <si>
    <t xml:space="preserve">tt6467266</t>
  </si>
  <si>
    <t xml:space="preserve">tt6467492</t>
  </si>
  <si>
    <t xml:space="preserve">tt6467738</t>
  </si>
  <si>
    <t xml:space="preserve">tt6473542</t>
  </si>
  <si>
    <t xml:space="preserve">tt6476532</t>
  </si>
  <si>
    <t xml:space="preserve">tt6482356</t>
  </si>
  <si>
    <t xml:space="preserve">tt6484956</t>
  </si>
  <si>
    <t xml:space="preserve">tt6490532</t>
  </si>
  <si>
    <t xml:space="preserve">tt6491170</t>
  </si>
  <si>
    <t xml:space="preserve">tt6491318</t>
  </si>
  <si>
    <t xml:space="preserve">tt6493974</t>
  </si>
  <si>
    <t xml:space="preserve">tt6494052</t>
  </si>
  <si>
    <t xml:space="preserve">tt6494060</t>
  </si>
  <si>
    <t xml:space="preserve">tt6495770</t>
  </si>
  <si>
    <t xml:space="preserve">tt6497808</t>
  </si>
  <si>
    <t xml:space="preserve">tt6497898</t>
  </si>
  <si>
    <t xml:space="preserve">tt6499114</t>
  </si>
  <si>
    <t xml:space="preserve">tt6501286</t>
  </si>
  <si>
    <t xml:space="preserve">tt6509942</t>
  </si>
  <si>
    <t xml:space="preserve">tt6511760</t>
  </si>
  <si>
    <t xml:space="preserve">tt6522398</t>
  </si>
  <si>
    <t xml:space="preserve">tt6543268</t>
  </si>
  <si>
    <t xml:space="preserve">tt6546698</t>
  </si>
  <si>
    <t xml:space="preserve">tt6556890</t>
  </si>
  <si>
    <t xml:space="preserve">tt6559352</t>
  </si>
  <si>
    <t xml:space="preserve">tt6560582</t>
  </si>
  <si>
    <t xml:space="preserve">tt6565702</t>
  </si>
  <si>
    <t xml:space="preserve">tt6567406</t>
  </si>
  <si>
    <t xml:space="preserve">tt6568474</t>
  </si>
  <si>
    <t xml:space="preserve">tt6577574</t>
  </si>
  <si>
    <t xml:space="preserve">tt6580564</t>
  </si>
  <si>
    <t xml:space="preserve">tt6580708</t>
  </si>
  <si>
    <t xml:space="preserve">tt6583370</t>
  </si>
  <si>
    <t xml:space="preserve">tt6586892</t>
  </si>
  <si>
    <t xml:space="preserve">tt6587640</t>
  </si>
  <si>
    <t xml:space="preserve">tt6594758</t>
  </si>
  <si>
    <t xml:space="preserve">tt6598626</t>
  </si>
  <si>
    <t xml:space="preserve">tt6599340</t>
  </si>
  <si>
    <t xml:space="preserve">tt6604334</t>
  </si>
  <si>
    <t xml:space="preserve">tt6611578</t>
  </si>
  <si>
    <t xml:space="preserve">tt6616074</t>
  </si>
  <si>
    <t xml:space="preserve">tt6623934</t>
  </si>
  <si>
    <t xml:space="preserve">tt6627466</t>
  </si>
  <si>
    <t xml:space="preserve">tt6628394</t>
  </si>
  <si>
    <t xml:space="preserve">tt6628790</t>
  </si>
  <si>
    <t xml:space="preserve">tt6633000</t>
  </si>
  <si>
    <t xml:space="preserve">tt6644200</t>
  </si>
  <si>
    <t xml:space="preserve">tt6644636</t>
  </si>
  <si>
    <t xml:space="preserve">tt6648404</t>
  </si>
  <si>
    <t xml:space="preserve">tt6650374</t>
  </si>
  <si>
    <t xml:space="preserve">tt6652708</t>
  </si>
  <si>
    <t xml:space="preserve">tt6657486</t>
  </si>
  <si>
    <t xml:space="preserve">tt6663582</t>
  </si>
  <si>
    <t xml:space="preserve">tt6679860</t>
  </si>
  <si>
    <t xml:space="preserve">tt6680792</t>
  </si>
  <si>
    <t xml:space="preserve">tt6687810</t>
  </si>
  <si>
    <t xml:space="preserve">tt6690310</t>
  </si>
  <si>
    <t xml:space="preserve">tt6704014</t>
  </si>
  <si>
    <t xml:space="preserve">tt6705612</t>
  </si>
  <si>
    <t xml:space="preserve">tt6709480</t>
  </si>
  <si>
    <t xml:space="preserve">tt6709826</t>
  </si>
  <si>
    <t xml:space="preserve">tt6710028</t>
  </si>
  <si>
    <t xml:space="preserve">EU1,200</t>
  </si>
  <si>
    <t xml:space="preserve">tt6710658</t>
  </si>
  <si>
    <t xml:space="preserve">tt6712014</t>
  </si>
  <si>
    <t xml:space="preserve">tt6712026</t>
  </si>
  <si>
    <t xml:space="preserve">tt6714432</t>
  </si>
  <si>
    <t xml:space="preserve">tt6714534</t>
  </si>
  <si>
    <t xml:space="preserve">tt6714636</t>
  </si>
  <si>
    <t xml:space="preserve">tt6714934</t>
  </si>
  <si>
    <t xml:space="preserve">tt6714984</t>
  </si>
  <si>
    <t xml:space="preserve">tt6716346</t>
  </si>
  <si>
    <t xml:space="preserve">tt6722142</t>
  </si>
  <si>
    <t xml:space="preserve">tt6722870</t>
  </si>
  <si>
    <t xml:space="preserve">tt6723578</t>
  </si>
  <si>
    <t xml:space="preserve">tt6725384</t>
  </si>
  <si>
    <t xml:space="preserve">tt6734984</t>
  </si>
  <si>
    <t xml:space="preserve">tt6739646</t>
  </si>
  <si>
    <t xml:space="preserve">tt6750852</t>
  </si>
  <si>
    <t xml:space="preserve">tt6750888</t>
  </si>
  <si>
    <t xml:space="preserve">tt6750962</t>
  </si>
  <si>
    <t xml:space="preserve">tt6760444</t>
  </si>
  <si>
    <t xml:space="preserve">tt6760704</t>
  </si>
  <si>
    <t xml:space="preserve">tt6763466</t>
  </si>
  <si>
    <t xml:space="preserve">tt6763794</t>
  </si>
  <si>
    <t xml:space="preserve">tt6764258</t>
  </si>
  <si>
    <t xml:space="preserve">tt6772874</t>
  </si>
  <si>
    <t xml:space="preserve">tt6777338</t>
  </si>
  <si>
    <t xml:space="preserve">tt6781982</t>
  </si>
  <si>
    <t xml:space="preserve">tt6782422</t>
  </si>
  <si>
    <t xml:space="preserve">tt6787652</t>
  </si>
  <si>
    <t xml:space="preserve">tt6789386</t>
  </si>
  <si>
    <t xml:space="preserve">tt6791096</t>
  </si>
  <si>
    <t xml:space="preserve">tt6794424</t>
  </si>
  <si>
    <t xml:space="preserve">tt6794464</t>
  </si>
  <si>
    <t xml:space="preserve">tt6798174</t>
  </si>
  <si>
    <t xml:space="preserve">tt6799090</t>
  </si>
  <si>
    <t xml:space="preserve">tt6811018</t>
  </si>
  <si>
    <t xml:space="preserve">tt6821116</t>
  </si>
  <si>
    <t xml:space="preserve">tt6823368</t>
  </si>
  <si>
    <t xml:space="preserve">tt6824484</t>
  </si>
  <si>
    <t xml:space="preserve">tt6824488</t>
  </si>
  <si>
    <t xml:space="preserve">tt6824490</t>
  </si>
  <si>
    <t xml:space="preserve">tt6832788</t>
  </si>
  <si>
    <t xml:space="preserve">tt6832992</t>
  </si>
  <si>
    <t xml:space="preserve">tt6838686</t>
  </si>
  <si>
    <t xml:space="preserve">EU1,000</t>
  </si>
  <si>
    <t xml:space="preserve">tt6842752</t>
  </si>
  <si>
    <t xml:space="preserve">tt6843812</t>
  </si>
  <si>
    <t xml:space="preserve">tt6854278</t>
  </si>
  <si>
    <t xml:space="preserve">tt6859022</t>
  </si>
  <si>
    <t xml:space="preserve">tt6861726</t>
  </si>
  <si>
    <t xml:space="preserve">tt6865478</t>
  </si>
  <si>
    <t xml:space="preserve">tt6875564</t>
  </si>
  <si>
    <t xml:space="preserve">tt6879292</t>
  </si>
  <si>
    <t xml:space="preserve">tt6882872</t>
  </si>
  <si>
    <t xml:space="preserve">tt6886126</t>
  </si>
  <si>
    <t xml:space="preserve">tt6892250</t>
  </si>
  <si>
    <t xml:space="preserve">tt6899050</t>
  </si>
  <si>
    <t xml:space="preserve">tt6909692</t>
  </si>
  <si>
    <t xml:space="preserve">tt6911076</t>
  </si>
  <si>
    <t xml:space="preserve">tt6911608</t>
  </si>
  <si>
    <t xml:space="preserve">tt6912552</t>
  </si>
  <si>
    <t xml:space="preserve">tt6912580</t>
  </si>
  <si>
    <t xml:space="preserve">tt6913692</t>
  </si>
  <si>
    <t xml:space="preserve">tt6920404</t>
  </si>
  <si>
    <t xml:space="preserve">tt6925098</t>
  </si>
  <si>
    <t xml:space="preserve">tt6925150</t>
  </si>
  <si>
    <t xml:space="preserve">tt6928706</t>
  </si>
  <si>
    <t xml:space="preserve">tt6932874</t>
  </si>
  <si>
    <t xml:space="preserve">tt6940686</t>
  </si>
  <si>
    <t xml:space="preserve">tt6941654</t>
  </si>
  <si>
    <t xml:space="preserve">tt6967980</t>
  </si>
  <si>
    <t xml:space="preserve">tt6971752</t>
  </si>
  <si>
    <t xml:space="preserve">tt6972642</t>
  </si>
  <si>
    <t xml:space="preserve">tt6972856</t>
  </si>
  <si>
    <t xml:space="preserve">tt6977338</t>
  </si>
  <si>
    <t xml:space="preserve">tt6982928</t>
  </si>
  <si>
    <t xml:space="preserve">tt6993374</t>
  </si>
  <si>
    <t xml:space="preserve">tt6996940</t>
  </si>
  <si>
    <t xml:space="preserve">tt6998574</t>
  </si>
  <si>
    <t xml:space="preserve">tt7000030</t>
  </si>
  <si>
    <t xml:space="preserve">tt7003872</t>
  </si>
  <si>
    <t xml:space="preserve">tt7005908</t>
  </si>
  <si>
    <t xml:space="preserve">tt7008874</t>
  </si>
  <si>
    <t xml:space="preserve">tt7014110</t>
  </si>
  <si>
    <t xml:space="preserve">tt7038600</t>
  </si>
  <si>
    <t xml:space="preserve">tt7054636</t>
  </si>
  <si>
    <t xml:space="preserve">tt7056732</t>
  </si>
  <si>
    <t xml:space="preserve">tt7058576</t>
  </si>
  <si>
    <t xml:space="preserve">tt7060140</t>
  </si>
  <si>
    <t xml:space="preserve">tt7063588</t>
  </si>
  <si>
    <t xml:space="preserve">tt7068818</t>
  </si>
  <si>
    <t xml:space="preserve">tt7070496</t>
  </si>
  <si>
    <t xml:space="preserve">tt7085054</t>
  </si>
  <si>
    <t xml:space="preserve">tt7088642</t>
  </si>
  <si>
    <t xml:space="preserve">tt7097856</t>
  </si>
  <si>
    <t xml:space="preserve">tt7097862</t>
  </si>
  <si>
    <t xml:space="preserve">tt7097892</t>
  </si>
  <si>
    <t xml:space="preserve">tt7097894</t>
  </si>
  <si>
    <t xml:space="preserve">tt7097896</t>
  </si>
  <si>
    <t xml:space="preserve">tt7097914</t>
  </si>
  <si>
    <t xml:space="preserve">tt7098090</t>
  </si>
  <si>
    <t xml:space="preserve">tt7102426</t>
  </si>
  <si>
    <t xml:space="preserve">tt7108570</t>
  </si>
  <si>
    <t xml:space="preserve">tt7122592</t>
  </si>
  <si>
    <t xml:space="preserve">tt7128254</t>
  </si>
  <si>
    <t xml:space="preserve">tt7136718</t>
  </si>
  <si>
    <t xml:space="preserve">tt7147640</t>
  </si>
  <si>
    <t xml:space="preserve">tt7156454</t>
  </si>
  <si>
    <t xml:space="preserve">tt7167512</t>
  </si>
  <si>
    <t xml:space="preserve">tt7174688</t>
  </si>
  <si>
    <t xml:space="preserve">tt7186092</t>
  </si>
  <si>
    <t xml:space="preserve">tt7188742</t>
  </si>
  <si>
    <t xml:space="preserve">tt7189558</t>
  </si>
  <si>
    <t xml:space="preserve">tt7192934</t>
  </si>
  <si>
    <t xml:space="preserve">tt7194568</t>
  </si>
  <si>
    <t xml:space="preserve">tt7202976</t>
  </si>
  <si>
    <t xml:space="preserve">tt7212768</t>
  </si>
  <si>
    <t xml:space="preserve">tt7236640</t>
  </si>
  <si>
    <t xml:space="preserve">tt7277680</t>
  </si>
  <si>
    <t xml:space="preserve">tt7334528</t>
  </si>
  <si>
    <t xml:space="preserve">tt7339584</t>
  </si>
  <si>
    <t xml:space="preserve">tt7370188</t>
  </si>
  <si>
    <t xml:space="preserve">Variable</t>
  </si>
  <si>
    <t xml:space="preserve">Description</t>
  </si>
  <si>
    <t xml:space="preserve">Unique ID used  refer to the movie.</t>
  </si>
  <si>
    <t xml:space="preserve">Title of the movie</t>
  </si>
  <si>
    <t xml:space="preserve">Movie plot summary</t>
  </si>
  <si>
    <t xml:space="preserve">rating</t>
  </si>
  <si>
    <t xml:space="preserve">MPAA appropriate audience rating</t>
  </si>
  <si>
    <t xml:space="preserve">voters’ scoring of a movie on a scale from 1-10 (10 being best)</t>
  </si>
  <si>
    <t xml:space="preserve">Metacritic movie score on a scale of 0-100 (100 being best).  </t>
  </si>
  <si>
    <t xml:space="preserve">Movie release date on DVD</t>
  </si>
  <si>
    <t xml:space="preserve">Principal production company</t>
  </si>
  <si>
    <t xml:space="preserve">Lead actors</t>
  </si>
  <si>
    <t xml:space="preserve">Total votes given to movie</t>
  </si>
  <si>
    <t xml:space="preserve">poster</t>
  </si>
  <si>
    <t xml:space="preserve">Movie poster artwork</t>
  </si>
  <si>
    <t xml:space="preserve">Movie director</t>
  </si>
  <si>
    <t xml:space="preserve">Theatrical release date</t>
  </si>
  <si>
    <t xml:space="preserve">Runtime length of movie in minutes</t>
  </si>
  <si>
    <t xml:space="preserve">Genre classification</t>
  </si>
  <si>
    <t xml:space="preserve">Academy awards &amp; nominations</t>
  </si>
  <si>
    <t xml:space="preserve">Keywords associated with the movie</t>
  </si>
  <si>
    <t xml:space="preserve">Budget spent on the movie production, marketing, and distribution.</t>
  </si>
  <si>
    <t xml:space="preserve">box office gross</t>
  </si>
  <si>
    <t xml:space="preserve">Box office gross returns as of 9/21/2017</t>
  </si>
</sst>
</file>

<file path=xl/styles.xml><?xml version="1.0" encoding="utf-8"?>
<styleSheet xmlns="http://schemas.openxmlformats.org/spreadsheetml/2006/main">
  <numFmts count="5">
    <numFmt numFmtId="164" formatCode="General"/>
    <numFmt numFmtId="165" formatCode="D\-MMM\-YY"/>
    <numFmt numFmtId="166" formatCode="#,##0"/>
    <numFmt numFmtId="167" formatCode="D\-MMM\-YY"/>
    <numFmt numFmtId="168" formatCode="\$#,##0\ ;[RED]&quot;($&quot;#,##0\)"/>
  </numFmts>
  <fonts count="11">
    <font>
      <sz val="12"/>
      <color rgb="FF000000"/>
      <name val="Calibri"/>
      <family val="2"/>
      <charset val="1"/>
    </font>
    <font>
      <sz val="10"/>
      <name val="Arial"/>
      <family val="0"/>
    </font>
    <font>
      <sz val="10"/>
      <name val="Arial"/>
      <family val="0"/>
    </font>
    <font>
      <sz val="10"/>
      <name val="Arial"/>
      <family val="0"/>
    </font>
    <font>
      <sz val="12"/>
      <color rgb="FF0070C0"/>
      <name val="Calibri"/>
      <family val="2"/>
      <charset val="1"/>
    </font>
    <font>
      <sz val="12"/>
      <color rgb="FF984807"/>
      <name val="Calibri"/>
      <family val="2"/>
      <charset val="1"/>
    </font>
    <font>
      <sz val="12"/>
      <color rgb="FFFF0000"/>
      <name val="Calibri"/>
      <family val="2"/>
      <charset val="1"/>
    </font>
    <font>
      <sz val="12"/>
      <color rgb="FF00ABEA"/>
      <name val="Calibri"/>
      <family val="2"/>
    </font>
    <font>
      <sz val="12"/>
      <color rgb="FF993300"/>
      <name val="Calibri"/>
      <family val="2"/>
    </font>
    <font>
      <b val="true"/>
      <sz val="12"/>
      <color rgb="FF000000"/>
      <name val="Calibri"/>
      <family val="2"/>
      <charset val="1"/>
    </font>
    <font>
      <sz val="12"/>
      <color rgb="FF222222"/>
      <name val="Arial"/>
      <family val="2"/>
      <charset val="1"/>
    </font>
  </fonts>
  <fills count="3">
    <fill>
      <patternFill patternType="none"/>
    </fill>
    <fill>
      <patternFill patternType="gray125"/>
    </fill>
    <fill>
      <patternFill patternType="solid">
        <fgColor rgb="FFDCE6F2"/>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DCE6F2"/>
      <rgbColor rgb="FF660066"/>
      <rgbColor rgb="FFFF8080"/>
      <rgbColor rgb="FF0070C0"/>
      <rgbColor rgb="FFCCCCFF"/>
      <rgbColor rgb="FF000080"/>
      <rgbColor rgb="FFFF00FF"/>
      <rgbColor rgb="FFFFFF00"/>
      <rgbColor rgb="FF00FFFF"/>
      <rgbColor rgb="FF800080"/>
      <rgbColor rgb="FF800000"/>
      <rgbColor rgb="FF008080"/>
      <rgbColor rgb="FF0000FF"/>
      <rgbColor rgb="FF00ABEA"/>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238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 activeCellId="0" sqref="D2"/>
    </sheetView>
  </sheetViews>
  <sheetFormatPr defaultRowHeight="16" zeroHeight="false" outlineLevelRow="0" outlineLevelCol="0"/>
  <cols>
    <col collapsed="false" customWidth="true" hidden="false" outlineLevel="0" max="1" min="1" style="0" width="11"/>
    <col collapsed="false" customWidth="true" hidden="false" outlineLevel="0" max="2" min="2" style="0" width="23.17"/>
    <col collapsed="false" customWidth="true" hidden="false" outlineLevel="0" max="3" min="3" style="0" width="19.33"/>
    <col collapsed="false" customWidth="true" hidden="false" outlineLevel="0" max="7" min="4" style="0" width="11"/>
    <col collapsed="false" customWidth="true" hidden="false" outlineLevel="0" max="8" min="8" style="0" width="16.5"/>
    <col collapsed="false" customWidth="true" hidden="false" outlineLevel="0" max="9" min="9" style="0" width="58.67"/>
    <col collapsed="false" customWidth="true" hidden="false" outlineLevel="0" max="10" min="10" style="0" width="11"/>
    <col collapsed="false" customWidth="true" hidden="false" outlineLevel="0" max="11" min="11" style="0" width="25"/>
    <col collapsed="false" customWidth="true" hidden="false" outlineLevel="0" max="13" min="12" style="0" width="11"/>
    <col collapsed="false" customWidth="true" hidden="false" outlineLevel="0" max="14" min="14" style="0" width="24.5"/>
    <col collapsed="false" customWidth="true" hidden="false" outlineLevel="0" max="15" min="15" style="0" width="11"/>
    <col collapsed="false" customWidth="true" hidden="false" outlineLevel="0" max="16" min="16" style="0" width="55.33"/>
    <col collapsed="false" customWidth="true" hidden="false" outlineLevel="0" max="17" min="17" style="0" width="11"/>
    <col collapsed="false" customWidth="true" hidden="false" outlineLevel="0" max="18" min="18" style="0" width="20.33"/>
    <col collapsed="false" customWidth="true" hidden="false" outlineLevel="0" max="19" min="19" style="1" width="19.83"/>
    <col collapsed="false" customWidth="true" hidden="false" outlineLevel="0" max="20" min="20" style="2" width="18.5"/>
    <col collapsed="false" customWidth="true" hidden="false" outlineLevel="0" max="21" min="21" style="2" width="18.33"/>
    <col collapsed="false" customWidth="true" hidden="false" outlineLevel="0" max="22" min="22" style="2" width="17.33"/>
    <col collapsed="false" customWidth="true" hidden="false" outlineLevel="0" max="23" min="23" style="1" width="20.33"/>
    <col collapsed="false" customWidth="true" hidden="false" outlineLevel="0" max="24" min="24" style="3" width="11"/>
    <col collapsed="false" customWidth="true" hidden="false" outlineLevel="0" max="1025" min="25" style="0" width="11"/>
  </cols>
  <sheetData>
    <row r="1" s="4" customFormat="true" ht="16"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1" t="s">
        <v>18</v>
      </c>
      <c r="T1" s="2" t="s">
        <v>19</v>
      </c>
      <c r="U1" s="2" t="s">
        <v>20</v>
      </c>
      <c r="V1" s="2" t="s">
        <v>21</v>
      </c>
      <c r="W1" s="1" t="s">
        <v>22</v>
      </c>
      <c r="X1" s="3" t="s">
        <v>23</v>
      </c>
    </row>
    <row r="2" customFormat="false" ht="15" hidden="false" customHeight="false" outlineLevel="0" collapsed="false">
      <c r="A2" s="0" t="s">
        <v>24</v>
      </c>
      <c r="B2" s="0" t="s">
        <v>25</v>
      </c>
      <c r="C2" s="0" t="s">
        <v>26</v>
      </c>
      <c r="D2" s="0" t="s">
        <v>27</v>
      </c>
      <c r="E2" s="0" t="n">
        <v>2.9</v>
      </c>
      <c r="F2" s="0" t="s">
        <v>28</v>
      </c>
      <c r="G2" s="5" t="n">
        <v>38055</v>
      </c>
      <c r="H2" s="0" t="s">
        <v>29</v>
      </c>
      <c r="I2" s="0" t="s">
        <v>30</v>
      </c>
      <c r="J2" s="6" t="n">
        <v>2819</v>
      </c>
      <c r="K2" s="0" t="s">
        <v>31</v>
      </c>
      <c r="L2" s="5" t="n">
        <v>35888</v>
      </c>
      <c r="M2" s="0" t="s">
        <v>32</v>
      </c>
      <c r="N2" s="0" t="s">
        <v>33</v>
      </c>
      <c r="O2" s="0" t="s">
        <v>34</v>
      </c>
      <c r="P2" s="0" t="s">
        <v>35</v>
      </c>
      <c r="Q2" s="0" t="n">
        <f aca="false">LOOKUP(A2,'budget_gross.tsv'!A$2:A$8468,'budget_gross.tsv'!B$2:B$8468)</f>
        <v>15000000</v>
      </c>
      <c r="R2" s="0" t="n">
        <f aca="false">LOOKUP(A2,'budget_gross.tsv'!A$2:A$8468,'budget_gross.tsv'!C$2:C$8468)</f>
        <v>11144518</v>
      </c>
      <c r="S2" s="1" t="n">
        <f aca="false">R2-Q2</f>
        <v>-3855482</v>
      </c>
      <c r="T2" s="2" t="n">
        <f aca="false">Q2 * 1.5</f>
        <v>22500000</v>
      </c>
      <c r="U2" s="2" t="n">
        <f aca="false">R2 * 1.5</f>
        <v>16716777</v>
      </c>
      <c r="V2" s="2" t="n">
        <f aca="false">S2 * 1.5</f>
        <v>-5783223</v>
      </c>
      <c r="W2" s="1" t="n">
        <f aca="false">R2/Q2</f>
        <v>0.742967866666667</v>
      </c>
      <c r="X2" s="3" t="n">
        <v>1</v>
      </c>
    </row>
    <row r="3" customFormat="false" ht="15" hidden="false" customHeight="false" outlineLevel="0" collapsed="false">
      <c r="A3" s="0" t="s">
        <v>36</v>
      </c>
      <c r="B3" s="0" t="s">
        <v>37</v>
      </c>
      <c r="C3" s="0" t="s">
        <v>38</v>
      </c>
      <c r="D3" s="0" t="s">
        <v>27</v>
      </c>
      <c r="E3" s="0" t="n">
        <v>5.8</v>
      </c>
      <c r="F3" s="0" t="n">
        <v>68</v>
      </c>
      <c r="G3" s="5" t="n">
        <v>36284</v>
      </c>
      <c r="H3" s="0" t="s">
        <v>39</v>
      </c>
      <c r="I3" s="0" t="s">
        <v>40</v>
      </c>
      <c r="J3" s="6" t="n">
        <v>26855</v>
      </c>
      <c r="K3" s="0" t="s">
        <v>41</v>
      </c>
      <c r="L3" s="5" t="n">
        <v>36124</v>
      </c>
      <c r="M3" s="0" t="s">
        <v>42</v>
      </c>
      <c r="N3" s="0" t="s">
        <v>33</v>
      </c>
      <c r="O3" s="0" t="s">
        <v>43</v>
      </c>
      <c r="P3" s="0" t="s">
        <v>44</v>
      </c>
      <c r="Q3" s="0" t="n">
        <f aca="false">LOOKUP(A3,'budget_gross.tsv'!A$2:A$8468,'budget_gross.tsv'!B$2:B$8468)</f>
        <v>80000000</v>
      </c>
      <c r="R3" s="0" t="n">
        <f aca="false">LOOKUP(A3,'budget_gross.tsv'!A$2:A$8468,'budget_gross.tsv'!C$2:C$8468)</f>
        <v>18319860</v>
      </c>
      <c r="S3" s="1" t="n">
        <f aca="false">R3-Q3</f>
        <v>-61680140</v>
      </c>
      <c r="T3" s="2" t="n">
        <f aca="false">Q3 * 1.5</f>
        <v>120000000</v>
      </c>
      <c r="U3" s="2" t="n">
        <f aca="false">R3 * 1.5</f>
        <v>27479790</v>
      </c>
      <c r="V3" s="2" t="n">
        <f aca="false">S3 * 1.5</f>
        <v>-92520210</v>
      </c>
      <c r="W3" s="1" t="n">
        <f aca="false">R3/Q3</f>
        <v>0.22899825</v>
      </c>
      <c r="X3" s="3" t="n">
        <v>1</v>
      </c>
    </row>
    <row r="4" customFormat="false" ht="15" hidden="false" customHeight="false" outlineLevel="0" collapsed="false">
      <c r="A4" s="0" t="s">
        <v>45</v>
      </c>
      <c r="B4" s="0" t="s">
        <v>46</v>
      </c>
      <c r="C4" s="0" t="s">
        <v>47</v>
      </c>
      <c r="D4" s="0" t="s">
        <v>27</v>
      </c>
      <c r="E4" s="0" t="n">
        <v>8</v>
      </c>
      <c r="F4" s="0" t="n">
        <v>86</v>
      </c>
      <c r="G4" s="5" t="n">
        <v>36837</v>
      </c>
      <c r="H4" s="0" t="s">
        <v>48</v>
      </c>
      <c r="I4" s="0" t="s">
        <v>49</v>
      </c>
      <c r="J4" s="6" t="n">
        <v>67973</v>
      </c>
      <c r="K4" s="0" t="s">
        <v>50</v>
      </c>
      <c r="L4" s="5" t="n">
        <v>36467</v>
      </c>
      <c r="M4" s="0" t="s">
        <v>51</v>
      </c>
      <c r="N4" s="0" t="s">
        <v>52</v>
      </c>
      <c r="O4" s="0" t="s">
        <v>53</v>
      </c>
      <c r="P4" s="0" t="s">
        <v>54</v>
      </c>
      <c r="Q4" s="0" t="n">
        <f aca="false">LOOKUP(A4,'budget_gross.tsv'!A$2:A$8468,'budget_gross.tsv'!B$2:B$8468)</f>
        <v>10000000</v>
      </c>
      <c r="R4" s="0" t="n">
        <f aca="false">LOOKUP(A4,'budget_gross.tsv'!A$2:A$8468,'budget_gross.tsv'!C$2:C$8468)</f>
        <v>6203044</v>
      </c>
      <c r="S4" s="1" t="n">
        <f aca="false">R4-Q4</f>
        <v>-3796956</v>
      </c>
      <c r="T4" s="2" t="n">
        <f aca="false">Q4 * 1.47</f>
        <v>14700000</v>
      </c>
      <c r="U4" s="2" t="n">
        <f aca="false">R4 * 1.47</f>
        <v>9118474.68</v>
      </c>
      <c r="V4" s="2" t="n">
        <f aca="false">S4 * 1.47</f>
        <v>-5581525.32</v>
      </c>
      <c r="W4" s="1" t="n">
        <f aca="false">R4/Q4</f>
        <v>0.6203044</v>
      </c>
      <c r="X4" s="3" t="n">
        <v>1</v>
      </c>
    </row>
    <row r="5" customFormat="false" ht="15" hidden="false" customHeight="false" outlineLevel="0" collapsed="false">
      <c r="A5" s="0" t="s">
        <v>55</v>
      </c>
      <c r="B5" s="0" t="s">
        <v>56</v>
      </c>
      <c r="C5" s="0" t="s">
        <v>57</v>
      </c>
      <c r="D5" s="0" t="s">
        <v>27</v>
      </c>
      <c r="E5" s="0" t="n">
        <v>7.9</v>
      </c>
      <c r="F5" s="0" t="n">
        <v>88</v>
      </c>
      <c r="G5" s="5" t="n">
        <v>36816</v>
      </c>
      <c r="H5" s="0" t="s">
        <v>48</v>
      </c>
      <c r="I5" s="0" t="s">
        <v>58</v>
      </c>
      <c r="J5" s="6" t="n">
        <v>418636</v>
      </c>
      <c r="K5" s="0" t="s">
        <v>59</v>
      </c>
      <c r="L5" s="5" t="n">
        <v>36488</v>
      </c>
      <c r="M5" s="0" t="s">
        <v>60</v>
      </c>
      <c r="N5" s="0" t="s">
        <v>61</v>
      </c>
      <c r="O5" s="0" t="s">
        <v>62</v>
      </c>
      <c r="P5" s="0" t="s">
        <v>63</v>
      </c>
      <c r="Q5" s="0" t="n">
        <f aca="false">LOOKUP(A5,'budget_gross.tsv'!A$2:A$8468,'budget_gross.tsv'!B$2:B$8468)</f>
        <v>90000000</v>
      </c>
      <c r="R5" s="0" t="n">
        <f aca="false">LOOKUP(A5,'budget_gross.tsv'!A$2:A$8468,'budget_gross.tsv'!C$2:C$8468)</f>
        <v>245852179</v>
      </c>
      <c r="S5" s="1" t="n">
        <f aca="false">R5-Q5</f>
        <v>155852179</v>
      </c>
      <c r="T5" s="2" t="n">
        <f aca="false">Q5 * 1.47</f>
        <v>132300000</v>
      </c>
      <c r="U5" s="2" t="n">
        <f aca="false">R5 * 1.47</f>
        <v>361402703.13</v>
      </c>
      <c r="V5" s="2" t="n">
        <f aca="false">S5 * 1.47</f>
        <v>229102703.13</v>
      </c>
      <c r="W5" s="1" t="n">
        <f aca="false">R5/Q5</f>
        <v>2.73169087777778</v>
      </c>
      <c r="X5" s="3" t="n">
        <v>3</v>
      </c>
    </row>
    <row r="6" customFormat="false" ht="15" hidden="false" customHeight="false" outlineLevel="0" collapsed="false">
      <c r="A6" s="0" t="s">
        <v>64</v>
      </c>
      <c r="B6" s="0" t="s">
        <v>65</v>
      </c>
      <c r="C6" s="0" t="s">
        <v>66</v>
      </c>
      <c r="D6" s="0" t="s">
        <v>27</v>
      </c>
      <c r="E6" s="0" t="n">
        <v>7</v>
      </c>
      <c r="F6" s="0" t="n">
        <v>88</v>
      </c>
      <c r="G6" s="5" t="n">
        <v>36851</v>
      </c>
      <c r="H6" s="0" t="s">
        <v>67</v>
      </c>
      <c r="I6" s="0" t="s">
        <v>68</v>
      </c>
      <c r="J6" s="6" t="n">
        <v>149536</v>
      </c>
      <c r="K6" s="0" t="s">
        <v>69</v>
      </c>
      <c r="L6" s="5" t="n">
        <v>36700</v>
      </c>
      <c r="M6" s="0" t="s">
        <v>70</v>
      </c>
      <c r="N6" s="0" t="s">
        <v>61</v>
      </c>
      <c r="O6" s="0" t="s">
        <v>71</v>
      </c>
      <c r="P6" s="0" t="s">
        <v>72</v>
      </c>
      <c r="Q6" s="0" t="n">
        <f aca="false">LOOKUP(A6,'budget_gross.tsv'!A$2:A$8468,'budget_gross.tsv'!B$2:B$8468)</f>
        <v>45000000</v>
      </c>
      <c r="R6" s="0" t="n">
        <f aca="false">LOOKUP(A6,'budget_gross.tsv'!A$2:A$8468,'budget_gross.tsv'!C$2:C$8468)</f>
        <v>106834564</v>
      </c>
      <c r="S6" s="1" t="n">
        <f aca="false">R6-Q6</f>
        <v>61834564</v>
      </c>
      <c r="T6" s="2" t="n">
        <f aca="false">Q6 * 1.42</f>
        <v>63900000</v>
      </c>
      <c r="U6" s="2" t="n">
        <f aca="false">R6 * 1.42</f>
        <v>151705080.88</v>
      </c>
      <c r="V6" s="2" t="n">
        <f aca="false">S6 * 1.42</f>
        <v>87805080.88</v>
      </c>
      <c r="W6" s="1" t="n">
        <f aca="false">R6/Q6</f>
        <v>2.37410142222222</v>
      </c>
      <c r="X6" s="3" t="n">
        <v>3</v>
      </c>
    </row>
    <row r="7" customFormat="false" ht="15" hidden="false" customHeight="false" outlineLevel="0" collapsed="false">
      <c r="A7" s="0" t="s">
        <v>73</v>
      </c>
      <c r="B7" s="0" t="s">
        <v>74</v>
      </c>
      <c r="C7" s="0" t="s">
        <v>75</v>
      </c>
      <c r="D7" s="0" t="s">
        <v>27</v>
      </c>
      <c r="E7" s="0" t="n">
        <v>7.1</v>
      </c>
      <c r="F7" s="0" t="n">
        <v>52</v>
      </c>
      <c r="G7" s="5" t="n">
        <v>37579</v>
      </c>
      <c r="H7" s="0" t="s">
        <v>76</v>
      </c>
      <c r="I7" s="0" t="s">
        <v>77</v>
      </c>
      <c r="J7" s="6" t="n">
        <v>49639</v>
      </c>
      <c r="K7" s="0" t="s">
        <v>78</v>
      </c>
      <c r="L7" s="5" t="n">
        <v>37400</v>
      </c>
      <c r="M7" s="0" t="s">
        <v>79</v>
      </c>
      <c r="N7" s="0" t="s">
        <v>80</v>
      </c>
      <c r="O7" s="0" t="s">
        <v>81</v>
      </c>
      <c r="P7" s="0" t="s">
        <v>82</v>
      </c>
      <c r="Q7" s="0" t="n">
        <f aca="false">LOOKUP(A7,'budget_gross.tsv'!A$2:A$8468,'budget_gross.tsv'!B$2:B$8468)</f>
        <v>80000000</v>
      </c>
      <c r="R7" s="0" t="n">
        <f aca="false">LOOKUP(A7,'budget_gross.tsv'!A$2:A$8468,'budget_gross.tsv'!C$2:C$8468)</f>
        <v>73280117</v>
      </c>
      <c r="S7" s="1" t="n">
        <f aca="false">R7-Q7</f>
        <v>-6719883</v>
      </c>
      <c r="T7" s="2" t="n">
        <f aca="false">Q7 * 1.36</f>
        <v>108800000</v>
      </c>
      <c r="U7" s="2" t="n">
        <f aca="false">R7 * 1.36</f>
        <v>99660959.12</v>
      </c>
      <c r="V7" s="2" t="n">
        <f aca="false">S7 * 1.36</f>
        <v>-9139040.88</v>
      </c>
      <c r="W7" s="1" t="n">
        <f aca="false">R7/Q7</f>
        <v>0.9160014625</v>
      </c>
      <c r="X7" s="3" t="n">
        <v>1</v>
      </c>
    </row>
    <row r="8" customFormat="false" ht="15" hidden="false" customHeight="false" outlineLevel="0" collapsed="false">
      <c r="A8" s="0" t="s">
        <v>83</v>
      </c>
      <c r="B8" s="0" t="s">
        <v>84</v>
      </c>
      <c r="C8" s="0" t="s">
        <v>85</v>
      </c>
      <c r="D8" s="0" t="s">
        <v>27</v>
      </c>
      <c r="E8" s="0" t="n">
        <v>6.6</v>
      </c>
      <c r="F8" s="0" t="n">
        <v>62</v>
      </c>
      <c r="G8" s="5" t="n">
        <v>38986</v>
      </c>
      <c r="H8" s="0" t="s">
        <v>86</v>
      </c>
      <c r="I8" s="0" t="s">
        <v>87</v>
      </c>
      <c r="J8" s="6" t="n">
        <v>13464</v>
      </c>
      <c r="K8" s="0" t="s">
        <v>88</v>
      </c>
      <c r="L8" s="5" t="n">
        <v>38758</v>
      </c>
      <c r="M8" s="0" t="s">
        <v>89</v>
      </c>
      <c r="N8" s="0" t="s">
        <v>61</v>
      </c>
      <c r="O8" s="0" t="s">
        <v>90</v>
      </c>
      <c r="P8" s="0" t="s">
        <v>91</v>
      </c>
      <c r="Q8" s="0" t="n">
        <f aca="false">LOOKUP(A8,'budget_gross.tsv'!A$2:A$8468,'budget_gross.tsv'!B$2:B$8468)</f>
        <v>50000000</v>
      </c>
      <c r="R8" s="0" t="n">
        <f aca="false">LOOKUP(A8,'budget_gross.tsv'!A$2:A$8468,'budget_gross.tsv'!C$2:C$8468)</f>
        <v>58640119</v>
      </c>
      <c r="S8" s="1" t="n">
        <f aca="false">R8-Q8</f>
        <v>8640119</v>
      </c>
      <c r="T8" s="2" t="n">
        <f aca="false">Q8 * 1.22</f>
        <v>61000000</v>
      </c>
      <c r="U8" s="2" t="n">
        <f aca="false">R8 * 1.22</f>
        <v>71540945.18</v>
      </c>
      <c r="V8" s="2" t="n">
        <f aca="false">S8 * 1.22</f>
        <v>10540945.18</v>
      </c>
      <c r="W8" s="1" t="n">
        <f aca="false">R8/Q8</f>
        <v>1.17280238</v>
      </c>
      <c r="X8" s="3" t="n">
        <v>2</v>
      </c>
    </row>
    <row r="9" customFormat="false" ht="15" hidden="false" customHeight="false" outlineLevel="0" collapsed="false">
      <c r="A9" s="0" t="s">
        <v>92</v>
      </c>
      <c r="B9" s="0" t="s">
        <v>93</v>
      </c>
      <c r="C9" s="0" t="s">
        <v>94</v>
      </c>
      <c r="D9" s="0" t="s">
        <v>27</v>
      </c>
      <c r="E9" s="0" t="n">
        <v>6.2</v>
      </c>
      <c r="F9" s="0" t="n">
        <v>48</v>
      </c>
      <c r="G9" s="5" t="n">
        <v>39511</v>
      </c>
      <c r="H9" s="0" t="s">
        <v>95</v>
      </c>
      <c r="I9" s="0" t="s">
        <v>96</v>
      </c>
      <c r="J9" s="6" t="n">
        <v>37437</v>
      </c>
      <c r="K9" s="0" t="s">
        <v>97</v>
      </c>
      <c r="L9" s="5" t="n">
        <v>39402</v>
      </c>
      <c r="M9" s="0" t="s">
        <v>98</v>
      </c>
      <c r="N9" s="0" t="s">
        <v>99</v>
      </c>
      <c r="O9" s="0" t="s">
        <v>100</v>
      </c>
      <c r="P9" s="0" t="s">
        <v>101</v>
      </c>
      <c r="Q9" s="0" t="n">
        <f aca="false">LOOKUP(A9,'budget_gross.tsv'!A$2:A$8468,'budget_gross.tsv'!B$2:B$8468)</f>
        <v>65000000</v>
      </c>
      <c r="R9" s="0" t="n">
        <f aca="false">LOOKUP(A9,'budget_gross.tsv'!A$2:A$8468,'budget_gross.tsv'!C$2:C$8468)</f>
        <v>32061555</v>
      </c>
      <c r="S9" s="1" t="n">
        <f aca="false">R9-Q9</f>
        <v>-32938445</v>
      </c>
      <c r="T9" s="2" t="n">
        <f aca="false">Q9 * 1.18</f>
        <v>76700000</v>
      </c>
      <c r="U9" s="2" t="n">
        <f aca="false">R9 * 1.18</f>
        <v>37832634.9</v>
      </c>
      <c r="V9" s="2" t="n">
        <f aca="false">S9 * 1.18</f>
        <v>-38867365.1</v>
      </c>
      <c r="W9" s="1" t="n">
        <f aca="false">R9/Q9</f>
        <v>0.493254692307692</v>
      </c>
      <c r="X9" s="3" t="n">
        <v>1</v>
      </c>
    </row>
    <row r="10" customFormat="false" ht="15" hidden="false" customHeight="false" outlineLevel="0" collapsed="false">
      <c r="A10" s="0" t="s">
        <v>102</v>
      </c>
      <c r="B10" s="0" t="s">
        <v>103</v>
      </c>
      <c r="C10" s="0" t="s">
        <v>104</v>
      </c>
      <c r="D10" s="0" t="s">
        <v>27</v>
      </c>
      <c r="E10" s="0" t="n">
        <v>5.7</v>
      </c>
      <c r="F10" s="0" t="n">
        <v>49</v>
      </c>
      <c r="G10" s="5" t="n">
        <v>39735</v>
      </c>
      <c r="H10" s="0" t="s">
        <v>86</v>
      </c>
      <c r="I10" s="0" t="s">
        <v>105</v>
      </c>
      <c r="J10" s="6" t="n">
        <v>2175</v>
      </c>
      <c r="K10" s="0" t="s">
        <v>106</v>
      </c>
      <c r="L10" s="5" t="n">
        <v>39458</v>
      </c>
      <c r="M10" s="0" t="s">
        <v>107</v>
      </c>
      <c r="N10" s="0" t="s">
        <v>61</v>
      </c>
      <c r="O10" s="0" t="s">
        <v>28</v>
      </c>
      <c r="P10" s="0" t="s">
        <v>108</v>
      </c>
      <c r="Q10" s="0" t="n">
        <f aca="false">LOOKUP(A10,'budget_gross.tsv'!A$2:A$8468,'budget_gross.tsv'!B$2:B$8468)</f>
        <v>15000000</v>
      </c>
      <c r="R10" s="0" t="n">
        <f aca="false">LOOKUP(A10,'budget_gross.tsv'!A$2:A$8468,'budget_gross.tsv'!C$2:C$8468)</f>
        <v>12701880</v>
      </c>
      <c r="S10" s="1" t="n">
        <f aca="false">R10-Q10</f>
        <v>-2298120</v>
      </c>
      <c r="T10" s="2" t="n">
        <f aca="false">Q10 * 1.14</f>
        <v>17100000</v>
      </c>
      <c r="U10" s="2" t="n">
        <f aca="false">R10 * 1.14</f>
        <v>14480143.2</v>
      </c>
      <c r="V10" s="2" t="n">
        <f aca="false">S10 * 1.14</f>
        <v>-2619856.8</v>
      </c>
      <c r="W10" s="1" t="n">
        <f aca="false">R10/Q10</f>
        <v>0.846792</v>
      </c>
      <c r="X10" s="3" t="n">
        <v>1</v>
      </c>
    </row>
    <row r="11" customFormat="false" ht="15" hidden="false" customHeight="false" outlineLevel="0" collapsed="false">
      <c r="A11" s="0" t="s">
        <v>109</v>
      </c>
      <c r="B11" s="0" t="s">
        <v>110</v>
      </c>
      <c r="C11" s="0" t="s">
        <v>111</v>
      </c>
      <c r="D11" s="0" t="s">
        <v>27</v>
      </c>
      <c r="E11" s="0" t="n">
        <v>2.3</v>
      </c>
      <c r="F11" s="0" t="n">
        <v>59</v>
      </c>
      <c r="G11" s="5" t="n">
        <v>39679</v>
      </c>
      <c r="H11" s="0" t="s">
        <v>112</v>
      </c>
      <c r="I11" s="0" t="s">
        <v>113</v>
      </c>
      <c r="J11" s="6" t="n">
        <v>8277</v>
      </c>
      <c r="K11" s="0" t="s">
        <v>114</v>
      </c>
      <c r="L11" s="5" t="n">
        <v>39479</v>
      </c>
      <c r="M11" s="0" t="s">
        <v>115</v>
      </c>
      <c r="N11" s="0" t="s">
        <v>116</v>
      </c>
      <c r="O11" s="0" t="s">
        <v>117</v>
      </c>
      <c r="P11" s="0" t="s">
        <v>118</v>
      </c>
      <c r="Q11" s="0" t="n">
        <f aca="false">LOOKUP(A11,'budget_gross.tsv'!A$2:A$8468,'budget_gross.tsv'!B$2:B$8468)</f>
        <v>7000000</v>
      </c>
      <c r="R11" s="0" t="n">
        <f aca="false">LOOKUP(A11,'budget_gross.tsv'!A$2:A$8468,'budget_gross.tsv'!C$2:C$8468)</f>
        <v>65280346</v>
      </c>
      <c r="S11" s="1" t="n">
        <f aca="false">R11-Q11</f>
        <v>58280346</v>
      </c>
      <c r="T11" s="2" t="n">
        <f aca="false">Q11 * 1.14</f>
        <v>7980000</v>
      </c>
      <c r="U11" s="2" t="n">
        <f aca="false">R11 * 1.14</f>
        <v>74419594.44</v>
      </c>
      <c r="V11" s="2" t="n">
        <f aca="false">S11 * 1.14</f>
        <v>66439594.44</v>
      </c>
      <c r="W11" s="1" t="n">
        <f aca="false">R11/Q11</f>
        <v>9.32576371428571</v>
      </c>
      <c r="X11" s="3" t="n">
        <v>4</v>
      </c>
    </row>
    <row r="12" customFormat="false" ht="15" hidden="false" customHeight="false" outlineLevel="0" collapsed="false">
      <c r="A12" s="0" t="s">
        <v>119</v>
      </c>
      <c r="B12" s="0" t="s">
        <v>120</v>
      </c>
      <c r="C12" s="0" t="s">
        <v>121</v>
      </c>
      <c r="D12" s="0" t="s">
        <v>27</v>
      </c>
      <c r="E12" s="0" t="n">
        <v>6.8</v>
      </c>
      <c r="F12" s="0" t="n">
        <v>71</v>
      </c>
      <c r="G12" s="5" t="n">
        <v>39791</v>
      </c>
      <c r="H12" s="0" t="s">
        <v>95</v>
      </c>
      <c r="I12" s="0" t="s">
        <v>122</v>
      </c>
      <c r="J12" s="6" t="n">
        <v>112460</v>
      </c>
      <c r="K12" s="0" t="s">
        <v>123</v>
      </c>
      <c r="L12" s="5" t="n">
        <v>39521</v>
      </c>
      <c r="M12" s="0" t="s">
        <v>124</v>
      </c>
      <c r="N12" s="0" t="s">
        <v>61</v>
      </c>
      <c r="O12" s="0" t="s">
        <v>125</v>
      </c>
      <c r="P12" s="0" t="s">
        <v>126</v>
      </c>
      <c r="Q12" s="0" t="n">
        <f aca="false">LOOKUP(A12,'budget_gross.tsv'!A$2:A$8468,'budget_gross.tsv'!B$2:B$8468)</f>
        <v>85000000</v>
      </c>
      <c r="R12" s="0" t="n">
        <f aca="false">LOOKUP(A12,'budget_gross.tsv'!A$2:A$8468,'budget_gross.tsv'!C$2:C$8468)</f>
        <v>154529439</v>
      </c>
      <c r="S12" s="1" t="n">
        <f aca="false">R12-Q12</f>
        <v>69529439</v>
      </c>
      <c r="T12" s="2" t="n">
        <f aca="false">Q12 * 1.14</f>
        <v>96900000</v>
      </c>
      <c r="U12" s="2" t="n">
        <f aca="false">R12 * 1.14</f>
        <v>176163560.46</v>
      </c>
      <c r="V12" s="2" t="n">
        <f aca="false">S12 * 1.14</f>
        <v>79263560.46</v>
      </c>
      <c r="W12" s="1" t="n">
        <f aca="false">R12/Q12</f>
        <v>1.8179934</v>
      </c>
      <c r="X12" s="3" t="n">
        <v>2</v>
      </c>
    </row>
    <row r="13" customFormat="false" ht="15" hidden="false" customHeight="false" outlineLevel="0" collapsed="false">
      <c r="A13" s="0" t="s">
        <v>127</v>
      </c>
      <c r="B13" s="0" t="s">
        <v>128</v>
      </c>
      <c r="C13" s="0" t="s">
        <v>129</v>
      </c>
      <c r="D13" s="0" t="s">
        <v>27</v>
      </c>
      <c r="E13" s="0" t="n">
        <v>6.6</v>
      </c>
      <c r="F13" s="0" t="n">
        <v>63</v>
      </c>
      <c r="G13" s="5" t="n">
        <v>39749</v>
      </c>
      <c r="H13" s="0" t="s">
        <v>130</v>
      </c>
      <c r="I13" s="0" t="s">
        <v>131</v>
      </c>
      <c r="J13" s="6" t="n">
        <v>4970</v>
      </c>
      <c r="K13" s="0" t="s">
        <v>132</v>
      </c>
      <c r="L13" s="5" t="n">
        <v>39631</v>
      </c>
      <c r="M13" s="0" t="s">
        <v>133</v>
      </c>
      <c r="N13" s="0" t="s">
        <v>134</v>
      </c>
      <c r="O13" s="0" t="s">
        <v>135</v>
      </c>
      <c r="P13" s="0" t="s">
        <v>136</v>
      </c>
      <c r="Q13" s="0" t="n">
        <f aca="false">LOOKUP(A13,'budget_gross.tsv'!A$2:A$8468,'budget_gross.tsv'!B$2:B$8468)</f>
        <v>10000000</v>
      </c>
      <c r="R13" s="0" t="n">
        <f aca="false">LOOKUP(A13,'budget_gross.tsv'!A$2:A$8468,'budget_gross.tsv'!C$2:C$8468)</f>
        <v>17655201</v>
      </c>
      <c r="S13" s="1" t="n">
        <f aca="false">R13-Q13</f>
        <v>7655201</v>
      </c>
      <c r="T13" s="2" t="n">
        <f aca="false">Q13 * 1.14</f>
        <v>11400000</v>
      </c>
      <c r="U13" s="2" t="n">
        <f aca="false">R13 * 1.14</f>
        <v>20126929.14</v>
      </c>
      <c r="V13" s="2" t="n">
        <f aca="false">S13 * 1.14</f>
        <v>8726929.14</v>
      </c>
      <c r="W13" s="1" t="n">
        <f aca="false">R13/Q13</f>
        <v>1.7655201</v>
      </c>
      <c r="X13" s="3" t="n">
        <v>2</v>
      </c>
    </row>
    <row r="14" customFormat="false" ht="15" hidden="false" customHeight="false" outlineLevel="0" collapsed="false">
      <c r="A14" s="0" t="s">
        <v>137</v>
      </c>
      <c r="B14" s="0" t="s">
        <v>138</v>
      </c>
      <c r="C14" s="0" t="s">
        <v>139</v>
      </c>
      <c r="D14" s="0" t="s">
        <v>27</v>
      </c>
      <c r="E14" s="0" t="n">
        <v>4.5</v>
      </c>
      <c r="F14" s="0" t="n">
        <v>36</v>
      </c>
      <c r="G14" s="5" t="n">
        <v>39776</v>
      </c>
      <c r="H14" s="0" t="s">
        <v>95</v>
      </c>
      <c r="I14" s="0" t="s">
        <v>140</v>
      </c>
      <c r="J14" s="6" t="n">
        <v>9314</v>
      </c>
      <c r="K14" s="0" t="s">
        <v>141</v>
      </c>
      <c r="L14" s="5" t="n">
        <v>39647</v>
      </c>
      <c r="M14" s="0" t="s">
        <v>142</v>
      </c>
      <c r="N14" s="0" t="s">
        <v>61</v>
      </c>
      <c r="O14" s="0" t="s">
        <v>90</v>
      </c>
      <c r="P14" s="0" t="s">
        <v>143</v>
      </c>
      <c r="Q14" s="0" t="n">
        <f aca="false">LOOKUP(A14,'budget_gross.tsv'!A$2:A$8468,'budget_gross.tsv'!B$2:B$8468)</f>
        <v>37000000</v>
      </c>
      <c r="R14" s="0" t="n">
        <f aca="false">LOOKUP(A14,'budget_gross.tsv'!A$2:A$8468,'budget_gross.tsv'!C$2:C$8468)</f>
        <v>30105968</v>
      </c>
      <c r="S14" s="1" t="n">
        <f aca="false">R14-Q14</f>
        <v>-6894032</v>
      </c>
      <c r="T14" s="2" t="n">
        <f aca="false">Q14 * 1.14</f>
        <v>42180000</v>
      </c>
      <c r="U14" s="2" t="n">
        <f aca="false">R14 * 1.14</f>
        <v>34320803.52</v>
      </c>
      <c r="V14" s="2" t="n">
        <f aca="false">S14 * 1.14</f>
        <v>-7859196.48</v>
      </c>
      <c r="W14" s="1" t="n">
        <f aca="false">R14/Q14</f>
        <v>0.813674810810811</v>
      </c>
      <c r="X14" s="3" t="n">
        <v>1</v>
      </c>
    </row>
    <row r="15" customFormat="false" ht="15" hidden="false" customHeight="false" outlineLevel="0" collapsed="false">
      <c r="A15" s="0" t="s">
        <v>144</v>
      </c>
      <c r="B15" s="0" t="s">
        <v>145</v>
      </c>
      <c r="C15" s="0" t="s">
        <v>146</v>
      </c>
      <c r="D15" s="0" t="s">
        <v>27</v>
      </c>
      <c r="E15" s="0" t="n">
        <v>4.6</v>
      </c>
      <c r="F15" s="0" t="n">
        <v>57</v>
      </c>
      <c r="G15" s="5" t="n">
        <v>39861</v>
      </c>
      <c r="H15" s="0" t="s">
        <v>147</v>
      </c>
      <c r="I15" s="0" t="s">
        <v>148</v>
      </c>
      <c r="J15" s="6" t="n">
        <v>47234</v>
      </c>
      <c r="K15" s="0" t="s">
        <v>149</v>
      </c>
      <c r="L15" s="5" t="n">
        <v>39745</v>
      </c>
      <c r="M15" s="0" t="s">
        <v>51</v>
      </c>
      <c r="N15" s="0" t="s">
        <v>150</v>
      </c>
      <c r="O15" s="0" t="s">
        <v>151</v>
      </c>
      <c r="P15" s="0" t="s">
        <v>152</v>
      </c>
      <c r="Q15" s="0" t="n">
        <f aca="false">LOOKUP(A15,'budget_gross.tsv'!A$2:A$8468,'budget_gross.tsv'!B$2:B$8468)</f>
        <v>11000000</v>
      </c>
      <c r="R15" s="0" t="n">
        <f aca="false">LOOKUP(A15,'budget_gross.tsv'!A$2:A$8468,'budget_gross.tsv'!C$2:C$8468)</f>
        <v>90559416</v>
      </c>
      <c r="S15" s="1" t="n">
        <f aca="false">R15-Q15</f>
        <v>79559416</v>
      </c>
      <c r="T15" s="2" t="n">
        <f aca="false">Q15 * 1.14</f>
        <v>12540000</v>
      </c>
      <c r="U15" s="2" t="n">
        <f aca="false">R15 * 1.14</f>
        <v>103237734.24</v>
      </c>
      <c r="V15" s="2" t="n">
        <f aca="false">S15 * 1.14</f>
        <v>90697734.24</v>
      </c>
      <c r="W15" s="1" t="n">
        <f aca="false">R15/Q15</f>
        <v>8.23267418181818</v>
      </c>
      <c r="X15" s="3" t="n">
        <v>4</v>
      </c>
    </row>
    <row r="16" customFormat="false" ht="15" hidden="false" customHeight="false" outlineLevel="0" collapsed="false">
      <c r="A16" s="0" t="s">
        <v>153</v>
      </c>
      <c r="B16" s="0" t="s">
        <v>154</v>
      </c>
      <c r="C16" s="0" t="s">
        <v>155</v>
      </c>
      <c r="D16" s="0" t="s">
        <v>27</v>
      </c>
      <c r="E16" s="0" t="n">
        <v>6.1</v>
      </c>
      <c r="F16" s="0" t="n">
        <v>53</v>
      </c>
      <c r="G16" s="5" t="n">
        <v>39910</v>
      </c>
      <c r="H16" s="0" t="s">
        <v>86</v>
      </c>
      <c r="I16" s="0" t="s">
        <v>156</v>
      </c>
      <c r="J16" s="6" t="n">
        <v>32401</v>
      </c>
      <c r="K16" s="0" t="s">
        <v>157</v>
      </c>
      <c r="L16" s="5" t="n">
        <v>39801</v>
      </c>
      <c r="M16" s="0" t="s">
        <v>98</v>
      </c>
      <c r="N16" s="0" t="s">
        <v>61</v>
      </c>
      <c r="O16" s="0" t="s">
        <v>158</v>
      </c>
      <c r="P16" s="0" t="s">
        <v>159</v>
      </c>
      <c r="Q16" s="0" t="n">
        <f aca="false">LOOKUP(A16,'budget_gross.tsv'!A$2:A$8468,'budget_gross.tsv'!B$2:B$8468)</f>
        <v>60000000</v>
      </c>
      <c r="R16" s="0" t="n">
        <f aca="false">LOOKUP(A16,'budget_gross.tsv'!A$2:A$8468,'budget_gross.tsv'!C$2:C$8468)</f>
        <v>50877145</v>
      </c>
      <c r="S16" s="1" t="n">
        <f aca="false">R16-Q16</f>
        <v>-9122855</v>
      </c>
      <c r="T16" s="2" t="n">
        <f aca="false">Q16 * 1.14</f>
        <v>68400000</v>
      </c>
      <c r="U16" s="2" t="n">
        <f aca="false">R16 * 1.14</f>
        <v>57999945.3</v>
      </c>
      <c r="V16" s="2" t="n">
        <f aca="false">S16 * 1.14</f>
        <v>-10400054.7</v>
      </c>
      <c r="W16" s="1" t="n">
        <f aca="false">R16/Q16</f>
        <v>0.847952416666667</v>
      </c>
      <c r="X16" s="3" t="n">
        <v>1</v>
      </c>
    </row>
    <row r="17" customFormat="false" ht="15" hidden="false" customHeight="false" outlineLevel="0" collapsed="false">
      <c r="A17" s="0" t="s">
        <v>160</v>
      </c>
      <c r="B17" s="0" t="s">
        <v>161</v>
      </c>
      <c r="C17" s="0" t="s">
        <v>162</v>
      </c>
      <c r="D17" s="0" t="s">
        <v>27</v>
      </c>
      <c r="E17" s="0" t="n">
        <v>4.3</v>
      </c>
      <c r="F17" s="0" t="n">
        <v>47</v>
      </c>
      <c r="G17" s="5" t="n">
        <v>40043</v>
      </c>
      <c r="H17" s="0" t="s">
        <v>147</v>
      </c>
      <c r="I17" s="0" t="s">
        <v>163</v>
      </c>
      <c r="J17" s="6" t="n">
        <v>33935</v>
      </c>
      <c r="K17" s="0" t="s">
        <v>164</v>
      </c>
      <c r="L17" s="5" t="n">
        <v>39913</v>
      </c>
      <c r="M17" s="0" t="s">
        <v>165</v>
      </c>
      <c r="N17" s="0" t="s">
        <v>150</v>
      </c>
      <c r="O17" s="0" t="s">
        <v>166</v>
      </c>
      <c r="P17" s="0" t="s">
        <v>167</v>
      </c>
      <c r="Q17" s="0" t="n">
        <f aca="false">LOOKUP(A17,'budget_gross.tsv'!A$2:A$8468,'budget_gross.tsv'!B$2:B$8468)</f>
        <v>30000000</v>
      </c>
      <c r="R17" s="0" t="n">
        <f aca="false">LOOKUP(A17,'budget_gross.tsv'!A$2:A$8468,'budget_gross.tsv'!C$2:C$8468)</f>
        <v>79566871</v>
      </c>
      <c r="S17" s="1" t="n">
        <f aca="false">R17-Q17</f>
        <v>49566871</v>
      </c>
      <c r="T17" s="2" t="n">
        <f aca="false">Q17 * 1.14</f>
        <v>34200000</v>
      </c>
      <c r="U17" s="2" t="n">
        <f aca="false">R17 * 1.14</f>
        <v>90706232.94</v>
      </c>
      <c r="V17" s="2" t="n">
        <f aca="false">S17 * 1.14</f>
        <v>56506232.94</v>
      </c>
      <c r="W17" s="1" t="n">
        <f aca="false">R17/Q17</f>
        <v>2.65222903333333</v>
      </c>
      <c r="X17" s="3" t="n">
        <v>3</v>
      </c>
    </row>
    <row r="18" customFormat="false" ht="15" hidden="false" customHeight="false" outlineLevel="0" collapsed="false">
      <c r="A18" s="0" t="s">
        <v>168</v>
      </c>
      <c r="B18" s="0" t="s">
        <v>169</v>
      </c>
      <c r="C18" s="0" t="s">
        <v>170</v>
      </c>
      <c r="D18" s="0" t="s">
        <v>27</v>
      </c>
      <c r="E18" s="0" t="n">
        <v>7.1</v>
      </c>
      <c r="F18" s="0" t="n">
        <v>73</v>
      </c>
      <c r="G18" s="5" t="n">
        <v>40253</v>
      </c>
      <c r="H18" s="0" t="s">
        <v>147</v>
      </c>
      <c r="I18" s="0" t="s">
        <v>171</v>
      </c>
      <c r="J18" s="6" t="n">
        <v>96973</v>
      </c>
      <c r="K18" s="0" t="s">
        <v>172</v>
      </c>
      <c r="L18" s="5" t="n">
        <v>40158</v>
      </c>
      <c r="M18" s="0" t="s">
        <v>42</v>
      </c>
      <c r="N18" s="0" t="s">
        <v>61</v>
      </c>
      <c r="O18" s="0" t="s">
        <v>173</v>
      </c>
      <c r="P18" s="0" t="s">
        <v>174</v>
      </c>
      <c r="Q18" s="0" t="n">
        <f aca="false">LOOKUP(A18,'budget_gross.tsv'!A$2:A$8468,'budget_gross.tsv'!B$2:B$8468)</f>
        <v>105000000</v>
      </c>
      <c r="R18" s="0" t="n">
        <f aca="false">LOOKUP(A18,'budget_gross.tsv'!A$2:A$8468,'budget_gross.tsv'!C$2:C$8468)</f>
        <v>104400899</v>
      </c>
      <c r="S18" s="1" t="n">
        <f aca="false">R18-Q18</f>
        <v>-599101</v>
      </c>
      <c r="T18" s="2" t="n">
        <f aca="false">Q18 * 1.14</f>
        <v>119700000</v>
      </c>
      <c r="U18" s="2" t="n">
        <f aca="false">R18 * 1.14</f>
        <v>119017024.86</v>
      </c>
      <c r="V18" s="2" t="n">
        <f aca="false">S18 * 1.14</f>
        <v>-682975.14</v>
      </c>
      <c r="W18" s="1" t="n">
        <f aca="false">R18/Q18</f>
        <v>0.994294276190476</v>
      </c>
      <c r="X18" s="3" t="n">
        <v>1</v>
      </c>
    </row>
    <row r="19" customFormat="false" ht="15" hidden="false" customHeight="false" outlineLevel="0" collapsed="false">
      <c r="A19" s="0" t="s">
        <v>175</v>
      </c>
      <c r="B19" s="0" t="s">
        <v>176</v>
      </c>
      <c r="C19" s="0" t="s">
        <v>177</v>
      </c>
      <c r="D19" s="0" t="s">
        <v>27</v>
      </c>
      <c r="E19" s="0" t="n">
        <v>8.3</v>
      </c>
      <c r="F19" s="0" t="n">
        <v>92</v>
      </c>
      <c r="G19" s="5" t="n">
        <v>40484</v>
      </c>
      <c r="H19" s="0" t="s">
        <v>147</v>
      </c>
      <c r="I19" s="0" t="s">
        <v>178</v>
      </c>
      <c r="J19" s="6" t="n">
        <v>589975</v>
      </c>
      <c r="K19" s="0" t="s">
        <v>179</v>
      </c>
      <c r="L19" s="5" t="n">
        <v>40347</v>
      </c>
      <c r="M19" s="0" t="s">
        <v>180</v>
      </c>
      <c r="N19" s="0" t="s">
        <v>61</v>
      </c>
      <c r="O19" s="0" t="s">
        <v>181</v>
      </c>
      <c r="P19" s="0" t="s">
        <v>182</v>
      </c>
      <c r="Q19" s="0" t="n">
        <f aca="false">LOOKUP(A19,'budget_gross.tsv'!A$2:A$8468,'budget_gross.tsv'!B$2:B$8468)</f>
        <v>200000000</v>
      </c>
      <c r="R19" s="0" t="n">
        <f aca="false">LOOKUP(A19,'budget_gross.tsv'!A$2:A$8468,'budget_gross.tsv'!C$2:C$8468)</f>
        <v>415004880</v>
      </c>
      <c r="S19" s="1" t="n">
        <f aca="false">R19-Q19</f>
        <v>215004880</v>
      </c>
      <c r="T19" s="2" t="n">
        <f aca="false">Q19 * 1.12</f>
        <v>224000000</v>
      </c>
      <c r="U19" s="2" t="n">
        <f aca="false">R19 * 1.12</f>
        <v>464805465.6</v>
      </c>
      <c r="V19" s="2" t="n">
        <f aca="false">S19 * 1.12</f>
        <v>240805465.6</v>
      </c>
      <c r="W19" s="1" t="n">
        <f aca="false">R19/Q19</f>
        <v>2.0750244</v>
      </c>
      <c r="X19" s="3" t="n">
        <v>3</v>
      </c>
    </row>
    <row r="20" customFormat="false" ht="15" hidden="false" customHeight="false" outlineLevel="0" collapsed="false">
      <c r="A20" s="0" t="s">
        <v>183</v>
      </c>
      <c r="B20" s="0" t="s">
        <v>184</v>
      </c>
      <c r="C20" s="0" t="s">
        <v>185</v>
      </c>
      <c r="D20" s="0" t="s">
        <v>27</v>
      </c>
      <c r="E20" s="0" t="n">
        <v>6.7</v>
      </c>
      <c r="F20" s="0" t="n">
        <v>56</v>
      </c>
      <c r="G20" s="5" t="n">
        <v>40491</v>
      </c>
      <c r="H20" s="0" t="s">
        <v>95</v>
      </c>
      <c r="I20" s="0" t="s">
        <v>186</v>
      </c>
      <c r="J20" s="6" t="n">
        <v>14551</v>
      </c>
      <c r="K20" s="0" t="s">
        <v>187</v>
      </c>
      <c r="L20" s="5" t="n">
        <v>40382</v>
      </c>
      <c r="M20" s="0" t="s">
        <v>180</v>
      </c>
      <c r="N20" s="0" t="s">
        <v>188</v>
      </c>
      <c r="O20" s="0" t="s">
        <v>189</v>
      </c>
      <c r="P20" s="0" t="s">
        <v>190</v>
      </c>
      <c r="Q20" s="0" t="n">
        <f aca="false">LOOKUP(A20,'budget_gross.tsv'!A$2:A$8468,'budget_gross.tsv'!B$2:B$8468)</f>
        <v>15000000</v>
      </c>
      <c r="R20" s="0" t="n">
        <f aca="false">LOOKUP(A20,'budget_gross.tsv'!A$2:A$8468,'budget_gross.tsv'!C$2:C$8468)</f>
        <v>26161406</v>
      </c>
      <c r="S20" s="1" t="n">
        <f aca="false">R20-Q20</f>
        <v>11161406</v>
      </c>
      <c r="T20" s="2" t="n">
        <f aca="false">Q20 * 1.12</f>
        <v>16800000</v>
      </c>
      <c r="U20" s="2" t="n">
        <f aca="false">R20 * 1.12</f>
        <v>29300774.72</v>
      </c>
      <c r="V20" s="2" t="n">
        <f aca="false">S20 * 1.12</f>
        <v>12500774.72</v>
      </c>
      <c r="W20" s="1" t="n">
        <f aca="false">R20/Q20</f>
        <v>1.74409373333333</v>
      </c>
      <c r="X20" s="3" t="n">
        <v>2</v>
      </c>
    </row>
    <row r="21" customFormat="false" ht="15" hidden="false" customHeight="false" outlineLevel="0" collapsed="false">
      <c r="A21" s="0" t="s">
        <v>191</v>
      </c>
      <c r="B21" s="0" t="s">
        <v>192</v>
      </c>
      <c r="C21" s="0" t="s">
        <v>193</v>
      </c>
      <c r="D21" s="0" t="s">
        <v>27</v>
      </c>
      <c r="E21" s="0" t="n">
        <v>1.6</v>
      </c>
      <c r="F21" s="0" t="n">
        <v>52</v>
      </c>
      <c r="G21" s="5" t="n">
        <v>40676</v>
      </c>
      <c r="H21" s="0" t="s">
        <v>194</v>
      </c>
      <c r="I21" s="0" t="s">
        <v>195</v>
      </c>
      <c r="J21" s="6" t="n">
        <v>74575</v>
      </c>
      <c r="K21" s="0" t="s">
        <v>196</v>
      </c>
      <c r="L21" s="5" t="n">
        <v>40585</v>
      </c>
      <c r="M21" s="0" t="s">
        <v>197</v>
      </c>
      <c r="N21" s="0" t="s">
        <v>116</v>
      </c>
      <c r="O21" s="0" t="s">
        <v>198</v>
      </c>
      <c r="P21" s="0" t="s">
        <v>199</v>
      </c>
      <c r="Q21" s="0" t="n">
        <f aca="false">LOOKUP(A21,'budget_gross.tsv'!A$2:A$8468,'budget_gross.tsv'!B$2:B$8468)</f>
        <v>13000000</v>
      </c>
      <c r="R21" s="0" t="n">
        <f aca="false">LOOKUP(A21,'budget_gross.tsv'!A$2:A$8468,'budget_gross.tsv'!C$2:C$8468)</f>
        <v>73013910</v>
      </c>
      <c r="S21" s="1" t="n">
        <f aca="false">R21-Q21</f>
        <v>60013910</v>
      </c>
      <c r="T21" s="2" t="n">
        <f aca="false">Q21 * 1.09</f>
        <v>14170000</v>
      </c>
      <c r="U21" s="2" t="n">
        <f aca="false">R21 * 1.09</f>
        <v>79585161.9</v>
      </c>
      <c r="V21" s="2" t="n">
        <f aca="false">S21 * 1.09</f>
        <v>65415161.9</v>
      </c>
      <c r="W21" s="1" t="n">
        <f aca="false">R21/Q21</f>
        <v>5.61645461538462</v>
      </c>
      <c r="X21" s="3" t="n">
        <v>4</v>
      </c>
    </row>
    <row r="22" customFormat="false" ht="15" hidden="false" customHeight="false" outlineLevel="0" collapsed="false">
      <c r="A22" s="0" t="s">
        <v>200</v>
      </c>
      <c r="B22" s="0" t="s">
        <v>201</v>
      </c>
      <c r="C22" s="0" t="s">
        <v>202</v>
      </c>
      <c r="D22" s="0" t="s">
        <v>27</v>
      </c>
      <c r="E22" s="0" t="n">
        <v>6</v>
      </c>
      <c r="F22" s="0" t="n">
        <v>53</v>
      </c>
      <c r="G22" s="5" t="n">
        <v>40687</v>
      </c>
      <c r="H22" s="0" t="s">
        <v>203</v>
      </c>
      <c r="I22" s="0" t="s">
        <v>204</v>
      </c>
      <c r="J22" s="6" t="n">
        <v>44680</v>
      </c>
      <c r="K22" s="0" t="s">
        <v>205</v>
      </c>
      <c r="L22" s="5" t="n">
        <v>40585</v>
      </c>
      <c r="M22" s="0" t="s">
        <v>70</v>
      </c>
      <c r="N22" s="0" t="s">
        <v>206</v>
      </c>
      <c r="O22" s="0" t="s">
        <v>207</v>
      </c>
      <c r="P22" s="0" t="s">
        <v>208</v>
      </c>
      <c r="Q22" s="0" t="n">
        <f aca="false">LOOKUP(A22,'budget_gross.tsv'!A$2:A$8468,'budget_gross.tsv'!B$2:B$8468)</f>
        <v>36000000</v>
      </c>
      <c r="R22" s="0" t="n">
        <f aca="false">LOOKUP(A22,'budget_gross.tsv'!A$2:A$8468,'budget_gross.tsv'!C$2:C$8468)</f>
        <v>99967670</v>
      </c>
      <c r="S22" s="1" t="n">
        <f aca="false">R22-Q22</f>
        <v>63967670</v>
      </c>
      <c r="T22" s="2" t="n">
        <f aca="false">Q22 * 1.09</f>
        <v>39240000</v>
      </c>
      <c r="U22" s="2" t="n">
        <f aca="false">R22 * 1.09</f>
        <v>108964760.3</v>
      </c>
      <c r="V22" s="2" t="n">
        <f aca="false">S22 * 1.09</f>
        <v>69724760.3</v>
      </c>
      <c r="W22" s="1" t="n">
        <f aca="false">R22/Q22</f>
        <v>2.77687972222222</v>
      </c>
      <c r="X22" s="3" t="n">
        <v>3</v>
      </c>
    </row>
    <row r="23" customFormat="false" ht="15" hidden="false" customHeight="false" outlineLevel="0" collapsed="false">
      <c r="A23" s="0" t="s">
        <v>209</v>
      </c>
      <c r="B23" s="0" t="s">
        <v>210</v>
      </c>
      <c r="C23" s="0" t="s">
        <v>211</v>
      </c>
      <c r="D23" s="0" t="s">
        <v>27</v>
      </c>
      <c r="E23" s="0" t="n">
        <v>6.9</v>
      </c>
      <c r="F23" s="0" t="n">
        <v>63</v>
      </c>
      <c r="G23" s="5" t="n">
        <v>40757</v>
      </c>
      <c r="H23" s="0" t="s">
        <v>95</v>
      </c>
      <c r="I23" s="0" t="s">
        <v>212</v>
      </c>
      <c r="J23" s="6" t="n">
        <v>174350</v>
      </c>
      <c r="K23" s="0" t="s">
        <v>213</v>
      </c>
      <c r="L23" s="5" t="n">
        <v>40648</v>
      </c>
      <c r="M23" s="0" t="s">
        <v>214</v>
      </c>
      <c r="N23" s="0" t="s">
        <v>61</v>
      </c>
      <c r="O23" s="0" t="s">
        <v>215</v>
      </c>
      <c r="P23" s="0" t="s">
        <v>216</v>
      </c>
      <c r="Q23" s="0" t="n">
        <f aca="false">LOOKUP(A23,'budget_gross.tsv'!A$2:A$8468,'budget_gross.tsv'!B$2:B$8468)</f>
        <v>90000000</v>
      </c>
      <c r="R23" s="0" t="n">
        <f aca="false">LOOKUP(A23,'budget_gross.tsv'!A$2:A$8468,'budget_gross.tsv'!C$2:C$8468)</f>
        <v>143619809</v>
      </c>
      <c r="S23" s="1" t="n">
        <f aca="false">R23-Q23</f>
        <v>53619809</v>
      </c>
      <c r="T23" s="2" t="n">
        <f aca="false">Q23 * 1.09</f>
        <v>98100000</v>
      </c>
      <c r="U23" s="2" t="n">
        <f aca="false">R23 * 1.09</f>
        <v>156545591.81</v>
      </c>
      <c r="V23" s="2" t="n">
        <f aca="false">S23 * 1.09</f>
        <v>58445591.81</v>
      </c>
      <c r="W23" s="1" t="n">
        <f aca="false">R23/Q23</f>
        <v>1.59577565555556</v>
      </c>
      <c r="X23" s="3" t="n">
        <v>2</v>
      </c>
    </row>
    <row r="24" customFormat="false" ht="15" hidden="false" customHeight="false" outlineLevel="0" collapsed="false">
      <c r="A24" s="0" t="s">
        <v>217</v>
      </c>
      <c r="B24" s="0" t="s">
        <v>218</v>
      </c>
      <c r="C24" s="0" t="s">
        <v>219</v>
      </c>
      <c r="D24" s="0" t="s">
        <v>27</v>
      </c>
      <c r="E24" s="0" t="n">
        <v>7.6</v>
      </c>
      <c r="F24" s="0" t="n">
        <v>61</v>
      </c>
      <c r="G24" s="5" t="n">
        <v>40820</v>
      </c>
      <c r="H24" s="0" t="s">
        <v>220</v>
      </c>
      <c r="I24" s="0" t="s">
        <v>221</v>
      </c>
      <c r="J24" s="6" t="n">
        <v>5308</v>
      </c>
      <c r="K24" s="0" t="s">
        <v>222</v>
      </c>
      <c r="L24" s="5" t="n">
        <v>40655</v>
      </c>
      <c r="M24" s="0" t="s">
        <v>223</v>
      </c>
      <c r="N24" s="0" t="s">
        <v>224</v>
      </c>
      <c r="O24" s="0" t="s">
        <v>100</v>
      </c>
      <c r="P24" s="0" t="s">
        <v>225</v>
      </c>
      <c r="Q24" s="0" t="n">
        <f aca="false">LOOKUP(A24,'budget_gross.tsv'!A$2:A$8468,'budget_gross.tsv'!B$2:B$8468)</f>
        <v>5000000</v>
      </c>
      <c r="R24" s="0" t="n">
        <f aca="false">LOOKUP(A24,'budget_gross.tsv'!A$2:A$8468,'budget_gross.tsv'!C$2:C$8468)</f>
        <v>15415270</v>
      </c>
      <c r="S24" s="1" t="n">
        <f aca="false">R24-Q24</f>
        <v>10415270</v>
      </c>
      <c r="T24" s="2" t="n">
        <f aca="false">Q24 * 1.09</f>
        <v>5450000</v>
      </c>
      <c r="U24" s="2" t="n">
        <f aca="false">R24 * 1.09</f>
        <v>16802644.3</v>
      </c>
      <c r="V24" s="2" t="n">
        <f aca="false">S24 * 1.09</f>
        <v>11352644.3</v>
      </c>
      <c r="W24" s="1" t="n">
        <f aca="false">R24/Q24</f>
        <v>3.083054</v>
      </c>
      <c r="X24" s="3" t="n">
        <v>3</v>
      </c>
    </row>
    <row r="25" customFormat="false" ht="15" hidden="false" customHeight="false" outlineLevel="0" collapsed="false">
      <c r="A25" s="0" t="s">
        <v>226</v>
      </c>
      <c r="B25" s="0" t="s">
        <v>227</v>
      </c>
      <c r="C25" s="0" t="s">
        <v>228</v>
      </c>
      <c r="D25" s="0" t="s">
        <v>27</v>
      </c>
      <c r="E25" s="0" t="n">
        <v>6.2</v>
      </c>
      <c r="F25" s="0" t="n">
        <v>57</v>
      </c>
      <c r="G25" s="5" t="n">
        <v>40848</v>
      </c>
      <c r="H25" s="0" t="s">
        <v>229</v>
      </c>
      <c r="I25" s="0" t="s">
        <v>230</v>
      </c>
      <c r="J25" s="6" t="n">
        <v>111475</v>
      </c>
      <c r="K25" s="0" t="s">
        <v>231</v>
      </c>
      <c r="L25" s="5" t="n">
        <v>40718</v>
      </c>
      <c r="M25" s="0" t="s">
        <v>232</v>
      </c>
      <c r="N25" s="0" t="s">
        <v>61</v>
      </c>
      <c r="O25" s="0" t="s">
        <v>233</v>
      </c>
      <c r="P25" s="0" t="s">
        <v>234</v>
      </c>
      <c r="Q25" s="0" t="n">
        <f aca="false">LOOKUP(A25,'budget_gross.tsv'!A$2:A$8468,'budget_gross.tsv'!B$2:B$8468)</f>
        <v>200000000</v>
      </c>
      <c r="R25" s="0" t="n">
        <f aca="false">LOOKUP(A25,'budget_gross.tsv'!A$2:A$8468,'budget_gross.tsv'!C$2:C$8468)</f>
        <v>191452396</v>
      </c>
      <c r="S25" s="1" t="n">
        <f aca="false">R25-Q25</f>
        <v>-8547604</v>
      </c>
      <c r="T25" s="2" t="n">
        <f aca="false">Q25 * 1.09</f>
        <v>218000000</v>
      </c>
      <c r="U25" s="2" t="n">
        <f aca="false">R25 * 1.09</f>
        <v>208683111.64</v>
      </c>
      <c r="V25" s="2" t="n">
        <f aca="false">S25 * 1.09</f>
        <v>-9316888.36</v>
      </c>
      <c r="W25" s="1" t="n">
        <f aca="false">R25/Q25</f>
        <v>0.95726198</v>
      </c>
      <c r="X25" s="3" t="n">
        <v>1</v>
      </c>
    </row>
    <row r="26" customFormat="false" ht="15" hidden="false" customHeight="false" outlineLevel="0" collapsed="false">
      <c r="A26" s="0" t="s">
        <v>235</v>
      </c>
      <c r="B26" s="0" t="s">
        <v>236</v>
      </c>
      <c r="C26" s="0" t="s">
        <v>237</v>
      </c>
      <c r="D26" s="0" t="s">
        <v>27</v>
      </c>
      <c r="E26" s="0" t="n">
        <v>7.2</v>
      </c>
      <c r="F26" s="0" t="n">
        <v>74</v>
      </c>
      <c r="G26" s="5" t="n">
        <v>40841</v>
      </c>
      <c r="H26" s="0" t="s">
        <v>147</v>
      </c>
      <c r="I26" s="0" t="s">
        <v>238</v>
      </c>
      <c r="J26" s="6" t="n">
        <v>16626</v>
      </c>
      <c r="K26" s="0" t="s">
        <v>239</v>
      </c>
      <c r="L26" s="5" t="n">
        <v>40739</v>
      </c>
      <c r="M26" s="0" t="s">
        <v>240</v>
      </c>
      <c r="N26" s="0" t="s">
        <v>61</v>
      </c>
      <c r="O26" s="0" t="s">
        <v>241</v>
      </c>
      <c r="P26" s="0" t="s">
        <v>242</v>
      </c>
      <c r="Q26" s="0" t="n">
        <f aca="false">LOOKUP(A26,'budget_gross.tsv'!A$2:A$8468,'budget_gross.tsv'!B$2:B$8468)</f>
        <v>30000000</v>
      </c>
      <c r="R26" s="0" t="n">
        <f aca="false">LOOKUP(A26,'budget_gross.tsv'!A$2:A$8468,'budget_gross.tsv'!C$2:C$8468)</f>
        <v>26692846</v>
      </c>
      <c r="S26" s="1" t="n">
        <f aca="false">R26-Q26</f>
        <v>-3307154</v>
      </c>
      <c r="T26" s="2" t="n">
        <f aca="false">Q26 * 1.09</f>
        <v>32700000</v>
      </c>
      <c r="U26" s="2" t="n">
        <f aca="false">R26 * 1.09</f>
        <v>29095202.14</v>
      </c>
      <c r="V26" s="2" t="n">
        <f aca="false">S26 * 1.09</f>
        <v>-3604797.86</v>
      </c>
      <c r="W26" s="1" t="n">
        <f aca="false">R26/Q26</f>
        <v>0.889761533333333</v>
      </c>
      <c r="X26" s="3" t="n">
        <v>1</v>
      </c>
    </row>
    <row r="27" customFormat="false" ht="15" hidden="false" customHeight="false" outlineLevel="0" collapsed="false">
      <c r="A27" s="0" t="s">
        <v>243</v>
      </c>
      <c r="B27" s="0" t="s">
        <v>244</v>
      </c>
      <c r="C27" s="0" t="s">
        <v>245</v>
      </c>
      <c r="D27" s="0" t="s">
        <v>27</v>
      </c>
      <c r="E27" s="0" t="n">
        <v>6.1</v>
      </c>
      <c r="F27" s="0" t="n">
        <v>37</v>
      </c>
      <c r="G27" s="5" t="n">
        <v>40875</v>
      </c>
      <c r="H27" s="0" t="s">
        <v>246</v>
      </c>
      <c r="I27" s="0" t="s">
        <v>247</v>
      </c>
      <c r="J27" s="6" t="n">
        <v>2593</v>
      </c>
      <c r="K27" s="0" t="s">
        <v>248</v>
      </c>
      <c r="L27" s="5" t="n">
        <v>40788</v>
      </c>
      <c r="M27" s="0" t="s">
        <v>249</v>
      </c>
      <c r="N27" s="0" t="s">
        <v>250</v>
      </c>
      <c r="O27" s="0" t="s">
        <v>34</v>
      </c>
      <c r="P27" s="0" t="s">
        <v>251</v>
      </c>
      <c r="Q27" s="0" t="n">
        <f aca="false">LOOKUP(A27,'budget_gross.tsv'!A$2:A$8468,'budget_gross.tsv'!B$2:B$8468)</f>
        <v>7500000</v>
      </c>
      <c r="R27" s="0" t="n">
        <f aca="false">LOOKUP(A27,'budget_gross.tsv'!A$2:A$8468,'budget_gross.tsv'!C$2:C$8468)</f>
        <v>18000000</v>
      </c>
      <c r="S27" s="1" t="n">
        <f aca="false">R27-Q27</f>
        <v>10500000</v>
      </c>
      <c r="T27" s="2" t="n">
        <f aca="false">Q27 * 1.09</f>
        <v>8175000</v>
      </c>
      <c r="U27" s="2" t="n">
        <f aca="false">R27 * 1.09</f>
        <v>19620000</v>
      </c>
      <c r="V27" s="2" t="n">
        <f aca="false">S27 * 1.09</f>
        <v>11445000</v>
      </c>
      <c r="W27" s="1" t="n">
        <f aca="false">R27/Q27</f>
        <v>2.4</v>
      </c>
      <c r="X27" s="3" t="n">
        <v>3</v>
      </c>
    </row>
    <row r="28" customFormat="false" ht="15" hidden="false" customHeight="false" outlineLevel="0" collapsed="false">
      <c r="A28" s="0" t="s">
        <v>252</v>
      </c>
      <c r="B28" s="0" t="s">
        <v>253</v>
      </c>
      <c r="C28" s="0" t="s">
        <v>254</v>
      </c>
      <c r="D28" s="0" t="s">
        <v>27</v>
      </c>
      <c r="E28" s="0" t="n">
        <v>6.5</v>
      </c>
      <c r="F28" s="0" t="n">
        <v>49</v>
      </c>
      <c r="G28" s="5" t="n">
        <v>40960</v>
      </c>
      <c r="H28" s="0" t="s">
        <v>255</v>
      </c>
      <c r="I28" s="0" t="s">
        <v>256</v>
      </c>
      <c r="J28" s="6" t="n">
        <v>1143</v>
      </c>
      <c r="K28" s="0" t="s">
        <v>257</v>
      </c>
      <c r="L28" s="5" t="n">
        <v>40837</v>
      </c>
      <c r="M28" s="0" t="s">
        <v>258</v>
      </c>
      <c r="N28" s="0" t="s">
        <v>250</v>
      </c>
      <c r="O28" s="0" t="s">
        <v>28</v>
      </c>
      <c r="P28" s="0" t="s">
        <v>259</v>
      </c>
      <c r="Q28" s="0" t="n">
        <f aca="false">LOOKUP(A28,'budget_gross.tsv'!A$2:A$8468,'budget_gross.tsv'!B$2:B$8468)</f>
        <v>7000000</v>
      </c>
      <c r="R28" s="0" t="n">
        <f aca="false">LOOKUP(A28,'budget_gross.tsv'!A$2:A$8468,'budget_gross.tsv'!C$2:C$8468)</f>
        <v>1864952</v>
      </c>
      <c r="S28" s="1" t="n">
        <f aca="false">R28-Q28</f>
        <v>-5135048</v>
      </c>
      <c r="T28" s="2" t="n">
        <f aca="false">Q28 * 1.09</f>
        <v>7630000</v>
      </c>
      <c r="U28" s="2" t="n">
        <f aca="false">R28 * 1.09</f>
        <v>2032797.68</v>
      </c>
      <c r="V28" s="2" t="n">
        <f aca="false">S28 * 1.09</f>
        <v>-5597202.32</v>
      </c>
      <c r="W28" s="1" t="n">
        <f aca="false">R28/Q28</f>
        <v>0.266421714285714</v>
      </c>
      <c r="X28" s="3" t="n">
        <v>1</v>
      </c>
    </row>
    <row r="29" customFormat="false" ht="15" hidden="false" customHeight="false" outlineLevel="0" collapsed="false">
      <c r="A29" s="0" t="s">
        <v>260</v>
      </c>
      <c r="B29" s="0" t="s">
        <v>261</v>
      </c>
      <c r="C29" s="0" t="s">
        <v>262</v>
      </c>
      <c r="D29" s="0" t="s">
        <v>27</v>
      </c>
      <c r="E29" s="0" t="n">
        <v>4.4</v>
      </c>
      <c r="F29" s="0" t="n">
        <v>24</v>
      </c>
      <c r="G29" s="5" t="n">
        <v>40995</v>
      </c>
      <c r="H29" s="0" t="s">
        <v>95</v>
      </c>
      <c r="I29" s="0" t="s">
        <v>263</v>
      </c>
      <c r="J29" s="6" t="n">
        <v>24278</v>
      </c>
      <c r="K29" s="0" t="s">
        <v>264</v>
      </c>
      <c r="L29" s="5" t="n">
        <v>40893</v>
      </c>
      <c r="M29" s="0" t="s">
        <v>89</v>
      </c>
      <c r="N29" s="0" t="s">
        <v>61</v>
      </c>
      <c r="O29" s="0" t="s">
        <v>265</v>
      </c>
      <c r="P29" s="0" t="s">
        <v>266</v>
      </c>
      <c r="Q29" s="0" t="n">
        <f aca="false">LOOKUP(A29,'budget_gross.tsv'!A$2:A$8468,'budget_gross.tsv'!B$2:B$8468)</f>
        <v>75000000</v>
      </c>
      <c r="R29" s="0" t="n">
        <f aca="false">LOOKUP(A29,'budget_gross.tsv'!A$2:A$8468,'budget_gross.tsv'!C$2:C$8468)</f>
        <v>133110742</v>
      </c>
      <c r="S29" s="1" t="n">
        <f aca="false">R29-Q29</f>
        <v>58110742</v>
      </c>
      <c r="T29" s="2" t="n">
        <f aca="false">Q29 * 1.09</f>
        <v>81750000</v>
      </c>
      <c r="U29" s="2" t="n">
        <f aca="false">R29 * 1.09</f>
        <v>145090708.78</v>
      </c>
      <c r="V29" s="2" t="n">
        <f aca="false">S29 * 1.09</f>
        <v>63340708.78</v>
      </c>
      <c r="W29" s="1" t="n">
        <f aca="false">R29/Q29</f>
        <v>1.77480989333333</v>
      </c>
      <c r="X29" s="3" t="n">
        <v>2</v>
      </c>
    </row>
    <row r="30" customFormat="false" ht="15" hidden="false" customHeight="false" outlineLevel="0" collapsed="false">
      <c r="A30" s="0" t="s">
        <v>267</v>
      </c>
      <c r="B30" s="0" t="s">
        <v>268</v>
      </c>
      <c r="C30" s="0" t="s">
        <v>269</v>
      </c>
      <c r="D30" s="0" t="s">
        <v>27</v>
      </c>
      <c r="E30" s="0" t="n">
        <v>7.6</v>
      </c>
      <c r="F30" s="0" t="n">
        <v>80</v>
      </c>
      <c r="G30" s="5" t="n">
        <v>41051</v>
      </c>
      <c r="H30" s="0" t="s">
        <v>147</v>
      </c>
      <c r="I30" s="0" t="s">
        <v>270</v>
      </c>
      <c r="J30" s="6" t="n">
        <v>58302</v>
      </c>
      <c r="K30" s="0" t="s">
        <v>271</v>
      </c>
      <c r="L30" s="5" t="n">
        <v>40956</v>
      </c>
      <c r="M30" s="0" t="s">
        <v>272</v>
      </c>
      <c r="N30" s="0" t="s">
        <v>80</v>
      </c>
      <c r="O30" s="0" t="s">
        <v>273</v>
      </c>
      <c r="P30" s="0" t="s">
        <v>274</v>
      </c>
      <c r="Q30" s="0" t="n">
        <f aca="false">LOOKUP(A30,'budget_gross.tsv'!A$2:A$8468,'budget_gross.tsv'!B$2:B$8468)</f>
        <v>23000000</v>
      </c>
      <c r="R30" s="0" t="n">
        <f aca="false">LOOKUP(A30,'budget_gross.tsv'!A$2:A$8468,'budget_gross.tsv'!C$2:C$8468)</f>
        <v>19202743</v>
      </c>
      <c r="S30" s="1" t="n">
        <f aca="false">R30-Q30</f>
        <v>-3797257</v>
      </c>
      <c r="T30" s="2" t="n">
        <f aca="false">Q30 * 1.07</f>
        <v>24610000</v>
      </c>
      <c r="U30" s="2" t="n">
        <f aca="false">R30 * 1.07</f>
        <v>20546935.01</v>
      </c>
      <c r="V30" s="2" t="n">
        <f aca="false">S30 * 1.07</f>
        <v>-4063064.99</v>
      </c>
      <c r="W30" s="1" t="n">
        <f aca="false">R30/Q30</f>
        <v>0.834901869565217</v>
      </c>
      <c r="X30" s="3" t="n">
        <v>1</v>
      </c>
    </row>
    <row r="31" customFormat="false" ht="15" hidden="false" customHeight="false" outlineLevel="0" collapsed="false">
      <c r="A31" s="0" t="s">
        <v>275</v>
      </c>
      <c r="B31" s="0" t="s">
        <v>276</v>
      </c>
      <c r="C31" s="0" t="s">
        <v>277</v>
      </c>
      <c r="D31" s="0" t="s">
        <v>27</v>
      </c>
      <c r="E31" s="0" t="n">
        <v>6.4</v>
      </c>
      <c r="F31" s="0" t="s">
        <v>28</v>
      </c>
      <c r="G31" s="5" t="n">
        <v>38440</v>
      </c>
      <c r="H31" s="0" t="s">
        <v>278</v>
      </c>
      <c r="I31" s="0" t="s">
        <v>279</v>
      </c>
      <c r="J31" s="0" t="n">
        <v>521</v>
      </c>
      <c r="K31" s="0" t="s">
        <v>280</v>
      </c>
      <c r="L31" s="5" t="n">
        <v>40969</v>
      </c>
      <c r="M31" s="0" t="s">
        <v>42</v>
      </c>
      <c r="N31" s="0" t="s">
        <v>281</v>
      </c>
      <c r="O31" s="0" t="s">
        <v>117</v>
      </c>
      <c r="P31" s="0" t="s">
        <v>282</v>
      </c>
      <c r="Q31" s="0" t="n">
        <f aca="false">LOOKUP(A31,'budget_gross.tsv'!A$2:A$8468,'budget_gross.tsv'!B$2:B$8468)</f>
        <v>5500000</v>
      </c>
      <c r="R31" s="0" t="n">
        <f aca="false">LOOKUP(A31,'budget_gross.tsv'!A$2:A$8468,'budget_gross.tsv'!C$2:C$8468)</f>
        <v>143715</v>
      </c>
      <c r="S31" s="1" t="n">
        <f aca="false">R31-Q31</f>
        <v>-5356285</v>
      </c>
      <c r="T31" s="2" t="n">
        <f aca="false">Q31 * 1.07</f>
        <v>5885000</v>
      </c>
      <c r="U31" s="2" t="n">
        <f aca="false">R31 * 1.07</f>
        <v>153775.05</v>
      </c>
      <c r="V31" s="2" t="n">
        <f aca="false">S31 * 1.07</f>
        <v>-5731224.95</v>
      </c>
      <c r="W31" s="1" t="n">
        <f aca="false">R31/Q31</f>
        <v>0.02613</v>
      </c>
      <c r="X31" s="3" t="n">
        <v>1</v>
      </c>
    </row>
    <row r="32" customFormat="false" ht="15" hidden="false" customHeight="false" outlineLevel="0" collapsed="false">
      <c r="A32" s="0" t="s">
        <v>283</v>
      </c>
      <c r="B32" s="0" t="s">
        <v>284</v>
      </c>
      <c r="C32" s="0" t="s">
        <v>285</v>
      </c>
      <c r="D32" s="0" t="s">
        <v>27</v>
      </c>
      <c r="E32" s="0" t="n">
        <v>7.2</v>
      </c>
      <c r="F32" s="0" t="n">
        <v>57</v>
      </c>
      <c r="G32" s="5" t="n">
        <v>41142</v>
      </c>
      <c r="H32" s="0" t="s">
        <v>220</v>
      </c>
      <c r="I32" s="0" t="s">
        <v>286</v>
      </c>
      <c r="J32" s="6" t="n">
        <v>5114</v>
      </c>
      <c r="K32" s="0" t="s">
        <v>287</v>
      </c>
      <c r="L32" s="5" t="n">
        <v>41019</v>
      </c>
      <c r="M32" s="0" t="s">
        <v>288</v>
      </c>
      <c r="N32" s="0" t="s">
        <v>289</v>
      </c>
      <c r="O32" s="0" t="s">
        <v>290</v>
      </c>
      <c r="P32" s="0" t="s">
        <v>291</v>
      </c>
      <c r="Q32" s="0" t="n">
        <f aca="false">LOOKUP(A32,'budget_gross.tsv'!A$2:A$8468,'budget_gross.tsv'!B$2:B$8468)</f>
        <v>5000000</v>
      </c>
      <c r="R32" s="0" t="n">
        <f aca="false">LOOKUP(A32,'budget_gross.tsv'!A$2:A$8468,'budget_gross.tsv'!C$2:C$8468)</f>
        <v>28965459</v>
      </c>
      <c r="S32" s="1" t="n">
        <f aca="false">R32-Q32</f>
        <v>23965459</v>
      </c>
      <c r="T32" s="2" t="n">
        <f aca="false">Q32 * 1.07</f>
        <v>5350000</v>
      </c>
      <c r="U32" s="2" t="n">
        <f aca="false">R32 * 1.07</f>
        <v>30993041.13</v>
      </c>
      <c r="V32" s="2" t="n">
        <f aca="false">S32 * 1.07</f>
        <v>25643041.13</v>
      </c>
      <c r="W32" s="1" t="n">
        <f aca="false">R32/Q32</f>
        <v>5.7930918</v>
      </c>
      <c r="X32" s="3" t="n">
        <v>4</v>
      </c>
    </row>
    <row r="33" customFormat="false" ht="15" hidden="false" customHeight="false" outlineLevel="0" collapsed="false">
      <c r="A33" s="0" t="s">
        <v>292</v>
      </c>
      <c r="B33" s="0" t="s">
        <v>293</v>
      </c>
      <c r="C33" s="0" t="s">
        <v>294</v>
      </c>
      <c r="D33" s="0" t="s">
        <v>27</v>
      </c>
      <c r="E33" s="0" t="n">
        <v>7.9</v>
      </c>
      <c r="F33" s="0" t="s">
        <v>28</v>
      </c>
      <c r="G33" s="0" t="s">
        <v>28</v>
      </c>
      <c r="H33" s="0" t="s">
        <v>295</v>
      </c>
      <c r="I33" s="0" t="s">
        <v>296</v>
      </c>
      <c r="J33" s="0" t="n">
        <v>31</v>
      </c>
      <c r="K33" s="0" t="s">
        <v>297</v>
      </c>
      <c r="L33" s="5" t="n">
        <v>41040</v>
      </c>
      <c r="M33" s="0" t="s">
        <v>107</v>
      </c>
      <c r="N33" s="0" t="s">
        <v>289</v>
      </c>
      <c r="O33" s="0" t="s">
        <v>28</v>
      </c>
      <c r="P33" s="0" t="s">
        <v>298</v>
      </c>
      <c r="Q33" s="0" t="n">
        <f aca="false">LOOKUP(A33,'budget_gross.tsv'!A$2:A$8468,'budget_gross.tsv'!B$2:B$8468)</f>
        <v>1000000</v>
      </c>
      <c r="R33" s="0" t="n">
        <f aca="false">LOOKUP(A33,'budget_gross.tsv'!A$2:A$8468,'budget_gross.tsv'!C$2:C$8468)</f>
        <v>23656</v>
      </c>
      <c r="S33" s="1" t="n">
        <f aca="false">R33-Q33</f>
        <v>-976344</v>
      </c>
      <c r="T33" s="2" t="n">
        <f aca="false">Q33 * 1.07</f>
        <v>1070000</v>
      </c>
      <c r="U33" s="2" t="n">
        <f aca="false">R33 * 1.07</f>
        <v>25311.92</v>
      </c>
      <c r="V33" s="2" t="n">
        <f aca="false">S33 * 1.07</f>
        <v>-1044688.08</v>
      </c>
      <c r="W33" s="1" t="n">
        <f aca="false">R33/Q33</f>
        <v>0.023656</v>
      </c>
      <c r="X33" s="3" t="n">
        <v>1</v>
      </c>
    </row>
    <row r="34" customFormat="false" ht="15" hidden="false" customHeight="false" outlineLevel="0" collapsed="false">
      <c r="A34" s="0" t="s">
        <v>299</v>
      </c>
      <c r="B34" s="0" t="s">
        <v>300</v>
      </c>
      <c r="C34" s="0" t="s">
        <v>301</v>
      </c>
      <c r="D34" s="0" t="s">
        <v>27</v>
      </c>
      <c r="E34" s="0" t="n">
        <v>6.4</v>
      </c>
      <c r="F34" s="0" t="n">
        <v>32</v>
      </c>
      <c r="G34" s="5" t="n">
        <v>41309</v>
      </c>
      <c r="H34" s="0" t="s">
        <v>302</v>
      </c>
      <c r="I34" s="0" t="s">
        <v>303</v>
      </c>
      <c r="J34" s="6" t="n">
        <v>14350</v>
      </c>
      <c r="K34" s="0" t="s">
        <v>304</v>
      </c>
      <c r="L34" s="5" t="n">
        <v>41150</v>
      </c>
      <c r="M34" s="0" t="s">
        <v>305</v>
      </c>
      <c r="N34" s="0" t="s">
        <v>306</v>
      </c>
      <c r="O34" s="0" t="s">
        <v>290</v>
      </c>
      <c r="P34" s="0" t="s">
        <v>307</v>
      </c>
      <c r="Q34" s="0" t="n">
        <f aca="false">LOOKUP(A34,'budget_gross.tsv'!A$2:A$8468,'budget_gross.tsv'!B$2:B$8468)</f>
        <v>5000000</v>
      </c>
      <c r="R34" s="0" t="n">
        <f aca="false">LOOKUP(A34,'budget_gross.tsv'!A$2:A$8468,'budget_gross.tsv'!C$2:C$8468)</f>
        <v>1064277</v>
      </c>
      <c r="S34" s="1" t="n">
        <f aca="false">R34-Q34</f>
        <v>-3935723</v>
      </c>
      <c r="T34" s="2" t="n">
        <f aca="false">Q34 * 1.07</f>
        <v>5350000</v>
      </c>
      <c r="U34" s="2" t="n">
        <f aca="false">R34 * 1.07</f>
        <v>1138776.39</v>
      </c>
      <c r="V34" s="2" t="n">
        <f aca="false">S34 * 1.07</f>
        <v>-4211223.61</v>
      </c>
      <c r="W34" s="1" t="n">
        <f aca="false">R34/Q34</f>
        <v>0.2128554</v>
      </c>
      <c r="X34" s="3" t="n">
        <v>1</v>
      </c>
    </row>
    <row r="35" customFormat="false" ht="15" hidden="false" customHeight="false" outlineLevel="0" collapsed="false">
      <c r="A35" s="0" t="s">
        <v>308</v>
      </c>
      <c r="B35" s="0" t="s">
        <v>309</v>
      </c>
      <c r="C35" s="0" t="s">
        <v>310</v>
      </c>
      <c r="D35" s="0" t="s">
        <v>27</v>
      </c>
      <c r="E35" s="0" t="n">
        <v>7.3</v>
      </c>
      <c r="F35" s="0" t="n">
        <v>65</v>
      </c>
      <c r="G35" s="5" t="n">
        <v>41576</v>
      </c>
      <c r="H35" s="0" t="s">
        <v>147</v>
      </c>
      <c r="I35" s="0" t="s">
        <v>311</v>
      </c>
      <c r="J35" s="6" t="n">
        <v>252925</v>
      </c>
      <c r="K35" s="0" t="s">
        <v>312</v>
      </c>
      <c r="L35" s="5" t="n">
        <v>41446</v>
      </c>
      <c r="M35" s="0" t="s">
        <v>313</v>
      </c>
      <c r="N35" s="0" t="s">
        <v>61</v>
      </c>
      <c r="O35" s="0" t="s">
        <v>314</v>
      </c>
      <c r="P35" s="0" t="s">
        <v>315</v>
      </c>
      <c r="Q35" s="0" t="n">
        <f aca="false">LOOKUP(A35,'budget_gross.tsv'!A$2:A$8468,'budget_gross.tsv'!B$2:B$8468)</f>
        <v>200000000</v>
      </c>
      <c r="R35" s="0" t="n">
        <f aca="false">LOOKUP(A35,'budget_gross.tsv'!A$2:A$8468,'budget_gross.tsv'!C$2:C$8468)</f>
        <v>268492764</v>
      </c>
      <c r="S35" s="1" t="n">
        <f aca="false">R35-Q35</f>
        <v>68492764</v>
      </c>
      <c r="T35" s="2" t="n">
        <f aca="false">Q35 * 1.05</f>
        <v>210000000</v>
      </c>
      <c r="U35" s="2" t="n">
        <f aca="false">R35 * 1.05</f>
        <v>281917402.2</v>
      </c>
      <c r="V35" s="2" t="n">
        <f aca="false">S35 * 1.05</f>
        <v>71917402.2</v>
      </c>
      <c r="W35" s="1" t="n">
        <f aca="false">R35/Q35</f>
        <v>1.34246382</v>
      </c>
      <c r="X35" s="3" t="n">
        <v>2</v>
      </c>
    </row>
    <row r="36" customFormat="false" ht="15" hidden="false" customHeight="false" outlineLevel="0" collapsed="false">
      <c r="A36" s="0" t="s">
        <v>316</v>
      </c>
      <c r="B36" s="0" t="s">
        <v>317</v>
      </c>
      <c r="C36" s="0" t="s">
        <v>318</v>
      </c>
      <c r="D36" s="0" t="s">
        <v>27</v>
      </c>
      <c r="E36" s="0" t="n">
        <v>6.4</v>
      </c>
      <c r="F36" s="0" t="n">
        <v>49</v>
      </c>
      <c r="G36" s="5" t="n">
        <v>41835</v>
      </c>
      <c r="H36" s="0" t="s">
        <v>95</v>
      </c>
      <c r="I36" s="0" t="s">
        <v>319</v>
      </c>
      <c r="J36" s="6" t="n">
        <v>63304</v>
      </c>
      <c r="K36" s="0" t="s">
        <v>213</v>
      </c>
      <c r="L36" s="5" t="n">
        <v>41740</v>
      </c>
      <c r="M36" s="0" t="s">
        <v>133</v>
      </c>
      <c r="N36" s="0" t="s">
        <v>61</v>
      </c>
      <c r="O36" s="0" t="s">
        <v>320</v>
      </c>
      <c r="P36" s="0" t="s">
        <v>321</v>
      </c>
      <c r="Q36" s="0" t="n">
        <f aca="false">LOOKUP(A36,'budget_gross.tsv'!A$2:A$8468,'budget_gross.tsv'!B$2:B$8468)</f>
        <v>103000000</v>
      </c>
      <c r="R36" s="0" t="n">
        <f aca="false">LOOKUP(A36,'budget_gross.tsv'!A$2:A$8468,'budget_gross.tsv'!C$2:C$8468)</f>
        <v>131538435</v>
      </c>
      <c r="S36" s="1" t="n">
        <f aca="false">R36-Q36</f>
        <v>28538435</v>
      </c>
      <c r="T36" s="2" t="n">
        <f aca="false">Q36 * 1.04</f>
        <v>107120000</v>
      </c>
      <c r="U36" s="2" t="n">
        <f aca="false">R36 * 1.04</f>
        <v>136799972.4</v>
      </c>
      <c r="V36" s="2" t="n">
        <f aca="false">S36 * 1.04</f>
        <v>29679972.4</v>
      </c>
      <c r="W36" s="1" t="n">
        <f aca="false">R36/Q36</f>
        <v>1.27707218446602</v>
      </c>
      <c r="X36" s="3" t="n">
        <v>2</v>
      </c>
    </row>
    <row r="37" customFormat="false" ht="15" hidden="false" customHeight="false" outlineLevel="0" collapsed="false">
      <c r="A37" s="0" t="s">
        <v>322</v>
      </c>
      <c r="B37" s="0" t="s">
        <v>323</v>
      </c>
      <c r="C37" s="0" t="s">
        <v>324</v>
      </c>
      <c r="D37" s="0" t="s">
        <v>27</v>
      </c>
      <c r="E37" s="0" t="n">
        <v>7.4</v>
      </c>
      <c r="F37" s="0" t="n">
        <v>68</v>
      </c>
      <c r="G37" s="5" t="n">
        <v>41863</v>
      </c>
      <c r="H37" s="0" t="s">
        <v>147</v>
      </c>
      <c r="I37" s="0" t="s">
        <v>325</v>
      </c>
      <c r="J37" s="6" t="n">
        <v>5425</v>
      </c>
      <c r="K37" s="0" t="s">
        <v>326</v>
      </c>
      <c r="L37" s="5" t="n">
        <v>41747</v>
      </c>
      <c r="M37" s="0" t="s">
        <v>288</v>
      </c>
      <c r="N37" s="0" t="s">
        <v>289</v>
      </c>
      <c r="O37" s="0" t="s">
        <v>290</v>
      </c>
      <c r="P37" s="0" t="s">
        <v>327</v>
      </c>
      <c r="Q37" s="0" t="n">
        <f aca="false">LOOKUP(A37,'budget_gross.tsv'!A$2:A$8468,'budget_gross.tsv'!B$2:B$8468)</f>
        <v>5000000</v>
      </c>
      <c r="R37" s="0" t="n">
        <f aca="false">LOOKUP(A37,'budget_gross.tsv'!A$2:A$8468,'budget_gross.tsv'!C$2:C$8468)</f>
        <v>17769442</v>
      </c>
      <c r="S37" s="1" t="n">
        <f aca="false">R37-Q37</f>
        <v>12769442</v>
      </c>
      <c r="T37" s="2" t="n">
        <f aca="false">Q37 * 1.04</f>
        <v>5200000</v>
      </c>
      <c r="U37" s="2" t="n">
        <f aca="false">R37 * 1.04</f>
        <v>18480219.68</v>
      </c>
      <c r="V37" s="2" t="n">
        <f aca="false">S37 * 1.04</f>
        <v>13280219.68</v>
      </c>
      <c r="W37" s="1" t="n">
        <f aca="false">R37/Q37</f>
        <v>3.5538884</v>
      </c>
      <c r="X37" s="3" t="n">
        <v>3</v>
      </c>
    </row>
    <row r="38" customFormat="false" ht="15" hidden="false" customHeight="false" outlineLevel="0" collapsed="false">
      <c r="A38" s="0" t="s">
        <v>328</v>
      </c>
      <c r="B38" s="0" t="s">
        <v>329</v>
      </c>
      <c r="C38" s="0" t="s">
        <v>330</v>
      </c>
      <c r="D38" s="0" t="s">
        <v>27</v>
      </c>
      <c r="E38" s="0" t="n">
        <v>6.8</v>
      </c>
      <c r="F38" s="0" t="n">
        <v>51</v>
      </c>
      <c r="G38" s="0" t="s">
        <v>28</v>
      </c>
      <c r="H38" s="0" t="s">
        <v>331</v>
      </c>
      <c r="I38" s="0" t="s">
        <v>332</v>
      </c>
      <c r="J38" s="6" t="n">
        <v>1420</v>
      </c>
      <c r="K38" s="0" t="s">
        <v>333</v>
      </c>
      <c r="L38" s="5" t="n">
        <v>42216</v>
      </c>
      <c r="M38" s="0" t="s">
        <v>98</v>
      </c>
      <c r="N38" s="0" t="s">
        <v>289</v>
      </c>
      <c r="O38" s="0" t="s">
        <v>90</v>
      </c>
      <c r="P38" s="0" t="s">
        <v>334</v>
      </c>
      <c r="Q38" s="0" t="n">
        <f aca="false">LOOKUP(A38,'budget_gross.tsv'!A$2:A$8468,'budget_gross.tsv'!B$2:B$8468)</f>
        <v>1000000</v>
      </c>
      <c r="R38" s="0" t="n">
        <f aca="false">LOOKUP(A38,'budget_gross.tsv'!A$2:A$8468,'budget_gross.tsv'!C$2:C$8468)</f>
        <v>100240</v>
      </c>
      <c r="S38" s="1" t="n">
        <f aca="false">R38-Q38</f>
        <v>-899760</v>
      </c>
      <c r="T38" s="2" t="n">
        <f aca="false">Q38 * 1.03</f>
        <v>1030000</v>
      </c>
      <c r="U38" s="2" t="n">
        <f aca="false">R38 * 1.03</f>
        <v>103247.2</v>
      </c>
      <c r="V38" s="2" t="n">
        <f aca="false">S38 * 1.03</f>
        <v>-926752.8</v>
      </c>
      <c r="W38" s="1" t="n">
        <f aca="false">R38/Q38</f>
        <v>0.10024</v>
      </c>
      <c r="X38" s="3" t="n">
        <v>1</v>
      </c>
    </row>
    <row r="39" customFormat="false" ht="15" hidden="false" customHeight="false" outlineLevel="0" collapsed="false">
      <c r="A39" s="0" t="s">
        <v>335</v>
      </c>
      <c r="B39" s="0" t="s">
        <v>336</v>
      </c>
      <c r="C39" s="0" t="s">
        <v>337</v>
      </c>
      <c r="D39" s="0" t="s">
        <v>27</v>
      </c>
      <c r="E39" s="0" t="n">
        <v>7.1</v>
      </c>
      <c r="F39" s="0" t="n">
        <v>67</v>
      </c>
      <c r="G39" s="5" t="n">
        <v>42437</v>
      </c>
      <c r="H39" s="0" t="s">
        <v>95</v>
      </c>
      <c r="I39" s="0" t="s">
        <v>338</v>
      </c>
      <c r="J39" s="6" t="n">
        <v>33949</v>
      </c>
      <c r="K39" s="0" t="s">
        <v>339</v>
      </c>
      <c r="L39" s="5" t="n">
        <v>42314</v>
      </c>
      <c r="M39" s="0" t="s">
        <v>305</v>
      </c>
      <c r="N39" s="0" t="s">
        <v>61</v>
      </c>
      <c r="O39" s="0" t="s">
        <v>340</v>
      </c>
      <c r="P39" s="0" t="s">
        <v>341</v>
      </c>
      <c r="Q39" s="0" t="n">
        <f aca="false">LOOKUP(A39,'budget_gross.tsv'!A$2:A$8468,'budget_gross.tsv'!B$2:B$8468)</f>
        <v>99000000</v>
      </c>
      <c r="R39" s="0" t="n">
        <f aca="false">LOOKUP(A39,'budget_gross.tsv'!A$2:A$8468,'budget_gross.tsv'!C$2:C$8468)</f>
        <v>130178411</v>
      </c>
      <c r="S39" s="1" t="n">
        <f aca="false">R39-Q39</f>
        <v>31178411</v>
      </c>
      <c r="T39" s="2" t="n">
        <f aca="false">Q39 * 1.03</f>
        <v>101970000</v>
      </c>
      <c r="U39" s="2" t="n">
        <f aca="false">R39 * 1.03</f>
        <v>134083763.33</v>
      </c>
      <c r="V39" s="2" t="n">
        <f aca="false">S39 * 1.03</f>
        <v>32113763.33</v>
      </c>
      <c r="W39" s="1" t="n">
        <f aca="false">R39/Q39</f>
        <v>1.31493344444444</v>
      </c>
      <c r="X39" s="3" t="n">
        <v>2</v>
      </c>
    </row>
    <row r="40" customFormat="false" ht="17" hidden="false" customHeight="false" outlineLevel="0" collapsed="false">
      <c r="A40" s="4" t="s">
        <v>342</v>
      </c>
      <c r="B40" s="4" t="s">
        <v>343</v>
      </c>
      <c r="C40" s="4" t="s">
        <v>344</v>
      </c>
      <c r="D40" s="4" t="s">
        <v>27</v>
      </c>
      <c r="E40" s="4" t="s">
        <v>28</v>
      </c>
      <c r="F40" s="4" t="s">
        <v>28</v>
      </c>
      <c r="G40" s="4" t="s">
        <v>28</v>
      </c>
      <c r="H40" s="4" t="s">
        <v>147</v>
      </c>
      <c r="I40" s="4" t="s">
        <v>345</v>
      </c>
      <c r="J40" s="4" t="s">
        <v>28</v>
      </c>
      <c r="K40" s="4" t="s">
        <v>346</v>
      </c>
      <c r="L40" s="7" t="n">
        <v>42902</v>
      </c>
      <c r="M40" s="4" t="s">
        <v>347</v>
      </c>
      <c r="N40" s="4" t="s">
        <v>61</v>
      </c>
      <c r="O40" s="4" t="s">
        <v>28</v>
      </c>
      <c r="P40" s="4" t="s">
        <v>348</v>
      </c>
      <c r="Q40" s="0" t="n">
        <f aca="false">LOOKUP(A40,'budget_gross.tsv'!A$2:A$8468,'budget_gross.tsv'!B$2:B$8468)</f>
        <v>175000000</v>
      </c>
      <c r="R40" s="0" t="n">
        <f aca="false">LOOKUP(A40,'budget_gross.tsv'!A$2:A$8468,'budget_gross.tsv'!C$2:C$8468)</f>
        <v>148803614</v>
      </c>
      <c r="S40" s="8" t="n">
        <f aca="false">R40-Q40</f>
        <v>-26196386</v>
      </c>
      <c r="T40" s="8" t="n">
        <f aca="false">R40/Q40</f>
        <v>0.850306365714286</v>
      </c>
      <c r="U40" s="9" t="n">
        <f aca="false">Q40</f>
        <v>175000000</v>
      </c>
      <c r="V40" s="9" t="n">
        <f aca="false">R40</f>
        <v>148803614</v>
      </c>
      <c r="W40" s="1" t="n">
        <f aca="false">R40/Q40</f>
        <v>0.850306365714286</v>
      </c>
      <c r="X40" s="0" t="n">
        <v>1</v>
      </c>
    </row>
    <row r="41" customFormat="false" ht="15" hidden="false" customHeight="false" outlineLevel="0" collapsed="false">
      <c r="A41" s="0" t="s">
        <v>349</v>
      </c>
      <c r="B41" s="0" t="s">
        <v>350</v>
      </c>
      <c r="C41" s="0" t="s">
        <v>351</v>
      </c>
      <c r="D41" s="0" t="s">
        <v>28</v>
      </c>
      <c r="E41" s="0" t="n">
        <v>7.6</v>
      </c>
      <c r="F41" s="0" t="s">
        <v>28</v>
      </c>
      <c r="G41" s="0" t="s">
        <v>28</v>
      </c>
      <c r="H41" s="0" t="s">
        <v>352</v>
      </c>
      <c r="I41" s="0" t="s">
        <v>353</v>
      </c>
      <c r="J41" s="6" t="n">
        <v>7701</v>
      </c>
      <c r="K41" s="0" t="s">
        <v>354</v>
      </c>
      <c r="L41" s="5" t="n">
        <v>35496</v>
      </c>
      <c r="M41" s="0" t="s">
        <v>355</v>
      </c>
      <c r="N41" s="0" t="s">
        <v>356</v>
      </c>
      <c r="O41" s="0" t="s">
        <v>357</v>
      </c>
      <c r="P41" s="0" t="s">
        <v>358</v>
      </c>
      <c r="Q41" s="0" t="n">
        <f aca="false">LOOKUP(A41,'budget_gross.tsv'!A$2:A$8468,'budget_gross.tsv'!B$2:B$8468)</f>
        <v>25000000</v>
      </c>
      <c r="R41" s="0" t="n">
        <f aca="false">LOOKUP(A41,'budget_gross.tsv'!A$2:A$8468,'budget_gross.tsv'!C$2:C$8468)</f>
        <v>328452</v>
      </c>
      <c r="S41" s="1" t="n">
        <f aca="false">R41-Q41</f>
        <v>-24671548</v>
      </c>
      <c r="T41" s="2" t="n">
        <f aca="false">Q41 * 1.53</f>
        <v>38250000</v>
      </c>
      <c r="U41" s="2" t="n">
        <f aca="false">R41 * 1.53</f>
        <v>502531.56</v>
      </c>
      <c r="V41" s="2" t="n">
        <f aca="false">S41 * 1.53</f>
        <v>-37747468.44</v>
      </c>
      <c r="W41" s="1" t="n">
        <f aca="false">R41/Q41</f>
        <v>0.01313808</v>
      </c>
      <c r="X41" s="3" t="n">
        <v>1</v>
      </c>
    </row>
    <row r="42" customFormat="false" ht="15" hidden="false" customHeight="false" outlineLevel="0" collapsed="false">
      <c r="A42" s="0" t="s">
        <v>359</v>
      </c>
      <c r="B42" s="0" t="s">
        <v>360</v>
      </c>
      <c r="C42" s="0" t="s">
        <v>361</v>
      </c>
      <c r="D42" s="0" t="s">
        <v>28</v>
      </c>
      <c r="E42" s="0" t="n">
        <v>7.1</v>
      </c>
      <c r="F42" s="0" t="n">
        <v>81</v>
      </c>
      <c r="G42" s="5" t="n">
        <v>40036</v>
      </c>
      <c r="H42" s="0" t="s">
        <v>362</v>
      </c>
      <c r="I42" s="0" t="s">
        <v>363</v>
      </c>
      <c r="J42" s="6" t="n">
        <v>13188</v>
      </c>
      <c r="K42" s="0" t="s">
        <v>364</v>
      </c>
      <c r="L42" s="5" t="n">
        <v>39346</v>
      </c>
      <c r="M42" s="0" t="s">
        <v>365</v>
      </c>
      <c r="N42" s="0" t="s">
        <v>366</v>
      </c>
      <c r="O42" s="0" t="s">
        <v>367</v>
      </c>
      <c r="P42" s="0" t="s">
        <v>368</v>
      </c>
      <c r="Q42" s="0" t="n">
        <f aca="false">LOOKUP(A42,'budget_gross.tsv'!A$2:A$8468,'budget_gross.tsv'!B$2:B$8468)</f>
        <v>15000000</v>
      </c>
      <c r="R42" s="0" t="n">
        <f aca="false">LOOKUP(A42,'budget_gross.tsv'!A$2:A$8468,'budget_gross.tsv'!C$2:C$8468)</f>
        <v>118095</v>
      </c>
      <c r="S42" s="1" t="n">
        <f aca="false">R42-Q42</f>
        <v>-14881905</v>
      </c>
      <c r="T42" s="2" t="n">
        <f aca="false">Q42 * 1.18</f>
        <v>17700000</v>
      </c>
      <c r="U42" s="2" t="n">
        <f aca="false">R42 * 1.18</f>
        <v>139352.1</v>
      </c>
      <c r="V42" s="2" t="n">
        <f aca="false">S42 * 1.18</f>
        <v>-17560647.9</v>
      </c>
      <c r="W42" s="1" t="n">
        <f aca="false">R42/Q42</f>
        <v>0.007873</v>
      </c>
      <c r="X42" s="3" t="n">
        <v>1</v>
      </c>
    </row>
    <row r="43" customFormat="false" ht="15" hidden="false" customHeight="false" outlineLevel="0" collapsed="false">
      <c r="A43" s="0" t="s">
        <v>369</v>
      </c>
      <c r="B43" s="0" t="s">
        <v>370</v>
      </c>
      <c r="C43" s="0" t="s">
        <v>371</v>
      </c>
      <c r="D43" s="0" t="s">
        <v>28</v>
      </c>
      <c r="E43" s="0" t="n">
        <v>6.9</v>
      </c>
      <c r="F43" s="0" t="n">
        <v>46</v>
      </c>
      <c r="G43" s="5" t="n">
        <v>40071</v>
      </c>
      <c r="H43" s="0" t="s">
        <v>372</v>
      </c>
      <c r="I43" s="0" t="s">
        <v>373</v>
      </c>
      <c r="J43" s="0" t="n">
        <v>188</v>
      </c>
      <c r="K43" s="0" t="s">
        <v>374</v>
      </c>
      <c r="L43" s="5" t="n">
        <v>39381</v>
      </c>
      <c r="M43" s="0" t="s">
        <v>375</v>
      </c>
      <c r="N43" s="0" t="s">
        <v>376</v>
      </c>
      <c r="O43" s="0" t="s">
        <v>28</v>
      </c>
      <c r="P43" s="0" t="s">
        <v>377</v>
      </c>
      <c r="Q43" s="0" t="n">
        <f aca="false">LOOKUP(A43,'budget_gross.tsv'!A$2:A$8468,'budget_gross.tsv'!B$2:B$8468)</f>
        <v>1500000</v>
      </c>
      <c r="R43" s="0" t="n">
        <f aca="false">LOOKUP(A43,'budget_gross.tsv'!A$2:A$8468,'budget_gross.tsv'!C$2:C$8468)</f>
        <v>13042</v>
      </c>
      <c r="S43" s="1" t="n">
        <f aca="false">R43-Q43</f>
        <v>-1486958</v>
      </c>
      <c r="T43" s="2" t="n">
        <f aca="false">Q43 * 1.18</f>
        <v>1770000</v>
      </c>
      <c r="U43" s="2" t="n">
        <f aca="false">R43 * 1.18</f>
        <v>15389.56</v>
      </c>
      <c r="V43" s="2" t="n">
        <f aca="false">S43 * 1.18</f>
        <v>-1754610.44</v>
      </c>
      <c r="W43" s="1" t="n">
        <f aca="false">R43/Q43</f>
        <v>0.00869466666666667</v>
      </c>
      <c r="X43" s="3" t="n">
        <v>1</v>
      </c>
    </row>
    <row r="44" customFormat="false" ht="15" hidden="false" customHeight="false" outlineLevel="0" collapsed="false">
      <c r="A44" s="0" t="s">
        <v>378</v>
      </c>
      <c r="B44" s="0" t="s">
        <v>379</v>
      </c>
      <c r="C44" s="0" t="s">
        <v>380</v>
      </c>
      <c r="D44" s="0" t="s">
        <v>28</v>
      </c>
      <c r="E44" s="0" t="n">
        <v>7.6</v>
      </c>
      <c r="F44" s="0" t="n">
        <v>69</v>
      </c>
      <c r="G44" s="5" t="n">
        <v>39700</v>
      </c>
      <c r="H44" s="0" t="s">
        <v>381</v>
      </c>
      <c r="I44" s="0" t="s">
        <v>382</v>
      </c>
      <c r="J44" s="6" t="n">
        <v>23077</v>
      </c>
      <c r="K44" s="0" t="s">
        <v>383</v>
      </c>
      <c r="L44" s="5" t="n">
        <v>39493</v>
      </c>
      <c r="M44" s="0" t="s">
        <v>384</v>
      </c>
      <c r="N44" s="0" t="s">
        <v>385</v>
      </c>
      <c r="O44" s="0" t="s">
        <v>386</v>
      </c>
      <c r="P44" s="0" t="s">
        <v>387</v>
      </c>
      <c r="Q44" s="0" t="n">
        <f aca="false">LOOKUP(A44,'budget_gross.tsv'!A$2:A$8468,'budget_gross.tsv'!B$2:B$8468)</f>
        <v>400000000</v>
      </c>
      <c r="R44" s="0" t="n">
        <f aca="false">LOOKUP(A44,'budget_gross.tsv'!A$2:A$8468,'budget_gross.tsv'!C$2:C$8468)</f>
        <v>3440718</v>
      </c>
      <c r="S44" s="1" t="n">
        <f aca="false">R44-Q44</f>
        <v>-396559282</v>
      </c>
      <c r="T44" s="2" t="n">
        <f aca="false">Q44 * 1.14</f>
        <v>456000000</v>
      </c>
      <c r="U44" s="2" t="n">
        <f aca="false">R44 * 1.14</f>
        <v>3922418.52</v>
      </c>
      <c r="V44" s="2" t="n">
        <f aca="false">S44 * 1.14</f>
        <v>-452077581.48</v>
      </c>
      <c r="W44" s="1" t="n">
        <f aca="false">R44/Q44</f>
        <v>0.008601795</v>
      </c>
      <c r="X44" s="3" t="n">
        <v>1</v>
      </c>
    </row>
    <row r="45" customFormat="false" ht="15" hidden="false" customHeight="false" outlineLevel="0" collapsed="false">
      <c r="A45" s="0" t="s">
        <v>388</v>
      </c>
      <c r="B45" s="0" t="s">
        <v>389</v>
      </c>
      <c r="C45" s="0" t="s">
        <v>390</v>
      </c>
      <c r="D45" s="0" t="s">
        <v>28</v>
      </c>
      <c r="E45" s="0" t="n">
        <v>6.7</v>
      </c>
      <c r="F45" s="0" t="n">
        <v>63</v>
      </c>
      <c r="G45" s="5" t="n">
        <v>39700</v>
      </c>
      <c r="H45" s="0" t="s">
        <v>391</v>
      </c>
      <c r="I45" s="0" t="s">
        <v>392</v>
      </c>
      <c r="J45" s="6" t="n">
        <v>1569</v>
      </c>
      <c r="K45" s="0" t="s">
        <v>393</v>
      </c>
      <c r="L45" s="5" t="n">
        <v>39514</v>
      </c>
      <c r="M45" s="0" t="s">
        <v>305</v>
      </c>
      <c r="N45" s="0" t="s">
        <v>394</v>
      </c>
      <c r="O45" s="0" t="s">
        <v>395</v>
      </c>
      <c r="P45" s="0" t="s">
        <v>396</v>
      </c>
      <c r="Q45" s="0" t="n">
        <f aca="false">LOOKUP(A45,'budget_gross.tsv'!A$2:A$8468,'budget_gross.tsv'!B$2:B$8468)</f>
        <v>13000</v>
      </c>
      <c r="R45" s="0" t="n">
        <f aca="false">LOOKUP(A45,'budget_gross.tsv'!A$2:A$8468,'budget_gross.tsv'!C$2:C$8468)</f>
        <v>110869</v>
      </c>
      <c r="S45" s="1" t="n">
        <f aca="false">R45-Q45</f>
        <v>97869</v>
      </c>
      <c r="T45" s="2" t="n">
        <f aca="false">Q45 * 1.14</f>
        <v>14820</v>
      </c>
      <c r="U45" s="2" t="n">
        <f aca="false">R45 * 1.14</f>
        <v>126390.66</v>
      </c>
      <c r="V45" s="2" t="n">
        <f aca="false">S45 * 1.14</f>
        <v>111570.66</v>
      </c>
      <c r="W45" s="1" t="n">
        <f aca="false">R45/Q45</f>
        <v>8.52838461538462</v>
      </c>
      <c r="X45" s="3" t="n">
        <v>4</v>
      </c>
    </row>
    <row r="46" customFormat="false" ht="15" hidden="false" customHeight="false" outlineLevel="0" collapsed="false">
      <c r="A46" s="0" t="s">
        <v>397</v>
      </c>
      <c r="B46" s="0" t="s">
        <v>398</v>
      </c>
      <c r="C46" s="0" t="s">
        <v>399</v>
      </c>
      <c r="D46" s="0" t="s">
        <v>28</v>
      </c>
      <c r="E46" s="0" t="n">
        <v>3.9</v>
      </c>
      <c r="F46" s="0" t="s">
        <v>28</v>
      </c>
      <c r="G46" s="5" t="n">
        <v>39749</v>
      </c>
      <c r="H46" s="0" t="s">
        <v>400</v>
      </c>
      <c r="I46" s="0" t="s">
        <v>401</v>
      </c>
      <c r="J46" s="6" t="n">
        <v>4065</v>
      </c>
      <c r="K46" s="0" t="s">
        <v>402</v>
      </c>
      <c r="L46" s="5" t="n">
        <v>39563</v>
      </c>
      <c r="M46" s="0" t="s">
        <v>403</v>
      </c>
      <c r="N46" s="0" t="s">
        <v>404</v>
      </c>
      <c r="O46" s="0" t="s">
        <v>28</v>
      </c>
      <c r="P46" s="0" t="s">
        <v>405</v>
      </c>
      <c r="Q46" s="0" t="n">
        <f aca="false">LOOKUP(A46,'budget_gross.tsv'!A$2:A$8468,'budget_gross.tsv'!B$2:B$8468)</f>
        <v>8247000</v>
      </c>
      <c r="R46" s="0" t="n">
        <f aca="false">LOOKUP(A46,'budget_gross.tsv'!A$2:A$8468,'budget_gross.tsv'!C$2:C$8468)</f>
        <v>428923</v>
      </c>
      <c r="S46" s="1" t="n">
        <f aca="false">R46-Q46</f>
        <v>-7818077</v>
      </c>
      <c r="T46" s="2" t="n">
        <f aca="false">Q46 * 1.14</f>
        <v>9401580</v>
      </c>
      <c r="U46" s="2" t="n">
        <f aca="false">R46 * 1.14</f>
        <v>488972.22</v>
      </c>
      <c r="V46" s="2" t="n">
        <f aca="false">S46 * 1.14</f>
        <v>-8912607.78</v>
      </c>
      <c r="W46" s="1" t="n">
        <f aca="false">R46/Q46</f>
        <v>0.0520095792409361</v>
      </c>
      <c r="X46" s="3" t="n">
        <v>1</v>
      </c>
    </row>
    <row r="47" customFormat="false" ht="15" hidden="false" customHeight="false" outlineLevel="0" collapsed="false">
      <c r="A47" s="0" t="s">
        <v>406</v>
      </c>
      <c r="B47" s="0" t="s">
        <v>407</v>
      </c>
      <c r="C47" s="0" t="s">
        <v>408</v>
      </c>
      <c r="D47" s="0" t="s">
        <v>28</v>
      </c>
      <c r="E47" s="0" t="n">
        <v>4.9</v>
      </c>
      <c r="F47" s="0" t="s">
        <v>28</v>
      </c>
      <c r="G47" s="5" t="n">
        <v>39749</v>
      </c>
      <c r="H47" s="0" t="s">
        <v>400</v>
      </c>
      <c r="I47" s="0" t="s">
        <v>409</v>
      </c>
      <c r="J47" s="6" t="n">
        <v>1762</v>
      </c>
      <c r="K47" s="0" t="s">
        <v>410</v>
      </c>
      <c r="L47" s="5" t="n">
        <v>39627</v>
      </c>
      <c r="M47" s="0" t="s">
        <v>411</v>
      </c>
      <c r="N47" s="0" t="s">
        <v>150</v>
      </c>
      <c r="O47" s="0" t="s">
        <v>28</v>
      </c>
      <c r="P47" s="0" t="s">
        <v>412</v>
      </c>
      <c r="Q47" s="0" t="n">
        <f aca="false">LOOKUP(A47,'budget_gross.tsv'!A$2:A$8468,'budget_gross.tsv'!B$2:B$8468)</f>
        <v>200000000</v>
      </c>
      <c r="R47" s="0" t="n">
        <f aca="false">LOOKUP(A47,'budget_gross.tsv'!A$2:A$8468,'budget_gross.tsv'!C$2:C$8468)</f>
        <v>365401</v>
      </c>
      <c r="S47" s="1" t="n">
        <f aca="false">R47-Q47</f>
        <v>-199634599</v>
      </c>
      <c r="T47" s="2" t="n">
        <f aca="false">Q47 * 1.14</f>
        <v>228000000</v>
      </c>
      <c r="U47" s="2" t="n">
        <f aca="false">R47 * 1.14</f>
        <v>416557.14</v>
      </c>
      <c r="V47" s="2" t="n">
        <f aca="false">S47 * 1.14</f>
        <v>-227583442.86</v>
      </c>
      <c r="W47" s="1" t="n">
        <f aca="false">R47/Q47</f>
        <v>0.001827005</v>
      </c>
      <c r="X47" s="3" t="n">
        <v>1</v>
      </c>
    </row>
    <row r="48" customFormat="false" ht="15" hidden="false" customHeight="false" outlineLevel="0" collapsed="false">
      <c r="A48" s="0" t="s">
        <v>413</v>
      </c>
      <c r="B48" s="0" t="s">
        <v>414</v>
      </c>
      <c r="C48" s="0" t="s">
        <v>415</v>
      </c>
      <c r="D48" s="0" t="s">
        <v>28</v>
      </c>
      <c r="E48" s="0" t="n">
        <v>7.5</v>
      </c>
      <c r="F48" s="0" t="n">
        <v>84</v>
      </c>
      <c r="G48" s="5" t="n">
        <v>39770</v>
      </c>
      <c r="H48" s="0" t="s">
        <v>416</v>
      </c>
      <c r="I48" s="0" t="s">
        <v>417</v>
      </c>
      <c r="J48" s="6" t="n">
        <v>1620</v>
      </c>
      <c r="K48" s="0" t="s">
        <v>418</v>
      </c>
      <c r="L48" s="5" t="n">
        <v>39640</v>
      </c>
      <c r="M48" s="0" t="s">
        <v>98</v>
      </c>
      <c r="N48" s="0" t="s">
        <v>289</v>
      </c>
      <c r="O48" s="0" t="s">
        <v>419</v>
      </c>
      <c r="P48" s="0" t="s">
        <v>420</v>
      </c>
      <c r="Q48" s="0" t="n">
        <f aca="false">LOOKUP(A48,'budget_gross.tsv'!A$2:A$8468,'budget_gross.tsv'!B$2:B$8468)</f>
        <v>1000000</v>
      </c>
      <c r="R48" s="0" t="n">
        <f aca="false">LOOKUP(A48,'budget_gross.tsv'!A$2:A$8468,'budget_gross.tsv'!C$2:C$8468)</f>
        <v>783416</v>
      </c>
      <c r="S48" s="1" t="n">
        <f aca="false">R48-Q48</f>
        <v>-216584</v>
      </c>
      <c r="T48" s="2" t="n">
        <f aca="false">Q48 * 1.14</f>
        <v>1140000</v>
      </c>
      <c r="U48" s="2" t="n">
        <f aca="false">R48 * 1.14</f>
        <v>893094.24</v>
      </c>
      <c r="V48" s="2" t="n">
        <f aca="false">S48 * 1.14</f>
        <v>-246905.76</v>
      </c>
      <c r="W48" s="1" t="n">
        <f aca="false">R48/Q48</f>
        <v>0.783416</v>
      </c>
      <c r="X48" s="3" t="n">
        <v>1</v>
      </c>
    </row>
    <row r="49" customFormat="false" ht="15" hidden="false" customHeight="false" outlineLevel="0" collapsed="false">
      <c r="A49" s="0" t="s">
        <v>421</v>
      </c>
      <c r="B49" s="0" t="s">
        <v>422</v>
      </c>
      <c r="C49" s="0" t="s">
        <v>423</v>
      </c>
      <c r="D49" s="0" t="s">
        <v>28</v>
      </c>
      <c r="E49" s="0" t="n">
        <v>7.3</v>
      </c>
      <c r="F49" s="0" t="n">
        <v>64</v>
      </c>
      <c r="G49" s="5" t="n">
        <v>39812</v>
      </c>
      <c r="H49" s="0" t="s">
        <v>424</v>
      </c>
      <c r="I49" s="0" t="s">
        <v>425</v>
      </c>
      <c r="J49" s="6" t="n">
        <v>7472</v>
      </c>
      <c r="K49" s="0" t="s">
        <v>426</v>
      </c>
      <c r="L49" s="5" t="n">
        <v>39661</v>
      </c>
      <c r="M49" s="0" t="s">
        <v>427</v>
      </c>
      <c r="N49" s="0" t="s">
        <v>428</v>
      </c>
      <c r="O49" s="0" t="s">
        <v>429</v>
      </c>
      <c r="P49" s="0" t="s">
        <v>430</v>
      </c>
      <c r="Q49" s="0" t="n">
        <f aca="false">LOOKUP(A49,'budget_gross.tsv'!A$2:A$8468,'budget_gross.tsv'!B$2:B$8468)</f>
        <v>25000</v>
      </c>
      <c r="R49" s="0" t="n">
        <f aca="false">LOOKUP(A49,'budget_gross.tsv'!A$2:A$8468,'budget_gross.tsv'!C$2:C$8468)</f>
        <v>172177</v>
      </c>
      <c r="S49" s="1" t="n">
        <f aca="false">R49-Q49</f>
        <v>147177</v>
      </c>
      <c r="T49" s="2" t="n">
        <f aca="false">Q49 * 1.14</f>
        <v>28500</v>
      </c>
      <c r="U49" s="2" t="n">
        <f aca="false">R49 * 1.14</f>
        <v>196281.78</v>
      </c>
      <c r="V49" s="2" t="n">
        <f aca="false">S49 * 1.14</f>
        <v>167781.78</v>
      </c>
      <c r="W49" s="1" t="n">
        <f aca="false">R49/Q49</f>
        <v>6.88708</v>
      </c>
      <c r="X49" s="3" t="n">
        <v>4</v>
      </c>
    </row>
    <row r="50" customFormat="false" ht="15" hidden="false" customHeight="false" outlineLevel="0" collapsed="false">
      <c r="A50" s="0" t="s">
        <v>431</v>
      </c>
      <c r="B50" s="0" t="s">
        <v>432</v>
      </c>
      <c r="C50" s="0" t="s">
        <v>433</v>
      </c>
      <c r="D50" s="0" t="s">
        <v>28</v>
      </c>
      <c r="E50" s="0" t="n">
        <v>6.2</v>
      </c>
      <c r="F50" s="0" t="s">
        <v>28</v>
      </c>
      <c r="G50" s="5" t="n">
        <v>39855</v>
      </c>
      <c r="H50" s="0" t="s">
        <v>400</v>
      </c>
      <c r="I50" s="0" t="s">
        <v>434</v>
      </c>
      <c r="J50" s="6" t="n">
        <v>8174</v>
      </c>
      <c r="K50" s="0" t="s">
        <v>435</v>
      </c>
      <c r="L50" s="5" t="n">
        <v>39675</v>
      </c>
      <c r="M50" s="0" t="s">
        <v>436</v>
      </c>
      <c r="N50" s="0" t="s">
        <v>437</v>
      </c>
      <c r="O50" s="0" t="s">
        <v>438</v>
      </c>
      <c r="P50" s="0" t="s">
        <v>439</v>
      </c>
      <c r="Q50" s="0" t="n">
        <f aca="false">LOOKUP(A50,'budget_gross.tsv'!A$2:A$8468,'budget_gross.tsv'!B$2:B$8468)</f>
        <v>180000000</v>
      </c>
      <c r="R50" s="0" t="n">
        <f aca="false">LOOKUP(A50,'budget_gross.tsv'!A$2:A$8468,'budget_gross.tsv'!C$2:C$8468)</f>
        <v>691678</v>
      </c>
      <c r="S50" s="1" t="n">
        <f aca="false">R50-Q50</f>
        <v>-179308322</v>
      </c>
      <c r="T50" s="2" t="n">
        <f aca="false">Q50 * 1.14</f>
        <v>205200000</v>
      </c>
      <c r="U50" s="2" t="n">
        <f aca="false">R50 * 1.14</f>
        <v>788512.92</v>
      </c>
      <c r="V50" s="2" t="n">
        <f aca="false">S50 * 1.14</f>
        <v>-204411487.08</v>
      </c>
      <c r="W50" s="1" t="n">
        <f aca="false">R50/Q50</f>
        <v>0.00384265555555556</v>
      </c>
      <c r="X50" s="3" t="n">
        <v>1</v>
      </c>
    </row>
    <row r="51" customFormat="false" ht="15" hidden="false" customHeight="false" outlineLevel="0" collapsed="false">
      <c r="A51" s="0" t="s">
        <v>440</v>
      </c>
      <c r="B51" s="0" t="s">
        <v>441</v>
      </c>
      <c r="C51" s="0" t="s">
        <v>442</v>
      </c>
      <c r="D51" s="0" t="s">
        <v>28</v>
      </c>
      <c r="E51" s="0" t="n">
        <v>7.8</v>
      </c>
      <c r="F51" s="0" t="s">
        <v>28</v>
      </c>
      <c r="G51" s="5" t="n">
        <v>39784</v>
      </c>
      <c r="H51" s="0" t="s">
        <v>28</v>
      </c>
      <c r="I51" s="0" t="s">
        <v>443</v>
      </c>
      <c r="J51" s="6" t="n">
        <v>4622</v>
      </c>
      <c r="K51" s="0" t="s">
        <v>444</v>
      </c>
      <c r="L51" s="5" t="n">
        <v>39682</v>
      </c>
      <c r="M51" s="0" t="s">
        <v>445</v>
      </c>
      <c r="N51" s="0" t="s">
        <v>446</v>
      </c>
      <c r="O51" s="0" t="s">
        <v>447</v>
      </c>
      <c r="P51" s="0" t="s">
        <v>448</v>
      </c>
      <c r="Q51" s="0" t="n">
        <f aca="false">LOOKUP(A51,'budget_gross.tsv'!A$2:A$8468,'budget_gross.tsv'!B$2:B$8468)</f>
        <v>80000000</v>
      </c>
      <c r="R51" s="0" t="n">
        <f aca="false">LOOKUP(A51,'budget_gross.tsv'!A$2:A$8468,'budget_gross.tsv'!C$2:C$8468)</f>
        <v>13588</v>
      </c>
      <c r="S51" s="1" t="n">
        <f aca="false">R51-Q51</f>
        <v>-79986412</v>
      </c>
      <c r="T51" s="2" t="n">
        <f aca="false">Q51 * 1.14</f>
        <v>91200000</v>
      </c>
      <c r="U51" s="2" t="n">
        <f aca="false">R51 * 1.14</f>
        <v>15490.32</v>
      </c>
      <c r="V51" s="2" t="n">
        <f aca="false">S51 * 1.14</f>
        <v>-91184509.68</v>
      </c>
      <c r="W51" s="1" t="n">
        <f aca="false">R51/Q51</f>
        <v>0.00016985</v>
      </c>
      <c r="X51" s="3" t="n">
        <v>1</v>
      </c>
    </row>
    <row r="52" customFormat="false" ht="15" hidden="false" customHeight="false" outlineLevel="0" collapsed="false">
      <c r="A52" s="0" t="s">
        <v>449</v>
      </c>
      <c r="B52" s="0" t="s">
        <v>450</v>
      </c>
      <c r="C52" s="0" t="s">
        <v>451</v>
      </c>
      <c r="D52" s="0" t="s">
        <v>28</v>
      </c>
      <c r="E52" s="0" t="n">
        <v>6.9</v>
      </c>
      <c r="F52" s="0" t="n">
        <v>53</v>
      </c>
      <c r="G52" s="0" t="s">
        <v>28</v>
      </c>
      <c r="H52" s="0" t="s">
        <v>452</v>
      </c>
      <c r="I52" s="0" t="s">
        <v>453</v>
      </c>
      <c r="J52" s="0" t="n">
        <v>44</v>
      </c>
      <c r="K52" s="0" t="s">
        <v>454</v>
      </c>
      <c r="L52" s="5" t="n">
        <v>39722</v>
      </c>
      <c r="M52" s="0" t="s">
        <v>79</v>
      </c>
      <c r="N52" s="0" t="s">
        <v>455</v>
      </c>
      <c r="O52" s="0" t="s">
        <v>28</v>
      </c>
      <c r="P52" s="0" t="s">
        <v>456</v>
      </c>
      <c r="Q52" s="0" t="n">
        <f aca="false">LOOKUP(A52,'budget_gross.tsv'!A$2:A$8468,'budget_gross.tsv'!B$2:B$8468)</f>
        <v>10000</v>
      </c>
      <c r="R52" s="0" t="n">
        <f aca="false">LOOKUP(A52,'budget_gross.tsv'!A$2:A$8468,'budget_gross.tsv'!C$2:C$8468)</f>
        <v>65241</v>
      </c>
      <c r="S52" s="1" t="n">
        <f aca="false">R52-Q52</f>
        <v>55241</v>
      </c>
      <c r="T52" s="2" t="n">
        <f aca="false">Q52 * 1.14</f>
        <v>11400</v>
      </c>
      <c r="U52" s="2" t="n">
        <f aca="false">R52 * 1.14</f>
        <v>74374.74</v>
      </c>
      <c r="V52" s="2" t="n">
        <f aca="false">S52 * 1.14</f>
        <v>62974.74</v>
      </c>
      <c r="W52" s="1" t="n">
        <f aca="false">R52/Q52</f>
        <v>6.5241</v>
      </c>
      <c r="X52" s="3" t="n">
        <v>4</v>
      </c>
    </row>
    <row r="53" customFormat="false" ht="15" hidden="false" customHeight="false" outlineLevel="0" collapsed="false">
      <c r="A53" s="0" t="s">
        <v>457</v>
      </c>
      <c r="B53" s="0" t="s">
        <v>458</v>
      </c>
      <c r="C53" s="0" t="s">
        <v>459</v>
      </c>
      <c r="D53" s="0" t="s">
        <v>28</v>
      </c>
      <c r="E53" s="0" t="n">
        <v>7.3</v>
      </c>
      <c r="F53" s="0" t="n">
        <v>81</v>
      </c>
      <c r="G53" s="5" t="n">
        <v>39945</v>
      </c>
      <c r="H53" s="0" t="s">
        <v>460</v>
      </c>
      <c r="I53" s="0" t="s">
        <v>461</v>
      </c>
      <c r="J53" s="6" t="n">
        <v>1621</v>
      </c>
      <c r="K53" s="0" t="s">
        <v>461</v>
      </c>
      <c r="L53" s="5" t="n">
        <v>39752</v>
      </c>
      <c r="M53" s="0" t="s">
        <v>115</v>
      </c>
      <c r="N53" s="0" t="s">
        <v>462</v>
      </c>
      <c r="O53" s="0" t="s">
        <v>463</v>
      </c>
      <c r="P53" s="0" t="s">
        <v>464</v>
      </c>
      <c r="Q53" s="0" t="n">
        <f aca="false">LOOKUP(A53,'budget_gross.tsv'!A$2:A$8468,'budget_gross.tsv'!B$2:B$8468)</f>
        <v>500000</v>
      </c>
      <c r="R53" s="0" t="n">
        <f aca="false">LOOKUP(A53,'budget_gross.tsv'!A$2:A$8468,'budget_gross.tsv'!C$2:C$8468)</f>
        <v>32551</v>
      </c>
      <c r="S53" s="1" t="n">
        <f aca="false">R53-Q53</f>
        <v>-467449</v>
      </c>
      <c r="T53" s="2" t="n">
        <f aca="false">Q53 * 1.14</f>
        <v>570000</v>
      </c>
      <c r="U53" s="2" t="n">
        <f aca="false">R53 * 1.14</f>
        <v>37108.14</v>
      </c>
      <c r="V53" s="2" t="n">
        <f aca="false">S53 * 1.14</f>
        <v>-532891.86</v>
      </c>
      <c r="W53" s="1" t="n">
        <f aca="false">R53/Q53</f>
        <v>0.065102</v>
      </c>
      <c r="X53" s="3" t="n">
        <v>1</v>
      </c>
    </row>
    <row r="54" customFormat="false" ht="15" hidden="false" customHeight="false" outlineLevel="0" collapsed="false">
      <c r="A54" s="0" t="s">
        <v>465</v>
      </c>
      <c r="B54" s="0" t="s">
        <v>466</v>
      </c>
      <c r="C54" s="0" t="s">
        <v>467</v>
      </c>
      <c r="D54" s="0" t="s">
        <v>28</v>
      </c>
      <c r="E54" s="0" t="n">
        <v>7.3</v>
      </c>
      <c r="F54" s="0" t="s">
        <v>28</v>
      </c>
      <c r="G54" s="5" t="n">
        <v>39896</v>
      </c>
      <c r="H54" s="0" t="s">
        <v>468</v>
      </c>
      <c r="I54" s="0" t="s">
        <v>469</v>
      </c>
      <c r="J54" s="6" t="n">
        <v>43928</v>
      </c>
      <c r="K54" s="0" t="s">
        <v>470</v>
      </c>
      <c r="L54" s="5" t="n">
        <v>39807</v>
      </c>
      <c r="M54" s="0" t="s">
        <v>471</v>
      </c>
      <c r="N54" s="0" t="s">
        <v>472</v>
      </c>
      <c r="O54" s="0" t="s">
        <v>473</v>
      </c>
      <c r="P54" s="0" t="s">
        <v>474</v>
      </c>
      <c r="Q54" s="0" t="n">
        <f aca="false">LOOKUP(A54,'budget_gross.tsv'!A$2:A$8468,'budget_gross.tsv'!B$2:B$8468)</f>
        <v>200000000</v>
      </c>
      <c r="R54" s="0" t="n">
        <f aca="false">LOOKUP(A54,'budget_gross.tsv'!A$2:A$8468,'budget_gross.tsv'!C$2:C$8468)</f>
        <v>2411071</v>
      </c>
      <c r="S54" s="1" t="n">
        <f aca="false">R54-Q54</f>
        <v>-197588929</v>
      </c>
      <c r="T54" s="2" t="n">
        <f aca="false">Q54 * 1.14</f>
        <v>228000000</v>
      </c>
      <c r="U54" s="2" t="n">
        <f aca="false">R54 * 1.14</f>
        <v>2748620.94</v>
      </c>
      <c r="V54" s="2" t="n">
        <f aca="false">S54 * 1.14</f>
        <v>-225251379.06</v>
      </c>
      <c r="W54" s="1" t="n">
        <f aca="false">R54/Q54</f>
        <v>0.012055355</v>
      </c>
      <c r="X54" s="3" t="n">
        <v>1</v>
      </c>
    </row>
    <row r="55" customFormat="false" ht="15" hidden="false" customHeight="false" outlineLevel="0" collapsed="false">
      <c r="A55" s="0" t="s">
        <v>475</v>
      </c>
      <c r="B55" s="0" t="s">
        <v>476</v>
      </c>
      <c r="C55" s="0" t="s">
        <v>477</v>
      </c>
      <c r="D55" s="0" t="s">
        <v>28</v>
      </c>
      <c r="E55" s="0" t="n">
        <v>5.1</v>
      </c>
      <c r="F55" s="0" t="n">
        <v>45</v>
      </c>
      <c r="G55" s="5" t="n">
        <v>40491</v>
      </c>
      <c r="H55" s="0" t="s">
        <v>478</v>
      </c>
      <c r="I55" s="0" t="s">
        <v>479</v>
      </c>
      <c r="J55" s="0" t="n">
        <v>681</v>
      </c>
      <c r="K55" s="0" t="s">
        <v>480</v>
      </c>
      <c r="L55" s="5" t="n">
        <v>39832</v>
      </c>
      <c r="M55" s="0" t="s">
        <v>223</v>
      </c>
      <c r="N55" s="0" t="s">
        <v>376</v>
      </c>
      <c r="O55" s="0" t="s">
        <v>117</v>
      </c>
      <c r="Q55" s="0" t="n">
        <f aca="false">LOOKUP(A55,'budget_gross.tsv'!A$2:A$8468,'budget_gross.tsv'!B$2:B$8468)</f>
        <v>600000</v>
      </c>
      <c r="R55" s="0" t="n">
        <f aca="false">LOOKUP(A55,'budget_gross.tsv'!A$2:A$8468,'budget_gross.tsv'!C$2:C$8468)</f>
        <v>71007</v>
      </c>
      <c r="S55" s="1" t="n">
        <f aca="false">R55-Q55</f>
        <v>-528993</v>
      </c>
      <c r="T55" s="2" t="n">
        <f aca="false">Q55 * 1.14</f>
        <v>684000</v>
      </c>
      <c r="U55" s="2" t="n">
        <f aca="false">R55 * 1.14</f>
        <v>80947.98</v>
      </c>
      <c r="V55" s="2" t="n">
        <f aca="false">S55 * 1.14</f>
        <v>-603052.02</v>
      </c>
      <c r="W55" s="1" t="n">
        <f aca="false">R55/Q55</f>
        <v>0.118345</v>
      </c>
      <c r="X55" s="3" t="n">
        <v>1</v>
      </c>
    </row>
    <row r="56" customFormat="false" ht="15" hidden="false" customHeight="false" outlineLevel="0" collapsed="false">
      <c r="A56" s="0" t="s">
        <v>481</v>
      </c>
      <c r="B56" s="0" t="s">
        <v>482</v>
      </c>
      <c r="C56" s="0" t="s">
        <v>483</v>
      </c>
      <c r="D56" s="0" t="s">
        <v>28</v>
      </c>
      <c r="E56" s="0" t="n">
        <v>6.4</v>
      </c>
      <c r="F56" s="0" t="n">
        <v>44</v>
      </c>
      <c r="G56" s="5" t="n">
        <v>40218</v>
      </c>
      <c r="H56" s="0" t="s">
        <v>460</v>
      </c>
      <c r="I56" s="0" t="s">
        <v>484</v>
      </c>
      <c r="J56" s="6" t="n">
        <v>1376</v>
      </c>
      <c r="K56" s="0" t="s">
        <v>485</v>
      </c>
      <c r="L56" s="5" t="n">
        <v>39832</v>
      </c>
      <c r="M56" s="0" t="s">
        <v>486</v>
      </c>
      <c r="N56" s="0" t="s">
        <v>394</v>
      </c>
      <c r="O56" s="0" t="s">
        <v>90</v>
      </c>
      <c r="P56" s="0" t="s">
        <v>487</v>
      </c>
      <c r="Q56" s="0" t="n">
        <f aca="false">LOOKUP(A56,'budget_gross.tsv'!A$2:A$8468,'budget_gross.tsv'!B$2:B$8468)</f>
        <v>500000</v>
      </c>
      <c r="R56" s="0" t="n">
        <f aca="false">LOOKUP(A56,'budget_gross.tsv'!A$2:A$8468,'budget_gross.tsv'!C$2:C$8468)</f>
        <v>11276</v>
      </c>
      <c r="S56" s="1" t="n">
        <f aca="false">R56-Q56</f>
        <v>-488724</v>
      </c>
      <c r="T56" s="2" t="n">
        <f aca="false">Q56 * 1.14</f>
        <v>570000</v>
      </c>
      <c r="U56" s="2" t="n">
        <f aca="false">R56 * 1.14</f>
        <v>12854.64</v>
      </c>
      <c r="V56" s="2" t="n">
        <f aca="false">S56 * 1.14</f>
        <v>-557145.36</v>
      </c>
      <c r="W56" s="1" t="n">
        <f aca="false">R56/Q56</f>
        <v>0.022552</v>
      </c>
      <c r="X56" s="3" t="n">
        <v>1</v>
      </c>
    </row>
    <row r="57" customFormat="false" ht="15" hidden="false" customHeight="false" outlineLevel="0" collapsed="false">
      <c r="A57" s="0" t="s">
        <v>488</v>
      </c>
      <c r="B57" s="0" t="s">
        <v>489</v>
      </c>
      <c r="C57" s="0" t="s">
        <v>490</v>
      </c>
      <c r="D57" s="0" t="s">
        <v>28</v>
      </c>
      <c r="E57" s="0" t="n">
        <v>8.1</v>
      </c>
      <c r="F57" s="0" t="s">
        <v>28</v>
      </c>
      <c r="G57" s="5" t="n">
        <v>40141</v>
      </c>
      <c r="H57" s="0" t="s">
        <v>381</v>
      </c>
      <c r="I57" s="0" t="s">
        <v>491</v>
      </c>
      <c r="J57" s="6" t="n">
        <v>23239</v>
      </c>
      <c r="K57" s="0" t="s">
        <v>492</v>
      </c>
      <c r="L57" s="5" t="n">
        <v>39850</v>
      </c>
      <c r="M57" s="0" t="s">
        <v>493</v>
      </c>
      <c r="N57" s="0" t="s">
        <v>437</v>
      </c>
      <c r="O57" s="0" t="s">
        <v>494</v>
      </c>
      <c r="P57" s="0" t="s">
        <v>495</v>
      </c>
      <c r="Q57" s="0" t="n">
        <f aca="false">LOOKUP(A57,'budget_gross.tsv'!A$2:A$8468,'budget_gross.tsv'!B$2:B$8468)</f>
        <v>60000000</v>
      </c>
      <c r="R57" s="0" t="n">
        <f aca="false">LOOKUP(A57,'budget_gross.tsv'!A$2:A$8468,'budget_gross.tsv'!C$2:C$8468)</f>
        <v>10950</v>
      </c>
      <c r="S57" s="1" t="n">
        <f aca="false">R57-Q57</f>
        <v>-59989050</v>
      </c>
      <c r="T57" s="2" t="n">
        <f aca="false">Q57 * 1.14</f>
        <v>68400000</v>
      </c>
      <c r="U57" s="2" t="n">
        <f aca="false">R57 * 1.14</f>
        <v>12483</v>
      </c>
      <c r="V57" s="2" t="n">
        <f aca="false">S57 * 1.14</f>
        <v>-68387517</v>
      </c>
      <c r="W57" s="1" t="n">
        <f aca="false">R57/Q57</f>
        <v>0.0001825</v>
      </c>
      <c r="X57" s="3" t="n">
        <v>1</v>
      </c>
    </row>
    <row r="58" customFormat="false" ht="15" hidden="false" customHeight="false" outlineLevel="0" collapsed="false">
      <c r="A58" s="0" t="s">
        <v>496</v>
      </c>
      <c r="B58" s="0" t="s">
        <v>497</v>
      </c>
      <c r="C58" s="0" t="s">
        <v>498</v>
      </c>
      <c r="D58" s="0" t="s">
        <v>28</v>
      </c>
      <c r="E58" s="0" t="n">
        <v>5.5</v>
      </c>
      <c r="F58" s="0" t="n">
        <v>43</v>
      </c>
      <c r="G58" s="5" t="n">
        <v>40015</v>
      </c>
      <c r="H58" s="0" t="s">
        <v>499</v>
      </c>
      <c r="I58" s="0" t="s">
        <v>500</v>
      </c>
      <c r="J58" s="0" t="n">
        <v>510</v>
      </c>
      <c r="K58" s="0" t="s">
        <v>501</v>
      </c>
      <c r="L58" s="5" t="n">
        <v>39878</v>
      </c>
      <c r="M58" s="0" t="s">
        <v>42</v>
      </c>
      <c r="N58" s="0" t="s">
        <v>376</v>
      </c>
      <c r="O58" s="0" t="s">
        <v>502</v>
      </c>
      <c r="P58" s="0" t="s">
        <v>503</v>
      </c>
      <c r="Q58" s="0" t="n">
        <f aca="false">LOOKUP(A58,'budget_gross.tsv'!A$2:A$8468,'budget_gross.tsv'!B$2:B$8468)</f>
        <v>250000</v>
      </c>
      <c r="R58" s="0" t="n">
        <f aca="false">LOOKUP(A58,'budget_gross.tsv'!A$2:A$8468,'budget_gross.tsv'!C$2:C$8468)</f>
        <v>9626</v>
      </c>
      <c r="S58" s="1" t="n">
        <f aca="false">R58-Q58</f>
        <v>-240374</v>
      </c>
      <c r="T58" s="2" t="n">
        <f aca="false">Q58 * 1.14</f>
        <v>285000</v>
      </c>
      <c r="U58" s="2" t="n">
        <f aca="false">R58 * 1.14</f>
        <v>10973.64</v>
      </c>
      <c r="V58" s="2" t="n">
        <f aca="false">S58 * 1.14</f>
        <v>-274026.36</v>
      </c>
      <c r="W58" s="1" t="n">
        <f aca="false">R58/Q58</f>
        <v>0.038504</v>
      </c>
      <c r="X58" s="3" t="n">
        <v>1</v>
      </c>
    </row>
    <row r="59" customFormat="false" ht="15" hidden="false" customHeight="false" outlineLevel="0" collapsed="false">
      <c r="A59" s="0" t="s">
        <v>504</v>
      </c>
      <c r="B59" s="0" t="s">
        <v>505</v>
      </c>
      <c r="C59" s="0" t="s">
        <v>506</v>
      </c>
      <c r="D59" s="0" t="s">
        <v>28</v>
      </c>
      <c r="E59" s="0" t="n">
        <v>6.1</v>
      </c>
      <c r="F59" s="0" t="n">
        <v>56</v>
      </c>
      <c r="G59" s="5" t="n">
        <v>40463</v>
      </c>
      <c r="H59" s="0" t="s">
        <v>391</v>
      </c>
      <c r="I59" s="0" t="s">
        <v>507</v>
      </c>
      <c r="J59" s="6" t="n">
        <v>1233</v>
      </c>
      <c r="K59" s="0" t="s">
        <v>508</v>
      </c>
      <c r="L59" s="5" t="n">
        <v>39886</v>
      </c>
      <c r="M59" s="0" t="s">
        <v>305</v>
      </c>
      <c r="N59" s="0" t="s">
        <v>509</v>
      </c>
      <c r="O59" s="0" t="s">
        <v>90</v>
      </c>
      <c r="Q59" s="0" t="n">
        <f aca="false">LOOKUP(A59,'budget_gross.tsv'!A$2:A$8468,'budget_gross.tsv'!B$2:B$8468)</f>
        <v>15000</v>
      </c>
      <c r="R59" s="0" t="n">
        <f aca="false">LOOKUP(A59,'budget_gross.tsv'!A$2:A$8468,'budget_gross.tsv'!C$2:C$8468)</f>
        <v>76382</v>
      </c>
      <c r="S59" s="1" t="n">
        <f aca="false">R59-Q59</f>
        <v>61382</v>
      </c>
      <c r="T59" s="2" t="n">
        <f aca="false">Q59 * 1.14</f>
        <v>17100</v>
      </c>
      <c r="U59" s="2" t="n">
        <f aca="false">R59 * 1.14</f>
        <v>87075.48</v>
      </c>
      <c r="V59" s="2" t="n">
        <f aca="false">S59 * 1.14</f>
        <v>69975.48</v>
      </c>
      <c r="W59" s="1" t="n">
        <f aca="false">R59/Q59</f>
        <v>5.09213333333333</v>
      </c>
      <c r="X59" s="3" t="n">
        <v>4</v>
      </c>
    </row>
    <row r="60" customFormat="false" ht="15" hidden="false" customHeight="false" outlineLevel="0" collapsed="false">
      <c r="A60" s="0" t="s">
        <v>510</v>
      </c>
      <c r="B60" s="0" t="s">
        <v>511</v>
      </c>
      <c r="C60" s="0" t="s">
        <v>512</v>
      </c>
      <c r="D60" s="0" t="s">
        <v>28</v>
      </c>
      <c r="E60" s="0" t="n">
        <v>6.5</v>
      </c>
      <c r="F60" s="0" t="s">
        <v>28</v>
      </c>
      <c r="G60" s="5" t="n">
        <v>40210</v>
      </c>
      <c r="H60" s="0" t="s">
        <v>513</v>
      </c>
      <c r="I60" s="0" t="s">
        <v>514</v>
      </c>
      <c r="J60" s="0" t="n">
        <v>189</v>
      </c>
      <c r="K60" s="0" t="s">
        <v>515</v>
      </c>
      <c r="L60" s="5" t="n">
        <v>39974</v>
      </c>
      <c r="M60" s="0" t="s">
        <v>516</v>
      </c>
      <c r="N60" s="0" t="s">
        <v>517</v>
      </c>
      <c r="O60" s="0" t="s">
        <v>28</v>
      </c>
      <c r="P60" s="0" t="s">
        <v>518</v>
      </c>
      <c r="Q60" s="0" t="n">
        <f aca="false">LOOKUP(A60,'budget_gross.tsv'!A$2:A$8468,'budget_gross.tsv'!B$2:B$8468)</f>
        <v>6000000</v>
      </c>
      <c r="R60" s="0" t="n">
        <f aca="false">LOOKUP(A60,'budget_gross.tsv'!A$2:A$8468,'budget_gross.tsv'!C$2:C$8468)</f>
        <v>7518876</v>
      </c>
      <c r="S60" s="1" t="n">
        <f aca="false">R60-Q60</f>
        <v>1518876</v>
      </c>
      <c r="T60" s="2" t="n">
        <f aca="false">Q60 * 1.14</f>
        <v>6840000</v>
      </c>
      <c r="U60" s="2" t="n">
        <f aca="false">R60 * 1.14</f>
        <v>8571518.64</v>
      </c>
      <c r="V60" s="2" t="n">
        <f aca="false">S60 * 1.14</f>
        <v>1731518.64</v>
      </c>
      <c r="W60" s="1" t="n">
        <f aca="false">R60/Q60</f>
        <v>1.253146</v>
      </c>
      <c r="X60" s="3" t="n">
        <v>2</v>
      </c>
    </row>
    <row r="61" customFormat="false" ht="15" hidden="false" customHeight="false" outlineLevel="0" collapsed="false">
      <c r="A61" s="0" t="s">
        <v>519</v>
      </c>
      <c r="B61" s="0" t="s">
        <v>520</v>
      </c>
      <c r="C61" s="0" t="s">
        <v>521</v>
      </c>
      <c r="D61" s="0" t="s">
        <v>28</v>
      </c>
      <c r="E61" s="0" t="n">
        <v>6.4</v>
      </c>
      <c r="F61" s="0" t="s">
        <v>28</v>
      </c>
      <c r="G61" s="0" t="s">
        <v>28</v>
      </c>
      <c r="H61" s="0" t="s">
        <v>522</v>
      </c>
      <c r="I61" s="0" t="s">
        <v>523</v>
      </c>
      <c r="J61" s="0" t="n">
        <v>151</v>
      </c>
      <c r="K61" s="0" t="s">
        <v>524</v>
      </c>
      <c r="L61" s="5" t="n">
        <v>39977</v>
      </c>
      <c r="M61" s="0" t="s">
        <v>403</v>
      </c>
      <c r="N61" s="0" t="s">
        <v>446</v>
      </c>
      <c r="O61" s="0" t="s">
        <v>117</v>
      </c>
      <c r="Q61" s="0" t="n">
        <f aca="false">LOOKUP(A61,'budget_gross.tsv'!A$2:A$8468,'budget_gross.tsv'!B$2:B$8468)</f>
        <v>2000000</v>
      </c>
      <c r="R61" s="0" t="n">
        <f aca="false">LOOKUP(A61,'budget_gross.tsv'!A$2:A$8468,'budget_gross.tsv'!C$2:C$8468)</f>
        <v>54473</v>
      </c>
      <c r="S61" s="1" t="n">
        <f aca="false">R61-Q61</f>
        <v>-1945527</v>
      </c>
      <c r="T61" s="2" t="n">
        <f aca="false">Q61 * 1.14</f>
        <v>2280000</v>
      </c>
      <c r="U61" s="2" t="n">
        <f aca="false">R61 * 1.14</f>
        <v>62099.22</v>
      </c>
      <c r="V61" s="2" t="n">
        <f aca="false">S61 * 1.14</f>
        <v>-2217900.78</v>
      </c>
      <c r="W61" s="1" t="n">
        <f aca="false">R61/Q61</f>
        <v>0.0272365</v>
      </c>
      <c r="X61" s="3" t="n">
        <v>1</v>
      </c>
    </row>
    <row r="62" customFormat="false" ht="15" hidden="false" customHeight="false" outlineLevel="0" collapsed="false">
      <c r="A62" s="0" t="s">
        <v>525</v>
      </c>
      <c r="B62" s="0" t="s">
        <v>526</v>
      </c>
      <c r="C62" s="0" t="s">
        <v>527</v>
      </c>
      <c r="D62" s="0" t="s">
        <v>28</v>
      </c>
      <c r="E62" s="0" t="n">
        <v>7.1</v>
      </c>
      <c r="F62" s="0" t="n">
        <v>74</v>
      </c>
      <c r="G62" s="5" t="n">
        <v>41023</v>
      </c>
      <c r="H62" s="0" t="s">
        <v>391</v>
      </c>
      <c r="I62" s="0" t="s">
        <v>528</v>
      </c>
      <c r="J62" s="6" t="n">
        <v>1838</v>
      </c>
      <c r="K62" s="0" t="s">
        <v>529</v>
      </c>
      <c r="L62" s="5" t="n">
        <v>40037</v>
      </c>
      <c r="M62" s="0" t="s">
        <v>347</v>
      </c>
      <c r="N62" s="0" t="s">
        <v>530</v>
      </c>
      <c r="O62" s="0" t="s">
        <v>531</v>
      </c>
      <c r="Q62" s="0" t="n">
        <f aca="false">LOOKUP(A62,'budget_gross.tsv'!A$2:A$8468,'budget_gross.tsv'!B$2:B$8468)</f>
        <v>6500000</v>
      </c>
      <c r="R62" s="0" t="n">
        <f aca="false">LOOKUP(A62,'budget_gross.tsv'!A$2:A$8468,'budget_gross.tsv'!C$2:C$8468)</f>
        <v>20205</v>
      </c>
      <c r="S62" s="1" t="n">
        <f aca="false">R62-Q62</f>
        <v>-6479795</v>
      </c>
      <c r="T62" s="2" t="n">
        <f aca="false">Q62 * 1.14</f>
        <v>7410000</v>
      </c>
      <c r="U62" s="2" t="n">
        <f aca="false">R62 * 1.14</f>
        <v>23033.7</v>
      </c>
      <c r="V62" s="2" t="n">
        <f aca="false">S62 * 1.14</f>
        <v>-7386966.3</v>
      </c>
      <c r="W62" s="1" t="n">
        <f aca="false">R62/Q62</f>
        <v>0.00310846153846154</v>
      </c>
      <c r="X62" s="3" t="n">
        <v>1</v>
      </c>
    </row>
    <row r="63" customFormat="false" ht="15" hidden="false" customHeight="false" outlineLevel="0" collapsed="false">
      <c r="A63" s="0" t="s">
        <v>532</v>
      </c>
      <c r="B63" s="0" t="s">
        <v>533</v>
      </c>
      <c r="C63" s="0" t="s">
        <v>534</v>
      </c>
      <c r="D63" s="0" t="s">
        <v>28</v>
      </c>
      <c r="E63" s="0" t="n">
        <v>7.2</v>
      </c>
      <c r="F63" s="0" t="n">
        <v>70</v>
      </c>
      <c r="G63" s="5" t="n">
        <v>40288</v>
      </c>
      <c r="H63" s="0" t="s">
        <v>416</v>
      </c>
      <c r="I63" s="0" t="s">
        <v>535</v>
      </c>
      <c r="J63" s="0" t="n">
        <v>156</v>
      </c>
      <c r="K63" s="0" t="s">
        <v>536</v>
      </c>
      <c r="L63" s="5" t="n">
        <v>40039</v>
      </c>
      <c r="M63" s="0" t="s">
        <v>427</v>
      </c>
      <c r="N63" s="0" t="s">
        <v>289</v>
      </c>
      <c r="O63" s="0" t="s">
        <v>537</v>
      </c>
      <c r="P63" s="0" t="s">
        <v>538</v>
      </c>
      <c r="Q63" s="0" t="n">
        <f aca="false">LOOKUP(A63,'budget_gross.tsv'!A$2:A$8468,'budget_gross.tsv'!B$2:B$8468)</f>
        <v>1200000</v>
      </c>
      <c r="R63" s="0" t="n">
        <f aca="false">LOOKUP(A63,'budget_gross.tsv'!A$2:A$8468,'budget_gross.tsv'!C$2:C$8468)</f>
        <v>26484</v>
      </c>
      <c r="S63" s="1" t="n">
        <f aca="false">R63-Q63</f>
        <v>-1173516</v>
      </c>
      <c r="T63" s="2" t="n">
        <f aca="false">Q63 * 1.14</f>
        <v>1368000</v>
      </c>
      <c r="U63" s="2" t="n">
        <f aca="false">R63 * 1.14</f>
        <v>30191.76</v>
      </c>
      <c r="V63" s="2" t="n">
        <f aca="false">S63 * 1.14</f>
        <v>-1337808.24</v>
      </c>
      <c r="W63" s="1" t="n">
        <f aca="false">R63/Q63</f>
        <v>0.02207</v>
      </c>
      <c r="X63" s="3" t="n">
        <v>1</v>
      </c>
    </row>
    <row r="64" customFormat="false" ht="15" hidden="false" customHeight="false" outlineLevel="0" collapsed="false">
      <c r="A64" s="0" t="s">
        <v>539</v>
      </c>
      <c r="B64" s="0" t="s">
        <v>540</v>
      </c>
      <c r="C64" s="0" t="s">
        <v>541</v>
      </c>
      <c r="D64" s="0" t="s">
        <v>28</v>
      </c>
      <c r="E64" s="0" t="n">
        <v>6.2</v>
      </c>
      <c r="F64" s="0" t="n">
        <v>59</v>
      </c>
      <c r="G64" s="5" t="n">
        <v>39917</v>
      </c>
      <c r="H64" s="0" t="s">
        <v>542</v>
      </c>
      <c r="I64" s="0" t="s">
        <v>543</v>
      </c>
      <c r="J64" s="0" t="n">
        <v>514</v>
      </c>
      <c r="K64" s="0" t="s">
        <v>544</v>
      </c>
      <c r="L64" s="5" t="n">
        <v>40103</v>
      </c>
      <c r="M64" s="0" t="s">
        <v>142</v>
      </c>
      <c r="N64" s="0" t="s">
        <v>289</v>
      </c>
      <c r="O64" s="0" t="s">
        <v>28</v>
      </c>
      <c r="P64" s="0" t="s">
        <v>545</v>
      </c>
      <c r="Q64" s="0" t="n">
        <f aca="false">LOOKUP(A64,'budget_gross.tsv'!A$2:A$8468,'budget_gross.tsv'!B$2:B$8468)</f>
        <v>500000</v>
      </c>
      <c r="R64" s="0" t="n">
        <f aca="false">LOOKUP(A64,'budget_gross.tsv'!A$2:A$8468,'budget_gross.tsv'!C$2:C$8468)</f>
        <v>28562</v>
      </c>
      <c r="S64" s="1" t="n">
        <f aca="false">R64-Q64</f>
        <v>-471438</v>
      </c>
      <c r="T64" s="2" t="n">
        <f aca="false">Q64 * 1.14</f>
        <v>570000</v>
      </c>
      <c r="U64" s="2" t="n">
        <f aca="false">R64 * 1.14</f>
        <v>32560.68</v>
      </c>
      <c r="V64" s="2" t="n">
        <f aca="false">S64 * 1.14</f>
        <v>-537439.32</v>
      </c>
      <c r="W64" s="1" t="n">
        <f aca="false">R64/Q64</f>
        <v>0.057124</v>
      </c>
      <c r="X64" s="3" t="n">
        <v>1</v>
      </c>
    </row>
    <row r="65" customFormat="false" ht="15" hidden="false" customHeight="false" outlineLevel="0" collapsed="false">
      <c r="A65" s="0" t="s">
        <v>546</v>
      </c>
      <c r="B65" s="0" t="s">
        <v>547</v>
      </c>
      <c r="C65" s="0" t="s">
        <v>548</v>
      </c>
      <c r="D65" s="0" t="s">
        <v>28</v>
      </c>
      <c r="E65" s="0" t="n">
        <v>6.1</v>
      </c>
      <c r="F65" s="0" t="s">
        <v>28</v>
      </c>
      <c r="G65" s="5" t="n">
        <v>40316</v>
      </c>
      <c r="H65" s="0" t="s">
        <v>549</v>
      </c>
      <c r="I65" s="0" t="s">
        <v>550</v>
      </c>
      <c r="J65" s="6" t="n">
        <v>1272</v>
      </c>
      <c r="K65" s="0" t="s">
        <v>551</v>
      </c>
      <c r="L65" s="5" t="n">
        <v>40132</v>
      </c>
      <c r="M65" s="0" t="s">
        <v>552</v>
      </c>
      <c r="N65" s="0" t="s">
        <v>394</v>
      </c>
      <c r="O65" s="0" t="s">
        <v>553</v>
      </c>
      <c r="P65" s="0" t="s">
        <v>554</v>
      </c>
      <c r="Q65" s="0" t="n">
        <f aca="false">LOOKUP(A65,'budget_gross.tsv'!A$2:A$8468,'budget_gross.tsv'!B$2:B$8468)</f>
        <v>1200000</v>
      </c>
      <c r="R65" s="0" t="n">
        <f aca="false">LOOKUP(A65,'budget_gross.tsv'!A$2:A$8468,'budget_gross.tsv'!C$2:C$8468)</f>
        <v>5343</v>
      </c>
      <c r="S65" s="1" t="n">
        <f aca="false">R65-Q65</f>
        <v>-1194657</v>
      </c>
      <c r="T65" s="2" t="n">
        <f aca="false">Q65 * 1.14</f>
        <v>1368000</v>
      </c>
      <c r="U65" s="2" t="n">
        <f aca="false">R65 * 1.14</f>
        <v>6091.02</v>
      </c>
      <c r="V65" s="2" t="n">
        <f aca="false">S65 * 1.14</f>
        <v>-1361908.98</v>
      </c>
      <c r="W65" s="1" t="n">
        <f aca="false">R65/Q65</f>
        <v>0.0044525</v>
      </c>
      <c r="X65" s="3" t="n">
        <v>1</v>
      </c>
    </row>
    <row r="66" customFormat="false" ht="15" hidden="false" customHeight="false" outlineLevel="0" collapsed="false">
      <c r="A66" s="0" t="s">
        <v>555</v>
      </c>
      <c r="B66" s="0" t="s">
        <v>556</v>
      </c>
      <c r="C66" s="0" t="s">
        <v>557</v>
      </c>
      <c r="D66" s="0" t="s">
        <v>28</v>
      </c>
      <c r="E66" s="0" t="n">
        <v>5.8</v>
      </c>
      <c r="F66" s="0" t="s">
        <v>28</v>
      </c>
      <c r="G66" s="5" t="n">
        <v>40231</v>
      </c>
      <c r="H66" s="0" t="s">
        <v>558</v>
      </c>
      <c r="I66" s="0" t="s">
        <v>559</v>
      </c>
      <c r="J66" s="6" t="n">
        <v>3828</v>
      </c>
      <c r="K66" s="0" t="s">
        <v>560</v>
      </c>
      <c r="L66" s="5" t="n">
        <v>40137</v>
      </c>
      <c r="M66" s="0" t="s">
        <v>561</v>
      </c>
      <c r="N66" s="0" t="s">
        <v>562</v>
      </c>
      <c r="O66" s="0" t="s">
        <v>563</v>
      </c>
      <c r="P66" s="0" t="s">
        <v>564</v>
      </c>
      <c r="Q66" s="0" t="n">
        <f aca="false">LOOKUP(A66,'budget_gross.tsv'!A$2:A$8468,'budget_gross.tsv'!B$2:B$8468)</f>
        <v>11000000</v>
      </c>
      <c r="R66" s="0" t="n">
        <f aca="false">LOOKUP(A66,'budget_gross.tsv'!A$2:A$8468,'budget_gross.tsv'!C$2:C$8468)</f>
        <v>754268</v>
      </c>
      <c r="S66" s="1" t="n">
        <f aca="false">R66-Q66</f>
        <v>-10245732</v>
      </c>
      <c r="T66" s="2" t="n">
        <f aca="false">Q66 * 1.14</f>
        <v>12540000</v>
      </c>
      <c r="U66" s="2" t="n">
        <f aca="false">R66 * 1.14</f>
        <v>859865.52</v>
      </c>
      <c r="V66" s="2" t="n">
        <f aca="false">S66 * 1.14</f>
        <v>-11680134.48</v>
      </c>
      <c r="W66" s="1" t="n">
        <f aca="false">R66/Q66</f>
        <v>0.0685698181818182</v>
      </c>
      <c r="X66" s="3" t="n">
        <v>1</v>
      </c>
    </row>
    <row r="67" customFormat="false" ht="15" hidden="false" customHeight="false" outlineLevel="0" collapsed="false">
      <c r="A67" s="0" t="s">
        <v>565</v>
      </c>
      <c r="B67" s="0" t="s">
        <v>566</v>
      </c>
      <c r="C67" s="0" t="s">
        <v>567</v>
      </c>
      <c r="D67" s="0" t="s">
        <v>28</v>
      </c>
      <c r="E67" s="0" t="n">
        <v>6.2</v>
      </c>
      <c r="F67" s="0" t="n">
        <v>57</v>
      </c>
      <c r="G67" s="5" t="n">
        <v>40281</v>
      </c>
      <c r="H67" s="0" t="s">
        <v>460</v>
      </c>
      <c r="I67" s="0" t="s">
        <v>568</v>
      </c>
      <c r="J67" s="6" t="n">
        <v>1330</v>
      </c>
      <c r="K67" s="0" t="s">
        <v>569</v>
      </c>
      <c r="L67" s="5" t="n">
        <v>40150</v>
      </c>
      <c r="M67" s="0" t="s">
        <v>486</v>
      </c>
      <c r="N67" s="0" t="s">
        <v>446</v>
      </c>
      <c r="O67" s="0" t="s">
        <v>189</v>
      </c>
      <c r="P67" s="0" t="s">
        <v>570</v>
      </c>
      <c r="Q67" s="0" t="n">
        <f aca="false">LOOKUP(A67,'budget_gross.tsv'!A$2:A$8468,'budget_gross.tsv'!B$2:B$8468)</f>
        <v>1500000</v>
      </c>
      <c r="R67" s="0" t="n">
        <f aca="false">LOOKUP(A67,'budget_gross.tsv'!A$2:A$8468,'budget_gross.tsv'!C$2:C$8468)</f>
        <v>17580</v>
      </c>
      <c r="S67" s="1" t="n">
        <f aca="false">R67-Q67</f>
        <v>-1482420</v>
      </c>
      <c r="T67" s="2" t="n">
        <f aca="false">Q67 * 1.14</f>
        <v>1710000</v>
      </c>
      <c r="U67" s="2" t="n">
        <f aca="false">R67 * 1.14</f>
        <v>20041.2</v>
      </c>
      <c r="V67" s="2" t="n">
        <f aca="false">S67 * 1.14</f>
        <v>-1689958.8</v>
      </c>
      <c r="W67" s="1" t="n">
        <f aca="false">R67/Q67</f>
        <v>0.01172</v>
      </c>
      <c r="X67" s="3" t="n">
        <v>1</v>
      </c>
    </row>
    <row r="68" customFormat="false" ht="15" hidden="false" customHeight="false" outlineLevel="0" collapsed="false">
      <c r="A68" s="0" t="s">
        <v>571</v>
      </c>
      <c r="B68" s="0" t="s">
        <v>572</v>
      </c>
      <c r="C68" s="0" t="s">
        <v>573</v>
      </c>
      <c r="D68" s="0" t="s">
        <v>28</v>
      </c>
      <c r="E68" s="0" t="n">
        <v>7.2</v>
      </c>
      <c r="F68" s="0" t="n">
        <v>30</v>
      </c>
      <c r="G68" s="5" t="n">
        <v>40204</v>
      </c>
      <c r="H68" s="0" t="s">
        <v>574</v>
      </c>
      <c r="I68" s="0" t="s">
        <v>575</v>
      </c>
      <c r="J68" s="6" t="n">
        <v>8955</v>
      </c>
      <c r="K68" s="0" t="s">
        <v>576</v>
      </c>
      <c r="L68" s="5" t="n">
        <v>40151</v>
      </c>
      <c r="M68" s="0" t="s">
        <v>577</v>
      </c>
      <c r="N68" s="0" t="s">
        <v>356</v>
      </c>
      <c r="O68" s="0" t="s">
        <v>578</v>
      </c>
      <c r="P68" s="0" t="s">
        <v>579</v>
      </c>
      <c r="Q68" s="0" t="n">
        <f aca="false">LOOKUP(A68,'budget_gross.tsv'!A$2:A$8468,'budget_gross.tsv'!B$2:B$8468)</f>
        <v>150000000</v>
      </c>
      <c r="R68" s="0" t="n">
        <f aca="false">LOOKUP(A68,'budget_gross.tsv'!A$2:A$8468,'budget_gross.tsv'!C$2:C$8468)</f>
        <v>199228</v>
      </c>
      <c r="S68" s="1" t="n">
        <f aca="false">R68-Q68</f>
        <v>-149800772</v>
      </c>
      <c r="T68" s="2" t="n">
        <f aca="false">Q68 * 1.14</f>
        <v>171000000</v>
      </c>
      <c r="U68" s="2" t="n">
        <f aca="false">R68 * 1.14</f>
        <v>227119.92</v>
      </c>
      <c r="V68" s="2" t="n">
        <f aca="false">S68 * 1.14</f>
        <v>-170772880.08</v>
      </c>
      <c r="W68" s="1" t="n">
        <f aca="false">R68/Q68</f>
        <v>0.00132818666666667</v>
      </c>
      <c r="X68" s="3" t="n">
        <v>1</v>
      </c>
    </row>
    <row r="69" customFormat="false" ht="15" hidden="false" customHeight="false" outlineLevel="0" collapsed="false">
      <c r="A69" s="0" t="s">
        <v>580</v>
      </c>
      <c r="B69" s="0" t="s">
        <v>581</v>
      </c>
      <c r="C69" s="0" t="s">
        <v>582</v>
      </c>
      <c r="D69" s="0" t="s">
        <v>28</v>
      </c>
      <c r="E69" s="0" t="n">
        <v>7.4</v>
      </c>
      <c r="F69" s="0" t="s">
        <v>28</v>
      </c>
      <c r="G69" s="5" t="n">
        <v>40295</v>
      </c>
      <c r="H69" s="0" t="s">
        <v>583</v>
      </c>
      <c r="I69" s="0" t="s">
        <v>584</v>
      </c>
      <c r="J69" s="0" t="n">
        <v>400</v>
      </c>
      <c r="K69" s="0" t="s">
        <v>585</v>
      </c>
      <c r="L69" s="5" t="n">
        <v>40163</v>
      </c>
      <c r="M69" s="0" t="s">
        <v>232</v>
      </c>
      <c r="N69" s="0" t="s">
        <v>289</v>
      </c>
      <c r="O69" s="0" t="s">
        <v>28</v>
      </c>
      <c r="P69" s="0" t="s">
        <v>586</v>
      </c>
      <c r="Q69" s="0" t="n">
        <f aca="false">LOOKUP(A69,'budget_gross.tsv'!A$2:A$8468,'budget_gross.tsv'!B$2:B$8468)</f>
        <v>1000000</v>
      </c>
      <c r="R69" s="0" t="n">
        <f aca="false">LOOKUP(A69,'budget_gross.tsv'!A$2:A$8468,'budget_gross.tsv'!C$2:C$8468)</f>
        <v>57324</v>
      </c>
      <c r="S69" s="1" t="n">
        <f aca="false">R69-Q69</f>
        <v>-942676</v>
      </c>
      <c r="T69" s="2" t="n">
        <f aca="false">Q69 * 1.14</f>
        <v>1140000</v>
      </c>
      <c r="U69" s="2" t="n">
        <f aca="false">R69 * 1.14</f>
        <v>65349.36</v>
      </c>
      <c r="V69" s="2" t="n">
        <f aca="false">S69 * 1.14</f>
        <v>-1074650.64</v>
      </c>
      <c r="W69" s="1" t="n">
        <f aca="false">R69/Q69</f>
        <v>0.057324</v>
      </c>
      <c r="X69" s="3" t="n">
        <v>1</v>
      </c>
    </row>
    <row r="70" customFormat="false" ht="15" hidden="false" customHeight="false" outlineLevel="0" collapsed="false">
      <c r="A70" s="0" t="s">
        <v>587</v>
      </c>
      <c r="B70" s="0" t="s">
        <v>588</v>
      </c>
      <c r="C70" s="0" t="s">
        <v>589</v>
      </c>
      <c r="D70" s="0" t="s">
        <v>28</v>
      </c>
      <c r="E70" s="0" t="n">
        <v>6.3</v>
      </c>
      <c r="F70" s="0" t="n">
        <v>56</v>
      </c>
      <c r="G70" s="0" t="s">
        <v>28</v>
      </c>
      <c r="H70" s="0" t="s">
        <v>590</v>
      </c>
      <c r="I70" s="0" t="s">
        <v>591</v>
      </c>
      <c r="J70" s="0" t="n">
        <v>140</v>
      </c>
      <c r="K70" s="0" t="s">
        <v>592</v>
      </c>
      <c r="L70" s="5" t="n">
        <v>40200</v>
      </c>
      <c r="M70" s="0" t="s">
        <v>142</v>
      </c>
      <c r="N70" s="0" t="s">
        <v>356</v>
      </c>
      <c r="O70" s="0" t="s">
        <v>90</v>
      </c>
      <c r="P70" s="0" t="s">
        <v>593</v>
      </c>
      <c r="Q70" s="0" t="n">
        <f aca="false">LOOKUP(A70,'budget_gross.tsv'!A$2:A$8468,'budget_gross.tsv'!B$2:B$8468)</f>
        <v>500000</v>
      </c>
      <c r="R70" s="0" t="n">
        <f aca="false">LOOKUP(A70,'budget_gross.tsv'!A$2:A$8468,'budget_gross.tsv'!C$2:C$8468)</f>
        <v>18117</v>
      </c>
      <c r="S70" s="1" t="n">
        <f aca="false">R70-Q70</f>
        <v>-481883</v>
      </c>
      <c r="T70" s="2" t="n">
        <f aca="false">Q70 * 1.12</f>
        <v>560000</v>
      </c>
      <c r="U70" s="2" t="n">
        <f aca="false">R70 * 1.12</f>
        <v>20291.04</v>
      </c>
      <c r="V70" s="2" t="n">
        <f aca="false">S70 * 1.12</f>
        <v>-539708.96</v>
      </c>
      <c r="W70" s="1" t="n">
        <f aca="false">R70/Q70</f>
        <v>0.036234</v>
      </c>
      <c r="X70" s="3" t="n">
        <v>1</v>
      </c>
    </row>
    <row r="71" customFormat="false" ht="15" hidden="false" customHeight="false" outlineLevel="0" collapsed="false">
      <c r="A71" s="0" t="s">
        <v>594</v>
      </c>
      <c r="B71" s="0" t="s">
        <v>595</v>
      </c>
      <c r="C71" s="0" t="s">
        <v>596</v>
      </c>
      <c r="D71" s="0" t="s">
        <v>28</v>
      </c>
      <c r="E71" s="0" t="n">
        <v>4.8</v>
      </c>
      <c r="F71" s="0" t="s">
        <v>28</v>
      </c>
      <c r="G71" s="5" t="n">
        <v>40316</v>
      </c>
      <c r="H71" s="0" t="s">
        <v>597</v>
      </c>
      <c r="I71" s="0" t="s">
        <v>598</v>
      </c>
      <c r="J71" s="0" t="n">
        <v>191</v>
      </c>
      <c r="K71" s="0" t="s">
        <v>599</v>
      </c>
      <c r="L71" s="5" t="n">
        <v>40200</v>
      </c>
      <c r="M71" s="0" t="s">
        <v>486</v>
      </c>
      <c r="N71" s="0" t="s">
        <v>356</v>
      </c>
      <c r="O71" s="0" t="s">
        <v>28</v>
      </c>
      <c r="P71" s="0" t="s">
        <v>600</v>
      </c>
      <c r="Q71" s="0" t="n">
        <f aca="false">LOOKUP(A71,'budget_gross.tsv'!A$2:A$8468,'budget_gross.tsv'!B$2:B$8468)</f>
        <v>1600000</v>
      </c>
      <c r="R71" s="0" t="n">
        <f aca="false">LOOKUP(A71,'budget_gross.tsv'!A$2:A$8468,'budget_gross.tsv'!C$2:C$8468)</f>
        <v>6103</v>
      </c>
      <c r="S71" s="1" t="n">
        <f aca="false">R71-Q71</f>
        <v>-1593897</v>
      </c>
      <c r="T71" s="2" t="n">
        <f aca="false">Q71 * 1.12</f>
        <v>1792000</v>
      </c>
      <c r="U71" s="2" t="n">
        <f aca="false">R71 * 1.12</f>
        <v>6835.36</v>
      </c>
      <c r="V71" s="2" t="n">
        <f aca="false">S71 * 1.12</f>
        <v>-1785164.64</v>
      </c>
      <c r="W71" s="1" t="n">
        <f aca="false">R71/Q71</f>
        <v>0.003814375</v>
      </c>
      <c r="X71" s="3" t="n">
        <v>1</v>
      </c>
    </row>
    <row r="72" customFormat="false" ht="15" hidden="false" customHeight="false" outlineLevel="0" collapsed="false">
      <c r="A72" s="0" t="s">
        <v>601</v>
      </c>
      <c r="B72" s="0" t="s">
        <v>602</v>
      </c>
      <c r="C72" s="0" t="s">
        <v>28</v>
      </c>
      <c r="D72" s="0" t="s">
        <v>28</v>
      </c>
      <c r="E72" s="0" t="n">
        <v>6.5</v>
      </c>
      <c r="F72" s="0" t="n">
        <v>60</v>
      </c>
      <c r="G72" s="5" t="n">
        <v>40644</v>
      </c>
      <c r="H72" s="0" t="s">
        <v>603</v>
      </c>
      <c r="I72" s="0" t="s">
        <v>604</v>
      </c>
      <c r="J72" s="0" t="n">
        <v>285</v>
      </c>
      <c r="K72" s="0" t="s">
        <v>605</v>
      </c>
      <c r="L72" s="5" t="n">
        <v>40291</v>
      </c>
      <c r="M72" s="0" t="s">
        <v>42</v>
      </c>
      <c r="N72" s="0" t="s">
        <v>289</v>
      </c>
      <c r="O72" s="0" t="s">
        <v>90</v>
      </c>
      <c r="P72" s="0" t="s">
        <v>606</v>
      </c>
      <c r="Q72" s="0" t="n">
        <f aca="false">LOOKUP(A72,'budget_gross.tsv'!A$2:A$8468,'budget_gross.tsv'!B$2:B$8468)</f>
        <v>250000</v>
      </c>
      <c r="R72" s="0" t="n">
        <f aca="false">LOOKUP(A72,'budget_gross.tsv'!A$2:A$8468,'budget_gross.tsv'!C$2:C$8468)</f>
        <v>23859</v>
      </c>
      <c r="S72" s="1" t="n">
        <f aca="false">R72-Q72</f>
        <v>-226141</v>
      </c>
      <c r="T72" s="2" t="n">
        <f aca="false">Q72 * 1.12</f>
        <v>280000</v>
      </c>
      <c r="U72" s="2" t="n">
        <f aca="false">R72 * 1.12</f>
        <v>26722.08</v>
      </c>
      <c r="V72" s="2" t="n">
        <f aca="false">S72 * 1.12</f>
        <v>-253277.92</v>
      </c>
      <c r="W72" s="1" t="n">
        <f aca="false">R72/Q72</f>
        <v>0.095436</v>
      </c>
      <c r="X72" s="3" t="n">
        <v>1</v>
      </c>
    </row>
    <row r="73" customFormat="false" ht="15" hidden="false" customHeight="false" outlineLevel="0" collapsed="false">
      <c r="A73" s="0" t="s">
        <v>607</v>
      </c>
      <c r="B73" s="0" t="s">
        <v>608</v>
      </c>
      <c r="C73" s="0" t="s">
        <v>609</v>
      </c>
      <c r="D73" s="0" t="s">
        <v>28</v>
      </c>
      <c r="E73" s="0" t="n">
        <v>4.9</v>
      </c>
      <c r="F73" s="0" t="n">
        <v>24</v>
      </c>
      <c r="G73" s="5" t="n">
        <v>40393</v>
      </c>
      <c r="H73" s="0" t="s">
        <v>460</v>
      </c>
      <c r="I73" s="0" t="s">
        <v>610</v>
      </c>
      <c r="J73" s="0" t="n">
        <v>539</v>
      </c>
      <c r="K73" s="0" t="s">
        <v>611</v>
      </c>
      <c r="L73" s="5" t="n">
        <v>40305</v>
      </c>
      <c r="M73" s="0" t="s">
        <v>305</v>
      </c>
      <c r="N73" s="0" t="s">
        <v>446</v>
      </c>
      <c r="O73" s="0" t="s">
        <v>502</v>
      </c>
      <c r="P73" s="0" t="s">
        <v>612</v>
      </c>
      <c r="Q73" s="0" t="n">
        <f aca="false">LOOKUP(A73,'budget_gross.tsv'!A$2:A$8468,'budget_gross.tsv'!B$2:B$8468)</f>
        <v>1200000</v>
      </c>
      <c r="R73" s="0" t="n">
        <f aca="false">LOOKUP(A73,'budget_gross.tsv'!A$2:A$8468,'budget_gross.tsv'!C$2:C$8468)</f>
        <v>6051</v>
      </c>
      <c r="S73" s="1" t="n">
        <f aca="false">R73-Q73</f>
        <v>-1193949</v>
      </c>
      <c r="T73" s="2" t="n">
        <f aca="false">Q73 * 1.12</f>
        <v>1344000</v>
      </c>
      <c r="U73" s="2" t="n">
        <f aca="false">R73 * 1.12</f>
        <v>6777.12</v>
      </c>
      <c r="V73" s="2" t="n">
        <f aca="false">S73 * 1.12</f>
        <v>-1337222.88</v>
      </c>
      <c r="W73" s="1" t="n">
        <f aca="false">R73/Q73</f>
        <v>0.0050425</v>
      </c>
      <c r="X73" s="3" t="n">
        <v>1</v>
      </c>
    </row>
    <row r="74" customFormat="false" ht="15" hidden="false" customHeight="false" outlineLevel="0" collapsed="false">
      <c r="A74" s="0" t="s">
        <v>613</v>
      </c>
      <c r="B74" s="0" t="s">
        <v>614</v>
      </c>
      <c r="C74" s="0" t="s">
        <v>615</v>
      </c>
      <c r="D74" s="0" t="s">
        <v>28</v>
      </c>
      <c r="E74" s="0" t="n">
        <v>6.4</v>
      </c>
      <c r="F74" s="0" t="n">
        <v>57</v>
      </c>
      <c r="G74" s="0" t="s">
        <v>28</v>
      </c>
      <c r="H74" s="0" t="s">
        <v>28</v>
      </c>
      <c r="I74" s="0" t="s">
        <v>616</v>
      </c>
      <c r="J74" s="0" t="n">
        <v>915</v>
      </c>
      <c r="K74" s="0" t="s">
        <v>617</v>
      </c>
      <c r="L74" s="5" t="n">
        <v>40312</v>
      </c>
      <c r="M74" s="0" t="s">
        <v>107</v>
      </c>
      <c r="N74" s="0" t="s">
        <v>356</v>
      </c>
      <c r="O74" s="0" t="s">
        <v>618</v>
      </c>
      <c r="P74" s="0" t="s">
        <v>619</v>
      </c>
      <c r="Q74" s="0" t="n">
        <f aca="false">LOOKUP(A74,'budget_gross.tsv'!A$2:A$8468,'budget_gross.tsv'!B$2:B$8468)</f>
        <v>300000</v>
      </c>
      <c r="R74" s="0" t="n">
        <f aca="false">LOOKUP(A74,'budget_gross.tsv'!A$2:A$8468,'budget_gross.tsv'!C$2:C$8468)</f>
        <v>27156</v>
      </c>
      <c r="S74" s="1" t="n">
        <f aca="false">R74-Q74</f>
        <v>-272844</v>
      </c>
      <c r="T74" s="2" t="n">
        <f aca="false">Q74 * 1.12</f>
        <v>336000</v>
      </c>
      <c r="U74" s="2" t="n">
        <f aca="false">R74 * 1.12</f>
        <v>30414.72</v>
      </c>
      <c r="V74" s="2" t="n">
        <f aca="false">S74 * 1.12</f>
        <v>-305585.28</v>
      </c>
      <c r="W74" s="1" t="n">
        <f aca="false">R74/Q74</f>
        <v>0.09052</v>
      </c>
      <c r="X74" s="3" t="n">
        <v>1</v>
      </c>
    </row>
    <row r="75" customFormat="false" ht="15" hidden="false" customHeight="false" outlineLevel="0" collapsed="false">
      <c r="A75" s="0" t="s">
        <v>620</v>
      </c>
      <c r="B75" s="0" t="s">
        <v>621</v>
      </c>
      <c r="C75" s="0" t="s">
        <v>622</v>
      </c>
      <c r="D75" s="0" t="s">
        <v>28</v>
      </c>
      <c r="E75" s="0" t="n">
        <v>5.6</v>
      </c>
      <c r="F75" s="0" t="s">
        <v>28</v>
      </c>
      <c r="G75" s="5" t="n">
        <v>40533</v>
      </c>
      <c r="H75" s="0" t="s">
        <v>381</v>
      </c>
      <c r="I75" s="0" t="s">
        <v>623</v>
      </c>
      <c r="J75" s="6" t="n">
        <v>6312</v>
      </c>
      <c r="K75" s="0" t="s">
        <v>624</v>
      </c>
      <c r="L75" s="5" t="n">
        <v>40361</v>
      </c>
      <c r="M75" s="0" t="s">
        <v>625</v>
      </c>
      <c r="N75" s="0" t="s">
        <v>437</v>
      </c>
      <c r="O75" s="0" t="s">
        <v>626</v>
      </c>
      <c r="Q75" s="0" t="n">
        <f aca="false">LOOKUP(A75,'budget_gross.tsv'!A$2:A$8468,'budget_gross.tsv'!B$2:B$8468)</f>
        <v>100000000</v>
      </c>
      <c r="R75" s="0" t="n">
        <f aca="false">LOOKUP(A75,'budget_gross.tsv'!A$2:A$8468,'budget_gross.tsv'!C$2:C$8468)</f>
        <v>847993</v>
      </c>
      <c r="S75" s="1" t="n">
        <f aca="false">R75-Q75</f>
        <v>-99152007</v>
      </c>
      <c r="T75" s="2" t="n">
        <f aca="false">Q75 * 1.12</f>
        <v>112000000</v>
      </c>
      <c r="U75" s="2" t="n">
        <f aca="false">R75 * 1.12</f>
        <v>949752.16</v>
      </c>
      <c r="V75" s="2" t="n">
        <f aca="false">S75 * 1.12</f>
        <v>-111050247.84</v>
      </c>
      <c r="W75" s="1" t="n">
        <f aca="false">R75/Q75</f>
        <v>0.00847993</v>
      </c>
      <c r="X75" s="3" t="n">
        <v>1</v>
      </c>
    </row>
    <row r="76" customFormat="false" ht="15" hidden="false" customHeight="false" outlineLevel="0" collapsed="false">
      <c r="A76" s="0" t="s">
        <v>627</v>
      </c>
      <c r="B76" s="0" t="s">
        <v>628</v>
      </c>
      <c r="C76" s="0" t="s">
        <v>629</v>
      </c>
      <c r="D76" s="0" t="s">
        <v>28</v>
      </c>
      <c r="E76" s="0" t="n">
        <v>6.3</v>
      </c>
      <c r="F76" s="0" t="s">
        <v>28</v>
      </c>
      <c r="G76" s="5" t="n">
        <v>40533</v>
      </c>
      <c r="H76" s="0" t="s">
        <v>630</v>
      </c>
      <c r="I76" s="0" t="s">
        <v>631</v>
      </c>
      <c r="J76" s="6" t="n">
        <v>22653</v>
      </c>
      <c r="K76" s="0" t="s">
        <v>632</v>
      </c>
      <c r="L76" s="5" t="n">
        <v>40431</v>
      </c>
      <c r="M76" s="0" t="s">
        <v>633</v>
      </c>
      <c r="N76" s="0" t="s">
        <v>634</v>
      </c>
      <c r="O76" s="0" t="s">
        <v>635</v>
      </c>
      <c r="P76" s="0" t="s">
        <v>636</v>
      </c>
      <c r="Q76" s="0" t="n">
        <f aca="false">LOOKUP(A76,'budget_gross.tsv'!A$2:A$8468,'budget_gross.tsv'!B$2:B$8468)</f>
        <v>9370000</v>
      </c>
      <c r="R76" s="0" t="n">
        <f aca="false">LOOKUP(A76,'budget_gross.tsv'!A$2:A$8468,'budget_gross.tsv'!C$2:C$8468)</f>
        <v>4632616</v>
      </c>
      <c r="S76" s="1" t="n">
        <f aca="false">R76-Q76</f>
        <v>-4737384</v>
      </c>
      <c r="T76" s="2" t="n">
        <f aca="false">Q76 * 1.12</f>
        <v>10494400</v>
      </c>
      <c r="U76" s="2" t="n">
        <f aca="false">R76 * 1.12</f>
        <v>5188529.92</v>
      </c>
      <c r="V76" s="2" t="n">
        <f aca="false">S76 * 1.12</f>
        <v>-5305870.08</v>
      </c>
      <c r="W76" s="1" t="n">
        <f aca="false">R76/Q76</f>
        <v>0.49440939167556</v>
      </c>
      <c r="X76" s="3" t="n">
        <v>1</v>
      </c>
    </row>
    <row r="77" customFormat="false" ht="15" hidden="false" customHeight="false" outlineLevel="0" collapsed="false">
      <c r="A77" s="0" t="s">
        <v>637</v>
      </c>
      <c r="B77" s="0" t="s">
        <v>638</v>
      </c>
      <c r="C77" s="0" t="s">
        <v>639</v>
      </c>
      <c r="D77" s="0" t="s">
        <v>28</v>
      </c>
      <c r="E77" s="0" t="n">
        <v>6.1</v>
      </c>
      <c r="F77" s="0" t="s">
        <v>28</v>
      </c>
      <c r="G77" s="0" t="s">
        <v>28</v>
      </c>
      <c r="H77" s="0" t="s">
        <v>640</v>
      </c>
      <c r="I77" s="0" t="s">
        <v>641</v>
      </c>
      <c r="J77" s="0" t="n">
        <v>234</v>
      </c>
      <c r="K77" s="0" t="s">
        <v>642</v>
      </c>
      <c r="L77" s="5" t="n">
        <v>40431</v>
      </c>
      <c r="M77" s="0" t="s">
        <v>272</v>
      </c>
      <c r="N77" s="0" t="s">
        <v>150</v>
      </c>
      <c r="O77" s="0" t="s">
        <v>117</v>
      </c>
      <c r="P77" s="0" t="s">
        <v>643</v>
      </c>
      <c r="Q77" s="0" t="n">
        <f aca="false">LOOKUP(A77,'budget_gross.tsv'!A$2:A$8468,'budget_gross.tsv'!B$2:B$8468)</f>
        <v>135000</v>
      </c>
      <c r="R77" s="0" t="n">
        <f aca="false">LOOKUP(A77,'budget_gross.tsv'!A$2:A$8468,'budget_gross.tsv'!C$2:C$8468)</f>
        <v>10474</v>
      </c>
      <c r="S77" s="1" t="n">
        <f aca="false">R77-Q77</f>
        <v>-124526</v>
      </c>
      <c r="T77" s="2" t="n">
        <f aca="false">Q77 * 1.12</f>
        <v>151200</v>
      </c>
      <c r="U77" s="2" t="n">
        <f aca="false">R77 * 1.12</f>
        <v>11730.88</v>
      </c>
      <c r="V77" s="2" t="n">
        <f aca="false">S77 * 1.12</f>
        <v>-139469.12</v>
      </c>
      <c r="W77" s="1" t="n">
        <f aca="false">R77/Q77</f>
        <v>0.0775851851851852</v>
      </c>
      <c r="X77" s="3" t="n">
        <v>1</v>
      </c>
    </row>
    <row r="78" customFormat="false" ht="15" hidden="false" customHeight="false" outlineLevel="0" collapsed="false">
      <c r="A78" s="0" t="s">
        <v>644</v>
      </c>
      <c r="B78" s="0" t="s">
        <v>645</v>
      </c>
      <c r="C78" s="0" t="s">
        <v>646</v>
      </c>
      <c r="D78" s="0" t="s">
        <v>28</v>
      </c>
      <c r="E78" s="0" t="n">
        <v>6.1</v>
      </c>
      <c r="F78" s="0" t="n">
        <v>71</v>
      </c>
      <c r="G78" s="5" t="n">
        <v>40777</v>
      </c>
      <c r="H78" s="0" t="s">
        <v>640</v>
      </c>
      <c r="I78" s="0" t="s">
        <v>647</v>
      </c>
      <c r="J78" s="0" t="n">
        <v>615</v>
      </c>
      <c r="K78" s="0" t="s">
        <v>648</v>
      </c>
      <c r="L78" s="5" t="n">
        <v>40439</v>
      </c>
      <c r="M78" s="0" t="s">
        <v>649</v>
      </c>
      <c r="N78" s="0" t="s">
        <v>446</v>
      </c>
      <c r="O78" s="0" t="s">
        <v>189</v>
      </c>
      <c r="P78" s="0" t="s">
        <v>650</v>
      </c>
      <c r="Q78" s="0" t="n">
        <f aca="false">LOOKUP(A78,'budget_gross.tsv'!A$2:A$8468,'budget_gross.tsv'!B$2:B$8468)</f>
        <v>50000</v>
      </c>
      <c r="R78" s="0" t="n">
        <f aca="false">LOOKUP(A78,'budget_gross.tsv'!A$2:A$8468,'budget_gross.tsv'!C$2:C$8468)</f>
        <v>360000</v>
      </c>
      <c r="S78" s="1" t="n">
        <f aca="false">R78-Q78</f>
        <v>310000</v>
      </c>
      <c r="T78" s="2" t="n">
        <f aca="false">Q78 * 1.12</f>
        <v>56000</v>
      </c>
      <c r="U78" s="2" t="n">
        <f aca="false">R78 * 1.12</f>
        <v>403200</v>
      </c>
      <c r="V78" s="2" t="n">
        <f aca="false">S78 * 1.12</f>
        <v>347200</v>
      </c>
      <c r="W78" s="1" t="n">
        <f aca="false">R78/Q78</f>
        <v>7.2</v>
      </c>
      <c r="X78" s="3" t="n">
        <v>4</v>
      </c>
    </row>
    <row r="79" customFormat="false" ht="15" hidden="false" customHeight="false" outlineLevel="0" collapsed="false">
      <c r="A79" s="0" t="s">
        <v>651</v>
      </c>
      <c r="B79" s="0" t="s">
        <v>652</v>
      </c>
      <c r="C79" s="0" t="s">
        <v>653</v>
      </c>
      <c r="D79" s="0" t="s">
        <v>28</v>
      </c>
      <c r="E79" s="0" t="n">
        <v>2.5</v>
      </c>
      <c r="F79" s="0" t="s">
        <v>28</v>
      </c>
      <c r="G79" s="5" t="n">
        <v>40596</v>
      </c>
      <c r="H79" s="0" t="s">
        <v>381</v>
      </c>
      <c r="I79" s="0" t="s">
        <v>654</v>
      </c>
      <c r="J79" s="6" t="n">
        <v>9070</v>
      </c>
      <c r="K79" s="0" t="s">
        <v>655</v>
      </c>
      <c r="L79" s="5" t="n">
        <v>40496</v>
      </c>
      <c r="M79" s="0" t="s">
        <v>656</v>
      </c>
      <c r="N79" s="0" t="s">
        <v>657</v>
      </c>
      <c r="O79" s="0" t="s">
        <v>658</v>
      </c>
      <c r="P79" s="0" t="s">
        <v>659</v>
      </c>
      <c r="Q79" s="0" t="n">
        <f aca="false">LOOKUP(A79,'budget_gross.tsv'!A$2:A$8468,'budget_gross.tsv'!B$2:B$8468)</f>
        <v>4200000</v>
      </c>
      <c r="R79" s="0" t="n">
        <f aca="false">LOOKUP(A79,'budget_gross.tsv'!A$2:A$8468,'budget_gross.tsv'!C$2:C$8468)</f>
        <v>1076266</v>
      </c>
      <c r="S79" s="1" t="n">
        <f aca="false">R79-Q79</f>
        <v>-3123734</v>
      </c>
      <c r="T79" s="2" t="n">
        <f aca="false">Q79 * 1.12</f>
        <v>4704000</v>
      </c>
      <c r="U79" s="2" t="n">
        <f aca="false">R79 * 1.12</f>
        <v>1205417.92</v>
      </c>
      <c r="V79" s="2" t="n">
        <f aca="false">S79 * 1.12</f>
        <v>-3498582.08</v>
      </c>
      <c r="W79" s="1" t="n">
        <f aca="false">R79/Q79</f>
        <v>0.25625380952381</v>
      </c>
      <c r="X79" s="3" t="n">
        <v>1</v>
      </c>
    </row>
    <row r="80" customFormat="false" ht="15" hidden="false" customHeight="false" outlineLevel="0" collapsed="false">
      <c r="A80" s="0" t="s">
        <v>660</v>
      </c>
      <c r="B80" s="0" t="s">
        <v>661</v>
      </c>
      <c r="C80" s="0" t="s">
        <v>662</v>
      </c>
      <c r="D80" s="0" t="s">
        <v>28</v>
      </c>
      <c r="E80" s="0" t="n">
        <v>7.2</v>
      </c>
      <c r="F80" s="0" t="n">
        <v>63</v>
      </c>
      <c r="G80" s="5" t="n">
        <v>40589</v>
      </c>
      <c r="H80" s="0" t="s">
        <v>663</v>
      </c>
      <c r="I80" s="0" t="s">
        <v>664</v>
      </c>
      <c r="J80" s="0" t="n">
        <v>904</v>
      </c>
      <c r="K80" s="0" t="s">
        <v>665</v>
      </c>
      <c r="L80" s="5" t="n">
        <v>40524</v>
      </c>
      <c r="M80" s="0" t="s">
        <v>89</v>
      </c>
      <c r="N80" s="0" t="s">
        <v>289</v>
      </c>
      <c r="O80" s="0" t="s">
        <v>28</v>
      </c>
      <c r="P80" s="0" t="s">
        <v>666</v>
      </c>
      <c r="Q80" s="0" t="n">
        <f aca="false">LOOKUP(A80,'budget_gross.tsv'!A$2:A$8468,'budget_gross.tsv'!B$2:B$8468)</f>
        <v>160000</v>
      </c>
      <c r="R80" s="0" t="n">
        <f aca="false">LOOKUP(A80,'budget_gross.tsv'!A$2:A$8468,'budget_gross.tsv'!C$2:C$8468)</f>
        <v>46380</v>
      </c>
      <c r="S80" s="1" t="n">
        <f aca="false">R80-Q80</f>
        <v>-113620</v>
      </c>
      <c r="T80" s="2" t="n">
        <f aca="false">Q80 * 1.12</f>
        <v>179200</v>
      </c>
      <c r="U80" s="2" t="n">
        <f aca="false">R80 * 1.12</f>
        <v>51945.6</v>
      </c>
      <c r="V80" s="2" t="n">
        <f aca="false">S80 * 1.12</f>
        <v>-127254.4</v>
      </c>
      <c r="W80" s="1" t="n">
        <f aca="false">R80/Q80</f>
        <v>0.289875</v>
      </c>
      <c r="X80" s="3" t="n">
        <v>1</v>
      </c>
    </row>
    <row r="81" customFormat="false" ht="15" hidden="false" customHeight="false" outlineLevel="0" collapsed="false">
      <c r="A81" s="0" t="s">
        <v>667</v>
      </c>
      <c r="B81" s="0" t="s">
        <v>668</v>
      </c>
      <c r="C81" s="0" t="s">
        <v>669</v>
      </c>
      <c r="D81" s="0" t="s">
        <v>28</v>
      </c>
      <c r="E81" s="0" t="n">
        <v>7.2</v>
      </c>
      <c r="F81" s="0" t="s">
        <v>28</v>
      </c>
      <c r="G81" s="5" t="n">
        <v>40610</v>
      </c>
      <c r="H81" s="0" t="s">
        <v>381</v>
      </c>
      <c r="I81" s="0" t="s">
        <v>670</v>
      </c>
      <c r="J81" s="6" t="n">
        <v>8551</v>
      </c>
      <c r="K81" s="0" t="s">
        <v>671</v>
      </c>
      <c r="L81" s="5" t="n">
        <v>40550</v>
      </c>
      <c r="M81" s="0" t="s">
        <v>672</v>
      </c>
      <c r="N81" s="0" t="s">
        <v>673</v>
      </c>
      <c r="O81" s="0" t="s">
        <v>674</v>
      </c>
      <c r="P81" s="0" t="s">
        <v>675</v>
      </c>
      <c r="Q81" s="0" t="n">
        <f aca="false">LOOKUP(A81,'budget_gross.tsv'!A$2:A$8468,'budget_gross.tsv'!B$2:B$8468)</f>
        <v>9000000</v>
      </c>
      <c r="R81" s="0" t="n">
        <f aca="false">LOOKUP(A81,'budget_gross.tsv'!A$2:A$8468,'budget_gross.tsv'!C$2:C$8468)</f>
        <v>440525</v>
      </c>
      <c r="S81" s="1" t="n">
        <f aca="false">R81-Q81</f>
        <v>-8559475</v>
      </c>
      <c r="T81" s="2" t="n">
        <f aca="false">Q81 * 1.09</f>
        <v>9810000</v>
      </c>
      <c r="U81" s="2" t="n">
        <f aca="false">R81 * 1.09</f>
        <v>480172.25</v>
      </c>
      <c r="V81" s="2" t="n">
        <f aca="false">S81 * 1.09</f>
        <v>-9329827.75</v>
      </c>
      <c r="W81" s="1" t="n">
        <f aca="false">R81/Q81</f>
        <v>0.0489472222222222</v>
      </c>
      <c r="X81" s="3" t="n">
        <v>1</v>
      </c>
    </row>
    <row r="82" customFormat="false" ht="15" hidden="false" customHeight="false" outlineLevel="0" collapsed="false">
      <c r="A82" s="0" t="s">
        <v>676</v>
      </c>
      <c r="B82" s="0" t="s">
        <v>677</v>
      </c>
      <c r="C82" s="0" t="s">
        <v>678</v>
      </c>
      <c r="D82" s="0" t="s">
        <v>28</v>
      </c>
      <c r="E82" s="0" t="n">
        <v>5.7</v>
      </c>
      <c r="F82" s="0" t="s">
        <v>28</v>
      </c>
      <c r="G82" s="5" t="n">
        <v>40609</v>
      </c>
      <c r="H82" s="0" t="s">
        <v>679</v>
      </c>
      <c r="I82" s="0" t="s">
        <v>680</v>
      </c>
      <c r="J82" s="6" t="n">
        <v>3243</v>
      </c>
      <c r="K82" s="0" t="s">
        <v>681</v>
      </c>
      <c r="L82" s="5" t="n">
        <v>40557</v>
      </c>
      <c r="M82" s="0" t="s">
        <v>682</v>
      </c>
      <c r="N82" s="0" t="s">
        <v>683</v>
      </c>
      <c r="O82" s="0" t="s">
        <v>28</v>
      </c>
      <c r="P82" s="0" t="s">
        <v>684</v>
      </c>
      <c r="Q82" s="0" t="n">
        <f aca="false">LOOKUP(A82,'budget_gross.tsv'!A$2:A$8468,'budget_gross.tsv'!B$2:B$8468)</f>
        <v>4340000</v>
      </c>
      <c r="R82" s="0" t="n">
        <f aca="false">LOOKUP(A82,'budget_gross.tsv'!A$2:A$8468,'budget_gross.tsv'!C$2:C$8468)</f>
        <v>961257</v>
      </c>
      <c r="S82" s="1" t="n">
        <f aca="false">R82-Q82</f>
        <v>-3378743</v>
      </c>
      <c r="T82" s="2" t="n">
        <f aca="false">Q82 * 1.09</f>
        <v>4730600</v>
      </c>
      <c r="U82" s="2" t="n">
        <f aca="false">R82 * 1.09</f>
        <v>1047770.13</v>
      </c>
      <c r="V82" s="2" t="n">
        <f aca="false">S82 * 1.09</f>
        <v>-3682829.87</v>
      </c>
      <c r="W82" s="1" t="n">
        <f aca="false">R82/Q82</f>
        <v>0.221487788018433</v>
      </c>
      <c r="X82" s="3" t="n">
        <v>1</v>
      </c>
    </row>
    <row r="83" customFormat="false" ht="15" hidden="false" customHeight="false" outlineLevel="0" collapsed="false">
      <c r="A83" s="0" t="s">
        <v>685</v>
      </c>
      <c r="B83" s="0" t="s">
        <v>686</v>
      </c>
      <c r="C83" s="0" t="s">
        <v>687</v>
      </c>
      <c r="D83" s="0" t="s">
        <v>28</v>
      </c>
      <c r="E83" s="0" t="n">
        <v>7.1</v>
      </c>
      <c r="F83" s="0" t="n">
        <v>55</v>
      </c>
      <c r="G83" s="5" t="n">
        <v>40610</v>
      </c>
      <c r="H83" s="0" t="s">
        <v>381</v>
      </c>
      <c r="I83" s="0" t="s">
        <v>688</v>
      </c>
      <c r="J83" s="6" t="n">
        <v>10182</v>
      </c>
      <c r="K83" s="0" t="s">
        <v>689</v>
      </c>
      <c r="L83" s="5" t="n">
        <v>40564</v>
      </c>
      <c r="M83" s="0" t="s">
        <v>249</v>
      </c>
      <c r="N83" s="0" t="s">
        <v>446</v>
      </c>
      <c r="O83" s="0" t="s">
        <v>117</v>
      </c>
      <c r="P83" s="0" t="s">
        <v>690</v>
      </c>
      <c r="Q83" s="0" t="n">
        <f aca="false">LOOKUP(A83,'budget_gross.tsv'!A$2:A$8468,'budget_gross.tsv'!B$2:B$8468)</f>
        <v>102000000</v>
      </c>
      <c r="R83" s="0" t="n">
        <f aca="false">LOOKUP(A83,'budget_gross.tsv'!A$2:A$8468,'budget_gross.tsv'!C$2:C$8468)</f>
        <v>576639</v>
      </c>
      <c r="S83" s="1" t="n">
        <f aca="false">R83-Q83</f>
        <v>-101423361</v>
      </c>
      <c r="T83" s="2" t="n">
        <f aca="false">Q83 * 1.09</f>
        <v>111180000</v>
      </c>
      <c r="U83" s="2" t="n">
        <f aca="false">R83 * 1.09</f>
        <v>628536.51</v>
      </c>
      <c r="V83" s="2" t="n">
        <f aca="false">S83 * 1.09</f>
        <v>-110551463.49</v>
      </c>
      <c r="W83" s="1" t="n">
        <f aca="false">R83/Q83</f>
        <v>0.00565332352941176</v>
      </c>
      <c r="X83" s="3" t="n">
        <v>1</v>
      </c>
    </row>
    <row r="84" customFormat="false" ht="15" hidden="false" customHeight="false" outlineLevel="0" collapsed="false">
      <c r="A84" s="0" t="s">
        <v>691</v>
      </c>
      <c r="B84" s="0" t="s">
        <v>692</v>
      </c>
      <c r="C84" s="0" t="s">
        <v>693</v>
      </c>
      <c r="D84" s="0" t="s">
        <v>28</v>
      </c>
      <c r="E84" s="0" t="n">
        <v>6.9</v>
      </c>
      <c r="F84" s="0" t="s">
        <v>28</v>
      </c>
      <c r="G84" s="0" t="s">
        <v>28</v>
      </c>
      <c r="H84" s="0" t="s">
        <v>694</v>
      </c>
      <c r="I84" s="0" t="s">
        <v>695</v>
      </c>
      <c r="J84" s="0" t="n">
        <v>325</v>
      </c>
      <c r="K84" s="0" t="s">
        <v>696</v>
      </c>
      <c r="L84" s="5" t="n">
        <v>40576</v>
      </c>
      <c r="M84" s="0" t="s">
        <v>697</v>
      </c>
      <c r="N84" s="0" t="s">
        <v>289</v>
      </c>
      <c r="O84" s="0" t="s">
        <v>698</v>
      </c>
      <c r="P84" s="0" t="s">
        <v>699</v>
      </c>
      <c r="Q84" s="0" t="n">
        <f aca="false">LOOKUP(A84,'budget_gross.tsv'!A$2:A$8468,'budget_gross.tsv'!B$2:B$8468)</f>
        <v>5000000</v>
      </c>
      <c r="R84" s="0" t="n">
        <f aca="false">LOOKUP(A84,'budget_gross.tsv'!A$2:A$8468,'budget_gross.tsv'!C$2:C$8468)</f>
        <v>6604221</v>
      </c>
      <c r="S84" s="1" t="n">
        <f aca="false">R84-Q84</f>
        <v>1604221</v>
      </c>
      <c r="T84" s="2" t="n">
        <f aca="false">Q84 * 1.09</f>
        <v>5450000</v>
      </c>
      <c r="U84" s="2" t="n">
        <f aca="false">R84 * 1.09</f>
        <v>7198600.89</v>
      </c>
      <c r="V84" s="2" t="n">
        <f aca="false">S84 * 1.09</f>
        <v>1748600.89</v>
      </c>
      <c r="W84" s="1" t="n">
        <f aca="false">R84/Q84</f>
        <v>1.3208442</v>
      </c>
      <c r="X84" s="3" t="n">
        <v>2</v>
      </c>
    </row>
    <row r="85" customFormat="false" ht="15" hidden="false" customHeight="false" outlineLevel="0" collapsed="false">
      <c r="A85" s="0" t="s">
        <v>700</v>
      </c>
      <c r="B85" s="0" t="s">
        <v>701</v>
      </c>
      <c r="C85" s="0" t="s">
        <v>702</v>
      </c>
      <c r="D85" s="0" t="s">
        <v>28</v>
      </c>
      <c r="E85" s="0" t="n">
        <v>6.2</v>
      </c>
      <c r="F85" s="0" t="s">
        <v>28</v>
      </c>
      <c r="G85" s="0" t="s">
        <v>28</v>
      </c>
      <c r="H85" s="0" t="s">
        <v>381</v>
      </c>
      <c r="I85" s="0" t="s">
        <v>703</v>
      </c>
      <c r="J85" s="6" t="n">
        <v>4430</v>
      </c>
      <c r="K85" s="0" t="s">
        <v>704</v>
      </c>
      <c r="L85" s="5" t="n">
        <v>40592</v>
      </c>
      <c r="M85" s="0" t="s">
        <v>705</v>
      </c>
      <c r="N85" s="0" t="s">
        <v>706</v>
      </c>
      <c r="O85" s="0" t="s">
        <v>707</v>
      </c>
      <c r="P85" s="0" t="s">
        <v>708</v>
      </c>
      <c r="Q85" s="0" t="n">
        <f aca="false">LOOKUP(A85,'budget_gross.tsv'!A$2:A$8468,'budget_gross.tsv'!B$2:B$8468)</f>
        <v>4770000</v>
      </c>
      <c r="R85" s="0" t="n">
        <f aca="false">LOOKUP(A85,'budget_gross.tsv'!A$2:A$8468,'budget_gross.tsv'!C$2:C$8468)</f>
        <v>268662</v>
      </c>
      <c r="S85" s="1" t="n">
        <f aca="false">R85-Q85</f>
        <v>-4501338</v>
      </c>
      <c r="T85" s="2" t="n">
        <f aca="false">Q85 * 1.09</f>
        <v>5199300</v>
      </c>
      <c r="U85" s="2" t="n">
        <f aca="false">R85 * 1.09</f>
        <v>292841.58</v>
      </c>
      <c r="V85" s="2" t="n">
        <f aca="false">S85 * 1.09</f>
        <v>-4906458.42</v>
      </c>
      <c r="W85" s="1" t="n">
        <f aca="false">R85/Q85</f>
        <v>0.0563232704402516</v>
      </c>
      <c r="X85" s="3" t="n">
        <v>1</v>
      </c>
    </row>
    <row r="86" customFormat="false" ht="15" hidden="false" customHeight="false" outlineLevel="0" collapsed="false">
      <c r="A86" s="0" t="s">
        <v>709</v>
      </c>
      <c r="B86" s="0" t="s">
        <v>710</v>
      </c>
      <c r="C86" s="0" t="s">
        <v>711</v>
      </c>
      <c r="D86" s="0" t="s">
        <v>28</v>
      </c>
      <c r="E86" s="0" t="n">
        <v>6.8</v>
      </c>
      <c r="F86" s="0" t="n">
        <v>40</v>
      </c>
      <c r="G86" s="5" t="n">
        <v>41156</v>
      </c>
      <c r="H86" s="0" t="s">
        <v>640</v>
      </c>
      <c r="I86" s="0" t="s">
        <v>712</v>
      </c>
      <c r="J86" s="0" t="n">
        <v>914</v>
      </c>
      <c r="K86" s="0" t="s">
        <v>713</v>
      </c>
      <c r="L86" s="5" t="n">
        <v>40641</v>
      </c>
      <c r="M86" s="0" t="s">
        <v>124</v>
      </c>
      <c r="N86" s="0" t="s">
        <v>394</v>
      </c>
      <c r="O86" s="0" t="s">
        <v>714</v>
      </c>
      <c r="P86" s="0" t="s">
        <v>715</v>
      </c>
      <c r="Q86" s="0" t="n">
        <f aca="false">LOOKUP(A86,'budget_gross.tsv'!A$2:A$8468,'budget_gross.tsv'!B$2:B$8468)</f>
        <v>50000</v>
      </c>
      <c r="R86" s="0" t="n">
        <f aca="false">LOOKUP(A86,'budget_gross.tsv'!A$2:A$8468,'budget_gross.tsv'!C$2:C$8468)</f>
        <v>31000</v>
      </c>
      <c r="S86" s="1" t="n">
        <f aca="false">R86-Q86</f>
        <v>-19000</v>
      </c>
      <c r="T86" s="2" t="n">
        <f aca="false">Q86 * 1.09</f>
        <v>54500</v>
      </c>
      <c r="U86" s="2" t="n">
        <f aca="false">R86 * 1.09</f>
        <v>33790</v>
      </c>
      <c r="V86" s="2" t="n">
        <f aca="false">S86 * 1.09</f>
        <v>-20710</v>
      </c>
      <c r="W86" s="1" t="n">
        <f aca="false">R86/Q86</f>
        <v>0.62</v>
      </c>
      <c r="X86" s="3" t="n">
        <v>1</v>
      </c>
    </row>
    <row r="87" customFormat="false" ht="15" hidden="false" customHeight="false" outlineLevel="0" collapsed="false">
      <c r="A87" s="0" t="s">
        <v>716</v>
      </c>
      <c r="B87" s="0" t="s">
        <v>717</v>
      </c>
      <c r="C87" s="0" t="s">
        <v>718</v>
      </c>
      <c r="D87" s="0" t="s">
        <v>28</v>
      </c>
      <c r="E87" s="0" t="n">
        <v>7.2</v>
      </c>
      <c r="F87" s="0" t="s">
        <v>28</v>
      </c>
      <c r="G87" s="0" t="s">
        <v>28</v>
      </c>
      <c r="H87" s="0" t="s">
        <v>719</v>
      </c>
      <c r="I87" s="0" t="s">
        <v>720</v>
      </c>
      <c r="J87" s="0" t="n">
        <v>19</v>
      </c>
      <c r="K87" s="0" t="s">
        <v>721</v>
      </c>
      <c r="L87" s="5" t="n">
        <v>40669</v>
      </c>
      <c r="M87" s="0" t="s">
        <v>42</v>
      </c>
      <c r="N87" s="0" t="s">
        <v>446</v>
      </c>
      <c r="O87" s="0" t="s">
        <v>28</v>
      </c>
      <c r="Q87" s="0" t="n">
        <f aca="false">LOOKUP(A87,'budget_gross.tsv'!A$2:A$8468,'budget_gross.tsv'!B$2:B$8468)</f>
        <v>150000</v>
      </c>
      <c r="R87" s="0" t="n">
        <f aca="false">LOOKUP(A87,'budget_gross.tsv'!A$2:A$8468,'budget_gross.tsv'!C$2:C$8468)</f>
        <v>9217</v>
      </c>
      <c r="S87" s="1" t="n">
        <f aca="false">R87-Q87</f>
        <v>-140783</v>
      </c>
      <c r="T87" s="2" t="n">
        <f aca="false">Q87 * 1.09</f>
        <v>163500</v>
      </c>
      <c r="U87" s="2" t="n">
        <f aca="false">R87 * 1.09</f>
        <v>10046.53</v>
      </c>
      <c r="V87" s="2" t="n">
        <f aca="false">S87 * 1.09</f>
        <v>-153453.47</v>
      </c>
      <c r="W87" s="1" t="n">
        <f aca="false">R87/Q87</f>
        <v>0.0614466666666667</v>
      </c>
      <c r="X87" s="3" t="n">
        <v>1</v>
      </c>
    </row>
    <row r="88" customFormat="false" ht="15" hidden="false" customHeight="false" outlineLevel="0" collapsed="false">
      <c r="A88" s="0" t="s">
        <v>722</v>
      </c>
      <c r="B88" s="0" t="s">
        <v>723</v>
      </c>
      <c r="C88" s="0" t="s">
        <v>724</v>
      </c>
      <c r="D88" s="0" t="s">
        <v>28</v>
      </c>
      <c r="E88" s="0" t="n">
        <v>3.8</v>
      </c>
      <c r="F88" s="0" t="s">
        <v>28</v>
      </c>
      <c r="G88" s="0" t="s">
        <v>28</v>
      </c>
      <c r="H88" s="0" t="s">
        <v>725</v>
      </c>
      <c r="I88" s="0" t="s">
        <v>726</v>
      </c>
      <c r="J88" s="6" t="n">
        <v>2494</v>
      </c>
      <c r="K88" s="0" t="s">
        <v>727</v>
      </c>
      <c r="L88" s="5" t="n">
        <v>40725</v>
      </c>
      <c r="M88" s="0" t="s">
        <v>728</v>
      </c>
      <c r="N88" s="0" t="s">
        <v>729</v>
      </c>
      <c r="O88" s="0" t="s">
        <v>117</v>
      </c>
      <c r="Q88" s="0" t="n">
        <f aca="false">LOOKUP(A88,'budget_gross.tsv'!A$2:A$8468,'budget_gross.tsv'!B$2:B$8468)</f>
        <v>350000000</v>
      </c>
      <c r="R88" s="0" t="n">
        <f aca="false">LOOKUP(A88,'budget_gross.tsv'!A$2:A$8468,'budget_gross.tsv'!C$2:C$8468)</f>
        <v>543322</v>
      </c>
      <c r="S88" s="1" t="n">
        <f aca="false">R88-Q88</f>
        <v>-349456678</v>
      </c>
      <c r="T88" s="2" t="n">
        <f aca="false">Q88 * 1.09</f>
        <v>381500000</v>
      </c>
      <c r="U88" s="2" t="n">
        <f aca="false">R88 * 1.09</f>
        <v>592220.98</v>
      </c>
      <c r="V88" s="2" t="n">
        <f aca="false">S88 * 1.09</f>
        <v>-380907779.02</v>
      </c>
      <c r="W88" s="1" t="n">
        <f aca="false">R88/Q88</f>
        <v>0.00155234857142857</v>
      </c>
      <c r="X88" s="3" t="n">
        <v>1</v>
      </c>
    </row>
    <row r="89" customFormat="false" ht="15" hidden="false" customHeight="false" outlineLevel="0" collapsed="false">
      <c r="A89" s="0" t="s">
        <v>730</v>
      </c>
      <c r="B89" s="0" t="s">
        <v>731</v>
      </c>
      <c r="C89" s="0" t="s">
        <v>732</v>
      </c>
      <c r="D89" s="0" t="s">
        <v>28</v>
      </c>
      <c r="E89" s="0" t="n">
        <v>8.1</v>
      </c>
      <c r="F89" s="0" t="s">
        <v>28</v>
      </c>
      <c r="G89" s="5" t="n">
        <v>40812</v>
      </c>
      <c r="H89" s="0" t="s">
        <v>679</v>
      </c>
      <c r="I89" s="0" t="s">
        <v>733</v>
      </c>
      <c r="J89" s="6" t="n">
        <v>49922</v>
      </c>
      <c r="K89" s="0" t="s">
        <v>734</v>
      </c>
      <c r="L89" s="5" t="n">
        <v>40739</v>
      </c>
      <c r="M89" s="0" t="s">
        <v>735</v>
      </c>
      <c r="N89" s="0" t="s">
        <v>33</v>
      </c>
      <c r="O89" s="0" t="s">
        <v>736</v>
      </c>
      <c r="P89" s="0" t="s">
        <v>737</v>
      </c>
      <c r="Q89" s="0" t="n">
        <f aca="false">LOOKUP(A89,'budget_gross.tsv'!A$2:A$8468,'budget_gross.tsv'!B$2:B$8468)</f>
        <v>550000000</v>
      </c>
      <c r="R89" s="0" t="n">
        <f aca="false">LOOKUP(A89,'budget_gross.tsv'!A$2:A$8468,'budget_gross.tsv'!C$2:C$8468)</f>
        <v>3076226</v>
      </c>
      <c r="S89" s="1" t="n">
        <f aca="false">R89-Q89</f>
        <v>-546923774</v>
      </c>
      <c r="T89" s="2" t="n">
        <f aca="false">Q89 * 1.09</f>
        <v>599500000</v>
      </c>
      <c r="U89" s="2" t="n">
        <f aca="false">R89 * 1.09</f>
        <v>3353086.34</v>
      </c>
      <c r="V89" s="2" t="n">
        <f aca="false">S89 * 1.09</f>
        <v>-596146913.66</v>
      </c>
      <c r="W89" s="1" t="n">
        <f aca="false">R89/Q89</f>
        <v>0.00559313818181818</v>
      </c>
      <c r="X89" s="3" t="n">
        <v>1</v>
      </c>
    </row>
    <row r="90" customFormat="false" ht="15" hidden="false" customHeight="false" outlineLevel="0" collapsed="false">
      <c r="A90" s="0" t="s">
        <v>738</v>
      </c>
      <c r="B90" s="0" t="s">
        <v>739</v>
      </c>
      <c r="C90" s="0" t="s">
        <v>740</v>
      </c>
      <c r="D90" s="0" t="s">
        <v>28</v>
      </c>
      <c r="E90" s="0" t="n">
        <v>7.2</v>
      </c>
      <c r="F90" s="0" t="n">
        <v>55</v>
      </c>
      <c r="G90" s="5" t="n">
        <v>40827</v>
      </c>
      <c r="H90" s="0" t="s">
        <v>583</v>
      </c>
      <c r="I90" s="0" t="s">
        <v>28</v>
      </c>
      <c r="J90" s="0" t="n">
        <v>58</v>
      </c>
      <c r="K90" s="0" t="s">
        <v>741</v>
      </c>
      <c r="L90" s="5" t="n">
        <v>40753</v>
      </c>
      <c r="M90" s="0" t="s">
        <v>649</v>
      </c>
      <c r="N90" s="0" t="s">
        <v>289</v>
      </c>
      <c r="O90" s="0" t="s">
        <v>28</v>
      </c>
      <c r="P90" s="0" t="s">
        <v>742</v>
      </c>
      <c r="Q90" s="0" t="n">
        <f aca="false">LOOKUP(A90,'budget_gross.tsv'!A$2:A$8468,'budget_gross.tsv'!B$2:B$8468)</f>
        <v>560000</v>
      </c>
      <c r="R90" s="0" t="n">
        <f aca="false">LOOKUP(A90,'budget_gross.tsv'!A$2:A$8468,'budget_gross.tsv'!C$2:C$8468)</f>
        <v>2245</v>
      </c>
      <c r="S90" s="1" t="n">
        <f aca="false">R90-Q90</f>
        <v>-557755</v>
      </c>
      <c r="T90" s="2" t="n">
        <f aca="false">Q90 * 1.09</f>
        <v>610400</v>
      </c>
      <c r="U90" s="2" t="n">
        <f aca="false">R90 * 1.09</f>
        <v>2447.05</v>
      </c>
      <c r="V90" s="2" t="n">
        <f aca="false">S90 * 1.09</f>
        <v>-607952.95</v>
      </c>
      <c r="W90" s="1" t="n">
        <f aca="false">R90/Q90</f>
        <v>0.00400892857142857</v>
      </c>
      <c r="X90" s="3" t="n">
        <v>1</v>
      </c>
    </row>
    <row r="91" customFormat="false" ht="15" hidden="false" customHeight="false" outlineLevel="0" collapsed="false">
      <c r="A91" s="0" t="s">
        <v>743</v>
      </c>
      <c r="B91" s="0" t="s">
        <v>744</v>
      </c>
      <c r="C91" s="0" t="s">
        <v>745</v>
      </c>
      <c r="D91" s="0" t="s">
        <v>28</v>
      </c>
      <c r="E91" s="0" t="n">
        <v>7.2</v>
      </c>
      <c r="F91" s="0" t="n">
        <v>49</v>
      </c>
      <c r="G91" s="5" t="n">
        <v>40917</v>
      </c>
      <c r="H91" s="0" t="s">
        <v>746</v>
      </c>
      <c r="I91" s="0" t="s">
        <v>747</v>
      </c>
      <c r="J91" s="0" t="n">
        <v>752</v>
      </c>
      <c r="K91" s="0" t="s">
        <v>748</v>
      </c>
      <c r="L91" s="5" t="n">
        <v>40760</v>
      </c>
      <c r="M91" s="0" t="s">
        <v>375</v>
      </c>
      <c r="N91" s="0" t="s">
        <v>394</v>
      </c>
      <c r="O91" s="0" t="s">
        <v>749</v>
      </c>
      <c r="P91" s="0" t="s">
        <v>750</v>
      </c>
      <c r="Q91" s="0" t="n">
        <f aca="false">LOOKUP(A91,'budget_gross.tsv'!A$2:A$8468,'budget_gross.tsv'!B$2:B$8468)</f>
        <v>3000000</v>
      </c>
      <c r="R91" s="0" t="n">
        <f aca="false">LOOKUP(A91,'budget_gross.tsv'!A$2:A$8468,'budget_gross.tsv'!C$2:C$8468)</f>
        <v>2968</v>
      </c>
      <c r="S91" s="1" t="n">
        <f aca="false">R91-Q91</f>
        <v>-2997032</v>
      </c>
      <c r="T91" s="2" t="n">
        <f aca="false">Q91 * 1.09</f>
        <v>3270000</v>
      </c>
      <c r="U91" s="2" t="n">
        <f aca="false">R91 * 1.09</f>
        <v>3235.12</v>
      </c>
      <c r="V91" s="2" t="n">
        <f aca="false">S91 * 1.09</f>
        <v>-3266764.88</v>
      </c>
      <c r="W91" s="1" t="n">
        <f aca="false">R91/Q91</f>
        <v>0.000989333333333333</v>
      </c>
      <c r="X91" s="3" t="n">
        <v>1</v>
      </c>
    </row>
    <row r="92" customFormat="false" ht="15" hidden="false" customHeight="false" outlineLevel="0" collapsed="false">
      <c r="A92" s="0" t="s">
        <v>751</v>
      </c>
      <c r="B92" s="0" t="s">
        <v>752</v>
      </c>
      <c r="C92" s="0" t="s">
        <v>753</v>
      </c>
      <c r="D92" s="0" t="s">
        <v>28</v>
      </c>
      <c r="E92" s="0" t="n">
        <v>5.8</v>
      </c>
      <c r="F92" s="0" t="s">
        <v>28</v>
      </c>
      <c r="G92" s="5" t="n">
        <v>39707</v>
      </c>
      <c r="H92" s="0" t="s">
        <v>583</v>
      </c>
      <c r="I92" s="0" t="s">
        <v>754</v>
      </c>
      <c r="J92" s="0" t="n">
        <v>368</v>
      </c>
      <c r="K92" s="0" t="s">
        <v>755</v>
      </c>
      <c r="L92" s="5" t="n">
        <v>40781</v>
      </c>
      <c r="M92" s="0" t="s">
        <v>756</v>
      </c>
      <c r="N92" s="0" t="s">
        <v>757</v>
      </c>
      <c r="O92" s="0" t="s">
        <v>28</v>
      </c>
      <c r="P92" s="0" t="s">
        <v>758</v>
      </c>
      <c r="Q92" s="0" t="n">
        <f aca="false">LOOKUP(A92,'budget_gross.tsv'!A$2:A$8468,'budget_gross.tsv'!B$2:B$8468)</f>
        <v>1500000</v>
      </c>
      <c r="R92" s="0" t="n">
        <f aca="false">LOOKUP(A92,'budget_gross.tsv'!A$2:A$8468,'budget_gross.tsv'!C$2:C$8468)</f>
        <v>62248</v>
      </c>
      <c r="S92" s="1" t="n">
        <f aca="false">R92-Q92</f>
        <v>-1437752</v>
      </c>
      <c r="T92" s="2" t="n">
        <f aca="false">Q92 * 1.09</f>
        <v>1635000</v>
      </c>
      <c r="U92" s="2" t="n">
        <f aca="false">R92 * 1.09</f>
        <v>67850.32</v>
      </c>
      <c r="V92" s="2" t="n">
        <f aca="false">S92 * 1.09</f>
        <v>-1567149.68</v>
      </c>
      <c r="W92" s="1" t="n">
        <f aca="false">R92/Q92</f>
        <v>0.0414986666666667</v>
      </c>
      <c r="X92" s="3" t="n">
        <v>1</v>
      </c>
    </row>
    <row r="93" customFormat="false" ht="15" hidden="false" customHeight="false" outlineLevel="0" collapsed="false">
      <c r="A93" s="0" t="s">
        <v>759</v>
      </c>
      <c r="B93" s="0" t="s">
        <v>760</v>
      </c>
      <c r="C93" s="0" t="s">
        <v>761</v>
      </c>
      <c r="D93" s="0" t="s">
        <v>28</v>
      </c>
      <c r="E93" s="0" t="n">
        <v>2.4</v>
      </c>
      <c r="F93" s="0" t="s">
        <v>28</v>
      </c>
      <c r="G93" s="5" t="n">
        <v>40946</v>
      </c>
      <c r="H93" s="0" t="s">
        <v>762</v>
      </c>
      <c r="I93" s="0" t="s">
        <v>763</v>
      </c>
      <c r="J93" s="0" t="n">
        <v>267</v>
      </c>
      <c r="K93" s="0" t="s">
        <v>764</v>
      </c>
      <c r="L93" s="5" t="n">
        <v>40816</v>
      </c>
      <c r="M93" s="0" t="s">
        <v>427</v>
      </c>
      <c r="N93" s="0" t="s">
        <v>765</v>
      </c>
      <c r="O93" s="0" t="s">
        <v>28</v>
      </c>
      <c r="P93" s="0" t="s">
        <v>766</v>
      </c>
      <c r="Q93" s="0" t="n">
        <f aca="false">LOOKUP(A93,'budget_gross.tsv'!A$2:A$8468,'budget_gross.tsv'!B$2:B$8468)</f>
        <v>100000</v>
      </c>
      <c r="R93" s="0" t="n">
        <f aca="false">LOOKUP(A93,'budget_gross.tsv'!A$2:A$8468,'budget_gross.tsv'!C$2:C$8468)</f>
        <v>202531</v>
      </c>
      <c r="S93" s="1" t="n">
        <f aca="false">R93-Q93</f>
        <v>102531</v>
      </c>
      <c r="T93" s="2" t="n">
        <f aca="false">Q93 * 1.09</f>
        <v>109000</v>
      </c>
      <c r="U93" s="2" t="n">
        <f aca="false">R93 * 1.09</f>
        <v>220758.79</v>
      </c>
      <c r="V93" s="2" t="n">
        <f aca="false">S93 * 1.09</f>
        <v>111758.79</v>
      </c>
      <c r="W93" s="1" t="n">
        <f aca="false">R93/Q93</f>
        <v>2.02531</v>
      </c>
      <c r="X93" s="3" t="n">
        <v>3</v>
      </c>
    </row>
    <row r="94" customFormat="false" ht="15" hidden="false" customHeight="false" outlineLevel="0" collapsed="false">
      <c r="A94" s="0" t="s">
        <v>767</v>
      </c>
      <c r="B94" s="0" t="s">
        <v>768</v>
      </c>
      <c r="C94" s="0" t="s">
        <v>769</v>
      </c>
      <c r="D94" s="0" t="s">
        <v>28</v>
      </c>
      <c r="E94" s="0" t="n">
        <v>4.8</v>
      </c>
      <c r="F94" s="0" t="n">
        <v>60</v>
      </c>
      <c r="G94" s="0" t="s">
        <v>28</v>
      </c>
      <c r="H94" s="0" t="s">
        <v>630</v>
      </c>
      <c r="I94" s="0" t="s">
        <v>770</v>
      </c>
      <c r="J94" s="6" t="n">
        <v>33110</v>
      </c>
      <c r="K94" s="0" t="s">
        <v>771</v>
      </c>
      <c r="L94" s="5" t="n">
        <v>40842</v>
      </c>
      <c r="M94" s="0" t="s">
        <v>772</v>
      </c>
      <c r="N94" s="0" t="s">
        <v>773</v>
      </c>
      <c r="O94" s="0" t="s">
        <v>774</v>
      </c>
      <c r="P94" s="0" t="s">
        <v>775</v>
      </c>
      <c r="Q94" s="0" t="n">
        <f aca="false">LOOKUP(A94,'budget_gross.tsv'!A$2:A$8468,'budget_gross.tsv'!B$2:B$8468)</f>
        <v>24000000</v>
      </c>
      <c r="R94" s="0" t="n">
        <f aca="false">LOOKUP(A94,'budget_gross.tsv'!A$2:A$8468,'budget_gross.tsv'!C$2:C$8468)</f>
        <v>2511689</v>
      </c>
      <c r="S94" s="1" t="n">
        <f aca="false">R94-Q94</f>
        <v>-21488311</v>
      </c>
      <c r="T94" s="2" t="n">
        <f aca="false">Q94 * 1.09</f>
        <v>26160000</v>
      </c>
      <c r="U94" s="2" t="n">
        <f aca="false">R94 * 1.09</f>
        <v>2737741.01</v>
      </c>
      <c r="V94" s="2" t="n">
        <f aca="false">S94 * 1.09</f>
        <v>-23422258.99</v>
      </c>
      <c r="W94" s="1" t="n">
        <f aca="false">R94/Q94</f>
        <v>0.104653708333333</v>
      </c>
      <c r="X94" s="3" t="n">
        <v>1</v>
      </c>
    </row>
    <row r="95" customFormat="false" ht="15" hidden="false" customHeight="false" outlineLevel="0" collapsed="false">
      <c r="A95" s="0" t="s">
        <v>776</v>
      </c>
      <c r="B95" s="0" t="s">
        <v>777</v>
      </c>
      <c r="C95" s="0" t="s">
        <v>778</v>
      </c>
      <c r="D95" s="0" t="s">
        <v>28</v>
      </c>
      <c r="E95" s="0" t="n">
        <v>7.7</v>
      </c>
      <c r="F95" s="0" t="n">
        <v>67</v>
      </c>
      <c r="G95" s="5" t="n">
        <v>39546</v>
      </c>
      <c r="H95" s="0" t="s">
        <v>663</v>
      </c>
      <c r="I95" s="0" t="s">
        <v>779</v>
      </c>
      <c r="J95" s="6" t="n">
        <v>1036</v>
      </c>
      <c r="K95" s="0" t="s">
        <v>780</v>
      </c>
      <c r="L95" s="5" t="n">
        <v>40892</v>
      </c>
      <c r="M95" s="0" t="s">
        <v>98</v>
      </c>
      <c r="N95" s="0" t="s">
        <v>289</v>
      </c>
      <c r="O95" s="0" t="s">
        <v>781</v>
      </c>
      <c r="P95" s="0" t="s">
        <v>782</v>
      </c>
      <c r="Q95" s="0" t="n">
        <f aca="false">LOOKUP(A95,'budget_gross.tsv'!A$2:A$8468,'budget_gross.tsv'!B$2:B$8468)</f>
        <v>500000</v>
      </c>
      <c r="R95" s="0" t="n">
        <f aca="false">LOOKUP(A95,'budget_gross.tsv'!A$2:A$8468,'budget_gross.tsv'!C$2:C$8468)</f>
        <v>142569</v>
      </c>
      <c r="S95" s="1" t="n">
        <f aca="false">R95-Q95</f>
        <v>-357431</v>
      </c>
      <c r="T95" s="2" t="n">
        <f aca="false">Q95 * 1.09</f>
        <v>545000</v>
      </c>
      <c r="U95" s="2" t="n">
        <f aca="false">R95 * 1.09</f>
        <v>155400.21</v>
      </c>
      <c r="V95" s="2" t="n">
        <f aca="false">S95 * 1.09</f>
        <v>-389599.79</v>
      </c>
      <c r="W95" s="1" t="n">
        <f aca="false">R95/Q95</f>
        <v>0.285138</v>
      </c>
      <c r="X95" s="3" t="n">
        <v>1</v>
      </c>
    </row>
    <row r="96" customFormat="false" ht="15" hidden="false" customHeight="false" outlineLevel="0" collapsed="false">
      <c r="A96" s="0" t="s">
        <v>783</v>
      </c>
      <c r="B96" s="0" t="s">
        <v>784</v>
      </c>
      <c r="C96" s="0" t="s">
        <v>785</v>
      </c>
      <c r="D96" s="0" t="s">
        <v>28</v>
      </c>
      <c r="E96" s="0" t="n">
        <v>7.1</v>
      </c>
      <c r="F96" s="0" t="n">
        <v>79</v>
      </c>
      <c r="G96" s="5" t="n">
        <v>41582</v>
      </c>
      <c r="H96" s="0" t="s">
        <v>786</v>
      </c>
      <c r="I96" s="0" t="s">
        <v>787</v>
      </c>
      <c r="J96" s="0" t="n">
        <v>808</v>
      </c>
      <c r="K96" s="0" t="s">
        <v>788</v>
      </c>
      <c r="L96" s="5" t="n">
        <v>41186</v>
      </c>
      <c r="M96" s="0" t="s">
        <v>305</v>
      </c>
      <c r="N96" s="0" t="s">
        <v>289</v>
      </c>
      <c r="O96" s="0" t="s">
        <v>28</v>
      </c>
      <c r="P96" s="0" t="s">
        <v>789</v>
      </c>
      <c r="Q96" s="0" t="n">
        <f aca="false">LOOKUP(A96,'budget_gross.tsv'!A$2:A$8468,'budget_gross.tsv'!B$2:B$8468)</f>
        <v>500000</v>
      </c>
      <c r="R96" s="0" t="n">
        <f aca="false">LOOKUP(A96,'budget_gross.tsv'!A$2:A$8468,'budget_gross.tsv'!C$2:C$8468)</f>
        <v>151389</v>
      </c>
      <c r="S96" s="1" t="n">
        <f aca="false">R96-Q96</f>
        <v>-348611</v>
      </c>
      <c r="T96" s="2" t="n">
        <f aca="false">Q96 * 1.07</f>
        <v>535000</v>
      </c>
      <c r="U96" s="2" t="n">
        <f aca="false">R96 * 1.07</f>
        <v>161986.23</v>
      </c>
      <c r="V96" s="2" t="n">
        <f aca="false">S96 * 1.07</f>
        <v>-373013.77</v>
      </c>
      <c r="W96" s="1" t="n">
        <f aca="false">R96/Q96</f>
        <v>0.302778</v>
      </c>
      <c r="X96" s="3" t="n">
        <v>1</v>
      </c>
    </row>
    <row r="97" customFormat="false" ht="15" hidden="false" customHeight="false" outlineLevel="0" collapsed="false">
      <c r="A97" s="0" t="s">
        <v>790</v>
      </c>
      <c r="B97" s="0" t="s">
        <v>791</v>
      </c>
      <c r="C97" s="0" t="s">
        <v>792</v>
      </c>
      <c r="D97" s="0" t="s">
        <v>28</v>
      </c>
      <c r="E97" s="0" t="n">
        <v>7.1</v>
      </c>
      <c r="F97" s="0" t="n">
        <v>65</v>
      </c>
      <c r="G97" s="5" t="n">
        <v>41589</v>
      </c>
      <c r="H97" s="0" t="s">
        <v>640</v>
      </c>
      <c r="I97" s="0" t="s">
        <v>793</v>
      </c>
      <c r="J97" s="0" t="n">
        <v>238</v>
      </c>
      <c r="K97" s="0" t="s">
        <v>794</v>
      </c>
      <c r="L97" s="5" t="n">
        <v>41202</v>
      </c>
      <c r="M97" s="0" t="s">
        <v>60</v>
      </c>
      <c r="N97" s="0" t="s">
        <v>289</v>
      </c>
      <c r="O97" s="0" t="s">
        <v>28</v>
      </c>
      <c r="Q97" s="0" t="n">
        <f aca="false">LOOKUP(A97,'budget_gross.tsv'!A$2:A$8468,'budget_gross.tsv'!B$2:B$8468)</f>
        <v>275000</v>
      </c>
      <c r="R97" s="0" t="n">
        <f aca="false">LOOKUP(A97,'budget_gross.tsv'!A$2:A$8468,'budget_gross.tsv'!C$2:C$8468)</f>
        <v>22560</v>
      </c>
      <c r="S97" s="1" t="n">
        <f aca="false">R97-Q97</f>
        <v>-252440</v>
      </c>
      <c r="T97" s="2" t="n">
        <f aca="false">Q97 * 1.07</f>
        <v>294250</v>
      </c>
      <c r="U97" s="2" t="n">
        <f aca="false">R97 * 1.07</f>
        <v>24139.2</v>
      </c>
      <c r="V97" s="2" t="n">
        <f aca="false">S97 * 1.07</f>
        <v>-270110.8</v>
      </c>
      <c r="W97" s="1" t="n">
        <f aca="false">R97/Q97</f>
        <v>0.0820363636363636</v>
      </c>
      <c r="X97" s="3" t="n">
        <v>1</v>
      </c>
    </row>
    <row r="98" customFormat="false" ht="15" hidden="false" customHeight="false" outlineLevel="0" collapsed="false">
      <c r="A98" s="0" t="s">
        <v>795</v>
      </c>
      <c r="B98" s="0" t="s">
        <v>796</v>
      </c>
      <c r="C98" s="0" t="s">
        <v>797</v>
      </c>
      <c r="D98" s="0" t="s">
        <v>28</v>
      </c>
      <c r="E98" s="0" t="n">
        <v>6.2</v>
      </c>
      <c r="F98" s="0" t="n">
        <v>39</v>
      </c>
      <c r="G98" s="5" t="n">
        <v>41457</v>
      </c>
      <c r="H98" s="0" t="s">
        <v>798</v>
      </c>
      <c r="I98" s="0" t="s">
        <v>799</v>
      </c>
      <c r="J98" s="6" t="n">
        <v>2879</v>
      </c>
      <c r="K98" s="0" t="s">
        <v>800</v>
      </c>
      <c r="L98" s="5" t="n">
        <v>41207</v>
      </c>
      <c r="M98" s="0" t="s">
        <v>249</v>
      </c>
      <c r="N98" s="0" t="s">
        <v>801</v>
      </c>
      <c r="O98" s="0" t="s">
        <v>290</v>
      </c>
      <c r="P98" s="0" t="s">
        <v>802</v>
      </c>
      <c r="Q98" s="0" t="n">
        <f aca="false">LOOKUP(A98,'budget_gross.tsv'!A$2:A$8468,'budget_gross.tsv'!B$2:B$8468)</f>
        <v>40000000</v>
      </c>
      <c r="R98" s="0" t="n">
        <f aca="false">LOOKUP(A98,'budget_gross.tsv'!A$2:A$8468,'budget_gross.tsv'!C$2:C$8468)</f>
        <v>35067</v>
      </c>
      <c r="S98" s="1" t="n">
        <f aca="false">R98-Q98</f>
        <v>-39964933</v>
      </c>
      <c r="T98" s="2" t="n">
        <f aca="false">Q98 * 1.07</f>
        <v>42800000</v>
      </c>
      <c r="U98" s="2" t="n">
        <f aca="false">R98 * 1.07</f>
        <v>37521.69</v>
      </c>
      <c r="V98" s="2" t="n">
        <f aca="false">S98 * 1.07</f>
        <v>-42762478.31</v>
      </c>
      <c r="W98" s="1" t="n">
        <f aca="false">R98/Q98</f>
        <v>0.000876675</v>
      </c>
      <c r="X98" s="3" t="n">
        <v>1</v>
      </c>
    </row>
    <row r="99" customFormat="false" ht="15" hidden="false" customHeight="false" outlineLevel="0" collapsed="false">
      <c r="A99" s="0" t="s">
        <v>803</v>
      </c>
      <c r="B99" s="0" t="s">
        <v>804</v>
      </c>
      <c r="C99" s="0" t="s">
        <v>805</v>
      </c>
      <c r="D99" s="0" t="s">
        <v>28</v>
      </c>
      <c r="E99" s="0" t="n">
        <v>6.8</v>
      </c>
      <c r="F99" s="0" t="n">
        <v>78</v>
      </c>
      <c r="G99" s="5" t="n">
        <v>41533</v>
      </c>
      <c r="H99" s="0" t="s">
        <v>460</v>
      </c>
      <c r="I99" s="0" t="s">
        <v>806</v>
      </c>
      <c r="J99" s="6" t="n">
        <v>2224</v>
      </c>
      <c r="K99" s="0" t="s">
        <v>807</v>
      </c>
      <c r="L99" s="5" t="n">
        <v>41228</v>
      </c>
      <c r="M99" s="0" t="s">
        <v>808</v>
      </c>
      <c r="N99" s="0" t="s">
        <v>366</v>
      </c>
      <c r="O99" s="0" t="s">
        <v>809</v>
      </c>
      <c r="P99" s="0" t="s">
        <v>810</v>
      </c>
      <c r="Q99" s="0" t="n">
        <f aca="false">LOOKUP(A99,'budget_gross.tsv'!A$2:A$8468,'budget_gross.tsv'!B$2:B$8468)</f>
        <v>11654</v>
      </c>
      <c r="R99" s="0" t="n">
        <v>11894</v>
      </c>
      <c r="S99" s="1" t="n">
        <f aca="false">R99-Q99</f>
        <v>240</v>
      </c>
      <c r="T99" s="2" t="n">
        <f aca="false">Q99 * 1.07</f>
        <v>12469.78</v>
      </c>
      <c r="U99" s="2" t="n">
        <f aca="false">R99 * 1.07</f>
        <v>12726.58</v>
      </c>
      <c r="V99" s="2" t="n">
        <f aca="false">S99 * 1.07</f>
        <v>256.8</v>
      </c>
      <c r="W99" s="1" t="n">
        <f aca="false">R99/Q99</f>
        <v>1.02059378754076</v>
      </c>
      <c r="X99" s="3" t="n">
        <v>2</v>
      </c>
    </row>
    <row r="100" customFormat="false" ht="15" hidden="false" customHeight="false" outlineLevel="0" collapsed="false">
      <c r="A100" s="0" t="s">
        <v>811</v>
      </c>
      <c r="B100" s="0" t="s">
        <v>812</v>
      </c>
      <c r="C100" s="0" t="s">
        <v>813</v>
      </c>
      <c r="D100" s="0" t="s">
        <v>28</v>
      </c>
      <c r="E100" s="0" t="n">
        <v>5.5</v>
      </c>
      <c r="F100" s="0" t="s">
        <v>28</v>
      </c>
      <c r="G100" s="0" t="s">
        <v>28</v>
      </c>
      <c r="H100" s="0" t="s">
        <v>814</v>
      </c>
      <c r="I100" s="0" t="s">
        <v>815</v>
      </c>
      <c r="J100" s="0" t="n">
        <v>86</v>
      </c>
      <c r="K100" s="0" t="s">
        <v>816</v>
      </c>
      <c r="L100" s="5" t="n">
        <v>41292</v>
      </c>
      <c r="M100" s="0" t="s">
        <v>28</v>
      </c>
      <c r="N100" s="0" t="s">
        <v>817</v>
      </c>
      <c r="O100" s="0" t="s">
        <v>28</v>
      </c>
      <c r="P100" s="0" t="s">
        <v>818</v>
      </c>
      <c r="Q100" s="0" t="n">
        <f aca="false">LOOKUP(A100,'budget_gross.tsv'!A$2:A$8468,'budget_gross.tsv'!B$2:B$8468)</f>
        <v>2671993</v>
      </c>
      <c r="R100" s="0" t="n">
        <f aca="false">LOOKUP(A100,'budget_gross.tsv'!A$2:A$8468,'budget_gross.tsv'!C$2:C$8468)</f>
        <v>4550</v>
      </c>
      <c r="S100" s="1" t="n">
        <f aca="false">R100-Q100</f>
        <v>-2667443</v>
      </c>
      <c r="T100" s="2" t="n">
        <f aca="false">Q100 * 1.05</f>
        <v>2805592.65</v>
      </c>
      <c r="U100" s="2" t="n">
        <f aca="false">R100 * 1.05</f>
        <v>4777.5</v>
      </c>
      <c r="V100" s="2" t="n">
        <f aca="false">S100 * 1.05</f>
        <v>-2800815.15</v>
      </c>
      <c r="W100" s="1" t="n">
        <f aca="false">R100/Q100</f>
        <v>0.00170284877243316</v>
      </c>
      <c r="X100" s="3" t="n">
        <v>1</v>
      </c>
    </row>
    <row r="101" customFormat="false" ht="15" hidden="false" customHeight="false" outlineLevel="0" collapsed="false">
      <c r="A101" s="0" t="s">
        <v>819</v>
      </c>
      <c r="B101" s="0" t="s">
        <v>820</v>
      </c>
      <c r="C101" s="0" t="s">
        <v>821</v>
      </c>
      <c r="D101" s="0" t="s">
        <v>28</v>
      </c>
      <c r="E101" s="0" t="n">
        <v>7.6</v>
      </c>
      <c r="F101" s="0" t="s">
        <v>28</v>
      </c>
      <c r="G101" s="0" t="s">
        <v>28</v>
      </c>
      <c r="H101" s="0" t="s">
        <v>822</v>
      </c>
      <c r="I101" s="0" t="s">
        <v>28</v>
      </c>
      <c r="J101" s="0" t="n">
        <v>65</v>
      </c>
      <c r="K101" s="0" t="s">
        <v>28</v>
      </c>
      <c r="L101" s="5" t="n">
        <v>41306</v>
      </c>
      <c r="M101" s="0" t="s">
        <v>305</v>
      </c>
      <c r="N101" s="0" t="s">
        <v>823</v>
      </c>
      <c r="O101" s="0" t="s">
        <v>28</v>
      </c>
      <c r="P101" s="0" t="s">
        <v>824</v>
      </c>
      <c r="Q101" s="0" t="n">
        <f aca="false">LOOKUP(A101,'budget_gross.tsv'!A$2:A$8468,'budget_gross.tsv'!B$2:B$8468)</f>
        <v>700000</v>
      </c>
      <c r="R101" s="0" t="n">
        <f aca="false">LOOKUP(A101,'budget_gross.tsv'!A$2:A$8468,'budget_gross.tsv'!C$2:C$8468)</f>
        <v>2134206</v>
      </c>
      <c r="S101" s="1" t="n">
        <f aca="false">R101-Q101</f>
        <v>1434206</v>
      </c>
      <c r="T101" s="2" t="n">
        <f aca="false">Q101 * 1.05</f>
        <v>735000</v>
      </c>
      <c r="U101" s="2" t="n">
        <f aca="false">R101 * 1.05</f>
        <v>2240916.3</v>
      </c>
      <c r="V101" s="2" t="n">
        <f aca="false">S101 * 1.05</f>
        <v>1505916.3</v>
      </c>
      <c r="W101" s="1" t="n">
        <f aca="false">R101/Q101</f>
        <v>3.04886571428571</v>
      </c>
      <c r="X101" s="3" t="n">
        <v>3</v>
      </c>
    </row>
    <row r="102" customFormat="false" ht="15" hidden="false" customHeight="false" outlineLevel="0" collapsed="false">
      <c r="A102" s="0" t="s">
        <v>825</v>
      </c>
      <c r="B102" s="0" t="s">
        <v>826</v>
      </c>
      <c r="C102" s="0" t="s">
        <v>827</v>
      </c>
      <c r="D102" s="0" t="s">
        <v>28</v>
      </c>
      <c r="E102" s="0" t="n">
        <v>7.3</v>
      </c>
      <c r="F102" s="0" t="n">
        <v>76</v>
      </c>
      <c r="G102" s="5" t="n">
        <v>41884</v>
      </c>
      <c r="H102" s="0" t="s">
        <v>828</v>
      </c>
      <c r="I102" s="0" t="s">
        <v>829</v>
      </c>
      <c r="J102" s="6" t="n">
        <v>1180</v>
      </c>
      <c r="K102" s="0" t="s">
        <v>830</v>
      </c>
      <c r="L102" s="5" t="n">
        <v>41318</v>
      </c>
      <c r="M102" s="0" t="s">
        <v>831</v>
      </c>
      <c r="N102" s="0" t="s">
        <v>446</v>
      </c>
      <c r="O102" s="0" t="s">
        <v>832</v>
      </c>
      <c r="P102" s="0" t="s">
        <v>833</v>
      </c>
      <c r="Q102" s="0" t="n">
        <f aca="false">LOOKUP(A102,'budget_gross.tsv'!A$2:A$8468,'budget_gross.tsv'!B$2:B$8468)</f>
        <v>3000000</v>
      </c>
      <c r="R102" s="0" t="n">
        <f aca="false">LOOKUP(A102,'budget_gross.tsv'!A$2:A$8468,'budget_gross.tsv'!C$2:C$8468)</f>
        <v>3779</v>
      </c>
      <c r="S102" s="1" t="n">
        <f aca="false">R102-Q102</f>
        <v>-2996221</v>
      </c>
      <c r="T102" s="2" t="n">
        <f aca="false">Q102 * 1.05</f>
        <v>3150000</v>
      </c>
      <c r="U102" s="2" t="n">
        <f aca="false">R102 * 1.05</f>
        <v>3967.95</v>
      </c>
      <c r="V102" s="2" t="n">
        <f aca="false">S102 * 1.05</f>
        <v>-3146032.05</v>
      </c>
      <c r="W102" s="1" t="n">
        <f aca="false">R102/Q102</f>
        <v>0.00125966666666667</v>
      </c>
      <c r="X102" s="3" t="n">
        <v>1</v>
      </c>
    </row>
    <row r="103" customFormat="false" ht="15" hidden="false" customHeight="false" outlineLevel="0" collapsed="false">
      <c r="A103" s="0" t="s">
        <v>834</v>
      </c>
      <c r="B103" s="0" t="s">
        <v>835</v>
      </c>
      <c r="C103" s="0" t="s">
        <v>836</v>
      </c>
      <c r="D103" s="0" t="s">
        <v>28</v>
      </c>
      <c r="E103" s="0" t="n">
        <v>6.4</v>
      </c>
      <c r="F103" s="0" t="s">
        <v>28</v>
      </c>
      <c r="G103" s="0" t="s">
        <v>28</v>
      </c>
      <c r="H103" s="0" t="s">
        <v>837</v>
      </c>
      <c r="I103" s="0" t="s">
        <v>838</v>
      </c>
      <c r="J103" s="6" t="n">
        <v>1565</v>
      </c>
      <c r="K103" s="0" t="s">
        <v>839</v>
      </c>
      <c r="L103" s="5" t="n">
        <v>41390</v>
      </c>
      <c r="M103" s="0" t="s">
        <v>840</v>
      </c>
      <c r="N103" s="0" t="s">
        <v>446</v>
      </c>
      <c r="O103" s="0" t="s">
        <v>841</v>
      </c>
      <c r="P103" s="0" t="s">
        <v>842</v>
      </c>
      <c r="Q103" s="0" t="n">
        <f aca="false">LOOKUP(A103,'budget_gross.tsv'!A$2:A$8468,'budget_gross.tsv'!B$2:B$8468)</f>
        <v>20000000</v>
      </c>
      <c r="R103" s="0" t="n">
        <f aca="false">LOOKUP(A103,'budget_gross.tsv'!A$2:A$8468,'budget_gross.tsv'!C$2:C$8468)</f>
        <v>11186</v>
      </c>
      <c r="S103" s="1" t="n">
        <f aca="false">R103-Q103</f>
        <v>-19988814</v>
      </c>
      <c r="T103" s="2" t="n">
        <f aca="false">Q103 * 1.05</f>
        <v>21000000</v>
      </c>
      <c r="U103" s="2" t="n">
        <f aca="false">R103 * 1.05</f>
        <v>11745.3</v>
      </c>
      <c r="V103" s="2" t="n">
        <f aca="false">S103 * 1.05</f>
        <v>-20988254.7</v>
      </c>
      <c r="W103" s="1" t="n">
        <f aca="false">R103/Q103</f>
        <v>0.0005593</v>
      </c>
      <c r="X103" s="3" t="n">
        <v>1</v>
      </c>
    </row>
    <row r="104" customFormat="false" ht="15" hidden="false" customHeight="false" outlineLevel="0" collapsed="false">
      <c r="A104" s="0" t="s">
        <v>843</v>
      </c>
      <c r="B104" s="0" t="s">
        <v>844</v>
      </c>
      <c r="C104" s="0" t="s">
        <v>845</v>
      </c>
      <c r="D104" s="0" t="s">
        <v>28</v>
      </c>
      <c r="E104" s="0" t="n">
        <v>5.9</v>
      </c>
      <c r="F104" s="0" t="s">
        <v>28</v>
      </c>
      <c r="G104" s="0" t="s">
        <v>28</v>
      </c>
      <c r="H104" s="0" t="s">
        <v>630</v>
      </c>
      <c r="I104" s="0" t="s">
        <v>846</v>
      </c>
      <c r="J104" s="6" t="n">
        <v>5020</v>
      </c>
      <c r="K104" s="0" t="s">
        <v>847</v>
      </c>
      <c r="L104" s="5" t="n">
        <v>41397</v>
      </c>
      <c r="M104" s="0" t="s">
        <v>735</v>
      </c>
      <c r="N104" s="0" t="s">
        <v>848</v>
      </c>
      <c r="O104" s="0" t="s">
        <v>537</v>
      </c>
      <c r="P104" s="0" t="s">
        <v>849</v>
      </c>
      <c r="Q104" s="0" t="n">
        <f aca="false">LOOKUP(A104,'budget_gross.tsv'!A$2:A$8468,'budget_gross.tsv'!B$2:B$8468)</f>
        <v>260000000</v>
      </c>
      <c r="R104" s="0" t="n">
        <f aca="false">LOOKUP(A104,'budget_gross.tsv'!A$2:A$8468,'budget_gross.tsv'!C$2:C$8468)</f>
        <v>369310</v>
      </c>
      <c r="S104" s="1" t="n">
        <f aca="false">R104-Q104</f>
        <v>-259630690</v>
      </c>
      <c r="T104" s="2" t="n">
        <f aca="false">Q104 * 1.05</f>
        <v>273000000</v>
      </c>
      <c r="U104" s="2" t="n">
        <f aca="false">R104 * 1.05</f>
        <v>387775.5</v>
      </c>
      <c r="V104" s="2" t="n">
        <f aca="false">S104 * 1.05</f>
        <v>-272612224.5</v>
      </c>
      <c r="W104" s="1" t="n">
        <f aca="false">R104/Q104</f>
        <v>0.00142042307692308</v>
      </c>
      <c r="X104" s="3" t="n">
        <v>1</v>
      </c>
    </row>
    <row r="105" customFormat="false" ht="15" hidden="false" customHeight="false" outlineLevel="0" collapsed="false">
      <c r="A105" s="0" t="s">
        <v>850</v>
      </c>
      <c r="B105" s="0" t="s">
        <v>851</v>
      </c>
      <c r="C105" s="0" t="s">
        <v>852</v>
      </c>
      <c r="D105" s="0" t="s">
        <v>28</v>
      </c>
      <c r="E105" s="0" t="n">
        <v>5.8</v>
      </c>
      <c r="F105" s="0" t="n">
        <v>27</v>
      </c>
      <c r="G105" s="5" t="n">
        <v>41569</v>
      </c>
      <c r="H105" s="0" t="s">
        <v>255</v>
      </c>
      <c r="I105" s="0" t="s">
        <v>853</v>
      </c>
      <c r="J105" s="6" t="n">
        <v>1129</v>
      </c>
      <c r="K105" s="0" t="s">
        <v>854</v>
      </c>
      <c r="L105" s="5" t="n">
        <v>41432</v>
      </c>
      <c r="M105" s="0" t="s">
        <v>427</v>
      </c>
      <c r="N105" s="0" t="s">
        <v>446</v>
      </c>
      <c r="O105" s="0" t="s">
        <v>90</v>
      </c>
      <c r="P105" s="0" t="s">
        <v>855</v>
      </c>
      <c r="Q105" s="0" t="n">
        <f aca="false">LOOKUP(A105,'budget_gross.tsv'!A$2:A$8468,'budget_gross.tsv'!B$2:B$8468)</f>
        <v>1500000</v>
      </c>
      <c r="R105" s="0" t="n">
        <f aca="false">LOOKUP(A105,'budget_gross.tsv'!A$2:A$8468,'budget_gross.tsv'!C$2:C$8468)</f>
        <v>5985</v>
      </c>
      <c r="S105" s="1" t="n">
        <f aca="false">R105-Q105</f>
        <v>-1494015</v>
      </c>
      <c r="T105" s="2" t="n">
        <f aca="false">Q105 * 1.05</f>
        <v>1575000</v>
      </c>
      <c r="U105" s="2" t="n">
        <f aca="false">R105 * 1.05</f>
        <v>6284.25</v>
      </c>
      <c r="V105" s="2" t="n">
        <f aca="false">S105 * 1.05</f>
        <v>-1568715.75</v>
      </c>
      <c r="W105" s="1" t="n">
        <f aca="false">R105/Q105</f>
        <v>0.00399</v>
      </c>
      <c r="X105" s="3" t="n">
        <v>1</v>
      </c>
    </row>
    <row r="106" customFormat="false" ht="15" hidden="false" customHeight="false" outlineLevel="0" collapsed="false">
      <c r="A106" s="0" t="s">
        <v>856</v>
      </c>
      <c r="B106" s="0" t="s">
        <v>857</v>
      </c>
      <c r="C106" s="0" t="s">
        <v>858</v>
      </c>
      <c r="D106" s="0" t="s">
        <v>28</v>
      </c>
      <c r="E106" s="0" t="n">
        <v>6.3</v>
      </c>
      <c r="F106" s="0" t="s">
        <v>28</v>
      </c>
      <c r="G106" s="0" t="s">
        <v>28</v>
      </c>
      <c r="H106" s="0" t="s">
        <v>859</v>
      </c>
      <c r="I106" s="0" t="s">
        <v>860</v>
      </c>
      <c r="J106" s="6" t="n">
        <v>4375</v>
      </c>
      <c r="K106" s="0" t="s">
        <v>861</v>
      </c>
      <c r="L106" s="5" t="n">
        <v>41459</v>
      </c>
      <c r="M106" s="0" t="s">
        <v>862</v>
      </c>
      <c r="N106" s="0" t="s">
        <v>863</v>
      </c>
      <c r="O106" s="0" t="s">
        <v>864</v>
      </c>
      <c r="P106" s="0" t="s">
        <v>865</v>
      </c>
      <c r="Q106" s="0" t="n">
        <f aca="false">LOOKUP(A106,'budget_gross.tsv'!A$2:A$8468,'budget_gross.tsv'!B$2:B$8468)</f>
        <v>450000000</v>
      </c>
      <c r="R106" s="0" t="n">
        <f aca="false">LOOKUP(A106,'budget_gross.tsv'!A$2:A$8468,'budget_gross.tsv'!C$2:C$8468)</f>
        <v>12331200</v>
      </c>
      <c r="S106" s="1" t="n">
        <f aca="false">R106-Q106</f>
        <v>-437668800</v>
      </c>
      <c r="T106" s="2" t="n">
        <f aca="false">Q106 * 1.05</f>
        <v>472500000</v>
      </c>
      <c r="U106" s="2" t="n">
        <f aca="false">R106 * 1.05</f>
        <v>12947760</v>
      </c>
      <c r="V106" s="2" t="n">
        <f aca="false">S106 * 1.05</f>
        <v>-459552240</v>
      </c>
      <c r="W106" s="1" t="n">
        <f aca="false">R106/Q106</f>
        <v>0.0274026666666667</v>
      </c>
      <c r="X106" s="3" t="n">
        <v>1</v>
      </c>
    </row>
    <row r="107" customFormat="false" ht="15" hidden="false" customHeight="false" outlineLevel="0" collapsed="false">
      <c r="A107" s="0" t="s">
        <v>866</v>
      </c>
      <c r="B107" s="0" t="s">
        <v>867</v>
      </c>
      <c r="C107" s="0" t="s">
        <v>868</v>
      </c>
      <c r="D107" s="0" t="s">
        <v>28</v>
      </c>
      <c r="E107" s="0" t="n">
        <v>6.1</v>
      </c>
      <c r="F107" s="0" t="n">
        <v>58</v>
      </c>
      <c r="G107" s="5" t="n">
        <v>41807</v>
      </c>
      <c r="H107" s="0" t="s">
        <v>391</v>
      </c>
      <c r="I107" s="0" t="s">
        <v>869</v>
      </c>
      <c r="J107" s="6" t="n">
        <v>2200</v>
      </c>
      <c r="K107" s="0" t="s">
        <v>870</v>
      </c>
      <c r="L107" s="5" t="n">
        <v>41528</v>
      </c>
      <c r="M107" s="0" t="s">
        <v>871</v>
      </c>
      <c r="N107" s="0" t="s">
        <v>52</v>
      </c>
      <c r="O107" s="0" t="s">
        <v>872</v>
      </c>
      <c r="P107" s="0" t="s">
        <v>873</v>
      </c>
      <c r="Q107" s="0" t="n">
        <f aca="false">LOOKUP(A107,'budget_gross.tsv'!A$2:A$8468,'budget_gross.tsv'!B$2:B$8468)</f>
        <v>10000000</v>
      </c>
      <c r="R107" s="0" t="n">
        <f aca="false">LOOKUP(A107,'budget_gross.tsv'!A$2:A$8468,'budget_gross.tsv'!C$2:C$8468)</f>
        <v>23220</v>
      </c>
      <c r="S107" s="1" t="n">
        <f aca="false">R107-Q107</f>
        <v>-9976780</v>
      </c>
      <c r="T107" s="2" t="n">
        <f aca="false">Q107 * 1.05</f>
        <v>10500000</v>
      </c>
      <c r="U107" s="2" t="n">
        <f aca="false">R107 * 1.05</f>
        <v>24381</v>
      </c>
      <c r="V107" s="2" t="n">
        <f aca="false">S107 * 1.05</f>
        <v>-10475619</v>
      </c>
      <c r="W107" s="1" t="n">
        <f aca="false">R107/Q107</f>
        <v>0.002322</v>
      </c>
      <c r="X107" s="3" t="n">
        <v>1</v>
      </c>
    </row>
    <row r="108" customFormat="false" ht="15" hidden="false" customHeight="false" outlineLevel="0" collapsed="false">
      <c r="A108" s="0" t="s">
        <v>874</v>
      </c>
      <c r="B108" s="0" t="s">
        <v>875</v>
      </c>
      <c r="C108" s="0" t="s">
        <v>876</v>
      </c>
      <c r="D108" s="0" t="s">
        <v>28</v>
      </c>
      <c r="E108" s="0" t="n">
        <v>6.6</v>
      </c>
      <c r="F108" s="0" t="n">
        <v>39</v>
      </c>
      <c r="G108" s="5" t="n">
        <v>41372</v>
      </c>
      <c r="H108" s="0" t="s">
        <v>460</v>
      </c>
      <c r="I108" s="0" t="s">
        <v>877</v>
      </c>
      <c r="J108" s="6" t="n">
        <v>1373</v>
      </c>
      <c r="K108" s="0" t="s">
        <v>878</v>
      </c>
      <c r="L108" s="5" t="n">
        <v>41537</v>
      </c>
      <c r="M108" s="0" t="s">
        <v>879</v>
      </c>
      <c r="N108" s="0" t="s">
        <v>880</v>
      </c>
      <c r="O108" s="0" t="s">
        <v>265</v>
      </c>
      <c r="P108" s="0" t="s">
        <v>881</v>
      </c>
      <c r="Q108" s="0" t="n">
        <f aca="false">LOOKUP(A108,'budget_gross.tsv'!A$2:A$8468,'budget_gross.tsv'!B$2:B$8468)</f>
        <v>8000000</v>
      </c>
      <c r="R108" s="0" t="n">
        <f aca="false">LOOKUP(A108,'budget_gross.tsv'!A$2:A$8468,'budget_gross.tsv'!C$2:C$8468)</f>
        <v>42286</v>
      </c>
      <c r="S108" s="1" t="n">
        <f aca="false">R108-Q108</f>
        <v>-7957714</v>
      </c>
      <c r="T108" s="2" t="n">
        <f aca="false">Q108 * 1.05</f>
        <v>8400000</v>
      </c>
      <c r="U108" s="2" t="n">
        <f aca="false">R108 * 1.05</f>
        <v>44400.3</v>
      </c>
      <c r="V108" s="2" t="n">
        <f aca="false">S108 * 1.05</f>
        <v>-8355599.7</v>
      </c>
      <c r="W108" s="1" t="n">
        <f aca="false">R108/Q108</f>
        <v>0.00528575</v>
      </c>
      <c r="X108" s="3" t="n">
        <v>1</v>
      </c>
    </row>
    <row r="109" customFormat="false" ht="15" hidden="false" customHeight="false" outlineLevel="0" collapsed="false">
      <c r="A109" s="0" t="s">
        <v>882</v>
      </c>
      <c r="B109" s="0" t="s">
        <v>883</v>
      </c>
      <c r="C109" s="0" t="s">
        <v>884</v>
      </c>
      <c r="D109" s="0" t="s">
        <v>28</v>
      </c>
      <c r="E109" s="0" t="n">
        <v>7.5</v>
      </c>
      <c r="F109" s="0" t="n">
        <v>77</v>
      </c>
      <c r="G109" s="5" t="n">
        <v>41778</v>
      </c>
      <c r="H109" s="0" t="s">
        <v>885</v>
      </c>
      <c r="I109" s="0" t="s">
        <v>28</v>
      </c>
      <c r="J109" s="0" t="n">
        <v>996</v>
      </c>
      <c r="K109" s="0" t="s">
        <v>886</v>
      </c>
      <c r="L109" s="5" t="n">
        <v>41558</v>
      </c>
      <c r="M109" s="0" t="s">
        <v>79</v>
      </c>
      <c r="N109" s="0" t="s">
        <v>289</v>
      </c>
      <c r="O109" s="0" t="s">
        <v>887</v>
      </c>
      <c r="P109" s="0" t="s">
        <v>888</v>
      </c>
      <c r="Q109" s="0" t="n">
        <f aca="false">LOOKUP(A109,'budget_gross.tsv'!A$2:A$8468,'budget_gross.tsv'!B$2:B$8468)</f>
        <v>1300000</v>
      </c>
      <c r="R109" s="0" t="n">
        <f aca="false">LOOKUP(A109,'budget_gross.tsv'!A$2:A$8468,'budget_gross.tsv'!C$2:C$8468)</f>
        <v>47991</v>
      </c>
      <c r="S109" s="1" t="n">
        <f aca="false">R109-Q109</f>
        <v>-1252009</v>
      </c>
      <c r="T109" s="2" t="n">
        <f aca="false">Q109 * 1.05</f>
        <v>1365000</v>
      </c>
      <c r="U109" s="2" t="n">
        <f aca="false">R109 * 1.05</f>
        <v>50390.55</v>
      </c>
      <c r="V109" s="2" t="n">
        <f aca="false">S109 * 1.05</f>
        <v>-1314609.45</v>
      </c>
      <c r="W109" s="1" t="n">
        <f aca="false">R109/Q109</f>
        <v>0.0369161538461538</v>
      </c>
      <c r="X109" s="3" t="n">
        <v>1</v>
      </c>
    </row>
    <row r="110" customFormat="false" ht="15" hidden="false" customHeight="false" outlineLevel="0" collapsed="false">
      <c r="A110" s="0" t="s">
        <v>889</v>
      </c>
      <c r="B110" s="0" t="s">
        <v>890</v>
      </c>
      <c r="C110" s="0" t="s">
        <v>891</v>
      </c>
      <c r="D110" s="0" t="s">
        <v>28</v>
      </c>
      <c r="E110" s="0" t="n">
        <v>7.6</v>
      </c>
      <c r="F110" s="0" t="n">
        <v>75</v>
      </c>
      <c r="G110" s="5" t="n">
        <v>41799</v>
      </c>
      <c r="H110" s="0" t="s">
        <v>892</v>
      </c>
      <c r="I110" s="0" t="s">
        <v>893</v>
      </c>
      <c r="J110" s="6" t="n">
        <v>10627</v>
      </c>
      <c r="K110" s="0" t="s">
        <v>894</v>
      </c>
      <c r="L110" s="5" t="n">
        <v>41563</v>
      </c>
      <c r="M110" s="0" t="s">
        <v>214</v>
      </c>
      <c r="N110" s="0" t="s">
        <v>895</v>
      </c>
      <c r="O110" s="0" t="s">
        <v>896</v>
      </c>
      <c r="P110" s="0" t="s">
        <v>897</v>
      </c>
      <c r="Q110" s="0" t="n">
        <f aca="false">LOOKUP(A110,'budget_gross.tsv'!A$2:A$8468,'budget_gross.tsv'!B$2:B$8468)</f>
        <v>2100000</v>
      </c>
      <c r="R110" s="0" t="n">
        <f aca="false">LOOKUP(A110,'budget_gross.tsv'!A$2:A$8468,'budget_gross.tsv'!C$2:C$8468)</f>
        <v>356000</v>
      </c>
      <c r="S110" s="1" t="n">
        <f aca="false">R110-Q110</f>
        <v>-1744000</v>
      </c>
      <c r="T110" s="2" t="n">
        <f aca="false">Q110 * 1.05</f>
        <v>2205000</v>
      </c>
      <c r="U110" s="2" t="n">
        <f aca="false">R110 * 1.05</f>
        <v>373800</v>
      </c>
      <c r="V110" s="2" t="n">
        <f aca="false">S110 * 1.05</f>
        <v>-1831200</v>
      </c>
      <c r="W110" s="1" t="n">
        <f aca="false">R110/Q110</f>
        <v>0.16952380952381</v>
      </c>
      <c r="X110" s="3" t="n">
        <v>1</v>
      </c>
    </row>
    <row r="111" customFormat="false" ht="15" hidden="false" customHeight="false" outlineLevel="0" collapsed="false">
      <c r="A111" s="0" t="s">
        <v>898</v>
      </c>
      <c r="B111" s="0" t="s">
        <v>899</v>
      </c>
      <c r="C111" s="0" t="s">
        <v>900</v>
      </c>
      <c r="D111" s="0" t="s">
        <v>28</v>
      </c>
      <c r="E111" s="0" t="n">
        <v>5.7</v>
      </c>
      <c r="F111" s="0" t="n">
        <v>59</v>
      </c>
      <c r="G111" s="0" t="s">
        <v>28</v>
      </c>
      <c r="H111" s="0" t="s">
        <v>901</v>
      </c>
      <c r="I111" s="0" t="s">
        <v>902</v>
      </c>
      <c r="J111" s="0" t="n">
        <v>439</v>
      </c>
      <c r="K111" s="0" t="s">
        <v>903</v>
      </c>
      <c r="L111" s="5" t="n">
        <v>41565</v>
      </c>
      <c r="M111" s="0" t="s">
        <v>649</v>
      </c>
      <c r="N111" s="0" t="s">
        <v>446</v>
      </c>
      <c r="O111" s="0" t="s">
        <v>502</v>
      </c>
      <c r="P111" s="0" t="s">
        <v>904</v>
      </c>
      <c r="Q111" s="0" t="n">
        <f aca="false">LOOKUP(A111,'budget_gross.tsv'!A$2:A$8468,'budget_gross.tsv'!B$2:B$8468)</f>
        <v>450000</v>
      </c>
      <c r="R111" s="0" t="n">
        <f aca="false">LOOKUP(A111,'budget_gross.tsv'!A$2:A$8468,'budget_gross.tsv'!C$2:C$8468)</f>
        <v>18202</v>
      </c>
      <c r="S111" s="1" t="n">
        <f aca="false">R111-Q111</f>
        <v>-431798</v>
      </c>
      <c r="T111" s="2" t="n">
        <f aca="false">Q111 * 1.05</f>
        <v>472500</v>
      </c>
      <c r="U111" s="2" t="n">
        <f aca="false">R111 * 1.05</f>
        <v>19112.1</v>
      </c>
      <c r="V111" s="2" t="n">
        <f aca="false">S111 * 1.05</f>
        <v>-453387.9</v>
      </c>
      <c r="W111" s="1" t="n">
        <f aca="false">R111/Q111</f>
        <v>0.0404488888888889</v>
      </c>
      <c r="X111" s="3" t="n">
        <v>1</v>
      </c>
    </row>
    <row r="112" customFormat="false" ht="15" hidden="false" customHeight="false" outlineLevel="0" collapsed="false">
      <c r="A112" s="0" t="s">
        <v>905</v>
      </c>
      <c r="B112" s="0" t="s">
        <v>906</v>
      </c>
      <c r="C112" s="0" t="s">
        <v>907</v>
      </c>
      <c r="D112" s="0" t="s">
        <v>28</v>
      </c>
      <c r="E112" s="0" t="n">
        <v>5.3</v>
      </c>
      <c r="F112" s="0" t="s">
        <v>28</v>
      </c>
      <c r="G112" s="5" t="n">
        <v>42016</v>
      </c>
      <c r="H112" s="0" t="s">
        <v>630</v>
      </c>
      <c r="I112" s="0" t="s">
        <v>908</v>
      </c>
      <c r="J112" s="6" t="n">
        <v>17120</v>
      </c>
      <c r="K112" s="0" t="s">
        <v>909</v>
      </c>
      <c r="L112" s="5" t="n">
        <v>41579</v>
      </c>
      <c r="M112" s="0" t="s">
        <v>436</v>
      </c>
      <c r="N112" s="0" t="s">
        <v>910</v>
      </c>
      <c r="O112" s="0" t="s">
        <v>911</v>
      </c>
      <c r="P112" s="0" t="s">
        <v>912</v>
      </c>
      <c r="Q112" s="0" t="n">
        <f aca="false">LOOKUP(A112,'budget_gross.tsv'!A$2:A$8468,'budget_gross.tsv'!B$2:B$8468)</f>
        <v>1150000000</v>
      </c>
      <c r="R112" s="0" t="n">
        <f aca="false">LOOKUP(A112,'budget_gross.tsv'!A$2:A$8468,'budget_gross.tsv'!C$2:C$8468)</f>
        <v>2191343</v>
      </c>
      <c r="S112" s="1" t="n">
        <f aca="false">R112-Q112</f>
        <v>-1147808657</v>
      </c>
      <c r="T112" s="2" t="n">
        <f aca="false">Q112 * 1.05</f>
        <v>1207500000</v>
      </c>
      <c r="U112" s="2" t="n">
        <f aca="false">R112 * 1.05</f>
        <v>2300910.15</v>
      </c>
      <c r="V112" s="2" t="n">
        <f aca="false">S112 * 1.05</f>
        <v>-1205199089.85</v>
      </c>
      <c r="W112" s="1" t="n">
        <f aca="false">R112/Q112</f>
        <v>0.00190551565217391</v>
      </c>
      <c r="X112" s="3" t="n">
        <v>1</v>
      </c>
    </row>
    <row r="113" customFormat="false" ht="15" hidden="false" customHeight="false" outlineLevel="0" collapsed="false">
      <c r="A113" s="0" t="s">
        <v>913</v>
      </c>
      <c r="B113" s="0" t="s">
        <v>914</v>
      </c>
      <c r="C113" s="0" t="s">
        <v>915</v>
      </c>
      <c r="D113" s="0" t="s">
        <v>28</v>
      </c>
      <c r="E113" s="0" t="n">
        <v>4.6</v>
      </c>
      <c r="F113" s="0" t="n">
        <v>41</v>
      </c>
      <c r="G113" s="0" t="s">
        <v>28</v>
      </c>
      <c r="H113" s="0" t="s">
        <v>916</v>
      </c>
      <c r="I113" s="0" t="s">
        <v>917</v>
      </c>
      <c r="J113" s="0" t="n">
        <v>316</v>
      </c>
      <c r="K113" s="0" t="s">
        <v>918</v>
      </c>
      <c r="L113" s="5" t="n">
        <v>41579</v>
      </c>
      <c r="M113" s="0" t="s">
        <v>107</v>
      </c>
      <c r="N113" s="0" t="s">
        <v>52</v>
      </c>
      <c r="O113" s="0" t="s">
        <v>28</v>
      </c>
      <c r="P113" s="0" t="s">
        <v>919</v>
      </c>
      <c r="Q113" s="0" t="n">
        <f aca="false">LOOKUP(A113,'budget_gross.tsv'!A$2:A$8468,'budget_gross.tsv'!B$2:B$8468)</f>
        <v>7000000</v>
      </c>
      <c r="R113" s="0" t="n">
        <f aca="false">LOOKUP(A113,'budget_gross.tsv'!A$2:A$8468,'budget_gross.tsv'!C$2:C$8468)</f>
        <v>6800</v>
      </c>
      <c r="S113" s="1" t="n">
        <f aca="false">R113-Q113</f>
        <v>-6993200</v>
      </c>
      <c r="T113" s="2" t="n">
        <f aca="false">Q113 * 1.05</f>
        <v>7350000</v>
      </c>
      <c r="U113" s="2" t="n">
        <f aca="false">R113 * 1.05</f>
        <v>7140</v>
      </c>
      <c r="V113" s="2" t="n">
        <f aca="false">S113 * 1.05</f>
        <v>-7342860</v>
      </c>
      <c r="W113" s="1" t="n">
        <f aca="false">R113/Q113</f>
        <v>0.000971428571428571</v>
      </c>
      <c r="X113" s="3" t="n">
        <v>1</v>
      </c>
    </row>
    <row r="114" customFormat="false" ht="15" hidden="false" customHeight="false" outlineLevel="0" collapsed="false">
      <c r="A114" s="0" t="s">
        <v>920</v>
      </c>
      <c r="B114" s="0" t="s">
        <v>921</v>
      </c>
      <c r="C114" s="0" t="s">
        <v>922</v>
      </c>
      <c r="D114" s="0" t="s">
        <v>28</v>
      </c>
      <c r="E114" s="0" t="n">
        <v>5.9</v>
      </c>
      <c r="F114" s="0" t="s">
        <v>28</v>
      </c>
      <c r="G114" s="0" t="s">
        <v>28</v>
      </c>
      <c r="H114" s="0" t="s">
        <v>630</v>
      </c>
      <c r="I114" s="0" t="s">
        <v>923</v>
      </c>
      <c r="J114" s="6" t="n">
        <v>1837</v>
      </c>
      <c r="K114" s="0" t="s">
        <v>924</v>
      </c>
      <c r="L114" s="5" t="n">
        <v>41600</v>
      </c>
      <c r="M114" s="0" t="s">
        <v>445</v>
      </c>
      <c r="N114" s="0" t="s">
        <v>925</v>
      </c>
      <c r="O114" s="0" t="s">
        <v>28</v>
      </c>
      <c r="P114" s="0" t="s">
        <v>926</v>
      </c>
      <c r="Q114" s="0" t="n">
        <f aca="false">LOOKUP(A114,'budget_gross.tsv'!A$2:A$8468,'budget_gross.tsv'!B$2:B$8468)</f>
        <v>300000000</v>
      </c>
      <c r="R114" s="0" t="n">
        <f aca="false">LOOKUP(A114,'budget_gross.tsv'!A$2:A$8468,'budget_gross.tsv'!C$2:C$8468)</f>
        <v>223660</v>
      </c>
      <c r="S114" s="1" t="n">
        <f aca="false">R114-Q114</f>
        <v>-299776340</v>
      </c>
      <c r="T114" s="2" t="n">
        <f aca="false">Q114 * 1.05</f>
        <v>315000000</v>
      </c>
      <c r="U114" s="2" t="n">
        <f aca="false">R114 * 1.05</f>
        <v>234843</v>
      </c>
      <c r="V114" s="2" t="n">
        <f aca="false">S114 * 1.05</f>
        <v>-314765157</v>
      </c>
      <c r="W114" s="1" t="n">
        <f aca="false">R114/Q114</f>
        <v>0.000745533333333333</v>
      </c>
      <c r="X114" s="3" t="n">
        <v>1</v>
      </c>
    </row>
    <row r="115" customFormat="false" ht="15" hidden="false" customHeight="false" outlineLevel="0" collapsed="false">
      <c r="A115" s="0" t="s">
        <v>927</v>
      </c>
      <c r="B115" s="0" t="s">
        <v>928</v>
      </c>
      <c r="C115" s="0" t="s">
        <v>929</v>
      </c>
      <c r="D115" s="0" t="s">
        <v>28</v>
      </c>
      <c r="E115" s="0" t="n">
        <v>7.7</v>
      </c>
      <c r="F115" s="0" t="n">
        <v>55</v>
      </c>
      <c r="G115" s="5" t="n">
        <v>41807</v>
      </c>
      <c r="H115" s="0" t="s">
        <v>798</v>
      </c>
      <c r="I115" s="0" t="s">
        <v>930</v>
      </c>
      <c r="J115" s="6" t="n">
        <v>2748</v>
      </c>
      <c r="K115" s="0" t="s">
        <v>931</v>
      </c>
      <c r="L115" s="5" t="n">
        <v>41626</v>
      </c>
      <c r="M115" s="0" t="s">
        <v>808</v>
      </c>
      <c r="N115" s="0" t="s">
        <v>446</v>
      </c>
      <c r="O115" s="0" t="s">
        <v>932</v>
      </c>
      <c r="Q115" s="0" t="n">
        <f aca="false">LOOKUP(A115,'budget_gross.tsv'!A$2:A$8468,'budget_gross.tsv'!B$2:B$8468)</f>
        <v>5000000</v>
      </c>
      <c r="R115" s="0" t="n">
        <f aca="false">LOOKUP(A115,'budget_gross.tsv'!A$2:A$8468,'budget_gross.tsv'!C$2:C$8468)</f>
        <v>557236</v>
      </c>
      <c r="S115" s="1" t="n">
        <f aca="false">R115-Q115</f>
        <v>-4442764</v>
      </c>
      <c r="T115" s="2" t="n">
        <f aca="false">Q115 * 1.05</f>
        <v>5250000</v>
      </c>
      <c r="U115" s="2" t="n">
        <f aca="false">R115 * 1.05</f>
        <v>585097.8</v>
      </c>
      <c r="V115" s="2" t="n">
        <f aca="false">S115 * 1.05</f>
        <v>-4664902.2</v>
      </c>
      <c r="W115" s="1" t="n">
        <f aca="false">R115/Q115</f>
        <v>0.1114472</v>
      </c>
      <c r="X115" s="3" t="n">
        <v>1</v>
      </c>
    </row>
    <row r="116" customFormat="false" ht="15" hidden="false" customHeight="false" outlineLevel="0" collapsed="false">
      <c r="A116" s="0" t="s">
        <v>933</v>
      </c>
      <c r="B116" s="0" t="s">
        <v>934</v>
      </c>
      <c r="C116" s="0" t="s">
        <v>935</v>
      </c>
      <c r="D116" s="0" t="s">
        <v>28</v>
      </c>
      <c r="E116" s="0" t="n">
        <v>6.3</v>
      </c>
      <c r="F116" s="0" t="n">
        <v>47</v>
      </c>
      <c r="G116" s="5" t="n">
        <v>42038</v>
      </c>
      <c r="H116" s="0" t="s">
        <v>936</v>
      </c>
      <c r="I116" s="0" t="s">
        <v>937</v>
      </c>
      <c r="J116" s="6" t="n">
        <v>4758</v>
      </c>
      <c r="K116" s="0" t="s">
        <v>938</v>
      </c>
      <c r="L116" s="5" t="n">
        <v>41633</v>
      </c>
      <c r="M116" s="0" t="s">
        <v>107</v>
      </c>
      <c r="N116" s="0" t="s">
        <v>61</v>
      </c>
      <c r="O116" s="0" t="s">
        <v>90</v>
      </c>
      <c r="P116" s="0" t="s">
        <v>939</v>
      </c>
      <c r="Q116" s="0" t="n">
        <f aca="false">LOOKUP(A116,'budget_gross.tsv'!A$2:A$8468,'budget_gross.tsv'!B$2:B$8468)</f>
        <v>34000000</v>
      </c>
      <c r="R116" s="0" t="n">
        <f aca="false">LOOKUP(A116,'budget_gross.tsv'!A$2:A$8468,'budget_gross.tsv'!C$2:C$8468)</f>
        <v>4091</v>
      </c>
      <c r="S116" s="1" t="n">
        <f aca="false">R116-Q116</f>
        <v>-33995909</v>
      </c>
      <c r="T116" s="2" t="n">
        <f aca="false">Q116 * 1.05</f>
        <v>35700000</v>
      </c>
      <c r="U116" s="2" t="n">
        <f aca="false">R116 * 1.05</f>
        <v>4295.55</v>
      </c>
      <c r="V116" s="2" t="n">
        <f aca="false">S116 * 1.05</f>
        <v>-35695704.45</v>
      </c>
      <c r="W116" s="1" t="n">
        <f aca="false">R116/Q116</f>
        <v>0.000120323529411765</v>
      </c>
      <c r="X116" s="3" t="n">
        <v>1</v>
      </c>
    </row>
    <row r="117" customFormat="false" ht="15" hidden="false" customHeight="false" outlineLevel="0" collapsed="false">
      <c r="A117" s="0" t="s">
        <v>940</v>
      </c>
      <c r="B117" s="0" t="s">
        <v>941</v>
      </c>
      <c r="C117" s="0" t="s">
        <v>942</v>
      </c>
      <c r="D117" s="0" t="s">
        <v>28</v>
      </c>
      <c r="E117" s="0" t="n">
        <v>6.7</v>
      </c>
      <c r="F117" s="0" t="s">
        <v>28</v>
      </c>
      <c r="G117" s="0" t="s">
        <v>28</v>
      </c>
      <c r="H117" s="0" t="s">
        <v>943</v>
      </c>
      <c r="I117" s="0" t="s">
        <v>944</v>
      </c>
      <c r="J117" s="6" t="n">
        <v>5585</v>
      </c>
      <c r="K117" s="0" t="s">
        <v>945</v>
      </c>
      <c r="L117" s="5" t="n">
        <v>41649</v>
      </c>
      <c r="M117" s="0" t="s">
        <v>561</v>
      </c>
      <c r="N117" s="0" t="s">
        <v>946</v>
      </c>
      <c r="O117" s="0" t="s">
        <v>290</v>
      </c>
      <c r="Q117" s="0" t="n">
        <f aca="false">LOOKUP(A117,'budget_gross.tsv'!A$2:A$8468,'budget_gross.tsv'!B$2:B$8468)</f>
        <v>44</v>
      </c>
      <c r="R117" s="0" t="n">
        <f aca="false">LOOKUP(A117,'budget_gross.tsv'!A$2:A$8468,'budget_gross.tsv'!C$2:C$8468)</f>
        <v>243955</v>
      </c>
      <c r="S117" s="1" t="n">
        <f aca="false">R117-Q117</f>
        <v>243911</v>
      </c>
      <c r="T117" s="2" t="n">
        <f aca="false">Q117 * 1.04</f>
        <v>45.76</v>
      </c>
      <c r="U117" s="2" t="n">
        <f aca="false">R117 * 1.04</f>
        <v>253713.2</v>
      </c>
      <c r="V117" s="2" t="n">
        <f aca="false">S117 * 1.04</f>
        <v>253667.44</v>
      </c>
      <c r="W117" s="1" t="n">
        <f aca="false">R117/Q117</f>
        <v>5544.43181818182</v>
      </c>
      <c r="X117" s="3" t="n">
        <v>4</v>
      </c>
    </row>
    <row r="118" customFormat="false" ht="15" hidden="false" customHeight="false" outlineLevel="0" collapsed="false">
      <c r="A118" s="0" t="s">
        <v>947</v>
      </c>
      <c r="B118" s="0" t="s">
        <v>948</v>
      </c>
      <c r="C118" s="0" t="s">
        <v>949</v>
      </c>
      <c r="D118" s="0" t="s">
        <v>28</v>
      </c>
      <c r="E118" s="0" t="n">
        <v>5.4</v>
      </c>
      <c r="F118" s="0" t="s">
        <v>28</v>
      </c>
      <c r="G118" s="0" t="s">
        <v>28</v>
      </c>
      <c r="H118" s="0" t="s">
        <v>630</v>
      </c>
      <c r="I118" s="0" t="s">
        <v>950</v>
      </c>
      <c r="J118" s="6" t="n">
        <v>13481</v>
      </c>
      <c r="K118" s="0" t="s">
        <v>951</v>
      </c>
      <c r="L118" s="5" t="n">
        <v>41663</v>
      </c>
      <c r="M118" s="0" t="s">
        <v>656</v>
      </c>
      <c r="N118" s="0" t="s">
        <v>562</v>
      </c>
      <c r="O118" s="0" t="s">
        <v>34</v>
      </c>
      <c r="P118" s="0" t="s">
        <v>952</v>
      </c>
      <c r="Q118" s="0" t="n">
        <f aca="false">LOOKUP(A118,'budget_gross.tsv'!A$2:A$8468,'budget_gross.tsv'!B$2:B$8468)</f>
        <v>750000000</v>
      </c>
      <c r="R118" s="0" t="n">
        <f aca="false">LOOKUP(A118,'budget_gross.tsv'!A$2:A$8468,'budget_gross.tsv'!C$2:C$8468)</f>
        <v>1246151</v>
      </c>
      <c r="S118" s="1" t="n">
        <f aca="false">R118-Q118</f>
        <v>-748753849</v>
      </c>
      <c r="T118" s="2" t="n">
        <f aca="false">Q118 * 1.04</f>
        <v>780000000</v>
      </c>
      <c r="U118" s="2" t="n">
        <f aca="false">R118 * 1.04</f>
        <v>1295997.04</v>
      </c>
      <c r="V118" s="2" t="n">
        <f aca="false">S118 * 1.04</f>
        <v>-778704002.96</v>
      </c>
      <c r="W118" s="1" t="n">
        <f aca="false">R118/Q118</f>
        <v>0.00166153466666667</v>
      </c>
      <c r="X118" s="3" t="n">
        <v>1</v>
      </c>
    </row>
    <row r="119" customFormat="false" ht="15" hidden="false" customHeight="false" outlineLevel="0" collapsed="false">
      <c r="A119" s="0" t="s">
        <v>953</v>
      </c>
      <c r="B119" s="0" t="s">
        <v>954</v>
      </c>
      <c r="C119" s="0" t="s">
        <v>955</v>
      </c>
      <c r="D119" s="0" t="s">
        <v>28</v>
      </c>
      <c r="E119" s="0" t="n">
        <v>7.4</v>
      </c>
      <c r="F119" s="0" t="s">
        <v>28</v>
      </c>
      <c r="G119" s="0" t="s">
        <v>28</v>
      </c>
      <c r="H119" s="0" t="s">
        <v>956</v>
      </c>
      <c r="I119" s="0" t="s">
        <v>957</v>
      </c>
      <c r="J119" s="6" t="n">
        <v>18662</v>
      </c>
      <c r="K119" s="0" t="s">
        <v>470</v>
      </c>
      <c r="L119" s="5" t="n">
        <v>41796</v>
      </c>
      <c r="M119" s="0" t="s">
        <v>958</v>
      </c>
      <c r="N119" s="0" t="s">
        <v>562</v>
      </c>
      <c r="O119" s="0" t="s">
        <v>959</v>
      </c>
      <c r="Q119" s="0" t="n">
        <f aca="false">LOOKUP(A119,'budget_gross.tsv'!A$2:A$8468,'budget_gross.tsv'!B$2:B$8468)</f>
        <v>500000000</v>
      </c>
      <c r="R119" s="0" t="n">
        <f aca="false">LOOKUP(A119,'budget_gross.tsv'!A$2:A$8468,'budget_gross.tsv'!C$2:C$8468)</f>
        <v>706893</v>
      </c>
      <c r="S119" s="1" t="n">
        <f aca="false">R119-Q119</f>
        <v>-499293107</v>
      </c>
      <c r="T119" s="2" t="n">
        <f aca="false">Q119 * 1.04</f>
        <v>520000000</v>
      </c>
      <c r="U119" s="2" t="n">
        <f aca="false">R119 * 1.04</f>
        <v>735168.72</v>
      </c>
      <c r="V119" s="2" t="n">
        <f aca="false">S119 * 1.04</f>
        <v>-519264831.28</v>
      </c>
      <c r="W119" s="1" t="n">
        <f aca="false">R119/Q119</f>
        <v>0.001413786</v>
      </c>
      <c r="X119" s="3" t="n">
        <v>1</v>
      </c>
    </row>
    <row r="120" customFormat="false" ht="15" hidden="false" customHeight="false" outlineLevel="0" collapsed="false">
      <c r="A120" s="0" t="s">
        <v>960</v>
      </c>
      <c r="B120" s="0" t="s">
        <v>961</v>
      </c>
      <c r="C120" s="0" t="s">
        <v>962</v>
      </c>
      <c r="D120" s="0" t="s">
        <v>28</v>
      </c>
      <c r="E120" s="0" t="n">
        <v>7.7</v>
      </c>
      <c r="F120" s="0" t="n">
        <v>71</v>
      </c>
      <c r="G120" s="0" t="s">
        <v>28</v>
      </c>
      <c r="H120" s="0" t="s">
        <v>963</v>
      </c>
      <c r="I120" s="0" t="s">
        <v>964</v>
      </c>
      <c r="J120" s="0" t="n">
        <v>57</v>
      </c>
      <c r="K120" s="0" t="s">
        <v>965</v>
      </c>
      <c r="L120" s="5" t="n">
        <v>41831</v>
      </c>
      <c r="M120" s="0" t="s">
        <v>124</v>
      </c>
      <c r="N120" s="0" t="s">
        <v>446</v>
      </c>
      <c r="O120" s="0" t="s">
        <v>781</v>
      </c>
      <c r="Q120" s="0" t="n">
        <f aca="false">LOOKUP(A120,'budget_gross.tsv'!A$2:A$8468,'budget_gross.tsv'!B$2:B$8468)</f>
        <v>16000</v>
      </c>
      <c r="R120" s="0" t="n">
        <f aca="false">LOOKUP(A120,'budget_gross.tsv'!A$2:A$8468,'budget_gross.tsv'!C$2:C$8468)</f>
        <v>11092</v>
      </c>
      <c r="S120" s="1" t="n">
        <f aca="false">R120-Q120</f>
        <v>-4908</v>
      </c>
      <c r="T120" s="2" t="n">
        <f aca="false">Q120 * 1.04</f>
        <v>16640</v>
      </c>
      <c r="U120" s="2" t="n">
        <f aca="false">R120 * 1.04</f>
        <v>11535.68</v>
      </c>
      <c r="V120" s="2" t="n">
        <f aca="false">S120 * 1.04</f>
        <v>-5104.32</v>
      </c>
      <c r="W120" s="1" t="n">
        <f aca="false">R120/Q120</f>
        <v>0.69325</v>
      </c>
      <c r="X120" s="3" t="n">
        <v>1</v>
      </c>
    </row>
    <row r="121" customFormat="false" ht="15" hidden="false" customHeight="false" outlineLevel="0" collapsed="false">
      <c r="A121" s="0" t="s">
        <v>966</v>
      </c>
      <c r="B121" s="0" t="s">
        <v>967</v>
      </c>
      <c r="C121" s="0" t="s">
        <v>968</v>
      </c>
      <c r="D121" s="0" t="s">
        <v>28</v>
      </c>
      <c r="E121" s="0" t="n">
        <v>6.5</v>
      </c>
      <c r="F121" s="0" t="n">
        <v>63</v>
      </c>
      <c r="G121" s="5" t="n">
        <v>41975</v>
      </c>
      <c r="H121" s="0" t="s">
        <v>969</v>
      </c>
      <c r="I121" s="0" t="s">
        <v>970</v>
      </c>
      <c r="J121" s="6" t="n">
        <v>13904</v>
      </c>
      <c r="K121" s="0" t="s">
        <v>971</v>
      </c>
      <c r="L121" s="5" t="n">
        <v>41844</v>
      </c>
      <c r="M121" s="0" t="s">
        <v>972</v>
      </c>
      <c r="N121" s="0" t="s">
        <v>973</v>
      </c>
      <c r="O121" s="0" t="s">
        <v>974</v>
      </c>
      <c r="P121" s="0" t="s">
        <v>975</v>
      </c>
      <c r="Q121" s="0" t="n">
        <f aca="false">LOOKUP(A121,'budget_gross.tsv'!A$2:A$8468,'budget_gross.tsv'!B$2:B$8468)</f>
        <v>34148170</v>
      </c>
      <c r="R121" s="0" t="n">
        <f aca="false">LOOKUP(A121,'budget_gross.tsv'!A$2:A$8468,'budget_gross.tsv'!C$2:C$8468)</f>
        <v>137815</v>
      </c>
      <c r="S121" s="1" t="n">
        <f aca="false">R121-Q121</f>
        <v>-34010355</v>
      </c>
      <c r="T121" s="2" t="n">
        <f aca="false">Q121 * 1.04</f>
        <v>35514096.8</v>
      </c>
      <c r="U121" s="2" t="n">
        <f aca="false">R121 * 1.04</f>
        <v>143327.6</v>
      </c>
      <c r="V121" s="2" t="n">
        <f aca="false">S121 * 1.04</f>
        <v>-35370769.2</v>
      </c>
      <c r="W121" s="1" t="n">
        <f aca="false">R121/Q121</f>
        <v>0.00403579459748502</v>
      </c>
      <c r="X121" s="3" t="n">
        <v>1</v>
      </c>
    </row>
    <row r="122" customFormat="false" ht="15" hidden="false" customHeight="false" outlineLevel="0" collapsed="false">
      <c r="A122" s="0" t="s">
        <v>976</v>
      </c>
      <c r="B122" s="0" t="s">
        <v>977</v>
      </c>
      <c r="C122" s="0" t="s">
        <v>978</v>
      </c>
      <c r="D122" s="0" t="s">
        <v>28</v>
      </c>
      <c r="E122" s="0" t="n">
        <v>7.2</v>
      </c>
      <c r="F122" s="0" t="n">
        <v>65</v>
      </c>
      <c r="G122" s="5" t="n">
        <v>42024</v>
      </c>
      <c r="H122" s="0" t="s">
        <v>663</v>
      </c>
      <c r="I122" s="0" t="s">
        <v>979</v>
      </c>
      <c r="J122" s="6" t="n">
        <v>66852</v>
      </c>
      <c r="K122" s="0" t="s">
        <v>980</v>
      </c>
      <c r="L122" s="5" t="n">
        <v>41857</v>
      </c>
      <c r="M122" s="0" t="s">
        <v>223</v>
      </c>
      <c r="N122" s="0" t="s">
        <v>981</v>
      </c>
      <c r="O122" s="0" t="s">
        <v>531</v>
      </c>
      <c r="P122" s="0" t="s">
        <v>982</v>
      </c>
      <c r="Q122" s="0" t="n">
        <f aca="false">LOOKUP(A122,'budget_gross.tsv'!A$2:A$8468,'budget_gross.tsv'!B$2:B$8468)</f>
        <v>50000</v>
      </c>
      <c r="R122" s="0" t="n">
        <f aca="false">LOOKUP(A122,'budget_gross.tsv'!A$2:A$8468,'budget_gross.tsv'!C$2:C$8468)</f>
        <v>68877</v>
      </c>
      <c r="S122" s="1" t="n">
        <f aca="false">R122-Q122</f>
        <v>18877</v>
      </c>
      <c r="T122" s="2" t="n">
        <f aca="false">Q122 * 1.04</f>
        <v>52000</v>
      </c>
      <c r="U122" s="2" t="n">
        <f aca="false">R122 * 1.04</f>
        <v>71632.08</v>
      </c>
      <c r="V122" s="2" t="n">
        <f aca="false">S122 * 1.04</f>
        <v>19632.08</v>
      </c>
      <c r="W122" s="1" t="n">
        <f aca="false">R122/Q122</f>
        <v>1.37754</v>
      </c>
      <c r="X122" s="3" t="n">
        <v>2</v>
      </c>
    </row>
    <row r="123" customFormat="false" ht="15" hidden="false" customHeight="false" outlineLevel="0" collapsed="false">
      <c r="A123" s="0" t="s">
        <v>983</v>
      </c>
      <c r="B123" s="0" t="s">
        <v>984</v>
      </c>
      <c r="C123" s="0" t="s">
        <v>985</v>
      </c>
      <c r="D123" s="0" t="s">
        <v>28</v>
      </c>
      <c r="E123" s="0" t="n">
        <v>6.4</v>
      </c>
      <c r="F123" s="0" t="n">
        <v>66</v>
      </c>
      <c r="G123" s="0" t="s">
        <v>28</v>
      </c>
      <c r="H123" s="0" t="s">
        <v>986</v>
      </c>
      <c r="I123" s="0" t="s">
        <v>987</v>
      </c>
      <c r="J123" s="6" t="n">
        <v>1175</v>
      </c>
      <c r="K123" s="0" t="s">
        <v>988</v>
      </c>
      <c r="L123" s="5" t="n">
        <v>41873</v>
      </c>
      <c r="M123" s="0" t="s">
        <v>989</v>
      </c>
      <c r="N123" s="0" t="s">
        <v>446</v>
      </c>
      <c r="O123" s="0" t="s">
        <v>290</v>
      </c>
      <c r="P123" s="0" t="s">
        <v>990</v>
      </c>
      <c r="Q123" s="0" t="n">
        <f aca="false">LOOKUP(A123,'budget_gross.tsv'!A$2:A$8468,'budget_gross.tsv'!B$2:B$8468)</f>
        <v>4000000</v>
      </c>
      <c r="R123" s="0" t="n">
        <f aca="false">LOOKUP(A123,'budget_gross.tsv'!A$2:A$8468,'budget_gross.tsv'!C$2:C$8468)</f>
        <v>60426</v>
      </c>
      <c r="S123" s="1" t="n">
        <f aca="false">R123-Q123</f>
        <v>-3939574</v>
      </c>
      <c r="T123" s="2" t="n">
        <f aca="false">Q123 * 1.04</f>
        <v>4160000</v>
      </c>
      <c r="U123" s="2" t="n">
        <f aca="false">R123 * 1.04</f>
        <v>62843.04</v>
      </c>
      <c r="V123" s="2" t="n">
        <f aca="false">S123 * 1.04</f>
        <v>-4097156.96</v>
      </c>
      <c r="W123" s="1" t="n">
        <f aca="false">R123/Q123</f>
        <v>0.0151065</v>
      </c>
      <c r="X123" s="3" t="n">
        <v>1</v>
      </c>
    </row>
    <row r="124" customFormat="false" ht="15" hidden="false" customHeight="false" outlineLevel="0" collapsed="false">
      <c r="A124" s="0" t="s">
        <v>991</v>
      </c>
      <c r="B124" s="0" t="s">
        <v>992</v>
      </c>
      <c r="C124" s="0" t="s">
        <v>993</v>
      </c>
      <c r="D124" s="0" t="s">
        <v>28</v>
      </c>
      <c r="E124" s="0" t="n">
        <v>5.8</v>
      </c>
      <c r="F124" s="0" t="s">
        <v>28</v>
      </c>
      <c r="G124" s="0" t="s">
        <v>28</v>
      </c>
      <c r="H124" s="0" t="s">
        <v>994</v>
      </c>
      <c r="I124" s="0" t="s">
        <v>995</v>
      </c>
      <c r="J124" s="6" t="n">
        <v>5368</v>
      </c>
      <c r="K124" s="0" t="s">
        <v>996</v>
      </c>
      <c r="L124" s="5" t="n">
        <v>41894</v>
      </c>
      <c r="M124" s="0" t="s">
        <v>165</v>
      </c>
      <c r="N124" s="0" t="s">
        <v>437</v>
      </c>
      <c r="O124" s="0" t="s">
        <v>997</v>
      </c>
      <c r="P124" s="0" t="s">
        <v>998</v>
      </c>
      <c r="Q124" s="0" t="n">
        <f aca="false">LOOKUP(A124,'budget_gross.tsv'!A$2:A$8468,'budget_gross.tsv'!B$2:B$8468)</f>
        <v>120000000</v>
      </c>
      <c r="R124" s="0" t="n">
        <f aca="false">LOOKUP(A124,'budget_gross.tsv'!A$2:A$8468,'budget_gross.tsv'!C$2:C$8468)</f>
        <v>515393</v>
      </c>
      <c r="S124" s="1" t="n">
        <f aca="false">R124-Q124</f>
        <v>-119484607</v>
      </c>
      <c r="T124" s="2" t="n">
        <f aca="false">Q124 * 1.04</f>
        <v>124800000</v>
      </c>
      <c r="U124" s="2" t="n">
        <f aca="false">R124 * 1.04</f>
        <v>536008.72</v>
      </c>
      <c r="V124" s="2" t="n">
        <f aca="false">S124 * 1.04</f>
        <v>-124263991.28</v>
      </c>
      <c r="W124" s="1" t="n">
        <f aca="false">R124/Q124</f>
        <v>0.00429494166666667</v>
      </c>
      <c r="X124" s="3" t="n">
        <v>1</v>
      </c>
    </row>
    <row r="125" customFormat="false" ht="15" hidden="false" customHeight="false" outlineLevel="0" collapsed="false">
      <c r="A125" s="0" t="s">
        <v>999</v>
      </c>
      <c r="B125" s="0" t="s">
        <v>1000</v>
      </c>
      <c r="C125" s="0" t="s">
        <v>1001</v>
      </c>
      <c r="D125" s="0" t="s">
        <v>28</v>
      </c>
      <c r="E125" s="0" t="n">
        <v>7.5</v>
      </c>
      <c r="F125" s="0" t="s">
        <v>28</v>
      </c>
      <c r="G125" s="0" t="s">
        <v>28</v>
      </c>
      <c r="H125" s="0" t="s">
        <v>1002</v>
      </c>
      <c r="I125" s="0" t="s">
        <v>1003</v>
      </c>
      <c r="J125" s="0" t="n">
        <v>78</v>
      </c>
      <c r="K125" s="0" t="s">
        <v>1004</v>
      </c>
      <c r="L125" s="5" t="n">
        <v>41895</v>
      </c>
      <c r="M125" s="0" t="s">
        <v>1005</v>
      </c>
      <c r="N125" s="0" t="s">
        <v>1006</v>
      </c>
      <c r="O125" s="0" t="s">
        <v>28</v>
      </c>
      <c r="P125" s="0" t="s">
        <v>1007</v>
      </c>
      <c r="Q125" s="0" t="n">
        <f aca="false">LOOKUP(A125,'budget_gross.tsv'!A$2:A$8468,'budget_gross.tsv'!B$2:B$8468)</f>
        <v>25000</v>
      </c>
      <c r="R125" s="0" t="n">
        <f aca="false">LOOKUP(A125,'budget_gross.tsv'!A$2:A$8468,'budget_gross.tsv'!C$2:C$8468)</f>
        <v>335</v>
      </c>
      <c r="S125" s="1" t="n">
        <f aca="false">R125-Q125</f>
        <v>-24665</v>
      </c>
      <c r="T125" s="2" t="n">
        <f aca="false">Q125 * 1.04</f>
        <v>26000</v>
      </c>
      <c r="U125" s="2" t="n">
        <f aca="false">R125 * 1.04</f>
        <v>348.4</v>
      </c>
      <c r="V125" s="2" t="n">
        <f aca="false">S125 * 1.04</f>
        <v>-25651.6</v>
      </c>
      <c r="W125" s="1" t="n">
        <f aca="false">R125/Q125</f>
        <v>0.0134</v>
      </c>
      <c r="X125" s="3" t="n">
        <v>1</v>
      </c>
    </row>
    <row r="126" customFormat="false" ht="15" hidden="false" customHeight="false" outlineLevel="0" collapsed="false">
      <c r="A126" s="0" t="s">
        <v>1008</v>
      </c>
      <c r="B126" s="0" t="s">
        <v>1009</v>
      </c>
      <c r="C126" s="0" t="s">
        <v>1010</v>
      </c>
      <c r="D126" s="0" t="s">
        <v>28</v>
      </c>
      <c r="E126" s="0" t="n">
        <v>6.7</v>
      </c>
      <c r="F126" s="0" t="n">
        <v>78</v>
      </c>
      <c r="G126" s="5" t="n">
        <v>42185</v>
      </c>
      <c r="H126" s="0" t="s">
        <v>1011</v>
      </c>
      <c r="I126" s="0" t="s">
        <v>1012</v>
      </c>
      <c r="J126" s="0" t="n">
        <v>45</v>
      </c>
      <c r="K126" s="0" t="s">
        <v>1013</v>
      </c>
      <c r="L126" s="5" t="n">
        <v>41903</v>
      </c>
      <c r="M126" s="0" t="s">
        <v>1014</v>
      </c>
      <c r="N126" s="0" t="s">
        <v>1015</v>
      </c>
      <c r="O126" s="0" t="s">
        <v>1016</v>
      </c>
      <c r="P126" s="0" t="s">
        <v>1017</v>
      </c>
      <c r="Q126" s="0" t="n">
        <f aca="false">LOOKUP(A126,'budget_gross.tsv'!A$2:A$8468,'budget_gross.tsv'!B$2:B$8468)</f>
        <v>500000</v>
      </c>
      <c r="R126" s="0" t="n">
        <f aca="false">LOOKUP(A126,'budget_gross.tsv'!A$2:A$8468,'budget_gross.tsv'!C$2:C$8468)</f>
        <v>21199</v>
      </c>
      <c r="S126" s="1" t="n">
        <f aca="false">R126-Q126</f>
        <v>-478801</v>
      </c>
      <c r="T126" s="2" t="n">
        <f aca="false">Q126 * 1.04</f>
        <v>520000</v>
      </c>
      <c r="U126" s="2" t="n">
        <f aca="false">R126 * 1.04</f>
        <v>22046.96</v>
      </c>
      <c r="V126" s="2" t="n">
        <f aca="false">S126 * 1.04</f>
        <v>-497953.04</v>
      </c>
      <c r="W126" s="1" t="n">
        <f aca="false">R126/Q126</f>
        <v>0.042398</v>
      </c>
      <c r="X126" s="3" t="n">
        <v>1</v>
      </c>
    </row>
    <row r="127" customFormat="false" ht="15" hidden="false" customHeight="false" outlineLevel="0" collapsed="false">
      <c r="A127" s="0" t="s">
        <v>1018</v>
      </c>
      <c r="B127" s="0" t="s">
        <v>1019</v>
      </c>
      <c r="C127" s="0" t="s">
        <v>1020</v>
      </c>
      <c r="D127" s="0" t="s">
        <v>28</v>
      </c>
      <c r="E127" s="0" t="n">
        <v>8.2</v>
      </c>
      <c r="F127" s="0" t="s">
        <v>28</v>
      </c>
      <c r="G127" s="0" t="s">
        <v>28</v>
      </c>
      <c r="H127" s="0" t="s">
        <v>381</v>
      </c>
      <c r="I127" s="0" t="s">
        <v>1021</v>
      </c>
      <c r="J127" s="6" t="n">
        <v>40653</v>
      </c>
      <c r="K127" s="0" t="s">
        <v>704</v>
      </c>
      <c r="L127" s="5" t="n">
        <v>41914</v>
      </c>
      <c r="M127" s="0" t="s">
        <v>1022</v>
      </c>
      <c r="N127" s="0" t="s">
        <v>562</v>
      </c>
      <c r="O127" s="0" t="s">
        <v>1023</v>
      </c>
      <c r="P127" s="0" t="s">
        <v>1024</v>
      </c>
      <c r="Q127" s="0" t="n">
        <f aca="false">LOOKUP(A127,'budget_gross.tsv'!A$2:A$8468,'budget_gross.tsv'!B$2:B$8468)</f>
        <v>370000000</v>
      </c>
      <c r="R127" s="0" t="n">
        <f aca="false">LOOKUP(A127,'budget_gross.tsv'!A$2:A$8468,'budget_gross.tsv'!C$2:C$8468)</f>
        <v>901610</v>
      </c>
      <c r="S127" s="1" t="n">
        <f aca="false">R127-Q127</f>
        <v>-369098390</v>
      </c>
      <c r="T127" s="2" t="n">
        <f aca="false">Q127 * 1.04</f>
        <v>384800000</v>
      </c>
      <c r="U127" s="2" t="n">
        <f aca="false">R127 * 1.04</f>
        <v>937674.4</v>
      </c>
      <c r="V127" s="2" t="n">
        <f aca="false">S127 * 1.04</f>
        <v>-383862325.6</v>
      </c>
      <c r="W127" s="1" t="n">
        <f aca="false">R127/Q127</f>
        <v>0.00243678378378378</v>
      </c>
      <c r="X127" s="3" t="n">
        <v>1</v>
      </c>
    </row>
    <row r="128" customFormat="false" ht="15" hidden="false" customHeight="false" outlineLevel="0" collapsed="false">
      <c r="A128" s="0" t="s">
        <v>1025</v>
      </c>
      <c r="B128" s="0" t="s">
        <v>1026</v>
      </c>
      <c r="C128" s="0" t="s">
        <v>1027</v>
      </c>
      <c r="D128" s="0" t="s">
        <v>28</v>
      </c>
      <c r="E128" s="0" t="n">
        <v>4.3</v>
      </c>
      <c r="F128" s="0" t="n">
        <v>34</v>
      </c>
      <c r="G128" s="0" t="s">
        <v>28</v>
      </c>
      <c r="H128" s="0" t="s">
        <v>1028</v>
      </c>
      <c r="I128" s="0" t="s">
        <v>1029</v>
      </c>
      <c r="J128" s="0" t="n">
        <v>202</v>
      </c>
      <c r="K128" s="0" t="s">
        <v>1030</v>
      </c>
      <c r="L128" s="5" t="n">
        <v>41929</v>
      </c>
      <c r="M128" s="0" t="s">
        <v>305</v>
      </c>
      <c r="N128" s="0" t="s">
        <v>863</v>
      </c>
      <c r="O128" s="0" t="s">
        <v>117</v>
      </c>
      <c r="Q128" s="0" t="n">
        <f aca="false">LOOKUP(A128,'budget_gross.tsv'!A$2:A$8468,'budget_gross.tsv'!B$2:B$8468)</f>
        <v>750000</v>
      </c>
      <c r="R128" s="0" t="n">
        <f aca="false">LOOKUP(A128,'budget_gross.tsv'!A$2:A$8468,'budget_gross.tsv'!C$2:C$8468)</f>
        <v>3750000</v>
      </c>
      <c r="S128" s="1" t="n">
        <f aca="false">R128-Q128</f>
        <v>3000000</v>
      </c>
      <c r="T128" s="2" t="n">
        <f aca="false">Q128 * 1.04</f>
        <v>780000</v>
      </c>
      <c r="U128" s="2" t="n">
        <f aca="false">R128 * 1.04</f>
        <v>3900000</v>
      </c>
      <c r="V128" s="2" t="n">
        <f aca="false">S128 * 1.04</f>
        <v>3120000</v>
      </c>
      <c r="W128" s="1" t="n">
        <f aca="false">R128/Q128</f>
        <v>5</v>
      </c>
      <c r="X128" s="3" t="n">
        <v>4</v>
      </c>
    </row>
    <row r="129" customFormat="false" ht="15" hidden="false" customHeight="false" outlineLevel="0" collapsed="false">
      <c r="A129" s="0" t="s">
        <v>1031</v>
      </c>
      <c r="B129" s="0" t="s">
        <v>1032</v>
      </c>
      <c r="C129" s="0" t="s">
        <v>1033</v>
      </c>
      <c r="D129" s="0" t="s">
        <v>28</v>
      </c>
      <c r="E129" s="0" t="n">
        <v>7.3</v>
      </c>
      <c r="F129" s="0" t="n">
        <v>63</v>
      </c>
      <c r="G129" s="0" t="s">
        <v>28</v>
      </c>
      <c r="H129" s="0" t="s">
        <v>603</v>
      </c>
      <c r="I129" s="0" t="s">
        <v>1034</v>
      </c>
      <c r="J129" s="0" t="n">
        <v>560</v>
      </c>
      <c r="K129" s="0" t="s">
        <v>1035</v>
      </c>
      <c r="L129" s="5" t="n">
        <v>41947</v>
      </c>
      <c r="M129" s="0" t="s">
        <v>1036</v>
      </c>
      <c r="N129" s="0" t="s">
        <v>289</v>
      </c>
      <c r="O129" s="0" t="s">
        <v>698</v>
      </c>
      <c r="P129" s="0" t="s">
        <v>1037</v>
      </c>
      <c r="Q129" s="0" t="n">
        <f aca="false">LOOKUP(A129,'budget_gross.tsv'!A$2:A$8468,'budget_gross.tsv'!B$2:B$8468)</f>
        <v>210000</v>
      </c>
      <c r="R129" s="0" t="n">
        <f aca="false">LOOKUP(A129,'budget_gross.tsv'!A$2:A$8468,'budget_gross.tsv'!C$2:C$8468)</f>
        <v>6947</v>
      </c>
      <c r="S129" s="1" t="n">
        <f aca="false">R129-Q129</f>
        <v>-203053</v>
      </c>
      <c r="T129" s="2" t="n">
        <f aca="false">Q129 * 1.04</f>
        <v>218400</v>
      </c>
      <c r="U129" s="2" t="n">
        <f aca="false">R129 * 1.04</f>
        <v>7224.88</v>
      </c>
      <c r="V129" s="2" t="n">
        <f aca="false">S129 * 1.04</f>
        <v>-211175.12</v>
      </c>
      <c r="W129" s="1" t="n">
        <f aca="false">R129/Q129</f>
        <v>0.0330809523809524</v>
      </c>
      <c r="X129" s="3" t="n">
        <v>1</v>
      </c>
    </row>
    <row r="130" customFormat="false" ht="15" hidden="false" customHeight="false" outlineLevel="0" collapsed="false">
      <c r="A130" s="0" t="s">
        <v>1038</v>
      </c>
      <c r="B130" s="0" t="s">
        <v>1039</v>
      </c>
      <c r="C130" s="0" t="s">
        <v>1040</v>
      </c>
      <c r="D130" s="0" t="s">
        <v>28</v>
      </c>
      <c r="E130" s="0" t="n">
        <v>7.3</v>
      </c>
      <c r="F130" s="0" t="n">
        <v>50</v>
      </c>
      <c r="G130" s="0" t="s">
        <v>28</v>
      </c>
      <c r="H130" s="0" t="s">
        <v>1041</v>
      </c>
      <c r="I130" s="0" t="s">
        <v>1042</v>
      </c>
      <c r="J130" s="6" t="n">
        <v>1625</v>
      </c>
      <c r="K130" s="0" t="s">
        <v>1043</v>
      </c>
      <c r="L130" s="5" t="n">
        <v>41950</v>
      </c>
      <c r="M130" s="0" t="s">
        <v>214</v>
      </c>
      <c r="N130" s="0" t="s">
        <v>530</v>
      </c>
      <c r="O130" s="0" t="s">
        <v>90</v>
      </c>
      <c r="P130" s="0" t="s">
        <v>1044</v>
      </c>
      <c r="Q130" s="0" t="n">
        <f aca="false">LOOKUP(A130,'budget_gross.tsv'!A$2:A$8468,'budget_gross.tsv'!B$2:B$8468)</f>
        <v>6000000</v>
      </c>
      <c r="R130" s="0" t="n">
        <f aca="false">LOOKUP(A130,'budget_gross.tsv'!A$2:A$8468,'budget_gross.tsv'!C$2:C$8468)</f>
        <v>5948</v>
      </c>
      <c r="S130" s="1" t="n">
        <f aca="false">R130-Q130</f>
        <v>-5994052</v>
      </c>
      <c r="T130" s="2" t="n">
        <f aca="false">Q130 * 1.04</f>
        <v>6240000</v>
      </c>
      <c r="U130" s="2" t="n">
        <f aca="false">R130 * 1.04</f>
        <v>6185.92</v>
      </c>
      <c r="V130" s="2" t="n">
        <f aca="false">S130 * 1.04</f>
        <v>-6233814.08</v>
      </c>
      <c r="W130" s="1" t="n">
        <f aca="false">R130/Q130</f>
        <v>0.000991333333333333</v>
      </c>
      <c r="X130" s="3" t="n">
        <v>1</v>
      </c>
    </row>
    <row r="131" customFormat="false" ht="15" hidden="false" customHeight="false" outlineLevel="0" collapsed="false">
      <c r="A131" s="0" t="s">
        <v>1045</v>
      </c>
      <c r="B131" s="0" t="s">
        <v>1046</v>
      </c>
      <c r="C131" s="0" t="s">
        <v>1047</v>
      </c>
      <c r="D131" s="0" t="s">
        <v>28</v>
      </c>
      <c r="E131" s="0" t="n">
        <v>8.7</v>
      </c>
      <c r="F131" s="0" t="s">
        <v>28</v>
      </c>
      <c r="G131" s="0" t="s">
        <v>28</v>
      </c>
      <c r="H131" s="0" t="s">
        <v>1048</v>
      </c>
      <c r="I131" s="0" t="s">
        <v>1049</v>
      </c>
      <c r="J131" s="0" t="n">
        <v>78</v>
      </c>
      <c r="K131" s="0" t="s">
        <v>1050</v>
      </c>
      <c r="L131" s="5" t="n">
        <v>41958</v>
      </c>
      <c r="M131" s="0" t="s">
        <v>133</v>
      </c>
      <c r="N131" s="0" t="s">
        <v>1051</v>
      </c>
      <c r="O131" s="0" t="s">
        <v>28</v>
      </c>
      <c r="P131" s="0" t="s">
        <v>1052</v>
      </c>
      <c r="Q131" s="0" t="n">
        <f aca="false">LOOKUP(A131,'budget_gross.tsv'!A$2:A$8468,'budget_gross.tsv'!B$2:B$8468)</f>
        <v>1050000</v>
      </c>
      <c r="R131" s="0" t="n">
        <f aca="false">LOOKUP(A131,'budget_gross.tsv'!A$2:A$8468,'budget_gross.tsv'!C$2:C$8468)</f>
        <v>787325</v>
      </c>
      <c r="S131" s="1" t="n">
        <f aca="false">R131-Q131</f>
        <v>-262675</v>
      </c>
      <c r="T131" s="2" t="n">
        <f aca="false">Q131 * 1.04</f>
        <v>1092000</v>
      </c>
      <c r="U131" s="2" t="n">
        <f aca="false">R131 * 1.04</f>
        <v>818818</v>
      </c>
      <c r="V131" s="2" t="n">
        <f aca="false">S131 * 1.04</f>
        <v>-273182</v>
      </c>
      <c r="W131" s="1" t="n">
        <f aca="false">R131/Q131</f>
        <v>0.749833333333333</v>
      </c>
      <c r="X131" s="3" t="n">
        <v>1</v>
      </c>
    </row>
    <row r="132" customFormat="false" ht="15" hidden="false" customHeight="false" outlineLevel="0" collapsed="false">
      <c r="A132" s="0" t="s">
        <v>1053</v>
      </c>
      <c r="B132" s="0" t="s">
        <v>1054</v>
      </c>
      <c r="C132" s="0" t="s">
        <v>1055</v>
      </c>
      <c r="D132" s="0" t="s">
        <v>28</v>
      </c>
      <c r="E132" s="0" t="n">
        <v>7</v>
      </c>
      <c r="F132" s="0" t="n">
        <v>81</v>
      </c>
      <c r="G132" s="0" t="s">
        <v>28</v>
      </c>
      <c r="H132" s="0" t="s">
        <v>603</v>
      </c>
      <c r="I132" s="0" t="s">
        <v>1056</v>
      </c>
      <c r="J132" s="0" t="n">
        <v>405</v>
      </c>
      <c r="K132" s="0" t="s">
        <v>1057</v>
      </c>
      <c r="L132" s="5" t="n">
        <v>41958</v>
      </c>
      <c r="M132" s="0" t="s">
        <v>649</v>
      </c>
      <c r="N132" s="0" t="s">
        <v>289</v>
      </c>
      <c r="O132" s="0" t="s">
        <v>1058</v>
      </c>
      <c r="Q132" s="0" t="n">
        <f aca="false">LOOKUP(A132,'budget_gross.tsv'!A$2:A$8468,'budget_gross.tsv'!B$2:B$8468)</f>
        <v>150000</v>
      </c>
      <c r="R132" s="0" t="n">
        <f aca="false">LOOKUP(A132,'budget_gross.tsv'!A$2:A$8468,'budget_gross.tsv'!C$2:C$8468)</f>
        <v>5858</v>
      </c>
      <c r="S132" s="1" t="n">
        <f aca="false">R132-Q132</f>
        <v>-144142</v>
      </c>
      <c r="T132" s="2" t="n">
        <f aca="false">Q132 * 1.04</f>
        <v>156000</v>
      </c>
      <c r="U132" s="2" t="n">
        <f aca="false">R132 * 1.04</f>
        <v>6092.32</v>
      </c>
      <c r="V132" s="2" t="n">
        <f aca="false">S132 * 1.04</f>
        <v>-149907.68</v>
      </c>
      <c r="W132" s="1" t="n">
        <f aca="false">R132/Q132</f>
        <v>0.0390533333333333</v>
      </c>
      <c r="X132" s="3" t="n">
        <v>1</v>
      </c>
    </row>
    <row r="133" customFormat="false" ht="15" hidden="false" customHeight="false" outlineLevel="0" collapsed="false">
      <c r="A133" s="0" t="s">
        <v>1059</v>
      </c>
      <c r="B133" s="0" t="s">
        <v>1060</v>
      </c>
      <c r="C133" s="0" t="s">
        <v>1061</v>
      </c>
      <c r="D133" s="0" t="s">
        <v>28</v>
      </c>
      <c r="E133" s="0" t="n">
        <v>7.8</v>
      </c>
      <c r="F133" s="0" t="n">
        <v>69</v>
      </c>
      <c r="G133" s="0" t="s">
        <v>28</v>
      </c>
      <c r="H133" s="0" t="s">
        <v>28</v>
      </c>
      <c r="I133" s="0" t="s">
        <v>1062</v>
      </c>
      <c r="J133" s="0" t="n">
        <v>382</v>
      </c>
      <c r="K133" s="0" t="s">
        <v>1063</v>
      </c>
      <c r="L133" s="5" t="n">
        <v>42034</v>
      </c>
      <c r="M133" s="0" t="s">
        <v>427</v>
      </c>
      <c r="N133" s="0" t="s">
        <v>1064</v>
      </c>
      <c r="O133" s="0" t="s">
        <v>698</v>
      </c>
      <c r="P133" s="0" t="s">
        <v>1065</v>
      </c>
      <c r="Q133" s="0" t="n">
        <f aca="false">LOOKUP(A133,'budget_gross.tsv'!A$2:A$8468,'budget_gross.tsv'!B$2:B$8468)</f>
        <v>1300000</v>
      </c>
      <c r="R133" s="0" t="n">
        <f aca="false">LOOKUP(A133,'budget_gross.tsv'!A$2:A$8468,'budget_gross.tsv'!C$2:C$8468)</f>
        <v>287697</v>
      </c>
      <c r="S133" s="1" t="n">
        <f aca="false">R133-Q133</f>
        <v>-1012303</v>
      </c>
      <c r="T133" s="2" t="n">
        <f aca="false">Q133 * 1.03</f>
        <v>1339000</v>
      </c>
      <c r="U133" s="2" t="n">
        <f aca="false">R133 * 1.03</f>
        <v>296327.91</v>
      </c>
      <c r="V133" s="2" t="n">
        <f aca="false">S133 * 1.03</f>
        <v>-1042672.09</v>
      </c>
      <c r="W133" s="1" t="n">
        <f aca="false">R133/Q133</f>
        <v>0.221305384615385</v>
      </c>
      <c r="X133" s="3" t="n">
        <v>1</v>
      </c>
    </row>
    <row r="134" customFormat="false" ht="15" hidden="false" customHeight="false" outlineLevel="0" collapsed="false">
      <c r="A134" s="0" t="s">
        <v>1066</v>
      </c>
      <c r="B134" s="0" t="s">
        <v>1067</v>
      </c>
      <c r="C134" s="0" t="s">
        <v>1068</v>
      </c>
      <c r="D134" s="0" t="s">
        <v>28</v>
      </c>
      <c r="E134" s="0" t="n">
        <v>5.4</v>
      </c>
      <c r="F134" s="0" t="s">
        <v>28</v>
      </c>
      <c r="G134" s="5" t="n">
        <v>42220</v>
      </c>
      <c r="H134" s="0" t="s">
        <v>1069</v>
      </c>
      <c r="I134" s="0" t="s">
        <v>1070</v>
      </c>
      <c r="J134" s="0" t="n">
        <v>858</v>
      </c>
      <c r="K134" s="0" t="s">
        <v>1071</v>
      </c>
      <c r="L134" s="5" t="n">
        <v>42054</v>
      </c>
      <c r="M134" s="0" t="s">
        <v>355</v>
      </c>
      <c r="N134" s="0" t="s">
        <v>1072</v>
      </c>
      <c r="O134" s="0" t="s">
        <v>90</v>
      </c>
      <c r="P134" s="0" t="s">
        <v>1073</v>
      </c>
      <c r="Q134" s="0" t="n">
        <f aca="false">LOOKUP(A134,'budget_gross.tsv'!A$2:A$8468,'budget_gross.tsv'!B$2:B$8468)</f>
        <v>26400000</v>
      </c>
      <c r="R134" s="0" t="n">
        <f aca="false">LOOKUP(A134,'budget_gross.tsv'!A$2:A$8468,'budget_gross.tsv'!C$2:C$8468)</f>
        <v>165428</v>
      </c>
      <c r="S134" s="1" t="n">
        <f aca="false">R134-Q134</f>
        <v>-26234572</v>
      </c>
      <c r="T134" s="2" t="n">
        <f aca="false">Q134 * 1.03</f>
        <v>27192000</v>
      </c>
      <c r="U134" s="2" t="n">
        <f aca="false">R134 * 1.03</f>
        <v>170390.84</v>
      </c>
      <c r="V134" s="2" t="n">
        <f aca="false">S134 * 1.03</f>
        <v>-27021609.16</v>
      </c>
      <c r="W134" s="1" t="n">
        <f aca="false">R134/Q134</f>
        <v>0.00626621212121212</v>
      </c>
      <c r="X134" s="3" t="n">
        <v>1</v>
      </c>
    </row>
    <row r="135" customFormat="false" ht="15" hidden="false" customHeight="false" outlineLevel="0" collapsed="false">
      <c r="A135" s="0" t="s">
        <v>1074</v>
      </c>
      <c r="B135" s="0" t="s">
        <v>1075</v>
      </c>
      <c r="C135" s="0" t="s">
        <v>1076</v>
      </c>
      <c r="D135" s="0" t="s">
        <v>28</v>
      </c>
      <c r="E135" s="0" t="n">
        <v>7.5</v>
      </c>
      <c r="F135" s="0" t="s">
        <v>28</v>
      </c>
      <c r="G135" s="0" t="s">
        <v>28</v>
      </c>
      <c r="H135" s="0" t="s">
        <v>679</v>
      </c>
      <c r="I135" s="0" t="s">
        <v>1077</v>
      </c>
      <c r="J135" s="6" t="n">
        <v>15458</v>
      </c>
      <c r="K135" s="0" t="s">
        <v>1078</v>
      </c>
      <c r="L135" s="5" t="n">
        <v>42055</v>
      </c>
      <c r="M135" s="0" t="s">
        <v>1079</v>
      </c>
      <c r="N135" s="0" t="s">
        <v>925</v>
      </c>
      <c r="O135" s="0" t="s">
        <v>809</v>
      </c>
      <c r="P135" s="0" t="s">
        <v>1080</v>
      </c>
      <c r="Q135" s="0" t="n">
        <f aca="false">LOOKUP(A135,'budget_gross.tsv'!A$2:A$8468,'budget_gross.tsv'!B$2:B$8468)</f>
        <v>250000000</v>
      </c>
      <c r="R135" s="0" t="n">
        <f aca="false">LOOKUP(A135,'budget_gross.tsv'!A$2:A$8468,'budget_gross.tsv'!C$2:C$8468)</f>
        <v>370843</v>
      </c>
      <c r="S135" s="1" t="n">
        <f aca="false">R135-Q135</f>
        <v>-249629157</v>
      </c>
      <c r="T135" s="2" t="n">
        <f aca="false">Q135 * 1.03</f>
        <v>257500000</v>
      </c>
      <c r="U135" s="2" t="n">
        <f aca="false">R135 * 1.03</f>
        <v>381968.29</v>
      </c>
      <c r="V135" s="2" t="n">
        <f aca="false">S135 * 1.03</f>
        <v>-257118031.71</v>
      </c>
      <c r="W135" s="1" t="n">
        <f aca="false">R135/Q135</f>
        <v>0.001483372</v>
      </c>
      <c r="X135" s="3" t="n">
        <v>1</v>
      </c>
    </row>
    <row r="136" customFormat="false" ht="15" hidden="false" customHeight="false" outlineLevel="0" collapsed="false">
      <c r="A136" s="0" t="s">
        <v>1081</v>
      </c>
      <c r="B136" s="0" t="s">
        <v>1082</v>
      </c>
      <c r="C136" s="0" t="s">
        <v>1083</v>
      </c>
      <c r="D136" s="0" t="s">
        <v>28</v>
      </c>
      <c r="E136" s="0" t="n">
        <v>6.1</v>
      </c>
      <c r="F136" s="0" t="n">
        <v>50</v>
      </c>
      <c r="G136" s="5" t="n">
        <v>42283</v>
      </c>
      <c r="H136" s="0" t="s">
        <v>1084</v>
      </c>
      <c r="I136" s="0" t="s">
        <v>1085</v>
      </c>
      <c r="J136" s="6" t="n">
        <v>1455</v>
      </c>
      <c r="K136" s="0" t="s">
        <v>1086</v>
      </c>
      <c r="L136" s="5" t="n">
        <v>42069</v>
      </c>
      <c r="M136" s="0" t="s">
        <v>375</v>
      </c>
      <c r="N136" s="0" t="s">
        <v>376</v>
      </c>
      <c r="O136" s="0" t="s">
        <v>28</v>
      </c>
      <c r="P136" s="0" t="s">
        <v>1087</v>
      </c>
      <c r="Q136" s="0" t="n">
        <f aca="false">LOOKUP(A136,'budget_gross.tsv'!A$2:A$8468,'budget_gross.tsv'!B$2:B$8468)</f>
        <v>1500000</v>
      </c>
      <c r="R136" s="0" t="n">
        <f aca="false">LOOKUP(A136,'budget_gross.tsv'!A$2:A$8468,'budget_gross.tsv'!C$2:C$8468)</f>
        <v>105943</v>
      </c>
      <c r="S136" s="1" t="n">
        <f aca="false">R136-Q136</f>
        <v>-1394057</v>
      </c>
      <c r="T136" s="2" t="n">
        <f aca="false">Q136 * 1.03</f>
        <v>1545000</v>
      </c>
      <c r="U136" s="2" t="n">
        <f aca="false">R136 * 1.03</f>
        <v>109121.29</v>
      </c>
      <c r="V136" s="2" t="n">
        <f aca="false">S136 * 1.03</f>
        <v>-1435878.71</v>
      </c>
      <c r="W136" s="1" t="n">
        <f aca="false">R136/Q136</f>
        <v>0.0706286666666667</v>
      </c>
      <c r="X136" s="3" t="n">
        <v>1</v>
      </c>
    </row>
    <row r="137" customFormat="false" ht="15" hidden="false" customHeight="false" outlineLevel="0" collapsed="false">
      <c r="A137" s="0" t="s">
        <v>1088</v>
      </c>
      <c r="B137" s="0" t="s">
        <v>1089</v>
      </c>
      <c r="C137" s="0" t="s">
        <v>1090</v>
      </c>
      <c r="D137" s="0" t="s">
        <v>28</v>
      </c>
      <c r="E137" s="0" t="n">
        <v>6.5</v>
      </c>
      <c r="F137" s="0" t="n">
        <v>66</v>
      </c>
      <c r="G137" s="5" t="n">
        <v>42206</v>
      </c>
      <c r="H137" s="0" t="s">
        <v>798</v>
      </c>
      <c r="I137" s="0" t="s">
        <v>1091</v>
      </c>
      <c r="J137" s="6" t="n">
        <v>7154</v>
      </c>
      <c r="K137" s="0" t="s">
        <v>1092</v>
      </c>
      <c r="L137" s="5" t="n">
        <v>42118</v>
      </c>
      <c r="M137" s="0" t="s">
        <v>249</v>
      </c>
      <c r="N137" s="0" t="s">
        <v>925</v>
      </c>
      <c r="O137" s="0" t="s">
        <v>1093</v>
      </c>
      <c r="P137" s="0" t="s">
        <v>1094</v>
      </c>
      <c r="Q137" s="0" t="n">
        <f aca="false">LOOKUP(A137,'budget_gross.tsv'!A$2:A$8468,'budget_gross.tsv'!B$2:B$8468)</f>
        <v>25000000</v>
      </c>
      <c r="R137" s="0" t="n">
        <f aca="false">LOOKUP(A137,'budget_gross.tsv'!A$2:A$8468,'budget_gross.tsv'!C$2:C$8468)</f>
        <v>129115</v>
      </c>
      <c r="S137" s="1" t="n">
        <f aca="false">R137-Q137</f>
        <v>-24870885</v>
      </c>
      <c r="T137" s="2" t="n">
        <f aca="false">Q137 * 1.03</f>
        <v>25750000</v>
      </c>
      <c r="U137" s="2" t="n">
        <f aca="false">R137 * 1.03</f>
        <v>132988.45</v>
      </c>
      <c r="V137" s="2" t="n">
        <f aca="false">S137 * 1.03</f>
        <v>-25617011.55</v>
      </c>
      <c r="W137" s="1" t="n">
        <f aca="false">R137/Q137</f>
        <v>0.0051646</v>
      </c>
      <c r="X137" s="3" t="n">
        <v>1</v>
      </c>
    </row>
    <row r="138" customFormat="false" ht="15" hidden="false" customHeight="false" outlineLevel="0" collapsed="false">
      <c r="A138" s="0" t="s">
        <v>1095</v>
      </c>
      <c r="B138" s="0" t="s">
        <v>1096</v>
      </c>
      <c r="C138" s="0" t="s">
        <v>1097</v>
      </c>
      <c r="D138" s="0" t="s">
        <v>28</v>
      </c>
      <c r="E138" s="0" t="n">
        <v>7.4</v>
      </c>
      <c r="F138" s="0" t="n">
        <v>60</v>
      </c>
      <c r="G138" s="0" t="s">
        <v>28</v>
      </c>
      <c r="H138" s="0" t="s">
        <v>28</v>
      </c>
      <c r="I138" s="0" t="s">
        <v>1098</v>
      </c>
      <c r="J138" s="6" t="n">
        <v>4590</v>
      </c>
      <c r="K138" s="0" t="s">
        <v>1099</v>
      </c>
      <c r="L138" s="5" t="n">
        <v>42154</v>
      </c>
      <c r="M138" s="0" t="s">
        <v>756</v>
      </c>
      <c r="N138" s="0" t="s">
        <v>446</v>
      </c>
      <c r="O138" s="0" t="s">
        <v>1100</v>
      </c>
      <c r="P138" s="0" t="s">
        <v>1101</v>
      </c>
      <c r="Q138" s="0" t="n">
        <f aca="false">LOOKUP(A138,'budget_gross.tsv'!A$2:A$8468,'budget_gross.tsv'!B$2:B$8468)</f>
        <v>234000000</v>
      </c>
      <c r="R138" s="0" t="n">
        <f aca="false">LOOKUP(A138,'budget_gross.tsv'!A$2:A$8468,'budget_gross.tsv'!C$2:C$8468)</f>
        <v>119949</v>
      </c>
      <c r="S138" s="1" t="n">
        <f aca="false">R138-Q138</f>
        <v>-233880051</v>
      </c>
      <c r="T138" s="2" t="n">
        <f aca="false">Q138 * 1.03</f>
        <v>241020000</v>
      </c>
      <c r="U138" s="2" t="n">
        <f aca="false">R138 * 1.03</f>
        <v>123547.47</v>
      </c>
      <c r="V138" s="2" t="n">
        <f aca="false">S138 * 1.03</f>
        <v>-240896452.53</v>
      </c>
      <c r="W138" s="1" t="n">
        <f aca="false">R138/Q138</f>
        <v>0.000512602564102564</v>
      </c>
      <c r="X138" s="3" t="n">
        <v>1</v>
      </c>
    </row>
    <row r="139" customFormat="false" ht="15" hidden="false" customHeight="false" outlineLevel="0" collapsed="false">
      <c r="A139" s="0" t="s">
        <v>1102</v>
      </c>
      <c r="B139" s="0" t="s">
        <v>1103</v>
      </c>
      <c r="C139" s="0" t="s">
        <v>1104</v>
      </c>
      <c r="D139" s="0" t="s">
        <v>28</v>
      </c>
      <c r="E139" s="0" t="n">
        <v>7.3</v>
      </c>
      <c r="F139" s="0" t="n">
        <v>72</v>
      </c>
      <c r="G139" s="0" t="s">
        <v>28</v>
      </c>
      <c r="H139" s="0" t="s">
        <v>28</v>
      </c>
      <c r="I139" s="0" t="s">
        <v>1105</v>
      </c>
      <c r="J139" s="0" t="n">
        <v>216</v>
      </c>
      <c r="K139" s="0" t="s">
        <v>1106</v>
      </c>
      <c r="L139" s="5" t="n">
        <v>42159</v>
      </c>
      <c r="M139" s="0" t="s">
        <v>70</v>
      </c>
      <c r="N139" s="0" t="s">
        <v>1107</v>
      </c>
      <c r="O139" s="0" t="s">
        <v>1108</v>
      </c>
      <c r="P139" s="0" t="s">
        <v>1109</v>
      </c>
      <c r="Q139" s="0" t="n">
        <f aca="false">LOOKUP(A139,'budget_gross.tsv'!A$2:A$8468,'budget_gross.tsv'!B$2:B$8468)</f>
        <v>450000</v>
      </c>
      <c r="R139" s="0" t="n">
        <f aca="false">LOOKUP(A139,'budget_gross.tsv'!A$2:A$8468,'budget_gross.tsv'!C$2:C$8468)</f>
        <v>34151</v>
      </c>
      <c r="S139" s="1" t="n">
        <f aca="false">R139-Q139</f>
        <v>-415849</v>
      </c>
      <c r="T139" s="2" t="n">
        <f aca="false">Q139 * 1.03</f>
        <v>463500</v>
      </c>
      <c r="U139" s="2" t="n">
        <f aca="false">R139 * 1.03</f>
        <v>35175.53</v>
      </c>
      <c r="V139" s="2" t="n">
        <f aca="false">S139 * 1.03</f>
        <v>-428324.47</v>
      </c>
      <c r="W139" s="1" t="n">
        <f aca="false">R139/Q139</f>
        <v>0.0758911111111111</v>
      </c>
      <c r="X139" s="3" t="n">
        <v>1</v>
      </c>
    </row>
    <row r="140" customFormat="false" ht="15" hidden="false" customHeight="false" outlineLevel="0" collapsed="false">
      <c r="A140" s="0" t="s">
        <v>1110</v>
      </c>
      <c r="B140" s="0" t="s">
        <v>1111</v>
      </c>
      <c r="C140" s="0" t="s">
        <v>1112</v>
      </c>
      <c r="D140" s="0" t="s">
        <v>28</v>
      </c>
      <c r="E140" s="0" t="n">
        <v>6.6</v>
      </c>
      <c r="F140" s="0" t="s">
        <v>28</v>
      </c>
      <c r="G140" s="0" t="s">
        <v>28</v>
      </c>
      <c r="H140" s="0" t="s">
        <v>994</v>
      </c>
      <c r="I140" s="0" t="s">
        <v>1113</v>
      </c>
      <c r="J140" s="6" t="n">
        <v>3845</v>
      </c>
      <c r="K140" s="0" t="s">
        <v>1114</v>
      </c>
      <c r="L140" s="5" t="n">
        <v>42167</v>
      </c>
      <c r="M140" s="0" t="s">
        <v>625</v>
      </c>
      <c r="N140" s="0" t="s">
        <v>394</v>
      </c>
      <c r="O140" s="0" t="s">
        <v>28</v>
      </c>
      <c r="P140" s="0" t="s">
        <v>1115</v>
      </c>
      <c r="Q140" s="0" t="n">
        <f aca="false">LOOKUP(A140,'budget_gross.tsv'!A$2:A$8468,'budget_gross.tsv'!B$2:B$8468)</f>
        <v>350000000</v>
      </c>
      <c r="R140" s="0" t="n">
        <f aca="false">LOOKUP(A140,'budget_gross.tsv'!A$2:A$8468,'budget_gross.tsv'!C$2:C$8468)</f>
        <v>235361</v>
      </c>
      <c r="S140" s="1" t="n">
        <f aca="false">R140-Q140</f>
        <v>-349764639</v>
      </c>
      <c r="T140" s="2" t="n">
        <f aca="false">Q140 * 1.03</f>
        <v>360500000</v>
      </c>
      <c r="U140" s="2" t="n">
        <f aca="false">R140 * 1.03</f>
        <v>242421.83</v>
      </c>
      <c r="V140" s="2" t="n">
        <f aca="false">S140 * 1.03</f>
        <v>-360257578.17</v>
      </c>
      <c r="W140" s="1" t="n">
        <f aca="false">R140/Q140</f>
        <v>0.00067246</v>
      </c>
      <c r="X140" s="3" t="n">
        <v>1</v>
      </c>
    </row>
    <row r="141" customFormat="false" ht="15" hidden="false" customHeight="false" outlineLevel="0" collapsed="false">
      <c r="A141" s="0" t="s">
        <v>1116</v>
      </c>
      <c r="B141" s="0" t="s">
        <v>1117</v>
      </c>
      <c r="C141" s="0" t="s">
        <v>1118</v>
      </c>
      <c r="D141" s="0" t="s">
        <v>28</v>
      </c>
      <c r="E141" s="0" t="n">
        <v>3.8</v>
      </c>
      <c r="F141" s="0" t="s">
        <v>28</v>
      </c>
      <c r="G141" s="5" t="n">
        <v>42060</v>
      </c>
      <c r="H141" s="0" t="s">
        <v>1119</v>
      </c>
      <c r="I141" s="0" t="s">
        <v>1120</v>
      </c>
      <c r="J141" s="6" t="n">
        <v>1685</v>
      </c>
      <c r="K141" s="0" t="s">
        <v>1121</v>
      </c>
      <c r="L141" s="5" t="n">
        <v>42180</v>
      </c>
      <c r="M141" s="0" t="s">
        <v>214</v>
      </c>
      <c r="N141" s="0" t="s">
        <v>1122</v>
      </c>
      <c r="O141" s="0" t="s">
        <v>28</v>
      </c>
      <c r="Q141" s="0" t="n">
        <f aca="false">LOOKUP(A141,'budget_gross.tsv'!A$2:A$8468,'budget_gross.tsv'!B$2:B$8468)</f>
        <v>3250000</v>
      </c>
      <c r="R141" s="0" t="n">
        <f aca="false">LOOKUP(A141,'budget_gross.tsv'!A$2:A$8468,'budget_gross.tsv'!C$2:C$8468)</f>
        <v>3250000</v>
      </c>
      <c r="S141" s="1" t="n">
        <f aca="false">R141-Q141</f>
        <v>0</v>
      </c>
      <c r="T141" s="2" t="n">
        <f aca="false">Q141 * 1.03</f>
        <v>3347500</v>
      </c>
      <c r="U141" s="2" t="n">
        <f aca="false">R141 * 1.03</f>
        <v>3347500</v>
      </c>
      <c r="V141" s="2" t="n">
        <f aca="false">S141 * 1.03</f>
        <v>0</v>
      </c>
      <c r="W141" s="1" t="n">
        <f aca="false">R141/Q141</f>
        <v>1</v>
      </c>
      <c r="X141" s="3" t="n">
        <v>2</v>
      </c>
    </row>
    <row r="142" customFormat="false" ht="15" hidden="false" customHeight="false" outlineLevel="0" collapsed="false">
      <c r="A142" s="0" t="s">
        <v>1123</v>
      </c>
      <c r="B142" s="0" t="s">
        <v>1124</v>
      </c>
      <c r="C142" s="0" t="s">
        <v>1125</v>
      </c>
      <c r="D142" s="0" t="s">
        <v>28</v>
      </c>
      <c r="E142" s="0" t="n">
        <v>8.3</v>
      </c>
      <c r="F142" s="0" t="s">
        <v>28</v>
      </c>
      <c r="G142" s="0" t="s">
        <v>28</v>
      </c>
      <c r="H142" s="0" t="s">
        <v>1126</v>
      </c>
      <c r="I142" s="0" t="s">
        <v>1127</v>
      </c>
      <c r="J142" s="6" t="n">
        <v>80512</v>
      </c>
      <c r="K142" s="0" t="s">
        <v>1128</v>
      </c>
      <c r="L142" s="5" t="n">
        <v>42194</v>
      </c>
      <c r="M142" s="0" t="s">
        <v>1129</v>
      </c>
      <c r="N142" s="0" t="s">
        <v>1130</v>
      </c>
      <c r="O142" s="0" t="s">
        <v>198</v>
      </c>
      <c r="P142" s="0" t="s">
        <v>1131</v>
      </c>
      <c r="Q142" s="0" t="n">
        <f aca="false">LOOKUP(A142,'budget_gross.tsv'!A$2:A$8468,'budget_gross.tsv'!B$2:B$8468)</f>
        <v>18026148</v>
      </c>
      <c r="R142" s="0" t="n">
        <f aca="false">LOOKUP(A142,'budget_gross.tsv'!A$2:A$8468,'budget_gross.tsv'!C$2:C$8468)</f>
        <v>6738000</v>
      </c>
      <c r="S142" s="1" t="n">
        <f aca="false">R142-Q142</f>
        <v>-11288148</v>
      </c>
      <c r="T142" s="2" t="n">
        <f aca="false">Q142 * 1.03</f>
        <v>18566932.44</v>
      </c>
      <c r="U142" s="2" t="n">
        <f aca="false">R142 * 1.03</f>
        <v>6940140</v>
      </c>
      <c r="V142" s="2" t="n">
        <f aca="false">S142 * 1.03</f>
        <v>-11626792.44</v>
      </c>
      <c r="W142" s="1" t="n">
        <f aca="false">R142/Q142</f>
        <v>0.373790340565272</v>
      </c>
      <c r="X142" s="3" t="n">
        <v>1</v>
      </c>
    </row>
    <row r="143" customFormat="false" ht="15" hidden="false" customHeight="false" outlineLevel="0" collapsed="false">
      <c r="A143" s="0" t="s">
        <v>1132</v>
      </c>
      <c r="B143" s="0" t="s">
        <v>1133</v>
      </c>
      <c r="C143" s="0" t="s">
        <v>1134</v>
      </c>
      <c r="D143" s="0" t="s">
        <v>28</v>
      </c>
      <c r="E143" s="0" t="n">
        <v>6.7</v>
      </c>
      <c r="F143" s="0" t="s">
        <v>28</v>
      </c>
      <c r="G143" s="0" t="s">
        <v>28</v>
      </c>
      <c r="H143" s="0" t="s">
        <v>28</v>
      </c>
      <c r="I143" s="0" t="s">
        <v>1135</v>
      </c>
      <c r="J143" s="6" t="n">
        <v>9498</v>
      </c>
      <c r="K143" s="0" t="s">
        <v>1136</v>
      </c>
      <c r="L143" s="5" t="n">
        <v>42230</v>
      </c>
      <c r="M143" s="0" t="s">
        <v>772</v>
      </c>
      <c r="N143" s="0" t="s">
        <v>1137</v>
      </c>
      <c r="O143" s="0" t="s">
        <v>28</v>
      </c>
      <c r="P143" s="0" t="s">
        <v>1138</v>
      </c>
      <c r="Q143" s="0" t="n">
        <f aca="false">LOOKUP(A143,'budget_gross.tsv'!A$2:A$8468,'budget_gross.tsv'!B$2:B$8468)</f>
        <v>10205000</v>
      </c>
      <c r="R143" s="0" t="n">
        <f aca="false">LOOKUP(A143,'budget_gross.tsv'!A$2:A$8468,'budget_gross.tsv'!C$2:C$8468)</f>
        <v>266175</v>
      </c>
      <c r="S143" s="1" t="n">
        <f aca="false">R143-Q143</f>
        <v>-9938825</v>
      </c>
      <c r="T143" s="2" t="n">
        <f aca="false">Q143 * 1.03</f>
        <v>10511150</v>
      </c>
      <c r="U143" s="2" t="n">
        <f aca="false">R143 * 1.03</f>
        <v>274160.25</v>
      </c>
      <c r="V143" s="2" t="n">
        <f aca="false">S143 * 1.03</f>
        <v>-10236989.75</v>
      </c>
      <c r="W143" s="1" t="n">
        <f aca="false">R143/Q143</f>
        <v>0.0260828025477707</v>
      </c>
      <c r="X143" s="3" t="n">
        <v>1</v>
      </c>
    </row>
    <row r="144" customFormat="false" ht="15" hidden="false" customHeight="false" outlineLevel="0" collapsed="false">
      <c r="A144" s="0" t="s">
        <v>1139</v>
      </c>
      <c r="B144" s="0" t="s">
        <v>1140</v>
      </c>
      <c r="C144" s="0" t="s">
        <v>1141</v>
      </c>
      <c r="D144" s="0" t="s">
        <v>28</v>
      </c>
      <c r="E144" s="0" t="n">
        <v>5.7</v>
      </c>
      <c r="F144" s="0" t="s">
        <v>28</v>
      </c>
      <c r="G144" s="0" t="s">
        <v>28</v>
      </c>
      <c r="H144" s="0" t="s">
        <v>28</v>
      </c>
      <c r="I144" s="0" t="s">
        <v>1142</v>
      </c>
      <c r="J144" s="6" t="n">
        <v>6710</v>
      </c>
      <c r="K144" s="0" t="s">
        <v>1143</v>
      </c>
      <c r="L144" s="5" t="n">
        <v>42244</v>
      </c>
      <c r="M144" s="0" t="s">
        <v>672</v>
      </c>
      <c r="N144" s="0" t="s">
        <v>1144</v>
      </c>
      <c r="O144" s="0" t="s">
        <v>28</v>
      </c>
      <c r="Q144" s="0" t="n">
        <f aca="false">LOOKUP(A144,'budget_gross.tsv'!A$2:A$8468,'budget_gross.tsv'!B$2:B$8468)</f>
        <v>7500000</v>
      </c>
      <c r="R144" s="0" t="n">
        <f aca="false">LOOKUP(A144,'budget_gross.tsv'!A$2:A$8468,'budget_gross.tsv'!C$2:C$8468)</f>
        <v>207921</v>
      </c>
      <c r="S144" s="1" t="n">
        <f aca="false">R144-Q144</f>
        <v>-7292079</v>
      </c>
      <c r="T144" s="2" t="n">
        <f aca="false">Q144 * 1.03</f>
        <v>7725000</v>
      </c>
      <c r="U144" s="2" t="n">
        <f aca="false">R144 * 1.03</f>
        <v>214158.63</v>
      </c>
      <c r="V144" s="2" t="n">
        <f aca="false">S144 * 1.03</f>
        <v>-7510841.37</v>
      </c>
      <c r="W144" s="1" t="n">
        <f aca="false">R144/Q144</f>
        <v>0.0277228</v>
      </c>
      <c r="X144" s="3" t="n">
        <v>1</v>
      </c>
    </row>
    <row r="145" customFormat="false" ht="15" hidden="false" customHeight="false" outlineLevel="0" collapsed="false">
      <c r="A145" s="0" t="s">
        <v>1145</v>
      </c>
      <c r="B145" s="0" t="s">
        <v>1146</v>
      </c>
      <c r="C145" s="0" t="s">
        <v>1147</v>
      </c>
      <c r="D145" s="0" t="s">
        <v>28</v>
      </c>
      <c r="E145" s="0" t="n">
        <v>4.8</v>
      </c>
      <c r="F145" s="0" t="s">
        <v>28</v>
      </c>
      <c r="G145" s="0" t="s">
        <v>28</v>
      </c>
      <c r="H145" s="0" t="s">
        <v>1148</v>
      </c>
      <c r="I145" s="0" t="s">
        <v>1149</v>
      </c>
      <c r="J145" s="6" t="n">
        <v>13255</v>
      </c>
      <c r="K145" s="0" t="s">
        <v>1150</v>
      </c>
      <c r="L145" s="5" t="n">
        <v>42320</v>
      </c>
      <c r="M145" s="0" t="s">
        <v>1151</v>
      </c>
      <c r="N145" s="0" t="s">
        <v>1152</v>
      </c>
      <c r="O145" s="0" t="s">
        <v>698</v>
      </c>
      <c r="P145" s="0" t="s">
        <v>1153</v>
      </c>
      <c r="Q145" s="0" t="n">
        <f aca="false">LOOKUP(A145,'budget_gross.tsv'!A$2:A$8468,'budget_gross.tsv'!B$2:B$8468)</f>
        <v>1800000000</v>
      </c>
      <c r="R145" s="0" t="n">
        <f aca="false">LOOKUP(A145,'budget_gross.tsv'!A$2:A$8468,'budget_gross.tsv'!C$2:C$8468)</f>
        <v>4364639</v>
      </c>
      <c r="S145" s="1" t="n">
        <f aca="false">R145-Q145</f>
        <v>-1795635361</v>
      </c>
      <c r="T145" s="2" t="n">
        <f aca="false">Q145 * 1.03</f>
        <v>1854000000</v>
      </c>
      <c r="U145" s="2" t="n">
        <f aca="false">R145 * 1.03</f>
        <v>4495578.17</v>
      </c>
      <c r="V145" s="2" t="n">
        <f aca="false">S145 * 1.03</f>
        <v>-1849504421.83</v>
      </c>
      <c r="W145" s="1" t="n">
        <f aca="false">R145/Q145</f>
        <v>0.00242479944444444</v>
      </c>
      <c r="X145" s="3" t="n">
        <v>1</v>
      </c>
    </row>
    <row r="146" customFormat="false" ht="15" hidden="false" customHeight="false" outlineLevel="0" collapsed="false">
      <c r="A146" s="0" t="s">
        <v>1154</v>
      </c>
      <c r="B146" s="0" t="s">
        <v>1155</v>
      </c>
      <c r="C146" s="0" t="s">
        <v>1156</v>
      </c>
      <c r="D146" s="0" t="s">
        <v>28</v>
      </c>
      <c r="E146" s="0" t="n">
        <v>7.3</v>
      </c>
      <c r="F146" s="0" t="n">
        <v>77</v>
      </c>
      <c r="G146" s="0" t="s">
        <v>28</v>
      </c>
      <c r="H146" s="0" t="s">
        <v>1157</v>
      </c>
      <c r="I146" s="0" t="s">
        <v>1158</v>
      </c>
      <c r="J146" s="0" t="n">
        <v>61</v>
      </c>
      <c r="K146" s="0" t="s">
        <v>1159</v>
      </c>
      <c r="L146" s="5" t="n">
        <v>42327</v>
      </c>
      <c r="M146" s="0" t="s">
        <v>486</v>
      </c>
      <c r="N146" s="0" t="s">
        <v>289</v>
      </c>
      <c r="O146" s="0" t="s">
        <v>28</v>
      </c>
      <c r="Q146" s="0" t="n">
        <f aca="false">LOOKUP(A146,'budget_gross.tsv'!A$2:A$8468,'budget_gross.tsv'!B$2:B$8468)</f>
        <v>300000</v>
      </c>
      <c r="R146" s="0" t="n">
        <f aca="false">LOOKUP(A146,'budget_gross.tsv'!A$2:A$8468,'budget_gross.tsv'!C$2:C$8468)</f>
        <v>11568</v>
      </c>
      <c r="S146" s="1" t="n">
        <f aca="false">R146-Q146</f>
        <v>-288432</v>
      </c>
      <c r="T146" s="2" t="n">
        <f aca="false">Q146 * 1.03</f>
        <v>309000</v>
      </c>
      <c r="U146" s="2" t="n">
        <f aca="false">R146 * 1.03</f>
        <v>11915.04</v>
      </c>
      <c r="V146" s="2" t="n">
        <f aca="false">S146 * 1.03</f>
        <v>-297084.96</v>
      </c>
      <c r="W146" s="1" t="n">
        <f aca="false">R146/Q146</f>
        <v>0.03856</v>
      </c>
      <c r="X146" s="3" t="n">
        <v>1</v>
      </c>
    </row>
    <row r="147" customFormat="false" ht="15" hidden="false" customHeight="false" outlineLevel="0" collapsed="false">
      <c r="A147" s="0" t="s">
        <v>1160</v>
      </c>
      <c r="B147" s="0" t="s">
        <v>1161</v>
      </c>
      <c r="C147" s="0" t="s">
        <v>1162</v>
      </c>
      <c r="D147" s="0" t="s">
        <v>28</v>
      </c>
      <c r="E147" s="0" t="n">
        <v>7.2</v>
      </c>
      <c r="F147" s="0" t="n">
        <v>68</v>
      </c>
      <c r="G147" s="0" t="s">
        <v>28</v>
      </c>
      <c r="H147" s="0" t="s">
        <v>1163</v>
      </c>
      <c r="I147" s="0" t="s">
        <v>1164</v>
      </c>
      <c r="J147" s="0" t="n">
        <v>405</v>
      </c>
      <c r="K147" s="0" t="s">
        <v>1165</v>
      </c>
      <c r="L147" s="5" t="n">
        <v>42349</v>
      </c>
      <c r="M147" s="0" t="s">
        <v>214</v>
      </c>
      <c r="N147" s="0" t="s">
        <v>1166</v>
      </c>
      <c r="O147" s="0" t="s">
        <v>1167</v>
      </c>
      <c r="P147" s="0" t="s">
        <v>1168</v>
      </c>
      <c r="Q147" s="0" t="n">
        <f aca="false">LOOKUP(A147,'budget_gross.tsv'!A$2:A$8468,'budget_gross.tsv'!B$2:B$8468)</f>
        <v>1100000</v>
      </c>
      <c r="R147" s="0" t="n">
        <f aca="false">LOOKUP(A147,'budget_gross.tsv'!A$2:A$8468,'budget_gross.tsv'!C$2:C$8468)</f>
        <v>498428</v>
      </c>
      <c r="S147" s="1" t="n">
        <f aca="false">R147-Q147</f>
        <v>-601572</v>
      </c>
      <c r="T147" s="2" t="n">
        <f aca="false">Q147 * 1.03</f>
        <v>1133000</v>
      </c>
      <c r="U147" s="2" t="n">
        <f aca="false">R147 * 1.03</f>
        <v>513380.84</v>
      </c>
      <c r="V147" s="2" t="n">
        <f aca="false">S147 * 1.03</f>
        <v>-619619.16</v>
      </c>
      <c r="W147" s="1" t="n">
        <f aca="false">R147/Q147</f>
        <v>0.453116363636364</v>
      </c>
      <c r="X147" s="3" t="n">
        <v>1</v>
      </c>
    </row>
    <row r="148" customFormat="false" ht="15" hidden="false" customHeight="false" outlineLevel="0" collapsed="false">
      <c r="A148" s="0" t="s">
        <v>1169</v>
      </c>
      <c r="B148" s="0" t="s">
        <v>1170</v>
      </c>
      <c r="C148" s="0" t="s">
        <v>1171</v>
      </c>
      <c r="D148" s="0" t="s">
        <v>28</v>
      </c>
      <c r="E148" s="0" t="n">
        <v>7.2</v>
      </c>
      <c r="F148" s="0" t="s">
        <v>28</v>
      </c>
      <c r="G148" s="0" t="s">
        <v>28</v>
      </c>
      <c r="H148" s="0" t="s">
        <v>1172</v>
      </c>
      <c r="I148" s="0" t="s">
        <v>1173</v>
      </c>
      <c r="J148" s="6" t="n">
        <v>22259</v>
      </c>
      <c r="K148" s="0" t="s">
        <v>1174</v>
      </c>
      <c r="L148" s="5" t="n">
        <v>42356</v>
      </c>
      <c r="M148" s="0" t="s">
        <v>1175</v>
      </c>
      <c r="N148" s="0" t="s">
        <v>1176</v>
      </c>
      <c r="O148" s="0" t="s">
        <v>1177</v>
      </c>
      <c r="P148" s="0" t="s">
        <v>1178</v>
      </c>
      <c r="Q148" s="0" t="n">
        <f aca="false">LOOKUP(A148,'budget_gross.tsv'!A$2:A$8468,'budget_gross.tsv'!B$2:B$8468)</f>
        <v>1250000000</v>
      </c>
      <c r="R148" s="0" t="n">
        <f aca="false">LOOKUP(A148,'budget_gross.tsv'!A$2:A$8468,'budget_gross.tsv'!C$2:C$8468)</f>
        <v>6557047</v>
      </c>
      <c r="S148" s="1" t="n">
        <f aca="false">R148-Q148</f>
        <v>-1243442953</v>
      </c>
      <c r="T148" s="2" t="n">
        <f aca="false">Q148 * 1.03</f>
        <v>1287500000</v>
      </c>
      <c r="U148" s="2" t="n">
        <f aca="false">R148 * 1.03</f>
        <v>6753758.41</v>
      </c>
      <c r="V148" s="2" t="n">
        <f aca="false">S148 * 1.03</f>
        <v>-1280746241.59</v>
      </c>
      <c r="W148" s="1" t="n">
        <f aca="false">R148/Q148</f>
        <v>0.0052456376</v>
      </c>
      <c r="X148" s="3" t="n">
        <v>1</v>
      </c>
    </row>
    <row r="149" customFormat="false" ht="15" hidden="false" customHeight="false" outlineLevel="0" collapsed="false">
      <c r="A149" s="0" t="s">
        <v>1179</v>
      </c>
      <c r="B149" s="0" t="s">
        <v>1180</v>
      </c>
      <c r="C149" s="0" t="s">
        <v>1181</v>
      </c>
      <c r="D149" s="0" t="s">
        <v>28</v>
      </c>
      <c r="E149" s="0" t="n">
        <v>5.3</v>
      </c>
      <c r="F149" s="0" t="s">
        <v>28</v>
      </c>
      <c r="G149" s="0" t="s">
        <v>28</v>
      </c>
      <c r="H149" s="0" t="s">
        <v>1182</v>
      </c>
      <c r="I149" s="0" t="s">
        <v>1183</v>
      </c>
      <c r="J149" s="6" t="n">
        <v>25138</v>
      </c>
      <c r="K149" s="0" t="s">
        <v>1184</v>
      </c>
      <c r="L149" s="5" t="n">
        <v>42356</v>
      </c>
      <c r="M149" s="0" t="s">
        <v>1175</v>
      </c>
      <c r="N149" s="0" t="s">
        <v>634</v>
      </c>
      <c r="O149" s="0" t="s">
        <v>1185</v>
      </c>
      <c r="P149" s="0" t="s">
        <v>1186</v>
      </c>
      <c r="Q149" s="0" t="n">
        <f aca="false">LOOKUP(A149,'budget_gross.tsv'!A$2:A$8468,'budget_gross.tsv'!B$2:B$8468)</f>
        <v>1250000000</v>
      </c>
      <c r="R149" s="0" t="n">
        <f aca="false">LOOKUP(A149,'budget_gross.tsv'!A$2:A$8468,'budget_gross.tsv'!C$2:C$8468)</f>
        <v>4830637</v>
      </c>
      <c r="S149" s="1" t="n">
        <f aca="false">R149-Q149</f>
        <v>-1245169363</v>
      </c>
      <c r="T149" s="2" t="n">
        <f aca="false">Q149 * 1.03</f>
        <v>1287500000</v>
      </c>
      <c r="U149" s="2" t="n">
        <f aca="false">R149 * 1.03</f>
        <v>4975556.11</v>
      </c>
      <c r="V149" s="2" t="n">
        <f aca="false">S149 * 1.03</f>
        <v>-1282524443.89</v>
      </c>
      <c r="W149" s="1" t="n">
        <f aca="false">R149/Q149</f>
        <v>0.0038645096</v>
      </c>
      <c r="X149" s="3" t="n">
        <v>1</v>
      </c>
    </row>
    <row r="150" customFormat="false" ht="17" hidden="false" customHeight="false" outlineLevel="0" collapsed="false">
      <c r="A150" s="4" t="s">
        <v>1187</v>
      </c>
      <c r="B150" s="4" t="s">
        <v>1188</v>
      </c>
      <c r="C150" s="4" t="s">
        <v>1189</v>
      </c>
      <c r="D150" s="4" t="s">
        <v>28</v>
      </c>
      <c r="E150" s="4" t="n">
        <v>6</v>
      </c>
      <c r="F150" s="4" t="s">
        <v>28</v>
      </c>
      <c r="G150" s="4" t="s">
        <v>28</v>
      </c>
      <c r="H150" s="4" t="s">
        <v>28</v>
      </c>
      <c r="I150" s="4" t="s">
        <v>1190</v>
      </c>
      <c r="J150" s="6" t="n">
        <v>1857</v>
      </c>
      <c r="K150" s="4" t="s">
        <v>1191</v>
      </c>
      <c r="L150" s="7" t="n">
        <v>42405</v>
      </c>
      <c r="M150" s="4" t="s">
        <v>1192</v>
      </c>
      <c r="N150" s="4" t="s">
        <v>1193</v>
      </c>
      <c r="O150" s="4" t="s">
        <v>1108</v>
      </c>
      <c r="P150" s="4" t="s">
        <v>1194</v>
      </c>
      <c r="Q150" s="0" t="n">
        <f aca="false">LOOKUP(A150,'budget_gross.tsv'!A$2:A$8468,'budget_gross.tsv'!B$2:B$8468)</f>
        <v>68005000</v>
      </c>
      <c r="R150" s="0" t="n">
        <f aca="false">LOOKUP(A150,'budget_gross.tsv'!A$2:A$8468,'budget_gross.tsv'!C$2:C$8468)</f>
        <v>709982</v>
      </c>
      <c r="S150" s="8" t="n">
        <f aca="false">R150-Q150</f>
        <v>-67295018</v>
      </c>
      <c r="T150" s="8" t="n">
        <f aca="false">R150/Q150</f>
        <v>0.010440144107051</v>
      </c>
      <c r="U150" s="9" t="n">
        <f aca="false">Q150*1.02</f>
        <v>69365100</v>
      </c>
      <c r="V150" s="9" t="n">
        <f aca="false">R150*1.02</f>
        <v>724181.64</v>
      </c>
      <c r="W150" s="1" t="n">
        <f aca="false">R150/Q150</f>
        <v>0.010440144107051</v>
      </c>
      <c r="X150" s="0" t="n">
        <v>1</v>
      </c>
    </row>
    <row r="151" customFormat="false" ht="17" hidden="false" customHeight="false" outlineLevel="0" collapsed="false">
      <c r="A151" s="4" t="s">
        <v>1195</v>
      </c>
      <c r="B151" s="4" t="s">
        <v>1196</v>
      </c>
      <c r="C151" s="4" t="s">
        <v>1197</v>
      </c>
      <c r="D151" s="4" t="s">
        <v>28</v>
      </c>
      <c r="E151" s="4" t="n">
        <v>5.4</v>
      </c>
      <c r="F151" s="4" t="s">
        <v>28</v>
      </c>
      <c r="G151" s="4" t="s">
        <v>28</v>
      </c>
      <c r="H151" s="4" t="s">
        <v>1198</v>
      </c>
      <c r="I151" s="4" t="s">
        <v>1199</v>
      </c>
      <c r="J151" s="6" t="n">
        <v>3168</v>
      </c>
      <c r="K151" s="4" t="s">
        <v>1200</v>
      </c>
      <c r="L151" s="7" t="n">
        <v>42412</v>
      </c>
      <c r="M151" s="4" t="s">
        <v>840</v>
      </c>
      <c r="N151" s="4" t="s">
        <v>394</v>
      </c>
      <c r="O151" s="4" t="s">
        <v>90</v>
      </c>
      <c r="P151" s="4" t="s">
        <v>1201</v>
      </c>
      <c r="Q151" s="0" t="n">
        <f aca="false">LOOKUP(A151,'budget_gross.tsv'!A$2:A$8468,'budget_gross.tsv'!B$2:B$8468)</f>
        <v>9000000</v>
      </c>
      <c r="R151" s="0" t="n">
        <f aca="false">LOOKUP(A151,'budget_gross.tsv'!A$2:A$8468,'budget_gross.tsv'!C$2:C$8468)</f>
        <v>506806</v>
      </c>
      <c r="S151" s="8" t="n">
        <f aca="false">R151-Q151</f>
        <v>-8493194</v>
      </c>
      <c r="T151" s="8" t="n">
        <f aca="false">R151/Q151</f>
        <v>0.0563117777777778</v>
      </c>
      <c r="U151" s="9" t="n">
        <f aca="false">Q151*1.02</f>
        <v>9180000</v>
      </c>
      <c r="V151" s="9" t="n">
        <f aca="false">R151*1.02</f>
        <v>516942.12</v>
      </c>
      <c r="W151" s="1" t="n">
        <f aca="false">R151/Q151</f>
        <v>0.0563117777777778</v>
      </c>
      <c r="X151" s="0" t="n">
        <v>1</v>
      </c>
    </row>
    <row r="152" customFormat="false" ht="17" hidden="false" customHeight="false" outlineLevel="0" collapsed="false">
      <c r="A152" s="4" t="s">
        <v>1202</v>
      </c>
      <c r="B152" s="4" t="s">
        <v>1203</v>
      </c>
      <c r="C152" s="4" t="s">
        <v>1204</v>
      </c>
      <c r="D152" s="4" t="s">
        <v>28</v>
      </c>
      <c r="E152" s="4" t="n">
        <v>7.8</v>
      </c>
      <c r="F152" s="4" t="s">
        <v>28</v>
      </c>
      <c r="G152" s="4" t="s">
        <v>28</v>
      </c>
      <c r="H152" s="4" t="s">
        <v>1205</v>
      </c>
      <c r="I152" s="4" t="s">
        <v>1206</v>
      </c>
      <c r="J152" s="6" t="n">
        <v>13112</v>
      </c>
      <c r="K152" s="4" t="s">
        <v>1207</v>
      </c>
      <c r="L152" s="7" t="n">
        <v>42419</v>
      </c>
      <c r="M152" s="4" t="s">
        <v>972</v>
      </c>
      <c r="N152" s="4" t="s">
        <v>1208</v>
      </c>
      <c r="O152" s="4" t="s">
        <v>1209</v>
      </c>
      <c r="P152" s="4" t="s">
        <v>1210</v>
      </c>
      <c r="Q152" s="0" t="n">
        <f aca="false">LOOKUP(A152,'budget_gross.tsv'!A$2:A$8468,'budget_gross.tsv'!B$2:B$8468)</f>
        <v>2900000</v>
      </c>
      <c r="R152" s="0" t="n">
        <f aca="false">LOOKUP(A152,'budget_gross.tsv'!A$2:A$8468,'budget_gross.tsv'!C$2:C$8468)</f>
        <v>1535234</v>
      </c>
      <c r="S152" s="8" t="n">
        <f aca="false">R152-Q152</f>
        <v>-1364766</v>
      </c>
      <c r="T152" s="8" t="n">
        <f aca="false">R152/Q152</f>
        <v>0.529391034482759</v>
      </c>
      <c r="U152" s="9" t="n">
        <f aca="false">Q152*1.02</f>
        <v>2958000</v>
      </c>
      <c r="V152" s="9" t="n">
        <f aca="false">R152*1.02</f>
        <v>1565938.68</v>
      </c>
      <c r="W152" s="1" t="n">
        <f aca="false">R152/Q152</f>
        <v>0.529391034482759</v>
      </c>
      <c r="X152" s="0" t="n">
        <v>1</v>
      </c>
    </row>
    <row r="153" customFormat="false" ht="17" hidden="false" customHeight="false" outlineLevel="0" collapsed="false">
      <c r="A153" s="4" t="s">
        <v>1211</v>
      </c>
      <c r="B153" s="4" t="s">
        <v>1212</v>
      </c>
      <c r="C153" s="4" t="s">
        <v>1213</v>
      </c>
      <c r="D153" s="4" t="s">
        <v>28</v>
      </c>
      <c r="E153" s="4" t="n">
        <v>6.9</v>
      </c>
      <c r="F153" s="4" t="s">
        <v>28</v>
      </c>
      <c r="G153" s="4" t="s">
        <v>28</v>
      </c>
      <c r="H153" s="4" t="s">
        <v>28</v>
      </c>
      <c r="I153" s="4" t="s">
        <v>1214</v>
      </c>
      <c r="J153" s="4" t="n">
        <v>219</v>
      </c>
      <c r="K153" s="4" t="s">
        <v>1215</v>
      </c>
      <c r="L153" s="7" t="n">
        <v>42454</v>
      </c>
      <c r="M153" s="4" t="s">
        <v>808</v>
      </c>
      <c r="N153" s="4" t="s">
        <v>446</v>
      </c>
      <c r="O153" s="4" t="s">
        <v>1216</v>
      </c>
      <c r="P153" s="4" t="s">
        <v>1217</v>
      </c>
      <c r="Q153" s="0" t="n">
        <f aca="false">LOOKUP(A153,'budget_gross.tsv'!A$2:A$8468,'budget_gross.tsv'!B$2:B$8468)</f>
        <v>1960000</v>
      </c>
      <c r="R153" s="0" t="n">
        <f aca="false">LOOKUP(A153,'budget_gross.tsv'!A$2:A$8468,'budget_gross.tsv'!C$2:C$8468)</f>
        <v>119113</v>
      </c>
      <c r="S153" s="8" t="n">
        <f aca="false">R153-Q153</f>
        <v>-1840887</v>
      </c>
      <c r="T153" s="8" t="n">
        <f aca="false">R153/Q153</f>
        <v>0.0607719387755102</v>
      </c>
      <c r="U153" s="9" t="n">
        <f aca="false">Q153*1.02</f>
        <v>1999200</v>
      </c>
      <c r="V153" s="9" t="n">
        <f aca="false">R153*1.02</f>
        <v>121495.26</v>
      </c>
      <c r="W153" s="1" t="n">
        <f aca="false">R153/Q153</f>
        <v>0.0607719387755102</v>
      </c>
      <c r="X153" s="0" t="n">
        <v>1</v>
      </c>
    </row>
    <row r="154" customFormat="false" ht="17" hidden="false" customHeight="false" outlineLevel="0" collapsed="false">
      <c r="A154" s="4" t="s">
        <v>1218</v>
      </c>
      <c r="B154" s="4" t="s">
        <v>1219</v>
      </c>
      <c r="C154" s="4" t="s">
        <v>1220</v>
      </c>
      <c r="D154" s="4" t="s">
        <v>28</v>
      </c>
      <c r="E154" s="4" t="n">
        <v>7.1</v>
      </c>
      <c r="F154" s="4" t="n">
        <v>50</v>
      </c>
      <c r="G154" s="4" t="s">
        <v>28</v>
      </c>
      <c r="H154" s="4" t="s">
        <v>1221</v>
      </c>
      <c r="I154" s="4" t="s">
        <v>1222</v>
      </c>
      <c r="J154" s="4" t="n">
        <v>238</v>
      </c>
      <c r="K154" s="4" t="s">
        <v>1223</v>
      </c>
      <c r="L154" s="7" t="n">
        <v>42480</v>
      </c>
      <c r="M154" s="4" t="s">
        <v>808</v>
      </c>
      <c r="N154" s="4" t="s">
        <v>289</v>
      </c>
      <c r="O154" s="4" t="s">
        <v>1224</v>
      </c>
      <c r="P154" s="4" t="s">
        <v>1225</v>
      </c>
      <c r="Q154" s="0" t="n">
        <f aca="false">LOOKUP(A154,'budget_gross.tsv'!A$2:A$8468,'budget_gross.tsv'!B$2:B$8468)</f>
        <v>1600000</v>
      </c>
      <c r="R154" s="0" t="n">
        <f aca="false">LOOKUP(A154,'budget_gross.tsv'!A$2:A$8468,'budget_gross.tsv'!C$2:C$8468)</f>
        <v>13775</v>
      </c>
      <c r="S154" s="8" t="n">
        <f aca="false">R154-Q154</f>
        <v>-1586225</v>
      </c>
      <c r="T154" s="8" t="n">
        <f aca="false">R154/Q154</f>
        <v>0.008609375</v>
      </c>
      <c r="U154" s="9" t="n">
        <f aca="false">Q154*1.02</f>
        <v>1632000</v>
      </c>
      <c r="V154" s="9" t="n">
        <f aca="false">R154*1.02</f>
        <v>14050.5</v>
      </c>
      <c r="W154" s="1" t="n">
        <f aca="false">R154/Q154</f>
        <v>0.008609375</v>
      </c>
      <c r="X154" s="0" t="n">
        <v>1</v>
      </c>
    </row>
    <row r="155" customFormat="false" ht="17" hidden="false" customHeight="false" outlineLevel="0" collapsed="false">
      <c r="A155" s="4" t="s">
        <v>1226</v>
      </c>
      <c r="B155" s="4" t="s">
        <v>1227</v>
      </c>
      <c r="C155" s="4" t="s">
        <v>1228</v>
      </c>
      <c r="D155" s="4" t="s">
        <v>28</v>
      </c>
      <c r="E155" s="4" t="n">
        <v>6.1</v>
      </c>
      <c r="F155" s="4" t="s">
        <v>28</v>
      </c>
      <c r="G155" s="4" t="s">
        <v>28</v>
      </c>
      <c r="H155" s="4" t="s">
        <v>28</v>
      </c>
      <c r="I155" s="4" t="s">
        <v>1229</v>
      </c>
      <c r="J155" s="4" t="n">
        <v>122</v>
      </c>
      <c r="K155" s="4" t="s">
        <v>1230</v>
      </c>
      <c r="L155" s="7" t="n">
        <v>42488</v>
      </c>
      <c r="M155" s="4" t="s">
        <v>98</v>
      </c>
      <c r="N155" s="4" t="s">
        <v>376</v>
      </c>
      <c r="O155" s="4" t="s">
        <v>1231</v>
      </c>
      <c r="Q155" s="0" t="n">
        <f aca="false">LOOKUP(A155,'budget_gross.tsv'!A$2:A$8468,'budget_gross.tsv'!B$2:B$8468)</f>
        <v>500000</v>
      </c>
      <c r="R155" s="0" t="n">
        <f aca="false">LOOKUP(A155,'budget_gross.tsv'!A$2:A$8468,'budget_gross.tsv'!C$2:C$8468)</f>
        <v>24356</v>
      </c>
      <c r="S155" s="8" t="n">
        <f aca="false">R155-Q155</f>
        <v>-475644</v>
      </c>
      <c r="T155" s="8" t="n">
        <f aca="false">R155/Q155</f>
        <v>0.048712</v>
      </c>
      <c r="U155" s="9" t="n">
        <f aca="false">Q155*1.02</f>
        <v>510000</v>
      </c>
      <c r="V155" s="9" t="n">
        <f aca="false">R155*1.02</f>
        <v>24843.12</v>
      </c>
      <c r="W155" s="1" t="n">
        <f aca="false">R155/Q155</f>
        <v>0.048712</v>
      </c>
      <c r="X155" s="0" t="n">
        <v>1</v>
      </c>
    </row>
    <row r="156" customFormat="false" ht="17" hidden="false" customHeight="false" outlineLevel="0" collapsed="false">
      <c r="A156" s="4" t="s">
        <v>1232</v>
      </c>
      <c r="B156" s="4" t="s">
        <v>1233</v>
      </c>
      <c r="C156" s="4" t="s">
        <v>1234</v>
      </c>
      <c r="D156" s="4" t="s">
        <v>28</v>
      </c>
      <c r="E156" s="4" t="n">
        <v>5.2</v>
      </c>
      <c r="F156" s="4" t="s">
        <v>28</v>
      </c>
      <c r="G156" s="4" t="s">
        <v>28</v>
      </c>
      <c r="H156" s="4" t="s">
        <v>1235</v>
      </c>
      <c r="I156" s="4" t="s">
        <v>1236</v>
      </c>
      <c r="J156" s="6" t="n">
        <v>4179</v>
      </c>
      <c r="K156" s="4" t="s">
        <v>1237</v>
      </c>
      <c r="L156" s="7" t="n">
        <v>42489</v>
      </c>
      <c r="M156" s="4" t="s">
        <v>577</v>
      </c>
      <c r="N156" s="4" t="s">
        <v>1238</v>
      </c>
      <c r="O156" s="4" t="s">
        <v>781</v>
      </c>
      <c r="P156" s="4" t="s">
        <v>1239</v>
      </c>
      <c r="Q156" s="0" t="n">
        <f aca="false">LOOKUP(A156,'budget_gross.tsv'!A$2:A$8468,'budget_gross.tsv'!B$2:B$8468)</f>
        <v>5200000</v>
      </c>
      <c r="R156" s="0" t="n">
        <f aca="false">LOOKUP(A156,'budget_gross.tsv'!A$2:A$8468,'budget_gross.tsv'!C$2:C$8468)</f>
        <v>436055</v>
      </c>
      <c r="S156" s="8" t="n">
        <f aca="false">R156-Q156</f>
        <v>-4763945</v>
      </c>
      <c r="T156" s="8" t="n">
        <f aca="false">R156/Q156</f>
        <v>0.0838567307692308</v>
      </c>
      <c r="U156" s="9" t="n">
        <f aca="false">Q156*1.02</f>
        <v>5304000</v>
      </c>
      <c r="V156" s="9" t="n">
        <f aca="false">R156*1.02</f>
        <v>444776.1</v>
      </c>
      <c r="W156" s="1" t="n">
        <f aca="false">R156/Q156</f>
        <v>0.0838567307692308</v>
      </c>
      <c r="X156" s="0" t="n">
        <v>1</v>
      </c>
    </row>
    <row r="157" customFormat="false" ht="17" hidden="false" customHeight="false" outlineLevel="0" collapsed="false">
      <c r="A157" s="4" t="s">
        <v>1240</v>
      </c>
      <c r="B157" s="4" t="s">
        <v>1241</v>
      </c>
      <c r="C157" s="4" t="s">
        <v>1242</v>
      </c>
      <c r="D157" s="4" t="s">
        <v>28</v>
      </c>
      <c r="E157" s="4" t="n">
        <v>5.4</v>
      </c>
      <c r="F157" s="4" t="s">
        <v>28</v>
      </c>
      <c r="G157" s="4" t="s">
        <v>28</v>
      </c>
      <c r="H157" s="4" t="s">
        <v>1243</v>
      </c>
      <c r="I157" s="4" t="s">
        <v>1244</v>
      </c>
      <c r="J157" s="6" t="n">
        <v>1631</v>
      </c>
      <c r="K157" s="4" t="s">
        <v>1245</v>
      </c>
      <c r="L157" s="7" t="n">
        <v>42503</v>
      </c>
      <c r="M157" s="4" t="s">
        <v>70</v>
      </c>
      <c r="N157" s="4" t="s">
        <v>376</v>
      </c>
      <c r="O157" s="4" t="s">
        <v>698</v>
      </c>
      <c r="P157" s="4" t="s">
        <v>1246</v>
      </c>
      <c r="Q157" s="0" t="n">
        <f aca="false">LOOKUP(A157,'budget_gross.tsv'!A$2:A$8468,'budget_gross.tsv'!B$2:B$8468)</f>
        <v>2500000</v>
      </c>
      <c r="R157" s="0" t="n">
        <f aca="false">LOOKUP(A157,'budget_gross.tsv'!A$2:A$8468,'budget_gross.tsv'!C$2:C$8468)</f>
        <v>201638</v>
      </c>
      <c r="S157" s="8" t="n">
        <f aca="false">R157-Q157</f>
        <v>-2298362</v>
      </c>
      <c r="T157" s="8" t="n">
        <f aca="false">R157/Q157</f>
        <v>0.0806552</v>
      </c>
      <c r="U157" s="9" t="n">
        <f aca="false">Q157*1.02</f>
        <v>2550000</v>
      </c>
      <c r="V157" s="9" t="n">
        <f aca="false">R157*1.02</f>
        <v>205670.76</v>
      </c>
      <c r="W157" s="1" t="n">
        <f aca="false">R157/Q157</f>
        <v>0.0806552</v>
      </c>
      <c r="X157" s="0" t="n">
        <v>1</v>
      </c>
    </row>
    <row r="158" customFormat="false" ht="17" hidden="false" customHeight="false" outlineLevel="0" collapsed="false">
      <c r="A158" s="4" t="s">
        <v>1247</v>
      </c>
      <c r="B158" s="4" t="s">
        <v>1248</v>
      </c>
      <c r="C158" s="4" t="s">
        <v>1249</v>
      </c>
      <c r="D158" s="4" t="s">
        <v>28</v>
      </c>
      <c r="E158" s="4" t="n">
        <v>6.5</v>
      </c>
      <c r="F158" s="4" t="s">
        <v>28</v>
      </c>
      <c r="G158" s="4" t="s">
        <v>28</v>
      </c>
      <c r="H158" s="4" t="s">
        <v>28</v>
      </c>
      <c r="I158" s="4" t="s">
        <v>1250</v>
      </c>
      <c r="J158" s="4" t="n">
        <v>132</v>
      </c>
      <c r="K158" s="4" t="s">
        <v>1251</v>
      </c>
      <c r="L158" s="7" t="n">
        <v>42510</v>
      </c>
      <c r="M158" s="4" t="s">
        <v>1252</v>
      </c>
      <c r="N158" s="4" t="s">
        <v>150</v>
      </c>
      <c r="O158" s="4" t="s">
        <v>28</v>
      </c>
      <c r="Q158" s="0" t="n">
        <f aca="false">LOOKUP(A158,'budget_gross.tsv'!A$2:A$8468,'budget_gross.tsv'!B$2:B$8468)</f>
        <v>60000000</v>
      </c>
      <c r="R158" s="0" t="n">
        <f aca="false">LOOKUP(A158,'budget_gross.tsv'!A$2:A$8468,'budget_gross.tsv'!C$2:C$8468)</f>
        <v>109993</v>
      </c>
      <c r="S158" s="8" t="n">
        <f aca="false">R158-Q158</f>
        <v>-59890007</v>
      </c>
      <c r="T158" s="8" t="n">
        <f aca="false">R158/Q158</f>
        <v>0.00183321666666667</v>
      </c>
      <c r="U158" s="9" t="n">
        <f aca="false">Q158*1.02</f>
        <v>61200000</v>
      </c>
      <c r="V158" s="9" t="n">
        <f aca="false">R158*1.02</f>
        <v>112192.86</v>
      </c>
      <c r="W158" s="1" t="n">
        <f aca="false">R158/Q158</f>
        <v>0.00183321666666667</v>
      </c>
      <c r="X158" s="0" t="n">
        <v>1</v>
      </c>
    </row>
    <row r="159" customFormat="false" ht="17" hidden="false" customHeight="false" outlineLevel="0" collapsed="false">
      <c r="A159" s="4" t="s">
        <v>1253</v>
      </c>
      <c r="B159" s="4" t="s">
        <v>1254</v>
      </c>
      <c r="C159" s="4" t="s">
        <v>1255</v>
      </c>
      <c r="D159" s="4" t="s">
        <v>28</v>
      </c>
      <c r="E159" s="4" t="n">
        <v>8.8</v>
      </c>
      <c r="F159" s="4" t="s">
        <v>28</v>
      </c>
      <c r="G159" s="4" t="s">
        <v>28</v>
      </c>
      <c r="H159" s="4" t="s">
        <v>1256</v>
      </c>
      <c r="I159" s="4" t="s">
        <v>28</v>
      </c>
      <c r="J159" s="4" t="n">
        <v>23</v>
      </c>
      <c r="K159" s="4" t="s">
        <v>1257</v>
      </c>
      <c r="L159" s="7" t="n">
        <v>42520</v>
      </c>
      <c r="M159" s="4" t="s">
        <v>107</v>
      </c>
      <c r="N159" s="4" t="s">
        <v>289</v>
      </c>
      <c r="O159" s="4" t="s">
        <v>28</v>
      </c>
      <c r="Q159" s="0" t="n">
        <f aca="false">LOOKUP(A159,'budget_gross.tsv'!A$2:A$8468,'budget_gross.tsv'!B$2:B$8468)</f>
        <v>15000</v>
      </c>
      <c r="R159" s="0" t="n">
        <f aca="false">LOOKUP(A159,'budget_gross.tsv'!A$2:A$8468,'budget_gross.tsv'!C$2:C$8468)</f>
        <v>33145</v>
      </c>
      <c r="S159" s="8" t="n">
        <f aca="false">R159-Q159</f>
        <v>18145</v>
      </c>
      <c r="T159" s="8" t="n">
        <f aca="false">R159/Q159</f>
        <v>2.20966666666667</v>
      </c>
      <c r="U159" s="9" t="n">
        <f aca="false">Q159*1.02</f>
        <v>15300</v>
      </c>
      <c r="V159" s="9" t="n">
        <f aca="false">R159*1.02</f>
        <v>33807.9</v>
      </c>
      <c r="W159" s="1" t="n">
        <f aca="false">R159/Q159</f>
        <v>2.20966666666667</v>
      </c>
      <c r="X159" s="0" t="n">
        <v>3</v>
      </c>
    </row>
    <row r="160" customFormat="false" ht="17" hidden="false" customHeight="false" outlineLevel="0" collapsed="false">
      <c r="A160" s="4" t="s">
        <v>1258</v>
      </c>
      <c r="B160" s="4" t="s">
        <v>1259</v>
      </c>
      <c r="C160" s="4" t="s">
        <v>1260</v>
      </c>
      <c r="D160" s="4" t="s">
        <v>28</v>
      </c>
      <c r="E160" s="4" t="n">
        <v>7.2</v>
      </c>
      <c r="F160" s="4" t="n">
        <v>75</v>
      </c>
      <c r="G160" s="4" t="s">
        <v>28</v>
      </c>
      <c r="H160" s="4" t="s">
        <v>1261</v>
      </c>
      <c r="I160" s="4" t="s">
        <v>1262</v>
      </c>
      <c r="J160" s="4" t="n">
        <v>112</v>
      </c>
      <c r="K160" s="4" t="s">
        <v>1263</v>
      </c>
      <c r="L160" s="7" t="n">
        <v>42524</v>
      </c>
      <c r="M160" s="4" t="s">
        <v>249</v>
      </c>
      <c r="N160" s="4" t="s">
        <v>289</v>
      </c>
      <c r="O160" s="4" t="s">
        <v>28</v>
      </c>
      <c r="P160" s="4" t="s">
        <v>1264</v>
      </c>
      <c r="Q160" s="0" t="n">
        <f aca="false">LOOKUP(A160,'budget_gross.tsv'!A$2:A$8468,'budget_gross.tsv'!B$2:B$8468)</f>
        <v>3500000</v>
      </c>
      <c r="R160" s="0" t="n">
        <f aca="false">LOOKUP(A160,'budget_gross.tsv'!A$2:A$8468,'budget_gross.tsv'!C$2:C$8468)</f>
        <v>29233</v>
      </c>
      <c r="S160" s="8" t="n">
        <f aca="false">R160-Q160</f>
        <v>-3470767</v>
      </c>
      <c r="T160" s="8" t="n">
        <f aca="false">R160/Q160</f>
        <v>0.00835228571428572</v>
      </c>
      <c r="U160" s="9" t="n">
        <f aca="false">Q160*1.02</f>
        <v>3570000</v>
      </c>
      <c r="V160" s="9" t="n">
        <f aca="false">R160*1.02</f>
        <v>29817.66</v>
      </c>
      <c r="W160" s="1" t="n">
        <f aca="false">R160/Q160</f>
        <v>0.00835228571428572</v>
      </c>
      <c r="X160" s="0" t="n">
        <v>1</v>
      </c>
    </row>
    <row r="161" customFormat="false" ht="17" hidden="false" customHeight="false" outlineLevel="0" collapsed="false">
      <c r="A161" s="4" t="s">
        <v>1265</v>
      </c>
      <c r="B161" s="4" t="s">
        <v>1266</v>
      </c>
      <c r="C161" s="4" t="s">
        <v>1267</v>
      </c>
      <c r="D161" s="4" t="s">
        <v>28</v>
      </c>
      <c r="E161" s="4" t="n">
        <v>7.2</v>
      </c>
      <c r="F161" s="4" t="n">
        <v>70</v>
      </c>
      <c r="G161" s="4" t="s">
        <v>28</v>
      </c>
      <c r="H161" s="4" t="s">
        <v>1268</v>
      </c>
      <c r="I161" s="4" t="s">
        <v>1269</v>
      </c>
      <c r="J161" s="6" t="n">
        <v>2382</v>
      </c>
      <c r="K161" s="4" t="s">
        <v>1270</v>
      </c>
      <c r="L161" s="7" t="n">
        <v>42531</v>
      </c>
      <c r="M161" s="4" t="s">
        <v>1271</v>
      </c>
      <c r="N161" s="4" t="s">
        <v>437</v>
      </c>
      <c r="O161" s="4" t="s">
        <v>1272</v>
      </c>
      <c r="P161" s="4" t="s">
        <v>1273</v>
      </c>
      <c r="Q161" s="0" t="n">
        <f aca="false">LOOKUP(A161,'budget_gross.tsv'!A$2:A$8468,'budget_gross.tsv'!B$2:B$8468)</f>
        <v>3992880</v>
      </c>
      <c r="R161" s="0" t="n">
        <f aca="false">LOOKUP(A161,'budget_gross.tsv'!A$2:A$8468,'budget_gross.tsv'!C$2:C$8468)</f>
        <v>32848</v>
      </c>
      <c r="S161" s="8" t="n">
        <f aca="false">R161-Q161</f>
        <v>-3960032</v>
      </c>
      <c r="T161" s="8" t="n">
        <f aca="false">R161/Q161</f>
        <v>0.00822664342529703</v>
      </c>
      <c r="U161" s="9" t="n">
        <f aca="false">Q161*1.02</f>
        <v>4072737.6</v>
      </c>
      <c r="V161" s="9" t="n">
        <f aca="false">R161*1.02</f>
        <v>33504.96</v>
      </c>
      <c r="W161" s="1" t="n">
        <f aca="false">R161/Q161</f>
        <v>0.00822664342529703</v>
      </c>
      <c r="X161" s="0" t="n">
        <v>1</v>
      </c>
    </row>
    <row r="162" customFormat="false" ht="17" hidden="false" customHeight="false" outlineLevel="0" collapsed="false">
      <c r="A162" s="4" t="s">
        <v>1274</v>
      </c>
      <c r="B162" s="4" t="s">
        <v>1275</v>
      </c>
      <c r="C162" s="4" t="s">
        <v>1276</v>
      </c>
      <c r="D162" s="4" t="s">
        <v>28</v>
      </c>
      <c r="E162" s="4" t="n">
        <v>5.5</v>
      </c>
      <c r="F162" s="4" t="s">
        <v>28</v>
      </c>
      <c r="G162" s="4" t="s">
        <v>28</v>
      </c>
      <c r="H162" s="4" t="s">
        <v>1277</v>
      </c>
      <c r="I162" s="4" t="s">
        <v>1278</v>
      </c>
      <c r="J162" s="6" t="n">
        <v>4117</v>
      </c>
      <c r="K162" s="4" t="s">
        <v>1279</v>
      </c>
      <c r="L162" s="7" t="n">
        <v>42536</v>
      </c>
      <c r="M162" s="4" t="s">
        <v>223</v>
      </c>
      <c r="N162" s="4" t="s">
        <v>1280</v>
      </c>
      <c r="O162" s="4" t="s">
        <v>28</v>
      </c>
      <c r="Q162" s="0" t="n">
        <f aca="false">LOOKUP(A162,'budget_gross.tsv'!A$2:A$8468,'budget_gross.tsv'!B$2:B$8468)</f>
        <v>1000000</v>
      </c>
      <c r="R162" s="0" t="n">
        <f aca="false">LOOKUP(A162,'budget_gross.tsv'!A$2:A$8468,'budget_gross.tsv'!C$2:C$8468)</f>
        <v>621738</v>
      </c>
      <c r="S162" s="8" t="n">
        <f aca="false">R162-Q162</f>
        <v>-378262</v>
      </c>
      <c r="T162" s="8" t="n">
        <f aca="false">R162/Q162</f>
        <v>0.621738</v>
      </c>
      <c r="U162" s="9" t="n">
        <f aca="false">Q162*1.02</f>
        <v>1020000</v>
      </c>
      <c r="V162" s="9" t="n">
        <f aca="false">R162*1.02</f>
        <v>634172.76</v>
      </c>
      <c r="W162" s="1" t="n">
        <f aca="false">R162/Q162</f>
        <v>0.621738</v>
      </c>
      <c r="X162" s="0" t="n">
        <v>1</v>
      </c>
    </row>
    <row r="163" customFormat="false" ht="17" hidden="false" customHeight="false" outlineLevel="0" collapsed="false">
      <c r="A163" s="4" t="s">
        <v>1281</v>
      </c>
      <c r="B163" s="4" t="s">
        <v>1282</v>
      </c>
      <c r="C163" s="4" t="s">
        <v>1283</v>
      </c>
      <c r="D163" s="4" t="s">
        <v>28</v>
      </c>
      <c r="E163" s="4" t="n">
        <v>7.2</v>
      </c>
      <c r="F163" s="4" t="n">
        <v>63</v>
      </c>
      <c r="G163" s="4" t="s">
        <v>28</v>
      </c>
      <c r="H163" s="4" t="s">
        <v>1284</v>
      </c>
      <c r="I163" s="4" t="s">
        <v>1285</v>
      </c>
      <c r="J163" s="4" t="n">
        <v>126</v>
      </c>
      <c r="K163" s="4" t="s">
        <v>1286</v>
      </c>
      <c r="L163" s="7" t="n">
        <v>42538</v>
      </c>
      <c r="M163" s="4" t="s">
        <v>197</v>
      </c>
      <c r="N163" s="4" t="s">
        <v>437</v>
      </c>
      <c r="O163" s="4" t="s">
        <v>698</v>
      </c>
      <c r="P163" s="4" t="s">
        <v>1287</v>
      </c>
      <c r="Q163" s="0" t="n">
        <f aca="false">LOOKUP(A163,'budget_gross.tsv'!A$2:A$8468,'budget_gross.tsv'!B$2:B$8468)</f>
        <v>2100000</v>
      </c>
      <c r="R163" s="0" t="n">
        <f aca="false">LOOKUP(A163,'budget_gross.tsv'!A$2:A$8468,'budget_gross.tsv'!C$2:C$8468)</f>
        <v>18654</v>
      </c>
      <c r="S163" s="8" t="n">
        <f aca="false">R163-Q163</f>
        <v>-2081346</v>
      </c>
      <c r="T163" s="8" t="n">
        <f aca="false">R163/Q163</f>
        <v>0.00888285714285714</v>
      </c>
      <c r="U163" s="9" t="n">
        <f aca="false">Q163*1.02</f>
        <v>2142000</v>
      </c>
      <c r="V163" s="9" t="n">
        <f aca="false">R163*1.02</f>
        <v>19027.08</v>
      </c>
      <c r="W163" s="1" t="n">
        <f aca="false">R163/Q163</f>
        <v>0.00888285714285714</v>
      </c>
      <c r="X163" s="0" t="n">
        <v>1</v>
      </c>
    </row>
    <row r="164" customFormat="false" ht="17" hidden="false" customHeight="false" outlineLevel="0" collapsed="false">
      <c r="A164" s="4" t="s">
        <v>1288</v>
      </c>
      <c r="B164" s="4" t="s">
        <v>1289</v>
      </c>
      <c r="C164" s="4" t="s">
        <v>1290</v>
      </c>
      <c r="D164" s="4" t="s">
        <v>28</v>
      </c>
      <c r="E164" s="4" t="n">
        <v>6.4</v>
      </c>
      <c r="F164" s="4" t="s">
        <v>28</v>
      </c>
      <c r="G164" s="4" t="s">
        <v>28</v>
      </c>
      <c r="H164" s="4" t="s">
        <v>1291</v>
      </c>
      <c r="I164" s="4" t="s">
        <v>1292</v>
      </c>
      <c r="J164" s="6" t="n">
        <v>8875</v>
      </c>
      <c r="K164" s="4" t="s">
        <v>1293</v>
      </c>
      <c r="L164" s="7" t="n">
        <v>42573</v>
      </c>
      <c r="M164" s="4" t="s">
        <v>305</v>
      </c>
      <c r="N164" s="4" t="s">
        <v>1294</v>
      </c>
      <c r="O164" s="4" t="s">
        <v>28</v>
      </c>
      <c r="P164" s="4" t="s">
        <v>1295</v>
      </c>
      <c r="Q164" s="0" t="n">
        <f aca="false">LOOKUP(A164,'budget_gross.tsv'!A$2:A$8468,'budget_gross.tsv'!B$2:B$8468)</f>
        <v>1600000</v>
      </c>
      <c r="R164" s="0" t="n">
        <f aca="false">LOOKUP(A164,'budget_gross.tsv'!A$2:A$8468,'budget_gross.tsv'!C$2:C$8468)</f>
        <v>10104</v>
      </c>
      <c r="S164" s="8" t="n">
        <f aca="false">R164-Q164</f>
        <v>-1589896</v>
      </c>
      <c r="T164" s="8" t="n">
        <f aca="false">R164/Q164</f>
        <v>0.006315</v>
      </c>
      <c r="U164" s="9" t="n">
        <f aca="false">Q164*1.02</f>
        <v>1632000</v>
      </c>
      <c r="V164" s="9" t="n">
        <f aca="false">R164*1.02</f>
        <v>10306.08</v>
      </c>
      <c r="W164" s="1" t="n">
        <f aca="false">R164/Q164</f>
        <v>0.006315</v>
      </c>
      <c r="X164" s="0" t="n">
        <v>1</v>
      </c>
    </row>
    <row r="165" customFormat="false" ht="17" hidden="false" customHeight="false" outlineLevel="0" collapsed="false">
      <c r="A165" s="4" t="s">
        <v>1296</v>
      </c>
      <c r="B165" s="4" t="s">
        <v>1297</v>
      </c>
      <c r="C165" s="4" t="s">
        <v>1298</v>
      </c>
      <c r="D165" s="4" t="s">
        <v>28</v>
      </c>
      <c r="E165" s="4" t="n">
        <v>6.3</v>
      </c>
      <c r="F165" s="4" t="n">
        <v>67</v>
      </c>
      <c r="G165" s="4" t="s">
        <v>28</v>
      </c>
      <c r="H165" s="4" t="s">
        <v>28</v>
      </c>
      <c r="I165" s="4" t="s">
        <v>1299</v>
      </c>
      <c r="J165" s="6" t="n">
        <v>1581</v>
      </c>
      <c r="K165" s="4" t="s">
        <v>1300</v>
      </c>
      <c r="L165" s="7" t="n">
        <v>42621</v>
      </c>
      <c r="M165" s="4" t="s">
        <v>989</v>
      </c>
      <c r="N165" s="4" t="s">
        <v>99</v>
      </c>
      <c r="O165" s="4" t="s">
        <v>1301</v>
      </c>
      <c r="P165" s="4" t="s">
        <v>1302</v>
      </c>
      <c r="Q165" s="0" t="n">
        <f aca="false">LOOKUP(A165,'budget_gross.tsv'!A$2:A$8468,'budget_gross.tsv'!B$2:B$8468)</f>
        <v>1500000</v>
      </c>
      <c r="R165" s="0" t="n">
        <f aca="false">LOOKUP(A165,'budget_gross.tsv'!A$2:A$8468,'budget_gross.tsv'!C$2:C$8468)</f>
        <v>45650</v>
      </c>
      <c r="S165" s="8" t="n">
        <f aca="false">R165-Q165</f>
        <v>-1454350</v>
      </c>
      <c r="T165" s="8" t="n">
        <f aca="false">R165/Q165</f>
        <v>0.0304333333333333</v>
      </c>
      <c r="U165" s="9" t="n">
        <f aca="false">Q165*1.02</f>
        <v>1530000</v>
      </c>
      <c r="V165" s="9" t="n">
        <f aca="false">R165*1.02</f>
        <v>46563</v>
      </c>
      <c r="W165" s="1" t="n">
        <f aca="false">R165/Q165</f>
        <v>0.0304333333333333</v>
      </c>
      <c r="X165" s="0" t="n">
        <v>1</v>
      </c>
    </row>
    <row r="166" customFormat="false" ht="17" hidden="false" customHeight="false" outlineLevel="0" collapsed="false">
      <c r="A166" s="4" t="s">
        <v>1303</v>
      </c>
      <c r="B166" s="4" t="s">
        <v>1304</v>
      </c>
      <c r="C166" s="4" t="s">
        <v>1305</v>
      </c>
      <c r="D166" s="4" t="s">
        <v>28</v>
      </c>
      <c r="E166" s="4" t="n">
        <v>5.2</v>
      </c>
      <c r="F166" s="4" t="s">
        <v>28</v>
      </c>
      <c r="G166" s="4" t="s">
        <v>28</v>
      </c>
      <c r="H166" s="4" t="s">
        <v>1306</v>
      </c>
      <c r="I166" s="4" t="s">
        <v>1307</v>
      </c>
      <c r="J166" s="6" t="n">
        <v>4159</v>
      </c>
      <c r="K166" s="4" t="s">
        <v>1308</v>
      </c>
      <c r="L166" s="7" t="n">
        <v>42622</v>
      </c>
      <c r="M166" s="4" t="s">
        <v>1309</v>
      </c>
      <c r="N166" s="4" t="s">
        <v>437</v>
      </c>
      <c r="O166" s="4" t="s">
        <v>781</v>
      </c>
      <c r="P166" s="4" t="s">
        <v>1310</v>
      </c>
      <c r="Q166" s="0" t="n">
        <f aca="false">LOOKUP(A166,'budget_gross.tsv'!A$2:A$8468,'budget_gross.tsv'!B$2:B$8468)</f>
        <v>35000000</v>
      </c>
      <c r="R166" s="0" t="n">
        <f aca="false">LOOKUP(A166,'budget_gross.tsv'!A$2:A$8468,'budget_gross.tsv'!C$2:C$8468)</f>
        <v>612363</v>
      </c>
      <c r="S166" s="8" t="n">
        <f aca="false">R166-Q166</f>
        <v>-34387637</v>
      </c>
      <c r="T166" s="8" t="n">
        <f aca="false">R166/Q166</f>
        <v>0.0174960857142857</v>
      </c>
      <c r="U166" s="9" t="n">
        <f aca="false">Q166*1.02</f>
        <v>35700000</v>
      </c>
      <c r="V166" s="9" t="n">
        <f aca="false">R166*1.02</f>
        <v>624610.26</v>
      </c>
      <c r="W166" s="1" t="n">
        <f aca="false">R166/Q166</f>
        <v>0.0174960857142857</v>
      </c>
      <c r="X166" s="0" t="n">
        <v>1</v>
      </c>
    </row>
    <row r="167" customFormat="false" ht="17" hidden="false" customHeight="false" outlineLevel="0" collapsed="false">
      <c r="A167" s="4" t="s">
        <v>1311</v>
      </c>
      <c r="B167" s="4" t="s">
        <v>1312</v>
      </c>
      <c r="C167" s="4" t="s">
        <v>1313</v>
      </c>
      <c r="D167" s="4" t="s">
        <v>28</v>
      </c>
      <c r="E167" s="4" t="n">
        <v>7.1</v>
      </c>
      <c r="F167" s="4" t="n">
        <v>74</v>
      </c>
      <c r="G167" s="4" t="s">
        <v>28</v>
      </c>
      <c r="H167" s="4" t="s">
        <v>1314</v>
      </c>
      <c r="I167" s="4" t="s">
        <v>1315</v>
      </c>
      <c r="J167" s="4" t="n">
        <v>869</v>
      </c>
      <c r="K167" s="4" t="s">
        <v>1316</v>
      </c>
      <c r="L167" s="7" t="n">
        <v>42628</v>
      </c>
      <c r="M167" s="4" t="s">
        <v>89</v>
      </c>
      <c r="N167" s="4" t="s">
        <v>446</v>
      </c>
      <c r="O167" s="4" t="s">
        <v>1317</v>
      </c>
      <c r="P167" s="4" t="s">
        <v>1318</v>
      </c>
      <c r="Q167" s="0" t="n">
        <f aca="false">LOOKUP(A167,'budget_gross.tsv'!A$2:A$8468,'budget_gross.tsv'!B$2:B$8468)</f>
        <v>3850000</v>
      </c>
      <c r="R167" s="0" t="n">
        <f aca="false">LOOKUP(A167,'budget_gross.tsv'!A$2:A$8468,'budget_gross.tsv'!C$2:C$8468)</f>
        <v>83078</v>
      </c>
      <c r="S167" s="8" t="n">
        <f aca="false">R167-Q167</f>
        <v>-3766922</v>
      </c>
      <c r="T167" s="8" t="n">
        <f aca="false">R167/Q167</f>
        <v>0.0215787012987013</v>
      </c>
      <c r="U167" s="9" t="n">
        <f aca="false">Q167*1.02</f>
        <v>3927000</v>
      </c>
      <c r="V167" s="9" t="n">
        <f aca="false">R167*1.02</f>
        <v>84739.56</v>
      </c>
      <c r="W167" s="1" t="n">
        <f aca="false">R167/Q167</f>
        <v>0.0215787012987013</v>
      </c>
      <c r="X167" s="0" t="n">
        <v>1</v>
      </c>
    </row>
    <row r="168" customFormat="false" ht="17" hidden="false" customHeight="false" outlineLevel="0" collapsed="false">
      <c r="A168" s="4" t="s">
        <v>1319</v>
      </c>
      <c r="B168" s="4" t="s">
        <v>1320</v>
      </c>
      <c r="C168" s="4" t="s">
        <v>1321</v>
      </c>
      <c r="D168" s="4" t="s">
        <v>28</v>
      </c>
      <c r="E168" s="4" t="n">
        <v>8.1</v>
      </c>
      <c r="F168" s="4" t="n">
        <v>87</v>
      </c>
      <c r="G168" s="4" t="s">
        <v>28</v>
      </c>
      <c r="H168" s="4" t="s">
        <v>28</v>
      </c>
      <c r="I168" s="4" t="s">
        <v>1322</v>
      </c>
      <c r="J168" s="4" t="n">
        <v>240</v>
      </c>
      <c r="K168" s="4" t="s">
        <v>1323</v>
      </c>
      <c r="L168" s="7" t="n">
        <v>42641</v>
      </c>
      <c r="M168" s="4" t="s">
        <v>1324</v>
      </c>
      <c r="N168" s="4" t="s">
        <v>446</v>
      </c>
      <c r="O168" s="4" t="s">
        <v>117</v>
      </c>
      <c r="P168" s="4" t="s">
        <v>1325</v>
      </c>
      <c r="Q168" s="0" t="n">
        <f aca="false">LOOKUP(A168,'budget_gross.tsv'!A$2:A$8468,'budget_gross.tsv'!B$2:B$8468)</f>
        <v>4000000</v>
      </c>
      <c r="R168" s="0" t="n">
        <f aca="false">LOOKUP(A168,'budget_gross.tsv'!A$2:A$8468,'budget_gross.tsv'!C$2:C$8468)</f>
        <v>3906</v>
      </c>
      <c r="S168" s="8" t="n">
        <f aca="false">R168-Q168</f>
        <v>-3996094</v>
      </c>
      <c r="T168" s="8" t="n">
        <f aca="false">R168/Q168</f>
        <v>0.0009765</v>
      </c>
      <c r="U168" s="9" t="n">
        <f aca="false">Q168*1.02</f>
        <v>4080000</v>
      </c>
      <c r="V168" s="9" t="n">
        <f aca="false">R168*1.02</f>
        <v>3984.12</v>
      </c>
      <c r="W168" s="1" t="n">
        <f aca="false">R168/Q168</f>
        <v>0.0009765</v>
      </c>
      <c r="X168" s="0" t="n">
        <v>1</v>
      </c>
    </row>
    <row r="169" customFormat="false" ht="17" hidden="false" customHeight="false" outlineLevel="0" collapsed="false">
      <c r="A169" s="4" t="s">
        <v>1326</v>
      </c>
      <c r="B169" s="4" t="s">
        <v>1327</v>
      </c>
      <c r="C169" s="4" t="s">
        <v>1328</v>
      </c>
      <c r="D169" s="4" t="s">
        <v>28</v>
      </c>
      <c r="E169" s="4" t="n">
        <v>4.8</v>
      </c>
      <c r="F169" s="4" t="n">
        <v>43</v>
      </c>
      <c r="G169" s="7" t="n">
        <v>42759</v>
      </c>
      <c r="H169" s="4" t="s">
        <v>1329</v>
      </c>
      <c r="I169" s="4" t="s">
        <v>1330</v>
      </c>
      <c r="J169" s="4" t="n">
        <v>535</v>
      </c>
      <c r="K169" s="4" t="s">
        <v>1331</v>
      </c>
      <c r="L169" s="7" t="n">
        <v>42643</v>
      </c>
      <c r="M169" s="4" t="s">
        <v>272</v>
      </c>
      <c r="N169" s="4" t="s">
        <v>224</v>
      </c>
      <c r="O169" s="4" t="s">
        <v>781</v>
      </c>
      <c r="P169" s="4" t="s">
        <v>1332</v>
      </c>
      <c r="Q169" s="0" t="n">
        <f aca="false">LOOKUP(A169,'budget_gross.tsv'!A$2:A$8468,'budget_gross.tsv'!B$2:B$8468)</f>
        <v>500000</v>
      </c>
      <c r="R169" s="0" t="n">
        <f aca="false">LOOKUP(A169,'budget_gross.tsv'!A$2:A$8468,'budget_gross.tsv'!C$2:C$8468)</f>
        <v>756000</v>
      </c>
      <c r="S169" s="8" t="n">
        <f aca="false">R169-Q169</f>
        <v>256000</v>
      </c>
      <c r="T169" s="8" t="n">
        <f aca="false">R169/Q169</f>
        <v>1.512</v>
      </c>
      <c r="U169" s="9" t="n">
        <f aca="false">Q169*1.02</f>
        <v>510000</v>
      </c>
      <c r="V169" s="9" t="n">
        <f aca="false">R169*1.02</f>
        <v>771120</v>
      </c>
      <c r="W169" s="1" t="n">
        <f aca="false">R169/Q169</f>
        <v>1.512</v>
      </c>
      <c r="X169" s="0" t="n">
        <v>2</v>
      </c>
    </row>
    <row r="170" customFormat="false" ht="17" hidden="false" customHeight="false" outlineLevel="0" collapsed="false">
      <c r="A170" s="4" t="s">
        <v>1333</v>
      </c>
      <c r="B170" s="4" t="s">
        <v>1334</v>
      </c>
      <c r="C170" s="4" t="s">
        <v>1335</v>
      </c>
      <c r="D170" s="4" t="s">
        <v>28</v>
      </c>
      <c r="E170" s="4" t="n">
        <v>6.8</v>
      </c>
      <c r="F170" s="4" t="s">
        <v>28</v>
      </c>
      <c r="G170" s="4" t="s">
        <v>28</v>
      </c>
      <c r="H170" s="4" t="s">
        <v>1336</v>
      </c>
      <c r="I170" s="4" t="s">
        <v>1337</v>
      </c>
      <c r="J170" s="6" t="n">
        <v>1994</v>
      </c>
      <c r="K170" s="4" t="s">
        <v>1338</v>
      </c>
      <c r="L170" s="7" t="n">
        <v>42643</v>
      </c>
      <c r="M170" s="4" t="s">
        <v>1271</v>
      </c>
      <c r="N170" s="4" t="s">
        <v>801</v>
      </c>
      <c r="O170" s="4" t="s">
        <v>959</v>
      </c>
      <c r="Q170" s="0" t="n">
        <f aca="false">LOOKUP(A170,'budget_gross.tsv'!A$2:A$8468,'budget_gross.tsv'!B$2:B$8468)</f>
        <v>30200000</v>
      </c>
      <c r="R170" s="0" t="n">
        <f aca="false">LOOKUP(A170,'budget_gross.tsv'!A$2:A$8468,'budget_gross.tsv'!C$2:C$8468)</f>
        <v>799607</v>
      </c>
      <c r="S170" s="8" t="n">
        <f aca="false">R170-Q170</f>
        <v>-29400393</v>
      </c>
      <c r="T170" s="8" t="n">
        <f aca="false">R170/Q170</f>
        <v>0.0264770529801324</v>
      </c>
      <c r="U170" s="9" t="n">
        <f aca="false">Q170*1.02</f>
        <v>30804000</v>
      </c>
      <c r="V170" s="9" t="n">
        <f aca="false">R170*1.02</f>
        <v>815599.14</v>
      </c>
      <c r="W170" s="1" t="n">
        <f aca="false">R170/Q170</f>
        <v>0.0264770529801324</v>
      </c>
      <c r="X170" s="0" t="n">
        <v>1</v>
      </c>
    </row>
    <row r="171" customFormat="false" ht="17" hidden="false" customHeight="false" outlineLevel="0" collapsed="false">
      <c r="A171" s="4" t="s">
        <v>1339</v>
      </c>
      <c r="B171" s="4" t="s">
        <v>1340</v>
      </c>
      <c r="C171" s="4" t="s">
        <v>1341</v>
      </c>
      <c r="D171" s="4" t="s">
        <v>28</v>
      </c>
      <c r="E171" s="4" t="n">
        <v>5.2</v>
      </c>
      <c r="F171" s="4" t="s">
        <v>28</v>
      </c>
      <c r="G171" s="4" t="s">
        <v>28</v>
      </c>
      <c r="H171" s="4" t="s">
        <v>28</v>
      </c>
      <c r="I171" s="4" t="s">
        <v>1342</v>
      </c>
      <c r="J171" s="4" t="n">
        <v>174</v>
      </c>
      <c r="K171" s="4" t="s">
        <v>1343</v>
      </c>
      <c r="L171" s="7" t="n">
        <v>42643</v>
      </c>
      <c r="M171" s="4" t="s">
        <v>51</v>
      </c>
      <c r="N171" s="4" t="s">
        <v>446</v>
      </c>
      <c r="O171" s="4" t="s">
        <v>28</v>
      </c>
      <c r="P171" s="4" t="s">
        <v>1344</v>
      </c>
      <c r="Q171" s="0" t="n">
        <f aca="false">LOOKUP(A171,'budget_gross.tsv'!A$2:A$8468,'budget_gross.tsv'!B$2:B$8468)</f>
        <v>400000000</v>
      </c>
      <c r="R171" s="0" t="n">
        <f aca="false">LOOKUP(A171,'budget_gross.tsv'!A$2:A$8468,'budget_gross.tsv'!C$2:C$8468)</f>
        <v>740234</v>
      </c>
      <c r="S171" s="8" t="n">
        <f aca="false">R171-Q171</f>
        <v>-399259766</v>
      </c>
      <c r="T171" s="8" t="n">
        <f aca="false">R171/Q171</f>
        <v>0.001850585</v>
      </c>
      <c r="U171" s="9" t="n">
        <f aca="false">Q171*1.02</f>
        <v>408000000</v>
      </c>
      <c r="V171" s="9" t="n">
        <f aca="false">R171*1.02</f>
        <v>755038.68</v>
      </c>
      <c r="W171" s="1" t="n">
        <f aca="false">R171/Q171</f>
        <v>0.001850585</v>
      </c>
      <c r="X171" s="0" t="n">
        <v>1</v>
      </c>
    </row>
    <row r="172" customFormat="false" ht="17" hidden="false" customHeight="false" outlineLevel="0" collapsed="false">
      <c r="A172" s="4" t="s">
        <v>1345</v>
      </c>
      <c r="B172" s="4" t="s">
        <v>1346</v>
      </c>
      <c r="C172" s="4" t="s">
        <v>1347</v>
      </c>
      <c r="D172" s="4" t="s">
        <v>28</v>
      </c>
      <c r="E172" s="4" t="n">
        <v>7.5</v>
      </c>
      <c r="F172" s="4" t="s">
        <v>28</v>
      </c>
      <c r="G172" s="4" t="s">
        <v>28</v>
      </c>
      <c r="H172" s="4" t="s">
        <v>28</v>
      </c>
      <c r="I172" s="4" t="s">
        <v>28</v>
      </c>
      <c r="J172" s="4" t="n">
        <v>53</v>
      </c>
      <c r="K172" s="4" t="s">
        <v>1348</v>
      </c>
      <c r="L172" s="7" t="n">
        <v>42664</v>
      </c>
      <c r="M172" s="4" t="s">
        <v>142</v>
      </c>
      <c r="N172" s="4" t="s">
        <v>289</v>
      </c>
      <c r="O172" s="4" t="s">
        <v>1058</v>
      </c>
      <c r="P172" s="4" t="s">
        <v>1349</v>
      </c>
      <c r="Q172" s="0" t="n">
        <f aca="false">LOOKUP(A172,'budget_gross.tsv'!A$2:A$8468,'budget_gross.tsv'!B$2:B$8468)</f>
        <v>400000</v>
      </c>
      <c r="R172" s="0" t="n">
        <f aca="false">LOOKUP(A172,'budget_gross.tsv'!A$2:A$8468,'budget_gross.tsv'!C$2:C$8468)</f>
        <v>12262</v>
      </c>
      <c r="S172" s="8" t="n">
        <f aca="false">R172-Q172</f>
        <v>-387738</v>
      </c>
      <c r="T172" s="8" t="n">
        <f aca="false">R172/Q172</f>
        <v>0.030655</v>
      </c>
      <c r="U172" s="9" t="n">
        <f aca="false">Q172*1.02</f>
        <v>408000</v>
      </c>
      <c r="V172" s="9" t="n">
        <f aca="false">R172*1.02</f>
        <v>12507.24</v>
      </c>
      <c r="W172" s="1" t="n">
        <f aca="false">R172/Q172</f>
        <v>0.030655</v>
      </c>
      <c r="X172" s="0" t="n">
        <v>1</v>
      </c>
    </row>
    <row r="173" customFormat="false" ht="17" hidden="false" customHeight="false" outlineLevel="0" collapsed="false">
      <c r="A173" s="4" t="s">
        <v>1350</v>
      </c>
      <c r="B173" s="4" t="s">
        <v>1351</v>
      </c>
      <c r="C173" s="4" t="s">
        <v>1352</v>
      </c>
      <c r="D173" s="4" t="s">
        <v>28</v>
      </c>
      <c r="E173" s="4" t="n">
        <v>8.1</v>
      </c>
      <c r="F173" s="4" t="s">
        <v>28</v>
      </c>
      <c r="G173" s="4" t="s">
        <v>28</v>
      </c>
      <c r="H173" s="4" t="s">
        <v>28</v>
      </c>
      <c r="I173" s="4" t="s">
        <v>1353</v>
      </c>
      <c r="J173" s="4" t="n">
        <v>571</v>
      </c>
      <c r="K173" s="4" t="s">
        <v>1354</v>
      </c>
      <c r="L173" s="7" t="n">
        <v>42699</v>
      </c>
      <c r="M173" s="4" t="s">
        <v>197</v>
      </c>
      <c r="N173" s="4" t="s">
        <v>1355</v>
      </c>
      <c r="O173" s="4" t="s">
        <v>1231</v>
      </c>
      <c r="P173" s="4" t="s">
        <v>1356</v>
      </c>
      <c r="Q173" s="0" t="n">
        <f aca="false">LOOKUP(A173,'budget_gross.tsv'!A$2:A$8468,'budget_gross.tsv'!B$2:B$8468)</f>
        <v>130000</v>
      </c>
      <c r="R173" s="0" t="n">
        <f aca="false">LOOKUP(A173,'budget_gross.tsv'!A$2:A$8468,'budget_gross.tsv'!C$2:C$8468)</f>
        <v>13557</v>
      </c>
      <c r="S173" s="8" t="n">
        <f aca="false">R173-Q173</f>
        <v>-116443</v>
      </c>
      <c r="T173" s="8" t="n">
        <f aca="false">R173/Q173</f>
        <v>0.104284615384615</v>
      </c>
      <c r="U173" s="9" t="n">
        <f aca="false">Q173*1.02</f>
        <v>132600</v>
      </c>
      <c r="V173" s="9" t="n">
        <f aca="false">R173*1.02</f>
        <v>13828.14</v>
      </c>
      <c r="W173" s="1" t="n">
        <f aca="false">R173/Q173</f>
        <v>0.104284615384615</v>
      </c>
      <c r="X173" s="0" t="n">
        <v>1</v>
      </c>
    </row>
    <row r="174" customFormat="false" ht="17" hidden="false" customHeight="false" outlineLevel="0" collapsed="false">
      <c r="A174" s="4" t="s">
        <v>1357</v>
      </c>
      <c r="B174" s="4" t="s">
        <v>1358</v>
      </c>
      <c r="C174" s="4" t="s">
        <v>1359</v>
      </c>
      <c r="D174" s="4" t="s">
        <v>28</v>
      </c>
      <c r="E174" s="4" t="n">
        <v>6</v>
      </c>
      <c r="F174" s="4" t="n">
        <v>47</v>
      </c>
      <c r="G174" s="4" t="s">
        <v>28</v>
      </c>
      <c r="H174" s="4" t="s">
        <v>28</v>
      </c>
      <c r="I174" s="4" t="s">
        <v>1360</v>
      </c>
      <c r="J174" s="6" t="n">
        <v>1300</v>
      </c>
      <c r="K174" s="4" t="s">
        <v>1361</v>
      </c>
      <c r="L174" s="7" t="n">
        <v>42727</v>
      </c>
      <c r="M174" s="4" t="s">
        <v>1362</v>
      </c>
      <c r="N174" s="4" t="s">
        <v>1363</v>
      </c>
      <c r="O174" s="4" t="s">
        <v>290</v>
      </c>
      <c r="Q174" s="0" t="n">
        <f aca="false">LOOKUP(A174,'budget_gross.tsv'!A$2:A$8468,'budget_gross.tsv'!B$2:B$8468)</f>
        <v>50000000</v>
      </c>
      <c r="R174" s="0" t="n">
        <f aca="false">LOOKUP(A174,'budget_gross.tsv'!A$2:A$8468,'budget_gross.tsv'!C$2:C$8468)</f>
        <v>217051</v>
      </c>
      <c r="S174" s="8" t="n">
        <f aca="false">R174-Q174</f>
        <v>-49782949</v>
      </c>
      <c r="T174" s="8" t="n">
        <f aca="false">R174/Q174</f>
        <v>0.00434102</v>
      </c>
      <c r="U174" s="9" t="n">
        <f aca="false">Q174*1.02</f>
        <v>51000000</v>
      </c>
      <c r="V174" s="9" t="n">
        <f aca="false">R174*1.02</f>
        <v>221392.02</v>
      </c>
      <c r="W174" s="1" t="n">
        <f aca="false">R174/Q174</f>
        <v>0.00434102</v>
      </c>
      <c r="X174" s="0" t="n">
        <v>1</v>
      </c>
    </row>
    <row r="175" customFormat="false" ht="17" hidden="false" customHeight="false" outlineLevel="0" collapsed="false">
      <c r="A175" s="4" t="s">
        <v>1364</v>
      </c>
      <c r="B175" s="4" t="s">
        <v>1365</v>
      </c>
      <c r="C175" s="4" t="s">
        <v>1366</v>
      </c>
      <c r="D175" s="4" t="s">
        <v>28</v>
      </c>
      <c r="E175" s="4" t="n">
        <v>5.4</v>
      </c>
      <c r="F175" s="4" t="n">
        <v>50</v>
      </c>
      <c r="G175" s="4" t="s">
        <v>28</v>
      </c>
      <c r="H175" s="4" t="s">
        <v>28</v>
      </c>
      <c r="I175" s="4" t="s">
        <v>1367</v>
      </c>
      <c r="J175" s="6" t="n">
        <v>2757</v>
      </c>
      <c r="K175" s="4" t="s">
        <v>1368</v>
      </c>
      <c r="L175" s="7" t="n">
        <v>42763</v>
      </c>
      <c r="M175" s="4" t="s">
        <v>1369</v>
      </c>
      <c r="N175" s="4" t="s">
        <v>1370</v>
      </c>
      <c r="O175" s="4" t="s">
        <v>28</v>
      </c>
      <c r="Q175" s="0" t="n">
        <f aca="false">LOOKUP(A175,'budget_gross.tsv'!A$2:A$8468,'budget_gross.tsv'!B$2:B$8468)</f>
        <v>65000000</v>
      </c>
      <c r="R175" s="0" t="n">
        <f aca="false">LOOKUP(A175,'budget_gross.tsv'!A$2:A$8468,'budget_gross.tsv'!C$2:C$8468)</f>
        <v>357263</v>
      </c>
      <c r="S175" s="8" t="n">
        <f aca="false">R175-Q175</f>
        <v>-64642737</v>
      </c>
      <c r="T175" s="8" t="n">
        <f aca="false">R175/Q175</f>
        <v>0.00549635384615385</v>
      </c>
      <c r="U175" s="9" t="n">
        <f aca="false">Q175</f>
        <v>65000000</v>
      </c>
      <c r="V175" s="9" t="n">
        <f aca="false">R175</f>
        <v>357263</v>
      </c>
      <c r="W175" s="1" t="n">
        <f aca="false">R175/Q175</f>
        <v>0.00549635384615385</v>
      </c>
      <c r="X175" s="0" t="n">
        <v>1</v>
      </c>
    </row>
    <row r="176" customFormat="false" ht="17" hidden="false" customHeight="false" outlineLevel="0" collapsed="false">
      <c r="A176" s="4" t="s">
        <v>1371</v>
      </c>
      <c r="B176" s="4" t="s">
        <v>1372</v>
      </c>
      <c r="C176" s="4" t="s">
        <v>1373</v>
      </c>
      <c r="D176" s="4" t="s">
        <v>28</v>
      </c>
      <c r="E176" s="4" t="n">
        <v>8.8</v>
      </c>
      <c r="F176" s="4" t="s">
        <v>28</v>
      </c>
      <c r="G176" s="4" t="s">
        <v>28</v>
      </c>
      <c r="H176" s="4" t="s">
        <v>1126</v>
      </c>
      <c r="I176" s="4" t="s">
        <v>1127</v>
      </c>
      <c r="J176" s="6" t="n">
        <v>42582</v>
      </c>
      <c r="K176" s="4" t="s">
        <v>1128</v>
      </c>
      <c r="L176" s="7" t="n">
        <v>42853</v>
      </c>
      <c r="M176" s="4" t="s">
        <v>1374</v>
      </c>
      <c r="N176" s="4" t="s">
        <v>1130</v>
      </c>
      <c r="O176" s="4" t="s">
        <v>28</v>
      </c>
      <c r="Q176" s="0" t="n">
        <f aca="false">LOOKUP(A176,'budget_gross.tsv'!A$2:A$8468,'budget_gross.tsv'!B$2:B$8468)</f>
        <v>40000000</v>
      </c>
      <c r="R176" s="0" t="n">
        <f aca="false">LOOKUP(A176,'budget_gross.tsv'!A$2:A$8468,'budget_gross.tsv'!C$2:C$8468)</f>
        <v>17384072</v>
      </c>
      <c r="S176" s="8" t="n">
        <f aca="false">R176-Q176</f>
        <v>-22615928</v>
      </c>
      <c r="T176" s="8" t="n">
        <f aca="false">R176/Q176</f>
        <v>0.4346018</v>
      </c>
      <c r="U176" s="9" t="n">
        <f aca="false">Q176</f>
        <v>40000000</v>
      </c>
      <c r="V176" s="9" t="n">
        <f aca="false">R176</f>
        <v>17384072</v>
      </c>
      <c r="W176" s="1" t="n">
        <f aca="false">R176/Q176</f>
        <v>0.4346018</v>
      </c>
      <c r="X176" s="0" t="n">
        <v>1</v>
      </c>
    </row>
    <row r="177" customFormat="false" ht="17" hidden="false" customHeight="false" outlineLevel="0" collapsed="false">
      <c r="A177" s="4" t="s">
        <v>1375</v>
      </c>
      <c r="B177" s="4" t="s">
        <v>1376</v>
      </c>
      <c r="C177" s="4" t="s">
        <v>1377</v>
      </c>
      <c r="D177" s="4" t="s">
        <v>28</v>
      </c>
      <c r="E177" s="4" t="n">
        <v>7.1</v>
      </c>
      <c r="F177" s="4" t="s">
        <v>28</v>
      </c>
      <c r="G177" s="4" t="s">
        <v>28</v>
      </c>
      <c r="H177" s="4" t="s">
        <v>28</v>
      </c>
      <c r="I177" s="4" t="s">
        <v>1378</v>
      </c>
      <c r="J177" s="4" t="n">
        <v>88</v>
      </c>
      <c r="K177" s="4" t="s">
        <v>1379</v>
      </c>
      <c r="L177" s="7" t="n">
        <v>42853</v>
      </c>
      <c r="M177" s="4" t="s">
        <v>1192</v>
      </c>
      <c r="N177" s="4" t="s">
        <v>1380</v>
      </c>
      <c r="O177" s="4" t="s">
        <v>28</v>
      </c>
      <c r="Q177" s="0" t="n">
        <f aca="false">LOOKUP(A177,'budget_gross.tsv'!A$2:A$8468,'budget_gross.tsv'!B$2:B$8468)</f>
        <v>22000000</v>
      </c>
      <c r="R177" s="0" t="n">
        <f aca="false">LOOKUP(A177,'budget_gross.tsv'!A$2:A$8468,'budget_gross.tsv'!C$2:C$8468)</f>
        <v>570992</v>
      </c>
      <c r="S177" s="8" t="n">
        <f aca="false">R177-Q177</f>
        <v>-21429008</v>
      </c>
      <c r="T177" s="8" t="n">
        <f aca="false">R177/Q177</f>
        <v>0.0259541818181818</v>
      </c>
      <c r="U177" s="9" t="n">
        <f aca="false">Q177</f>
        <v>22000000</v>
      </c>
      <c r="V177" s="9" t="n">
        <f aca="false">R177</f>
        <v>570992</v>
      </c>
      <c r="W177" s="1" t="n">
        <f aca="false">R177/Q177</f>
        <v>0.0259541818181818</v>
      </c>
      <c r="X177" s="0" t="n">
        <v>1</v>
      </c>
    </row>
    <row r="178" customFormat="false" ht="17" hidden="false" customHeight="false" outlineLevel="0" collapsed="false">
      <c r="A178" s="4" t="s">
        <v>1381</v>
      </c>
      <c r="B178" s="4" t="s">
        <v>1382</v>
      </c>
      <c r="C178" s="4" t="s">
        <v>1383</v>
      </c>
      <c r="D178" s="4" t="s">
        <v>28</v>
      </c>
      <c r="E178" s="4" t="n">
        <v>6.3</v>
      </c>
      <c r="F178" s="4" t="n">
        <v>54</v>
      </c>
      <c r="G178" s="4" t="s">
        <v>28</v>
      </c>
      <c r="H178" s="4" t="s">
        <v>1384</v>
      </c>
      <c r="I178" s="4" t="s">
        <v>1385</v>
      </c>
      <c r="J178" s="4" t="n">
        <v>158</v>
      </c>
      <c r="K178" s="4" t="s">
        <v>1386</v>
      </c>
      <c r="L178" s="7" t="n">
        <v>42888</v>
      </c>
      <c r="M178" s="4" t="s">
        <v>1079</v>
      </c>
      <c r="N178" s="4" t="s">
        <v>1387</v>
      </c>
      <c r="O178" s="4" t="s">
        <v>28</v>
      </c>
      <c r="Q178" s="0" t="n">
        <f aca="false">LOOKUP(A178,'budget_gross.tsv'!A$2:A$8468,'budget_gross.tsv'!B$2:B$8468)</f>
        <v>25000000</v>
      </c>
      <c r="R178" s="0" t="n">
        <f aca="false">LOOKUP(A178,'budget_gross.tsv'!A$2:A$8468,'budget_gross.tsv'!C$2:C$8468)</f>
        <v>52659</v>
      </c>
      <c r="S178" s="8" t="n">
        <f aca="false">R178-Q178</f>
        <v>-24947341</v>
      </c>
      <c r="T178" s="8" t="n">
        <f aca="false">R178/Q178</f>
        <v>0.00210636</v>
      </c>
      <c r="U178" s="9" t="n">
        <f aca="false">Q178</f>
        <v>25000000</v>
      </c>
      <c r="V178" s="9" t="n">
        <f aca="false">R178</f>
        <v>52659</v>
      </c>
      <c r="W178" s="1" t="n">
        <f aca="false">R178/Q178</f>
        <v>0.00210636</v>
      </c>
      <c r="X178" s="0" t="n">
        <v>1</v>
      </c>
    </row>
    <row r="179" customFormat="false" ht="17" hidden="false" customHeight="false" outlineLevel="0" collapsed="false">
      <c r="A179" s="4" t="s">
        <v>1388</v>
      </c>
      <c r="B179" s="4" t="s">
        <v>1389</v>
      </c>
      <c r="C179" s="4" t="s">
        <v>1390</v>
      </c>
      <c r="D179" s="4" t="s">
        <v>28</v>
      </c>
      <c r="E179" s="4" t="n">
        <v>9.9</v>
      </c>
      <c r="F179" s="4" t="n">
        <v>41</v>
      </c>
      <c r="G179" s="4" t="s">
        <v>28</v>
      </c>
      <c r="H179" s="4" t="s">
        <v>1391</v>
      </c>
      <c r="I179" s="4" t="s">
        <v>1392</v>
      </c>
      <c r="J179" s="4" t="n">
        <v>140</v>
      </c>
      <c r="K179" s="4" t="s">
        <v>1393</v>
      </c>
      <c r="L179" s="7" t="n">
        <v>42889</v>
      </c>
      <c r="M179" s="4" t="s">
        <v>427</v>
      </c>
      <c r="N179" s="4" t="s">
        <v>289</v>
      </c>
      <c r="O179" s="4" t="s">
        <v>28</v>
      </c>
      <c r="Q179" s="0" t="n">
        <f aca="false">LOOKUP(A179,'budget_gross.tsv'!A$2:A$8468,'budget_gross.tsv'!B$2:B$8468)</f>
        <v>300000</v>
      </c>
      <c r="R179" s="0" t="n">
        <f aca="false">LOOKUP(A179,'budget_gross.tsv'!A$2:A$8468,'budget_gross.tsv'!C$2:C$8468)</f>
        <v>57751</v>
      </c>
      <c r="S179" s="8" t="n">
        <f aca="false">R179-Q179</f>
        <v>-242249</v>
      </c>
      <c r="T179" s="8" t="n">
        <f aca="false">R179/Q179</f>
        <v>0.192503333333333</v>
      </c>
      <c r="U179" s="9" t="n">
        <f aca="false">Q179</f>
        <v>300000</v>
      </c>
      <c r="V179" s="9" t="n">
        <f aca="false">R179</f>
        <v>57751</v>
      </c>
      <c r="W179" s="1" t="n">
        <f aca="false">R179/Q179</f>
        <v>0.192503333333333</v>
      </c>
      <c r="X179" s="0" t="n">
        <v>1</v>
      </c>
    </row>
    <row r="180" customFormat="false" ht="17" hidden="false" customHeight="false" outlineLevel="0" collapsed="false">
      <c r="A180" s="4" t="s">
        <v>1394</v>
      </c>
      <c r="B180" s="4" t="s">
        <v>1395</v>
      </c>
      <c r="C180" s="4" t="s">
        <v>1396</v>
      </c>
      <c r="D180" s="4" t="s">
        <v>28</v>
      </c>
      <c r="E180" s="4" t="n">
        <v>8.7</v>
      </c>
      <c r="F180" s="4" t="n">
        <v>81</v>
      </c>
      <c r="G180" s="4" t="s">
        <v>28</v>
      </c>
      <c r="H180" s="4" t="s">
        <v>1397</v>
      </c>
      <c r="I180" s="4" t="s">
        <v>1398</v>
      </c>
      <c r="J180" s="6" t="n">
        <v>1098</v>
      </c>
      <c r="K180" s="4" t="s">
        <v>1399</v>
      </c>
      <c r="L180" s="7" t="n">
        <v>42914</v>
      </c>
      <c r="M180" s="4" t="s">
        <v>756</v>
      </c>
      <c r="N180" s="4" t="s">
        <v>817</v>
      </c>
      <c r="O180" s="4" t="s">
        <v>781</v>
      </c>
      <c r="P180" s="4" t="s">
        <v>1400</v>
      </c>
      <c r="Q180" s="0" t="n">
        <f aca="false">LOOKUP(A180,'budget_gross.tsv'!A$2:A$8468,'budget_gross.tsv'!B$2:B$8468)</f>
        <v>34000000</v>
      </c>
      <c r="R180" s="0" t="n">
        <f aca="false">LOOKUP(A180,'budget_gross.tsv'!A$2:A$8468,'budget_gross.tsv'!C$2:C$8468)</f>
        <v>101689495</v>
      </c>
      <c r="S180" s="8" t="n">
        <f aca="false">R180-Q180</f>
        <v>67689495</v>
      </c>
      <c r="T180" s="8" t="n">
        <f aca="false">R180/Q180</f>
        <v>2.9908675</v>
      </c>
      <c r="U180" s="9" t="n">
        <f aca="false">Q180</f>
        <v>34000000</v>
      </c>
      <c r="V180" s="9" t="n">
        <f aca="false">R180</f>
        <v>101689495</v>
      </c>
      <c r="W180" s="1" t="n">
        <f aca="false">R180/Q180</f>
        <v>2.9908675</v>
      </c>
      <c r="X180" s="0" t="n">
        <v>3</v>
      </c>
    </row>
    <row r="181" customFormat="false" ht="17" hidden="false" customHeight="false" outlineLevel="0" collapsed="false">
      <c r="A181" s="4" t="s">
        <v>1401</v>
      </c>
      <c r="B181" s="4" t="s">
        <v>1402</v>
      </c>
      <c r="C181" s="4" t="s">
        <v>1403</v>
      </c>
      <c r="D181" s="4" t="s">
        <v>28</v>
      </c>
      <c r="E181" s="4" t="s">
        <v>28</v>
      </c>
      <c r="F181" s="4" t="s">
        <v>28</v>
      </c>
      <c r="G181" s="4" t="s">
        <v>28</v>
      </c>
      <c r="H181" s="4" t="s">
        <v>1397</v>
      </c>
      <c r="I181" s="4" t="s">
        <v>1404</v>
      </c>
      <c r="J181" s="4" t="s">
        <v>28</v>
      </c>
      <c r="K181" s="4" t="s">
        <v>1405</v>
      </c>
      <c r="L181" s="7" t="n">
        <v>42923</v>
      </c>
      <c r="M181" s="4" t="s">
        <v>28</v>
      </c>
      <c r="N181" s="4" t="s">
        <v>1406</v>
      </c>
      <c r="O181" s="4" t="s">
        <v>28</v>
      </c>
      <c r="P181" s="4" t="s">
        <v>1407</v>
      </c>
      <c r="Q181" s="0" t="n">
        <f aca="false">LOOKUP(A181,'budget_gross.tsv'!A$2:A$8468,'budget_gross.tsv'!B$2:B$8468)</f>
        <v>175000000</v>
      </c>
      <c r="R181" s="0" t="n">
        <f aca="false">LOOKUP(A181,'budget_gross.tsv'!A$2:A$8468,'budget_gross.tsv'!C$2:C$8468)</f>
        <v>314057748</v>
      </c>
      <c r="S181" s="8" t="n">
        <f aca="false">R181-Q181</f>
        <v>139057748</v>
      </c>
      <c r="T181" s="8" t="n">
        <f aca="false">R181/Q181</f>
        <v>1.79461570285714</v>
      </c>
      <c r="U181" s="9" t="n">
        <f aca="false">Q181</f>
        <v>175000000</v>
      </c>
      <c r="V181" s="9" t="n">
        <f aca="false">R181</f>
        <v>314057748</v>
      </c>
      <c r="W181" s="1" t="n">
        <f aca="false">R181/Q181</f>
        <v>1.79461570285714</v>
      </c>
      <c r="X181" s="0" t="n">
        <v>2</v>
      </c>
    </row>
    <row r="182" customFormat="false" ht="17" hidden="false" customHeight="false" outlineLevel="0" collapsed="false">
      <c r="A182" s="4" t="s">
        <v>1408</v>
      </c>
      <c r="B182" s="4" t="s">
        <v>1409</v>
      </c>
      <c r="C182" s="4" t="s">
        <v>1410</v>
      </c>
      <c r="D182" s="4" t="s">
        <v>28</v>
      </c>
      <c r="E182" s="4" t="s">
        <v>28</v>
      </c>
      <c r="F182" s="4" t="s">
        <v>28</v>
      </c>
      <c r="G182" s="4" t="s">
        <v>28</v>
      </c>
      <c r="H182" s="4" t="s">
        <v>1397</v>
      </c>
      <c r="I182" s="4" t="s">
        <v>1411</v>
      </c>
      <c r="J182" s="4" t="s">
        <v>28</v>
      </c>
      <c r="K182" s="4" t="s">
        <v>1412</v>
      </c>
      <c r="L182" s="7" t="n">
        <v>42951</v>
      </c>
      <c r="M182" s="4" t="s">
        <v>28</v>
      </c>
      <c r="N182" s="4" t="s">
        <v>1193</v>
      </c>
      <c r="O182" s="4" t="s">
        <v>28</v>
      </c>
      <c r="P182" s="4" t="s">
        <v>1413</v>
      </c>
      <c r="Q182" s="0" t="n">
        <f aca="false">LOOKUP(A182,'budget_gross.tsv'!A$2:A$8468,'budget_gross.tsv'!B$2:B$8468)</f>
        <v>60000000</v>
      </c>
      <c r="R182" s="0" t="n">
        <f aca="false">LOOKUP(A182,'budget_gross.tsv'!A$2:A$8468,'budget_gross.tsv'!C$2:C$8468)</f>
        <v>41673047</v>
      </c>
      <c r="S182" s="8" t="n">
        <f aca="false">R182-Q182</f>
        <v>-18326953</v>
      </c>
      <c r="T182" s="8" t="n">
        <f aca="false">R182/Q182</f>
        <v>0.694550783333333</v>
      </c>
      <c r="U182" s="9" t="n">
        <f aca="false">Q182</f>
        <v>60000000</v>
      </c>
      <c r="V182" s="9" t="n">
        <f aca="false">R182</f>
        <v>41673047</v>
      </c>
      <c r="W182" s="1" t="n">
        <f aca="false">R182/Q182</f>
        <v>0.694550783333333</v>
      </c>
      <c r="X182" s="0" t="n">
        <v>1</v>
      </c>
    </row>
    <row r="183" customFormat="false" ht="17" hidden="false" customHeight="false" outlineLevel="0" collapsed="false">
      <c r="A183" s="4" t="s">
        <v>1414</v>
      </c>
      <c r="B183" s="4" t="s">
        <v>1415</v>
      </c>
      <c r="C183" s="4" t="s">
        <v>1416</v>
      </c>
      <c r="D183" s="4" t="s">
        <v>28</v>
      </c>
      <c r="E183" s="4" t="s">
        <v>28</v>
      </c>
      <c r="F183" s="4" t="s">
        <v>28</v>
      </c>
      <c r="G183" s="4" t="s">
        <v>28</v>
      </c>
      <c r="H183" s="4" t="s">
        <v>1417</v>
      </c>
      <c r="I183" s="4" t="s">
        <v>1418</v>
      </c>
      <c r="J183" s="4" t="s">
        <v>28</v>
      </c>
      <c r="K183" s="4" t="s">
        <v>1419</v>
      </c>
      <c r="L183" s="7" t="n">
        <v>42951</v>
      </c>
      <c r="M183" s="4" t="s">
        <v>28</v>
      </c>
      <c r="N183" s="4" t="s">
        <v>1420</v>
      </c>
      <c r="O183" s="4" t="s">
        <v>28</v>
      </c>
      <c r="P183" s="4" t="s">
        <v>1421</v>
      </c>
      <c r="Q183" s="0" t="n">
        <f aca="false">LOOKUP(A183,'budget_gross.tsv'!A$2:A$8468,'budget_gross.tsv'!B$2:B$8468)</f>
        <v>34000000</v>
      </c>
      <c r="R183" s="0" t="n">
        <f aca="false">LOOKUP(A183,'budget_gross.tsv'!A$2:A$8468,'budget_gross.tsv'!C$2:C$8468)</f>
        <v>15525229</v>
      </c>
      <c r="S183" s="8" t="n">
        <f aca="false">R183-Q183</f>
        <v>-18474771</v>
      </c>
      <c r="T183" s="8" t="n">
        <f aca="false">R183/Q183</f>
        <v>0.456624382352941</v>
      </c>
      <c r="U183" s="9" t="n">
        <f aca="false">Q183</f>
        <v>34000000</v>
      </c>
      <c r="V183" s="9" t="n">
        <f aca="false">R183</f>
        <v>15525229</v>
      </c>
      <c r="W183" s="1" t="n">
        <f aca="false">R183/Q183</f>
        <v>0.456624382352941</v>
      </c>
      <c r="X183" s="0" t="n">
        <v>1</v>
      </c>
    </row>
    <row r="184" customFormat="false" ht="15" hidden="false" customHeight="false" outlineLevel="0" collapsed="false">
      <c r="A184" s="0" t="s">
        <v>1422</v>
      </c>
      <c r="B184" s="0" t="s">
        <v>1423</v>
      </c>
      <c r="C184" s="0" t="s">
        <v>1424</v>
      </c>
      <c r="D184" s="0" t="s">
        <v>1425</v>
      </c>
      <c r="E184" s="0" t="n">
        <v>6.8</v>
      </c>
      <c r="F184" s="0" t="n">
        <v>64</v>
      </c>
      <c r="G184" s="5" t="n">
        <v>38615</v>
      </c>
      <c r="H184" s="0" t="s">
        <v>86</v>
      </c>
      <c r="I184" s="0" t="s">
        <v>1426</v>
      </c>
      <c r="J184" s="6" t="n">
        <v>5827</v>
      </c>
      <c r="K184" s="0" t="s">
        <v>1427</v>
      </c>
      <c r="L184" s="5" t="n">
        <v>38463</v>
      </c>
      <c r="M184" s="0" t="s">
        <v>60</v>
      </c>
      <c r="N184" s="0" t="s">
        <v>1166</v>
      </c>
      <c r="O184" s="0" t="s">
        <v>117</v>
      </c>
      <c r="P184" s="0" t="s">
        <v>1428</v>
      </c>
      <c r="Q184" s="0" t="n">
        <f aca="false">LOOKUP(A184,'budget_gross.tsv'!A$2:A$8468,'budget_gross.tsv'!B$2:B$8468)</f>
        <v>2000000</v>
      </c>
      <c r="R184" s="0" t="n">
        <f aca="false">LOOKUP(A184,'budget_gross.tsv'!A$2:A$8468,'budget_gross.tsv'!C$2:C$8468)</f>
        <v>653621</v>
      </c>
      <c r="S184" s="1" t="n">
        <f aca="false">R184-Q184</f>
        <v>-1346379</v>
      </c>
      <c r="T184" s="2" t="n">
        <f aca="false">Q184 * 1.26</f>
        <v>2520000</v>
      </c>
      <c r="U184" s="2" t="n">
        <f aca="false">R184 * 1.26</f>
        <v>823562.46</v>
      </c>
      <c r="V184" s="2" t="n">
        <f aca="false">S184 * 1.26</f>
        <v>-1696437.54</v>
      </c>
      <c r="W184" s="1" t="n">
        <f aca="false">R184/Q184</f>
        <v>0.3268105</v>
      </c>
      <c r="X184" s="3" t="n">
        <v>1</v>
      </c>
    </row>
    <row r="185" customFormat="false" ht="15" hidden="false" customHeight="false" outlineLevel="0" collapsed="false">
      <c r="A185" s="0" t="s">
        <v>1429</v>
      </c>
      <c r="B185" s="0" t="s">
        <v>1430</v>
      </c>
      <c r="C185" s="0" t="s">
        <v>1431</v>
      </c>
      <c r="D185" s="0" t="s">
        <v>1425</v>
      </c>
      <c r="E185" s="0" t="n">
        <v>7.6</v>
      </c>
      <c r="F185" s="0" t="n">
        <v>61</v>
      </c>
      <c r="G185" s="5" t="n">
        <v>39497</v>
      </c>
      <c r="H185" s="0" t="s">
        <v>1432</v>
      </c>
      <c r="I185" s="0" t="s">
        <v>1433</v>
      </c>
      <c r="J185" s="6" t="n">
        <v>32192</v>
      </c>
      <c r="K185" s="0" t="s">
        <v>1434</v>
      </c>
      <c r="L185" s="5" t="n">
        <v>39381</v>
      </c>
      <c r="M185" s="0" t="s">
        <v>1435</v>
      </c>
      <c r="N185" s="0" t="s">
        <v>895</v>
      </c>
      <c r="O185" s="0" t="s">
        <v>1436</v>
      </c>
      <c r="P185" s="0" t="s">
        <v>1437</v>
      </c>
      <c r="Q185" s="0" t="n">
        <f aca="false">LOOKUP(A185,'budget_gross.tsv'!A$2:A$8468,'budget_gross.tsv'!B$2:B$8468)</f>
        <v>15000000</v>
      </c>
      <c r="R185" s="0" t="n">
        <f aca="false">LOOKUP(A185,'budget_gross.tsv'!A$2:A$8468,'budget_gross.tsv'!C$2:C$8468)</f>
        <v>4602512</v>
      </c>
      <c r="S185" s="1" t="n">
        <f aca="false">R185-Q185</f>
        <v>-10397488</v>
      </c>
      <c r="T185" s="2" t="n">
        <f aca="false">Q185 * 1.18</f>
        <v>17700000</v>
      </c>
      <c r="U185" s="2" t="n">
        <f aca="false">R185 * 1.18</f>
        <v>5430964.16</v>
      </c>
      <c r="V185" s="2" t="n">
        <f aca="false">S185 * 1.18</f>
        <v>-12269035.84</v>
      </c>
      <c r="W185" s="1" t="n">
        <f aca="false">R185/Q185</f>
        <v>0.306834133333333</v>
      </c>
      <c r="X185" s="3" t="n">
        <v>1</v>
      </c>
    </row>
    <row r="186" customFormat="false" ht="15" hidden="false" customHeight="false" outlineLevel="0" collapsed="false">
      <c r="A186" s="0" t="s">
        <v>1438</v>
      </c>
      <c r="B186" s="0" t="s">
        <v>1439</v>
      </c>
      <c r="C186" s="0" t="s">
        <v>1440</v>
      </c>
      <c r="D186" s="0" t="s">
        <v>1425</v>
      </c>
      <c r="E186" s="0" t="n">
        <v>7.2</v>
      </c>
      <c r="F186" s="0" t="n">
        <v>72</v>
      </c>
      <c r="G186" s="5" t="n">
        <v>41016</v>
      </c>
      <c r="H186" s="0" t="s">
        <v>1441</v>
      </c>
      <c r="I186" s="0" t="s">
        <v>1442</v>
      </c>
      <c r="J186" s="6" t="n">
        <v>156930</v>
      </c>
      <c r="K186" s="0" t="s">
        <v>1443</v>
      </c>
      <c r="L186" s="5" t="n">
        <v>40921</v>
      </c>
      <c r="M186" s="0" t="s">
        <v>133</v>
      </c>
      <c r="N186" s="0" t="s">
        <v>446</v>
      </c>
      <c r="O186" s="0" t="s">
        <v>1444</v>
      </c>
      <c r="P186" s="0" t="s">
        <v>1445</v>
      </c>
      <c r="Q186" s="0" t="n">
        <f aca="false">LOOKUP(A186,'budget_gross.tsv'!A$2:A$8468,'budget_gross.tsv'!B$2:B$8468)</f>
        <v>6500000</v>
      </c>
      <c r="R186" s="0" t="n">
        <f aca="false">LOOKUP(A186,'budget_gross.tsv'!A$2:A$8468,'budget_gross.tsv'!C$2:C$8468)</f>
        <v>4000304</v>
      </c>
      <c r="S186" s="1" t="n">
        <f aca="false">R186-Q186</f>
        <v>-2499696</v>
      </c>
      <c r="T186" s="2" t="n">
        <f aca="false">Q186 * 1.07</f>
        <v>6955000</v>
      </c>
      <c r="U186" s="2" t="n">
        <f aca="false">R186 * 1.07</f>
        <v>4280325.28</v>
      </c>
      <c r="V186" s="2" t="n">
        <f aca="false">S186 * 1.07</f>
        <v>-2674674.72</v>
      </c>
      <c r="W186" s="1" t="n">
        <f aca="false">R186/Q186</f>
        <v>0.615431384615385</v>
      </c>
      <c r="X186" s="3" t="n">
        <v>1</v>
      </c>
    </row>
    <row r="187" customFormat="false" ht="15" hidden="false" customHeight="false" outlineLevel="0" collapsed="false">
      <c r="A187" s="0" t="s">
        <v>1446</v>
      </c>
      <c r="B187" s="0" t="s">
        <v>1447</v>
      </c>
      <c r="C187" s="0" t="s">
        <v>1448</v>
      </c>
      <c r="D187" s="0" t="s">
        <v>1449</v>
      </c>
      <c r="E187" s="0" t="n">
        <v>6.5</v>
      </c>
      <c r="F187" s="0" t="s">
        <v>28</v>
      </c>
      <c r="G187" s="5" t="n">
        <v>39504</v>
      </c>
      <c r="H187" s="0" t="s">
        <v>28</v>
      </c>
      <c r="I187" s="0" t="s">
        <v>1450</v>
      </c>
      <c r="J187" s="0" t="n">
        <v>634</v>
      </c>
      <c r="K187" s="0" t="s">
        <v>1451</v>
      </c>
      <c r="L187" s="5" t="n">
        <v>38868</v>
      </c>
      <c r="M187" s="0" t="s">
        <v>831</v>
      </c>
      <c r="N187" s="0" t="s">
        <v>1452</v>
      </c>
      <c r="O187" s="0" t="s">
        <v>28</v>
      </c>
      <c r="P187" s="0" t="s">
        <v>1453</v>
      </c>
      <c r="Q187" s="0" t="n">
        <f aca="false">LOOKUP(A187,'budget_gross.tsv'!A$2:A$8468,'budget_gross.tsv'!B$2:B$8468)</f>
        <v>2000000</v>
      </c>
      <c r="R187" s="0" t="n">
        <f aca="false">LOOKUP(A187,'budget_gross.tsv'!A$2:A$8468,'budget_gross.tsv'!C$2:C$8468)</f>
        <v>667</v>
      </c>
      <c r="S187" s="1" t="n">
        <f aca="false">R187-Q187</f>
        <v>-1999333</v>
      </c>
      <c r="T187" s="2" t="n">
        <f aca="false">Q187 * 1.22</f>
        <v>2440000</v>
      </c>
      <c r="U187" s="2" t="n">
        <f aca="false">R187 * 1.22</f>
        <v>813.74</v>
      </c>
      <c r="V187" s="2" t="n">
        <f aca="false">S187 * 1.22</f>
        <v>-2439186.26</v>
      </c>
      <c r="W187" s="1" t="n">
        <f aca="false">R187/Q187</f>
        <v>0.0003335</v>
      </c>
      <c r="X187" s="3" t="n">
        <v>1</v>
      </c>
    </row>
    <row r="188" customFormat="false" ht="15" hidden="false" customHeight="false" outlineLevel="0" collapsed="false">
      <c r="A188" s="0" t="s">
        <v>1454</v>
      </c>
      <c r="B188" s="0" t="s">
        <v>1455</v>
      </c>
      <c r="C188" s="0" t="s">
        <v>1456</v>
      </c>
      <c r="D188" s="0" t="s">
        <v>1449</v>
      </c>
      <c r="E188" s="0" t="n">
        <v>5.4</v>
      </c>
      <c r="F188" s="0" t="s">
        <v>28</v>
      </c>
      <c r="G188" s="5" t="n">
        <v>40141</v>
      </c>
      <c r="H188" s="0" t="s">
        <v>1457</v>
      </c>
      <c r="I188" s="0" t="s">
        <v>1458</v>
      </c>
      <c r="J188" s="0" t="n">
        <v>240</v>
      </c>
      <c r="K188" s="0" t="s">
        <v>1459</v>
      </c>
      <c r="L188" s="5" t="n">
        <v>38954</v>
      </c>
      <c r="M188" s="0" t="s">
        <v>79</v>
      </c>
      <c r="N188" s="0" t="s">
        <v>1460</v>
      </c>
      <c r="O188" s="0" t="s">
        <v>1167</v>
      </c>
      <c r="P188" s="0" t="s">
        <v>1461</v>
      </c>
      <c r="Q188" s="0" t="n">
        <f aca="false">LOOKUP(A188,'budget_gross.tsv'!A$2:A$8468,'budget_gross.tsv'!B$2:B$8468)</f>
        <v>30000</v>
      </c>
      <c r="R188" s="0" t="n">
        <f aca="false">LOOKUP(A188,'budget_gross.tsv'!A$2:A$8468,'budget_gross.tsv'!C$2:C$8468)</f>
        <v>8125</v>
      </c>
      <c r="S188" s="1" t="n">
        <f aca="false">R188-Q188</f>
        <v>-21875</v>
      </c>
      <c r="T188" s="2" t="n">
        <f aca="false">Q188 * 1.22</f>
        <v>36600</v>
      </c>
      <c r="U188" s="2" t="n">
        <f aca="false">R188 * 1.22</f>
        <v>9912.5</v>
      </c>
      <c r="V188" s="2" t="n">
        <f aca="false">S188 * 1.22</f>
        <v>-26687.5</v>
      </c>
      <c r="W188" s="1" t="n">
        <f aca="false">R188/Q188</f>
        <v>0.270833333333333</v>
      </c>
      <c r="X188" s="3" t="n">
        <v>1</v>
      </c>
    </row>
    <row r="189" customFormat="false" ht="15" hidden="false" customHeight="false" outlineLevel="0" collapsed="false">
      <c r="A189" s="0" t="s">
        <v>1462</v>
      </c>
      <c r="B189" s="0" t="s">
        <v>1463</v>
      </c>
      <c r="C189" s="0" t="s">
        <v>1464</v>
      </c>
      <c r="D189" s="0" t="s">
        <v>1449</v>
      </c>
      <c r="E189" s="0" t="n">
        <v>6.9</v>
      </c>
      <c r="F189" s="0" t="n">
        <v>50</v>
      </c>
      <c r="G189" s="5" t="n">
        <v>39924</v>
      </c>
      <c r="H189" s="0" t="s">
        <v>460</v>
      </c>
      <c r="I189" s="0" t="s">
        <v>1465</v>
      </c>
      <c r="J189" s="6" t="n">
        <v>1350</v>
      </c>
      <c r="K189" s="0" t="s">
        <v>1466</v>
      </c>
      <c r="L189" s="5" t="n">
        <v>39402</v>
      </c>
      <c r="M189" s="0" t="s">
        <v>89</v>
      </c>
      <c r="N189" s="0" t="s">
        <v>356</v>
      </c>
      <c r="O189" s="0" t="s">
        <v>28</v>
      </c>
      <c r="P189" s="0" t="s">
        <v>1467</v>
      </c>
      <c r="Q189" s="0" t="n">
        <f aca="false">LOOKUP(A189,'budget_gross.tsv'!A$2:A$8468,'budget_gross.tsv'!B$2:B$8468)</f>
        <v>9000000</v>
      </c>
      <c r="R189" s="0" t="n">
        <f aca="false">LOOKUP(A189,'budget_gross.tsv'!A$2:A$8468,'budget_gross.tsv'!C$2:C$8468)</f>
        <v>77588</v>
      </c>
      <c r="S189" s="1" t="n">
        <f aca="false">R189-Q189</f>
        <v>-8922412</v>
      </c>
      <c r="T189" s="2" t="n">
        <f aca="false">Q189 * 1.18</f>
        <v>10620000</v>
      </c>
      <c r="U189" s="2" t="n">
        <f aca="false">R189 * 1.18</f>
        <v>91553.84</v>
      </c>
      <c r="V189" s="2" t="n">
        <f aca="false">S189 * 1.18</f>
        <v>-10528446.16</v>
      </c>
      <c r="W189" s="1" t="n">
        <f aca="false">R189/Q189</f>
        <v>0.00862088888888889</v>
      </c>
      <c r="X189" s="3" t="n">
        <v>1</v>
      </c>
    </row>
    <row r="190" customFormat="false" ht="15" hidden="false" customHeight="false" outlineLevel="0" collapsed="false">
      <c r="A190" s="0" t="s">
        <v>1468</v>
      </c>
      <c r="B190" s="0" t="s">
        <v>1469</v>
      </c>
      <c r="C190" s="0" t="s">
        <v>1470</v>
      </c>
      <c r="D190" s="0" t="s">
        <v>1449</v>
      </c>
      <c r="E190" s="0" t="n">
        <v>7</v>
      </c>
      <c r="F190" s="0" t="n">
        <v>84</v>
      </c>
      <c r="G190" s="5" t="n">
        <v>40127</v>
      </c>
      <c r="H190" s="0" t="s">
        <v>1471</v>
      </c>
      <c r="I190" s="0" t="s">
        <v>1472</v>
      </c>
      <c r="J190" s="6" t="n">
        <v>2035</v>
      </c>
      <c r="K190" s="0" t="s">
        <v>1473</v>
      </c>
      <c r="L190" s="5" t="n">
        <v>39466</v>
      </c>
      <c r="M190" s="0" t="s">
        <v>214</v>
      </c>
      <c r="N190" s="0" t="s">
        <v>446</v>
      </c>
      <c r="O190" s="0" t="s">
        <v>1474</v>
      </c>
      <c r="P190" s="0" t="s">
        <v>1475</v>
      </c>
      <c r="Q190" s="0" t="n">
        <f aca="false">LOOKUP(A190,'budget_gross.tsv'!A$2:A$8468,'budget_gross.tsv'!B$2:B$8468)</f>
        <v>700000</v>
      </c>
      <c r="R190" s="0" t="n">
        <f aca="false">LOOKUP(A190,'budget_gross.tsv'!A$2:A$8468,'budget_gross.tsv'!C$2:C$8468)</f>
        <v>76211</v>
      </c>
      <c r="S190" s="1" t="n">
        <f aca="false">R190-Q190</f>
        <v>-623789</v>
      </c>
      <c r="T190" s="2" t="n">
        <f aca="false">Q190 * 1.14</f>
        <v>798000</v>
      </c>
      <c r="U190" s="2" t="n">
        <f aca="false">R190 * 1.14</f>
        <v>86880.54</v>
      </c>
      <c r="V190" s="2" t="n">
        <f aca="false">S190 * 1.14</f>
        <v>-711119.46</v>
      </c>
      <c r="W190" s="1" t="n">
        <f aca="false">R190/Q190</f>
        <v>0.108872857142857</v>
      </c>
      <c r="X190" s="3" t="n">
        <v>1</v>
      </c>
    </row>
    <row r="191" customFormat="false" ht="15" hidden="false" customHeight="false" outlineLevel="0" collapsed="false">
      <c r="A191" s="0" t="s">
        <v>1476</v>
      </c>
      <c r="B191" s="0" t="s">
        <v>1477</v>
      </c>
      <c r="C191" s="0" t="s">
        <v>1478</v>
      </c>
      <c r="D191" s="0" t="s">
        <v>1449</v>
      </c>
      <c r="E191" s="0" t="n">
        <v>5.9</v>
      </c>
      <c r="F191" s="0" t="n">
        <v>51</v>
      </c>
      <c r="G191" s="5" t="n">
        <v>39805</v>
      </c>
      <c r="H191" s="0" t="s">
        <v>424</v>
      </c>
      <c r="I191" s="0" t="s">
        <v>1479</v>
      </c>
      <c r="J191" s="6" t="n">
        <v>9502</v>
      </c>
      <c r="K191" s="0" t="s">
        <v>1480</v>
      </c>
      <c r="L191" s="5" t="n">
        <v>39472</v>
      </c>
      <c r="M191" s="0" t="s">
        <v>42</v>
      </c>
      <c r="N191" s="0" t="s">
        <v>446</v>
      </c>
      <c r="O191" s="0" t="s">
        <v>1167</v>
      </c>
      <c r="P191" s="0" t="s">
        <v>1481</v>
      </c>
      <c r="Q191" s="0" t="n">
        <f aca="false">LOOKUP(A191,'budget_gross.tsv'!A$2:A$8468,'budget_gross.tsv'!B$2:B$8468)</f>
        <v>4600000</v>
      </c>
      <c r="R191" s="0" t="n">
        <f aca="false">LOOKUP(A191,'budget_gross.tsv'!A$2:A$8468,'budget_gross.tsv'!C$2:C$8468)</f>
        <v>434417</v>
      </c>
      <c r="S191" s="1" t="n">
        <f aca="false">R191-Q191</f>
        <v>-4165583</v>
      </c>
      <c r="T191" s="2" t="n">
        <f aca="false">Q191 * 1.14</f>
        <v>5244000</v>
      </c>
      <c r="U191" s="2" t="n">
        <f aca="false">R191 * 1.14</f>
        <v>495235.38</v>
      </c>
      <c r="V191" s="2" t="n">
        <f aca="false">S191 * 1.14</f>
        <v>-4748764.62</v>
      </c>
      <c r="W191" s="1" t="n">
        <f aca="false">R191/Q191</f>
        <v>0.0944384782608696</v>
      </c>
      <c r="X191" s="3" t="n">
        <v>1</v>
      </c>
    </row>
    <row r="192" customFormat="false" ht="15" hidden="false" customHeight="false" outlineLevel="0" collapsed="false">
      <c r="A192" s="0" t="s">
        <v>1482</v>
      </c>
      <c r="B192" s="0" t="s">
        <v>1483</v>
      </c>
      <c r="C192" s="0" t="s">
        <v>1484</v>
      </c>
      <c r="D192" s="0" t="s">
        <v>1449</v>
      </c>
      <c r="E192" s="0" t="n">
        <v>7.3</v>
      </c>
      <c r="F192" s="0" t="n">
        <v>74</v>
      </c>
      <c r="G192" s="5" t="n">
        <v>40232</v>
      </c>
      <c r="H192" s="0" t="s">
        <v>391</v>
      </c>
      <c r="I192" s="0" t="s">
        <v>1485</v>
      </c>
      <c r="J192" s="6" t="n">
        <v>15182</v>
      </c>
      <c r="K192" s="0" t="s">
        <v>1486</v>
      </c>
      <c r="L192" s="5" t="n">
        <v>39535</v>
      </c>
      <c r="M192" s="0" t="s">
        <v>1487</v>
      </c>
      <c r="N192" s="0" t="s">
        <v>1420</v>
      </c>
      <c r="O192" s="0" t="s">
        <v>1488</v>
      </c>
      <c r="P192" s="0" t="s">
        <v>1489</v>
      </c>
      <c r="Q192" s="0" t="n">
        <f aca="false">LOOKUP(A192,'budget_gross.tsv'!A$2:A$8468,'budget_gross.tsv'!B$2:B$8468)</f>
        <v>45000000</v>
      </c>
      <c r="R192" s="0" t="n">
        <f aca="false">LOOKUP(A192,'budget_gross.tsv'!A$2:A$8468,'budget_gross.tsv'!C$2:C$8468)</f>
        <v>145109</v>
      </c>
      <c r="S192" s="1" t="n">
        <f aca="false">R192-Q192</f>
        <v>-44854891</v>
      </c>
      <c r="T192" s="2" t="n">
        <f aca="false">Q192 * 1.14</f>
        <v>51300000</v>
      </c>
      <c r="U192" s="2" t="n">
        <f aca="false">R192 * 1.14</f>
        <v>165424.26</v>
      </c>
      <c r="V192" s="2" t="n">
        <f aca="false">S192 * 1.14</f>
        <v>-51134575.74</v>
      </c>
      <c r="W192" s="1" t="n">
        <f aca="false">R192/Q192</f>
        <v>0.00322464444444444</v>
      </c>
      <c r="X192" s="3" t="n">
        <v>1</v>
      </c>
    </row>
    <row r="193" customFormat="false" ht="15" hidden="false" customHeight="false" outlineLevel="0" collapsed="false">
      <c r="A193" s="0" t="s">
        <v>1490</v>
      </c>
      <c r="B193" s="0" t="s">
        <v>1491</v>
      </c>
      <c r="C193" s="0" t="s">
        <v>1492</v>
      </c>
      <c r="D193" s="0" t="s">
        <v>1449</v>
      </c>
      <c r="E193" s="0" t="n">
        <v>7.7</v>
      </c>
      <c r="F193" s="0" t="n">
        <v>84</v>
      </c>
      <c r="G193" s="5" t="n">
        <v>42024</v>
      </c>
      <c r="H193" s="0" t="s">
        <v>424</v>
      </c>
      <c r="I193" s="0" t="s">
        <v>1493</v>
      </c>
      <c r="J193" s="6" t="n">
        <v>4025</v>
      </c>
      <c r="K193" s="0" t="s">
        <v>1494</v>
      </c>
      <c r="L193" s="5" t="n">
        <v>39633</v>
      </c>
      <c r="M193" s="0" t="s">
        <v>649</v>
      </c>
      <c r="N193" s="0" t="s">
        <v>1495</v>
      </c>
      <c r="O193" s="0" t="s">
        <v>1496</v>
      </c>
      <c r="P193" s="0" t="s">
        <v>1497</v>
      </c>
      <c r="Q193" s="0" t="n">
        <f aca="false">LOOKUP(A193,'budget_gross.tsv'!A$2:A$8468,'budget_gross.tsv'!B$2:B$8468)</f>
        <v>600000</v>
      </c>
      <c r="R193" s="0" t="n">
        <f aca="false">LOOKUP(A193,'budget_gross.tsv'!A$2:A$8468,'budget_gross.tsv'!C$2:C$8468)</f>
        <v>156629</v>
      </c>
      <c r="S193" s="1" t="n">
        <f aca="false">R193-Q193</f>
        <v>-443371</v>
      </c>
      <c r="T193" s="2" t="n">
        <f aca="false">Q193 * 1.14</f>
        <v>684000</v>
      </c>
      <c r="U193" s="2" t="n">
        <f aca="false">R193 * 1.14</f>
        <v>178557.06</v>
      </c>
      <c r="V193" s="2" t="n">
        <f aca="false">S193 * 1.14</f>
        <v>-505442.94</v>
      </c>
      <c r="W193" s="1" t="n">
        <f aca="false">R193/Q193</f>
        <v>0.261048333333333</v>
      </c>
      <c r="X193" s="3" t="n">
        <v>1</v>
      </c>
    </row>
    <row r="194" customFormat="false" ht="15" hidden="false" customHeight="false" outlineLevel="0" collapsed="false">
      <c r="A194" s="0" t="s">
        <v>1498</v>
      </c>
      <c r="B194" s="0" t="s">
        <v>1499</v>
      </c>
      <c r="C194" s="0" t="s">
        <v>1500</v>
      </c>
      <c r="D194" s="0" t="s">
        <v>1449</v>
      </c>
      <c r="E194" s="0" t="n">
        <v>7.2</v>
      </c>
      <c r="F194" s="0" t="s">
        <v>28</v>
      </c>
      <c r="G194" s="5" t="n">
        <v>39945</v>
      </c>
      <c r="H194" s="0" t="s">
        <v>400</v>
      </c>
      <c r="I194" s="0" t="s">
        <v>1501</v>
      </c>
      <c r="J194" s="6" t="n">
        <v>35573</v>
      </c>
      <c r="K194" s="0" t="s">
        <v>1502</v>
      </c>
      <c r="L194" s="5" t="n">
        <v>39794</v>
      </c>
      <c r="M194" s="0" t="s">
        <v>1374</v>
      </c>
      <c r="N194" s="0" t="s">
        <v>1503</v>
      </c>
      <c r="O194" s="0" t="s">
        <v>1504</v>
      </c>
      <c r="P194" s="0" t="s">
        <v>1505</v>
      </c>
      <c r="Q194" s="0" t="n">
        <f aca="false">LOOKUP(A194,'budget_gross.tsv'!A$2:A$8468,'budget_gross.tsv'!B$2:B$8468)</f>
        <v>220000000</v>
      </c>
      <c r="R194" s="0" t="n">
        <f aca="false">LOOKUP(A194,'budget_gross.tsv'!A$2:A$8468,'budget_gross.tsv'!C$2:C$8468)</f>
        <v>2074346</v>
      </c>
      <c r="S194" s="1" t="n">
        <f aca="false">R194-Q194</f>
        <v>-217925654</v>
      </c>
      <c r="T194" s="2" t="n">
        <f aca="false">Q194 * 1.14</f>
        <v>250800000</v>
      </c>
      <c r="U194" s="2" t="n">
        <f aca="false">R194 * 1.14</f>
        <v>2364754.44</v>
      </c>
      <c r="V194" s="2" t="n">
        <f aca="false">S194 * 1.14</f>
        <v>-248435245.56</v>
      </c>
      <c r="W194" s="1" t="n">
        <f aca="false">R194/Q194</f>
        <v>0.00942884545454545</v>
      </c>
      <c r="X194" s="3" t="n">
        <v>1</v>
      </c>
    </row>
    <row r="195" customFormat="false" ht="15" hidden="false" customHeight="false" outlineLevel="0" collapsed="false">
      <c r="A195" s="0" t="s">
        <v>1506</v>
      </c>
      <c r="B195" s="0" t="s">
        <v>1507</v>
      </c>
      <c r="C195" s="0" t="s">
        <v>1508</v>
      </c>
      <c r="D195" s="0" t="s">
        <v>1449</v>
      </c>
      <c r="E195" s="0" t="n">
        <v>6.3</v>
      </c>
      <c r="F195" s="0" t="n">
        <v>61</v>
      </c>
      <c r="G195" s="5" t="n">
        <v>40232</v>
      </c>
      <c r="H195" s="0" t="s">
        <v>1509</v>
      </c>
      <c r="I195" s="0" t="s">
        <v>1510</v>
      </c>
      <c r="J195" s="6" t="n">
        <v>57505</v>
      </c>
      <c r="K195" s="0" t="s">
        <v>1511</v>
      </c>
      <c r="L195" s="5" t="n">
        <v>39822</v>
      </c>
      <c r="M195" s="0" t="s">
        <v>1512</v>
      </c>
      <c r="N195" s="0" t="s">
        <v>1280</v>
      </c>
      <c r="O195" s="0" t="s">
        <v>781</v>
      </c>
      <c r="P195" s="0" t="s">
        <v>1513</v>
      </c>
      <c r="Q195" s="0" t="n">
        <f aca="false">LOOKUP(A195,'budget_gross.tsv'!A$2:A$8468,'budget_gross.tsv'!B$2:B$8468)</f>
        <v>800000</v>
      </c>
      <c r="R195" s="0" t="n">
        <f aca="false">LOOKUP(A195,'budget_gross.tsv'!A$2:A$8468,'budget_gross.tsv'!C$2:C$8468)</f>
        <v>41709</v>
      </c>
      <c r="S195" s="1" t="n">
        <f aca="false">R195-Q195</f>
        <v>-758291</v>
      </c>
      <c r="T195" s="2" t="n">
        <f aca="false">Q195 * 1.14</f>
        <v>912000</v>
      </c>
      <c r="U195" s="2" t="n">
        <f aca="false">R195 * 1.14</f>
        <v>47548.26</v>
      </c>
      <c r="V195" s="2" t="n">
        <f aca="false">S195 * 1.14</f>
        <v>-864451.74</v>
      </c>
      <c r="W195" s="1" t="n">
        <f aca="false">R195/Q195</f>
        <v>0.05213625</v>
      </c>
      <c r="X195" s="3" t="n">
        <v>1</v>
      </c>
    </row>
    <row r="196" customFormat="false" ht="15" hidden="false" customHeight="false" outlineLevel="0" collapsed="false">
      <c r="A196" s="0" t="s">
        <v>1514</v>
      </c>
      <c r="B196" s="0" t="s">
        <v>1515</v>
      </c>
      <c r="C196" s="0" t="s">
        <v>1516</v>
      </c>
      <c r="D196" s="0" t="s">
        <v>1449</v>
      </c>
      <c r="E196" s="0" t="n">
        <v>6.1</v>
      </c>
      <c r="F196" s="0" t="n">
        <v>62</v>
      </c>
      <c r="G196" s="5" t="n">
        <v>40267</v>
      </c>
      <c r="H196" s="0" t="s">
        <v>391</v>
      </c>
      <c r="I196" s="0" t="s">
        <v>1517</v>
      </c>
      <c r="J196" s="6" t="n">
        <v>9768</v>
      </c>
      <c r="K196" s="0" t="s">
        <v>1518</v>
      </c>
      <c r="L196" s="5" t="n">
        <v>39829</v>
      </c>
      <c r="M196" s="0" t="s">
        <v>107</v>
      </c>
      <c r="N196" s="0" t="s">
        <v>1280</v>
      </c>
      <c r="O196" s="0" t="s">
        <v>563</v>
      </c>
      <c r="P196" s="0" t="s">
        <v>1519</v>
      </c>
      <c r="Q196" s="0" t="n">
        <f aca="false">LOOKUP(A196,'budget_gross.tsv'!A$2:A$8468,'budget_gross.tsv'!B$2:B$8468)</f>
        <v>750000</v>
      </c>
      <c r="R196" s="0" t="n">
        <f aca="false">LOOKUP(A196,'budget_gross.tsv'!A$2:A$8468,'budget_gross.tsv'!C$2:C$8468)</f>
        <v>7066</v>
      </c>
      <c r="S196" s="1" t="n">
        <f aca="false">R196-Q196</f>
        <v>-742934</v>
      </c>
      <c r="T196" s="2" t="n">
        <f aca="false">Q196 * 1.14</f>
        <v>855000</v>
      </c>
      <c r="U196" s="2" t="n">
        <f aca="false">R196 * 1.14</f>
        <v>8055.24</v>
      </c>
      <c r="V196" s="2" t="n">
        <f aca="false">S196 * 1.14</f>
        <v>-846944.76</v>
      </c>
      <c r="W196" s="1" t="n">
        <f aca="false">R196/Q196</f>
        <v>0.00942133333333333</v>
      </c>
      <c r="X196" s="3" t="n">
        <v>1</v>
      </c>
    </row>
    <row r="197" customFormat="false" ht="15" hidden="false" customHeight="false" outlineLevel="0" collapsed="false">
      <c r="A197" s="0" t="s">
        <v>1520</v>
      </c>
      <c r="B197" s="0" t="s">
        <v>1521</v>
      </c>
      <c r="C197" s="0" t="s">
        <v>1522</v>
      </c>
      <c r="D197" s="0" t="s">
        <v>1449</v>
      </c>
      <c r="E197" s="0" t="n">
        <v>5.8</v>
      </c>
      <c r="F197" s="0" t="n">
        <v>19</v>
      </c>
      <c r="G197" s="5" t="n">
        <v>40190</v>
      </c>
      <c r="H197" s="0" t="s">
        <v>460</v>
      </c>
      <c r="I197" s="0" t="s">
        <v>1523</v>
      </c>
      <c r="J197" s="6" t="n">
        <v>2402</v>
      </c>
      <c r="K197" s="0" t="s">
        <v>1524</v>
      </c>
      <c r="L197" s="5" t="n">
        <v>39934</v>
      </c>
      <c r="M197" s="0" t="s">
        <v>165</v>
      </c>
      <c r="N197" s="0" t="s">
        <v>1525</v>
      </c>
      <c r="O197" s="0" t="s">
        <v>1058</v>
      </c>
      <c r="P197" s="0" t="s">
        <v>1526</v>
      </c>
      <c r="Q197" s="0" t="n">
        <f aca="false">LOOKUP(A197,'budget_gross.tsv'!A$2:A$8468,'budget_gross.tsv'!B$2:B$8468)</f>
        <v>3000000</v>
      </c>
      <c r="R197" s="0" t="n">
        <f aca="false">LOOKUP(A197,'budget_gross.tsv'!A$2:A$8468,'budget_gross.tsv'!C$2:C$8468)</f>
        <v>22153</v>
      </c>
      <c r="S197" s="1" t="n">
        <f aca="false">R197-Q197</f>
        <v>-2977847</v>
      </c>
      <c r="T197" s="2" t="n">
        <f aca="false">Q197 * 1.14</f>
        <v>3420000</v>
      </c>
      <c r="U197" s="2" t="n">
        <f aca="false">R197 * 1.14</f>
        <v>25254.42</v>
      </c>
      <c r="V197" s="2" t="n">
        <f aca="false">S197 * 1.14</f>
        <v>-3394745.58</v>
      </c>
      <c r="W197" s="1" t="n">
        <f aca="false">R197/Q197</f>
        <v>0.00738433333333333</v>
      </c>
      <c r="X197" s="3" t="n">
        <v>1</v>
      </c>
    </row>
    <row r="198" customFormat="false" ht="15" hidden="false" customHeight="false" outlineLevel="0" collapsed="false">
      <c r="A198" s="0" t="s">
        <v>1527</v>
      </c>
      <c r="B198" s="0" t="s">
        <v>1528</v>
      </c>
      <c r="C198" s="0" t="s">
        <v>1529</v>
      </c>
      <c r="D198" s="0" t="s">
        <v>1449</v>
      </c>
      <c r="E198" s="0" t="n">
        <v>6.7</v>
      </c>
      <c r="F198" s="0" t="n">
        <v>68</v>
      </c>
      <c r="G198" s="5" t="n">
        <v>41198</v>
      </c>
      <c r="H198" s="0" t="s">
        <v>1157</v>
      </c>
      <c r="I198" s="0" t="s">
        <v>1530</v>
      </c>
      <c r="J198" s="6" t="n">
        <v>2030</v>
      </c>
      <c r="K198" s="0" t="s">
        <v>1531</v>
      </c>
      <c r="L198" s="5" t="n">
        <v>39996</v>
      </c>
      <c r="M198" s="0" t="s">
        <v>427</v>
      </c>
      <c r="N198" s="0" t="s">
        <v>446</v>
      </c>
      <c r="O198" s="0" t="s">
        <v>158</v>
      </c>
      <c r="P198" s="0" t="s">
        <v>1532</v>
      </c>
      <c r="Q198" s="0" t="n">
        <f aca="false">LOOKUP(A198,'budget_gross.tsv'!A$2:A$8468,'budget_gross.tsv'!B$2:B$8468)</f>
        <v>3500000</v>
      </c>
      <c r="R198" s="0" t="n">
        <f aca="false">LOOKUP(A198,'budget_gross.tsv'!A$2:A$8468,'budget_gross.tsv'!C$2:C$8468)</f>
        <v>5480</v>
      </c>
      <c r="S198" s="1" t="n">
        <f aca="false">R198-Q198</f>
        <v>-3494520</v>
      </c>
      <c r="T198" s="2" t="n">
        <f aca="false">Q198 * 1.14</f>
        <v>3990000</v>
      </c>
      <c r="U198" s="2" t="n">
        <f aca="false">R198 * 1.14</f>
        <v>6247.2</v>
      </c>
      <c r="V198" s="2" t="n">
        <f aca="false">S198 * 1.14</f>
        <v>-3983752.8</v>
      </c>
      <c r="W198" s="1" t="n">
        <f aca="false">R198/Q198</f>
        <v>0.00156571428571429</v>
      </c>
      <c r="X198" s="3" t="n">
        <v>1</v>
      </c>
    </row>
    <row r="199" customFormat="false" ht="15" hidden="false" customHeight="false" outlineLevel="0" collapsed="false">
      <c r="A199" s="0" t="s">
        <v>1533</v>
      </c>
      <c r="B199" s="0" t="s">
        <v>1534</v>
      </c>
      <c r="C199" s="0" t="s">
        <v>1535</v>
      </c>
      <c r="D199" s="0" t="s">
        <v>1449</v>
      </c>
      <c r="E199" s="0" t="n">
        <v>7.6</v>
      </c>
      <c r="F199" s="0" t="n">
        <v>50</v>
      </c>
      <c r="G199" s="5" t="n">
        <v>40351</v>
      </c>
      <c r="H199" s="0" t="s">
        <v>1536</v>
      </c>
      <c r="I199" s="0" t="s">
        <v>1537</v>
      </c>
      <c r="J199" s="0" t="n">
        <v>586</v>
      </c>
      <c r="K199" s="0" t="s">
        <v>1538</v>
      </c>
      <c r="L199" s="5" t="n">
        <v>40074</v>
      </c>
      <c r="M199" s="0" t="s">
        <v>51</v>
      </c>
      <c r="N199" s="0" t="s">
        <v>289</v>
      </c>
      <c r="O199" s="0" t="s">
        <v>90</v>
      </c>
      <c r="P199" s="0" t="s">
        <v>1539</v>
      </c>
      <c r="Q199" s="0" t="n">
        <f aca="false">LOOKUP(A199,'budget_gross.tsv'!A$2:A$8468,'budget_gross.tsv'!B$2:B$8468)</f>
        <v>2500000</v>
      </c>
      <c r="R199" s="0" t="n">
        <f aca="false">LOOKUP(A199,'budget_gross.tsv'!A$2:A$8468,'budget_gross.tsv'!C$2:C$8468)</f>
        <v>173783</v>
      </c>
      <c r="S199" s="1" t="n">
        <f aca="false">R199-Q199</f>
        <v>-2326217</v>
      </c>
      <c r="T199" s="2" t="n">
        <f aca="false">Q199 * 1.14</f>
        <v>2850000</v>
      </c>
      <c r="U199" s="2" t="n">
        <f aca="false">R199 * 1.14</f>
        <v>198112.62</v>
      </c>
      <c r="V199" s="2" t="n">
        <f aca="false">S199 * 1.14</f>
        <v>-2651887.38</v>
      </c>
      <c r="W199" s="1" t="n">
        <f aca="false">R199/Q199</f>
        <v>0.0695132</v>
      </c>
      <c r="X199" s="3" t="n">
        <v>1</v>
      </c>
    </row>
    <row r="200" customFormat="false" ht="15" hidden="false" customHeight="false" outlineLevel="0" collapsed="false">
      <c r="A200" s="0" t="s">
        <v>1540</v>
      </c>
      <c r="B200" s="0" t="s">
        <v>1541</v>
      </c>
      <c r="C200" s="0" t="s">
        <v>1542</v>
      </c>
      <c r="D200" s="0" t="s">
        <v>1449</v>
      </c>
      <c r="E200" s="0" t="n">
        <v>6.7</v>
      </c>
      <c r="F200" s="0" t="n">
        <v>54</v>
      </c>
      <c r="G200" s="5" t="n">
        <v>39650</v>
      </c>
      <c r="H200" s="0" t="s">
        <v>1543</v>
      </c>
      <c r="I200" s="0" t="s">
        <v>1544</v>
      </c>
      <c r="J200" s="6" t="n">
        <v>24441</v>
      </c>
      <c r="K200" s="0" t="s">
        <v>1545</v>
      </c>
      <c r="L200" s="5" t="n">
        <v>40074</v>
      </c>
      <c r="M200" s="0" t="s">
        <v>98</v>
      </c>
      <c r="N200" s="0" t="s">
        <v>1546</v>
      </c>
      <c r="O200" s="0" t="s">
        <v>1547</v>
      </c>
      <c r="P200" s="0" t="s">
        <v>1548</v>
      </c>
      <c r="Q200" s="0" t="n">
        <f aca="false">LOOKUP(A200,'budget_gross.tsv'!A$2:A$8468,'budget_gross.tsv'!B$2:B$8468)</f>
        <v>1500000</v>
      </c>
      <c r="R200" s="0" t="n">
        <f aca="false">LOOKUP(A200,'budget_gross.tsv'!A$2:A$8468,'budget_gross.tsv'!C$2:C$8468)</f>
        <v>3478</v>
      </c>
      <c r="S200" s="1" t="n">
        <f aca="false">R200-Q200</f>
        <v>-1496522</v>
      </c>
      <c r="T200" s="2" t="n">
        <f aca="false">Q200 * 1.14</f>
        <v>1710000</v>
      </c>
      <c r="U200" s="2" t="n">
        <f aca="false">R200 * 1.14</f>
        <v>3964.92</v>
      </c>
      <c r="V200" s="2" t="n">
        <f aca="false">S200 * 1.14</f>
        <v>-1706035.08</v>
      </c>
      <c r="W200" s="1" t="n">
        <f aca="false">R200/Q200</f>
        <v>0.00231866666666667</v>
      </c>
      <c r="X200" s="3" t="n">
        <v>1</v>
      </c>
    </row>
    <row r="201" customFormat="false" ht="15" hidden="false" customHeight="false" outlineLevel="0" collapsed="false">
      <c r="A201" s="0" t="s">
        <v>1549</v>
      </c>
      <c r="B201" s="0" t="s">
        <v>1550</v>
      </c>
      <c r="C201" s="0" t="s">
        <v>1551</v>
      </c>
      <c r="D201" s="0" t="s">
        <v>1449</v>
      </c>
      <c r="E201" s="0" t="n">
        <v>7.6</v>
      </c>
      <c r="F201" s="0" t="n">
        <v>72</v>
      </c>
      <c r="G201" s="5" t="n">
        <v>40834</v>
      </c>
      <c r="H201" s="0" t="s">
        <v>1552</v>
      </c>
      <c r="I201" s="0" t="s">
        <v>28</v>
      </c>
      <c r="J201" s="6" t="n">
        <v>8426</v>
      </c>
      <c r="K201" s="0" t="s">
        <v>1553</v>
      </c>
      <c r="L201" s="5" t="n">
        <v>40325</v>
      </c>
      <c r="M201" s="0" t="s">
        <v>197</v>
      </c>
      <c r="N201" s="0" t="s">
        <v>1554</v>
      </c>
      <c r="O201" s="0" t="s">
        <v>1555</v>
      </c>
      <c r="P201" s="0" t="s">
        <v>1556</v>
      </c>
      <c r="Q201" s="0" t="n">
        <f aca="false">LOOKUP(A201,'budget_gross.tsv'!A$2:A$8468,'budget_gross.tsv'!B$2:B$8468)</f>
        <v>1500000</v>
      </c>
      <c r="R201" s="0" t="n">
        <f aca="false">LOOKUP(A201,'budget_gross.tsv'!A$2:A$8468,'budget_gross.tsv'!C$2:C$8468)</f>
        <v>10347</v>
      </c>
      <c r="S201" s="1" t="n">
        <f aca="false">R201-Q201</f>
        <v>-1489653</v>
      </c>
      <c r="T201" s="2" t="n">
        <f aca="false">Q201 * 1.12</f>
        <v>1680000</v>
      </c>
      <c r="U201" s="2" t="n">
        <f aca="false">R201 * 1.12</f>
        <v>11588.64</v>
      </c>
      <c r="V201" s="2" t="n">
        <f aca="false">S201 * 1.12</f>
        <v>-1668411.36</v>
      </c>
      <c r="W201" s="1" t="n">
        <f aca="false">R201/Q201</f>
        <v>0.006898</v>
      </c>
      <c r="X201" s="3" t="n">
        <v>1</v>
      </c>
    </row>
    <row r="202" customFormat="false" ht="15" hidden="false" customHeight="false" outlineLevel="0" collapsed="false">
      <c r="A202" s="0" t="s">
        <v>1557</v>
      </c>
      <c r="B202" s="0" t="s">
        <v>1558</v>
      </c>
      <c r="C202" s="0" t="s">
        <v>1559</v>
      </c>
      <c r="D202" s="0" t="s">
        <v>1449</v>
      </c>
      <c r="E202" s="0" t="n">
        <v>7.9</v>
      </c>
      <c r="F202" s="0" t="s">
        <v>28</v>
      </c>
      <c r="G202" s="0" t="s">
        <v>28</v>
      </c>
      <c r="H202" s="0" t="s">
        <v>28</v>
      </c>
      <c r="I202" s="0" t="s">
        <v>1560</v>
      </c>
      <c r="J202" s="0" t="n">
        <v>416</v>
      </c>
      <c r="K202" s="0" t="s">
        <v>1561</v>
      </c>
      <c r="L202" s="5" t="n">
        <v>40389</v>
      </c>
      <c r="M202" s="0" t="s">
        <v>98</v>
      </c>
      <c r="N202" s="0" t="s">
        <v>289</v>
      </c>
      <c r="O202" s="0" t="s">
        <v>1562</v>
      </c>
      <c r="Q202" s="0" t="n">
        <f aca="false">LOOKUP(A202,'budget_gross.tsv'!A$2:A$8468,'budget_gross.tsv'!B$2:B$8468)</f>
        <v>300000</v>
      </c>
      <c r="R202" s="0" t="n">
        <f aca="false">LOOKUP(A202,'budget_gross.tsv'!A$2:A$8468,'budget_gross.tsv'!C$2:C$8468)</f>
        <v>73171</v>
      </c>
      <c r="S202" s="1" t="n">
        <f aca="false">R202-Q202</f>
        <v>-226829</v>
      </c>
      <c r="T202" s="2" t="n">
        <f aca="false">Q202 * 1.12</f>
        <v>336000</v>
      </c>
      <c r="U202" s="2" t="n">
        <f aca="false">R202 * 1.12</f>
        <v>81951.52</v>
      </c>
      <c r="V202" s="2" t="n">
        <f aca="false">S202 * 1.12</f>
        <v>-254048.48</v>
      </c>
      <c r="W202" s="1" t="n">
        <f aca="false">R202/Q202</f>
        <v>0.243903333333333</v>
      </c>
      <c r="X202" s="3" t="n">
        <v>1</v>
      </c>
    </row>
    <row r="203" customFormat="false" ht="15" hidden="false" customHeight="false" outlineLevel="0" collapsed="false">
      <c r="A203" s="0" t="s">
        <v>1563</v>
      </c>
      <c r="B203" s="0" t="s">
        <v>1564</v>
      </c>
      <c r="C203" s="0" t="s">
        <v>1565</v>
      </c>
      <c r="D203" s="0" t="s">
        <v>1449</v>
      </c>
      <c r="E203" s="0" t="n">
        <v>7.5</v>
      </c>
      <c r="F203" s="0" t="s">
        <v>28</v>
      </c>
      <c r="G203" s="5" t="n">
        <v>41086</v>
      </c>
      <c r="H203" s="0" t="s">
        <v>1566</v>
      </c>
      <c r="I203" s="0" t="s">
        <v>1567</v>
      </c>
      <c r="J203" s="0" t="n">
        <v>86</v>
      </c>
      <c r="K203" s="0" t="s">
        <v>1568</v>
      </c>
      <c r="L203" s="5" t="n">
        <v>40431</v>
      </c>
      <c r="M203" s="0" t="s">
        <v>427</v>
      </c>
      <c r="N203" s="0" t="s">
        <v>1525</v>
      </c>
      <c r="O203" s="0" t="s">
        <v>28</v>
      </c>
      <c r="Q203" s="0" t="n">
        <f aca="false">LOOKUP(A203,'budget_gross.tsv'!A$2:A$8468,'budget_gross.tsv'!B$2:B$8468)</f>
        <v>1000000</v>
      </c>
      <c r="R203" s="0" t="n">
        <f aca="false">LOOKUP(A203,'budget_gross.tsv'!A$2:A$8468,'budget_gross.tsv'!C$2:C$8468)</f>
        <v>1012</v>
      </c>
      <c r="S203" s="1" t="n">
        <f aca="false">R203-Q203</f>
        <v>-998988</v>
      </c>
      <c r="T203" s="2" t="n">
        <f aca="false">Q203 * 1.12</f>
        <v>1120000</v>
      </c>
      <c r="U203" s="2" t="n">
        <f aca="false">R203 * 1.12</f>
        <v>1133.44</v>
      </c>
      <c r="V203" s="2" t="n">
        <f aca="false">S203 * 1.12</f>
        <v>-1118866.56</v>
      </c>
      <c r="W203" s="1" t="n">
        <f aca="false">R203/Q203</f>
        <v>0.001012</v>
      </c>
      <c r="X203" s="3" t="n">
        <v>1</v>
      </c>
    </row>
    <row r="204" customFormat="false" ht="15" hidden="false" customHeight="false" outlineLevel="0" collapsed="false">
      <c r="A204" s="0" t="s">
        <v>1569</v>
      </c>
      <c r="B204" s="0" t="s">
        <v>1570</v>
      </c>
      <c r="C204" s="0" t="s">
        <v>1571</v>
      </c>
      <c r="D204" s="0" t="s">
        <v>1449</v>
      </c>
      <c r="E204" s="0" t="n">
        <v>7.3</v>
      </c>
      <c r="F204" s="0" t="n">
        <v>66</v>
      </c>
      <c r="G204" s="5" t="n">
        <v>41023</v>
      </c>
      <c r="H204" s="0" t="s">
        <v>885</v>
      </c>
      <c r="I204" s="0" t="s">
        <v>1572</v>
      </c>
      <c r="J204" s="6" t="n">
        <v>7059</v>
      </c>
      <c r="K204" s="0" t="s">
        <v>1573</v>
      </c>
      <c r="L204" s="5" t="n">
        <v>40528</v>
      </c>
      <c r="M204" s="0" t="s">
        <v>1574</v>
      </c>
      <c r="N204" s="0" t="s">
        <v>1575</v>
      </c>
      <c r="O204" s="0" t="s">
        <v>1576</v>
      </c>
      <c r="P204" s="0" t="s">
        <v>1577</v>
      </c>
      <c r="Q204" s="0" t="n">
        <f aca="false">LOOKUP(A204,'budget_gross.tsv'!A$2:A$8468,'budget_gross.tsv'!B$2:B$8468)</f>
        <v>18000000</v>
      </c>
      <c r="R204" s="0" t="n">
        <f aca="false">LOOKUP(A204,'budget_gross.tsv'!A$2:A$8468,'budget_gross.tsv'!C$2:C$8468)</f>
        <v>63012</v>
      </c>
      <c r="S204" s="1" t="n">
        <f aca="false">R204-Q204</f>
        <v>-17936988</v>
      </c>
      <c r="T204" s="2" t="n">
        <f aca="false">Q204 * 1.12</f>
        <v>20160000</v>
      </c>
      <c r="U204" s="2" t="n">
        <f aca="false">R204 * 1.12</f>
        <v>70573.44</v>
      </c>
      <c r="V204" s="2" t="n">
        <f aca="false">S204 * 1.12</f>
        <v>-20089426.56</v>
      </c>
      <c r="W204" s="1" t="n">
        <f aca="false">R204/Q204</f>
        <v>0.00350066666666667</v>
      </c>
      <c r="X204" s="3" t="n">
        <v>1</v>
      </c>
    </row>
    <row r="205" customFormat="false" ht="15" hidden="false" customHeight="false" outlineLevel="0" collapsed="false">
      <c r="A205" s="0" t="s">
        <v>1578</v>
      </c>
      <c r="B205" s="0" t="s">
        <v>1579</v>
      </c>
      <c r="C205" s="0" t="s">
        <v>1580</v>
      </c>
      <c r="D205" s="0" t="s">
        <v>1449</v>
      </c>
      <c r="E205" s="0" t="n">
        <v>6.1</v>
      </c>
      <c r="F205" s="0" t="n">
        <v>55</v>
      </c>
      <c r="G205" s="5" t="n">
        <v>40729</v>
      </c>
      <c r="H205" s="0" t="s">
        <v>1581</v>
      </c>
      <c r="I205" s="0" t="s">
        <v>1582</v>
      </c>
      <c r="J205" s="6" t="n">
        <v>39201</v>
      </c>
      <c r="K205" s="0" t="s">
        <v>1583</v>
      </c>
      <c r="L205" s="5" t="n">
        <v>40675</v>
      </c>
      <c r="M205" s="0" t="s">
        <v>124</v>
      </c>
      <c r="N205" s="0" t="s">
        <v>1584</v>
      </c>
      <c r="O205" s="0" t="s">
        <v>1585</v>
      </c>
      <c r="P205" s="0" t="s">
        <v>1586</v>
      </c>
      <c r="Q205" s="0" t="n">
        <f aca="false">LOOKUP(A205,'budget_gross.tsv'!A$2:A$8468,'budget_gross.tsv'!B$2:B$8468)</f>
        <v>3000000</v>
      </c>
      <c r="R205" s="0" t="n">
        <f aca="false">LOOKUP(A205,'budget_gross.tsv'!A$2:A$8468,'budget_gross.tsv'!C$2:C$8468)</f>
        <v>703002</v>
      </c>
      <c r="S205" s="1" t="n">
        <f aca="false">R205-Q205</f>
        <v>-2296998</v>
      </c>
      <c r="T205" s="2" t="n">
        <f aca="false">Q205 * 1.09</f>
        <v>3270000</v>
      </c>
      <c r="U205" s="2" t="n">
        <f aca="false">R205 * 1.09</f>
        <v>766272.18</v>
      </c>
      <c r="V205" s="2" t="n">
        <f aca="false">S205 * 1.09</f>
        <v>-2503727.82</v>
      </c>
      <c r="W205" s="1" t="n">
        <f aca="false">R205/Q205</f>
        <v>0.234334</v>
      </c>
      <c r="X205" s="3" t="n">
        <v>1</v>
      </c>
    </row>
    <row r="206" customFormat="false" ht="15" hidden="false" customHeight="false" outlineLevel="0" collapsed="false">
      <c r="A206" s="0" t="s">
        <v>1587</v>
      </c>
      <c r="B206" s="0" t="s">
        <v>1588</v>
      </c>
      <c r="C206" s="0" t="s">
        <v>1589</v>
      </c>
      <c r="D206" s="0" t="s">
        <v>1449</v>
      </c>
      <c r="E206" s="0" t="n">
        <v>6.6</v>
      </c>
      <c r="F206" s="0" t="n">
        <v>66</v>
      </c>
      <c r="G206" s="5" t="n">
        <v>41135</v>
      </c>
      <c r="H206" s="0" t="s">
        <v>391</v>
      </c>
      <c r="I206" s="0" t="s">
        <v>1590</v>
      </c>
      <c r="J206" s="6" t="n">
        <v>14368</v>
      </c>
      <c r="K206" s="0" t="s">
        <v>1591</v>
      </c>
      <c r="L206" s="5" t="n">
        <v>40682</v>
      </c>
      <c r="M206" s="0" t="s">
        <v>1192</v>
      </c>
      <c r="N206" s="0" t="s">
        <v>673</v>
      </c>
      <c r="O206" s="0" t="s">
        <v>1592</v>
      </c>
      <c r="P206" s="0" t="s">
        <v>1593</v>
      </c>
      <c r="Q206" s="0" t="n">
        <f aca="false">LOOKUP(A206,'budget_gross.tsv'!A$2:A$8468,'budget_gross.tsv'!B$2:B$8468)</f>
        <v>2000000</v>
      </c>
      <c r="R206" s="0" t="n">
        <f aca="false">LOOKUP(A206,'budget_gross.tsv'!A$2:A$8468,'budget_gross.tsv'!C$2:C$8468)</f>
        <v>8012</v>
      </c>
      <c r="S206" s="1" t="n">
        <f aca="false">R206-Q206</f>
        <v>-1991988</v>
      </c>
      <c r="T206" s="2" t="n">
        <f aca="false">Q206 * 1.09</f>
        <v>2180000</v>
      </c>
      <c r="U206" s="2" t="n">
        <f aca="false">R206 * 1.09</f>
        <v>8733.08</v>
      </c>
      <c r="V206" s="2" t="n">
        <f aca="false">S206 * 1.09</f>
        <v>-2171266.92</v>
      </c>
      <c r="W206" s="1" t="n">
        <f aca="false">R206/Q206</f>
        <v>0.004006</v>
      </c>
      <c r="X206" s="3" t="n">
        <v>1</v>
      </c>
    </row>
    <row r="207" customFormat="false" ht="15" hidden="false" customHeight="false" outlineLevel="0" collapsed="false">
      <c r="A207" s="0" t="s">
        <v>1594</v>
      </c>
      <c r="B207" s="0" t="s">
        <v>1595</v>
      </c>
      <c r="C207" s="0" t="s">
        <v>1596</v>
      </c>
      <c r="D207" s="0" t="s">
        <v>1449</v>
      </c>
      <c r="E207" s="0" t="n">
        <v>6.4</v>
      </c>
      <c r="F207" s="0" t="n">
        <v>37</v>
      </c>
      <c r="G207" s="5" t="n">
        <v>40862</v>
      </c>
      <c r="H207" s="0" t="s">
        <v>391</v>
      </c>
      <c r="I207" s="0" t="s">
        <v>1597</v>
      </c>
      <c r="J207" s="6" t="n">
        <v>28604</v>
      </c>
      <c r="K207" s="0" t="s">
        <v>1598</v>
      </c>
      <c r="L207" s="5" t="n">
        <v>40780</v>
      </c>
      <c r="M207" s="0" t="s">
        <v>89</v>
      </c>
      <c r="N207" s="0" t="s">
        <v>1599</v>
      </c>
      <c r="O207" s="0" t="s">
        <v>28</v>
      </c>
      <c r="P207" s="0" t="s">
        <v>1600</v>
      </c>
      <c r="Q207" s="0" t="n">
        <f aca="false">LOOKUP(A207,'budget_gross.tsv'!A$2:A$8468,'budget_gross.tsv'!B$2:B$8468)</f>
        <v>5000000</v>
      </c>
      <c r="R207" s="0" t="n">
        <f aca="false">LOOKUP(A207,'budget_gross.tsv'!A$2:A$8468,'budget_gross.tsv'!C$2:C$8468)</f>
        <v>1098</v>
      </c>
      <c r="S207" s="1" t="n">
        <f aca="false">R207-Q207</f>
        <v>-4998902</v>
      </c>
      <c r="T207" s="2" t="n">
        <f aca="false">Q207 * 1.09</f>
        <v>5450000</v>
      </c>
      <c r="U207" s="2" t="n">
        <f aca="false">R207 * 1.09</f>
        <v>1196.82</v>
      </c>
      <c r="V207" s="2" t="n">
        <f aca="false">S207 * 1.09</f>
        <v>-5448803.18</v>
      </c>
      <c r="W207" s="1" t="n">
        <f aca="false">R207/Q207</f>
        <v>0.0002196</v>
      </c>
      <c r="X207" s="3" t="n">
        <v>1</v>
      </c>
    </row>
    <row r="208" customFormat="false" ht="15" hidden="false" customHeight="false" outlineLevel="0" collapsed="false">
      <c r="A208" s="0" t="s">
        <v>1601</v>
      </c>
      <c r="B208" s="0" t="s">
        <v>1602</v>
      </c>
      <c r="C208" s="0" t="s">
        <v>1603</v>
      </c>
      <c r="D208" s="0" t="s">
        <v>1449</v>
      </c>
      <c r="E208" s="0" t="n">
        <v>7.6</v>
      </c>
      <c r="F208" s="0" t="s">
        <v>28</v>
      </c>
      <c r="G208" s="5" t="n">
        <v>40994</v>
      </c>
      <c r="H208" s="0" t="s">
        <v>679</v>
      </c>
      <c r="I208" s="0" t="s">
        <v>1604</v>
      </c>
      <c r="J208" s="6" t="n">
        <v>29592</v>
      </c>
      <c r="K208" s="0" t="s">
        <v>1605</v>
      </c>
      <c r="L208" s="5" t="n">
        <v>40858</v>
      </c>
      <c r="M208" s="0" t="s">
        <v>1129</v>
      </c>
      <c r="N208" s="0" t="s">
        <v>1606</v>
      </c>
      <c r="O208" s="0" t="s">
        <v>1607</v>
      </c>
      <c r="P208" s="0" t="s">
        <v>1608</v>
      </c>
      <c r="Q208" s="0" t="n">
        <f aca="false">LOOKUP(A208,'budget_gross.tsv'!A$2:A$8468,'budget_gross.tsv'!B$2:B$8468)</f>
        <v>10920000</v>
      </c>
      <c r="R208" s="0" t="n">
        <f aca="false">LOOKUP(A208,'budget_gross.tsv'!A$2:A$8468,'budget_gross.tsv'!C$2:C$8468)</f>
        <v>985912</v>
      </c>
      <c r="S208" s="1" t="n">
        <f aca="false">R208-Q208</f>
        <v>-9934088</v>
      </c>
      <c r="T208" s="2" t="n">
        <f aca="false">Q208 * 1.09</f>
        <v>11902800</v>
      </c>
      <c r="U208" s="2" t="n">
        <f aca="false">R208 * 1.09</f>
        <v>1074644.08</v>
      </c>
      <c r="V208" s="2" t="n">
        <f aca="false">S208 * 1.09</f>
        <v>-10828155.92</v>
      </c>
      <c r="W208" s="1" t="n">
        <f aca="false">R208/Q208</f>
        <v>0.0902849816849817</v>
      </c>
      <c r="X208" s="3" t="n">
        <v>1</v>
      </c>
    </row>
    <row r="209" customFormat="false" ht="15" hidden="false" customHeight="false" outlineLevel="0" collapsed="false">
      <c r="A209" s="0" t="s">
        <v>1609</v>
      </c>
      <c r="B209" s="0" t="s">
        <v>1610</v>
      </c>
      <c r="C209" s="0" t="s">
        <v>1611</v>
      </c>
      <c r="D209" s="0" t="s">
        <v>1449</v>
      </c>
      <c r="E209" s="0" t="n">
        <v>5.3</v>
      </c>
      <c r="F209" s="0" t="n">
        <v>57</v>
      </c>
      <c r="G209" s="5" t="n">
        <v>41009</v>
      </c>
      <c r="H209" s="0" t="s">
        <v>391</v>
      </c>
      <c r="I209" s="0" t="s">
        <v>1612</v>
      </c>
      <c r="J209" s="6" t="n">
        <v>27241</v>
      </c>
      <c r="K209" s="0" t="s">
        <v>1613</v>
      </c>
      <c r="L209" s="5" t="n">
        <v>40879</v>
      </c>
      <c r="M209" s="0" t="s">
        <v>133</v>
      </c>
      <c r="N209" s="0" t="s">
        <v>394</v>
      </c>
      <c r="O209" s="0" t="s">
        <v>1614</v>
      </c>
      <c r="P209" s="0" t="s">
        <v>1615</v>
      </c>
      <c r="Q209" s="0" t="n">
        <f aca="false">LOOKUP(A209,'budget_gross.tsv'!A$2:A$8468,'budget_gross.tsv'!B$2:B$8468)</f>
        <v>3000000</v>
      </c>
      <c r="R209" s="0" t="n">
        <f aca="false">LOOKUP(A209,'budget_gross.tsv'!A$2:A$8468,'budget_gross.tsv'!C$2:C$8468)</f>
        <v>37710</v>
      </c>
      <c r="S209" s="1" t="n">
        <f aca="false">R209-Q209</f>
        <v>-2962290</v>
      </c>
      <c r="T209" s="2" t="n">
        <f aca="false">Q209 * 1.09</f>
        <v>3270000</v>
      </c>
      <c r="U209" s="2" t="n">
        <f aca="false">R209 * 1.09</f>
        <v>41103.9</v>
      </c>
      <c r="V209" s="2" t="n">
        <f aca="false">S209 * 1.09</f>
        <v>-3228896.1</v>
      </c>
      <c r="W209" s="1" t="n">
        <f aca="false">R209/Q209</f>
        <v>0.01257</v>
      </c>
      <c r="X209" s="3" t="n">
        <v>1</v>
      </c>
    </row>
    <row r="210" customFormat="false" ht="15" hidden="false" customHeight="false" outlineLevel="0" collapsed="false">
      <c r="A210" s="0" t="s">
        <v>1616</v>
      </c>
      <c r="B210" s="0" t="s">
        <v>1617</v>
      </c>
      <c r="C210" s="0" t="s">
        <v>1618</v>
      </c>
      <c r="D210" s="0" t="s">
        <v>1449</v>
      </c>
      <c r="E210" s="0" t="n">
        <v>6.8</v>
      </c>
      <c r="F210" s="0" t="n">
        <v>44</v>
      </c>
      <c r="G210" s="0" t="s">
        <v>28</v>
      </c>
      <c r="H210" s="0" t="s">
        <v>1619</v>
      </c>
      <c r="I210" s="0" t="s">
        <v>1620</v>
      </c>
      <c r="J210" s="0" t="n">
        <v>464</v>
      </c>
      <c r="K210" s="0" t="s">
        <v>1621</v>
      </c>
      <c r="L210" s="5" t="n">
        <v>40893</v>
      </c>
      <c r="M210" s="0" t="s">
        <v>98</v>
      </c>
      <c r="N210" s="0" t="s">
        <v>446</v>
      </c>
      <c r="O210" s="0" t="s">
        <v>1622</v>
      </c>
      <c r="P210" s="0" t="s">
        <v>1623</v>
      </c>
      <c r="Q210" s="0" t="n">
        <f aca="false">LOOKUP(A210,'budget_gross.tsv'!A$2:A$8468,'budget_gross.tsv'!B$2:B$8468)</f>
        <v>700000</v>
      </c>
      <c r="R210" s="0" t="n">
        <f aca="false">LOOKUP(A210,'budget_gross.tsv'!A$2:A$8468,'budget_gross.tsv'!C$2:C$8468)</f>
        <v>17977</v>
      </c>
      <c r="S210" s="1" t="n">
        <f aca="false">R210-Q210</f>
        <v>-682023</v>
      </c>
      <c r="T210" s="2" t="n">
        <f aca="false">Q210 * 1.09</f>
        <v>763000</v>
      </c>
      <c r="U210" s="2" t="n">
        <f aca="false">R210 * 1.09</f>
        <v>19594.93</v>
      </c>
      <c r="V210" s="2" t="n">
        <f aca="false">S210 * 1.09</f>
        <v>-743405.07</v>
      </c>
      <c r="W210" s="1" t="n">
        <f aca="false">R210/Q210</f>
        <v>0.0256814285714286</v>
      </c>
      <c r="X210" s="3" t="n">
        <v>1</v>
      </c>
    </row>
    <row r="211" customFormat="false" ht="15" hidden="false" customHeight="false" outlineLevel="0" collapsed="false">
      <c r="A211" s="0" t="s">
        <v>1624</v>
      </c>
      <c r="B211" s="0" t="s">
        <v>1625</v>
      </c>
      <c r="C211" s="0" t="s">
        <v>1626</v>
      </c>
      <c r="D211" s="0" t="s">
        <v>1449</v>
      </c>
      <c r="E211" s="0" t="n">
        <v>7.1</v>
      </c>
      <c r="F211" s="0" t="n">
        <v>49</v>
      </c>
      <c r="G211" s="5" t="n">
        <v>41068</v>
      </c>
      <c r="H211" s="0" t="s">
        <v>725</v>
      </c>
      <c r="I211" s="0" t="s">
        <v>1627</v>
      </c>
      <c r="J211" s="6" t="n">
        <v>42655</v>
      </c>
      <c r="K211" s="0" t="s">
        <v>1628</v>
      </c>
      <c r="L211" s="5" t="n">
        <v>40900</v>
      </c>
      <c r="M211" s="0" t="s">
        <v>1629</v>
      </c>
      <c r="N211" s="0" t="s">
        <v>817</v>
      </c>
      <c r="O211" s="0" t="s">
        <v>1630</v>
      </c>
      <c r="P211" s="0" t="s">
        <v>1631</v>
      </c>
      <c r="Q211" s="0" t="n">
        <f aca="false">LOOKUP(A211,'budget_gross.tsv'!A$2:A$8468,'budget_gross.tsv'!B$2:B$8468)</f>
        <v>16700000</v>
      </c>
      <c r="R211" s="0" t="n">
        <f aca="false">LOOKUP(A211,'budget_gross.tsv'!A$2:A$8468,'budget_gross.tsv'!C$2:C$8468)</f>
        <v>3680306</v>
      </c>
      <c r="S211" s="1" t="n">
        <f aca="false">R211-Q211</f>
        <v>-13019694</v>
      </c>
      <c r="T211" s="2" t="n">
        <f aca="false">Q211 * 1.09</f>
        <v>18203000</v>
      </c>
      <c r="U211" s="2" t="n">
        <f aca="false">R211 * 1.09</f>
        <v>4011533.54</v>
      </c>
      <c r="V211" s="2" t="n">
        <f aca="false">S211 * 1.09</f>
        <v>-14191466.46</v>
      </c>
      <c r="W211" s="1" t="n">
        <f aca="false">R211/Q211</f>
        <v>0.220377604790419</v>
      </c>
      <c r="X211" s="3" t="n">
        <v>1</v>
      </c>
    </row>
    <row r="212" customFormat="false" ht="15" hidden="false" customHeight="false" outlineLevel="0" collapsed="false">
      <c r="A212" s="0" t="s">
        <v>1632</v>
      </c>
      <c r="B212" s="0" t="s">
        <v>1633</v>
      </c>
      <c r="C212" s="0" t="s">
        <v>1634</v>
      </c>
      <c r="D212" s="0" t="s">
        <v>1449</v>
      </c>
      <c r="E212" s="0" t="n">
        <v>6.3</v>
      </c>
      <c r="F212" s="0" t="n">
        <v>62</v>
      </c>
      <c r="G212" s="5" t="n">
        <v>41337</v>
      </c>
      <c r="H212" s="0" t="s">
        <v>460</v>
      </c>
      <c r="I212" s="0" t="s">
        <v>1635</v>
      </c>
      <c r="J212" s="0" t="n">
        <v>922</v>
      </c>
      <c r="K212" s="0" t="s">
        <v>1636</v>
      </c>
      <c r="L212" s="5" t="n">
        <v>40933</v>
      </c>
      <c r="M212" s="0" t="s">
        <v>272</v>
      </c>
      <c r="N212" s="0" t="s">
        <v>446</v>
      </c>
      <c r="O212" s="0" t="s">
        <v>1637</v>
      </c>
      <c r="Q212" s="0" t="n">
        <f aca="false">LOOKUP(A212,'budget_gross.tsv'!A$2:A$8468,'budget_gross.tsv'!B$2:B$8468)</f>
        <v>200000</v>
      </c>
      <c r="R212" s="0" t="n">
        <f aca="false">LOOKUP(A212,'budget_gross.tsv'!A$2:A$8468,'budget_gross.tsv'!C$2:C$8468)</f>
        <v>15368</v>
      </c>
      <c r="S212" s="1" t="n">
        <f aca="false">R212-Q212</f>
        <v>-184632</v>
      </c>
      <c r="T212" s="2" t="n">
        <f aca="false">Q212 * 1.07</f>
        <v>214000</v>
      </c>
      <c r="U212" s="2" t="n">
        <f aca="false">R212 * 1.07</f>
        <v>16443.76</v>
      </c>
      <c r="V212" s="2" t="n">
        <f aca="false">S212 * 1.07</f>
        <v>-197556.24</v>
      </c>
      <c r="W212" s="1" t="n">
        <f aca="false">R212/Q212</f>
        <v>0.07684</v>
      </c>
      <c r="X212" s="3" t="n">
        <v>1</v>
      </c>
    </row>
    <row r="213" customFormat="false" ht="15" hidden="false" customHeight="false" outlineLevel="0" collapsed="false">
      <c r="A213" s="0" t="s">
        <v>1638</v>
      </c>
      <c r="B213" s="0" t="s">
        <v>1639</v>
      </c>
      <c r="C213" s="0" t="s">
        <v>1640</v>
      </c>
      <c r="D213" s="0" t="s">
        <v>1449</v>
      </c>
      <c r="E213" s="0" t="n">
        <v>7</v>
      </c>
      <c r="F213" s="0" t="s">
        <v>28</v>
      </c>
      <c r="G213" s="0" t="s">
        <v>28</v>
      </c>
      <c r="H213" s="0" t="s">
        <v>1641</v>
      </c>
      <c r="I213" s="0" t="s">
        <v>1642</v>
      </c>
      <c r="J213" s="6" t="n">
        <v>18917</v>
      </c>
      <c r="K213" s="0" t="s">
        <v>1136</v>
      </c>
      <c r="L213" s="5" t="n">
        <v>40934</v>
      </c>
      <c r="M213" s="0" t="s">
        <v>1643</v>
      </c>
      <c r="N213" s="0" t="s">
        <v>562</v>
      </c>
      <c r="O213" s="0" t="s">
        <v>1644</v>
      </c>
      <c r="P213" s="0" t="s">
        <v>1645</v>
      </c>
      <c r="Q213" s="0" t="n">
        <f aca="false">LOOKUP(A213,'budget_gross.tsv'!A$2:A$8468,'budget_gross.tsv'!B$2:B$8468)</f>
        <v>600000000</v>
      </c>
      <c r="R213" s="0" t="n">
        <f aca="false">LOOKUP(A213,'budget_gross.tsv'!A$2:A$8468,'budget_gross.tsv'!C$2:C$8468)</f>
        <v>1981605</v>
      </c>
      <c r="S213" s="1" t="n">
        <f aca="false">R213-Q213</f>
        <v>-598018395</v>
      </c>
      <c r="T213" s="2" t="n">
        <f aca="false">Q213 * 1.07</f>
        <v>642000000</v>
      </c>
      <c r="U213" s="2" t="n">
        <f aca="false">R213 * 1.07</f>
        <v>2120317.35</v>
      </c>
      <c r="V213" s="2" t="n">
        <f aca="false">S213 * 1.07</f>
        <v>-639879682.65</v>
      </c>
      <c r="W213" s="1" t="n">
        <f aca="false">R213/Q213</f>
        <v>0.003302675</v>
      </c>
      <c r="X213" s="3" t="n">
        <v>1</v>
      </c>
    </row>
    <row r="214" customFormat="false" ht="15" hidden="false" customHeight="false" outlineLevel="0" collapsed="false">
      <c r="A214" s="0" t="s">
        <v>1646</v>
      </c>
      <c r="B214" s="0" t="s">
        <v>1647</v>
      </c>
      <c r="C214" s="0" t="s">
        <v>1648</v>
      </c>
      <c r="D214" s="0" t="s">
        <v>1449</v>
      </c>
      <c r="E214" s="0" t="n">
        <v>5.4</v>
      </c>
      <c r="F214" s="0" t="s">
        <v>28</v>
      </c>
      <c r="G214" s="5" t="n">
        <v>41037</v>
      </c>
      <c r="H214" s="0" t="s">
        <v>1649</v>
      </c>
      <c r="I214" s="0" t="s">
        <v>1650</v>
      </c>
      <c r="J214" s="0" t="n">
        <v>718</v>
      </c>
      <c r="K214" s="0" t="s">
        <v>1651</v>
      </c>
      <c r="L214" s="5" t="n">
        <v>40942</v>
      </c>
      <c r="M214" s="0" t="s">
        <v>1652</v>
      </c>
      <c r="N214" s="0" t="s">
        <v>356</v>
      </c>
      <c r="O214" s="0" t="s">
        <v>117</v>
      </c>
      <c r="P214" s="0" t="s">
        <v>1653</v>
      </c>
      <c r="Q214" s="0" t="n">
        <f aca="false">LOOKUP(A214,'budget_gross.tsv'!A$2:A$8468,'budget_gross.tsv'!B$2:B$8468)</f>
        <v>1800000</v>
      </c>
      <c r="R214" s="0" t="n">
        <f aca="false">LOOKUP(A214,'budget_gross.tsv'!A$2:A$8468,'budget_gross.tsv'!C$2:C$8468)</f>
        <v>13546</v>
      </c>
      <c r="S214" s="1" t="n">
        <f aca="false">R214-Q214</f>
        <v>-1786454</v>
      </c>
      <c r="T214" s="2" t="n">
        <f aca="false">Q214 * 1.07</f>
        <v>1926000</v>
      </c>
      <c r="U214" s="2" t="n">
        <f aca="false">R214 * 1.07</f>
        <v>14494.22</v>
      </c>
      <c r="V214" s="2" t="n">
        <f aca="false">S214 * 1.07</f>
        <v>-1911505.78</v>
      </c>
      <c r="W214" s="1" t="n">
        <f aca="false">R214/Q214</f>
        <v>0.00752555555555556</v>
      </c>
      <c r="X214" s="3" t="n">
        <v>1</v>
      </c>
    </row>
    <row r="215" customFormat="false" ht="15" hidden="false" customHeight="false" outlineLevel="0" collapsed="false">
      <c r="A215" s="0" t="s">
        <v>1654</v>
      </c>
      <c r="B215" s="0" t="s">
        <v>1655</v>
      </c>
      <c r="C215" s="0" t="s">
        <v>1656</v>
      </c>
      <c r="D215" s="0" t="s">
        <v>1449</v>
      </c>
      <c r="E215" s="0" t="n">
        <v>5.7</v>
      </c>
      <c r="F215" s="0" t="s">
        <v>28</v>
      </c>
      <c r="G215" s="5" t="n">
        <v>41442</v>
      </c>
      <c r="H215" s="0" t="s">
        <v>460</v>
      </c>
      <c r="I215" s="0" t="s">
        <v>1657</v>
      </c>
      <c r="J215" s="0" t="n">
        <v>360</v>
      </c>
      <c r="K215" s="0" t="s">
        <v>1658</v>
      </c>
      <c r="L215" s="5" t="n">
        <v>40971</v>
      </c>
      <c r="M215" s="0" t="s">
        <v>232</v>
      </c>
      <c r="N215" s="0" t="s">
        <v>1659</v>
      </c>
      <c r="O215" s="0" t="s">
        <v>1637</v>
      </c>
      <c r="P215" s="0" t="s">
        <v>1660</v>
      </c>
      <c r="Q215" s="0" t="n">
        <f aca="false">LOOKUP(A215,'budget_gross.tsv'!A$2:A$8468,'budget_gross.tsv'!B$2:B$8468)</f>
        <v>2000000</v>
      </c>
      <c r="R215" s="0" t="n">
        <f aca="false">LOOKUP(A215,'budget_gross.tsv'!A$2:A$8468,'budget_gross.tsv'!C$2:C$8468)</f>
        <v>2436</v>
      </c>
      <c r="S215" s="1" t="n">
        <f aca="false">R215-Q215</f>
        <v>-1997564</v>
      </c>
      <c r="T215" s="2" t="n">
        <f aca="false">Q215 * 1.07</f>
        <v>2140000</v>
      </c>
      <c r="U215" s="2" t="n">
        <f aca="false">R215 * 1.07</f>
        <v>2606.52</v>
      </c>
      <c r="V215" s="2" t="n">
        <f aca="false">S215 * 1.07</f>
        <v>-2137393.48</v>
      </c>
      <c r="W215" s="1" t="n">
        <f aca="false">R215/Q215</f>
        <v>0.001218</v>
      </c>
      <c r="X215" s="3" t="n">
        <v>1</v>
      </c>
    </row>
    <row r="216" customFormat="false" ht="15" hidden="false" customHeight="false" outlineLevel="0" collapsed="false">
      <c r="A216" s="0" t="s">
        <v>1661</v>
      </c>
      <c r="B216" s="0" t="s">
        <v>1662</v>
      </c>
      <c r="C216" s="0" t="s">
        <v>1663</v>
      </c>
      <c r="D216" s="0" t="s">
        <v>1449</v>
      </c>
      <c r="E216" s="0" t="n">
        <v>7.6</v>
      </c>
      <c r="F216" s="0" t="n">
        <v>78</v>
      </c>
      <c r="G216" s="5" t="n">
        <v>41331</v>
      </c>
      <c r="H216" s="0" t="s">
        <v>1664</v>
      </c>
      <c r="I216" s="0" t="s">
        <v>1665</v>
      </c>
      <c r="J216" s="6" t="n">
        <v>4333</v>
      </c>
      <c r="K216" s="0" t="s">
        <v>1666</v>
      </c>
      <c r="L216" s="5" t="n">
        <v>40977</v>
      </c>
      <c r="M216" s="0" t="s">
        <v>355</v>
      </c>
      <c r="N216" s="0" t="s">
        <v>446</v>
      </c>
      <c r="O216" s="0" t="s">
        <v>1667</v>
      </c>
      <c r="P216" s="0" t="s">
        <v>1668</v>
      </c>
      <c r="Q216" s="0" t="n">
        <f aca="false">LOOKUP(A216,'budget_gross.tsv'!A$2:A$8468,'budget_gross.tsv'!B$2:B$8468)</f>
        <v>30000000</v>
      </c>
      <c r="R216" s="0" t="n">
        <f aca="false">LOOKUP(A216,'budget_gross.tsv'!A$2:A$8468,'budget_gross.tsv'!C$2:C$8468)</f>
        <v>191456</v>
      </c>
      <c r="S216" s="1" t="n">
        <f aca="false">R216-Q216</f>
        <v>-29808544</v>
      </c>
      <c r="T216" s="2" t="n">
        <f aca="false">Q216 * 1.07</f>
        <v>32100000</v>
      </c>
      <c r="U216" s="2" t="n">
        <f aca="false">R216 * 1.07</f>
        <v>204857.92</v>
      </c>
      <c r="V216" s="2" t="n">
        <f aca="false">S216 * 1.07</f>
        <v>-31895142.08</v>
      </c>
      <c r="W216" s="1" t="n">
        <f aca="false">R216/Q216</f>
        <v>0.00638186666666667</v>
      </c>
      <c r="X216" s="3" t="n">
        <v>1</v>
      </c>
    </row>
    <row r="217" customFormat="false" ht="15" hidden="false" customHeight="false" outlineLevel="0" collapsed="false">
      <c r="A217" s="0" t="s">
        <v>1669</v>
      </c>
      <c r="B217" s="0" t="s">
        <v>1670</v>
      </c>
      <c r="C217" s="0" t="s">
        <v>1671</v>
      </c>
      <c r="D217" s="0" t="s">
        <v>1449</v>
      </c>
      <c r="E217" s="0" t="n">
        <v>4</v>
      </c>
      <c r="F217" s="0" t="n">
        <v>31</v>
      </c>
      <c r="G217" s="5" t="n">
        <v>41191</v>
      </c>
      <c r="H217" s="0" t="s">
        <v>460</v>
      </c>
      <c r="I217" s="0" t="s">
        <v>1672</v>
      </c>
      <c r="J217" s="0" t="n">
        <v>475</v>
      </c>
      <c r="K217" s="0" t="s">
        <v>611</v>
      </c>
      <c r="L217" s="5" t="n">
        <v>40979</v>
      </c>
      <c r="M217" s="0" t="s">
        <v>486</v>
      </c>
      <c r="N217" s="0" t="s">
        <v>376</v>
      </c>
      <c r="O217" s="0" t="s">
        <v>781</v>
      </c>
      <c r="Q217" s="0" t="n">
        <f aca="false">LOOKUP(A217,'budget_gross.tsv'!A$2:A$8468,'budget_gross.tsv'!B$2:B$8468)</f>
        <v>10000000</v>
      </c>
      <c r="R217" s="0" t="n">
        <f aca="false">LOOKUP(A217,'budget_gross.tsv'!A$2:A$8468,'budget_gross.tsv'!C$2:C$8468)</f>
        <v>6106</v>
      </c>
      <c r="S217" s="1" t="n">
        <f aca="false">R217-Q217</f>
        <v>-9993894</v>
      </c>
      <c r="T217" s="2" t="n">
        <f aca="false">Q217 * 1.07</f>
        <v>10700000</v>
      </c>
      <c r="U217" s="2" t="n">
        <f aca="false">R217 * 1.07</f>
        <v>6533.42</v>
      </c>
      <c r="V217" s="2" t="n">
        <f aca="false">S217 * 1.07</f>
        <v>-10693466.58</v>
      </c>
      <c r="W217" s="1" t="n">
        <f aca="false">R217/Q217</f>
        <v>0.0006106</v>
      </c>
      <c r="X217" s="3" t="n">
        <v>1</v>
      </c>
    </row>
    <row r="218" customFormat="false" ht="15" hidden="false" customHeight="false" outlineLevel="0" collapsed="false">
      <c r="A218" s="0" t="s">
        <v>1673</v>
      </c>
      <c r="B218" s="0" t="s">
        <v>1674</v>
      </c>
      <c r="C218" s="0" t="s">
        <v>1675</v>
      </c>
      <c r="D218" s="0" t="s">
        <v>1449</v>
      </c>
      <c r="E218" s="0" t="n">
        <v>6.2</v>
      </c>
      <c r="F218" s="0" t="n">
        <v>72</v>
      </c>
      <c r="G218" s="5" t="n">
        <v>40953</v>
      </c>
      <c r="H218" s="0" t="s">
        <v>1509</v>
      </c>
      <c r="I218" s="0" t="s">
        <v>1676</v>
      </c>
      <c r="J218" s="6" t="n">
        <v>12618</v>
      </c>
      <c r="K218" s="0" t="s">
        <v>1677</v>
      </c>
      <c r="L218" s="5" t="n">
        <v>40998</v>
      </c>
      <c r="M218" s="0" t="s">
        <v>375</v>
      </c>
      <c r="N218" s="0" t="s">
        <v>437</v>
      </c>
      <c r="O218" s="0" t="s">
        <v>1678</v>
      </c>
      <c r="P218" s="0" t="s">
        <v>1679</v>
      </c>
      <c r="Q218" s="0" t="n">
        <f aca="false">LOOKUP(A218,'budget_gross.tsv'!A$2:A$8468,'budget_gross.tsv'!B$2:B$8468)</f>
        <v>65000</v>
      </c>
      <c r="R218" s="0" t="n">
        <f aca="false">LOOKUP(A218,'budget_gross.tsv'!A$2:A$8468,'budget_gross.tsv'!C$2:C$8468)</f>
        <v>389804</v>
      </c>
      <c r="S218" s="1" t="n">
        <f aca="false">R218-Q218</f>
        <v>324804</v>
      </c>
      <c r="T218" s="2" t="n">
        <f aca="false">Q218 * 1.07</f>
        <v>69550</v>
      </c>
      <c r="U218" s="2" t="n">
        <f aca="false">R218 * 1.07</f>
        <v>417090.28</v>
      </c>
      <c r="V218" s="2" t="n">
        <f aca="false">S218 * 1.07</f>
        <v>347540.28</v>
      </c>
      <c r="W218" s="1" t="n">
        <f aca="false">R218/Q218</f>
        <v>5.99698461538462</v>
      </c>
      <c r="X218" s="3" t="n">
        <v>4</v>
      </c>
    </row>
    <row r="219" customFormat="false" ht="15" hidden="false" customHeight="false" outlineLevel="0" collapsed="false">
      <c r="A219" s="0" t="s">
        <v>1680</v>
      </c>
      <c r="B219" s="0" t="s">
        <v>1681</v>
      </c>
      <c r="C219" s="0" t="s">
        <v>1682</v>
      </c>
      <c r="D219" s="0" t="s">
        <v>1449</v>
      </c>
      <c r="E219" s="0" t="n">
        <v>5.4</v>
      </c>
      <c r="F219" s="0" t="s">
        <v>28</v>
      </c>
      <c r="G219" s="0" t="s">
        <v>28</v>
      </c>
      <c r="H219" s="0" t="s">
        <v>630</v>
      </c>
      <c r="I219" s="0" t="s">
        <v>1683</v>
      </c>
      <c r="J219" s="6" t="n">
        <v>10599</v>
      </c>
      <c r="K219" s="0" t="s">
        <v>1684</v>
      </c>
      <c r="L219" s="5" t="n">
        <v>41004</v>
      </c>
      <c r="M219" s="0" t="s">
        <v>411</v>
      </c>
      <c r="N219" s="0" t="s">
        <v>1685</v>
      </c>
      <c r="O219" s="0" t="s">
        <v>1686</v>
      </c>
      <c r="P219" s="0" t="s">
        <v>1687</v>
      </c>
      <c r="Q219" s="0" t="n">
        <f aca="false">LOOKUP(A219,'budget_gross.tsv'!A$2:A$8468,'budget_gross.tsv'!B$2:B$8468)</f>
        <v>450000000</v>
      </c>
      <c r="R219" s="0" t="n">
        <f aca="false">LOOKUP(A219,'budget_gross.tsv'!A$2:A$8468,'budget_gross.tsv'!C$2:C$8468)</f>
        <v>1503059</v>
      </c>
      <c r="S219" s="1" t="n">
        <f aca="false">R219-Q219</f>
        <v>-448496941</v>
      </c>
      <c r="T219" s="2" t="n">
        <f aca="false">Q219 * 1.07</f>
        <v>481500000</v>
      </c>
      <c r="U219" s="2" t="n">
        <f aca="false">R219 * 1.07</f>
        <v>1608273.13</v>
      </c>
      <c r="V219" s="2" t="n">
        <f aca="false">S219 * 1.07</f>
        <v>-479891726.87</v>
      </c>
      <c r="W219" s="1" t="n">
        <f aca="false">R219/Q219</f>
        <v>0.00334013111111111</v>
      </c>
      <c r="X219" s="3" t="n">
        <v>1</v>
      </c>
    </row>
    <row r="220" customFormat="false" ht="15" hidden="false" customHeight="false" outlineLevel="0" collapsed="false">
      <c r="A220" s="0" t="s">
        <v>1688</v>
      </c>
      <c r="B220" s="0" t="s">
        <v>1689</v>
      </c>
      <c r="C220" s="0" t="s">
        <v>1690</v>
      </c>
      <c r="D220" s="0" t="s">
        <v>1449</v>
      </c>
      <c r="E220" s="0" t="n">
        <v>4.6</v>
      </c>
      <c r="F220" s="0" t="s">
        <v>28</v>
      </c>
      <c r="G220" s="5" t="n">
        <v>41478</v>
      </c>
      <c r="H220" s="0" t="s">
        <v>1691</v>
      </c>
      <c r="I220" s="0" t="s">
        <v>1692</v>
      </c>
      <c r="J220" s="6" t="n">
        <v>2202</v>
      </c>
      <c r="K220" s="0" t="s">
        <v>1693</v>
      </c>
      <c r="L220" s="5" t="n">
        <v>41026</v>
      </c>
      <c r="M220" s="0" t="s">
        <v>89</v>
      </c>
      <c r="N220" s="0" t="s">
        <v>1280</v>
      </c>
      <c r="O220" s="0" t="s">
        <v>28</v>
      </c>
      <c r="P220" s="0" t="s">
        <v>1694</v>
      </c>
      <c r="Q220" s="0" t="n">
        <f aca="false">LOOKUP(A220,'budget_gross.tsv'!A$2:A$8468,'budget_gross.tsv'!B$2:B$8468)</f>
        <v>500000</v>
      </c>
      <c r="R220" s="0" t="n">
        <f aca="false">LOOKUP(A220,'budget_gross.tsv'!A$2:A$8468,'budget_gross.tsv'!C$2:C$8468)</f>
        <v>1332</v>
      </c>
      <c r="S220" s="1" t="n">
        <f aca="false">R220-Q220</f>
        <v>-498668</v>
      </c>
      <c r="T220" s="2" t="n">
        <f aca="false">Q220 * 1.07</f>
        <v>535000</v>
      </c>
      <c r="U220" s="2" t="n">
        <f aca="false">R220 * 1.07</f>
        <v>1425.24</v>
      </c>
      <c r="V220" s="2" t="n">
        <f aca="false">S220 * 1.07</f>
        <v>-533574.76</v>
      </c>
      <c r="W220" s="1" t="n">
        <f aca="false">R220/Q220</f>
        <v>0.002664</v>
      </c>
      <c r="X220" s="3" t="n">
        <v>1</v>
      </c>
    </row>
    <row r="221" customFormat="false" ht="15" hidden="false" customHeight="false" outlineLevel="0" collapsed="false">
      <c r="A221" s="0" t="s">
        <v>1695</v>
      </c>
      <c r="B221" s="0" t="s">
        <v>1696</v>
      </c>
      <c r="C221" s="0" t="s">
        <v>1697</v>
      </c>
      <c r="D221" s="0" t="s">
        <v>1449</v>
      </c>
      <c r="E221" s="0" t="n">
        <v>6.2</v>
      </c>
      <c r="F221" s="0" t="n">
        <v>56</v>
      </c>
      <c r="G221" s="5" t="n">
        <v>41148</v>
      </c>
      <c r="H221" s="0" t="s">
        <v>391</v>
      </c>
      <c r="I221" s="0" t="s">
        <v>1698</v>
      </c>
      <c r="J221" s="6" t="n">
        <v>3827</v>
      </c>
      <c r="K221" s="0" t="s">
        <v>1699</v>
      </c>
      <c r="L221" s="5" t="n">
        <v>41026</v>
      </c>
      <c r="M221" s="0" t="s">
        <v>197</v>
      </c>
      <c r="N221" s="0" t="s">
        <v>1700</v>
      </c>
      <c r="O221" s="0" t="s">
        <v>1185</v>
      </c>
      <c r="P221" s="0" t="s">
        <v>1701</v>
      </c>
      <c r="Q221" s="0" t="n">
        <f aca="false">LOOKUP(A221,'budget_gross.tsv'!A$2:A$8468,'budget_gross.tsv'!B$2:B$8468)</f>
        <v>5000000</v>
      </c>
      <c r="R221" s="0" t="n">
        <f aca="false">LOOKUP(A221,'budget_gross.tsv'!A$2:A$8468,'budget_gross.tsv'!C$2:C$8468)</f>
        <v>625</v>
      </c>
      <c r="S221" s="1" t="n">
        <f aca="false">R221-Q221</f>
        <v>-4999375</v>
      </c>
      <c r="T221" s="2" t="n">
        <f aca="false">Q221 * 1.07</f>
        <v>5350000</v>
      </c>
      <c r="U221" s="2" t="n">
        <f aca="false">R221 * 1.07</f>
        <v>668.75</v>
      </c>
      <c r="V221" s="2" t="n">
        <f aca="false">S221 * 1.07</f>
        <v>-5349331.25</v>
      </c>
      <c r="W221" s="1" t="n">
        <f aca="false">R221/Q221</f>
        <v>0.000125</v>
      </c>
      <c r="X221" s="3" t="n">
        <v>1</v>
      </c>
    </row>
    <row r="222" customFormat="false" ht="15" hidden="false" customHeight="false" outlineLevel="0" collapsed="false">
      <c r="A222" s="0" t="s">
        <v>1702</v>
      </c>
      <c r="B222" s="0" t="s">
        <v>1703</v>
      </c>
      <c r="C222" s="0" t="s">
        <v>1704</v>
      </c>
      <c r="D222" s="0" t="s">
        <v>1449</v>
      </c>
      <c r="E222" s="0" t="n">
        <v>7</v>
      </c>
      <c r="F222" s="0" t="n">
        <v>66</v>
      </c>
      <c r="G222" s="5" t="n">
        <v>41415</v>
      </c>
      <c r="H222" s="0" t="s">
        <v>460</v>
      </c>
      <c r="I222" s="0" t="s">
        <v>1705</v>
      </c>
      <c r="J222" s="6" t="n">
        <v>2379</v>
      </c>
      <c r="K222" s="0" t="s">
        <v>1706</v>
      </c>
      <c r="L222" s="5" t="n">
        <v>41046</v>
      </c>
      <c r="M222" s="0" t="s">
        <v>70</v>
      </c>
      <c r="N222" s="0" t="s">
        <v>394</v>
      </c>
      <c r="O222" s="0" t="s">
        <v>1058</v>
      </c>
      <c r="P222" s="0" t="s">
        <v>1707</v>
      </c>
      <c r="Q222" s="0" t="n">
        <f aca="false">LOOKUP(A222,'budget_gross.tsv'!A$2:A$8468,'budget_gross.tsv'!B$2:B$8468)</f>
        <v>500000</v>
      </c>
      <c r="R222" s="0" t="n">
        <f aca="false">LOOKUP(A222,'budget_gross.tsv'!A$2:A$8468,'budget_gross.tsv'!C$2:C$8468)</f>
        <v>116207</v>
      </c>
      <c r="S222" s="1" t="n">
        <f aca="false">R222-Q222</f>
        <v>-383793</v>
      </c>
      <c r="T222" s="2" t="n">
        <f aca="false">Q222 * 1.07</f>
        <v>535000</v>
      </c>
      <c r="U222" s="2" t="n">
        <f aca="false">R222 * 1.07</f>
        <v>124341.49</v>
      </c>
      <c r="V222" s="2" t="n">
        <f aca="false">S222 * 1.07</f>
        <v>-410658.51</v>
      </c>
      <c r="W222" s="1" t="n">
        <f aca="false">R222/Q222</f>
        <v>0.232414</v>
      </c>
      <c r="X222" s="3" t="n">
        <v>1</v>
      </c>
    </row>
    <row r="223" customFormat="false" ht="15" hidden="false" customHeight="false" outlineLevel="0" collapsed="false">
      <c r="A223" s="0" t="s">
        <v>1708</v>
      </c>
      <c r="B223" s="0" t="s">
        <v>1709</v>
      </c>
      <c r="C223" s="0" t="s">
        <v>1710</v>
      </c>
      <c r="D223" s="0" t="s">
        <v>1449</v>
      </c>
      <c r="E223" s="0" t="n">
        <v>5.8</v>
      </c>
      <c r="F223" s="0" t="s">
        <v>28</v>
      </c>
      <c r="G223" s="0" t="s">
        <v>28</v>
      </c>
      <c r="H223" s="0" t="s">
        <v>381</v>
      </c>
      <c r="I223" s="0" t="s">
        <v>1711</v>
      </c>
      <c r="J223" s="6" t="n">
        <v>17285</v>
      </c>
      <c r="K223" s="0" t="s">
        <v>1712</v>
      </c>
      <c r="L223" s="5" t="n">
        <v>41061</v>
      </c>
      <c r="M223" s="0" t="s">
        <v>1713</v>
      </c>
      <c r="N223" s="0" t="s">
        <v>1714</v>
      </c>
      <c r="O223" s="0" t="s">
        <v>1209</v>
      </c>
      <c r="P223" s="0" t="s">
        <v>1715</v>
      </c>
      <c r="Q223" s="0" t="n">
        <f aca="false">LOOKUP(A223,'budget_gross.tsv'!A$2:A$8468,'budget_gross.tsv'!B$2:B$8468)</f>
        <v>450000000</v>
      </c>
      <c r="R223" s="0" t="n">
        <f aca="false">LOOKUP(A223,'budget_gross.tsv'!A$2:A$8468,'budget_gross.tsv'!C$2:C$8468)</f>
        <v>775981</v>
      </c>
      <c r="S223" s="1" t="n">
        <f aca="false">R223-Q223</f>
        <v>-449224019</v>
      </c>
      <c r="T223" s="2" t="n">
        <f aca="false">Q223 * 1.07</f>
        <v>481500000</v>
      </c>
      <c r="U223" s="2" t="n">
        <f aca="false">R223 * 1.07</f>
        <v>830299.67</v>
      </c>
      <c r="V223" s="2" t="n">
        <f aca="false">S223 * 1.07</f>
        <v>-480669700.33</v>
      </c>
      <c r="W223" s="1" t="n">
        <f aca="false">R223/Q223</f>
        <v>0.00172440222222222</v>
      </c>
      <c r="X223" s="3" t="n">
        <v>1</v>
      </c>
    </row>
    <row r="224" customFormat="false" ht="15" hidden="false" customHeight="false" outlineLevel="0" collapsed="false">
      <c r="A224" s="0" t="s">
        <v>1716</v>
      </c>
      <c r="B224" s="0" t="s">
        <v>1717</v>
      </c>
      <c r="C224" s="0" t="s">
        <v>1718</v>
      </c>
      <c r="D224" s="0" t="s">
        <v>1449</v>
      </c>
      <c r="E224" s="0" t="n">
        <v>5.9</v>
      </c>
      <c r="F224" s="0" t="n">
        <v>66</v>
      </c>
      <c r="G224" s="5" t="n">
        <v>41226</v>
      </c>
      <c r="H224" s="0" t="s">
        <v>1719</v>
      </c>
      <c r="I224" s="0" t="s">
        <v>1720</v>
      </c>
      <c r="J224" s="6" t="n">
        <v>4799</v>
      </c>
      <c r="K224" s="0" t="s">
        <v>1721</v>
      </c>
      <c r="L224" s="5" t="n">
        <v>41089</v>
      </c>
      <c r="M224" s="0" t="s">
        <v>124</v>
      </c>
      <c r="N224" s="0" t="s">
        <v>356</v>
      </c>
      <c r="O224" s="0" t="s">
        <v>100</v>
      </c>
      <c r="P224" s="0" t="s">
        <v>1722</v>
      </c>
      <c r="Q224" s="0" t="n">
        <f aca="false">LOOKUP(A224,'budget_gross.tsv'!A$2:A$8468,'budget_gross.tsv'!B$2:B$8468)</f>
        <v>2000000</v>
      </c>
      <c r="R224" s="0" t="n">
        <f aca="false">LOOKUP(A224,'budget_gross.tsv'!A$2:A$8468,'budget_gross.tsv'!C$2:C$8468)</f>
        <v>940430</v>
      </c>
      <c r="S224" s="1" t="n">
        <f aca="false">R224-Q224</f>
        <v>-1059570</v>
      </c>
      <c r="T224" s="2" t="n">
        <f aca="false">Q224 * 1.07</f>
        <v>2140000</v>
      </c>
      <c r="U224" s="2" t="n">
        <f aca="false">R224 * 1.07</f>
        <v>1006260.1</v>
      </c>
      <c r="V224" s="2" t="n">
        <f aca="false">S224 * 1.07</f>
        <v>-1133739.9</v>
      </c>
      <c r="W224" s="1" t="n">
        <f aca="false">R224/Q224</f>
        <v>0.470215</v>
      </c>
      <c r="X224" s="3" t="n">
        <v>1</v>
      </c>
    </row>
    <row r="225" customFormat="false" ht="15" hidden="false" customHeight="false" outlineLevel="0" collapsed="false">
      <c r="A225" s="0" t="s">
        <v>1723</v>
      </c>
      <c r="B225" s="0" t="s">
        <v>1724</v>
      </c>
      <c r="C225" s="0" t="s">
        <v>1725</v>
      </c>
      <c r="D225" s="0" t="s">
        <v>1449</v>
      </c>
      <c r="E225" s="0" t="n">
        <v>6.2</v>
      </c>
      <c r="F225" s="0" t="s">
        <v>28</v>
      </c>
      <c r="G225" s="5" t="n">
        <v>41149</v>
      </c>
      <c r="H225" s="0" t="s">
        <v>630</v>
      </c>
      <c r="I225" s="0" t="s">
        <v>1726</v>
      </c>
      <c r="J225" s="6" t="n">
        <v>10895</v>
      </c>
      <c r="K225" s="0" t="s">
        <v>996</v>
      </c>
      <c r="L225" s="5" t="n">
        <v>41103</v>
      </c>
      <c r="M225" s="0" t="s">
        <v>1727</v>
      </c>
      <c r="N225" s="0" t="s">
        <v>437</v>
      </c>
      <c r="O225" s="0" t="s">
        <v>1728</v>
      </c>
      <c r="P225" s="0" t="s">
        <v>1729</v>
      </c>
      <c r="Q225" s="0" t="n">
        <f aca="false">LOOKUP(A225,'budget_gross.tsv'!A$2:A$8468,'budget_gross.tsv'!B$2:B$8468)</f>
        <v>7980000</v>
      </c>
      <c r="R225" s="0" t="n">
        <f aca="false">LOOKUP(A225,'budget_gross.tsv'!A$2:A$8468,'budget_gross.tsv'!C$2:C$8468)</f>
        <v>1027121</v>
      </c>
      <c r="S225" s="1" t="n">
        <f aca="false">R225-Q225</f>
        <v>-6952879</v>
      </c>
      <c r="T225" s="2" t="n">
        <f aca="false">Q225 * 1.07</f>
        <v>8538600</v>
      </c>
      <c r="U225" s="2" t="n">
        <f aca="false">R225 * 1.07</f>
        <v>1099019.47</v>
      </c>
      <c r="V225" s="2" t="n">
        <f aca="false">S225 * 1.07</f>
        <v>-7439580.53</v>
      </c>
      <c r="W225" s="1" t="n">
        <f aca="false">R225/Q225</f>
        <v>0.128711904761905</v>
      </c>
      <c r="X225" s="3" t="n">
        <v>1</v>
      </c>
    </row>
    <row r="226" customFormat="false" ht="15" hidden="false" customHeight="false" outlineLevel="0" collapsed="false">
      <c r="A226" s="0" t="s">
        <v>1730</v>
      </c>
      <c r="B226" s="0" t="s">
        <v>1731</v>
      </c>
      <c r="C226" s="0" t="s">
        <v>1732</v>
      </c>
      <c r="D226" s="0" t="s">
        <v>1449</v>
      </c>
      <c r="E226" s="0" t="n">
        <v>6.3</v>
      </c>
      <c r="F226" s="0" t="n">
        <v>57</v>
      </c>
      <c r="G226" s="5" t="n">
        <v>41226</v>
      </c>
      <c r="H226" s="0" t="s">
        <v>798</v>
      </c>
      <c r="I226" s="0" t="s">
        <v>1733</v>
      </c>
      <c r="J226" s="6" t="n">
        <v>2633</v>
      </c>
      <c r="K226" s="0" t="s">
        <v>1734</v>
      </c>
      <c r="L226" s="5" t="n">
        <v>41138</v>
      </c>
      <c r="M226" s="0" t="s">
        <v>840</v>
      </c>
      <c r="N226" s="0" t="s">
        <v>1735</v>
      </c>
      <c r="O226" s="0" t="s">
        <v>1209</v>
      </c>
      <c r="Q226" s="0" t="n">
        <f aca="false">LOOKUP(A226,'budget_gross.tsv'!A$2:A$8468,'budget_gross.tsv'!B$2:B$8468)</f>
        <v>150000000</v>
      </c>
      <c r="R226" s="0" t="n">
        <f aca="false">LOOKUP(A226,'budget_gross.tsv'!A$2:A$8468,'budget_gross.tsv'!C$2:C$8468)</f>
        <v>50425</v>
      </c>
      <c r="S226" s="1" t="n">
        <f aca="false">R226-Q226</f>
        <v>-149949575</v>
      </c>
      <c r="T226" s="2" t="n">
        <f aca="false">Q226 * 1.07</f>
        <v>160500000</v>
      </c>
      <c r="U226" s="2" t="n">
        <f aca="false">R226 * 1.07</f>
        <v>53954.75</v>
      </c>
      <c r="V226" s="2" t="n">
        <f aca="false">S226 * 1.07</f>
        <v>-160446045.25</v>
      </c>
      <c r="W226" s="1" t="n">
        <f aca="false">R226/Q226</f>
        <v>0.000336166666666667</v>
      </c>
      <c r="X226" s="3" t="n">
        <v>1</v>
      </c>
    </row>
    <row r="227" customFormat="false" ht="15" hidden="false" customHeight="false" outlineLevel="0" collapsed="false">
      <c r="A227" s="0" t="s">
        <v>1736</v>
      </c>
      <c r="B227" s="0" t="s">
        <v>1737</v>
      </c>
      <c r="C227" s="0" t="s">
        <v>1738</v>
      </c>
      <c r="D227" s="0" t="s">
        <v>1449</v>
      </c>
      <c r="E227" s="0" t="n">
        <v>7.1</v>
      </c>
      <c r="F227" s="0" t="n">
        <v>84</v>
      </c>
      <c r="G227" s="5" t="n">
        <v>41527</v>
      </c>
      <c r="H227" s="0" t="s">
        <v>916</v>
      </c>
      <c r="I227" s="0" t="s">
        <v>1739</v>
      </c>
      <c r="J227" s="6" t="n">
        <v>6193</v>
      </c>
      <c r="K227" s="0" t="s">
        <v>1740</v>
      </c>
      <c r="L227" s="5" t="n">
        <v>41144</v>
      </c>
      <c r="M227" s="0" t="s">
        <v>427</v>
      </c>
      <c r="N227" s="0" t="s">
        <v>1741</v>
      </c>
      <c r="O227" s="0" t="s">
        <v>1742</v>
      </c>
      <c r="P227" s="0" t="s">
        <v>1743</v>
      </c>
      <c r="Q227" s="0" t="n">
        <f aca="false">LOOKUP(A227,'budget_gross.tsv'!A$2:A$8468,'budget_gross.tsv'!B$2:B$8468)</f>
        <v>3500000</v>
      </c>
      <c r="R227" s="0" t="n">
        <f aca="false">LOOKUP(A227,'budget_gross.tsv'!A$2:A$8468,'budget_gross.tsv'!C$2:C$8468)</f>
        <v>70544</v>
      </c>
      <c r="S227" s="1" t="n">
        <f aca="false">R227-Q227</f>
        <v>-3429456</v>
      </c>
      <c r="T227" s="2" t="n">
        <f aca="false">Q227 * 1.07</f>
        <v>3745000</v>
      </c>
      <c r="U227" s="2" t="n">
        <f aca="false">R227 * 1.07</f>
        <v>75482.08</v>
      </c>
      <c r="V227" s="2" t="n">
        <f aca="false">S227 * 1.07</f>
        <v>-3669517.92</v>
      </c>
      <c r="W227" s="1" t="n">
        <f aca="false">R227/Q227</f>
        <v>0.0201554285714286</v>
      </c>
      <c r="X227" s="3" t="n">
        <v>1</v>
      </c>
    </row>
    <row r="228" customFormat="false" ht="15" hidden="false" customHeight="false" outlineLevel="0" collapsed="false">
      <c r="A228" s="0" t="s">
        <v>1744</v>
      </c>
      <c r="B228" s="0" t="s">
        <v>1745</v>
      </c>
      <c r="C228" s="0" t="s">
        <v>1746</v>
      </c>
      <c r="D228" s="0" t="s">
        <v>1449</v>
      </c>
      <c r="E228" s="0" t="n">
        <v>5</v>
      </c>
      <c r="F228" s="0" t="s">
        <v>28</v>
      </c>
      <c r="G228" s="0" t="s">
        <v>28</v>
      </c>
      <c r="H228" s="0" t="s">
        <v>558</v>
      </c>
      <c r="I228" s="0" t="s">
        <v>1747</v>
      </c>
      <c r="J228" s="0" t="n">
        <v>672</v>
      </c>
      <c r="K228" s="0" t="s">
        <v>1748</v>
      </c>
      <c r="L228" s="5" t="n">
        <v>41152</v>
      </c>
      <c r="M228" s="0" t="s">
        <v>1749</v>
      </c>
      <c r="N228" s="0" t="s">
        <v>925</v>
      </c>
      <c r="O228" s="0" t="s">
        <v>290</v>
      </c>
      <c r="P228" s="0" t="s">
        <v>1750</v>
      </c>
      <c r="Q228" s="0" t="n">
        <f aca="false">LOOKUP(A228,'budget_gross.tsv'!A$2:A$8468,'budget_gross.tsv'!B$2:B$8468)</f>
        <v>200000000</v>
      </c>
      <c r="R228" s="0" t="n">
        <f aca="false">LOOKUP(A228,'budget_gross.tsv'!A$2:A$8468,'budget_gross.tsv'!C$2:C$8468)</f>
        <v>68677</v>
      </c>
      <c r="S228" s="1" t="n">
        <f aca="false">R228-Q228</f>
        <v>-199931323</v>
      </c>
      <c r="T228" s="2" t="n">
        <f aca="false">Q228 * 1.07</f>
        <v>214000000</v>
      </c>
      <c r="U228" s="2" t="n">
        <f aca="false">R228 * 1.07</f>
        <v>73484.39</v>
      </c>
      <c r="V228" s="2" t="n">
        <f aca="false">S228 * 1.07</f>
        <v>-213926515.61</v>
      </c>
      <c r="W228" s="1" t="n">
        <f aca="false">R228/Q228</f>
        <v>0.000343385</v>
      </c>
      <c r="X228" s="3" t="n">
        <v>1</v>
      </c>
    </row>
    <row r="229" customFormat="false" ht="15" hidden="false" customHeight="false" outlineLevel="0" collapsed="false">
      <c r="A229" s="0" t="s">
        <v>1751</v>
      </c>
      <c r="B229" s="0" t="s">
        <v>1752</v>
      </c>
      <c r="C229" s="0" t="s">
        <v>1753</v>
      </c>
      <c r="D229" s="0" t="s">
        <v>1449</v>
      </c>
      <c r="E229" s="0" t="n">
        <v>6.3</v>
      </c>
      <c r="F229" s="0" t="n">
        <v>55</v>
      </c>
      <c r="G229" s="5" t="n">
        <v>41330</v>
      </c>
      <c r="H229" s="0" t="s">
        <v>1754</v>
      </c>
      <c r="I229" s="0" t="s">
        <v>1755</v>
      </c>
      <c r="J229" s="6" t="n">
        <v>1343</v>
      </c>
      <c r="K229" s="0" t="s">
        <v>1756</v>
      </c>
      <c r="L229" s="5" t="n">
        <v>41159</v>
      </c>
      <c r="M229" s="0" t="s">
        <v>552</v>
      </c>
      <c r="N229" s="0" t="s">
        <v>446</v>
      </c>
      <c r="O229" s="0" t="s">
        <v>1757</v>
      </c>
      <c r="P229" s="0" t="s">
        <v>1758</v>
      </c>
      <c r="Q229" s="0" t="n">
        <f aca="false">LOOKUP(A229,'budget_gross.tsv'!A$2:A$8468,'budget_gross.tsv'!B$2:B$8468)</f>
        <v>15000000</v>
      </c>
      <c r="R229" s="0" t="n">
        <f aca="false">LOOKUP(A229,'budget_gross.tsv'!A$2:A$8468,'budget_gross.tsv'!C$2:C$8468)</f>
        <v>83297</v>
      </c>
      <c r="S229" s="1" t="n">
        <f aca="false">R229-Q229</f>
        <v>-14916703</v>
      </c>
      <c r="T229" s="2" t="n">
        <f aca="false">Q229 * 1.07</f>
        <v>16050000</v>
      </c>
      <c r="U229" s="2" t="n">
        <f aca="false">R229 * 1.07</f>
        <v>89127.79</v>
      </c>
      <c r="V229" s="2" t="n">
        <f aca="false">S229 * 1.07</f>
        <v>-15960872.21</v>
      </c>
      <c r="W229" s="1" t="n">
        <f aca="false">R229/Q229</f>
        <v>0.00555313333333333</v>
      </c>
      <c r="X229" s="3" t="n">
        <v>1</v>
      </c>
    </row>
    <row r="230" customFormat="false" ht="15" hidden="false" customHeight="false" outlineLevel="0" collapsed="false">
      <c r="A230" s="0" t="s">
        <v>1759</v>
      </c>
      <c r="B230" s="0" t="s">
        <v>1760</v>
      </c>
      <c r="C230" s="0" t="s">
        <v>1761</v>
      </c>
      <c r="D230" s="0" t="s">
        <v>1449</v>
      </c>
      <c r="E230" s="0" t="n">
        <v>8.1</v>
      </c>
      <c r="F230" s="0" t="s">
        <v>28</v>
      </c>
      <c r="G230" s="5" t="n">
        <v>41233</v>
      </c>
      <c r="H230" s="0" t="s">
        <v>381</v>
      </c>
      <c r="I230" s="0" t="s">
        <v>1762</v>
      </c>
      <c r="J230" s="6" t="n">
        <v>61294</v>
      </c>
      <c r="K230" s="0" t="s">
        <v>1763</v>
      </c>
      <c r="L230" s="5" t="n">
        <v>41166</v>
      </c>
      <c r="M230" s="0" t="s">
        <v>1764</v>
      </c>
      <c r="N230" s="0" t="s">
        <v>33</v>
      </c>
      <c r="O230" s="0" t="s">
        <v>1765</v>
      </c>
      <c r="P230" s="0" t="s">
        <v>1766</v>
      </c>
      <c r="Q230" s="0" t="n">
        <f aca="false">LOOKUP(A230,'budget_gross.tsv'!A$2:A$8468,'budget_gross.tsv'!B$2:B$8468)</f>
        <v>300000000</v>
      </c>
      <c r="R230" s="0" t="n">
        <f aca="false">LOOKUP(A230,'budget_gross.tsv'!A$2:A$8468,'budget_gross.tsv'!C$2:C$8468)</f>
        <v>2804874</v>
      </c>
      <c r="S230" s="1" t="n">
        <f aca="false">R230-Q230</f>
        <v>-297195126</v>
      </c>
      <c r="T230" s="2" t="n">
        <f aca="false">Q230 * 1.07</f>
        <v>321000000</v>
      </c>
      <c r="U230" s="2" t="n">
        <f aca="false">R230 * 1.07</f>
        <v>3001215.18</v>
      </c>
      <c r="V230" s="2" t="n">
        <f aca="false">S230 * 1.07</f>
        <v>-317998784.82</v>
      </c>
      <c r="W230" s="1" t="n">
        <f aca="false">R230/Q230</f>
        <v>0.00934958</v>
      </c>
      <c r="X230" s="3" t="n">
        <v>1</v>
      </c>
    </row>
    <row r="231" customFormat="false" ht="15" hidden="false" customHeight="false" outlineLevel="0" collapsed="false">
      <c r="A231" s="0" t="s">
        <v>1767</v>
      </c>
      <c r="B231" s="0" t="s">
        <v>1768</v>
      </c>
      <c r="C231" s="0" t="s">
        <v>1769</v>
      </c>
      <c r="D231" s="0" t="s">
        <v>1449</v>
      </c>
      <c r="E231" s="0" t="n">
        <v>6.2</v>
      </c>
      <c r="F231" s="0" t="n">
        <v>53</v>
      </c>
      <c r="G231" s="5" t="n">
        <v>41463</v>
      </c>
      <c r="H231" s="0" t="s">
        <v>1770</v>
      </c>
      <c r="I231" s="0" t="s">
        <v>1771</v>
      </c>
      <c r="J231" s="0" t="n">
        <v>248</v>
      </c>
      <c r="K231" s="0" t="s">
        <v>1772</v>
      </c>
      <c r="L231" s="5" t="n">
        <v>41173</v>
      </c>
      <c r="M231" s="0" t="s">
        <v>70</v>
      </c>
      <c r="N231" s="0" t="s">
        <v>289</v>
      </c>
      <c r="O231" s="0" t="s">
        <v>28</v>
      </c>
      <c r="P231" s="0" t="s">
        <v>1773</v>
      </c>
      <c r="Q231" s="0" t="n">
        <f aca="false">LOOKUP(A231,'budget_gross.tsv'!A$2:A$8468,'budget_gross.tsv'!B$2:B$8468)</f>
        <v>338663</v>
      </c>
      <c r="R231" s="0" t="n">
        <f aca="false">LOOKUP(A231,'budget_gross.tsv'!A$2:A$8468,'budget_gross.tsv'!C$2:C$8468)</f>
        <v>19105</v>
      </c>
      <c r="S231" s="1" t="n">
        <f aca="false">R231-Q231</f>
        <v>-319558</v>
      </c>
      <c r="T231" s="2" t="n">
        <f aca="false">Q231 * 1.07</f>
        <v>362369.41</v>
      </c>
      <c r="U231" s="2" t="n">
        <f aca="false">R231 * 1.07</f>
        <v>20442.35</v>
      </c>
      <c r="V231" s="2" t="n">
        <f aca="false">S231 * 1.07</f>
        <v>-341927.06</v>
      </c>
      <c r="W231" s="1" t="n">
        <f aca="false">R231/Q231</f>
        <v>0.0564130123456061</v>
      </c>
      <c r="X231" s="3" t="n">
        <v>1</v>
      </c>
    </row>
    <row r="232" customFormat="false" ht="15" hidden="false" customHeight="false" outlineLevel="0" collapsed="false">
      <c r="A232" s="0" t="s">
        <v>1774</v>
      </c>
      <c r="B232" s="0" t="s">
        <v>1775</v>
      </c>
      <c r="C232" s="0" t="s">
        <v>1776</v>
      </c>
      <c r="D232" s="0" t="s">
        <v>1449</v>
      </c>
      <c r="E232" s="0" t="n">
        <v>5.9</v>
      </c>
      <c r="F232" s="0" t="n">
        <v>59</v>
      </c>
      <c r="G232" s="5" t="n">
        <v>41317</v>
      </c>
      <c r="H232" s="0" t="s">
        <v>1777</v>
      </c>
      <c r="I232" s="0" t="s">
        <v>1778</v>
      </c>
      <c r="J232" s="6" t="n">
        <v>1564</v>
      </c>
      <c r="K232" s="0" t="s">
        <v>1779</v>
      </c>
      <c r="L232" s="5" t="n">
        <v>41179</v>
      </c>
      <c r="M232" s="0" t="s">
        <v>879</v>
      </c>
      <c r="N232" s="0" t="s">
        <v>1780</v>
      </c>
      <c r="O232" s="0" t="s">
        <v>290</v>
      </c>
      <c r="P232" s="0" t="s">
        <v>1781</v>
      </c>
      <c r="Q232" s="0" t="n">
        <f aca="false">LOOKUP(A232,'budget_gross.tsv'!A$2:A$8468,'budget_gross.tsv'!B$2:B$8468)</f>
        <v>31000000</v>
      </c>
      <c r="R232" s="0" t="n">
        <f aca="false">LOOKUP(A232,'budget_gross.tsv'!A$2:A$8468,'budget_gross.tsv'!C$2:C$8468)</f>
        <v>54000</v>
      </c>
      <c r="S232" s="1" t="n">
        <f aca="false">R232-Q232</f>
        <v>-30946000</v>
      </c>
      <c r="T232" s="2" t="n">
        <f aca="false">Q232 * 1.07</f>
        <v>33170000</v>
      </c>
      <c r="U232" s="2" t="n">
        <f aca="false">R232 * 1.07</f>
        <v>57780</v>
      </c>
      <c r="V232" s="2" t="n">
        <f aca="false">S232 * 1.07</f>
        <v>-33112220</v>
      </c>
      <c r="W232" s="1" t="n">
        <f aca="false">R232/Q232</f>
        <v>0.00174193548387097</v>
      </c>
      <c r="X232" s="3" t="n">
        <v>1</v>
      </c>
    </row>
    <row r="233" customFormat="false" ht="15" hidden="false" customHeight="false" outlineLevel="0" collapsed="false">
      <c r="A233" s="0" t="s">
        <v>1782</v>
      </c>
      <c r="B233" s="0" t="s">
        <v>1783</v>
      </c>
      <c r="C233" s="0" t="s">
        <v>1784</v>
      </c>
      <c r="D233" s="0" t="s">
        <v>1449</v>
      </c>
      <c r="E233" s="0" t="n">
        <v>8.4</v>
      </c>
      <c r="F233" s="0" t="n">
        <v>69</v>
      </c>
      <c r="G233" s="5" t="n">
        <v>41288</v>
      </c>
      <c r="H233" s="0" t="s">
        <v>1785</v>
      </c>
      <c r="I233" s="0" t="s">
        <v>1786</v>
      </c>
      <c r="J233" s="6" t="n">
        <v>3179</v>
      </c>
      <c r="K233" s="0" t="s">
        <v>1787</v>
      </c>
      <c r="L233" s="5" t="n">
        <v>41180</v>
      </c>
      <c r="M233" s="0" t="s">
        <v>223</v>
      </c>
      <c r="N233" s="0" t="s">
        <v>1788</v>
      </c>
      <c r="O233" s="0" t="s">
        <v>100</v>
      </c>
      <c r="P233" s="0" t="s">
        <v>1789</v>
      </c>
      <c r="Q233" s="0" t="n">
        <f aca="false">LOOKUP(A233,'budget_gross.tsv'!A$2:A$8468,'budget_gross.tsv'!B$2:B$8468)</f>
        <v>500000</v>
      </c>
      <c r="R233" s="0" t="n">
        <f aca="false">LOOKUP(A233,'budget_gross.tsv'!A$2:A$8468,'budget_gross.tsv'!C$2:C$8468)</f>
        <v>133778</v>
      </c>
      <c r="S233" s="1" t="n">
        <f aca="false">R233-Q233</f>
        <v>-366222</v>
      </c>
      <c r="T233" s="2" t="n">
        <f aca="false">Q233 * 1.07</f>
        <v>535000</v>
      </c>
      <c r="U233" s="2" t="n">
        <f aca="false">R233 * 1.07</f>
        <v>143142.46</v>
      </c>
      <c r="V233" s="2" t="n">
        <f aca="false">S233 * 1.07</f>
        <v>-391857.54</v>
      </c>
      <c r="W233" s="1" t="n">
        <f aca="false">R233/Q233</f>
        <v>0.267556</v>
      </c>
      <c r="X233" s="3" t="n">
        <v>1</v>
      </c>
    </row>
    <row r="234" customFormat="false" ht="15" hidden="false" customHeight="false" outlineLevel="0" collapsed="false">
      <c r="A234" s="0" t="s">
        <v>1790</v>
      </c>
      <c r="B234" s="0" t="s">
        <v>1791</v>
      </c>
      <c r="C234" s="0" t="s">
        <v>1792</v>
      </c>
      <c r="D234" s="0" t="s">
        <v>1449</v>
      </c>
      <c r="E234" s="0" t="n">
        <v>8.2</v>
      </c>
      <c r="F234" s="0" t="n">
        <v>89</v>
      </c>
      <c r="G234" s="5" t="n">
        <v>41611</v>
      </c>
      <c r="H234" s="0" t="s">
        <v>969</v>
      </c>
      <c r="I234" s="0" t="s">
        <v>1793</v>
      </c>
      <c r="J234" s="6" t="n">
        <v>27290</v>
      </c>
      <c r="K234" s="0" t="s">
        <v>1794</v>
      </c>
      <c r="L234" s="5" t="n">
        <v>41221</v>
      </c>
      <c r="M234" s="0" t="s">
        <v>831</v>
      </c>
      <c r="N234" s="0" t="s">
        <v>1795</v>
      </c>
      <c r="O234" s="0" t="s">
        <v>1796</v>
      </c>
      <c r="P234" s="0" t="s">
        <v>1797</v>
      </c>
      <c r="Q234" s="0" t="n">
        <f aca="false">LOOKUP(A234,'budget_gross.tsv'!A$2:A$8468,'budget_gross.tsv'!B$2:B$8468)</f>
        <v>1000000</v>
      </c>
      <c r="R234" s="0" t="n">
        <f aca="false">LOOKUP(A234,'budget_gross.tsv'!A$2:A$8468,'budget_gross.tsv'!C$2:C$8468)</f>
        <v>486919</v>
      </c>
      <c r="S234" s="1" t="n">
        <f aca="false">R234-Q234</f>
        <v>-513081</v>
      </c>
      <c r="T234" s="2" t="n">
        <f aca="false">Q234 * 1.07</f>
        <v>1070000</v>
      </c>
      <c r="U234" s="2" t="n">
        <f aca="false">R234 * 1.07</f>
        <v>521003.33</v>
      </c>
      <c r="V234" s="2" t="n">
        <f aca="false">S234 * 1.07</f>
        <v>-548996.67</v>
      </c>
      <c r="W234" s="1" t="n">
        <f aca="false">R234/Q234</f>
        <v>0.486919</v>
      </c>
      <c r="X234" s="3" t="n">
        <v>1</v>
      </c>
    </row>
    <row r="235" customFormat="false" ht="15" hidden="false" customHeight="false" outlineLevel="0" collapsed="false">
      <c r="A235" s="0" t="s">
        <v>1798</v>
      </c>
      <c r="B235" s="0" t="s">
        <v>1799</v>
      </c>
      <c r="C235" s="0" t="s">
        <v>1800</v>
      </c>
      <c r="D235" s="0" t="s">
        <v>1449</v>
      </c>
      <c r="E235" s="0" t="n">
        <v>6.9</v>
      </c>
      <c r="F235" s="0" t="s">
        <v>28</v>
      </c>
      <c r="G235" s="5" t="n">
        <v>41288</v>
      </c>
      <c r="H235" s="0" t="s">
        <v>400</v>
      </c>
      <c r="I235" s="0" t="s">
        <v>1801</v>
      </c>
      <c r="J235" s="6" t="n">
        <v>45472</v>
      </c>
      <c r="K235" s="0" t="s">
        <v>1802</v>
      </c>
      <c r="L235" s="5" t="n">
        <v>41226</v>
      </c>
      <c r="M235" s="0" t="s">
        <v>1803</v>
      </c>
      <c r="N235" s="0" t="s">
        <v>1804</v>
      </c>
      <c r="O235" s="0" t="s">
        <v>1805</v>
      </c>
      <c r="P235" s="0" t="s">
        <v>1806</v>
      </c>
      <c r="Q235" s="0" t="n">
        <f aca="false">LOOKUP(A235,'budget_gross.tsv'!A$2:A$8468,'budget_gross.tsv'!B$2:B$8468)</f>
        <v>7217600</v>
      </c>
      <c r="R235" s="0" t="n">
        <f aca="false">LOOKUP(A235,'budget_gross.tsv'!A$2:A$8468,'budget_gross.tsv'!C$2:C$8468)</f>
        <v>3047539</v>
      </c>
      <c r="S235" s="1" t="n">
        <f aca="false">R235-Q235</f>
        <v>-4170061</v>
      </c>
      <c r="T235" s="2" t="n">
        <f aca="false">Q235 * 1.07</f>
        <v>7722832</v>
      </c>
      <c r="U235" s="2" t="n">
        <f aca="false">R235 * 1.07</f>
        <v>3260866.73</v>
      </c>
      <c r="V235" s="2" t="n">
        <f aca="false">S235 * 1.07</f>
        <v>-4461965.27</v>
      </c>
      <c r="W235" s="1" t="n">
        <f aca="false">R235/Q235</f>
        <v>0.422237170250499</v>
      </c>
      <c r="X235" s="3" t="n">
        <v>1</v>
      </c>
    </row>
    <row r="236" customFormat="false" ht="15" hidden="false" customHeight="false" outlineLevel="0" collapsed="false">
      <c r="A236" s="0" t="s">
        <v>1807</v>
      </c>
      <c r="B236" s="0" t="s">
        <v>1808</v>
      </c>
      <c r="C236" s="0" t="s">
        <v>1809</v>
      </c>
      <c r="D236" s="0" t="s">
        <v>1449</v>
      </c>
      <c r="E236" s="0" t="n">
        <v>3.9</v>
      </c>
      <c r="F236" s="0" t="s">
        <v>28</v>
      </c>
      <c r="G236" s="0" t="s">
        <v>28</v>
      </c>
      <c r="H236" s="0" t="s">
        <v>679</v>
      </c>
      <c r="I236" s="0" t="s">
        <v>1810</v>
      </c>
      <c r="J236" s="6" t="n">
        <v>7261</v>
      </c>
      <c r="K236" s="0" t="s">
        <v>1811</v>
      </c>
      <c r="L236" s="5" t="n">
        <v>41226</v>
      </c>
      <c r="M236" s="0" t="s">
        <v>1309</v>
      </c>
      <c r="N236" s="0" t="s">
        <v>683</v>
      </c>
      <c r="O236" s="0" t="s">
        <v>658</v>
      </c>
      <c r="P236" s="0" t="s">
        <v>1812</v>
      </c>
      <c r="Q236" s="0" t="n">
        <f aca="false">LOOKUP(A236,'budget_gross.tsv'!A$2:A$8468,'budget_gross.tsv'!B$2:B$8468)</f>
        <v>300000000</v>
      </c>
      <c r="R236" s="0" t="n">
        <f aca="false">LOOKUP(A236,'budget_gross.tsv'!A$2:A$8468,'budget_gross.tsv'!C$2:C$8468)</f>
        <v>713754</v>
      </c>
      <c r="S236" s="1" t="n">
        <f aca="false">R236-Q236</f>
        <v>-299286246</v>
      </c>
      <c r="T236" s="2" t="n">
        <f aca="false">Q236 * 1.07</f>
        <v>321000000</v>
      </c>
      <c r="U236" s="2" t="n">
        <f aca="false">R236 * 1.07</f>
        <v>763716.78</v>
      </c>
      <c r="V236" s="2" t="n">
        <f aca="false">S236 * 1.07</f>
        <v>-320236283.22</v>
      </c>
      <c r="W236" s="1" t="n">
        <f aca="false">R236/Q236</f>
        <v>0.00237918</v>
      </c>
      <c r="X236" s="3" t="n">
        <v>1</v>
      </c>
    </row>
    <row r="237" customFormat="false" ht="15" hidden="false" customHeight="false" outlineLevel="0" collapsed="false">
      <c r="A237" s="0" t="s">
        <v>1813</v>
      </c>
      <c r="B237" s="0" t="s">
        <v>1814</v>
      </c>
      <c r="C237" s="0" t="s">
        <v>1815</v>
      </c>
      <c r="D237" s="0" t="s">
        <v>1449</v>
      </c>
      <c r="E237" s="0" t="n">
        <v>6.9</v>
      </c>
      <c r="F237" s="0" t="n">
        <v>41</v>
      </c>
      <c r="G237" s="5" t="n">
        <v>41408</v>
      </c>
      <c r="H237" s="0" t="s">
        <v>1816</v>
      </c>
      <c r="I237" s="0" t="s">
        <v>1817</v>
      </c>
      <c r="J237" s="6" t="n">
        <v>2535</v>
      </c>
      <c r="K237" s="0" t="s">
        <v>1818</v>
      </c>
      <c r="L237" s="5" t="n">
        <v>41242</v>
      </c>
      <c r="M237" s="0" t="s">
        <v>411</v>
      </c>
      <c r="N237" s="0" t="s">
        <v>446</v>
      </c>
      <c r="O237" s="0" t="s">
        <v>1819</v>
      </c>
      <c r="P237" s="0" t="s">
        <v>1820</v>
      </c>
      <c r="Q237" s="0" t="n">
        <f aca="false">LOOKUP(A237,'budget_gross.tsv'!A$2:A$8468,'budget_gross.tsv'!B$2:B$8468)</f>
        <v>33000000</v>
      </c>
      <c r="R237" s="0" t="n">
        <f aca="false">LOOKUP(A237,'budget_gross.tsv'!A$2:A$8468,'budget_gross.tsv'!C$2:C$8468)</f>
        <v>308871</v>
      </c>
      <c r="S237" s="1" t="n">
        <f aca="false">R237-Q237</f>
        <v>-32691129</v>
      </c>
      <c r="T237" s="2" t="n">
        <f aca="false">Q237 * 1.07</f>
        <v>35310000</v>
      </c>
      <c r="U237" s="2" t="n">
        <f aca="false">R237 * 1.07</f>
        <v>330491.97</v>
      </c>
      <c r="V237" s="2" t="n">
        <f aca="false">S237 * 1.07</f>
        <v>-34979508.03</v>
      </c>
      <c r="W237" s="1" t="n">
        <f aca="false">R237/Q237</f>
        <v>0.00935972727272727</v>
      </c>
      <c r="X237" s="3" t="n">
        <v>1</v>
      </c>
    </row>
    <row r="238" customFormat="false" ht="15" hidden="false" customHeight="false" outlineLevel="0" collapsed="false">
      <c r="A238" s="0" t="s">
        <v>1821</v>
      </c>
      <c r="B238" s="0" t="s">
        <v>1822</v>
      </c>
      <c r="C238" s="0" t="s">
        <v>1823</v>
      </c>
      <c r="D238" s="0" t="s">
        <v>1449</v>
      </c>
      <c r="E238" s="0" t="n">
        <v>7.3</v>
      </c>
      <c r="F238" s="0" t="n">
        <v>65</v>
      </c>
      <c r="G238" s="5" t="n">
        <v>41332</v>
      </c>
      <c r="H238" s="0" t="s">
        <v>725</v>
      </c>
      <c r="I238" s="0" t="s">
        <v>1824</v>
      </c>
      <c r="J238" s="6" t="n">
        <v>31930</v>
      </c>
      <c r="K238" s="0" t="s">
        <v>1825</v>
      </c>
      <c r="L238" s="5" t="n">
        <v>41243</v>
      </c>
      <c r="M238" s="0" t="s">
        <v>1713</v>
      </c>
      <c r="N238" s="0" t="s">
        <v>1006</v>
      </c>
      <c r="O238" s="0" t="s">
        <v>1826</v>
      </c>
      <c r="P238" s="0" t="s">
        <v>1827</v>
      </c>
      <c r="Q238" s="0" t="n">
        <f aca="false">LOOKUP(A238,'budget_gross.tsv'!A$2:A$8468,'budget_gross.tsv'!B$2:B$8468)</f>
        <v>7395080</v>
      </c>
      <c r="R238" s="0" t="n">
        <f aca="false">LOOKUP(A238,'budget_gross.tsv'!A$2:A$8468,'budget_gross.tsv'!C$2:C$8468)</f>
        <v>2706375</v>
      </c>
      <c r="S238" s="1" t="n">
        <f aca="false">R238-Q238</f>
        <v>-4688705</v>
      </c>
      <c r="T238" s="2" t="n">
        <f aca="false">Q238 * 1.07</f>
        <v>7912735.6</v>
      </c>
      <c r="U238" s="2" t="n">
        <f aca="false">R238 * 1.07</f>
        <v>2895821.25</v>
      </c>
      <c r="V238" s="2" t="n">
        <f aca="false">S238 * 1.07</f>
        <v>-5016914.35</v>
      </c>
      <c r="W238" s="1" t="n">
        <f aca="false">R238/Q238</f>
        <v>0.365969671727689</v>
      </c>
      <c r="X238" s="3" t="n">
        <v>1</v>
      </c>
    </row>
    <row r="239" customFormat="false" ht="15" hidden="false" customHeight="false" outlineLevel="0" collapsed="false">
      <c r="A239" s="0" t="s">
        <v>1828</v>
      </c>
      <c r="B239" s="0" t="s">
        <v>1829</v>
      </c>
      <c r="C239" s="0" t="s">
        <v>1830</v>
      </c>
      <c r="D239" s="0" t="s">
        <v>1449</v>
      </c>
      <c r="E239" s="0" t="n">
        <v>4.9</v>
      </c>
      <c r="F239" s="0" t="s">
        <v>28</v>
      </c>
      <c r="G239" s="0" t="s">
        <v>28</v>
      </c>
      <c r="H239" s="0" t="s">
        <v>630</v>
      </c>
      <c r="I239" s="0" t="s">
        <v>1831</v>
      </c>
      <c r="J239" s="6" t="n">
        <v>11511</v>
      </c>
      <c r="K239" s="0" t="s">
        <v>1832</v>
      </c>
      <c r="L239" s="5" t="n">
        <v>41264</v>
      </c>
      <c r="M239" s="0" t="s">
        <v>403</v>
      </c>
      <c r="N239" s="0" t="s">
        <v>683</v>
      </c>
      <c r="O239" s="0" t="s">
        <v>1100</v>
      </c>
      <c r="P239" s="0" t="s">
        <v>1833</v>
      </c>
      <c r="Q239" s="0" t="n">
        <f aca="false">LOOKUP(A239,'budget_gross.tsv'!A$2:A$8468,'budget_gross.tsv'!B$2:B$8468)</f>
        <v>450000000</v>
      </c>
      <c r="R239" s="0" t="n">
        <f aca="false">LOOKUP(A239,'budget_gross.tsv'!A$2:A$8468,'budget_gross.tsv'!C$2:C$8468)</f>
        <v>2519190</v>
      </c>
      <c r="S239" s="1" t="n">
        <f aca="false">R239-Q239</f>
        <v>-447480810</v>
      </c>
      <c r="T239" s="2" t="n">
        <f aca="false">Q239 * 1.07</f>
        <v>481500000</v>
      </c>
      <c r="U239" s="2" t="n">
        <f aca="false">R239 * 1.07</f>
        <v>2695533.3</v>
      </c>
      <c r="V239" s="2" t="n">
        <f aca="false">S239 * 1.07</f>
        <v>-478804466.7</v>
      </c>
      <c r="W239" s="1" t="n">
        <f aca="false">R239/Q239</f>
        <v>0.0055982</v>
      </c>
      <c r="X239" s="3" t="n">
        <v>1</v>
      </c>
    </row>
    <row r="240" customFormat="false" ht="15" hidden="false" customHeight="false" outlineLevel="0" collapsed="false">
      <c r="A240" s="0" t="s">
        <v>1834</v>
      </c>
      <c r="B240" s="0" t="s">
        <v>1835</v>
      </c>
      <c r="C240" s="0" t="s">
        <v>1836</v>
      </c>
      <c r="D240" s="0" t="s">
        <v>1449</v>
      </c>
      <c r="E240" s="0" t="n">
        <v>6.1</v>
      </c>
      <c r="F240" s="0" t="n">
        <v>47</v>
      </c>
      <c r="G240" s="5" t="n">
        <v>41562</v>
      </c>
      <c r="H240" s="0" t="s">
        <v>1837</v>
      </c>
      <c r="I240" s="0" t="s">
        <v>1838</v>
      </c>
      <c r="J240" s="6" t="n">
        <v>29455</v>
      </c>
      <c r="K240" s="0" t="s">
        <v>1839</v>
      </c>
      <c r="L240" s="5" t="n">
        <v>41276</v>
      </c>
      <c r="M240" s="0" t="s">
        <v>223</v>
      </c>
      <c r="N240" s="0" t="s">
        <v>765</v>
      </c>
      <c r="O240" s="0" t="s">
        <v>1840</v>
      </c>
      <c r="P240" s="0" t="s">
        <v>1841</v>
      </c>
      <c r="Q240" s="0" t="n">
        <f aca="false">LOOKUP(A240,'budget_gross.tsv'!A$2:A$8468,'budget_gross.tsv'!B$2:B$8468)</f>
        <v>6000000</v>
      </c>
      <c r="R240" s="0" t="n">
        <f aca="false">LOOKUP(A240,'budget_gross.tsv'!A$2:A$8468,'budget_gross.tsv'!C$2:C$8468)</f>
        <v>20551</v>
      </c>
      <c r="S240" s="1" t="n">
        <f aca="false">R240-Q240</f>
        <v>-5979449</v>
      </c>
      <c r="T240" s="2" t="n">
        <f aca="false">Q240 * 1.05</f>
        <v>6300000</v>
      </c>
      <c r="U240" s="2" t="n">
        <f aca="false">R240 * 1.05</f>
        <v>21578.55</v>
      </c>
      <c r="V240" s="2" t="n">
        <f aca="false">S240 * 1.05</f>
        <v>-6278421.45</v>
      </c>
      <c r="W240" s="1" t="n">
        <f aca="false">R240/Q240</f>
        <v>0.00342516666666667</v>
      </c>
      <c r="X240" s="3" t="n">
        <v>1</v>
      </c>
    </row>
    <row r="241" customFormat="false" ht="15" hidden="false" customHeight="false" outlineLevel="0" collapsed="false">
      <c r="A241" s="0" t="s">
        <v>1842</v>
      </c>
      <c r="B241" s="0" t="s">
        <v>1843</v>
      </c>
      <c r="C241" s="0" t="s">
        <v>1844</v>
      </c>
      <c r="D241" s="0" t="s">
        <v>1449</v>
      </c>
      <c r="E241" s="0" t="n">
        <v>6.6</v>
      </c>
      <c r="F241" s="0" t="n">
        <v>54</v>
      </c>
      <c r="G241" s="5" t="n">
        <v>41632</v>
      </c>
      <c r="H241" s="0" t="s">
        <v>1845</v>
      </c>
      <c r="I241" s="0" t="s">
        <v>1846</v>
      </c>
      <c r="J241" s="6" t="n">
        <v>5198</v>
      </c>
      <c r="K241" s="0" t="s">
        <v>1847</v>
      </c>
      <c r="L241" s="5" t="n">
        <v>41320</v>
      </c>
      <c r="M241" s="0" t="s">
        <v>403</v>
      </c>
      <c r="N241" s="0" t="s">
        <v>1144</v>
      </c>
      <c r="O241" s="0" t="s">
        <v>1686</v>
      </c>
      <c r="P241" s="0" t="s">
        <v>1848</v>
      </c>
      <c r="Q241" s="0" t="n">
        <f aca="false">LOOKUP(A241,'budget_gross.tsv'!A$2:A$8468,'budget_gross.tsv'!B$2:B$8468)</f>
        <v>9000000</v>
      </c>
      <c r="R241" s="0" t="n">
        <f aca="false">LOOKUP(A241,'budget_gross.tsv'!A$2:A$8468,'budget_gross.tsv'!C$2:C$8468)</f>
        <v>665210</v>
      </c>
      <c r="S241" s="1" t="n">
        <f aca="false">R241-Q241</f>
        <v>-8334790</v>
      </c>
      <c r="T241" s="2" t="n">
        <f aca="false">Q241 * 1.05</f>
        <v>9450000</v>
      </c>
      <c r="U241" s="2" t="n">
        <f aca="false">R241 * 1.05</f>
        <v>698470.5</v>
      </c>
      <c r="V241" s="2" t="n">
        <f aca="false">S241 * 1.05</f>
        <v>-8751529.5</v>
      </c>
      <c r="W241" s="1" t="n">
        <f aca="false">R241/Q241</f>
        <v>0.0739122222222222</v>
      </c>
      <c r="X241" s="3" t="n">
        <v>1</v>
      </c>
    </row>
    <row r="242" customFormat="false" ht="15" hidden="false" customHeight="false" outlineLevel="0" collapsed="false">
      <c r="A242" s="0" t="s">
        <v>1849</v>
      </c>
      <c r="B242" s="0" t="s">
        <v>1850</v>
      </c>
      <c r="C242" s="0" t="s">
        <v>1851</v>
      </c>
      <c r="D242" s="0" t="s">
        <v>1449</v>
      </c>
      <c r="E242" s="0" t="n">
        <v>1.8</v>
      </c>
      <c r="F242" s="0" t="s">
        <v>28</v>
      </c>
      <c r="G242" s="0" t="s">
        <v>28</v>
      </c>
      <c r="H242" s="0" t="s">
        <v>558</v>
      </c>
      <c r="I242" s="0" t="s">
        <v>1852</v>
      </c>
      <c r="J242" s="6" t="n">
        <v>6555</v>
      </c>
      <c r="K242" s="0" t="s">
        <v>1684</v>
      </c>
      <c r="L242" s="5" t="n">
        <v>41362</v>
      </c>
      <c r="M242" s="0" t="s">
        <v>1749</v>
      </c>
      <c r="N242" s="0" t="s">
        <v>683</v>
      </c>
      <c r="O242" s="0" t="s">
        <v>265</v>
      </c>
      <c r="P242" s="0" t="s">
        <v>1853</v>
      </c>
      <c r="Q242" s="0" t="n">
        <f aca="false">LOOKUP(A242,'budget_gross.tsv'!A$2:A$8468,'budget_gross.tsv'!B$2:B$8468)</f>
        <v>10000000</v>
      </c>
      <c r="R242" s="0" t="n">
        <f aca="false">LOOKUP(A242,'budget_gross.tsv'!A$2:A$8468,'budget_gross.tsv'!C$2:C$8468)</f>
        <v>270880</v>
      </c>
      <c r="S242" s="1" t="n">
        <f aca="false">R242-Q242</f>
        <v>-9729120</v>
      </c>
      <c r="T242" s="2" t="n">
        <f aca="false">Q242 * 1.05</f>
        <v>10500000</v>
      </c>
      <c r="U242" s="2" t="n">
        <f aca="false">R242 * 1.05</f>
        <v>284424</v>
      </c>
      <c r="V242" s="2" t="n">
        <f aca="false">S242 * 1.05</f>
        <v>-10215576</v>
      </c>
      <c r="W242" s="1" t="n">
        <f aca="false">R242/Q242</f>
        <v>0.027088</v>
      </c>
      <c r="X242" s="3" t="n">
        <v>1</v>
      </c>
    </row>
    <row r="243" customFormat="false" ht="15" hidden="false" customHeight="false" outlineLevel="0" collapsed="false">
      <c r="A243" s="0" t="s">
        <v>1854</v>
      </c>
      <c r="B243" s="0" t="s">
        <v>1855</v>
      </c>
      <c r="C243" s="0" t="s">
        <v>1856</v>
      </c>
      <c r="D243" s="0" t="s">
        <v>1449</v>
      </c>
      <c r="E243" s="0" t="n">
        <v>5.3</v>
      </c>
      <c r="F243" s="0" t="s">
        <v>28</v>
      </c>
      <c r="G243" s="0" t="s">
        <v>28</v>
      </c>
      <c r="H243" s="0" t="s">
        <v>1857</v>
      </c>
      <c r="I243" s="0" t="s">
        <v>1858</v>
      </c>
      <c r="J243" s="0" t="n">
        <v>24</v>
      </c>
      <c r="K243" s="0" t="s">
        <v>1859</v>
      </c>
      <c r="L243" s="5" t="n">
        <v>41383</v>
      </c>
      <c r="M243" s="0" t="s">
        <v>223</v>
      </c>
      <c r="N243" s="0" t="s">
        <v>765</v>
      </c>
      <c r="O243" s="0" t="s">
        <v>117</v>
      </c>
      <c r="P243" s="0" t="s">
        <v>1860</v>
      </c>
      <c r="Q243" s="0" t="n">
        <f aca="false">LOOKUP(A243,'budget_gross.tsv'!A$2:A$8468,'budget_gross.tsv'!B$2:B$8468)</f>
        <v>60000</v>
      </c>
      <c r="R243" s="0" t="n">
        <f aca="false">LOOKUP(A243,'budget_gross.tsv'!A$2:A$8468,'budget_gross.tsv'!C$2:C$8468)</f>
        <v>29000</v>
      </c>
      <c r="S243" s="1" t="n">
        <f aca="false">R243-Q243</f>
        <v>-31000</v>
      </c>
      <c r="T243" s="2" t="n">
        <f aca="false">Q243 * 1.05</f>
        <v>63000</v>
      </c>
      <c r="U243" s="2" t="n">
        <f aca="false">R243 * 1.05</f>
        <v>30450</v>
      </c>
      <c r="V243" s="2" t="n">
        <f aca="false">S243 * 1.05</f>
        <v>-32550</v>
      </c>
      <c r="W243" s="1" t="n">
        <f aca="false">R243/Q243</f>
        <v>0.483333333333333</v>
      </c>
      <c r="X243" s="3" t="n">
        <v>1</v>
      </c>
    </row>
    <row r="244" customFormat="false" ht="15" hidden="false" customHeight="false" outlineLevel="0" collapsed="false">
      <c r="A244" s="0" t="s">
        <v>1861</v>
      </c>
      <c r="B244" s="0" t="s">
        <v>1862</v>
      </c>
      <c r="C244" s="0" t="s">
        <v>1863</v>
      </c>
      <c r="D244" s="0" t="s">
        <v>1449</v>
      </c>
      <c r="E244" s="0" t="n">
        <v>7.6</v>
      </c>
      <c r="F244" s="0" t="s">
        <v>28</v>
      </c>
      <c r="G244" s="0" t="s">
        <v>28</v>
      </c>
      <c r="H244" s="0" t="s">
        <v>1864</v>
      </c>
      <c r="I244" s="0" t="s">
        <v>1865</v>
      </c>
      <c r="J244" s="6" t="n">
        <v>23301</v>
      </c>
      <c r="K244" s="0" t="s">
        <v>1866</v>
      </c>
      <c r="L244" s="5" t="n">
        <v>41446</v>
      </c>
      <c r="M244" s="0" t="s">
        <v>1713</v>
      </c>
      <c r="N244" s="0" t="s">
        <v>394</v>
      </c>
      <c r="O244" s="0" t="s">
        <v>1867</v>
      </c>
      <c r="P244" s="0" t="s">
        <v>1868</v>
      </c>
      <c r="Q244" s="0" t="n">
        <f aca="false">LOOKUP(A244,'budget_gross.tsv'!A$2:A$8468,'budget_gross.tsv'!B$2:B$8468)</f>
        <v>350000000</v>
      </c>
      <c r="R244" s="0" t="n">
        <f aca="false">LOOKUP(A244,'budget_gross.tsv'!A$2:A$8468,'budget_gross.tsv'!C$2:C$8468)</f>
        <v>875051</v>
      </c>
      <c r="S244" s="1" t="n">
        <f aca="false">R244-Q244</f>
        <v>-349124949</v>
      </c>
      <c r="T244" s="2" t="n">
        <f aca="false">Q244 * 1.05</f>
        <v>367500000</v>
      </c>
      <c r="U244" s="2" t="n">
        <f aca="false">R244 * 1.05</f>
        <v>918803.55</v>
      </c>
      <c r="V244" s="2" t="n">
        <f aca="false">S244 * 1.05</f>
        <v>-366581196.45</v>
      </c>
      <c r="W244" s="1" t="n">
        <f aca="false">R244/Q244</f>
        <v>0.00250014571428571</v>
      </c>
      <c r="X244" s="3" t="n">
        <v>1</v>
      </c>
    </row>
    <row r="245" customFormat="false" ht="15" hidden="false" customHeight="false" outlineLevel="0" collapsed="false">
      <c r="A245" s="0" t="s">
        <v>1869</v>
      </c>
      <c r="B245" s="0" t="s">
        <v>1870</v>
      </c>
      <c r="C245" s="0" t="s">
        <v>1871</v>
      </c>
      <c r="D245" s="0" t="s">
        <v>1449</v>
      </c>
      <c r="E245" s="0" t="n">
        <v>2.9</v>
      </c>
      <c r="F245" s="0" t="s">
        <v>28</v>
      </c>
      <c r="G245" s="0" t="s">
        <v>28</v>
      </c>
      <c r="H245" s="0" t="s">
        <v>1664</v>
      </c>
      <c r="I245" s="0" t="s">
        <v>1872</v>
      </c>
      <c r="J245" s="6" t="n">
        <v>1852</v>
      </c>
      <c r="K245" s="0" t="s">
        <v>1873</v>
      </c>
      <c r="L245" s="5" t="n">
        <v>41452</v>
      </c>
      <c r="M245" s="0" t="s">
        <v>1874</v>
      </c>
      <c r="N245" s="0" t="s">
        <v>394</v>
      </c>
      <c r="O245" s="0" t="s">
        <v>28</v>
      </c>
      <c r="P245" s="0" t="s">
        <v>1875</v>
      </c>
      <c r="Q245" s="0" t="n">
        <f aca="false">LOOKUP(A245,'budget_gross.tsv'!A$2:A$8468,'budget_gross.tsv'!B$2:B$8468)</f>
        <v>45000000</v>
      </c>
      <c r="R245" s="0" t="n">
        <f aca="false">LOOKUP(A245,'budget_gross.tsv'!A$2:A$8468,'budget_gross.tsv'!C$2:C$8468)</f>
        <v>23462</v>
      </c>
      <c r="S245" s="1" t="n">
        <f aca="false">R245-Q245</f>
        <v>-44976538</v>
      </c>
      <c r="T245" s="2" t="n">
        <f aca="false">Q245 * 1.05</f>
        <v>47250000</v>
      </c>
      <c r="U245" s="2" t="n">
        <f aca="false">R245 * 1.05</f>
        <v>24635.1</v>
      </c>
      <c r="V245" s="2" t="n">
        <f aca="false">S245 * 1.05</f>
        <v>-47225364.9</v>
      </c>
      <c r="W245" s="1" t="n">
        <f aca="false">R245/Q245</f>
        <v>0.000521377777777778</v>
      </c>
      <c r="X245" s="3" t="n">
        <v>1</v>
      </c>
    </row>
    <row r="246" customFormat="false" ht="15" hidden="false" customHeight="false" outlineLevel="0" collapsed="false">
      <c r="A246" s="0" t="s">
        <v>1876</v>
      </c>
      <c r="B246" s="0" t="s">
        <v>1877</v>
      </c>
      <c r="C246" s="0" t="s">
        <v>1878</v>
      </c>
      <c r="D246" s="0" t="s">
        <v>1449</v>
      </c>
      <c r="E246" s="0" t="n">
        <v>7.5</v>
      </c>
      <c r="F246" s="0" t="s">
        <v>28</v>
      </c>
      <c r="G246" s="0" t="s">
        <v>28</v>
      </c>
      <c r="H246" s="0" t="s">
        <v>1879</v>
      </c>
      <c r="I246" s="0" t="s">
        <v>1880</v>
      </c>
      <c r="J246" s="0" t="n">
        <v>22</v>
      </c>
      <c r="K246" s="0" t="s">
        <v>1881</v>
      </c>
      <c r="L246" s="5" t="n">
        <v>41495</v>
      </c>
      <c r="M246" s="0" t="s">
        <v>249</v>
      </c>
      <c r="N246" s="0" t="s">
        <v>376</v>
      </c>
      <c r="O246" s="0" t="s">
        <v>28</v>
      </c>
      <c r="Q246" s="0" t="n">
        <f aca="false">LOOKUP(A246,'budget_gross.tsv'!A$2:A$8468,'budget_gross.tsv'!B$2:B$8468)</f>
        <v>4000</v>
      </c>
      <c r="R246" s="0" t="n">
        <f aca="false">LOOKUP(A246,'budget_gross.tsv'!A$2:A$8468,'budget_gross.tsv'!C$2:C$8468)</f>
        <v>19463</v>
      </c>
      <c r="S246" s="1" t="n">
        <f aca="false">R246-Q246</f>
        <v>15463</v>
      </c>
      <c r="T246" s="2" t="n">
        <f aca="false">Q246 * 1.05</f>
        <v>4200</v>
      </c>
      <c r="U246" s="2" t="n">
        <f aca="false">R246 * 1.05</f>
        <v>20436.15</v>
      </c>
      <c r="V246" s="2" t="n">
        <f aca="false">S246 * 1.05</f>
        <v>16236.15</v>
      </c>
      <c r="W246" s="1" t="n">
        <f aca="false">R246/Q246</f>
        <v>4.86575</v>
      </c>
      <c r="X246" s="3" t="n">
        <v>4</v>
      </c>
    </row>
    <row r="247" customFormat="false" ht="15" hidden="false" customHeight="false" outlineLevel="0" collapsed="false">
      <c r="A247" s="0" t="s">
        <v>1882</v>
      </c>
      <c r="B247" s="0" t="s">
        <v>1883</v>
      </c>
      <c r="C247" s="0" t="s">
        <v>1884</v>
      </c>
      <c r="D247" s="0" t="s">
        <v>1449</v>
      </c>
      <c r="E247" s="0" t="n">
        <v>6.5</v>
      </c>
      <c r="F247" s="0" t="n">
        <v>54</v>
      </c>
      <c r="G247" s="0" t="s">
        <v>28</v>
      </c>
      <c r="H247" s="0" t="s">
        <v>1885</v>
      </c>
      <c r="I247" s="0" t="s">
        <v>1886</v>
      </c>
      <c r="J247" s="0" t="n">
        <v>181</v>
      </c>
      <c r="K247" s="0" t="s">
        <v>1887</v>
      </c>
      <c r="L247" s="5" t="n">
        <v>41513</v>
      </c>
      <c r="M247" s="0" t="s">
        <v>98</v>
      </c>
      <c r="N247" s="0" t="s">
        <v>446</v>
      </c>
      <c r="O247" s="0" t="s">
        <v>265</v>
      </c>
      <c r="P247" s="0" t="s">
        <v>1888</v>
      </c>
      <c r="Q247" s="0" t="n">
        <f aca="false">LOOKUP(A247,'budget_gross.tsv'!A$2:A$8468,'budget_gross.tsv'!B$2:B$8468)</f>
        <v>335000</v>
      </c>
      <c r="R247" s="0" t="n">
        <f aca="false">LOOKUP(A247,'budget_gross.tsv'!A$2:A$8468,'budget_gross.tsv'!C$2:C$8468)</f>
        <v>10895</v>
      </c>
      <c r="S247" s="1" t="n">
        <f aca="false">R247-Q247</f>
        <v>-324105</v>
      </c>
      <c r="T247" s="2" t="n">
        <f aca="false">Q247 * 1.05</f>
        <v>351750</v>
      </c>
      <c r="U247" s="2" t="n">
        <f aca="false">R247 * 1.05</f>
        <v>11439.75</v>
      </c>
      <c r="V247" s="2" t="n">
        <f aca="false">S247 * 1.05</f>
        <v>-340310.25</v>
      </c>
      <c r="W247" s="1" t="n">
        <f aca="false">R247/Q247</f>
        <v>0.0325223880597015</v>
      </c>
      <c r="X247" s="3" t="n">
        <v>1</v>
      </c>
    </row>
    <row r="248" customFormat="false" ht="15" hidden="false" customHeight="false" outlineLevel="0" collapsed="false">
      <c r="A248" s="0" t="s">
        <v>1889</v>
      </c>
      <c r="B248" s="0" t="s">
        <v>1890</v>
      </c>
      <c r="C248" s="0" t="s">
        <v>1891</v>
      </c>
      <c r="D248" s="0" t="s">
        <v>1449</v>
      </c>
      <c r="E248" s="0" t="n">
        <v>6.7</v>
      </c>
      <c r="F248" s="0" t="n">
        <v>81</v>
      </c>
      <c r="G248" s="5" t="n">
        <v>41401</v>
      </c>
      <c r="H248" s="0" t="s">
        <v>1892</v>
      </c>
      <c r="I248" s="0" t="s">
        <v>1893</v>
      </c>
      <c r="J248" s="6" t="n">
        <v>25634</v>
      </c>
      <c r="K248" s="0" t="s">
        <v>1894</v>
      </c>
      <c r="L248" s="5" t="n">
        <v>41516</v>
      </c>
      <c r="M248" s="0" t="s">
        <v>214</v>
      </c>
      <c r="N248" s="0" t="s">
        <v>1895</v>
      </c>
      <c r="O248" s="0" t="s">
        <v>1896</v>
      </c>
      <c r="P248" s="0" t="s">
        <v>1897</v>
      </c>
      <c r="Q248" s="0" t="n">
        <f aca="false">LOOKUP(A248,'budget_gross.tsv'!A$2:A$8468,'budget_gross.tsv'!B$2:B$8468)</f>
        <v>50000</v>
      </c>
      <c r="R248" s="0" t="n">
        <f aca="false">LOOKUP(A248,'budget_gross.tsv'!A$2:A$8468,'budget_gross.tsv'!C$2:C$8468)</f>
        <v>444098</v>
      </c>
      <c r="S248" s="1" t="n">
        <f aca="false">R248-Q248</f>
        <v>394098</v>
      </c>
      <c r="T248" s="2" t="n">
        <f aca="false">Q248 * 1.05</f>
        <v>52500</v>
      </c>
      <c r="U248" s="2" t="n">
        <f aca="false">R248 * 1.05</f>
        <v>466302.9</v>
      </c>
      <c r="V248" s="2" t="n">
        <f aca="false">S248 * 1.05</f>
        <v>413802.9</v>
      </c>
      <c r="W248" s="1" t="n">
        <f aca="false">R248/Q248</f>
        <v>8.88196</v>
      </c>
      <c r="X248" s="3" t="n">
        <v>4</v>
      </c>
    </row>
    <row r="249" customFormat="false" ht="15" hidden="false" customHeight="false" outlineLevel="0" collapsed="false">
      <c r="A249" s="0" t="s">
        <v>1898</v>
      </c>
      <c r="B249" s="0" t="s">
        <v>1899</v>
      </c>
      <c r="C249" s="0" t="s">
        <v>1900</v>
      </c>
      <c r="D249" s="0" t="s">
        <v>1449</v>
      </c>
      <c r="E249" s="0" t="n">
        <v>5.6</v>
      </c>
      <c r="F249" s="0" t="n">
        <v>59</v>
      </c>
      <c r="G249" s="5" t="n">
        <v>41583</v>
      </c>
      <c r="H249" s="0" t="s">
        <v>1901</v>
      </c>
      <c r="I249" s="0" t="s">
        <v>1902</v>
      </c>
      <c r="J249" s="0" t="n">
        <v>204</v>
      </c>
      <c r="K249" s="0" t="s">
        <v>1063</v>
      </c>
      <c r="L249" s="5" t="n">
        <v>41564</v>
      </c>
      <c r="M249" s="0" t="s">
        <v>1036</v>
      </c>
      <c r="N249" s="0" t="s">
        <v>1903</v>
      </c>
      <c r="O249" s="0" t="s">
        <v>28</v>
      </c>
      <c r="P249" s="0" t="s">
        <v>1904</v>
      </c>
      <c r="Q249" s="0" t="n">
        <f aca="false">LOOKUP(A249,'budget_gross.tsv'!A$2:A$8468,'budget_gross.tsv'!B$2:B$8468)</f>
        <v>369753</v>
      </c>
      <c r="R249" s="0" t="n">
        <f aca="false">LOOKUP(A249,'budget_gross.tsv'!A$2:A$8468,'budget_gross.tsv'!C$2:C$8468)</f>
        <v>369753</v>
      </c>
      <c r="S249" s="1" t="n">
        <f aca="false">R249-Q249</f>
        <v>0</v>
      </c>
      <c r="T249" s="2" t="n">
        <f aca="false">Q249 * 1.05</f>
        <v>388240.65</v>
      </c>
      <c r="U249" s="2" t="n">
        <f aca="false">R249 * 1.05</f>
        <v>388240.65</v>
      </c>
      <c r="V249" s="2" t="n">
        <f aca="false">S249 * 1.05</f>
        <v>0</v>
      </c>
      <c r="W249" s="1" t="n">
        <f aca="false">R249/Q249</f>
        <v>1</v>
      </c>
      <c r="X249" s="3" t="n">
        <v>2</v>
      </c>
    </row>
    <row r="250" customFormat="false" ht="15" hidden="false" customHeight="false" outlineLevel="0" collapsed="false">
      <c r="A250" s="0" t="s">
        <v>1905</v>
      </c>
      <c r="B250" s="0" t="s">
        <v>1906</v>
      </c>
      <c r="C250" s="0" t="s">
        <v>1907</v>
      </c>
      <c r="D250" s="0" t="s">
        <v>1449</v>
      </c>
      <c r="E250" s="0" t="n">
        <v>5.8</v>
      </c>
      <c r="F250" s="0" t="n">
        <v>40</v>
      </c>
      <c r="G250" s="5" t="n">
        <v>41708</v>
      </c>
      <c r="H250" s="0" t="s">
        <v>1908</v>
      </c>
      <c r="I250" s="0" t="s">
        <v>1909</v>
      </c>
      <c r="J250" s="6" t="n">
        <v>4449</v>
      </c>
      <c r="K250" s="0" t="s">
        <v>1910</v>
      </c>
      <c r="L250" s="5" t="n">
        <v>41572</v>
      </c>
      <c r="M250" s="0" t="s">
        <v>107</v>
      </c>
      <c r="N250" s="0" t="s">
        <v>80</v>
      </c>
      <c r="O250" s="0" t="s">
        <v>100</v>
      </c>
      <c r="P250" s="0" t="s">
        <v>1911</v>
      </c>
      <c r="Q250" s="0" t="n">
        <f aca="false">LOOKUP(A250,'budget_gross.tsv'!A$2:A$8468,'budget_gross.tsv'!B$2:B$8468)</f>
        <v>20000000</v>
      </c>
      <c r="R250" s="0" t="n">
        <f aca="false">LOOKUP(A250,'budget_gross.tsv'!A$2:A$8468,'budget_gross.tsv'!C$2:C$8468)</f>
        <v>1029</v>
      </c>
      <c r="S250" s="1" t="n">
        <f aca="false">R250-Q250</f>
        <v>-19998971</v>
      </c>
      <c r="T250" s="2" t="n">
        <f aca="false">Q250 * 1.05</f>
        <v>21000000</v>
      </c>
      <c r="U250" s="2" t="n">
        <f aca="false">R250 * 1.05</f>
        <v>1080.45</v>
      </c>
      <c r="V250" s="2" t="n">
        <f aca="false">S250 * 1.05</f>
        <v>-20998919.55</v>
      </c>
      <c r="W250" s="1" t="n">
        <f aca="false">R250/Q250</f>
        <v>5.145E-005</v>
      </c>
      <c r="X250" s="3" t="n">
        <v>1</v>
      </c>
    </row>
    <row r="251" customFormat="false" ht="15" hidden="false" customHeight="false" outlineLevel="0" collapsed="false">
      <c r="A251" s="0" t="s">
        <v>1912</v>
      </c>
      <c r="B251" s="0" t="s">
        <v>1913</v>
      </c>
      <c r="C251" s="0" t="s">
        <v>1914</v>
      </c>
      <c r="D251" s="0" t="s">
        <v>1449</v>
      </c>
      <c r="E251" s="0" t="n">
        <v>8.1</v>
      </c>
      <c r="F251" s="0" t="n">
        <v>84</v>
      </c>
      <c r="G251" s="5" t="n">
        <v>42332</v>
      </c>
      <c r="H251" s="0" t="s">
        <v>1915</v>
      </c>
      <c r="I251" s="0" t="s">
        <v>1916</v>
      </c>
      <c r="J251" s="6" t="n">
        <v>7222</v>
      </c>
      <c r="K251" s="0" t="s">
        <v>1917</v>
      </c>
      <c r="L251" s="5" t="n">
        <v>41649</v>
      </c>
      <c r="M251" s="0" t="s">
        <v>486</v>
      </c>
      <c r="N251" s="0" t="s">
        <v>1918</v>
      </c>
      <c r="O251" s="0" t="s">
        <v>1919</v>
      </c>
      <c r="Q251" s="0" t="n">
        <f aca="false">LOOKUP(A251,'budget_gross.tsv'!A$2:A$8468,'budget_gross.tsv'!B$2:B$8468)</f>
        <v>1500000</v>
      </c>
      <c r="R251" s="0" t="n">
        <f aca="false">LOOKUP(A251,'budget_gross.tsv'!A$2:A$8468,'budget_gross.tsv'!C$2:C$8468)</f>
        <v>124244</v>
      </c>
      <c r="S251" s="1" t="n">
        <f aca="false">R251-Q251</f>
        <v>-1375756</v>
      </c>
      <c r="T251" s="2" t="n">
        <f aca="false">Q251 * 1.04</f>
        <v>1560000</v>
      </c>
      <c r="U251" s="2" t="n">
        <f aca="false">R251 * 1.04</f>
        <v>129213.76</v>
      </c>
      <c r="V251" s="2" t="n">
        <f aca="false">S251 * 1.04</f>
        <v>-1430786.24</v>
      </c>
      <c r="W251" s="1" t="n">
        <f aca="false">R251/Q251</f>
        <v>0.0828293333333333</v>
      </c>
      <c r="X251" s="3" t="n">
        <v>1</v>
      </c>
    </row>
    <row r="252" customFormat="false" ht="15" hidden="false" customHeight="false" outlineLevel="0" collapsed="false">
      <c r="A252" s="0" t="s">
        <v>1920</v>
      </c>
      <c r="B252" s="0" t="s">
        <v>1921</v>
      </c>
      <c r="C252" s="0" t="s">
        <v>1922</v>
      </c>
      <c r="D252" s="0" t="s">
        <v>1449</v>
      </c>
      <c r="E252" s="0" t="n">
        <v>6.3</v>
      </c>
      <c r="F252" s="0" t="n">
        <v>40</v>
      </c>
      <c r="G252" s="5" t="n">
        <v>41744</v>
      </c>
      <c r="H252" s="0" t="s">
        <v>1923</v>
      </c>
      <c r="I252" s="0" t="s">
        <v>1924</v>
      </c>
      <c r="J252" s="6" t="n">
        <v>12006</v>
      </c>
      <c r="K252" s="0" t="s">
        <v>1925</v>
      </c>
      <c r="L252" s="5" t="n">
        <v>41712</v>
      </c>
      <c r="M252" s="0" t="s">
        <v>1512</v>
      </c>
      <c r="N252" s="0" t="s">
        <v>356</v>
      </c>
      <c r="O252" s="0" t="s">
        <v>28</v>
      </c>
      <c r="P252" s="0" t="s">
        <v>1926</v>
      </c>
      <c r="Q252" s="0" t="n">
        <f aca="false">LOOKUP(A252,'budget_gross.tsv'!A$2:A$8468,'budget_gross.tsv'!B$2:B$8468)</f>
        <v>5000000</v>
      </c>
      <c r="R252" s="0" t="n">
        <f aca="false">LOOKUP(A252,'budget_gross.tsv'!A$2:A$8468,'budget_gross.tsv'!C$2:C$8468)</f>
        <v>72273</v>
      </c>
      <c r="S252" s="1" t="n">
        <f aca="false">R252-Q252</f>
        <v>-4927727</v>
      </c>
      <c r="T252" s="2" t="n">
        <f aca="false">Q252 * 1.04</f>
        <v>5200000</v>
      </c>
      <c r="U252" s="2" t="n">
        <f aca="false">R252 * 1.04</f>
        <v>75163.92</v>
      </c>
      <c r="V252" s="2" t="n">
        <f aca="false">S252 * 1.04</f>
        <v>-5124836.08</v>
      </c>
      <c r="W252" s="1" t="n">
        <f aca="false">R252/Q252</f>
        <v>0.0144546</v>
      </c>
      <c r="X252" s="3" t="n">
        <v>1</v>
      </c>
    </row>
    <row r="253" customFormat="false" ht="15" hidden="false" customHeight="false" outlineLevel="0" collapsed="false">
      <c r="A253" s="0" t="s">
        <v>1927</v>
      </c>
      <c r="B253" s="0" t="s">
        <v>1928</v>
      </c>
      <c r="C253" s="0" t="s">
        <v>1929</v>
      </c>
      <c r="D253" s="0" t="s">
        <v>1449</v>
      </c>
      <c r="E253" s="0" t="n">
        <v>6.8</v>
      </c>
      <c r="F253" s="0" t="n">
        <v>63</v>
      </c>
      <c r="G253" s="5" t="n">
        <v>41786</v>
      </c>
      <c r="H253" s="0" t="s">
        <v>969</v>
      </c>
      <c r="I253" s="0" t="s">
        <v>1930</v>
      </c>
      <c r="J253" s="6" t="n">
        <v>14638</v>
      </c>
      <c r="K253" s="0" t="s">
        <v>1931</v>
      </c>
      <c r="L253" s="5" t="n">
        <v>41719</v>
      </c>
      <c r="M253" s="0" t="s">
        <v>305</v>
      </c>
      <c r="N253" s="0" t="s">
        <v>729</v>
      </c>
      <c r="O253" s="0" t="s">
        <v>1932</v>
      </c>
      <c r="P253" s="0" t="s">
        <v>1933</v>
      </c>
      <c r="Q253" s="0" t="n">
        <f aca="false">LOOKUP(A253,'budget_gross.tsv'!A$2:A$8468,'budget_gross.tsv'!B$2:B$8468)</f>
        <v>200000</v>
      </c>
      <c r="R253" s="0" t="n">
        <f aca="false">LOOKUP(A253,'budget_gross.tsv'!A$2:A$8468,'budget_gross.tsv'!C$2:C$8468)</f>
        <v>59379</v>
      </c>
      <c r="S253" s="1" t="n">
        <f aca="false">R253-Q253</f>
        <v>-140621</v>
      </c>
      <c r="T253" s="2" t="n">
        <f aca="false">Q253 * 1.04</f>
        <v>208000</v>
      </c>
      <c r="U253" s="2" t="n">
        <f aca="false">R253 * 1.04</f>
        <v>61754.16</v>
      </c>
      <c r="V253" s="2" t="n">
        <f aca="false">S253 * 1.04</f>
        <v>-146245.84</v>
      </c>
      <c r="W253" s="1" t="n">
        <f aca="false">R253/Q253</f>
        <v>0.296895</v>
      </c>
      <c r="X253" s="3" t="n">
        <v>1</v>
      </c>
    </row>
    <row r="254" customFormat="false" ht="15" hidden="false" customHeight="false" outlineLevel="0" collapsed="false">
      <c r="A254" s="0" t="s">
        <v>1934</v>
      </c>
      <c r="B254" s="0" t="s">
        <v>1935</v>
      </c>
      <c r="C254" s="0" t="s">
        <v>1936</v>
      </c>
      <c r="D254" s="0" t="s">
        <v>1449</v>
      </c>
      <c r="E254" s="0" t="n">
        <v>5.4</v>
      </c>
      <c r="F254" s="0" t="n">
        <v>67</v>
      </c>
      <c r="G254" s="5" t="n">
        <v>41352</v>
      </c>
      <c r="H254" s="0" t="s">
        <v>391</v>
      </c>
      <c r="I254" s="0" t="s">
        <v>1937</v>
      </c>
      <c r="J254" s="6" t="n">
        <v>1952</v>
      </c>
      <c r="K254" s="0" t="s">
        <v>1938</v>
      </c>
      <c r="L254" s="5" t="n">
        <v>41730</v>
      </c>
      <c r="M254" s="0" t="s">
        <v>60</v>
      </c>
      <c r="N254" s="0" t="s">
        <v>356</v>
      </c>
      <c r="O254" s="0" t="s">
        <v>28</v>
      </c>
      <c r="P254" s="0" t="s">
        <v>1939</v>
      </c>
      <c r="Q254" s="0" t="n">
        <f aca="false">LOOKUP(A254,'budget_gross.tsv'!A$2:A$8468,'budget_gross.tsv'!B$2:B$8468)</f>
        <v>2000000</v>
      </c>
      <c r="R254" s="0" t="n">
        <f aca="false">LOOKUP(A254,'budget_gross.tsv'!A$2:A$8468,'budget_gross.tsv'!C$2:C$8468)</f>
        <v>6240</v>
      </c>
      <c r="S254" s="1" t="n">
        <f aca="false">R254-Q254</f>
        <v>-1993760</v>
      </c>
      <c r="T254" s="2" t="n">
        <f aca="false">Q254 * 1.04</f>
        <v>2080000</v>
      </c>
      <c r="U254" s="2" t="n">
        <f aca="false">R254 * 1.04</f>
        <v>6489.6</v>
      </c>
      <c r="V254" s="2" t="n">
        <f aca="false">S254 * 1.04</f>
        <v>-2073510.4</v>
      </c>
      <c r="W254" s="1" t="n">
        <f aca="false">R254/Q254</f>
        <v>0.00312</v>
      </c>
      <c r="X254" s="3" t="n">
        <v>1</v>
      </c>
    </row>
    <row r="255" customFormat="false" ht="15" hidden="false" customHeight="false" outlineLevel="0" collapsed="false">
      <c r="A255" s="0" t="s">
        <v>1940</v>
      </c>
      <c r="B255" s="0" t="s">
        <v>1941</v>
      </c>
      <c r="C255" s="0" t="s">
        <v>1942</v>
      </c>
      <c r="D255" s="0" t="s">
        <v>1449</v>
      </c>
      <c r="E255" s="0" t="n">
        <v>6.4</v>
      </c>
      <c r="F255" s="0" t="n">
        <v>54</v>
      </c>
      <c r="G255" s="5" t="n">
        <v>41828</v>
      </c>
      <c r="H255" s="0" t="s">
        <v>1384</v>
      </c>
      <c r="I255" s="0" t="s">
        <v>1943</v>
      </c>
      <c r="J255" s="6" t="n">
        <v>7862</v>
      </c>
      <c r="K255" s="0" t="s">
        <v>1944</v>
      </c>
      <c r="L255" s="5" t="n">
        <v>41747</v>
      </c>
      <c r="M255" s="0" t="s">
        <v>879</v>
      </c>
      <c r="N255" s="0" t="s">
        <v>1945</v>
      </c>
      <c r="O255" s="0" t="s">
        <v>90</v>
      </c>
      <c r="P255" s="0" t="s">
        <v>1946</v>
      </c>
      <c r="Q255" s="0" t="n">
        <f aca="false">LOOKUP(A255,'budget_gross.tsv'!A$2:A$8468,'budget_gross.tsv'!B$2:B$8468)</f>
        <v>5000000</v>
      </c>
      <c r="R255" s="0" t="n">
        <f aca="false">LOOKUP(A255,'budget_gross.tsv'!A$2:A$8468,'budget_gross.tsv'!C$2:C$8468)</f>
        <v>5565</v>
      </c>
      <c r="S255" s="1" t="n">
        <f aca="false">R255-Q255</f>
        <v>-4994435</v>
      </c>
      <c r="T255" s="2" t="n">
        <f aca="false">Q255 * 1.04</f>
        <v>5200000</v>
      </c>
      <c r="U255" s="2" t="n">
        <f aca="false">R255 * 1.04</f>
        <v>5787.6</v>
      </c>
      <c r="V255" s="2" t="n">
        <f aca="false">S255 * 1.04</f>
        <v>-5194212.4</v>
      </c>
      <c r="W255" s="1" t="n">
        <f aca="false">R255/Q255</f>
        <v>0.001113</v>
      </c>
      <c r="X255" s="3" t="n">
        <v>1</v>
      </c>
    </row>
    <row r="256" customFormat="false" ht="15" hidden="false" customHeight="false" outlineLevel="0" collapsed="false">
      <c r="A256" s="0" t="s">
        <v>1947</v>
      </c>
      <c r="B256" s="0" t="s">
        <v>1948</v>
      </c>
      <c r="C256" s="0" t="s">
        <v>1949</v>
      </c>
      <c r="D256" s="0" t="s">
        <v>1449</v>
      </c>
      <c r="E256" s="0" t="n">
        <v>5</v>
      </c>
      <c r="F256" s="0" t="n">
        <v>1</v>
      </c>
      <c r="G256" s="5" t="n">
        <v>42052</v>
      </c>
      <c r="H256" s="0" t="s">
        <v>1950</v>
      </c>
      <c r="I256" s="0" t="s">
        <v>1951</v>
      </c>
      <c r="J256" s="6" t="n">
        <v>4411</v>
      </c>
      <c r="K256" s="0" t="s">
        <v>1952</v>
      </c>
      <c r="L256" s="5" t="n">
        <v>41901</v>
      </c>
      <c r="M256" s="0" t="s">
        <v>98</v>
      </c>
      <c r="N256" s="0" t="s">
        <v>376</v>
      </c>
      <c r="O256" s="0" t="s">
        <v>28</v>
      </c>
      <c r="P256" s="0" t="s">
        <v>1953</v>
      </c>
      <c r="Q256" s="0" t="n">
        <f aca="false">LOOKUP(A256,'budget_gross.tsv'!A$2:A$8468,'budget_gross.tsv'!B$2:B$8468)</f>
        <v>800000</v>
      </c>
      <c r="R256" s="0" t="n">
        <f aca="false">LOOKUP(A256,'budget_gross.tsv'!A$2:A$8468,'budget_gross.tsv'!C$2:C$8468)</f>
        <v>35688</v>
      </c>
      <c r="S256" s="1" t="n">
        <f aca="false">R256-Q256</f>
        <v>-764312</v>
      </c>
      <c r="T256" s="2" t="n">
        <f aca="false">Q256 * 1.04</f>
        <v>832000</v>
      </c>
      <c r="U256" s="2" t="n">
        <f aca="false">R256 * 1.04</f>
        <v>37115.52</v>
      </c>
      <c r="V256" s="2" t="n">
        <f aca="false">S256 * 1.04</f>
        <v>-794884.48</v>
      </c>
      <c r="W256" s="1" t="n">
        <f aca="false">R256/Q256</f>
        <v>0.04461</v>
      </c>
      <c r="X256" s="3" t="n">
        <v>1</v>
      </c>
    </row>
    <row r="257" customFormat="false" ht="15" hidden="false" customHeight="false" outlineLevel="0" collapsed="false">
      <c r="A257" s="0" t="s">
        <v>1954</v>
      </c>
      <c r="B257" s="0" t="s">
        <v>1955</v>
      </c>
      <c r="C257" s="0" t="s">
        <v>1956</v>
      </c>
      <c r="D257" s="0" t="s">
        <v>1449</v>
      </c>
      <c r="E257" s="0" t="n">
        <v>5.7</v>
      </c>
      <c r="F257" s="0" t="s">
        <v>28</v>
      </c>
      <c r="G257" s="0" t="s">
        <v>28</v>
      </c>
      <c r="H257" s="0" t="s">
        <v>1950</v>
      </c>
      <c r="I257" s="0" t="s">
        <v>1957</v>
      </c>
      <c r="J257" s="0" t="n">
        <v>839</v>
      </c>
      <c r="K257" s="0" t="s">
        <v>1958</v>
      </c>
      <c r="L257" s="5" t="n">
        <v>41901</v>
      </c>
      <c r="M257" s="0" t="s">
        <v>305</v>
      </c>
      <c r="N257" s="0" t="s">
        <v>376</v>
      </c>
      <c r="O257" s="0" t="s">
        <v>28</v>
      </c>
      <c r="P257" s="0" t="s">
        <v>1959</v>
      </c>
      <c r="Q257" s="0" t="n">
        <f aca="false">LOOKUP(A257,'budget_gross.tsv'!A$2:A$8468,'budget_gross.tsv'!B$2:B$8468)</f>
        <v>800000</v>
      </c>
      <c r="R257" s="0" t="n">
        <f aca="false">LOOKUP(A257,'budget_gross.tsv'!A$2:A$8468,'budget_gross.tsv'!C$2:C$8468)</f>
        <v>3709</v>
      </c>
      <c r="S257" s="1" t="n">
        <f aca="false">R257-Q257</f>
        <v>-796291</v>
      </c>
      <c r="T257" s="2" t="n">
        <f aca="false">Q257 * 1.04</f>
        <v>832000</v>
      </c>
      <c r="U257" s="2" t="n">
        <f aca="false">R257 * 1.04</f>
        <v>3857.36</v>
      </c>
      <c r="V257" s="2" t="n">
        <f aca="false">S257 * 1.04</f>
        <v>-828142.64</v>
      </c>
      <c r="W257" s="1" t="n">
        <f aca="false">R257/Q257</f>
        <v>0.00463625</v>
      </c>
      <c r="X257" s="3" t="n">
        <v>1</v>
      </c>
    </row>
    <row r="258" customFormat="false" ht="15" hidden="false" customHeight="false" outlineLevel="0" collapsed="false">
      <c r="A258" s="0" t="s">
        <v>1960</v>
      </c>
      <c r="B258" s="0" t="s">
        <v>1961</v>
      </c>
      <c r="C258" s="0" t="s">
        <v>1962</v>
      </c>
      <c r="D258" s="0" t="s">
        <v>1449</v>
      </c>
      <c r="E258" s="0" t="n">
        <v>8.2</v>
      </c>
      <c r="F258" s="0" t="n">
        <v>67</v>
      </c>
      <c r="G258" s="5" t="n">
        <v>41961</v>
      </c>
      <c r="H258" s="0" t="s">
        <v>1963</v>
      </c>
      <c r="I258" s="0" t="s">
        <v>1964</v>
      </c>
      <c r="J258" s="6" t="n">
        <v>2420</v>
      </c>
      <c r="K258" s="0" t="s">
        <v>1965</v>
      </c>
      <c r="L258" s="5" t="n">
        <v>41930</v>
      </c>
      <c r="M258" s="0" t="s">
        <v>288</v>
      </c>
      <c r="N258" s="0" t="s">
        <v>1966</v>
      </c>
      <c r="O258" s="0" t="s">
        <v>749</v>
      </c>
      <c r="Q258" s="0" t="n">
        <f aca="false">LOOKUP(A258,'budget_gross.tsv'!A$2:A$8468,'budget_gross.tsv'!B$2:B$8468)</f>
        <v>600000</v>
      </c>
      <c r="R258" s="0" t="n">
        <f aca="false">LOOKUP(A258,'budget_gross.tsv'!A$2:A$8468,'budget_gross.tsv'!C$2:C$8468)</f>
        <v>150200</v>
      </c>
      <c r="S258" s="1" t="n">
        <f aca="false">R258-Q258</f>
        <v>-449800</v>
      </c>
      <c r="T258" s="2" t="n">
        <f aca="false">Q258 * 1.04</f>
        <v>624000</v>
      </c>
      <c r="U258" s="2" t="n">
        <f aca="false">R258 * 1.04</f>
        <v>156208</v>
      </c>
      <c r="V258" s="2" t="n">
        <f aca="false">S258 * 1.04</f>
        <v>-467792</v>
      </c>
      <c r="W258" s="1" t="n">
        <f aca="false">R258/Q258</f>
        <v>0.250333333333333</v>
      </c>
      <c r="X258" s="3" t="n">
        <v>1</v>
      </c>
    </row>
    <row r="259" customFormat="false" ht="15" hidden="false" customHeight="false" outlineLevel="0" collapsed="false">
      <c r="A259" s="0" t="s">
        <v>1967</v>
      </c>
      <c r="B259" s="0" t="s">
        <v>1968</v>
      </c>
      <c r="C259" s="0" t="s">
        <v>1969</v>
      </c>
      <c r="D259" s="0" t="s">
        <v>1449</v>
      </c>
      <c r="E259" s="0" t="n">
        <v>6.8</v>
      </c>
      <c r="F259" s="0" t="n">
        <v>86</v>
      </c>
      <c r="G259" s="5" t="n">
        <v>42107</v>
      </c>
      <c r="H259" s="0" t="s">
        <v>391</v>
      </c>
      <c r="I259" s="0" t="s">
        <v>1970</v>
      </c>
      <c r="J259" s="6" t="n">
        <v>132427</v>
      </c>
      <c r="K259" s="0" t="s">
        <v>1971</v>
      </c>
      <c r="L259" s="5" t="n">
        <v>41971</v>
      </c>
      <c r="M259" s="0" t="s">
        <v>98</v>
      </c>
      <c r="N259" s="0" t="s">
        <v>1972</v>
      </c>
      <c r="O259" s="0" t="s">
        <v>1973</v>
      </c>
      <c r="P259" s="0" t="s">
        <v>1974</v>
      </c>
      <c r="Q259" s="0" t="n">
        <f aca="false">LOOKUP(A259,'budget_gross.tsv'!A$2:A$8468,'budget_gross.tsv'!B$2:B$8468)</f>
        <v>2000000</v>
      </c>
      <c r="R259" s="0" t="n">
        <f aca="false">LOOKUP(A259,'budget_gross.tsv'!A$2:A$8468,'budget_gross.tsv'!C$2:C$8468)</f>
        <v>924279</v>
      </c>
      <c r="S259" s="1" t="n">
        <f aca="false">R259-Q259</f>
        <v>-1075721</v>
      </c>
      <c r="T259" s="2" t="n">
        <f aca="false">Q259 * 1.04</f>
        <v>2080000</v>
      </c>
      <c r="U259" s="2" t="n">
        <f aca="false">R259 * 1.04</f>
        <v>961250.16</v>
      </c>
      <c r="V259" s="2" t="n">
        <f aca="false">S259 * 1.04</f>
        <v>-1118749.84</v>
      </c>
      <c r="W259" s="1" t="n">
        <f aca="false">R259/Q259</f>
        <v>0.4621395</v>
      </c>
      <c r="X259" s="3" t="n">
        <v>1</v>
      </c>
    </row>
    <row r="260" customFormat="false" ht="15" hidden="false" customHeight="false" outlineLevel="0" collapsed="false">
      <c r="A260" s="0" t="s">
        <v>1975</v>
      </c>
      <c r="B260" s="0" t="s">
        <v>1976</v>
      </c>
      <c r="C260" s="0" t="s">
        <v>1977</v>
      </c>
      <c r="D260" s="0" t="s">
        <v>1449</v>
      </c>
      <c r="E260" s="0" t="n">
        <v>7.4</v>
      </c>
      <c r="F260" s="0" t="n">
        <v>71</v>
      </c>
      <c r="G260" s="0" t="s">
        <v>28</v>
      </c>
      <c r="H260" s="0" t="s">
        <v>28</v>
      </c>
      <c r="I260" s="0" t="s">
        <v>1978</v>
      </c>
      <c r="J260" s="6" t="n">
        <v>1054</v>
      </c>
      <c r="K260" s="0" t="s">
        <v>1979</v>
      </c>
      <c r="L260" s="5" t="n">
        <v>42130</v>
      </c>
      <c r="M260" s="0" t="s">
        <v>124</v>
      </c>
      <c r="N260" s="0" t="s">
        <v>1980</v>
      </c>
      <c r="O260" s="0" t="s">
        <v>959</v>
      </c>
      <c r="P260" s="0" t="s">
        <v>1981</v>
      </c>
      <c r="Q260" s="0" t="n">
        <f aca="false">LOOKUP(A260,'budget_gross.tsv'!A$2:A$8468,'budget_gross.tsv'!B$2:B$8468)</f>
        <v>100000</v>
      </c>
      <c r="R260" s="0" t="n">
        <f aca="false">LOOKUP(A260,'budget_gross.tsv'!A$2:A$8468,'budget_gross.tsv'!C$2:C$8468)</f>
        <v>13000</v>
      </c>
      <c r="S260" s="1" t="n">
        <f aca="false">R260-Q260</f>
        <v>-87000</v>
      </c>
      <c r="T260" s="2" t="n">
        <f aca="false">Q260 * 1.03</f>
        <v>103000</v>
      </c>
      <c r="U260" s="2" t="n">
        <f aca="false">R260 * 1.03</f>
        <v>13390</v>
      </c>
      <c r="V260" s="2" t="n">
        <f aca="false">S260 * 1.03</f>
        <v>-89610</v>
      </c>
      <c r="W260" s="1" t="n">
        <f aca="false">R260/Q260</f>
        <v>0.13</v>
      </c>
      <c r="X260" s="3" t="n">
        <v>1</v>
      </c>
    </row>
    <row r="261" customFormat="false" ht="15" hidden="false" customHeight="false" outlineLevel="0" collapsed="false">
      <c r="A261" s="0" t="s">
        <v>1982</v>
      </c>
      <c r="B261" s="0" t="s">
        <v>1983</v>
      </c>
      <c r="C261" s="0" t="s">
        <v>1984</v>
      </c>
      <c r="D261" s="0" t="s">
        <v>1449</v>
      </c>
      <c r="E261" s="0" t="n">
        <v>7.9</v>
      </c>
      <c r="F261" s="0" t="n">
        <v>82</v>
      </c>
      <c r="G261" s="0" t="s">
        <v>28</v>
      </c>
      <c r="H261" s="0" t="s">
        <v>28</v>
      </c>
      <c r="I261" s="0" t="s">
        <v>1985</v>
      </c>
      <c r="J261" s="6" t="n">
        <v>12926</v>
      </c>
      <c r="K261" s="0" t="s">
        <v>1986</v>
      </c>
      <c r="L261" s="5" t="n">
        <v>42149</v>
      </c>
      <c r="M261" s="0" t="s">
        <v>1987</v>
      </c>
      <c r="N261" s="0" t="s">
        <v>1355</v>
      </c>
      <c r="O261" s="0" t="s">
        <v>1988</v>
      </c>
      <c r="P261" s="0" t="s">
        <v>1989</v>
      </c>
      <c r="Q261" s="0" t="n">
        <f aca="false">LOOKUP(A261,'budget_gross.tsv'!A$2:A$8468,'budget_gross.tsv'!B$2:B$8468)</f>
        <v>1400000</v>
      </c>
      <c r="R261" s="0" t="n">
        <f aca="false">LOOKUP(A261,'budget_gross.tsv'!A$2:A$8468,'budget_gross.tsv'!C$2:C$8468)</f>
        <v>1329249</v>
      </c>
      <c r="S261" s="1" t="n">
        <f aca="false">R261-Q261</f>
        <v>-70751</v>
      </c>
      <c r="T261" s="2" t="n">
        <f aca="false">Q261 * 1.03</f>
        <v>1442000</v>
      </c>
      <c r="U261" s="2" t="n">
        <f aca="false">R261 * 1.03</f>
        <v>1369126.47</v>
      </c>
      <c r="V261" s="2" t="n">
        <f aca="false">S261 * 1.03</f>
        <v>-72873.53</v>
      </c>
      <c r="W261" s="1" t="n">
        <f aca="false">R261/Q261</f>
        <v>0.949463571428571</v>
      </c>
      <c r="X261" s="3" t="n">
        <v>1</v>
      </c>
    </row>
    <row r="262" customFormat="false" ht="15" hidden="false" customHeight="false" outlineLevel="0" collapsed="false">
      <c r="A262" s="0" t="s">
        <v>1990</v>
      </c>
      <c r="B262" s="0" t="s">
        <v>1991</v>
      </c>
      <c r="C262" s="0" t="s">
        <v>1992</v>
      </c>
      <c r="D262" s="0" t="s">
        <v>1449</v>
      </c>
      <c r="E262" s="0" t="n">
        <v>6.4</v>
      </c>
      <c r="F262" s="0" t="n">
        <v>80</v>
      </c>
      <c r="G262" s="5" t="n">
        <v>42395</v>
      </c>
      <c r="H262" s="0" t="s">
        <v>1993</v>
      </c>
      <c r="I262" s="0" t="s">
        <v>1994</v>
      </c>
      <c r="J262" s="6" t="n">
        <v>11767</v>
      </c>
      <c r="K262" s="0" t="s">
        <v>1995</v>
      </c>
      <c r="L262" s="5" t="n">
        <v>42243</v>
      </c>
      <c r="M262" s="0" t="s">
        <v>197</v>
      </c>
      <c r="N262" s="0" t="s">
        <v>1176</v>
      </c>
      <c r="O262" s="0" t="s">
        <v>1996</v>
      </c>
      <c r="P262" s="0" t="s">
        <v>1997</v>
      </c>
      <c r="Q262" s="0" t="n">
        <f aca="false">LOOKUP(A262,'budget_gross.tsv'!A$2:A$8468,'budget_gross.tsv'!B$2:B$8468)</f>
        <v>15000000</v>
      </c>
      <c r="R262" s="0" t="n">
        <f aca="false">LOOKUP(A262,'budget_gross.tsv'!A$2:A$8468,'budget_gross.tsv'!C$2:C$8468)</f>
        <v>613556</v>
      </c>
      <c r="S262" s="1" t="n">
        <f aca="false">R262-Q262</f>
        <v>-14386444</v>
      </c>
      <c r="T262" s="2" t="n">
        <f aca="false">Q262 * 1.03</f>
        <v>15450000</v>
      </c>
      <c r="U262" s="2" t="n">
        <f aca="false">R262 * 1.03</f>
        <v>631962.68</v>
      </c>
      <c r="V262" s="2" t="n">
        <f aca="false">S262 * 1.03</f>
        <v>-14818037.32</v>
      </c>
      <c r="W262" s="1" t="n">
        <f aca="false">R262/Q262</f>
        <v>0.0409037333333333</v>
      </c>
      <c r="X262" s="3" t="n">
        <v>1</v>
      </c>
    </row>
    <row r="263" customFormat="false" ht="15" hidden="false" customHeight="false" outlineLevel="0" collapsed="false">
      <c r="A263" s="0" t="s">
        <v>1998</v>
      </c>
      <c r="B263" s="0" t="s">
        <v>1999</v>
      </c>
      <c r="C263" s="0" t="s">
        <v>2000</v>
      </c>
      <c r="D263" s="0" t="s">
        <v>1449</v>
      </c>
      <c r="E263" s="0" t="n">
        <v>7.8</v>
      </c>
      <c r="F263" s="0" t="n">
        <v>79</v>
      </c>
      <c r="G263" s="0" t="s">
        <v>28</v>
      </c>
      <c r="H263" s="0" t="s">
        <v>2001</v>
      </c>
      <c r="I263" s="0" t="s">
        <v>2002</v>
      </c>
      <c r="J263" s="6" t="n">
        <v>50439</v>
      </c>
      <c r="K263" s="0" t="s">
        <v>2003</v>
      </c>
      <c r="L263" s="5" t="n">
        <v>42293</v>
      </c>
      <c r="M263" s="0" t="s">
        <v>705</v>
      </c>
      <c r="N263" s="0" t="s">
        <v>1741</v>
      </c>
      <c r="O263" s="0" t="s">
        <v>2004</v>
      </c>
      <c r="P263" s="0" t="s">
        <v>2005</v>
      </c>
      <c r="Q263" s="0" t="n">
        <f aca="false">LOOKUP(A263,'budget_gross.tsv'!A$2:A$8468,'budget_gross.tsv'!B$2:B$8468)</f>
        <v>6000000</v>
      </c>
      <c r="R263" s="0" t="n">
        <f aca="false">LOOKUP(A263,'budget_gross.tsv'!A$2:A$8468,'budget_gross.tsv'!C$2:C$8468)</f>
        <v>83861</v>
      </c>
      <c r="S263" s="1" t="n">
        <f aca="false">R263-Q263</f>
        <v>-5916139</v>
      </c>
      <c r="T263" s="2" t="n">
        <f aca="false">Q263 * 1.03</f>
        <v>6180000</v>
      </c>
      <c r="U263" s="2" t="n">
        <f aca="false">R263 * 1.03</f>
        <v>86376.83</v>
      </c>
      <c r="V263" s="2" t="n">
        <f aca="false">S263 * 1.03</f>
        <v>-6093623.17</v>
      </c>
      <c r="W263" s="1" t="n">
        <f aca="false">R263/Q263</f>
        <v>0.0139768333333333</v>
      </c>
      <c r="X263" s="3" t="n">
        <v>1</v>
      </c>
    </row>
    <row r="264" customFormat="false" ht="15" hidden="false" customHeight="false" outlineLevel="0" collapsed="false">
      <c r="A264" s="0" t="s">
        <v>2006</v>
      </c>
      <c r="B264" s="0" t="s">
        <v>2007</v>
      </c>
      <c r="C264" s="0" t="s">
        <v>2008</v>
      </c>
      <c r="D264" s="0" t="s">
        <v>1449</v>
      </c>
      <c r="E264" s="0" t="n">
        <v>6</v>
      </c>
      <c r="F264" s="0" t="n">
        <v>48</v>
      </c>
      <c r="G264" s="5" t="n">
        <v>42493</v>
      </c>
      <c r="H264" s="0" t="s">
        <v>28</v>
      </c>
      <c r="I264" s="0" t="s">
        <v>2009</v>
      </c>
      <c r="J264" s="6" t="n">
        <v>2267</v>
      </c>
      <c r="K264" s="0" t="s">
        <v>1734</v>
      </c>
      <c r="L264" s="5" t="n">
        <v>42356</v>
      </c>
      <c r="M264" s="0" t="s">
        <v>808</v>
      </c>
      <c r="N264" s="0" t="s">
        <v>2010</v>
      </c>
      <c r="O264" s="0" t="s">
        <v>2011</v>
      </c>
      <c r="Q264" s="0" t="n">
        <f aca="false">LOOKUP(A264,'budget_gross.tsv'!A$2:A$8468,'budget_gross.tsv'!B$2:B$8468)</f>
        <v>37000000</v>
      </c>
      <c r="R264" s="0" t="n">
        <f aca="false">LOOKUP(A264,'budget_gross.tsv'!A$2:A$8468,'budget_gross.tsv'!C$2:C$8468)</f>
        <v>1243810</v>
      </c>
      <c r="S264" s="1" t="n">
        <f aca="false">R264-Q264</f>
        <v>-35756190</v>
      </c>
      <c r="T264" s="2" t="n">
        <f aca="false">Q264 * 1.03</f>
        <v>38110000</v>
      </c>
      <c r="U264" s="2" t="n">
        <f aca="false">R264 * 1.03</f>
        <v>1281124.3</v>
      </c>
      <c r="V264" s="2" t="n">
        <f aca="false">S264 * 1.03</f>
        <v>-36828875.7</v>
      </c>
      <c r="W264" s="1" t="n">
        <f aca="false">R264/Q264</f>
        <v>0.0336164864864865</v>
      </c>
      <c r="X264" s="3" t="n">
        <v>1</v>
      </c>
    </row>
    <row r="265" customFormat="false" ht="17" hidden="false" customHeight="false" outlineLevel="0" collapsed="false">
      <c r="A265" s="4" t="s">
        <v>2012</v>
      </c>
      <c r="B265" s="4" t="s">
        <v>2013</v>
      </c>
      <c r="C265" s="4" t="s">
        <v>2014</v>
      </c>
      <c r="D265" s="4" t="s">
        <v>1449</v>
      </c>
      <c r="E265" s="4" t="n">
        <v>8.1</v>
      </c>
      <c r="F265" s="4" t="n">
        <v>84</v>
      </c>
      <c r="G265" s="4" t="s">
        <v>28</v>
      </c>
      <c r="H265" s="4" t="s">
        <v>28</v>
      </c>
      <c r="I265" s="4" t="s">
        <v>2015</v>
      </c>
      <c r="J265" s="6" t="n">
        <v>34440</v>
      </c>
      <c r="K265" s="4" t="s">
        <v>2016</v>
      </c>
      <c r="L265" s="7" t="n">
        <v>42522</v>
      </c>
      <c r="M265" s="4" t="s">
        <v>493</v>
      </c>
      <c r="N265" s="4" t="s">
        <v>1780</v>
      </c>
      <c r="O265" s="4" t="s">
        <v>2017</v>
      </c>
      <c r="P265" s="4" t="s">
        <v>2018</v>
      </c>
      <c r="Q265" s="0" t="n">
        <f aca="false">LOOKUP(A265,'budget_gross.tsv'!A$2:A$8468,'budget_gross.tsv'!B$2:B$8468)</f>
        <v>10000000000</v>
      </c>
      <c r="R265" s="0" t="n">
        <f aca="false">LOOKUP(A265,'budget_gross.tsv'!A$2:A$8468,'budget_gross.tsv'!C$2:C$8468)</f>
        <v>2005473</v>
      </c>
      <c r="S265" s="8" t="n">
        <f aca="false">R265-Q265</f>
        <v>-9997994527</v>
      </c>
      <c r="T265" s="8" t="n">
        <f aca="false">R265/Q265</f>
        <v>0.0002005473</v>
      </c>
      <c r="U265" s="9" t="n">
        <f aca="false">Q265*1.02</f>
        <v>10200000000</v>
      </c>
      <c r="V265" s="9" t="n">
        <f aca="false">R265*1.02</f>
        <v>2045582.46</v>
      </c>
      <c r="W265" s="1" t="n">
        <f aca="false">R265/Q265</f>
        <v>0.0002005473</v>
      </c>
      <c r="X265" s="0" t="n">
        <v>1</v>
      </c>
    </row>
    <row r="266" customFormat="false" ht="17" hidden="false" customHeight="false" outlineLevel="0" collapsed="false">
      <c r="A266" s="4" t="s">
        <v>2019</v>
      </c>
      <c r="B266" s="4" t="s">
        <v>2020</v>
      </c>
      <c r="C266" s="4" t="s">
        <v>2021</v>
      </c>
      <c r="D266" s="4" t="s">
        <v>1449</v>
      </c>
      <c r="E266" s="4" t="n">
        <v>7.1</v>
      </c>
      <c r="F266" s="4" t="s">
        <v>28</v>
      </c>
      <c r="G266" s="4" t="s">
        <v>28</v>
      </c>
      <c r="H266" s="4" t="s">
        <v>400</v>
      </c>
      <c r="I266" s="4" t="s">
        <v>2022</v>
      </c>
      <c r="J266" s="6" t="n">
        <v>27797</v>
      </c>
      <c r="K266" s="4" t="s">
        <v>2023</v>
      </c>
      <c r="L266" s="7" t="n">
        <v>42557</v>
      </c>
      <c r="M266" s="4" t="s">
        <v>958</v>
      </c>
      <c r="N266" s="4" t="s">
        <v>2024</v>
      </c>
      <c r="O266" s="4" t="s">
        <v>2025</v>
      </c>
      <c r="P266" s="4" t="s">
        <v>2026</v>
      </c>
      <c r="Q266" s="0" t="n">
        <f aca="false">LOOKUP(A266,'budget_gross.tsv'!A$2:A$8468,'budget_gross.tsv'!B$2:B$8468)</f>
        <v>700000000</v>
      </c>
      <c r="R266" s="0" t="n">
        <f aca="false">LOOKUP(A266,'budget_gross.tsv'!A$2:A$8468,'budget_gross.tsv'!C$2:C$8468)</f>
        <v>6173</v>
      </c>
      <c r="S266" s="8" t="n">
        <f aca="false">R266-Q266</f>
        <v>-699993827</v>
      </c>
      <c r="T266" s="8" t="n">
        <f aca="false">R266/Q266</f>
        <v>8.81857142857143E-006</v>
      </c>
      <c r="U266" s="9" t="n">
        <f aca="false">Q266*1.02</f>
        <v>714000000</v>
      </c>
      <c r="V266" s="9" t="n">
        <f aca="false">R266*1.02</f>
        <v>6296.46</v>
      </c>
      <c r="W266" s="1" t="n">
        <f aca="false">R266/Q266</f>
        <v>8.81857142857143E-006</v>
      </c>
      <c r="X266" s="0" t="n">
        <v>1</v>
      </c>
    </row>
    <row r="267" customFormat="false" ht="17" hidden="false" customHeight="false" outlineLevel="0" collapsed="false">
      <c r="A267" s="4" t="s">
        <v>2027</v>
      </c>
      <c r="B267" s="4" t="s">
        <v>2028</v>
      </c>
      <c r="C267" s="4" t="s">
        <v>2029</v>
      </c>
      <c r="D267" s="4" t="s">
        <v>1449</v>
      </c>
      <c r="E267" s="4" t="n">
        <v>7.5</v>
      </c>
      <c r="F267" s="4" t="n">
        <v>72</v>
      </c>
      <c r="G267" s="7" t="n">
        <v>42752</v>
      </c>
      <c r="H267" s="4" t="s">
        <v>2030</v>
      </c>
      <c r="I267" s="4" t="s">
        <v>2031</v>
      </c>
      <c r="J267" s="6" t="n">
        <v>60944</v>
      </c>
      <c r="K267" s="4" t="s">
        <v>2032</v>
      </c>
      <c r="L267" s="7" t="n">
        <v>42571</v>
      </c>
      <c r="M267" s="4" t="s">
        <v>355</v>
      </c>
      <c r="N267" s="4" t="s">
        <v>1452</v>
      </c>
      <c r="O267" s="4" t="s">
        <v>2033</v>
      </c>
      <c r="P267" s="4" t="s">
        <v>2034</v>
      </c>
      <c r="Q267" s="0" t="n">
        <f aca="false">LOOKUP(A267,'budget_gross.tsv'!A$2:A$8468,'budget_gross.tsv'!B$2:B$8468)</f>
        <v>10000000000</v>
      </c>
      <c r="R267" s="0" t="n">
        <f aca="false">LOOKUP(A267,'budget_gross.tsv'!A$2:A$8468,'budget_gross.tsv'!C$2:C$8468)</f>
        <v>2129768</v>
      </c>
      <c r="S267" s="8" t="n">
        <f aca="false">R267-Q267</f>
        <v>-9997870232</v>
      </c>
      <c r="T267" s="8" t="n">
        <f aca="false">R267/Q267</f>
        <v>0.0002129768</v>
      </c>
      <c r="U267" s="9" t="n">
        <f aca="false">Q267*1.02</f>
        <v>10200000000</v>
      </c>
      <c r="V267" s="9" t="n">
        <f aca="false">R267*1.02</f>
        <v>2172363.36</v>
      </c>
      <c r="W267" s="1" t="n">
        <f aca="false">R267/Q267</f>
        <v>0.0002129768</v>
      </c>
      <c r="X267" s="0" t="n">
        <v>1</v>
      </c>
    </row>
    <row r="268" customFormat="false" ht="17" hidden="false" customHeight="false" outlineLevel="0" collapsed="false">
      <c r="A268" s="4" t="s">
        <v>2035</v>
      </c>
      <c r="B268" s="4" t="s">
        <v>2036</v>
      </c>
      <c r="C268" s="4" t="s">
        <v>2037</v>
      </c>
      <c r="D268" s="4" t="s">
        <v>1449</v>
      </c>
      <c r="E268" s="4" t="n">
        <v>6.5</v>
      </c>
      <c r="F268" s="4" t="s">
        <v>28</v>
      </c>
      <c r="G268" s="4" t="s">
        <v>28</v>
      </c>
      <c r="H268" s="4" t="s">
        <v>2038</v>
      </c>
      <c r="I268" s="4" t="s">
        <v>2039</v>
      </c>
      <c r="J268" s="6" t="n">
        <v>8606</v>
      </c>
      <c r="K268" s="4" t="s">
        <v>2040</v>
      </c>
      <c r="L268" s="7" t="n">
        <v>42573</v>
      </c>
      <c r="M268" s="4" t="s">
        <v>1005</v>
      </c>
      <c r="N268" s="4" t="s">
        <v>2041</v>
      </c>
      <c r="O268" s="4" t="s">
        <v>28</v>
      </c>
      <c r="P268" s="4" t="s">
        <v>2042</v>
      </c>
      <c r="Q268" s="0" t="n">
        <f aca="false">LOOKUP(A268,'budget_gross.tsv'!A$2:A$8468,'budget_gross.tsv'!B$2:B$8468)</f>
        <v>11000000</v>
      </c>
      <c r="R268" s="0" t="n">
        <f aca="false">LOOKUP(A268,'budget_gross.tsv'!A$2:A$8468,'budget_gross.tsv'!C$2:C$8468)</f>
        <v>3903095</v>
      </c>
      <c r="S268" s="8" t="n">
        <f aca="false">R268-Q268</f>
        <v>-7096905</v>
      </c>
      <c r="T268" s="8" t="n">
        <f aca="false">R268/Q268</f>
        <v>0.354826818181818</v>
      </c>
      <c r="U268" s="9" t="n">
        <f aca="false">Q268*1.02</f>
        <v>11220000</v>
      </c>
      <c r="V268" s="9" t="n">
        <f aca="false">R268*1.02</f>
        <v>3981156.9</v>
      </c>
      <c r="W268" s="1" t="n">
        <f aca="false">R268/Q268</f>
        <v>0.354826818181818</v>
      </c>
      <c r="X268" s="0" t="n">
        <v>1</v>
      </c>
    </row>
    <row r="269" customFormat="false" ht="17" hidden="false" customHeight="false" outlineLevel="0" collapsed="false">
      <c r="A269" s="4" t="s">
        <v>2043</v>
      </c>
      <c r="B269" s="4" t="s">
        <v>2044</v>
      </c>
      <c r="C269" s="4" t="s">
        <v>2045</v>
      </c>
      <c r="D269" s="4" t="s">
        <v>1449</v>
      </c>
      <c r="E269" s="4" t="n">
        <v>6.2</v>
      </c>
      <c r="F269" s="4" t="n">
        <v>50</v>
      </c>
      <c r="G269" s="7" t="n">
        <v>42857</v>
      </c>
      <c r="H269" s="4" t="s">
        <v>2046</v>
      </c>
      <c r="I269" s="4" t="s">
        <v>2047</v>
      </c>
      <c r="J269" s="6" t="n">
        <v>2419</v>
      </c>
      <c r="K269" s="4" t="s">
        <v>2048</v>
      </c>
      <c r="L269" s="7" t="n">
        <v>42594</v>
      </c>
      <c r="M269" s="4" t="s">
        <v>1652</v>
      </c>
      <c r="N269" s="4" t="s">
        <v>1176</v>
      </c>
      <c r="O269" s="4" t="s">
        <v>28</v>
      </c>
      <c r="Q269" s="0" t="n">
        <f aca="false">LOOKUP(A269,'budget_gross.tsv'!A$2:A$8468,'budget_gross.tsv'!B$2:B$8468)</f>
        <v>12620000</v>
      </c>
      <c r="R269" s="0" t="n">
        <f aca="false">LOOKUP(A269,'budget_gross.tsv'!A$2:A$8468,'budget_gross.tsv'!C$2:C$8468)</f>
        <v>1022720</v>
      </c>
      <c r="S269" s="8" t="n">
        <f aca="false">R269-Q269</f>
        <v>-11597280</v>
      </c>
      <c r="T269" s="8" t="n">
        <f aca="false">R269/Q269</f>
        <v>0.0810396196513471</v>
      </c>
      <c r="U269" s="9" t="n">
        <f aca="false">Q269*1.02</f>
        <v>12872400</v>
      </c>
      <c r="V269" s="9" t="n">
        <f aca="false">R269*1.02</f>
        <v>1043174.4</v>
      </c>
      <c r="W269" s="1" t="n">
        <f aca="false">R269/Q269</f>
        <v>0.0810396196513471</v>
      </c>
      <c r="X269" s="0" t="n">
        <v>1</v>
      </c>
    </row>
    <row r="270" customFormat="false" ht="17" hidden="false" customHeight="false" outlineLevel="0" collapsed="false">
      <c r="A270" s="4" t="s">
        <v>2049</v>
      </c>
      <c r="B270" s="4" t="s">
        <v>2050</v>
      </c>
      <c r="C270" s="4" t="s">
        <v>2051</v>
      </c>
      <c r="D270" s="4" t="s">
        <v>1449</v>
      </c>
      <c r="E270" s="4" t="n">
        <v>7.2</v>
      </c>
      <c r="F270" s="4" t="n">
        <v>78</v>
      </c>
      <c r="G270" s="4" t="s">
        <v>28</v>
      </c>
      <c r="H270" s="4" t="s">
        <v>28</v>
      </c>
      <c r="I270" s="4" t="s">
        <v>2052</v>
      </c>
      <c r="J270" s="6" t="n">
        <v>2802</v>
      </c>
      <c r="K270" s="4" t="s">
        <v>2053</v>
      </c>
      <c r="L270" s="7" t="n">
        <v>42636</v>
      </c>
      <c r="M270" s="4" t="s">
        <v>1713</v>
      </c>
      <c r="N270" s="4" t="s">
        <v>1144</v>
      </c>
      <c r="O270" s="4" t="s">
        <v>2054</v>
      </c>
      <c r="Q270" s="0" t="n">
        <f aca="false">LOOKUP(A270,'budget_gross.tsv'!A$2:A$8468,'budget_gross.tsv'!B$2:B$8468)</f>
        <v>8620000</v>
      </c>
      <c r="R270" s="0" t="n">
        <f aca="false">LOOKUP(A270,'budget_gross.tsv'!A$2:A$8468,'budget_gross.tsv'!C$2:C$8468)</f>
        <v>540268</v>
      </c>
      <c r="S270" s="8" t="n">
        <f aca="false">R270-Q270</f>
        <v>-8079732</v>
      </c>
      <c r="T270" s="8" t="n">
        <f aca="false">R270/Q270</f>
        <v>0.0626761020881671</v>
      </c>
      <c r="U270" s="9" t="n">
        <f aca="false">Q270*1.02</f>
        <v>8792400</v>
      </c>
      <c r="V270" s="9" t="n">
        <f aca="false">R270*1.02</f>
        <v>551073.36</v>
      </c>
      <c r="W270" s="1" t="n">
        <f aca="false">R270/Q270</f>
        <v>0.0626761020881671</v>
      </c>
      <c r="X270" s="0" t="n">
        <v>1</v>
      </c>
    </row>
    <row r="271" customFormat="false" ht="15" hidden="false" customHeight="false" outlineLevel="0" collapsed="false">
      <c r="A271" s="0" t="s">
        <v>2055</v>
      </c>
      <c r="B271" s="0" t="s">
        <v>2056</v>
      </c>
      <c r="C271" s="0" t="s">
        <v>2057</v>
      </c>
      <c r="D271" s="0" t="s">
        <v>2058</v>
      </c>
      <c r="E271" s="0" t="n">
        <v>7</v>
      </c>
      <c r="F271" s="0" t="s">
        <v>28</v>
      </c>
      <c r="G271" s="5" t="n">
        <v>40057</v>
      </c>
      <c r="H271" s="0" t="s">
        <v>2059</v>
      </c>
      <c r="I271" s="0" t="s">
        <v>2060</v>
      </c>
      <c r="J271" s="0" t="n">
        <v>376</v>
      </c>
      <c r="K271" s="0" t="s">
        <v>2061</v>
      </c>
      <c r="L271" s="5" t="n">
        <v>38004</v>
      </c>
      <c r="M271" s="0" t="s">
        <v>89</v>
      </c>
      <c r="N271" s="0" t="s">
        <v>446</v>
      </c>
      <c r="O271" s="0" t="s">
        <v>1058</v>
      </c>
      <c r="P271" s="0" t="s">
        <v>2062</v>
      </c>
      <c r="Q271" s="0" t="n">
        <f aca="false">LOOKUP(A271,'budget_gross.tsv'!A$2:A$8468,'budget_gross.tsv'!B$2:B$8468)</f>
        <v>3000</v>
      </c>
      <c r="R271" s="0" t="n">
        <f aca="false">LOOKUP(A271,'budget_gross.tsv'!A$2:A$8468,'budget_gross.tsv'!C$2:C$8468)</f>
        <v>66892</v>
      </c>
      <c r="S271" s="1" t="n">
        <f aca="false">R271-Q271</f>
        <v>63892</v>
      </c>
      <c r="T271" s="2" t="n">
        <f aca="false">Q271 * 1.3</f>
        <v>3900</v>
      </c>
      <c r="U271" s="2" t="n">
        <f aca="false">R271 * 1.3</f>
        <v>86959.6</v>
      </c>
      <c r="V271" s="2" t="n">
        <f aca="false">S271 * 1.3</f>
        <v>83059.6</v>
      </c>
      <c r="W271" s="1" t="n">
        <f aca="false">R271/Q271</f>
        <v>22.2973333333333</v>
      </c>
      <c r="X271" s="3" t="n">
        <v>4</v>
      </c>
    </row>
    <row r="272" customFormat="false" ht="15" hidden="false" customHeight="false" outlineLevel="0" collapsed="false">
      <c r="A272" s="0" t="s">
        <v>2063</v>
      </c>
      <c r="B272" s="0" t="s">
        <v>2064</v>
      </c>
      <c r="C272" s="0" t="s">
        <v>2065</v>
      </c>
      <c r="D272" s="0" t="s">
        <v>2066</v>
      </c>
      <c r="E272" s="0" t="n">
        <v>4.4</v>
      </c>
      <c r="F272" s="0" t="s">
        <v>28</v>
      </c>
      <c r="G272" s="5" t="n">
        <v>37775</v>
      </c>
      <c r="H272" s="0" t="s">
        <v>86</v>
      </c>
      <c r="I272" s="0" t="s">
        <v>2067</v>
      </c>
      <c r="J272" s="6" t="n">
        <v>5701</v>
      </c>
      <c r="K272" s="0" t="s">
        <v>2068</v>
      </c>
      <c r="L272" s="5" t="n">
        <v>35538</v>
      </c>
      <c r="M272" s="0" t="s">
        <v>2069</v>
      </c>
      <c r="N272" s="0" t="s">
        <v>2070</v>
      </c>
      <c r="O272" s="0" t="s">
        <v>2071</v>
      </c>
      <c r="P272" s="0" t="s">
        <v>2072</v>
      </c>
      <c r="Q272" s="0" t="n">
        <f aca="false">LOOKUP(A272,'budget_gross.tsv'!A$2:A$8468,'budget_gross.tsv'!B$2:B$8468)</f>
        <v>31190000</v>
      </c>
      <c r="R272" s="0" t="n">
        <f aca="false">LOOKUP(A272,'budget_gross.tsv'!A$2:A$8468,'budget_gross.tsv'!C$2:C$8468)</f>
        <v>4529843</v>
      </c>
      <c r="S272" s="1" t="n">
        <f aca="false">R272-Q272</f>
        <v>-26660157</v>
      </c>
      <c r="T272" s="2" t="n">
        <f aca="false">Q272 * 1.53</f>
        <v>47720700</v>
      </c>
      <c r="U272" s="2" t="n">
        <f aca="false">R272 * 1.53</f>
        <v>6930659.79</v>
      </c>
      <c r="V272" s="2" t="n">
        <f aca="false">S272 * 1.53</f>
        <v>-40790040.21</v>
      </c>
      <c r="W272" s="1" t="n">
        <f aca="false">R272/Q272</f>
        <v>0.145233824943892</v>
      </c>
      <c r="X272" s="3" t="n">
        <v>1</v>
      </c>
    </row>
    <row r="273" customFormat="false" ht="15" hidden="false" customHeight="false" outlineLevel="0" collapsed="false">
      <c r="A273" s="0" t="s">
        <v>2073</v>
      </c>
      <c r="B273" s="0" t="s">
        <v>2074</v>
      </c>
      <c r="C273" s="0" t="s">
        <v>2075</v>
      </c>
      <c r="D273" s="0" t="s">
        <v>2066</v>
      </c>
      <c r="E273" s="0" t="n">
        <v>5.4</v>
      </c>
      <c r="F273" s="0" t="s">
        <v>28</v>
      </c>
      <c r="G273" s="5" t="n">
        <v>35976</v>
      </c>
      <c r="H273" s="0" t="s">
        <v>86</v>
      </c>
      <c r="I273" s="0" t="s">
        <v>2076</v>
      </c>
      <c r="J273" s="6" t="n">
        <v>4524</v>
      </c>
      <c r="K273" s="0" t="s">
        <v>2077</v>
      </c>
      <c r="L273" s="5" t="n">
        <v>35622</v>
      </c>
      <c r="M273" s="0" t="s">
        <v>223</v>
      </c>
      <c r="N273" s="0" t="s">
        <v>99</v>
      </c>
      <c r="O273" s="0" t="s">
        <v>1167</v>
      </c>
      <c r="P273" s="0" t="s">
        <v>2078</v>
      </c>
      <c r="Q273" s="0" t="n">
        <f aca="false">LOOKUP(A273,'budget_gross.tsv'!A$2:A$8468,'budget_gross.tsv'!B$2:B$8468)</f>
        <v>28000000</v>
      </c>
      <c r="R273" s="0" t="n">
        <f aca="false">LOOKUP(A273,'budget_gross.tsv'!A$2:A$8468,'budget_gross.tsv'!C$2:C$8468)</f>
        <v>8119205</v>
      </c>
      <c r="S273" s="1" t="n">
        <f aca="false">R273-Q273</f>
        <v>-19880795</v>
      </c>
      <c r="T273" s="2" t="n">
        <f aca="false">Q273 * 1.53</f>
        <v>42840000</v>
      </c>
      <c r="U273" s="2" t="n">
        <f aca="false">R273 * 1.53</f>
        <v>12422383.65</v>
      </c>
      <c r="V273" s="2" t="n">
        <f aca="false">S273 * 1.53</f>
        <v>-30417616.35</v>
      </c>
      <c r="W273" s="1" t="n">
        <f aca="false">R273/Q273</f>
        <v>0.289971607142857</v>
      </c>
      <c r="X273" s="3" t="n">
        <v>1</v>
      </c>
    </row>
    <row r="274" customFormat="false" ht="15" hidden="false" customHeight="false" outlineLevel="0" collapsed="false">
      <c r="A274" s="0" t="s">
        <v>2079</v>
      </c>
      <c r="B274" s="0" t="s">
        <v>2080</v>
      </c>
      <c r="C274" s="0" t="s">
        <v>2081</v>
      </c>
      <c r="D274" s="0" t="s">
        <v>2066</v>
      </c>
      <c r="E274" s="0" t="n">
        <v>5.1</v>
      </c>
      <c r="F274" s="0" t="s">
        <v>28</v>
      </c>
      <c r="G274" s="5" t="n">
        <v>35829</v>
      </c>
      <c r="H274" s="0" t="s">
        <v>2082</v>
      </c>
      <c r="I274" s="0" t="s">
        <v>2083</v>
      </c>
      <c r="J274" s="6" t="n">
        <v>13833</v>
      </c>
      <c r="K274" s="0" t="s">
        <v>2084</v>
      </c>
      <c r="L274" s="5" t="n">
        <v>35643</v>
      </c>
      <c r="M274" s="0" t="s">
        <v>375</v>
      </c>
      <c r="N274" s="0" t="s">
        <v>150</v>
      </c>
      <c r="O274" s="0" t="s">
        <v>1108</v>
      </c>
      <c r="P274" s="0" t="s">
        <v>2085</v>
      </c>
      <c r="Q274" s="0" t="n">
        <f aca="false">LOOKUP(A274,'budget_gross.tsv'!A$2:A$8468,'budget_gross.tsv'!B$2:B$8468)</f>
        <v>3000000</v>
      </c>
      <c r="R274" s="0" t="n">
        <f aca="false">LOOKUP(A274,'budget_gross.tsv'!A$2:A$8468,'budget_gross.tsv'!C$2:C$8468)</f>
        <v>24629916</v>
      </c>
      <c r="S274" s="1" t="n">
        <f aca="false">R274-Q274</f>
        <v>21629916</v>
      </c>
      <c r="T274" s="2" t="n">
        <f aca="false">Q274 * 1.53</f>
        <v>4590000</v>
      </c>
      <c r="U274" s="2" t="n">
        <f aca="false">R274 * 1.53</f>
        <v>37683771.48</v>
      </c>
      <c r="V274" s="2" t="n">
        <f aca="false">S274 * 1.53</f>
        <v>33093771.48</v>
      </c>
      <c r="W274" s="1" t="n">
        <f aca="false">R274/Q274</f>
        <v>8.209972</v>
      </c>
      <c r="X274" s="3" t="n">
        <v>4</v>
      </c>
    </row>
    <row r="275" customFormat="false" ht="15" hidden="false" customHeight="false" outlineLevel="0" collapsed="false">
      <c r="A275" s="0" t="s">
        <v>2086</v>
      </c>
      <c r="B275" s="0" t="s">
        <v>2087</v>
      </c>
      <c r="C275" s="0" t="s">
        <v>2088</v>
      </c>
      <c r="D275" s="0" t="s">
        <v>2066</v>
      </c>
      <c r="E275" s="0" t="n">
        <v>5.1</v>
      </c>
      <c r="F275" s="0" t="s">
        <v>28</v>
      </c>
      <c r="G275" s="5" t="n">
        <v>35815</v>
      </c>
      <c r="H275" s="0" t="s">
        <v>86</v>
      </c>
      <c r="I275" s="0" t="s">
        <v>2089</v>
      </c>
      <c r="J275" s="6" t="n">
        <v>3324</v>
      </c>
      <c r="K275" s="0" t="s">
        <v>2090</v>
      </c>
      <c r="L275" s="5" t="n">
        <v>35664</v>
      </c>
      <c r="M275" s="0" t="s">
        <v>70</v>
      </c>
      <c r="N275" s="0" t="s">
        <v>2091</v>
      </c>
      <c r="O275" s="0" t="s">
        <v>537</v>
      </c>
      <c r="P275" s="0" t="s">
        <v>2092</v>
      </c>
      <c r="Q275" s="0" t="n">
        <f aca="false">LOOKUP(A275,'budget_gross.tsv'!A$2:A$8468,'budget_gross.tsv'!B$2:B$8468)</f>
        <v>15000000</v>
      </c>
      <c r="R275" s="0" t="n">
        <f aca="false">LOOKUP(A275,'budget_gross.tsv'!A$2:A$8468,'budget_gross.tsv'!C$2:C$8468)</f>
        <v>10713605</v>
      </c>
      <c r="S275" s="1" t="n">
        <f aca="false">R275-Q275</f>
        <v>-4286395</v>
      </c>
      <c r="T275" s="2" t="n">
        <f aca="false">Q275 * 1.53</f>
        <v>22950000</v>
      </c>
      <c r="U275" s="2" t="n">
        <f aca="false">R275 * 1.53</f>
        <v>16391815.65</v>
      </c>
      <c r="V275" s="2" t="n">
        <f aca="false">S275 * 1.53</f>
        <v>-6558184.35</v>
      </c>
      <c r="W275" s="1" t="n">
        <f aca="false">R275/Q275</f>
        <v>0.714240333333333</v>
      </c>
      <c r="X275" s="3" t="n">
        <v>1</v>
      </c>
    </row>
    <row r="276" customFormat="false" ht="15" hidden="false" customHeight="false" outlineLevel="0" collapsed="false">
      <c r="A276" s="0" t="s">
        <v>2093</v>
      </c>
      <c r="B276" s="0" t="s">
        <v>2094</v>
      </c>
      <c r="C276" s="0" t="s">
        <v>2095</v>
      </c>
      <c r="D276" s="0" t="s">
        <v>2066</v>
      </c>
      <c r="E276" s="0" t="n">
        <v>3.4</v>
      </c>
      <c r="F276" s="0" t="n">
        <v>32</v>
      </c>
      <c r="G276" s="5" t="n">
        <v>35962</v>
      </c>
      <c r="H276" s="0" t="s">
        <v>2096</v>
      </c>
      <c r="I276" s="0" t="s">
        <v>2097</v>
      </c>
      <c r="J276" s="6" t="n">
        <v>29283</v>
      </c>
      <c r="K276" s="0" t="s">
        <v>2098</v>
      </c>
      <c r="L276" s="5" t="n">
        <v>35818</v>
      </c>
      <c r="M276" s="0" t="s">
        <v>98</v>
      </c>
      <c r="N276" s="0" t="s">
        <v>2099</v>
      </c>
      <c r="O276" s="0" t="s">
        <v>1504</v>
      </c>
      <c r="P276" s="0" t="s">
        <v>2100</v>
      </c>
      <c r="Q276" s="0" t="n">
        <f aca="false">LOOKUP(A276,'budget_gross.tsv'!A$2:A$8468,'budget_gross.tsv'!B$2:B$8468)</f>
        <v>25000000</v>
      </c>
      <c r="R276" s="0" t="n">
        <f aca="false">LOOKUP(A276,'budget_gross.tsv'!A$2:A$8468,'budget_gross.tsv'!C$2:C$8468)</f>
        <v>29342592</v>
      </c>
      <c r="S276" s="1" t="n">
        <f aca="false">R276-Q276</f>
        <v>4342592</v>
      </c>
      <c r="T276" s="2" t="n">
        <f aca="false">Q276 * 1.5</f>
        <v>37500000</v>
      </c>
      <c r="U276" s="2" t="n">
        <f aca="false">R276 * 1.5</f>
        <v>44013888</v>
      </c>
      <c r="V276" s="2" t="n">
        <f aca="false">S276 * 1.5</f>
        <v>6513888</v>
      </c>
      <c r="W276" s="1" t="n">
        <f aca="false">R276/Q276</f>
        <v>1.17370368</v>
      </c>
      <c r="X276" s="3" t="n">
        <v>2</v>
      </c>
    </row>
    <row r="277" customFormat="false" ht="15" hidden="false" customHeight="false" outlineLevel="0" collapsed="false">
      <c r="A277" s="0" t="s">
        <v>2101</v>
      </c>
      <c r="B277" s="0" t="s">
        <v>2102</v>
      </c>
      <c r="C277" s="0" t="s">
        <v>2103</v>
      </c>
      <c r="D277" s="0" t="s">
        <v>2066</v>
      </c>
      <c r="E277" s="0" t="n">
        <v>6.6</v>
      </c>
      <c r="F277" s="0" t="n">
        <v>47</v>
      </c>
      <c r="G277" s="5" t="n">
        <v>36179</v>
      </c>
      <c r="H277" s="0" t="s">
        <v>2104</v>
      </c>
      <c r="I277" s="0" t="s">
        <v>2105</v>
      </c>
      <c r="J277" s="6" t="n">
        <v>6868</v>
      </c>
      <c r="K277" s="0" t="s">
        <v>2106</v>
      </c>
      <c r="L277" s="5" t="n">
        <v>35916</v>
      </c>
      <c r="M277" s="0" t="s">
        <v>180</v>
      </c>
      <c r="N277" s="0" t="s">
        <v>2107</v>
      </c>
      <c r="O277" s="0" t="s">
        <v>502</v>
      </c>
      <c r="P277" s="0" t="s">
        <v>2108</v>
      </c>
      <c r="Q277" s="0" t="n">
        <f aca="false">LOOKUP(A277,'budget_gross.tsv'!A$2:A$8468,'budget_gross.tsv'!B$2:B$8468)</f>
        <v>3000000</v>
      </c>
      <c r="R277" s="0" t="n">
        <f aca="false">LOOKUP(A277,'budget_gross.tsv'!A$2:A$8468,'budget_gross.tsv'!C$2:C$8468)</f>
        <v>302204</v>
      </c>
      <c r="S277" s="1" t="n">
        <f aca="false">R277-Q277</f>
        <v>-2697796</v>
      </c>
      <c r="T277" s="2" t="n">
        <f aca="false">Q277 * 1.5</f>
        <v>4500000</v>
      </c>
      <c r="U277" s="2" t="n">
        <f aca="false">R277 * 1.5</f>
        <v>453306</v>
      </c>
      <c r="V277" s="2" t="n">
        <f aca="false">S277 * 1.5</f>
        <v>-4046694</v>
      </c>
      <c r="W277" s="1" t="n">
        <f aca="false">R277/Q277</f>
        <v>0.100734666666667</v>
      </c>
      <c r="X277" s="3" t="n">
        <v>1</v>
      </c>
    </row>
    <row r="278" customFormat="false" ht="15" hidden="false" customHeight="false" outlineLevel="0" collapsed="false">
      <c r="A278" s="0" t="s">
        <v>2109</v>
      </c>
      <c r="B278" s="0" t="s">
        <v>2110</v>
      </c>
      <c r="C278" s="0" t="s">
        <v>2111</v>
      </c>
      <c r="D278" s="0" t="s">
        <v>2066</v>
      </c>
      <c r="E278" s="0" t="n">
        <v>7</v>
      </c>
      <c r="F278" s="0" t="n">
        <v>64</v>
      </c>
      <c r="G278" s="5" t="n">
        <v>36417</v>
      </c>
      <c r="H278" s="0" t="s">
        <v>2112</v>
      </c>
      <c r="I278" s="0" t="s">
        <v>2113</v>
      </c>
      <c r="J278" s="6" t="n">
        <v>97704</v>
      </c>
      <c r="K278" s="0" t="s">
        <v>2114</v>
      </c>
      <c r="L278" s="5" t="n">
        <v>36147</v>
      </c>
      <c r="M278" s="0" t="s">
        <v>258</v>
      </c>
      <c r="N278" s="0" t="s">
        <v>2115</v>
      </c>
      <c r="O278" s="0" t="s">
        <v>2116</v>
      </c>
      <c r="P278" s="0" t="s">
        <v>2117</v>
      </c>
      <c r="Q278" s="0" t="n">
        <f aca="false">LOOKUP(A278,'budget_gross.tsv'!A$2:A$8468,'budget_gross.tsv'!B$2:B$8468)</f>
        <v>70000000</v>
      </c>
      <c r="R278" s="0" t="n">
        <f aca="false">LOOKUP(A278,'budget_gross.tsv'!A$2:A$8468,'budget_gross.tsv'!C$2:C$8468)</f>
        <v>101217900</v>
      </c>
      <c r="S278" s="1" t="n">
        <f aca="false">R278-Q278</f>
        <v>31217900</v>
      </c>
      <c r="T278" s="2" t="n">
        <f aca="false">Q278 * 1.5</f>
        <v>105000000</v>
      </c>
      <c r="U278" s="2" t="n">
        <f aca="false">R278 * 1.5</f>
        <v>151826850</v>
      </c>
      <c r="V278" s="2" t="n">
        <f aca="false">S278 * 1.5</f>
        <v>46826850</v>
      </c>
      <c r="W278" s="1" t="n">
        <f aca="false">R278/Q278</f>
        <v>1.44597</v>
      </c>
      <c r="X278" s="3" t="n">
        <v>2</v>
      </c>
    </row>
    <row r="279" customFormat="false" ht="15" hidden="false" customHeight="false" outlineLevel="0" collapsed="false">
      <c r="A279" s="0" t="s">
        <v>2118</v>
      </c>
      <c r="B279" s="0" t="s">
        <v>2119</v>
      </c>
      <c r="C279" s="0" t="s">
        <v>2120</v>
      </c>
      <c r="D279" s="0" t="s">
        <v>2066</v>
      </c>
      <c r="E279" s="0" t="n">
        <v>7.8</v>
      </c>
      <c r="F279" s="0" t="n">
        <v>71</v>
      </c>
      <c r="G279" s="5" t="n">
        <v>36370</v>
      </c>
      <c r="H279" s="0" t="s">
        <v>2121</v>
      </c>
      <c r="I279" s="0" t="s">
        <v>2122</v>
      </c>
      <c r="J279" s="6" t="n">
        <v>68907</v>
      </c>
      <c r="K279" s="0" t="s">
        <v>2123</v>
      </c>
      <c r="L279" s="5" t="n">
        <v>36210</v>
      </c>
      <c r="M279" s="0" t="s">
        <v>2069</v>
      </c>
      <c r="N279" s="0" t="s">
        <v>2124</v>
      </c>
      <c r="O279" s="0" t="s">
        <v>2125</v>
      </c>
      <c r="P279" s="0" t="s">
        <v>2126</v>
      </c>
      <c r="Q279" s="0" t="n">
        <f aca="false">LOOKUP(A279,'budget_gross.tsv'!A$2:A$8468,'budget_gross.tsv'!B$2:B$8468)</f>
        <v>25000000</v>
      </c>
      <c r="R279" s="0" t="n">
        <f aca="false">LOOKUP(A279,'budget_gross.tsv'!A$2:A$8468,'budget_gross.tsv'!C$2:C$8468)</f>
        <v>32481825</v>
      </c>
      <c r="S279" s="1" t="n">
        <f aca="false">R279-Q279</f>
        <v>7481825</v>
      </c>
      <c r="T279" s="2" t="n">
        <f aca="false">Q279 * 1.47</f>
        <v>36750000</v>
      </c>
      <c r="U279" s="2" t="n">
        <f aca="false">R279 * 1.47</f>
        <v>47748282.75</v>
      </c>
      <c r="V279" s="2" t="n">
        <f aca="false">S279 * 1.47</f>
        <v>10998282.75</v>
      </c>
      <c r="W279" s="1" t="n">
        <f aca="false">R279/Q279</f>
        <v>1.299273</v>
      </c>
      <c r="X279" s="3" t="n">
        <v>2</v>
      </c>
    </row>
    <row r="280" customFormat="false" ht="15" hidden="false" customHeight="false" outlineLevel="0" collapsed="false">
      <c r="A280" s="0" t="s">
        <v>2127</v>
      </c>
      <c r="B280" s="0" t="s">
        <v>2128</v>
      </c>
      <c r="C280" s="0" t="s">
        <v>2129</v>
      </c>
      <c r="D280" s="0" t="s">
        <v>2066</v>
      </c>
      <c r="E280" s="0" t="n">
        <v>6.9</v>
      </c>
      <c r="F280" s="0" t="n">
        <v>53</v>
      </c>
      <c r="G280" s="5" t="n">
        <v>36480</v>
      </c>
      <c r="H280" s="0" t="s">
        <v>2130</v>
      </c>
      <c r="I280" s="0" t="s">
        <v>2131</v>
      </c>
      <c r="J280" s="6" t="n">
        <v>9678</v>
      </c>
      <c r="K280" s="0" t="s">
        <v>2132</v>
      </c>
      <c r="L280" s="5" t="n">
        <v>36294</v>
      </c>
      <c r="M280" s="0" t="s">
        <v>871</v>
      </c>
      <c r="N280" s="0" t="s">
        <v>2133</v>
      </c>
      <c r="O280" s="0" t="s">
        <v>2134</v>
      </c>
      <c r="P280" s="0" t="s">
        <v>2135</v>
      </c>
      <c r="Q280" s="0" t="n">
        <f aca="false">LOOKUP(A280,'budget_gross.tsv'!A$2:A$8468,'budget_gross.tsv'!B$2:B$8468)</f>
        <v>12000000</v>
      </c>
      <c r="R280" s="0" t="n">
        <f aca="false">LOOKUP(A280,'budget_gross.tsv'!A$2:A$8468,'budget_gross.tsv'!C$2:C$8468)</f>
        <v>14348123</v>
      </c>
      <c r="S280" s="1" t="n">
        <f aca="false">R280-Q280</f>
        <v>2348123</v>
      </c>
      <c r="T280" s="2" t="n">
        <f aca="false">Q280 * 1.47</f>
        <v>17640000</v>
      </c>
      <c r="U280" s="2" t="n">
        <f aca="false">R280 * 1.47</f>
        <v>21091740.81</v>
      </c>
      <c r="V280" s="2" t="n">
        <f aca="false">S280 * 1.47</f>
        <v>3451740.81</v>
      </c>
      <c r="W280" s="1" t="n">
        <f aca="false">R280/Q280</f>
        <v>1.19567691666667</v>
      </c>
      <c r="X280" s="3" t="n">
        <v>2</v>
      </c>
    </row>
    <row r="281" customFormat="false" ht="15" hidden="false" customHeight="false" outlineLevel="0" collapsed="false">
      <c r="A281" s="0" t="s">
        <v>2136</v>
      </c>
      <c r="B281" s="0" t="s">
        <v>2137</v>
      </c>
      <c r="C281" s="0" t="s">
        <v>2138</v>
      </c>
      <c r="D281" s="0" t="s">
        <v>2066</v>
      </c>
      <c r="E281" s="0" t="n">
        <v>6.5</v>
      </c>
      <c r="F281" s="0" t="n">
        <v>51</v>
      </c>
      <c r="G281" s="5" t="n">
        <v>37180</v>
      </c>
      <c r="H281" s="0" t="s">
        <v>95</v>
      </c>
      <c r="I281" s="0" t="s">
        <v>2139</v>
      </c>
      <c r="J281" s="6" t="n">
        <v>573249</v>
      </c>
      <c r="K281" s="0" t="s">
        <v>2140</v>
      </c>
      <c r="L281" s="5" t="n">
        <v>36299</v>
      </c>
      <c r="M281" s="0" t="s">
        <v>672</v>
      </c>
      <c r="N281" s="0" t="s">
        <v>1193</v>
      </c>
      <c r="O281" s="0" t="s">
        <v>2141</v>
      </c>
      <c r="P281" s="0" t="s">
        <v>2142</v>
      </c>
      <c r="Q281" s="0" t="n">
        <f aca="false">LOOKUP(A281,'budget_gross.tsv'!A$2:A$8468,'budget_gross.tsv'!B$2:B$8468)</f>
        <v>115000000</v>
      </c>
      <c r="R281" s="0" t="n">
        <f aca="false">LOOKUP(A281,'budget_gross.tsv'!A$2:A$8468,'budget_gross.tsv'!C$2:C$8468)</f>
        <v>474544677</v>
      </c>
      <c r="S281" s="1" t="n">
        <f aca="false">R281-Q281</f>
        <v>359544677</v>
      </c>
      <c r="T281" s="2" t="n">
        <f aca="false">Q281 * 1.47</f>
        <v>169050000</v>
      </c>
      <c r="U281" s="2" t="n">
        <f aca="false">R281 * 1.47</f>
        <v>697580675.19</v>
      </c>
      <c r="V281" s="2" t="n">
        <f aca="false">S281 * 1.47</f>
        <v>528530675.19</v>
      </c>
      <c r="W281" s="1" t="n">
        <f aca="false">R281/Q281</f>
        <v>4.12647545217391</v>
      </c>
      <c r="X281" s="3" t="n">
        <v>4</v>
      </c>
    </row>
    <row r="282" customFormat="false" ht="15" hidden="false" customHeight="false" outlineLevel="0" collapsed="false">
      <c r="A282" s="0" t="s">
        <v>2143</v>
      </c>
      <c r="B282" s="0" t="s">
        <v>2144</v>
      </c>
      <c r="C282" s="0" t="s">
        <v>2145</v>
      </c>
      <c r="D282" s="0" t="s">
        <v>2066</v>
      </c>
      <c r="E282" s="0" t="n">
        <v>3.9</v>
      </c>
      <c r="F282" s="0" t="n">
        <v>44</v>
      </c>
      <c r="G282" s="5" t="n">
        <v>36522</v>
      </c>
      <c r="H282" s="0" t="s">
        <v>86</v>
      </c>
      <c r="I282" s="0" t="s">
        <v>2146</v>
      </c>
      <c r="J282" s="6" t="n">
        <v>8556</v>
      </c>
      <c r="K282" s="0" t="s">
        <v>2147</v>
      </c>
      <c r="L282" s="5" t="n">
        <v>36399</v>
      </c>
      <c r="M282" s="0" t="s">
        <v>989</v>
      </c>
      <c r="N282" s="0" t="s">
        <v>2148</v>
      </c>
      <c r="O282" s="0" t="s">
        <v>28</v>
      </c>
      <c r="P282" s="0" t="s">
        <v>2149</v>
      </c>
      <c r="Q282" s="0" t="n">
        <f aca="false">LOOKUP(A282,'budget_gross.tsv'!A$2:A$8468,'budget_gross.tsv'!B$2:B$8468)</f>
        <v>70000000</v>
      </c>
      <c r="R282" s="0" t="n">
        <f aca="false">LOOKUP(A282,'budget_gross.tsv'!A$2:A$8468,'budget_gross.tsv'!C$2:C$8468)</f>
        <v>9694105</v>
      </c>
      <c r="S282" s="1" t="n">
        <f aca="false">R282-Q282</f>
        <v>-60305895</v>
      </c>
      <c r="T282" s="2" t="n">
        <f aca="false">Q282 * 1.47</f>
        <v>102900000</v>
      </c>
      <c r="U282" s="2" t="n">
        <f aca="false">R282 * 1.47</f>
        <v>14250334.35</v>
      </c>
      <c r="V282" s="2" t="n">
        <f aca="false">S282 * 1.47</f>
        <v>-88649665.65</v>
      </c>
      <c r="W282" s="1" t="n">
        <f aca="false">R282/Q282</f>
        <v>0.138487214285714</v>
      </c>
      <c r="X282" s="3" t="n">
        <v>1</v>
      </c>
    </row>
    <row r="283" customFormat="false" ht="15" hidden="false" customHeight="false" outlineLevel="0" collapsed="false">
      <c r="A283" s="0" t="s">
        <v>2150</v>
      </c>
      <c r="B283" s="0" t="s">
        <v>2151</v>
      </c>
      <c r="C283" s="0" t="s">
        <v>2152</v>
      </c>
      <c r="D283" s="0" t="s">
        <v>2066</v>
      </c>
      <c r="E283" s="0" t="n">
        <v>5.9</v>
      </c>
      <c r="F283" s="0" t="n">
        <v>61</v>
      </c>
      <c r="G283" s="5" t="n">
        <v>36634</v>
      </c>
      <c r="H283" s="0" t="s">
        <v>2153</v>
      </c>
      <c r="I283" s="0" t="s">
        <v>2154</v>
      </c>
      <c r="J283" s="6" t="n">
        <v>102932</v>
      </c>
      <c r="K283" s="0" t="s">
        <v>1598</v>
      </c>
      <c r="L283" s="5" t="n">
        <v>36511</v>
      </c>
      <c r="M283" s="0" t="s">
        <v>70</v>
      </c>
      <c r="N283" s="0" t="s">
        <v>188</v>
      </c>
      <c r="O283" s="0" t="s">
        <v>2155</v>
      </c>
      <c r="P283" s="0" t="s">
        <v>2156</v>
      </c>
      <c r="Q283" s="0" t="n">
        <f aca="false">LOOKUP(A283,'budget_gross.tsv'!A$2:A$8468,'budget_gross.tsv'!B$2:B$8468)</f>
        <v>133000000</v>
      </c>
      <c r="R283" s="0" t="n">
        <f aca="false">LOOKUP(A283,'budget_gross.tsv'!A$2:A$8468,'budget_gross.tsv'!C$2:C$8468)</f>
        <v>140035367</v>
      </c>
      <c r="S283" s="1" t="n">
        <f aca="false">R283-Q283</f>
        <v>7035367</v>
      </c>
      <c r="T283" s="2" t="n">
        <f aca="false">Q283 * 1.47</f>
        <v>195510000</v>
      </c>
      <c r="U283" s="2" t="n">
        <f aca="false">R283 * 1.47</f>
        <v>205851989.49</v>
      </c>
      <c r="V283" s="2" t="n">
        <f aca="false">S283 * 1.47</f>
        <v>10341989.49</v>
      </c>
      <c r="W283" s="1" t="n">
        <f aca="false">R283/Q283</f>
        <v>1.0528974962406</v>
      </c>
      <c r="X283" s="3" t="n">
        <v>2</v>
      </c>
    </row>
    <row r="284" customFormat="false" ht="15" hidden="false" customHeight="false" outlineLevel="0" collapsed="false">
      <c r="A284" s="0" t="s">
        <v>2157</v>
      </c>
      <c r="B284" s="0" t="s">
        <v>2158</v>
      </c>
      <c r="C284" s="0" t="s">
        <v>2159</v>
      </c>
      <c r="D284" s="0" t="s">
        <v>2066</v>
      </c>
      <c r="E284" s="0" t="n">
        <v>7.3</v>
      </c>
      <c r="F284" s="0" t="n">
        <v>70</v>
      </c>
      <c r="G284" s="5" t="n">
        <v>36648</v>
      </c>
      <c r="H284" s="0" t="s">
        <v>76</v>
      </c>
      <c r="I284" s="0" t="s">
        <v>2160</v>
      </c>
      <c r="J284" s="6" t="n">
        <v>129581</v>
      </c>
      <c r="K284" s="0" t="s">
        <v>2161</v>
      </c>
      <c r="L284" s="5" t="n">
        <v>36519</v>
      </c>
      <c r="M284" s="0" t="s">
        <v>165</v>
      </c>
      <c r="N284" s="0" t="s">
        <v>2162</v>
      </c>
      <c r="O284" s="0" t="s">
        <v>2163</v>
      </c>
      <c r="P284" s="0" t="s">
        <v>2164</v>
      </c>
      <c r="Q284" s="0" t="n">
        <f aca="false">LOOKUP(A284,'budget_gross.tsv'!A$2:A$8468,'budget_gross.tsv'!B$2:B$8468)</f>
        <v>45000000</v>
      </c>
      <c r="R284" s="0" t="n">
        <f aca="false">LOOKUP(A284,'budget_gross.tsv'!A$2:A$8468,'budget_gross.tsv'!C$2:C$8468)</f>
        <v>71583916</v>
      </c>
      <c r="S284" s="1" t="n">
        <f aca="false">R284-Q284</f>
        <v>26583916</v>
      </c>
      <c r="T284" s="2" t="n">
        <f aca="false">Q284 * 1.47</f>
        <v>66150000</v>
      </c>
      <c r="U284" s="2" t="n">
        <f aca="false">R284 * 1.47</f>
        <v>105228356.52</v>
      </c>
      <c r="V284" s="2" t="n">
        <f aca="false">S284 * 1.47</f>
        <v>39078356.52</v>
      </c>
      <c r="W284" s="1" t="n">
        <f aca="false">R284/Q284</f>
        <v>1.59075368888889</v>
      </c>
      <c r="X284" s="3" t="n">
        <v>2</v>
      </c>
    </row>
    <row r="285" customFormat="false" ht="15" hidden="false" customHeight="false" outlineLevel="0" collapsed="false">
      <c r="A285" s="0" t="s">
        <v>2165</v>
      </c>
      <c r="B285" s="0" t="s">
        <v>2166</v>
      </c>
      <c r="C285" s="0" t="s">
        <v>2167</v>
      </c>
      <c r="D285" s="0" t="s">
        <v>2066</v>
      </c>
      <c r="E285" s="0" t="n">
        <v>6.9</v>
      </c>
      <c r="F285" s="0" t="n">
        <v>51</v>
      </c>
      <c r="G285" s="5" t="n">
        <v>36872</v>
      </c>
      <c r="H285" s="0" t="s">
        <v>2112</v>
      </c>
      <c r="I285" s="0" t="s">
        <v>2168</v>
      </c>
      <c r="J285" s="6" t="n">
        <v>65126</v>
      </c>
      <c r="K285" s="0" t="s">
        <v>2169</v>
      </c>
      <c r="L285" s="5" t="n">
        <v>36616</v>
      </c>
      <c r="M285" s="0" t="s">
        <v>223</v>
      </c>
      <c r="N285" s="0" t="s">
        <v>61</v>
      </c>
      <c r="O285" s="0" t="s">
        <v>2170</v>
      </c>
      <c r="P285" s="0" t="s">
        <v>2171</v>
      </c>
      <c r="Q285" s="0" t="n">
        <f aca="false">LOOKUP(A285,'budget_gross.tsv'!A$2:A$8468,'budget_gross.tsv'!B$2:B$8468)</f>
        <v>95000000</v>
      </c>
      <c r="R285" s="0" t="n">
        <f aca="false">LOOKUP(A285,'budget_gross.tsv'!A$2:A$8468,'budget_gross.tsv'!C$2:C$8468)</f>
        <v>50863742</v>
      </c>
      <c r="S285" s="1" t="n">
        <f aca="false">R285-Q285</f>
        <v>-44136258</v>
      </c>
      <c r="T285" s="2" t="n">
        <f aca="false">Q285 * 1.42</f>
        <v>134900000</v>
      </c>
      <c r="U285" s="2" t="n">
        <f aca="false">R285 * 1.42</f>
        <v>72226513.64</v>
      </c>
      <c r="V285" s="2" t="n">
        <f aca="false">S285 * 1.42</f>
        <v>-62673486.36</v>
      </c>
      <c r="W285" s="1" t="n">
        <f aca="false">R285/Q285</f>
        <v>0.535407810526316</v>
      </c>
      <c r="X285" s="3" t="n">
        <v>1</v>
      </c>
    </row>
    <row r="286" customFormat="false" ht="15" hidden="false" customHeight="false" outlineLevel="0" collapsed="false">
      <c r="A286" s="0" t="s">
        <v>2172</v>
      </c>
      <c r="B286" s="0" t="s">
        <v>2173</v>
      </c>
      <c r="C286" s="0" t="s">
        <v>2174</v>
      </c>
      <c r="D286" s="0" t="s">
        <v>2066</v>
      </c>
      <c r="E286" s="0" t="n">
        <v>3.6</v>
      </c>
      <c r="F286" s="0" t="n">
        <v>27</v>
      </c>
      <c r="G286" s="5" t="n">
        <v>36795</v>
      </c>
      <c r="H286" s="0" t="s">
        <v>86</v>
      </c>
      <c r="I286" s="0" t="s">
        <v>2175</v>
      </c>
      <c r="J286" s="6" t="n">
        <v>16740</v>
      </c>
      <c r="K286" s="0" t="s">
        <v>2176</v>
      </c>
      <c r="L286" s="5" t="n">
        <v>36644</v>
      </c>
      <c r="M286" s="0" t="s">
        <v>427</v>
      </c>
      <c r="N286" s="0" t="s">
        <v>2148</v>
      </c>
      <c r="O286" s="0" t="s">
        <v>674</v>
      </c>
      <c r="P286" s="0" t="s">
        <v>2177</v>
      </c>
      <c r="Q286" s="0" t="n">
        <f aca="false">LOOKUP(A286,'budget_gross.tsv'!A$2:A$8468,'budget_gross.tsv'!B$2:B$8468)</f>
        <v>83000000</v>
      </c>
      <c r="R286" s="0" t="n">
        <f aca="false">LOOKUP(A286,'budget_gross.tsv'!A$2:A$8468,'budget_gross.tsv'!C$2:C$8468)</f>
        <v>35268275</v>
      </c>
      <c r="S286" s="1" t="n">
        <f aca="false">R286-Q286</f>
        <v>-47731725</v>
      </c>
      <c r="T286" s="2" t="n">
        <f aca="false">Q286 * 1.42</f>
        <v>117860000</v>
      </c>
      <c r="U286" s="2" t="n">
        <f aca="false">R286 * 1.42</f>
        <v>50080950.5</v>
      </c>
      <c r="V286" s="2" t="n">
        <f aca="false">S286 * 1.42</f>
        <v>-67779049.5</v>
      </c>
      <c r="W286" s="1" t="n">
        <f aca="false">R286/Q286</f>
        <v>0.424918975903614</v>
      </c>
      <c r="X286" s="3" t="n">
        <v>1</v>
      </c>
    </row>
    <row r="287" customFormat="false" ht="15" hidden="false" customHeight="false" outlineLevel="0" collapsed="false">
      <c r="A287" s="0" t="s">
        <v>2178</v>
      </c>
      <c r="B287" s="0" t="s">
        <v>2179</v>
      </c>
      <c r="C287" s="0" t="s">
        <v>2180</v>
      </c>
      <c r="D287" s="0" t="s">
        <v>2066</v>
      </c>
      <c r="E287" s="0" t="n">
        <v>4.2</v>
      </c>
      <c r="F287" s="0" t="n">
        <v>36</v>
      </c>
      <c r="G287" s="5" t="n">
        <v>36935</v>
      </c>
      <c r="H287" s="0" t="s">
        <v>86</v>
      </c>
      <c r="I287" s="0" t="s">
        <v>2181</v>
      </c>
      <c r="J287" s="6" t="n">
        <v>17297</v>
      </c>
      <c r="K287" s="0" t="s">
        <v>2182</v>
      </c>
      <c r="L287" s="5" t="n">
        <v>36707</v>
      </c>
      <c r="M287" s="0" t="s">
        <v>60</v>
      </c>
      <c r="N287" s="0" t="s">
        <v>61</v>
      </c>
      <c r="O287" s="0" t="s">
        <v>1630</v>
      </c>
      <c r="P287" s="0" t="s">
        <v>2183</v>
      </c>
      <c r="Q287" s="0" t="n">
        <f aca="false">LOOKUP(A287,'budget_gross.tsv'!A$2:A$8468,'budget_gross.tsv'!B$2:B$8468)</f>
        <v>76000000</v>
      </c>
      <c r="R287" s="0" t="n">
        <f aca="false">LOOKUP(A287,'budget_gross.tsv'!A$2:A$8468,'budget_gross.tsv'!C$2:C$8468)</f>
        <v>26000610</v>
      </c>
      <c r="S287" s="1" t="n">
        <f aca="false">R287-Q287</f>
        <v>-49999390</v>
      </c>
      <c r="T287" s="2" t="n">
        <f aca="false">Q287 * 1.42</f>
        <v>107920000</v>
      </c>
      <c r="U287" s="2" t="n">
        <f aca="false">R287 * 1.42</f>
        <v>36920866.2</v>
      </c>
      <c r="V287" s="2" t="n">
        <f aca="false">S287 * 1.42</f>
        <v>-70999133.8</v>
      </c>
      <c r="W287" s="1" t="n">
        <f aca="false">R287/Q287</f>
        <v>0.342113289473684</v>
      </c>
      <c r="X287" s="3" t="n">
        <v>1</v>
      </c>
    </row>
    <row r="288" customFormat="false" ht="15" hidden="false" customHeight="false" outlineLevel="0" collapsed="false">
      <c r="A288" s="0" t="s">
        <v>2184</v>
      </c>
      <c r="B288" s="0" t="s">
        <v>2185</v>
      </c>
      <c r="C288" s="0" t="s">
        <v>2186</v>
      </c>
      <c r="D288" s="0" t="s">
        <v>2066</v>
      </c>
      <c r="E288" s="0" t="n">
        <v>5.7</v>
      </c>
      <c r="F288" s="0" t="n">
        <v>45</v>
      </c>
      <c r="G288" s="5" t="n">
        <v>36956</v>
      </c>
      <c r="H288" s="0" t="s">
        <v>2187</v>
      </c>
      <c r="I288" s="0" t="s">
        <v>2188</v>
      </c>
      <c r="J288" s="6" t="n">
        <v>7819</v>
      </c>
      <c r="K288" s="0" t="s">
        <v>2189</v>
      </c>
      <c r="L288" s="5" t="n">
        <v>36826</v>
      </c>
      <c r="M288" s="0" t="s">
        <v>486</v>
      </c>
      <c r="N288" s="0" t="s">
        <v>188</v>
      </c>
      <c r="O288" s="0" t="s">
        <v>189</v>
      </c>
      <c r="P288" s="0" t="s">
        <v>2190</v>
      </c>
      <c r="Q288" s="0" t="n">
        <f aca="false">LOOKUP(A288,'budget_gross.tsv'!A$2:A$8468,'budget_gross.tsv'!B$2:B$8468)</f>
        <v>35000000</v>
      </c>
      <c r="R288" s="0" t="n">
        <f aca="false">LOOKUP(A288,'budget_gross.tsv'!A$2:A$8468,'budget_gross.tsv'!C$2:C$8468)</f>
        <v>13555988</v>
      </c>
      <c r="S288" s="1" t="n">
        <f aca="false">R288-Q288</f>
        <v>-21444012</v>
      </c>
      <c r="T288" s="2" t="n">
        <f aca="false">Q288 * 1.42</f>
        <v>49700000</v>
      </c>
      <c r="U288" s="2" t="n">
        <f aca="false">R288 * 1.42</f>
        <v>19249502.96</v>
      </c>
      <c r="V288" s="2" t="n">
        <f aca="false">S288 * 1.42</f>
        <v>-30450497.04</v>
      </c>
      <c r="W288" s="1" t="n">
        <f aca="false">R288/Q288</f>
        <v>0.387313942857143</v>
      </c>
      <c r="X288" s="3" t="n">
        <v>1</v>
      </c>
    </row>
    <row r="289" customFormat="false" ht="15" hidden="false" customHeight="false" outlineLevel="0" collapsed="false">
      <c r="A289" s="0" t="s">
        <v>2191</v>
      </c>
      <c r="B289" s="0" t="s">
        <v>2192</v>
      </c>
      <c r="C289" s="0" t="s">
        <v>2193</v>
      </c>
      <c r="D289" s="0" t="s">
        <v>2066</v>
      </c>
      <c r="E289" s="0" t="n">
        <v>6</v>
      </c>
      <c r="F289" s="0" t="n">
        <v>46</v>
      </c>
      <c r="G289" s="5" t="n">
        <v>37215</v>
      </c>
      <c r="H289" s="0" t="s">
        <v>86</v>
      </c>
      <c r="I289" s="0" t="s">
        <v>2194</v>
      </c>
      <c r="J289" s="6" t="n">
        <v>155154</v>
      </c>
      <c r="K289" s="0" t="s">
        <v>2195</v>
      </c>
      <c r="L289" s="5" t="n">
        <v>36847</v>
      </c>
      <c r="M289" s="0" t="s">
        <v>313</v>
      </c>
      <c r="N289" s="0" t="s">
        <v>99</v>
      </c>
      <c r="O289" s="0" t="s">
        <v>2196</v>
      </c>
      <c r="P289" s="0" t="s">
        <v>2197</v>
      </c>
      <c r="Q289" s="0" t="n">
        <f aca="false">LOOKUP(A289,'budget_gross.tsv'!A$2:A$8468,'budget_gross.tsv'!B$2:B$8468)</f>
        <v>123000000</v>
      </c>
      <c r="R289" s="0" t="n">
        <f aca="false">LOOKUP(A289,'budget_gross.tsv'!A$2:A$8468,'budget_gross.tsv'!C$2:C$8468)</f>
        <v>260044825</v>
      </c>
      <c r="S289" s="1" t="n">
        <f aca="false">R289-Q289</f>
        <v>137044825</v>
      </c>
      <c r="T289" s="2" t="n">
        <f aca="false">Q289 * 1.42</f>
        <v>174660000</v>
      </c>
      <c r="U289" s="2" t="n">
        <f aca="false">R289 * 1.42</f>
        <v>369263651.5</v>
      </c>
      <c r="V289" s="2" t="n">
        <f aca="false">S289 * 1.42</f>
        <v>194603651.5</v>
      </c>
      <c r="W289" s="1" t="n">
        <f aca="false">R289/Q289</f>
        <v>2.11418556910569</v>
      </c>
      <c r="X289" s="3" t="n">
        <v>3</v>
      </c>
    </row>
    <row r="290" customFormat="false" ht="15" hidden="false" customHeight="false" outlineLevel="0" collapsed="false">
      <c r="A290" s="0" t="s">
        <v>2198</v>
      </c>
      <c r="B290" s="0" t="s">
        <v>2199</v>
      </c>
      <c r="C290" s="0" t="s">
        <v>2200</v>
      </c>
      <c r="D290" s="0" t="s">
        <v>2066</v>
      </c>
      <c r="E290" s="0" t="n">
        <v>4.8</v>
      </c>
      <c r="F290" s="0" t="n">
        <v>37</v>
      </c>
      <c r="G290" s="5" t="n">
        <v>37152</v>
      </c>
      <c r="H290" s="0" t="s">
        <v>2201</v>
      </c>
      <c r="I290" s="0" t="s">
        <v>2202</v>
      </c>
      <c r="J290" s="6" t="n">
        <v>20726</v>
      </c>
      <c r="K290" s="0" t="s">
        <v>2203</v>
      </c>
      <c r="L290" s="5" t="n">
        <v>37001</v>
      </c>
      <c r="M290" s="0" t="s">
        <v>60</v>
      </c>
      <c r="N290" s="0" t="s">
        <v>2204</v>
      </c>
      <c r="O290" s="0" t="s">
        <v>1167</v>
      </c>
      <c r="P290" s="0" t="s">
        <v>2205</v>
      </c>
      <c r="Q290" s="0" t="n">
        <f aca="false">LOOKUP(A290,'budget_gross.tsv'!A$2:A$8468,'budget_gross.tsv'!B$2:B$8468)</f>
        <v>21150000</v>
      </c>
      <c r="R290" s="0" t="n">
        <f aca="false">LOOKUP(A290,'budget_gross.tsv'!A$2:A$8468,'budget_gross.tsv'!C$2:C$8468)</f>
        <v>25635682</v>
      </c>
      <c r="S290" s="1" t="n">
        <f aca="false">R290-Q290</f>
        <v>4485682</v>
      </c>
      <c r="T290" s="2" t="n">
        <f aca="false">Q290 * 1.38</f>
        <v>29187000</v>
      </c>
      <c r="U290" s="2" t="n">
        <f aca="false">R290 * 1.38</f>
        <v>35377241.16</v>
      </c>
      <c r="V290" s="2" t="n">
        <f aca="false">S290 * 1.38</f>
        <v>6190241.16</v>
      </c>
      <c r="W290" s="1" t="n">
        <f aca="false">R290/Q290</f>
        <v>1.21208898345154</v>
      </c>
      <c r="X290" s="3" t="n">
        <v>2</v>
      </c>
    </row>
    <row r="291" customFormat="false" ht="15" hidden="false" customHeight="false" outlineLevel="0" collapsed="false">
      <c r="A291" s="0" t="s">
        <v>2206</v>
      </c>
      <c r="B291" s="0" t="s">
        <v>2207</v>
      </c>
      <c r="C291" s="0" t="s">
        <v>2208</v>
      </c>
      <c r="D291" s="0" t="s">
        <v>2066</v>
      </c>
      <c r="E291" s="0" t="n">
        <v>5.4</v>
      </c>
      <c r="F291" s="0" t="n">
        <v>36</v>
      </c>
      <c r="G291" s="5" t="n">
        <v>37523</v>
      </c>
      <c r="H291" s="0" t="s">
        <v>86</v>
      </c>
      <c r="I291" s="0" t="s">
        <v>2209</v>
      </c>
      <c r="J291" s="6" t="n">
        <v>30440</v>
      </c>
      <c r="K291" s="0" t="s">
        <v>2210</v>
      </c>
      <c r="L291" s="5" t="n">
        <v>37295</v>
      </c>
      <c r="M291" s="0" t="s">
        <v>305</v>
      </c>
      <c r="N291" s="0" t="s">
        <v>188</v>
      </c>
      <c r="O291" s="0" t="s">
        <v>189</v>
      </c>
      <c r="P291" s="0" t="s">
        <v>2211</v>
      </c>
      <c r="Q291" s="0" t="n">
        <f aca="false">LOOKUP(A291,'budget_gross.tsv'!A$2:A$8468,'budget_gross.tsv'!B$2:B$8468)</f>
        <v>15000000</v>
      </c>
      <c r="R291" s="0" t="n">
        <f aca="false">LOOKUP(A291,'budget_gross.tsv'!A$2:A$8468,'budget_gross.tsv'!C$2:C$8468)</f>
        <v>47811275</v>
      </c>
      <c r="S291" s="1" t="n">
        <f aca="false">R291-Q291</f>
        <v>32811275</v>
      </c>
      <c r="T291" s="2" t="n">
        <f aca="false">Q291 * 1.36</f>
        <v>20400000</v>
      </c>
      <c r="U291" s="2" t="n">
        <f aca="false">R291 * 1.36</f>
        <v>65023334</v>
      </c>
      <c r="V291" s="2" t="n">
        <f aca="false">S291 * 1.36</f>
        <v>44623334</v>
      </c>
      <c r="W291" s="1" t="n">
        <f aca="false">R291/Q291</f>
        <v>3.18741833333333</v>
      </c>
      <c r="X291" s="3" t="n">
        <v>3</v>
      </c>
    </row>
    <row r="292" customFormat="false" ht="15" hidden="false" customHeight="false" outlineLevel="0" collapsed="false">
      <c r="A292" s="0" t="s">
        <v>2212</v>
      </c>
      <c r="B292" s="0" t="s">
        <v>2213</v>
      </c>
      <c r="C292" s="0" t="s">
        <v>2214</v>
      </c>
      <c r="D292" s="0" t="s">
        <v>2066</v>
      </c>
      <c r="E292" s="0" t="n">
        <v>6.6</v>
      </c>
      <c r="F292" s="0" t="n">
        <v>62</v>
      </c>
      <c r="G292" s="5" t="n">
        <v>37663</v>
      </c>
      <c r="H292" s="0" t="s">
        <v>391</v>
      </c>
      <c r="I292" s="0" t="s">
        <v>2215</v>
      </c>
      <c r="J292" s="6" t="n">
        <v>107647</v>
      </c>
      <c r="K292" s="0" t="s">
        <v>2216</v>
      </c>
      <c r="L292" s="5" t="n">
        <v>37470</v>
      </c>
      <c r="M292" s="0" t="s">
        <v>486</v>
      </c>
      <c r="N292" s="0" t="s">
        <v>437</v>
      </c>
      <c r="O292" s="0" t="s">
        <v>2217</v>
      </c>
      <c r="P292" s="0" t="s">
        <v>2218</v>
      </c>
      <c r="Q292" s="0" t="n">
        <f aca="false">LOOKUP(A292,'budget_gross.tsv'!A$2:A$8468,'budget_gross.tsv'!B$2:B$8468)</f>
        <v>5000000</v>
      </c>
      <c r="R292" s="0" t="n">
        <f aca="false">LOOKUP(A292,'budget_gross.tsv'!A$2:A$8468,'budget_gross.tsv'!C$2:C$8468)</f>
        <v>241438208</v>
      </c>
      <c r="S292" s="1" t="n">
        <f aca="false">R292-Q292</f>
        <v>236438208</v>
      </c>
      <c r="T292" s="2" t="n">
        <f aca="false">Q292 * 1.36</f>
        <v>6800000</v>
      </c>
      <c r="U292" s="2" t="n">
        <f aca="false">R292 * 1.36</f>
        <v>328355962.88</v>
      </c>
      <c r="V292" s="2" t="n">
        <f aca="false">S292 * 1.36</f>
        <v>321555962.88</v>
      </c>
      <c r="W292" s="1" t="n">
        <f aca="false">R292/Q292</f>
        <v>48.2876416</v>
      </c>
      <c r="X292" s="3" t="n">
        <v>4</v>
      </c>
    </row>
    <row r="293" customFormat="false" ht="15" hidden="false" customHeight="false" outlineLevel="0" collapsed="false">
      <c r="A293" s="0" t="s">
        <v>2219</v>
      </c>
      <c r="B293" s="0" t="s">
        <v>2220</v>
      </c>
      <c r="C293" s="0" t="s">
        <v>2221</v>
      </c>
      <c r="D293" s="0" t="s">
        <v>2066</v>
      </c>
      <c r="E293" s="0" t="n">
        <v>3.3</v>
      </c>
      <c r="F293" s="0" t="n">
        <v>12</v>
      </c>
      <c r="G293" s="5" t="n">
        <v>37649</v>
      </c>
      <c r="H293" s="0" t="s">
        <v>2153</v>
      </c>
      <c r="I293" s="0" t="s">
        <v>2222</v>
      </c>
      <c r="J293" s="6" t="n">
        <v>18911</v>
      </c>
      <c r="K293" s="0" t="s">
        <v>2223</v>
      </c>
      <c r="L293" s="5" t="n">
        <v>37470</v>
      </c>
      <c r="M293" s="0" t="s">
        <v>649</v>
      </c>
      <c r="N293" s="0" t="s">
        <v>188</v>
      </c>
      <c r="O293" s="0" t="s">
        <v>563</v>
      </c>
      <c r="P293" s="0" t="s">
        <v>2224</v>
      </c>
      <c r="Q293" s="0" t="n">
        <f aca="false">LOOKUP(A293,'budget_gross.tsv'!A$2:A$8468,'budget_gross.tsv'!B$2:B$8468)</f>
        <v>16000000</v>
      </c>
      <c r="R293" s="0" t="n">
        <f aca="false">LOOKUP(A293,'budget_gross.tsv'!A$2:A$8468,'budget_gross.tsv'!C$2:C$8468)</f>
        <v>40363530</v>
      </c>
      <c r="S293" s="1" t="n">
        <f aca="false">R293-Q293</f>
        <v>24363530</v>
      </c>
      <c r="T293" s="2" t="n">
        <f aca="false">Q293 * 1.36</f>
        <v>21760000</v>
      </c>
      <c r="U293" s="2" t="n">
        <f aca="false">R293 * 1.36</f>
        <v>54894400.8</v>
      </c>
      <c r="V293" s="2" t="n">
        <f aca="false">S293 * 1.36</f>
        <v>33134400.8</v>
      </c>
      <c r="W293" s="1" t="n">
        <f aca="false">R293/Q293</f>
        <v>2.522720625</v>
      </c>
      <c r="X293" s="3" t="n">
        <v>3</v>
      </c>
    </row>
    <row r="294" customFormat="false" ht="15" hidden="false" customHeight="false" outlineLevel="0" collapsed="false">
      <c r="A294" s="0" t="s">
        <v>2225</v>
      </c>
      <c r="B294" s="0" t="s">
        <v>2226</v>
      </c>
      <c r="C294" s="0" t="s">
        <v>2227</v>
      </c>
      <c r="D294" s="0" t="s">
        <v>2066</v>
      </c>
      <c r="E294" s="0" t="n">
        <v>5.5</v>
      </c>
      <c r="F294" s="0" t="n">
        <v>39</v>
      </c>
      <c r="G294" s="5" t="n">
        <v>37887</v>
      </c>
      <c r="H294" s="0" t="s">
        <v>1397</v>
      </c>
      <c r="I294" s="0" t="s">
        <v>2228</v>
      </c>
      <c r="J294" s="6" t="n">
        <v>53081</v>
      </c>
      <c r="K294" s="0" t="s">
        <v>2229</v>
      </c>
      <c r="L294" s="5" t="n">
        <v>37750</v>
      </c>
      <c r="M294" s="0" t="s">
        <v>60</v>
      </c>
      <c r="N294" s="0" t="s">
        <v>2091</v>
      </c>
      <c r="O294" s="0" t="s">
        <v>959</v>
      </c>
      <c r="P294" s="0" t="s">
        <v>2230</v>
      </c>
      <c r="Q294" s="0" t="n">
        <f aca="false">LOOKUP(A294,'budget_gross.tsv'!A$2:A$8468,'budget_gross.tsv'!B$2:B$8468)</f>
        <v>60000000</v>
      </c>
      <c r="R294" s="0" t="n">
        <f aca="false">LOOKUP(A294,'budget_gross.tsv'!A$2:A$8468,'budget_gross.tsv'!C$2:C$8468)</f>
        <v>104297061</v>
      </c>
      <c r="S294" s="1" t="n">
        <f aca="false">R294-Q294</f>
        <v>44297061</v>
      </c>
      <c r="T294" s="2" t="n">
        <f aca="false">Q294 * 1.33</f>
        <v>79800000</v>
      </c>
      <c r="U294" s="2" t="n">
        <f aca="false">R294 * 1.33</f>
        <v>138715091.13</v>
      </c>
      <c r="V294" s="2" t="n">
        <f aca="false">S294 * 1.33</f>
        <v>58915091.13</v>
      </c>
      <c r="W294" s="1" t="n">
        <f aca="false">R294/Q294</f>
        <v>1.73828435</v>
      </c>
      <c r="X294" s="3" t="n">
        <v>2</v>
      </c>
    </row>
    <row r="295" customFormat="false" ht="15" hidden="false" customHeight="false" outlineLevel="0" collapsed="false">
      <c r="A295" s="0" t="s">
        <v>2231</v>
      </c>
      <c r="B295" s="0" t="s">
        <v>2232</v>
      </c>
      <c r="C295" s="0" t="s">
        <v>2233</v>
      </c>
      <c r="D295" s="0" t="s">
        <v>2066</v>
      </c>
      <c r="E295" s="0" t="n">
        <v>6.7</v>
      </c>
      <c r="F295" s="0" t="n">
        <v>48</v>
      </c>
      <c r="G295" s="5" t="n">
        <v>37943</v>
      </c>
      <c r="H295" s="0" t="s">
        <v>76</v>
      </c>
      <c r="I295" s="0" t="s">
        <v>2234</v>
      </c>
      <c r="J295" s="6" t="n">
        <v>39420</v>
      </c>
      <c r="K295" s="0" t="s">
        <v>2235</v>
      </c>
      <c r="L295" s="5" t="n">
        <v>37804</v>
      </c>
      <c r="M295" s="0" t="s">
        <v>124</v>
      </c>
      <c r="N295" s="0" t="s">
        <v>61</v>
      </c>
      <c r="O295" s="0" t="s">
        <v>626</v>
      </c>
      <c r="P295" s="0" t="s">
        <v>2236</v>
      </c>
      <c r="Q295" s="0" t="n">
        <f aca="false">LOOKUP(A295,'budget_gross.tsv'!A$2:A$8468,'budget_gross.tsv'!B$2:B$8468)</f>
        <v>60000000</v>
      </c>
      <c r="R295" s="0" t="n">
        <f aca="false">LOOKUP(A295,'budget_gross.tsv'!A$2:A$8468,'budget_gross.tsv'!C$2:C$8468)</f>
        <v>26483452</v>
      </c>
      <c r="S295" s="1" t="n">
        <f aca="false">R295-Q295</f>
        <v>-33516548</v>
      </c>
      <c r="T295" s="2" t="n">
        <f aca="false">Q295 * 1.33</f>
        <v>79800000</v>
      </c>
      <c r="U295" s="2" t="n">
        <f aca="false">R295 * 1.33</f>
        <v>35222991.16</v>
      </c>
      <c r="V295" s="2" t="n">
        <f aca="false">S295 * 1.33</f>
        <v>-44577008.84</v>
      </c>
      <c r="W295" s="1" t="n">
        <f aca="false">R295/Q295</f>
        <v>0.441390866666667</v>
      </c>
      <c r="X295" s="3" t="n">
        <v>1</v>
      </c>
    </row>
    <row r="296" customFormat="false" ht="15" hidden="false" customHeight="false" outlineLevel="0" collapsed="false">
      <c r="A296" s="0" t="s">
        <v>2237</v>
      </c>
      <c r="B296" s="0" t="s">
        <v>2238</v>
      </c>
      <c r="C296" s="0" t="s">
        <v>2239</v>
      </c>
      <c r="D296" s="0" t="s">
        <v>2066</v>
      </c>
      <c r="E296" s="0" t="n">
        <v>6.1</v>
      </c>
      <c r="F296" s="0" t="n">
        <v>51</v>
      </c>
      <c r="G296" s="5" t="n">
        <v>37999</v>
      </c>
      <c r="H296" s="0" t="s">
        <v>86</v>
      </c>
      <c r="I296" s="0" t="s">
        <v>2240</v>
      </c>
      <c r="J296" s="6" t="n">
        <v>120946</v>
      </c>
      <c r="K296" s="0" t="s">
        <v>2241</v>
      </c>
      <c r="L296" s="5" t="n">
        <v>37820</v>
      </c>
      <c r="M296" s="0" t="s">
        <v>89</v>
      </c>
      <c r="N296" s="0" t="s">
        <v>1370</v>
      </c>
      <c r="O296" s="0" t="s">
        <v>872</v>
      </c>
      <c r="P296" s="0" t="s">
        <v>2242</v>
      </c>
      <c r="Q296" s="0" t="n">
        <f aca="false">LOOKUP(A296,'budget_gross.tsv'!A$2:A$8468,'budget_gross.tsv'!B$2:B$8468)</f>
        <v>35000000</v>
      </c>
      <c r="R296" s="0" t="n">
        <f aca="false">LOOKUP(A296,'budget_gross.tsv'!A$2:A$8468,'budget_gross.tsv'!C$2:C$8468)</f>
        <v>28082366</v>
      </c>
      <c r="S296" s="1" t="n">
        <f aca="false">R296-Q296</f>
        <v>-6917634</v>
      </c>
      <c r="T296" s="2" t="n">
        <f aca="false">Q296 * 1.33</f>
        <v>46550000</v>
      </c>
      <c r="U296" s="2" t="n">
        <f aca="false">R296 * 1.33</f>
        <v>37349546.78</v>
      </c>
      <c r="V296" s="2" t="n">
        <f aca="false">S296 * 1.33</f>
        <v>-9200453.22</v>
      </c>
      <c r="W296" s="1" t="n">
        <f aca="false">R296/Q296</f>
        <v>0.802353314285714</v>
      </c>
      <c r="X296" s="3" t="n">
        <v>1</v>
      </c>
    </row>
    <row r="297" customFormat="false" ht="15" hidden="false" customHeight="false" outlineLevel="0" collapsed="false">
      <c r="A297" s="0" t="s">
        <v>2243</v>
      </c>
      <c r="B297" s="0" t="s">
        <v>2244</v>
      </c>
      <c r="C297" s="0" t="s">
        <v>2245</v>
      </c>
      <c r="D297" s="0" t="s">
        <v>2066</v>
      </c>
      <c r="E297" s="0" t="n">
        <v>3.8</v>
      </c>
      <c r="F297" s="0" t="n">
        <v>19</v>
      </c>
      <c r="G297" s="5" t="n">
        <v>38062</v>
      </c>
      <c r="H297" s="0" t="s">
        <v>86</v>
      </c>
      <c r="I297" s="0" t="s">
        <v>2246</v>
      </c>
      <c r="J297" s="6" t="n">
        <v>39257</v>
      </c>
      <c r="K297" s="0" t="s">
        <v>2247</v>
      </c>
      <c r="L297" s="5" t="n">
        <v>37946</v>
      </c>
      <c r="M297" s="0" t="s">
        <v>1014</v>
      </c>
      <c r="N297" s="0" t="s">
        <v>188</v>
      </c>
      <c r="O297" s="0" t="s">
        <v>2248</v>
      </c>
      <c r="P297" s="0" t="s">
        <v>2249</v>
      </c>
      <c r="Q297" s="0" t="n">
        <f aca="false">LOOKUP(A297,'budget_gross.tsv'!A$2:A$8468,'budget_gross.tsv'!B$2:B$8468)</f>
        <v>109000000</v>
      </c>
      <c r="R297" s="0" t="n">
        <f aca="false">LOOKUP(A297,'budget_gross.tsv'!A$2:A$8468,'budget_gross.tsv'!C$2:C$8468)</f>
        <v>101149285</v>
      </c>
      <c r="S297" s="1" t="n">
        <f aca="false">R297-Q297</f>
        <v>-7850715</v>
      </c>
      <c r="T297" s="2" t="n">
        <f aca="false">Q297 * 1.33</f>
        <v>144970000</v>
      </c>
      <c r="U297" s="2" t="n">
        <f aca="false">R297 * 1.33</f>
        <v>134528549.05</v>
      </c>
      <c r="V297" s="2" t="n">
        <f aca="false">S297 * 1.33</f>
        <v>-10441450.95</v>
      </c>
      <c r="W297" s="1" t="n">
        <f aca="false">R297/Q297</f>
        <v>0.927975091743119</v>
      </c>
      <c r="X297" s="3" t="n">
        <v>1</v>
      </c>
    </row>
    <row r="298" customFormat="false" ht="15" hidden="false" customHeight="false" outlineLevel="0" collapsed="false">
      <c r="A298" s="0" t="s">
        <v>2250</v>
      </c>
      <c r="B298" s="0" t="s">
        <v>2251</v>
      </c>
      <c r="C298" s="0" t="s">
        <v>2252</v>
      </c>
      <c r="D298" s="0" t="s">
        <v>2066</v>
      </c>
      <c r="E298" s="0" t="n">
        <v>6.9</v>
      </c>
      <c r="F298" s="0" t="n">
        <v>64</v>
      </c>
      <c r="G298" s="5" t="n">
        <v>38111</v>
      </c>
      <c r="H298" s="0" t="s">
        <v>86</v>
      </c>
      <c r="I298" s="0" t="s">
        <v>2253</v>
      </c>
      <c r="J298" s="6" t="n">
        <v>57138</v>
      </c>
      <c r="K298" s="0" t="s">
        <v>2254</v>
      </c>
      <c r="L298" s="5" t="n">
        <v>37980</v>
      </c>
      <c r="M298" s="0" t="s">
        <v>756</v>
      </c>
      <c r="N298" s="0" t="s">
        <v>306</v>
      </c>
      <c r="O298" s="0" t="s">
        <v>2255</v>
      </c>
      <c r="P298" s="0" t="s">
        <v>2256</v>
      </c>
      <c r="Q298" s="0" t="n">
        <f aca="false">LOOKUP(A298,'budget_gross.tsv'!A$2:A$8468,'budget_gross.tsv'!B$2:B$8468)</f>
        <v>100000000</v>
      </c>
      <c r="R298" s="0" t="n">
        <f aca="false">LOOKUP(A298,'budget_gross.tsv'!A$2:A$8468,'budget_gross.tsv'!C$2:C$8468)</f>
        <v>48462608</v>
      </c>
      <c r="S298" s="1" t="n">
        <f aca="false">R298-Q298</f>
        <v>-51537392</v>
      </c>
      <c r="T298" s="2" t="n">
        <f aca="false">Q298 * 1.33</f>
        <v>133000000</v>
      </c>
      <c r="U298" s="2" t="n">
        <f aca="false">R298 * 1.33</f>
        <v>64455268.64</v>
      </c>
      <c r="V298" s="2" t="n">
        <f aca="false">S298 * 1.33</f>
        <v>-68544731.36</v>
      </c>
      <c r="W298" s="1" t="n">
        <f aca="false">R298/Q298</f>
        <v>0.48462608</v>
      </c>
      <c r="X298" s="3" t="n">
        <v>1</v>
      </c>
    </row>
    <row r="299" customFormat="false" ht="15" hidden="false" customHeight="false" outlineLevel="0" collapsed="false">
      <c r="A299" s="0" t="s">
        <v>2257</v>
      </c>
      <c r="B299" s="0" t="s">
        <v>2258</v>
      </c>
      <c r="C299" s="0" t="s">
        <v>2259</v>
      </c>
      <c r="D299" s="0" t="s">
        <v>2066</v>
      </c>
      <c r="E299" s="0" t="n">
        <v>7.2</v>
      </c>
      <c r="F299" s="0" t="n">
        <v>75</v>
      </c>
      <c r="G299" s="5" t="n">
        <v>38293</v>
      </c>
      <c r="H299" s="0" t="s">
        <v>76</v>
      </c>
      <c r="I299" s="0" t="s">
        <v>2260</v>
      </c>
      <c r="J299" s="6" t="n">
        <v>339871</v>
      </c>
      <c r="K299" s="0" t="s">
        <v>2261</v>
      </c>
      <c r="L299" s="5" t="n">
        <v>38126</v>
      </c>
      <c r="M299" s="0" t="s">
        <v>98</v>
      </c>
      <c r="N299" s="0" t="s">
        <v>61</v>
      </c>
      <c r="O299" s="0" t="s">
        <v>2262</v>
      </c>
      <c r="P299" s="0" t="s">
        <v>2263</v>
      </c>
      <c r="Q299" s="0" t="n">
        <f aca="false">LOOKUP(A299,'budget_gross.tsv'!A$2:A$8468,'budget_gross.tsv'!B$2:B$8468)</f>
        <v>150000000</v>
      </c>
      <c r="R299" s="0" t="n">
        <f aca="false">LOOKUP(A299,'budget_gross.tsv'!A$2:A$8468,'budget_gross.tsv'!C$2:C$8468)</f>
        <v>436471036</v>
      </c>
      <c r="S299" s="1" t="n">
        <f aca="false">R299-Q299</f>
        <v>286471036</v>
      </c>
      <c r="T299" s="2" t="n">
        <f aca="false">Q299 * 1.3</f>
        <v>195000000</v>
      </c>
      <c r="U299" s="2" t="n">
        <f aca="false">R299 * 1.3</f>
        <v>567412346.8</v>
      </c>
      <c r="V299" s="2" t="n">
        <f aca="false">S299 * 1.3</f>
        <v>372412346.8</v>
      </c>
      <c r="W299" s="1" t="n">
        <f aca="false">R299/Q299</f>
        <v>2.90980690666667</v>
      </c>
      <c r="X299" s="3" t="n">
        <v>3</v>
      </c>
    </row>
    <row r="300" customFormat="false" ht="15" hidden="false" customHeight="false" outlineLevel="0" collapsed="false">
      <c r="A300" s="0" t="s">
        <v>2264</v>
      </c>
      <c r="B300" s="0" t="s">
        <v>2265</v>
      </c>
      <c r="C300" s="0" t="s">
        <v>2266</v>
      </c>
      <c r="D300" s="0" t="s">
        <v>2066</v>
      </c>
      <c r="E300" s="0" t="n">
        <v>5.2</v>
      </c>
      <c r="F300" s="0" t="n">
        <v>22</v>
      </c>
      <c r="G300" s="5" t="n">
        <v>38664</v>
      </c>
      <c r="H300" s="0" t="s">
        <v>1397</v>
      </c>
      <c r="I300" s="0" t="s">
        <v>2267</v>
      </c>
      <c r="J300" s="6" t="n">
        <v>30866</v>
      </c>
      <c r="K300" s="0" t="s">
        <v>2268</v>
      </c>
      <c r="L300" s="5" t="n">
        <v>38315</v>
      </c>
      <c r="M300" s="0" t="s">
        <v>258</v>
      </c>
      <c r="N300" s="0" t="s">
        <v>2091</v>
      </c>
      <c r="O300" s="0" t="s">
        <v>1637</v>
      </c>
      <c r="P300" s="0" t="s">
        <v>2269</v>
      </c>
      <c r="Q300" s="0" t="n">
        <f aca="false">LOOKUP(A300,'budget_gross.tsv'!A$2:A$8468,'budget_gross.tsv'!B$2:B$8468)</f>
        <v>60000000</v>
      </c>
      <c r="R300" s="0" t="n">
        <f aca="false">LOOKUP(A300,'budget_gross.tsv'!A$2:A$8468,'budget_gross.tsv'!C$2:C$8468)</f>
        <v>73780539</v>
      </c>
      <c r="S300" s="1" t="n">
        <f aca="false">R300-Q300</f>
        <v>13780539</v>
      </c>
      <c r="T300" s="2" t="n">
        <f aca="false">Q300 * 1.3</f>
        <v>78000000</v>
      </c>
      <c r="U300" s="2" t="n">
        <f aca="false">R300 * 1.3</f>
        <v>95914700.7</v>
      </c>
      <c r="V300" s="2" t="n">
        <f aca="false">S300 * 1.3</f>
        <v>17914700.7</v>
      </c>
      <c r="W300" s="1" t="n">
        <f aca="false">R300/Q300</f>
        <v>1.22967565</v>
      </c>
      <c r="X300" s="3" t="n">
        <v>2</v>
      </c>
    </row>
    <row r="301" customFormat="false" ht="15" hidden="false" customHeight="false" outlineLevel="0" collapsed="false">
      <c r="A301" s="0" t="s">
        <v>2270</v>
      </c>
      <c r="B301" s="0" t="s">
        <v>2271</v>
      </c>
      <c r="C301" s="0" t="s">
        <v>2272</v>
      </c>
      <c r="D301" s="0" t="s">
        <v>2066</v>
      </c>
      <c r="E301" s="0" t="n">
        <v>5.2</v>
      </c>
      <c r="F301" s="0" t="n">
        <v>43</v>
      </c>
      <c r="G301" s="5" t="n">
        <v>38482</v>
      </c>
      <c r="H301" s="0" t="s">
        <v>2273</v>
      </c>
      <c r="I301" s="0" t="s">
        <v>2274</v>
      </c>
      <c r="J301" s="6" t="n">
        <v>13490</v>
      </c>
      <c r="K301" s="0" t="s">
        <v>2275</v>
      </c>
      <c r="L301" s="5" t="n">
        <v>38366</v>
      </c>
      <c r="M301" s="0" t="s">
        <v>165</v>
      </c>
      <c r="N301" s="0" t="s">
        <v>33</v>
      </c>
      <c r="O301" s="0" t="s">
        <v>100</v>
      </c>
      <c r="P301" s="0" t="s">
        <v>2276</v>
      </c>
      <c r="Q301" s="0" t="n">
        <f aca="false">LOOKUP(A301,'budget_gross.tsv'!A$2:A$8468,'budget_gross.tsv'!B$2:B$8468)</f>
        <v>30000000</v>
      </c>
      <c r="R301" s="0" t="n">
        <f aca="false">LOOKUP(A301,'budget_gross.tsv'!A$2:A$8468,'budget_gross.tsv'!C$2:C$8468)</f>
        <v>49772522</v>
      </c>
      <c r="S301" s="1" t="n">
        <f aca="false">R301-Q301</f>
        <v>19772522</v>
      </c>
      <c r="T301" s="2" t="n">
        <f aca="false">Q301 * 1.26</f>
        <v>37800000</v>
      </c>
      <c r="U301" s="2" t="n">
        <f aca="false">R301 * 1.26</f>
        <v>62713377.72</v>
      </c>
      <c r="V301" s="2" t="n">
        <f aca="false">S301 * 1.26</f>
        <v>24913377.72</v>
      </c>
      <c r="W301" s="1" t="n">
        <f aca="false">R301/Q301</f>
        <v>1.65908406666667</v>
      </c>
      <c r="X301" s="3" t="n">
        <v>2</v>
      </c>
    </row>
    <row r="302" customFormat="false" ht="15" hidden="false" customHeight="false" outlineLevel="0" collapsed="false">
      <c r="A302" s="0" t="s">
        <v>2277</v>
      </c>
      <c r="B302" s="0" t="s">
        <v>2278</v>
      </c>
      <c r="C302" s="0" t="s">
        <v>2279</v>
      </c>
      <c r="D302" s="0" t="s">
        <v>2066</v>
      </c>
      <c r="E302" s="0" t="n">
        <v>2.2</v>
      </c>
      <c r="F302" s="0" t="n">
        <v>20</v>
      </c>
      <c r="G302" s="5" t="n">
        <v>38489</v>
      </c>
      <c r="H302" s="0" t="s">
        <v>2187</v>
      </c>
      <c r="I302" s="0" t="s">
        <v>2280</v>
      </c>
      <c r="J302" s="6" t="n">
        <v>44160</v>
      </c>
      <c r="K302" s="0" t="s">
        <v>2281</v>
      </c>
      <c r="L302" s="5" t="n">
        <v>38401</v>
      </c>
      <c r="M302" s="0" t="s">
        <v>272</v>
      </c>
      <c r="N302" s="0" t="s">
        <v>99</v>
      </c>
      <c r="O302" s="0" t="s">
        <v>2282</v>
      </c>
      <c r="P302" s="0" t="s">
        <v>2283</v>
      </c>
      <c r="Q302" s="0" t="n">
        <f aca="false">LOOKUP(A302,'budget_gross.tsv'!A$2:A$8468,'budget_gross.tsv'!B$2:B$8468)</f>
        <v>84000000</v>
      </c>
      <c r="R302" s="0" t="n">
        <f aca="false">LOOKUP(A302,'budget_gross.tsv'!A$2:A$8468,'budget_gross.tsv'!C$2:C$8468)</f>
        <v>17018422</v>
      </c>
      <c r="S302" s="1" t="n">
        <f aca="false">R302-Q302</f>
        <v>-66981578</v>
      </c>
      <c r="T302" s="2" t="n">
        <f aca="false">Q302 * 1.26</f>
        <v>105840000</v>
      </c>
      <c r="U302" s="2" t="n">
        <f aca="false">R302 * 1.26</f>
        <v>21443211.72</v>
      </c>
      <c r="V302" s="2" t="n">
        <f aca="false">S302 * 1.26</f>
        <v>-84396788.28</v>
      </c>
      <c r="W302" s="1" t="n">
        <f aca="false">R302/Q302</f>
        <v>0.202600261904762</v>
      </c>
      <c r="X302" s="3" t="n">
        <v>1</v>
      </c>
    </row>
    <row r="303" customFormat="false" ht="15" hidden="false" customHeight="false" outlineLevel="0" collapsed="false">
      <c r="A303" s="0" t="s">
        <v>2284</v>
      </c>
      <c r="B303" s="0" t="s">
        <v>2285</v>
      </c>
      <c r="C303" s="0" t="s">
        <v>2286</v>
      </c>
      <c r="D303" s="0" t="s">
        <v>2066</v>
      </c>
      <c r="E303" s="0" t="n">
        <v>5.6</v>
      </c>
      <c r="F303" s="0" t="n">
        <v>45</v>
      </c>
      <c r="G303" s="5" t="n">
        <v>38636</v>
      </c>
      <c r="H303" s="0" t="s">
        <v>86</v>
      </c>
      <c r="I303" s="0" t="s">
        <v>2287</v>
      </c>
      <c r="J303" s="6" t="n">
        <v>31623</v>
      </c>
      <c r="K303" s="0" t="s">
        <v>2288</v>
      </c>
      <c r="L303" s="5" t="n">
        <v>38485</v>
      </c>
      <c r="M303" s="0" t="s">
        <v>486</v>
      </c>
      <c r="N303" s="0" t="s">
        <v>2148</v>
      </c>
      <c r="O303" s="0" t="s">
        <v>2289</v>
      </c>
      <c r="P303" s="0" t="s">
        <v>2290</v>
      </c>
      <c r="Q303" s="0" t="n">
        <f aca="false">LOOKUP(A303,'budget_gross.tsv'!A$2:A$8468,'budget_gross.tsv'!B$2:B$8468)</f>
        <v>45000000</v>
      </c>
      <c r="R303" s="0" t="n">
        <f aca="false">LOOKUP(A303,'budget_gross.tsv'!A$2:A$8468,'budget_gross.tsv'!C$2:C$8468)</f>
        <v>52580895</v>
      </c>
      <c r="S303" s="1" t="n">
        <f aca="false">R303-Q303</f>
        <v>7580895</v>
      </c>
      <c r="T303" s="2" t="n">
        <f aca="false">Q303 * 1.26</f>
        <v>56700000</v>
      </c>
      <c r="U303" s="2" t="n">
        <f aca="false">R303 * 1.26</f>
        <v>66251927.7</v>
      </c>
      <c r="V303" s="2" t="n">
        <f aca="false">S303 * 1.26</f>
        <v>9551927.7</v>
      </c>
      <c r="W303" s="1" t="n">
        <f aca="false">R303/Q303</f>
        <v>1.16846433333333</v>
      </c>
      <c r="X303" s="3" t="n">
        <v>2</v>
      </c>
    </row>
    <row r="304" customFormat="false" ht="15" hidden="false" customHeight="false" outlineLevel="0" collapsed="false">
      <c r="A304" s="0" t="s">
        <v>2291</v>
      </c>
      <c r="B304" s="0" t="s">
        <v>2292</v>
      </c>
      <c r="C304" s="0" t="s">
        <v>2293</v>
      </c>
      <c r="D304" s="0" t="s">
        <v>2066</v>
      </c>
      <c r="E304" s="0" t="n">
        <v>5.5</v>
      </c>
      <c r="F304" s="0" t="n">
        <v>27</v>
      </c>
      <c r="G304" s="5" t="n">
        <v>38657</v>
      </c>
      <c r="H304" s="0" t="s">
        <v>86</v>
      </c>
      <c r="I304" s="0" t="s">
        <v>2294</v>
      </c>
      <c r="J304" s="6" t="n">
        <v>24828</v>
      </c>
      <c r="K304" s="0" t="s">
        <v>2295</v>
      </c>
      <c r="L304" s="5" t="n">
        <v>38520</v>
      </c>
      <c r="M304" s="0" t="s">
        <v>249</v>
      </c>
      <c r="N304" s="0" t="s">
        <v>2148</v>
      </c>
      <c r="O304" s="0" t="s">
        <v>1058</v>
      </c>
      <c r="P304" s="0" t="s">
        <v>2296</v>
      </c>
      <c r="Q304" s="0" t="n">
        <f aca="false">LOOKUP(A304,'budget_gross.tsv'!A$2:A$8468,'budget_gross.tsv'!B$2:B$8468)</f>
        <v>25000000</v>
      </c>
      <c r="R304" s="0" t="n">
        <f aca="false">LOOKUP(A304,'budget_gross.tsv'!A$2:A$8468,'budget_gross.tsv'!C$2:C$8468)</f>
        <v>16247775</v>
      </c>
      <c r="S304" s="1" t="n">
        <f aca="false">R304-Q304</f>
        <v>-8752225</v>
      </c>
      <c r="T304" s="2" t="n">
        <f aca="false">Q304 * 1.26</f>
        <v>31500000</v>
      </c>
      <c r="U304" s="2" t="n">
        <f aca="false">R304 * 1.26</f>
        <v>20472196.5</v>
      </c>
      <c r="V304" s="2" t="n">
        <f aca="false">S304 * 1.26</f>
        <v>-11027803.5</v>
      </c>
      <c r="W304" s="1" t="n">
        <f aca="false">R304/Q304</f>
        <v>0.649911</v>
      </c>
      <c r="X304" s="3" t="n">
        <v>1</v>
      </c>
    </row>
    <row r="305" customFormat="false" ht="15" hidden="false" customHeight="false" outlineLevel="0" collapsed="false">
      <c r="A305" s="0" t="s">
        <v>2297</v>
      </c>
      <c r="B305" s="0" t="s">
        <v>2298</v>
      </c>
      <c r="C305" s="0" t="s">
        <v>2299</v>
      </c>
      <c r="D305" s="0" t="s">
        <v>2066</v>
      </c>
      <c r="E305" s="0" t="n">
        <v>7.8</v>
      </c>
      <c r="F305" s="0" t="n">
        <v>82</v>
      </c>
      <c r="G305" s="5" t="n">
        <v>38776</v>
      </c>
      <c r="H305" s="0" t="s">
        <v>1432</v>
      </c>
      <c r="I305" s="0" t="s">
        <v>2300</v>
      </c>
      <c r="J305" s="6" t="n">
        <v>207926</v>
      </c>
      <c r="K305" s="0" t="s">
        <v>2301</v>
      </c>
      <c r="L305" s="5" t="n">
        <v>38679</v>
      </c>
      <c r="M305" s="0" t="s">
        <v>625</v>
      </c>
      <c r="N305" s="0" t="s">
        <v>394</v>
      </c>
      <c r="O305" s="0" t="s">
        <v>2302</v>
      </c>
      <c r="P305" s="0" t="s">
        <v>2303</v>
      </c>
      <c r="Q305" s="0" t="n">
        <f aca="false">LOOKUP(A305,'budget_gross.tsv'!A$2:A$8468,'budget_gross.tsv'!B$2:B$8468)</f>
        <v>28000000</v>
      </c>
      <c r="R305" s="0" t="n">
        <f aca="false">LOOKUP(A305,'budget_gross.tsv'!A$2:A$8468,'budget_gross.tsv'!C$2:C$8468)</f>
        <v>38405088</v>
      </c>
      <c r="S305" s="1" t="n">
        <f aca="false">R305-Q305</f>
        <v>10405088</v>
      </c>
      <c r="T305" s="2" t="n">
        <f aca="false">Q305 * 1.26</f>
        <v>35280000</v>
      </c>
      <c r="U305" s="2" t="n">
        <f aca="false">R305 * 1.26</f>
        <v>48390410.88</v>
      </c>
      <c r="V305" s="2" t="n">
        <f aca="false">S305 * 1.26</f>
        <v>13110410.88</v>
      </c>
      <c r="W305" s="1" t="n">
        <f aca="false">R305/Q305</f>
        <v>1.37161028571429</v>
      </c>
      <c r="X305" s="3" t="n">
        <v>2</v>
      </c>
    </row>
    <row r="306" customFormat="false" ht="15" hidden="false" customHeight="false" outlineLevel="0" collapsed="false">
      <c r="A306" s="0" t="s">
        <v>2304</v>
      </c>
      <c r="B306" s="0" t="s">
        <v>2305</v>
      </c>
      <c r="C306" s="0" t="s">
        <v>2306</v>
      </c>
      <c r="D306" s="0" t="s">
        <v>2066</v>
      </c>
      <c r="E306" s="0" t="n">
        <v>6.6</v>
      </c>
      <c r="F306" s="0" t="n">
        <v>59</v>
      </c>
      <c r="G306" s="5" t="n">
        <v>38846</v>
      </c>
      <c r="H306" s="0" t="s">
        <v>86</v>
      </c>
      <c r="I306" s="0" t="s">
        <v>2307</v>
      </c>
      <c r="J306" s="6" t="n">
        <v>54754</v>
      </c>
      <c r="K306" s="0" t="s">
        <v>2308</v>
      </c>
      <c r="L306" s="5" t="n">
        <v>38744</v>
      </c>
      <c r="M306" s="0" t="s">
        <v>42</v>
      </c>
      <c r="N306" s="0" t="s">
        <v>99</v>
      </c>
      <c r="O306" s="0" t="s">
        <v>1637</v>
      </c>
      <c r="P306" s="0" t="s">
        <v>2309</v>
      </c>
      <c r="Q306" s="0" t="n">
        <f aca="false">LOOKUP(A306,'budget_gross.tsv'!A$2:A$8468,'budget_gross.tsv'!B$2:B$8468)</f>
        <v>25000000</v>
      </c>
      <c r="R306" s="0" t="n">
        <f aca="false">LOOKUP(A306,'budget_gross.tsv'!A$2:A$8468,'budget_gross.tsv'!C$2:C$8468)</f>
        <v>47144110</v>
      </c>
      <c r="S306" s="1" t="n">
        <f aca="false">R306-Q306</f>
        <v>22144110</v>
      </c>
      <c r="T306" s="2" t="n">
        <f aca="false">Q306 * 1.22</f>
        <v>30500000</v>
      </c>
      <c r="U306" s="2" t="n">
        <f aca="false">R306 * 1.22</f>
        <v>57515814.2</v>
      </c>
      <c r="V306" s="2" t="n">
        <f aca="false">S306 * 1.22</f>
        <v>27015814.2</v>
      </c>
      <c r="W306" s="1" t="n">
        <f aca="false">R306/Q306</f>
        <v>1.8857644</v>
      </c>
      <c r="X306" s="3" t="n">
        <v>2</v>
      </c>
    </row>
    <row r="307" customFormat="false" ht="15" hidden="false" customHeight="false" outlineLevel="0" collapsed="false">
      <c r="A307" s="0" t="s">
        <v>2310</v>
      </c>
      <c r="B307" s="0" t="s">
        <v>2311</v>
      </c>
      <c r="C307" s="0" t="s">
        <v>2312</v>
      </c>
      <c r="D307" s="0" t="s">
        <v>2066</v>
      </c>
      <c r="E307" s="0" t="n">
        <v>6.8</v>
      </c>
      <c r="F307" s="0" t="n">
        <v>67</v>
      </c>
      <c r="G307" s="5" t="n">
        <v>39007</v>
      </c>
      <c r="H307" s="0" t="s">
        <v>2112</v>
      </c>
      <c r="I307" s="0" t="s">
        <v>2313</v>
      </c>
      <c r="J307" s="6" t="n">
        <v>135232</v>
      </c>
      <c r="K307" s="0" t="s">
        <v>2314</v>
      </c>
      <c r="L307" s="5" t="n">
        <v>38856</v>
      </c>
      <c r="M307" s="0" t="s">
        <v>79</v>
      </c>
      <c r="N307" s="0" t="s">
        <v>61</v>
      </c>
      <c r="O307" s="0" t="s">
        <v>2315</v>
      </c>
      <c r="P307" s="0" t="s">
        <v>2316</v>
      </c>
      <c r="Q307" s="0" t="n">
        <f aca="false">LOOKUP(A307,'budget_gross.tsv'!A$2:A$8468,'budget_gross.tsv'!B$2:B$8468)</f>
        <v>80000000</v>
      </c>
      <c r="R307" s="0" t="n">
        <f aca="false">LOOKUP(A307,'budget_gross.tsv'!A$2:A$8468,'budget_gross.tsv'!C$2:C$8468)</f>
        <v>155019340</v>
      </c>
      <c r="S307" s="1" t="n">
        <f aca="false">R307-Q307</f>
        <v>75019340</v>
      </c>
      <c r="T307" s="2" t="n">
        <f aca="false">Q307 * 1.22</f>
        <v>97600000</v>
      </c>
      <c r="U307" s="2" t="n">
        <f aca="false">R307 * 1.22</f>
        <v>189123594.8</v>
      </c>
      <c r="V307" s="2" t="n">
        <f aca="false">S307 * 1.22</f>
        <v>91523594.8</v>
      </c>
      <c r="W307" s="1" t="n">
        <f aca="false">R307/Q307</f>
        <v>1.93774175</v>
      </c>
      <c r="X307" s="3" t="n">
        <v>2</v>
      </c>
    </row>
    <row r="308" customFormat="false" ht="15" hidden="false" customHeight="false" outlineLevel="0" collapsed="false">
      <c r="A308" s="0" t="s">
        <v>2317</v>
      </c>
      <c r="B308" s="0" t="s">
        <v>2318</v>
      </c>
      <c r="C308" s="0" t="s">
        <v>2319</v>
      </c>
      <c r="D308" s="0" t="s">
        <v>2066</v>
      </c>
      <c r="E308" s="0" t="n">
        <v>7.4</v>
      </c>
      <c r="F308" s="0" t="n">
        <v>67</v>
      </c>
      <c r="G308" s="5" t="n">
        <v>39493</v>
      </c>
      <c r="H308" s="0" t="s">
        <v>2320</v>
      </c>
      <c r="I308" s="0" t="s">
        <v>2321</v>
      </c>
      <c r="J308" s="6" t="n">
        <v>5154</v>
      </c>
      <c r="K308" s="0" t="s">
        <v>2322</v>
      </c>
      <c r="L308" s="5" t="n">
        <v>39023</v>
      </c>
      <c r="M308" s="0" t="s">
        <v>879</v>
      </c>
      <c r="N308" s="0" t="s">
        <v>446</v>
      </c>
      <c r="O308" s="0" t="s">
        <v>2323</v>
      </c>
      <c r="P308" s="0" t="s">
        <v>2324</v>
      </c>
      <c r="Q308" s="0" t="n">
        <f aca="false">LOOKUP(A308,'budget_gross.tsv'!A$2:A$8468,'budget_gross.tsv'!B$2:B$8468)</f>
        <v>3000000</v>
      </c>
      <c r="R308" s="0" t="n">
        <f aca="false">LOOKUP(A308,'budget_gross.tsv'!A$2:A$8468,'budget_gross.tsv'!C$2:C$8468)</f>
        <v>763066</v>
      </c>
      <c r="S308" s="1" t="n">
        <f aca="false">R308-Q308</f>
        <v>-2236934</v>
      </c>
      <c r="T308" s="2" t="n">
        <f aca="false">Q308 * 1.22</f>
        <v>3660000</v>
      </c>
      <c r="U308" s="2" t="n">
        <f aca="false">R308 * 1.22</f>
        <v>930940.52</v>
      </c>
      <c r="V308" s="2" t="n">
        <f aca="false">S308 * 1.22</f>
        <v>-2729059.48</v>
      </c>
      <c r="W308" s="1" t="n">
        <f aca="false">R308/Q308</f>
        <v>0.254355333333333</v>
      </c>
      <c r="X308" s="3" t="n">
        <v>1</v>
      </c>
    </row>
    <row r="309" customFormat="false" ht="15" hidden="false" customHeight="false" outlineLevel="0" collapsed="false">
      <c r="A309" s="0" t="s">
        <v>2325</v>
      </c>
      <c r="B309" s="0" t="s">
        <v>2326</v>
      </c>
      <c r="C309" s="0" t="s">
        <v>2327</v>
      </c>
      <c r="D309" s="0" t="s">
        <v>2066</v>
      </c>
      <c r="E309" s="0" t="n">
        <v>6.6</v>
      </c>
      <c r="F309" s="0" t="n">
        <v>74</v>
      </c>
      <c r="G309" s="5" t="n">
        <v>39133</v>
      </c>
      <c r="H309" s="0" t="s">
        <v>2201</v>
      </c>
      <c r="I309" s="0" t="s">
        <v>2328</v>
      </c>
      <c r="J309" s="6" t="n">
        <v>91411</v>
      </c>
      <c r="K309" s="0" t="s">
        <v>2329</v>
      </c>
      <c r="L309" s="5" t="n">
        <v>39024</v>
      </c>
      <c r="M309" s="0" t="s">
        <v>107</v>
      </c>
      <c r="N309" s="0" t="s">
        <v>61</v>
      </c>
      <c r="O309" s="0" t="s">
        <v>2330</v>
      </c>
      <c r="P309" s="0" t="s">
        <v>2331</v>
      </c>
      <c r="Q309" s="0" t="n">
        <f aca="false">LOOKUP(A309,'budget_gross.tsv'!A$2:A$8468,'budget_gross.tsv'!B$2:B$8468)</f>
        <v>149000000</v>
      </c>
      <c r="R309" s="0" t="n">
        <f aca="false">LOOKUP(A309,'budget_gross.tsv'!A$2:A$8468,'budget_gross.tsv'!C$2:C$8468)</f>
        <v>64665672</v>
      </c>
      <c r="S309" s="1" t="n">
        <f aca="false">R309-Q309</f>
        <v>-84334328</v>
      </c>
      <c r="T309" s="2" t="n">
        <f aca="false">Q309 * 1.22</f>
        <v>181780000</v>
      </c>
      <c r="U309" s="2" t="n">
        <f aca="false">R309 * 1.22</f>
        <v>78892119.84</v>
      </c>
      <c r="V309" s="2" t="n">
        <f aca="false">S309 * 1.22</f>
        <v>-102887880.16</v>
      </c>
      <c r="W309" s="1" t="n">
        <f aca="false">R309/Q309</f>
        <v>0.433997798657718</v>
      </c>
      <c r="X309" s="3" t="n">
        <v>1</v>
      </c>
    </row>
    <row r="310" customFormat="false" ht="15" hidden="false" customHeight="false" outlineLevel="0" collapsed="false">
      <c r="A310" s="0" t="s">
        <v>2332</v>
      </c>
      <c r="B310" s="0" t="s">
        <v>2333</v>
      </c>
      <c r="C310" s="0" t="s">
        <v>2334</v>
      </c>
      <c r="D310" s="0" t="s">
        <v>2066</v>
      </c>
      <c r="E310" s="0" t="n">
        <v>4</v>
      </c>
      <c r="F310" s="0" t="n">
        <v>36</v>
      </c>
      <c r="G310" s="5" t="n">
        <v>39301</v>
      </c>
      <c r="H310" s="0" t="s">
        <v>1397</v>
      </c>
      <c r="I310" s="0" t="s">
        <v>2335</v>
      </c>
      <c r="J310" s="6" t="n">
        <v>16670</v>
      </c>
      <c r="K310" s="0" t="s">
        <v>2229</v>
      </c>
      <c r="L310" s="5" t="n">
        <v>39176</v>
      </c>
      <c r="M310" s="0" t="s">
        <v>60</v>
      </c>
      <c r="N310" s="0" t="s">
        <v>99</v>
      </c>
      <c r="O310" s="0" t="s">
        <v>100</v>
      </c>
      <c r="P310" s="0" t="s">
        <v>2336</v>
      </c>
      <c r="Q310" s="0" t="n">
        <f aca="false">LOOKUP(A310,'budget_gross.tsv'!A$2:A$8468,'budget_gross.tsv'!B$2:B$8468)</f>
        <v>28000000</v>
      </c>
      <c r="R310" s="0" t="n">
        <f aca="false">LOOKUP(A310,'budget_gross.tsv'!A$2:A$8468,'budget_gross.tsv'!C$2:C$8468)</f>
        <v>49631958</v>
      </c>
      <c r="S310" s="1" t="n">
        <f aca="false">R310-Q310</f>
        <v>21631958</v>
      </c>
      <c r="T310" s="2" t="n">
        <f aca="false">Q310 * 1.18</f>
        <v>33040000</v>
      </c>
      <c r="U310" s="2" t="n">
        <f aca="false">R310 * 1.18</f>
        <v>58565710.44</v>
      </c>
      <c r="V310" s="2" t="n">
        <f aca="false">S310 * 1.18</f>
        <v>25525710.44</v>
      </c>
      <c r="W310" s="1" t="n">
        <f aca="false">R310/Q310</f>
        <v>1.77256992857143</v>
      </c>
      <c r="X310" s="3" t="n">
        <v>2</v>
      </c>
    </row>
    <row r="311" customFormat="false" ht="15" hidden="false" customHeight="false" outlineLevel="0" collapsed="false">
      <c r="A311" s="0" t="s">
        <v>2337</v>
      </c>
      <c r="B311" s="0" t="s">
        <v>2338</v>
      </c>
      <c r="C311" s="0" t="s">
        <v>2339</v>
      </c>
      <c r="D311" s="0" t="s">
        <v>2066</v>
      </c>
      <c r="E311" s="0" t="n">
        <v>6.7</v>
      </c>
      <c r="F311" s="0" t="n">
        <v>64</v>
      </c>
      <c r="G311" s="5" t="n">
        <v>39364</v>
      </c>
      <c r="H311" s="0" t="s">
        <v>1397</v>
      </c>
      <c r="I311" s="0" t="s">
        <v>2340</v>
      </c>
      <c r="J311" s="6" t="n">
        <v>57442</v>
      </c>
      <c r="K311" s="0" t="s">
        <v>2341</v>
      </c>
      <c r="L311" s="5" t="n">
        <v>39241</v>
      </c>
      <c r="M311" s="0" t="s">
        <v>107</v>
      </c>
      <c r="N311" s="0" t="s">
        <v>206</v>
      </c>
      <c r="O311" s="0" t="s">
        <v>2342</v>
      </c>
      <c r="P311" s="0" t="s">
        <v>2343</v>
      </c>
      <c r="Q311" s="0" t="n">
        <f aca="false">LOOKUP(A311,'budget_gross.tsv'!A$2:A$8468,'budget_gross.tsv'!B$2:B$8468)</f>
        <v>100000000</v>
      </c>
      <c r="R311" s="0" t="n">
        <f aca="false">LOOKUP(A311,'budget_gross.tsv'!A$2:A$8468,'budget_gross.tsv'!C$2:C$8468)</f>
        <v>58867694</v>
      </c>
      <c r="S311" s="1" t="n">
        <f aca="false">R311-Q311</f>
        <v>-41132306</v>
      </c>
      <c r="T311" s="2" t="n">
        <f aca="false">Q311 * 1.18</f>
        <v>118000000</v>
      </c>
      <c r="U311" s="2" t="n">
        <f aca="false">R311 * 1.18</f>
        <v>69463878.92</v>
      </c>
      <c r="V311" s="2" t="n">
        <f aca="false">S311 * 1.18</f>
        <v>-48536121.08</v>
      </c>
      <c r="W311" s="1" t="n">
        <f aca="false">R311/Q311</f>
        <v>0.58867694</v>
      </c>
      <c r="X311" s="3" t="n">
        <v>1</v>
      </c>
    </row>
    <row r="312" customFormat="false" ht="15" hidden="false" customHeight="false" outlineLevel="0" collapsed="false">
      <c r="A312" s="0" t="s">
        <v>2344</v>
      </c>
      <c r="B312" s="0" t="s">
        <v>2345</v>
      </c>
      <c r="C312" s="0" t="s">
        <v>2346</v>
      </c>
      <c r="D312" s="0" t="s">
        <v>2066</v>
      </c>
      <c r="E312" s="0" t="n">
        <v>5.4</v>
      </c>
      <c r="F312" s="0" t="n">
        <v>37</v>
      </c>
      <c r="G312" s="5" t="n">
        <v>39364</v>
      </c>
      <c r="H312" s="0" t="s">
        <v>86</v>
      </c>
      <c r="I312" s="0" t="s">
        <v>2347</v>
      </c>
      <c r="J312" s="6" t="n">
        <v>120890</v>
      </c>
      <c r="K312" s="0" t="s">
        <v>2348</v>
      </c>
      <c r="L312" s="5" t="n">
        <v>39255</v>
      </c>
      <c r="M312" s="0" t="s">
        <v>214</v>
      </c>
      <c r="N312" s="0" t="s">
        <v>99</v>
      </c>
      <c r="O312" s="0" t="s">
        <v>463</v>
      </c>
      <c r="P312" s="0" t="s">
        <v>2349</v>
      </c>
      <c r="Q312" s="0" t="n">
        <f aca="false">LOOKUP(A312,'budget_gross.tsv'!A$2:A$8468,'budget_gross.tsv'!B$2:B$8468)</f>
        <v>175000000</v>
      </c>
      <c r="R312" s="0" t="n">
        <f aca="false">LOOKUP(A312,'budget_gross.tsv'!A$2:A$8468,'budget_gross.tsv'!C$2:C$8468)</f>
        <v>100462298</v>
      </c>
      <c r="S312" s="1" t="n">
        <f aca="false">R312-Q312</f>
        <v>-74537702</v>
      </c>
      <c r="T312" s="2" t="n">
        <f aca="false">Q312 * 1.18</f>
        <v>206500000</v>
      </c>
      <c r="U312" s="2" t="n">
        <f aca="false">R312 * 1.18</f>
        <v>118545511.64</v>
      </c>
      <c r="V312" s="2" t="n">
        <f aca="false">S312 * 1.18</f>
        <v>-87954488.36</v>
      </c>
      <c r="W312" s="1" t="n">
        <f aca="false">R312/Q312</f>
        <v>0.574070274285714</v>
      </c>
      <c r="X312" s="3" t="n">
        <v>1</v>
      </c>
    </row>
    <row r="313" customFormat="false" ht="15" hidden="false" customHeight="false" outlineLevel="0" collapsed="false">
      <c r="A313" s="0" t="s">
        <v>2350</v>
      </c>
      <c r="B313" s="0" t="s">
        <v>2351</v>
      </c>
      <c r="C313" s="0" t="s">
        <v>2352</v>
      </c>
      <c r="D313" s="0" t="s">
        <v>2066</v>
      </c>
      <c r="E313" s="0" t="n">
        <v>2.9</v>
      </c>
      <c r="F313" s="0" t="n">
        <v>13</v>
      </c>
      <c r="G313" s="5" t="n">
        <v>39476</v>
      </c>
      <c r="H313" s="0" t="s">
        <v>1397</v>
      </c>
      <c r="I313" s="0" t="s">
        <v>2353</v>
      </c>
      <c r="J313" s="6" t="n">
        <v>12966</v>
      </c>
      <c r="K313" s="0" t="s">
        <v>2354</v>
      </c>
      <c r="L313" s="5" t="n">
        <v>39302</v>
      </c>
      <c r="M313" s="0" t="s">
        <v>98</v>
      </c>
      <c r="N313" s="0" t="s">
        <v>2091</v>
      </c>
      <c r="O313" s="0" t="s">
        <v>563</v>
      </c>
      <c r="P313" s="0" t="s">
        <v>2355</v>
      </c>
      <c r="Q313" s="0" t="n">
        <f aca="false">LOOKUP(A313,'budget_gross.tsv'!A$2:A$8468,'budget_gross.tsv'!B$2:B$8468)</f>
        <v>6000000</v>
      </c>
      <c r="R313" s="0" t="n">
        <f aca="false">LOOKUP(A313,'budget_gross.tsv'!A$2:A$8468,'budget_gross.tsv'!C$2:C$8468)</f>
        <v>13235267</v>
      </c>
      <c r="S313" s="1" t="n">
        <f aca="false">R313-Q313</f>
        <v>7235267</v>
      </c>
      <c r="T313" s="2" t="n">
        <f aca="false">Q313 * 1.18</f>
        <v>7080000</v>
      </c>
      <c r="U313" s="2" t="n">
        <f aca="false">R313 * 1.18</f>
        <v>15617615.06</v>
      </c>
      <c r="V313" s="2" t="n">
        <f aca="false">S313 * 1.18</f>
        <v>8537615.06</v>
      </c>
      <c r="W313" s="1" t="n">
        <f aca="false">R313/Q313</f>
        <v>2.20587783333333</v>
      </c>
      <c r="X313" s="3" t="n">
        <v>3</v>
      </c>
    </row>
    <row r="314" customFormat="false" ht="15" hidden="false" customHeight="false" outlineLevel="0" collapsed="false">
      <c r="A314" s="0" t="s">
        <v>2356</v>
      </c>
      <c r="B314" s="0" t="s">
        <v>2357</v>
      </c>
      <c r="C314" s="0" t="s">
        <v>2358</v>
      </c>
      <c r="D314" s="0" t="s">
        <v>2066</v>
      </c>
      <c r="E314" s="0" t="n">
        <v>6.3</v>
      </c>
      <c r="F314" s="0" t="n">
        <v>56</v>
      </c>
      <c r="G314" s="5" t="n">
        <v>39413</v>
      </c>
      <c r="H314" s="0" t="s">
        <v>86</v>
      </c>
      <c r="I314" s="0" t="s">
        <v>2359</v>
      </c>
      <c r="J314" s="6" t="n">
        <v>95580</v>
      </c>
      <c r="K314" s="0" t="s">
        <v>2360</v>
      </c>
      <c r="L314" s="5" t="n">
        <v>39318</v>
      </c>
      <c r="M314" s="0" t="s">
        <v>427</v>
      </c>
      <c r="N314" s="0" t="s">
        <v>2091</v>
      </c>
      <c r="O314" s="0" t="s">
        <v>290</v>
      </c>
      <c r="P314" s="0" t="s">
        <v>2361</v>
      </c>
      <c r="Q314" s="0" t="n">
        <f aca="false">LOOKUP(A314,'budget_gross.tsv'!A$2:A$8468,'budget_gross.tsv'!B$2:B$8468)</f>
        <v>25000000</v>
      </c>
      <c r="R314" s="0" t="n">
        <f aca="false">LOOKUP(A314,'budget_gross.tsv'!A$2:A$8468,'budget_gross.tsv'!C$2:C$8468)</f>
        <v>33302167</v>
      </c>
      <c r="S314" s="1" t="n">
        <f aca="false">R314-Q314</f>
        <v>8302167</v>
      </c>
      <c r="T314" s="2" t="n">
        <f aca="false">Q314 * 1.18</f>
        <v>29500000</v>
      </c>
      <c r="U314" s="2" t="n">
        <f aca="false">R314 * 1.18</f>
        <v>39296557.06</v>
      </c>
      <c r="V314" s="2" t="n">
        <f aca="false">S314 * 1.18</f>
        <v>9796557.06</v>
      </c>
      <c r="W314" s="1" t="n">
        <f aca="false">R314/Q314</f>
        <v>1.33208668</v>
      </c>
      <c r="X314" s="3" t="n">
        <v>2</v>
      </c>
    </row>
    <row r="315" customFormat="false" ht="15" hidden="false" customHeight="false" outlineLevel="0" collapsed="false">
      <c r="A315" s="0" t="s">
        <v>2362</v>
      </c>
      <c r="B315" s="0" t="s">
        <v>2363</v>
      </c>
      <c r="C315" s="0" t="s">
        <v>2364</v>
      </c>
      <c r="D315" s="0" t="s">
        <v>2066</v>
      </c>
      <c r="E315" s="0" t="n">
        <v>6.1</v>
      </c>
      <c r="F315" s="0" t="s">
        <v>28</v>
      </c>
      <c r="G315" s="5" t="n">
        <v>39938</v>
      </c>
      <c r="H315" s="0" t="s">
        <v>255</v>
      </c>
      <c r="I315" s="0" t="s">
        <v>2365</v>
      </c>
      <c r="J315" s="0" t="n">
        <v>334</v>
      </c>
      <c r="K315" s="0" t="s">
        <v>2366</v>
      </c>
      <c r="L315" s="5" t="n">
        <v>39369</v>
      </c>
      <c r="M315" s="0" t="s">
        <v>258</v>
      </c>
      <c r="N315" s="0" t="s">
        <v>2367</v>
      </c>
      <c r="O315" s="0" t="s">
        <v>429</v>
      </c>
      <c r="P315" s="0" t="s">
        <v>2062</v>
      </c>
      <c r="Q315" s="0" t="n">
        <f aca="false">LOOKUP(A315,'budget_gross.tsv'!A$2:A$8468,'budget_gross.tsv'!B$2:B$8468)</f>
        <v>4200000</v>
      </c>
      <c r="R315" s="0" t="n">
        <f aca="false">LOOKUP(A315,'budget_gross.tsv'!A$2:A$8468,'budget_gross.tsv'!C$2:C$8468)</f>
        <v>1777102</v>
      </c>
      <c r="S315" s="1" t="n">
        <f aca="false">R315-Q315</f>
        <v>-2422898</v>
      </c>
      <c r="T315" s="2" t="n">
        <f aca="false">Q315 * 1.18</f>
        <v>4956000</v>
      </c>
      <c r="U315" s="2" t="n">
        <f aca="false">R315 * 1.18</f>
        <v>2096980.36</v>
      </c>
      <c r="V315" s="2" t="n">
        <f aca="false">S315 * 1.18</f>
        <v>-2859019.64</v>
      </c>
      <c r="W315" s="1" t="n">
        <f aca="false">R315/Q315</f>
        <v>0.423119523809524</v>
      </c>
      <c r="X315" s="3" t="n">
        <v>1</v>
      </c>
    </row>
    <row r="316" customFormat="false" ht="15" hidden="false" customHeight="false" outlineLevel="0" collapsed="false">
      <c r="A316" s="0" t="s">
        <v>2368</v>
      </c>
      <c r="B316" s="0" t="s">
        <v>2369</v>
      </c>
      <c r="C316" s="0" t="s">
        <v>2370</v>
      </c>
      <c r="D316" s="0" t="s">
        <v>2066</v>
      </c>
      <c r="E316" s="0" t="n">
        <v>6.6</v>
      </c>
      <c r="F316" s="0" t="n">
        <v>62</v>
      </c>
      <c r="G316" s="5" t="n">
        <v>39623</v>
      </c>
      <c r="H316" s="0" t="s">
        <v>194</v>
      </c>
      <c r="I316" s="0" t="s">
        <v>2371</v>
      </c>
      <c r="J316" s="6" t="n">
        <v>74134</v>
      </c>
      <c r="K316" s="0" t="s">
        <v>2372</v>
      </c>
      <c r="L316" s="5" t="n">
        <v>39492</v>
      </c>
      <c r="M316" s="0" t="s">
        <v>214</v>
      </c>
      <c r="N316" s="0" t="s">
        <v>306</v>
      </c>
      <c r="O316" s="0" t="s">
        <v>1016</v>
      </c>
      <c r="P316" s="0" t="s">
        <v>2373</v>
      </c>
      <c r="Q316" s="0" t="n">
        <f aca="false">LOOKUP(A316,'budget_gross.tsv'!A$2:A$8468,'budget_gross.tsv'!B$2:B$8468)</f>
        <v>90000000</v>
      </c>
      <c r="R316" s="0" t="n">
        <f aca="false">LOOKUP(A316,'budget_gross.tsv'!A$2:A$8468,'budget_gross.tsv'!C$2:C$8468)</f>
        <v>71195053</v>
      </c>
      <c r="S316" s="1" t="n">
        <f aca="false">R316-Q316</f>
        <v>-18804947</v>
      </c>
      <c r="T316" s="2" t="n">
        <f aca="false">Q316 * 1.14</f>
        <v>102600000</v>
      </c>
      <c r="U316" s="2" t="n">
        <f aca="false">R316 * 1.14</f>
        <v>81162360.42</v>
      </c>
      <c r="V316" s="2" t="n">
        <f aca="false">S316 * 1.14</f>
        <v>-21437639.58</v>
      </c>
      <c r="W316" s="1" t="n">
        <f aca="false">R316/Q316</f>
        <v>0.791056144444444</v>
      </c>
      <c r="X316" s="3" t="n">
        <v>1</v>
      </c>
    </row>
    <row r="317" customFormat="false" ht="15" hidden="false" customHeight="false" outlineLevel="0" collapsed="false">
      <c r="A317" s="0" t="s">
        <v>2374</v>
      </c>
      <c r="B317" s="0" t="s">
        <v>2375</v>
      </c>
      <c r="C317" s="0" t="s">
        <v>2376</v>
      </c>
      <c r="D317" s="0" t="s">
        <v>2066</v>
      </c>
      <c r="E317" s="0" t="n">
        <v>6.8</v>
      </c>
      <c r="F317" s="0" t="n">
        <v>48</v>
      </c>
      <c r="G317" s="5" t="n">
        <v>39644</v>
      </c>
      <c r="H317" s="0" t="s">
        <v>2377</v>
      </c>
      <c r="I317" s="0" t="s">
        <v>2378</v>
      </c>
      <c r="J317" s="6" t="n">
        <v>53400</v>
      </c>
      <c r="K317" s="0" t="s">
        <v>2379</v>
      </c>
      <c r="L317" s="5" t="n">
        <v>39507</v>
      </c>
      <c r="M317" s="0" t="s">
        <v>313</v>
      </c>
      <c r="N317" s="0" t="s">
        <v>2380</v>
      </c>
      <c r="O317" s="0" t="s">
        <v>28</v>
      </c>
      <c r="P317" s="0" t="s">
        <v>2381</v>
      </c>
      <c r="Q317" s="0" t="n">
        <f aca="false">LOOKUP(A317,'budget_gross.tsv'!A$2:A$8468,'budget_gross.tsv'!B$2:B$8468)</f>
        <v>15000000</v>
      </c>
      <c r="R317" s="0" t="n">
        <f aca="false">LOOKUP(A317,'budget_gross.tsv'!A$2:A$8468,'budget_gross.tsv'!C$2:C$8468)</f>
        <v>10011274</v>
      </c>
      <c r="S317" s="1" t="n">
        <f aca="false">R317-Q317</f>
        <v>-4988726</v>
      </c>
      <c r="T317" s="2" t="n">
        <f aca="false">Q317 * 1.14</f>
        <v>17100000</v>
      </c>
      <c r="U317" s="2" t="n">
        <f aca="false">R317 * 1.14</f>
        <v>11412852.36</v>
      </c>
      <c r="V317" s="2" t="n">
        <f aca="false">S317 * 1.14</f>
        <v>-5687147.64</v>
      </c>
      <c r="W317" s="1" t="n">
        <f aca="false">R317/Q317</f>
        <v>0.667418266666667</v>
      </c>
      <c r="X317" s="3" t="n">
        <v>1</v>
      </c>
    </row>
    <row r="318" customFormat="false" ht="15" hidden="false" customHeight="false" outlineLevel="0" collapsed="false">
      <c r="A318" s="0" t="s">
        <v>2382</v>
      </c>
      <c r="B318" s="0" t="s">
        <v>2383</v>
      </c>
      <c r="C318" s="0" t="s">
        <v>2384</v>
      </c>
      <c r="D318" s="0" t="s">
        <v>2066</v>
      </c>
      <c r="E318" s="0" t="n">
        <v>7.1</v>
      </c>
      <c r="F318" s="0" t="n">
        <v>62</v>
      </c>
      <c r="G318" s="5" t="n">
        <v>39840</v>
      </c>
      <c r="H318" s="0" t="s">
        <v>2385</v>
      </c>
      <c r="I318" s="0" t="s">
        <v>28</v>
      </c>
      <c r="J318" s="0" t="n">
        <v>148</v>
      </c>
      <c r="K318" s="0" t="s">
        <v>2386</v>
      </c>
      <c r="L318" s="5" t="n">
        <v>39514</v>
      </c>
      <c r="M318" s="0" t="s">
        <v>427</v>
      </c>
      <c r="N318" s="0" t="s">
        <v>116</v>
      </c>
      <c r="O318" s="0" t="s">
        <v>28</v>
      </c>
      <c r="P318" s="0" t="s">
        <v>2387</v>
      </c>
      <c r="Q318" s="0" t="n">
        <f aca="false">LOOKUP(A318,'budget_gross.tsv'!A$2:A$8468,'budget_gross.tsv'!B$2:B$8468)</f>
        <v>180000</v>
      </c>
      <c r="R318" s="0" t="n">
        <f aca="false">LOOKUP(A318,'budget_gross.tsv'!A$2:A$8468,'budget_gross.tsv'!C$2:C$8468)</f>
        <v>159271</v>
      </c>
      <c r="S318" s="1" t="n">
        <f aca="false">R318-Q318</f>
        <v>-20729</v>
      </c>
      <c r="T318" s="2" t="n">
        <f aca="false">Q318 * 1.14</f>
        <v>205200</v>
      </c>
      <c r="U318" s="2" t="n">
        <f aca="false">R318 * 1.14</f>
        <v>181568.94</v>
      </c>
      <c r="V318" s="2" t="n">
        <f aca="false">S318 * 1.14</f>
        <v>-23631.06</v>
      </c>
      <c r="W318" s="1" t="n">
        <f aca="false">R318/Q318</f>
        <v>0.884838888888889</v>
      </c>
      <c r="X318" s="3" t="n">
        <v>1</v>
      </c>
    </row>
    <row r="319" customFormat="false" ht="15" hidden="false" customHeight="false" outlineLevel="0" collapsed="false">
      <c r="A319" s="0" t="s">
        <v>2388</v>
      </c>
      <c r="B319" s="0" t="s">
        <v>2389</v>
      </c>
      <c r="C319" s="0" t="s">
        <v>2390</v>
      </c>
      <c r="D319" s="0" t="s">
        <v>2066</v>
      </c>
      <c r="E319" s="0" t="n">
        <v>5.8</v>
      </c>
      <c r="F319" s="0" t="n">
        <v>48</v>
      </c>
      <c r="G319" s="5" t="n">
        <v>39749</v>
      </c>
      <c r="H319" s="0" t="s">
        <v>2391</v>
      </c>
      <c r="I319" s="0" t="s">
        <v>2392</v>
      </c>
      <c r="J319" s="6" t="n">
        <v>8804</v>
      </c>
      <c r="K319" s="0" t="s">
        <v>2393</v>
      </c>
      <c r="L319" s="5" t="n">
        <v>39520</v>
      </c>
      <c r="M319" s="0" t="s">
        <v>42</v>
      </c>
      <c r="N319" s="0" t="s">
        <v>895</v>
      </c>
      <c r="O319" s="0" t="s">
        <v>2394</v>
      </c>
      <c r="P319" s="0" t="s">
        <v>2395</v>
      </c>
      <c r="Q319" s="0" t="n">
        <f aca="false">LOOKUP(A319,'budget_gross.tsv'!A$2:A$8468,'budget_gross.tsv'!B$2:B$8468)</f>
        <v>20000000</v>
      </c>
      <c r="R319" s="0" t="n">
        <f aca="false">LOOKUP(A319,'budget_gross.tsv'!A$2:A$8468,'budget_gross.tsv'!C$2:C$8468)</f>
        <v>3561</v>
      </c>
      <c r="S319" s="1" t="n">
        <f aca="false">R319-Q319</f>
        <v>-19996439</v>
      </c>
      <c r="T319" s="2" t="n">
        <f aca="false">Q319 * 1.14</f>
        <v>22800000</v>
      </c>
      <c r="U319" s="2" t="n">
        <f aca="false">R319 * 1.14</f>
        <v>4059.54</v>
      </c>
      <c r="V319" s="2" t="n">
        <f aca="false">S319 * 1.14</f>
        <v>-22795940.46</v>
      </c>
      <c r="W319" s="1" t="n">
        <f aca="false">R319/Q319</f>
        <v>0.00017805</v>
      </c>
      <c r="X319" s="3" t="n">
        <v>1</v>
      </c>
    </row>
    <row r="320" customFormat="false" ht="15" hidden="false" customHeight="false" outlineLevel="0" collapsed="false">
      <c r="A320" s="0" t="s">
        <v>2396</v>
      </c>
      <c r="B320" s="0" t="s">
        <v>2397</v>
      </c>
      <c r="C320" s="0" t="s">
        <v>2398</v>
      </c>
      <c r="D320" s="0" t="s">
        <v>2066</v>
      </c>
      <c r="E320" s="0" t="n">
        <v>6</v>
      </c>
      <c r="F320" s="0" t="n">
        <v>55</v>
      </c>
      <c r="G320" s="5" t="n">
        <v>39665</v>
      </c>
      <c r="H320" s="0" t="s">
        <v>2399</v>
      </c>
      <c r="I320" s="0" t="s">
        <v>2400</v>
      </c>
      <c r="J320" s="6" t="n">
        <v>29510</v>
      </c>
      <c r="K320" s="0" t="s">
        <v>2401</v>
      </c>
      <c r="L320" s="5" t="n">
        <v>39542</v>
      </c>
      <c r="M320" s="0" t="s">
        <v>214</v>
      </c>
      <c r="N320" s="0" t="s">
        <v>188</v>
      </c>
      <c r="O320" s="0" t="s">
        <v>189</v>
      </c>
      <c r="P320" s="0" t="s">
        <v>2402</v>
      </c>
      <c r="Q320" s="0" t="n">
        <f aca="false">LOOKUP(A320,'budget_gross.tsv'!A$2:A$8468,'budget_gross.tsv'!B$2:B$8468)</f>
        <v>37000000</v>
      </c>
      <c r="R320" s="0" t="n">
        <f aca="false">LOOKUP(A320,'budget_gross.tsv'!A$2:A$8468,'budget_gross.tsv'!C$2:C$8468)</f>
        <v>48006503</v>
      </c>
      <c r="S320" s="1" t="n">
        <f aca="false">R320-Q320</f>
        <v>11006503</v>
      </c>
      <c r="T320" s="2" t="n">
        <f aca="false">Q320 * 1.14</f>
        <v>42180000</v>
      </c>
      <c r="U320" s="2" t="n">
        <f aca="false">R320 * 1.14</f>
        <v>54727413.42</v>
      </c>
      <c r="V320" s="2" t="n">
        <f aca="false">S320 * 1.14</f>
        <v>12547413.42</v>
      </c>
      <c r="W320" s="1" t="n">
        <f aca="false">R320/Q320</f>
        <v>1.29747305405405</v>
      </c>
      <c r="X320" s="3" t="n">
        <v>2</v>
      </c>
    </row>
    <row r="321" customFormat="false" ht="15" hidden="false" customHeight="false" outlineLevel="0" collapsed="false">
      <c r="A321" s="0" t="s">
        <v>2403</v>
      </c>
      <c r="B321" s="0" t="s">
        <v>2404</v>
      </c>
      <c r="C321" s="0" t="s">
        <v>2405</v>
      </c>
      <c r="D321" s="0" t="s">
        <v>2066</v>
      </c>
      <c r="E321" s="0" t="n">
        <v>3.7</v>
      </c>
      <c r="F321" s="0" t="n">
        <v>20</v>
      </c>
      <c r="G321" s="5" t="n">
        <v>39742</v>
      </c>
      <c r="H321" s="0" t="s">
        <v>2406</v>
      </c>
      <c r="I321" s="0" t="s">
        <v>2407</v>
      </c>
      <c r="J321" s="6" t="n">
        <v>11409</v>
      </c>
      <c r="K321" s="0" t="s">
        <v>2408</v>
      </c>
      <c r="L321" s="5" t="n">
        <v>39556</v>
      </c>
      <c r="M321" s="0" t="s">
        <v>427</v>
      </c>
      <c r="N321" s="0" t="s">
        <v>289</v>
      </c>
      <c r="O321" s="0" t="s">
        <v>698</v>
      </c>
      <c r="P321" s="0" t="s">
        <v>2409</v>
      </c>
      <c r="Q321" s="0" t="n">
        <f aca="false">LOOKUP(A321,'budget_gross.tsv'!A$2:A$8468,'budget_gross.tsv'!B$2:B$8468)</f>
        <v>3500000</v>
      </c>
      <c r="R321" s="0" t="n">
        <f aca="false">LOOKUP(A321,'budget_gross.tsv'!A$2:A$8468,'budget_gross.tsv'!C$2:C$8468)</f>
        <v>7690545</v>
      </c>
      <c r="S321" s="1" t="n">
        <f aca="false">R321-Q321</f>
        <v>4190545</v>
      </c>
      <c r="T321" s="2" t="n">
        <f aca="false">Q321 * 1.14</f>
        <v>3990000</v>
      </c>
      <c r="U321" s="2" t="n">
        <f aca="false">R321 * 1.14</f>
        <v>8767221.3</v>
      </c>
      <c r="V321" s="2" t="n">
        <f aca="false">S321 * 1.14</f>
        <v>4777221.3</v>
      </c>
      <c r="W321" s="1" t="n">
        <f aca="false">R321/Q321</f>
        <v>2.19729857142857</v>
      </c>
      <c r="X321" s="3" t="n">
        <v>3</v>
      </c>
    </row>
    <row r="322" customFormat="false" ht="15" hidden="false" customHeight="false" outlineLevel="0" collapsed="false">
      <c r="A322" s="0" t="s">
        <v>2410</v>
      </c>
      <c r="B322" s="0" t="s">
        <v>2411</v>
      </c>
      <c r="C322" s="0" t="s">
        <v>2412</v>
      </c>
      <c r="D322" s="0" t="s">
        <v>2066</v>
      </c>
      <c r="E322" s="0" t="n">
        <v>6</v>
      </c>
      <c r="F322" s="0" t="n">
        <v>37</v>
      </c>
      <c r="G322" s="5" t="n">
        <v>39707</v>
      </c>
      <c r="H322" s="0" t="s">
        <v>2273</v>
      </c>
      <c r="I322" s="0" t="s">
        <v>2413</v>
      </c>
      <c r="J322" s="6" t="n">
        <v>60787</v>
      </c>
      <c r="K322" s="0" t="s">
        <v>2414</v>
      </c>
      <c r="L322" s="5" t="n">
        <v>39577</v>
      </c>
      <c r="M322" s="0" t="s">
        <v>656</v>
      </c>
      <c r="N322" s="0" t="s">
        <v>2415</v>
      </c>
      <c r="O322" s="0" t="s">
        <v>2416</v>
      </c>
      <c r="P322" s="0" t="s">
        <v>2417</v>
      </c>
      <c r="Q322" s="0" t="n">
        <f aca="false">LOOKUP(A322,'budget_gross.tsv'!A$2:A$8468,'budget_gross.tsv'!B$2:B$8468)</f>
        <v>120000000</v>
      </c>
      <c r="R322" s="0" t="n">
        <f aca="false">LOOKUP(A322,'budget_gross.tsv'!A$2:A$8468,'budget_gross.tsv'!C$2:C$8468)</f>
        <v>43945766</v>
      </c>
      <c r="S322" s="1" t="n">
        <f aca="false">R322-Q322</f>
        <v>-76054234</v>
      </c>
      <c r="T322" s="2" t="n">
        <f aca="false">Q322 * 1.14</f>
        <v>136800000</v>
      </c>
      <c r="U322" s="2" t="n">
        <f aca="false">R322 * 1.14</f>
        <v>50098173.24</v>
      </c>
      <c r="V322" s="2" t="n">
        <f aca="false">S322 * 1.14</f>
        <v>-86701826.76</v>
      </c>
      <c r="W322" s="1" t="n">
        <f aca="false">R322/Q322</f>
        <v>0.366214716666667</v>
      </c>
      <c r="X322" s="3" t="n">
        <v>1</v>
      </c>
    </row>
    <row r="323" customFormat="false" ht="15" hidden="false" customHeight="false" outlineLevel="0" collapsed="false">
      <c r="A323" s="0" t="s">
        <v>2418</v>
      </c>
      <c r="B323" s="0" t="s">
        <v>2419</v>
      </c>
      <c r="C323" s="0" t="s">
        <v>2420</v>
      </c>
      <c r="D323" s="0" t="s">
        <v>2066</v>
      </c>
      <c r="E323" s="0" t="n">
        <v>6.6</v>
      </c>
      <c r="F323" s="0" t="n">
        <v>62</v>
      </c>
      <c r="G323" s="5" t="n">
        <v>39784</v>
      </c>
      <c r="H323" s="0" t="s">
        <v>147</v>
      </c>
      <c r="I323" s="0" t="s">
        <v>2421</v>
      </c>
      <c r="J323" s="6" t="n">
        <v>161734</v>
      </c>
      <c r="K323" s="0" t="s">
        <v>2422</v>
      </c>
      <c r="L323" s="5" t="n">
        <v>39584</v>
      </c>
      <c r="M323" s="0" t="s">
        <v>1749</v>
      </c>
      <c r="N323" s="0" t="s">
        <v>2423</v>
      </c>
      <c r="O323" s="0" t="s">
        <v>2424</v>
      </c>
      <c r="P323" s="0" t="s">
        <v>2425</v>
      </c>
      <c r="Q323" s="0" t="n">
        <f aca="false">LOOKUP(A323,'budget_gross.tsv'!A$2:A$8468,'budget_gross.tsv'!B$2:B$8468)</f>
        <v>225000000</v>
      </c>
      <c r="R323" s="0" t="n">
        <f aca="false">LOOKUP(A323,'budget_gross.tsv'!A$2:A$8468,'budget_gross.tsv'!C$2:C$8468)</f>
        <v>141621490</v>
      </c>
      <c r="S323" s="1" t="n">
        <f aca="false">R323-Q323</f>
        <v>-83378510</v>
      </c>
      <c r="T323" s="2" t="n">
        <f aca="false">Q323 * 1.14</f>
        <v>256500000</v>
      </c>
      <c r="U323" s="2" t="n">
        <f aca="false">R323 * 1.14</f>
        <v>161448498.6</v>
      </c>
      <c r="V323" s="2" t="n">
        <f aca="false">S323 * 1.14</f>
        <v>-95051501.4</v>
      </c>
      <c r="W323" s="1" t="n">
        <f aca="false">R323/Q323</f>
        <v>0.629428844444445</v>
      </c>
      <c r="X323" s="3" t="n">
        <v>1</v>
      </c>
    </row>
    <row r="324" customFormat="false" ht="15" hidden="false" customHeight="false" outlineLevel="0" collapsed="false">
      <c r="A324" s="0" t="s">
        <v>2426</v>
      </c>
      <c r="B324" s="0" t="s">
        <v>2427</v>
      </c>
      <c r="C324" s="0" t="s">
        <v>2428</v>
      </c>
      <c r="D324" s="0" t="s">
        <v>2066</v>
      </c>
      <c r="E324" s="0" t="n">
        <v>7.6</v>
      </c>
      <c r="F324" s="0" t="n">
        <v>73</v>
      </c>
      <c r="G324" s="5" t="n">
        <v>39761</v>
      </c>
      <c r="H324" s="0" t="s">
        <v>194</v>
      </c>
      <c r="I324" s="0" t="s">
        <v>2429</v>
      </c>
      <c r="J324" s="6" t="n">
        <v>336443</v>
      </c>
      <c r="K324" s="0" t="s">
        <v>2430</v>
      </c>
      <c r="L324" s="5" t="n">
        <v>39605</v>
      </c>
      <c r="M324" s="0" t="s">
        <v>60</v>
      </c>
      <c r="N324" s="0" t="s">
        <v>2431</v>
      </c>
      <c r="O324" s="0" t="s">
        <v>53</v>
      </c>
      <c r="P324" s="0" t="s">
        <v>2432</v>
      </c>
      <c r="Q324" s="0" t="n">
        <f aca="false">LOOKUP(A324,'budget_gross.tsv'!A$2:A$8468,'budget_gross.tsv'!B$2:B$8468)</f>
        <v>130000000</v>
      </c>
      <c r="R324" s="0" t="n">
        <f aca="false">LOOKUP(A324,'budget_gross.tsv'!A$2:A$8468,'budget_gross.tsv'!C$2:C$8468)</f>
        <v>215434591</v>
      </c>
      <c r="S324" s="1" t="n">
        <f aca="false">R324-Q324</f>
        <v>85434591</v>
      </c>
      <c r="T324" s="2" t="n">
        <f aca="false">Q324 * 1.14</f>
        <v>148200000</v>
      </c>
      <c r="U324" s="2" t="n">
        <f aca="false">R324 * 1.14</f>
        <v>245595433.74</v>
      </c>
      <c r="V324" s="2" t="n">
        <f aca="false">S324 * 1.14</f>
        <v>97395433.74</v>
      </c>
      <c r="W324" s="1" t="n">
        <f aca="false">R324/Q324</f>
        <v>1.65718916153846</v>
      </c>
      <c r="X324" s="3" t="n">
        <v>2</v>
      </c>
    </row>
    <row r="325" customFormat="false" ht="15" hidden="false" customHeight="false" outlineLevel="0" collapsed="false">
      <c r="A325" s="0" t="s">
        <v>2433</v>
      </c>
      <c r="B325" s="0" t="s">
        <v>2434</v>
      </c>
      <c r="C325" s="0" t="s">
        <v>2435</v>
      </c>
      <c r="D325" s="0" t="s">
        <v>2066</v>
      </c>
      <c r="E325" s="0" t="n">
        <v>5.8</v>
      </c>
      <c r="F325" s="0" t="n">
        <v>57</v>
      </c>
      <c r="G325" s="5" t="n">
        <v>39749</v>
      </c>
      <c r="H325" s="0" t="s">
        <v>2273</v>
      </c>
      <c r="I325" s="0" t="s">
        <v>2436</v>
      </c>
      <c r="J325" s="6" t="n">
        <v>93220</v>
      </c>
      <c r="K325" s="0" t="s">
        <v>2437</v>
      </c>
      <c r="L325" s="5" t="n">
        <v>39640</v>
      </c>
      <c r="M325" s="0" t="s">
        <v>98</v>
      </c>
      <c r="N325" s="0" t="s">
        <v>2423</v>
      </c>
      <c r="O325" s="0" t="s">
        <v>1108</v>
      </c>
      <c r="P325" s="0" t="s">
        <v>2438</v>
      </c>
      <c r="Q325" s="0" t="n">
        <f aca="false">LOOKUP(A325,'budget_gross.tsv'!A$2:A$8468,'budget_gross.tsv'!B$2:B$8468)</f>
        <v>45000000</v>
      </c>
      <c r="R325" s="0" t="n">
        <f aca="false">LOOKUP(A325,'budget_gross.tsv'!A$2:A$8468,'budget_gross.tsv'!C$2:C$8468)</f>
        <v>101704370</v>
      </c>
      <c r="S325" s="1" t="n">
        <f aca="false">R325-Q325</f>
        <v>56704370</v>
      </c>
      <c r="T325" s="2" t="n">
        <f aca="false">Q325 * 1.14</f>
        <v>51300000</v>
      </c>
      <c r="U325" s="2" t="n">
        <f aca="false">R325 * 1.14</f>
        <v>115942981.8</v>
      </c>
      <c r="V325" s="2" t="n">
        <f aca="false">S325 * 1.14</f>
        <v>64642981.8</v>
      </c>
      <c r="W325" s="1" t="n">
        <f aca="false">R325/Q325</f>
        <v>2.26009711111111</v>
      </c>
      <c r="X325" s="3" t="n">
        <v>3</v>
      </c>
    </row>
    <row r="326" customFormat="false" ht="15" hidden="false" customHeight="false" outlineLevel="0" collapsed="false">
      <c r="A326" s="0" t="s">
        <v>2439</v>
      </c>
      <c r="B326" s="0" t="s">
        <v>2440</v>
      </c>
      <c r="C326" s="0" t="s">
        <v>2441</v>
      </c>
      <c r="D326" s="0" t="s">
        <v>2066</v>
      </c>
      <c r="E326" s="0" t="n">
        <v>4.9</v>
      </c>
      <c r="F326" s="0" t="n">
        <v>43</v>
      </c>
      <c r="G326" s="5" t="n">
        <v>39777</v>
      </c>
      <c r="H326" s="0" t="s">
        <v>95</v>
      </c>
      <c r="I326" s="0" t="s">
        <v>2442</v>
      </c>
      <c r="J326" s="6" t="n">
        <v>33384</v>
      </c>
      <c r="K326" s="0" t="s">
        <v>2443</v>
      </c>
      <c r="L326" s="5" t="n">
        <v>39640</v>
      </c>
      <c r="M326" s="0" t="s">
        <v>427</v>
      </c>
      <c r="N326" s="0" t="s">
        <v>188</v>
      </c>
      <c r="O326" s="0" t="s">
        <v>1058</v>
      </c>
      <c r="P326" s="0" t="s">
        <v>2444</v>
      </c>
      <c r="Q326" s="0" t="n">
        <f aca="false">LOOKUP(A326,'budget_gross.tsv'!A$2:A$8468,'budget_gross.tsv'!B$2:B$8468)</f>
        <v>60000000</v>
      </c>
      <c r="R326" s="0" t="n">
        <f aca="false">LOOKUP(A326,'budget_gross.tsv'!A$2:A$8468,'budget_gross.tsv'!C$2:C$8468)</f>
        <v>11802056</v>
      </c>
      <c r="S326" s="1" t="n">
        <f aca="false">R326-Q326</f>
        <v>-48197944</v>
      </c>
      <c r="T326" s="2" t="n">
        <f aca="false">Q326 * 1.14</f>
        <v>68400000</v>
      </c>
      <c r="U326" s="2" t="n">
        <f aca="false">R326 * 1.14</f>
        <v>13454343.84</v>
      </c>
      <c r="V326" s="2" t="n">
        <f aca="false">S326 * 1.14</f>
        <v>-54945656.16</v>
      </c>
      <c r="W326" s="1" t="n">
        <f aca="false">R326/Q326</f>
        <v>0.196700933333333</v>
      </c>
      <c r="X326" s="3" t="n">
        <v>1</v>
      </c>
    </row>
    <row r="327" customFormat="false" ht="15" hidden="false" customHeight="false" outlineLevel="0" collapsed="false">
      <c r="A327" s="0" t="s">
        <v>2445</v>
      </c>
      <c r="B327" s="0" t="s">
        <v>2446</v>
      </c>
      <c r="C327" s="0" t="s">
        <v>2447</v>
      </c>
      <c r="D327" s="0" t="s">
        <v>2066</v>
      </c>
      <c r="E327" s="0" t="n">
        <v>7.3</v>
      </c>
      <c r="F327" s="0" t="n">
        <v>72</v>
      </c>
      <c r="G327" s="5" t="n">
        <v>39826</v>
      </c>
      <c r="H327" s="0" t="s">
        <v>2448</v>
      </c>
      <c r="I327" s="0" t="s">
        <v>2449</v>
      </c>
      <c r="J327" s="0" t="n">
        <v>599</v>
      </c>
      <c r="K327" s="0" t="s">
        <v>2450</v>
      </c>
      <c r="L327" s="5" t="n">
        <v>39668</v>
      </c>
      <c r="M327" s="0" t="s">
        <v>313</v>
      </c>
      <c r="N327" s="0" t="s">
        <v>224</v>
      </c>
      <c r="O327" s="0" t="s">
        <v>658</v>
      </c>
      <c r="P327" s="0" t="s">
        <v>2451</v>
      </c>
      <c r="Q327" s="0" t="n">
        <f aca="false">LOOKUP(A327,'budget_gross.tsv'!A$2:A$8468,'budget_gross.tsv'!B$2:B$8468)</f>
        <v>105000</v>
      </c>
      <c r="R327" s="0" t="n">
        <f aca="false">LOOKUP(A327,'budget_gross.tsv'!A$2:A$8468,'budget_gross.tsv'!C$2:C$8468)</f>
        <v>88283</v>
      </c>
      <c r="S327" s="1" t="n">
        <f aca="false">R327-Q327</f>
        <v>-16717</v>
      </c>
      <c r="T327" s="2" t="n">
        <f aca="false">Q327 * 1.14</f>
        <v>119700</v>
      </c>
      <c r="U327" s="2" t="n">
        <f aca="false">R327 * 1.14</f>
        <v>100642.62</v>
      </c>
      <c r="V327" s="2" t="n">
        <f aca="false">S327 * 1.14</f>
        <v>-19057.38</v>
      </c>
      <c r="W327" s="1" t="n">
        <f aca="false">R327/Q327</f>
        <v>0.840790476190476</v>
      </c>
      <c r="X327" s="3" t="n">
        <v>1</v>
      </c>
    </row>
    <row r="328" customFormat="false" ht="15" hidden="false" customHeight="false" outlineLevel="0" collapsed="false">
      <c r="A328" s="0" t="s">
        <v>2452</v>
      </c>
      <c r="B328" s="0" t="s">
        <v>2453</v>
      </c>
      <c r="C328" s="0" t="s">
        <v>2454</v>
      </c>
      <c r="D328" s="0" t="s">
        <v>2066</v>
      </c>
      <c r="E328" s="0" t="n">
        <v>5.9</v>
      </c>
      <c r="F328" s="0" t="n">
        <v>35</v>
      </c>
      <c r="G328" s="5" t="n">
        <v>39763</v>
      </c>
      <c r="H328" s="0" t="s">
        <v>2273</v>
      </c>
      <c r="I328" s="0" t="s">
        <v>2455</v>
      </c>
      <c r="J328" s="6" t="n">
        <v>45411</v>
      </c>
      <c r="K328" s="0" t="s">
        <v>2456</v>
      </c>
      <c r="L328" s="5" t="n">
        <v>39675</v>
      </c>
      <c r="M328" s="0" t="s">
        <v>375</v>
      </c>
      <c r="N328" s="0" t="s">
        <v>2431</v>
      </c>
      <c r="O328" s="0" t="s">
        <v>100</v>
      </c>
      <c r="P328" s="0" t="s">
        <v>2457</v>
      </c>
      <c r="Q328" s="0" t="n">
        <f aca="false">LOOKUP(A328,'budget_gross.tsv'!A$2:A$8468,'budget_gross.tsv'!B$2:B$8468)</f>
        <v>8500000</v>
      </c>
      <c r="R328" s="0" t="n">
        <f aca="false">LOOKUP(A328,'budget_gross.tsv'!A$2:A$8468,'budget_gross.tsv'!C$2:C$8468)</f>
        <v>35161554</v>
      </c>
      <c r="S328" s="1" t="n">
        <f aca="false">R328-Q328</f>
        <v>26661554</v>
      </c>
      <c r="T328" s="2" t="n">
        <f aca="false">Q328 * 1.14</f>
        <v>9690000</v>
      </c>
      <c r="U328" s="2" t="n">
        <f aca="false">R328 * 1.14</f>
        <v>40084171.56</v>
      </c>
      <c r="V328" s="2" t="n">
        <f aca="false">S328 * 1.14</f>
        <v>30394171.56</v>
      </c>
      <c r="W328" s="1" t="n">
        <f aca="false">R328/Q328</f>
        <v>4.13665341176471</v>
      </c>
      <c r="X328" s="3" t="n">
        <v>4</v>
      </c>
    </row>
    <row r="329" customFormat="false" ht="15" hidden="false" customHeight="false" outlineLevel="0" collapsed="false">
      <c r="A329" s="0" t="s">
        <v>2458</v>
      </c>
      <c r="B329" s="0" t="s">
        <v>2459</v>
      </c>
      <c r="C329" s="0" t="s">
        <v>2460</v>
      </c>
      <c r="D329" s="0" t="s">
        <v>2066</v>
      </c>
      <c r="E329" s="0" t="n">
        <v>5.2</v>
      </c>
      <c r="F329" s="0" t="n">
        <v>52</v>
      </c>
      <c r="G329" s="5" t="n">
        <v>39784</v>
      </c>
      <c r="H329" s="0" t="s">
        <v>2461</v>
      </c>
      <c r="I329" s="0" t="s">
        <v>2462</v>
      </c>
      <c r="J329" s="6" t="n">
        <v>3328</v>
      </c>
      <c r="K329" s="0" t="s">
        <v>2463</v>
      </c>
      <c r="L329" s="5" t="n">
        <v>39682</v>
      </c>
      <c r="M329" s="0" t="s">
        <v>272</v>
      </c>
      <c r="N329" s="0" t="s">
        <v>2464</v>
      </c>
      <c r="O329" s="0" t="s">
        <v>290</v>
      </c>
      <c r="P329" s="0" t="s">
        <v>2465</v>
      </c>
      <c r="Q329" s="0" t="n">
        <f aca="false">LOOKUP(A329,'budget_gross.tsv'!A$2:A$8468,'budget_gross.tsv'!B$2:B$8468)</f>
        <v>23000000</v>
      </c>
      <c r="R329" s="0" t="n">
        <f aca="false">LOOKUP(A329,'budget_gross.tsv'!A$2:A$8468,'budget_gross.tsv'!C$2:C$8468)</f>
        <v>11508423</v>
      </c>
      <c r="S329" s="1" t="n">
        <f aca="false">R329-Q329</f>
        <v>-11491577</v>
      </c>
      <c r="T329" s="2" t="n">
        <f aca="false">Q329 * 1.14</f>
        <v>26220000</v>
      </c>
      <c r="U329" s="2" t="n">
        <f aca="false">R329 * 1.14</f>
        <v>13119602.22</v>
      </c>
      <c r="V329" s="2" t="n">
        <f aca="false">S329 * 1.14</f>
        <v>-13100397.78</v>
      </c>
      <c r="W329" s="1" t="n">
        <f aca="false">R329/Q329</f>
        <v>0.500366217391304</v>
      </c>
      <c r="X329" s="3" t="n">
        <v>1</v>
      </c>
    </row>
    <row r="330" customFormat="false" ht="15" hidden="false" customHeight="false" outlineLevel="0" collapsed="false">
      <c r="A330" s="0" t="s">
        <v>2466</v>
      </c>
      <c r="B330" s="0" t="s">
        <v>2467</v>
      </c>
      <c r="C330" s="0" t="s">
        <v>2468</v>
      </c>
      <c r="D330" s="0" t="s">
        <v>2066</v>
      </c>
      <c r="E330" s="0" t="n">
        <v>6.6</v>
      </c>
      <c r="F330" s="0" t="n">
        <v>28</v>
      </c>
      <c r="G330" s="5" t="n">
        <v>39840</v>
      </c>
      <c r="H330" s="0" t="s">
        <v>2469</v>
      </c>
      <c r="I330" s="0" t="s">
        <v>2470</v>
      </c>
      <c r="J330" s="6" t="n">
        <v>18194</v>
      </c>
      <c r="K330" s="0" t="s">
        <v>2471</v>
      </c>
      <c r="L330" s="5" t="n">
        <v>39717</v>
      </c>
      <c r="M330" s="0" t="s">
        <v>972</v>
      </c>
      <c r="N330" s="0" t="s">
        <v>394</v>
      </c>
      <c r="O330" s="0" t="s">
        <v>28</v>
      </c>
      <c r="P330" s="0" t="s">
        <v>2472</v>
      </c>
      <c r="Q330" s="0" t="n">
        <f aca="false">LOOKUP(A330,'budget_gross.tsv'!A$2:A$8468,'budget_gross.tsv'!B$2:B$8468)</f>
        <v>500000</v>
      </c>
      <c r="R330" s="0" t="n">
        <f aca="false">LOOKUP(A330,'budget_gross.tsv'!A$2:A$8468,'budget_gross.tsv'!C$2:C$8468)</f>
        <v>33456317</v>
      </c>
      <c r="S330" s="1" t="n">
        <f aca="false">R330-Q330</f>
        <v>32956317</v>
      </c>
      <c r="T330" s="2" t="n">
        <f aca="false">Q330 * 1.14</f>
        <v>570000</v>
      </c>
      <c r="U330" s="2" t="n">
        <f aca="false">R330 * 1.14</f>
        <v>38140201.38</v>
      </c>
      <c r="V330" s="2" t="n">
        <f aca="false">S330 * 1.14</f>
        <v>37570201.38</v>
      </c>
      <c r="W330" s="1" t="n">
        <f aca="false">R330/Q330</f>
        <v>66.912634</v>
      </c>
      <c r="X330" s="3" t="n">
        <v>4</v>
      </c>
    </row>
    <row r="331" customFormat="false" ht="15" hidden="false" customHeight="false" outlineLevel="0" collapsed="false">
      <c r="A331" s="0" t="s">
        <v>2473</v>
      </c>
      <c r="B331" s="0" t="s">
        <v>2474</v>
      </c>
      <c r="C331" s="0" t="s">
        <v>2475</v>
      </c>
      <c r="D331" s="0" t="s">
        <v>2066</v>
      </c>
      <c r="E331" s="0" t="n">
        <v>7.3</v>
      </c>
      <c r="F331" s="0" t="n">
        <v>58</v>
      </c>
      <c r="G331" s="5" t="n">
        <v>39833</v>
      </c>
      <c r="H331" s="0" t="s">
        <v>86</v>
      </c>
      <c r="I331" s="0" t="s">
        <v>2476</v>
      </c>
      <c r="J331" s="6" t="n">
        <v>17405</v>
      </c>
      <c r="K331" s="0" t="s">
        <v>2477</v>
      </c>
      <c r="L331" s="5" t="n">
        <v>39731</v>
      </c>
      <c r="M331" s="0" t="s">
        <v>1487</v>
      </c>
      <c r="N331" s="0" t="s">
        <v>2478</v>
      </c>
      <c r="O331" s="0" t="s">
        <v>189</v>
      </c>
      <c r="P331" s="0" t="s">
        <v>2479</v>
      </c>
      <c r="Q331" s="0" t="n">
        <f aca="false">LOOKUP(A331,'budget_gross.tsv'!A$2:A$8468,'budget_gross.tsv'!B$2:B$8468)</f>
        <v>40000000</v>
      </c>
      <c r="R331" s="0" t="n">
        <f aca="false">LOOKUP(A331,'budget_gross.tsv'!A$2:A$8468,'budget_gross.tsv'!C$2:C$8468)</f>
        <v>9589875</v>
      </c>
      <c r="S331" s="1" t="n">
        <f aca="false">R331-Q331</f>
        <v>-30410125</v>
      </c>
      <c r="T331" s="2" t="n">
        <f aca="false">Q331 * 1.14</f>
        <v>45600000</v>
      </c>
      <c r="U331" s="2" t="n">
        <f aca="false">R331 * 1.14</f>
        <v>10932457.5</v>
      </c>
      <c r="V331" s="2" t="n">
        <f aca="false">S331 * 1.14</f>
        <v>-34667542.5</v>
      </c>
      <c r="W331" s="1" t="n">
        <f aca="false">R331/Q331</f>
        <v>0.239746875</v>
      </c>
      <c r="X331" s="3" t="n">
        <v>1</v>
      </c>
    </row>
    <row r="332" customFormat="false" ht="15" hidden="false" customHeight="false" outlineLevel="0" collapsed="false">
      <c r="A332" s="0" t="s">
        <v>2480</v>
      </c>
      <c r="B332" s="0" t="s">
        <v>2481</v>
      </c>
      <c r="C332" s="0" t="s">
        <v>2482</v>
      </c>
      <c r="D332" s="0" t="s">
        <v>2066</v>
      </c>
      <c r="E332" s="0" t="n">
        <v>6.5</v>
      </c>
      <c r="F332" s="0" t="n">
        <v>58</v>
      </c>
      <c r="G332" s="5" t="n">
        <v>39833</v>
      </c>
      <c r="H332" s="0" t="s">
        <v>2399</v>
      </c>
      <c r="I332" s="0" t="s">
        <v>2483</v>
      </c>
      <c r="J332" s="6" t="n">
        <v>55908</v>
      </c>
      <c r="K332" s="0" t="s">
        <v>2484</v>
      </c>
      <c r="L332" s="5" t="n">
        <v>39731</v>
      </c>
      <c r="M332" s="0" t="s">
        <v>427</v>
      </c>
      <c r="N332" s="0" t="s">
        <v>306</v>
      </c>
      <c r="O332" s="0" t="s">
        <v>872</v>
      </c>
      <c r="P332" s="0" t="s">
        <v>2485</v>
      </c>
      <c r="Q332" s="0" t="n">
        <f aca="false">LOOKUP(A332,'budget_gross.tsv'!A$2:A$8468,'budget_gross.tsv'!B$2:B$8468)</f>
        <v>55000000</v>
      </c>
      <c r="R332" s="0" t="n">
        <f aca="false">LOOKUP(A332,'budget_gross.tsv'!A$2:A$8468,'budget_gross.tsv'!C$2:C$8468)</f>
        <v>7873007</v>
      </c>
      <c r="S332" s="1" t="n">
        <f aca="false">R332-Q332</f>
        <v>-47126993</v>
      </c>
      <c r="T332" s="2" t="n">
        <f aca="false">Q332 * 1.14</f>
        <v>62700000</v>
      </c>
      <c r="U332" s="2" t="n">
        <f aca="false">R332 * 1.14</f>
        <v>8975227.98</v>
      </c>
      <c r="V332" s="2" t="n">
        <f aca="false">S332 * 1.14</f>
        <v>-53724772.02</v>
      </c>
      <c r="W332" s="1" t="n">
        <f aca="false">R332/Q332</f>
        <v>0.143145581818182</v>
      </c>
      <c r="X332" s="3" t="n">
        <v>1</v>
      </c>
    </row>
    <row r="333" customFormat="false" ht="15" hidden="false" customHeight="false" outlineLevel="0" collapsed="false">
      <c r="A333" s="0" t="s">
        <v>2486</v>
      </c>
      <c r="B333" s="0" t="s">
        <v>2487</v>
      </c>
      <c r="C333" s="0" t="s">
        <v>2488</v>
      </c>
      <c r="D333" s="0" t="s">
        <v>2066</v>
      </c>
      <c r="E333" s="0" t="n">
        <v>6.7</v>
      </c>
      <c r="F333" s="0" t="n">
        <v>61</v>
      </c>
      <c r="G333" s="5" t="n">
        <v>39850</v>
      </c>
      <c r="H333" s="0" t="s">
        <v>2489</v>
      </c>
      <c r="I333" s="0" t="s">
        <v>2490</v>
      </c>
      <c r="J333" s="6" t="n">
        <v>160612</v>
      </c>
      <c r="K333" s="0" t="s">
        <v>2491</v>
      </c>
      <c r="L333" s="5" t="n">
        <v>39759</v>
      </c>
      <c r="M333" s="0" t="s">
        <v>223</v>
      </c>
      <c r="N333" s="0" t="s">
        <v>2431</v>
      </c>
      <c r="O333" s="0" t="s">
        <v>1504</v>
      </c>
      <c r="P333" s="0" t="s">
        <v>2492</v>
      </c>
      <c r="Q333" s="0" t="n">
        <f aca="false">LOOKUP(A333,'budget_gross.tsv'!A$2:A$8468,'budget_gross.tsv'!B$2:B$8468)</f>
        <v>150000000</v>
      </c>
      <c r="R333" s="0" t="n">
        <f aca="false">LOOKUP(A333,'budget_gross.tsv'!A$2:A$8468,'budget_gross.tsv'!C$2:C$8468)</f>
        <v>180010950</v>
      </c>
      <c r="S333" s="1" t="n">
        <f aca="false">R333-Q333</f>
        <v>30010950</v>
      </c>
      <c r="T333" s="2" t="n">
        <f aca="false">Q333 * 1.14</f>
        <v>171000000</v>
      </c>
      <c r="U333" s="2" t="n">
        <f aca="false">R333 * 1.14</f>
        <v>205212483</v>
      </c>
      <c r="V333" s="2" t="n">
        <f aca="false">S333 * 1.14</f>
        <v>34212483</v>
      </c>
      <c r="W333" s="1" t="n">
        <f aca="false">R333/Q333</f>
        <v>1.200073</v>
      </c>
      <c r="X333" s="3" t="n">
        <v>2</v>
      </c>
    </row>
    <row r="334" customFormat="false" ht="15" hidden="false" customHeight="false" outlineLevel="0" collapsed="false">
      <c r="A334" s="0" t="s">
        <v>2493</v>
      </c>
      <c r="B334" s="0" t="s">
        <v>2494</v>
      </c>
      <c r="C334" s="0" t="s">
        <v>2495</v>
      </c>
      <c r="D334" s="0" t="s">
        <v>2066</v>
      </c>
      <c r="E334" s="0" t="n">
        <v>6.1</v>
      </c>
      <c r="F334" s="0" t="s">
        <v>28</v>
      </c>
      <c r="G334" s="5" t="n">
        <v>40043</v>
      </c>
      <c r="H334" s="0" t="s">
        <v>2496</v>
      </c>
      <c r="I334" s="0" t="s">
        <v>2497</v>
      </c>
      <c r="J334" s="0" t="n">
        <v>445</v>
      </c>
      <c r="K334" s="0" t="s">
        <v>2498</v>
      </c>
      <c r="L334" s="5" t="n">
        <v>39768</v>
      </c>
      <c r="M334" s="0" t="s">
        <v>42</v>
      </c>
      <c r="N334" s="0" t="s">
        <v>428</v>
      </c>
      <c r="O334" s="0" t="s">
        <v>90</v>
      </c>
      <c r="P334" s="0" t="s">
        <v>2499</v>
      </c>
      <c r="Q334" s="0" t="n">
        <f aca="false">LOOKUP(A334,'budget_gross.tsv'!A$2:A$8468,'budget_gross.tsv'!B$2:B$8468)</f>
        <v>8000000</v>
      </c>
      <c r="R334" s="0" t="n">
        <f aca="false">LOOKUP(A334,'budget_gross.tsv'!A$2:A$8468,'budget_gross.tsv'!C$2:C$8468)</f>
        <v>184149</v>
      </c>
      <c r="S334" s="1" t="n">
        <f aca="false">R334-Q334</f>
        <v>-7815851</v>
      </c>
      <c r="T334" s="2" t="n">
        <f aca="false">Q334 * 1.14</f>
        <v>9120000</v>
      </c>
      <c r="U334" s="2" t="n">
        <f aca="false">R334 * 1.14</f>
        <v>209929.86</v>
      </c>
      <c r="V334" s="2" t="n">
        <f aca="false">S334 * 1.14</f>
        <v>-8910070.14</v>
      </c>
      <c r="W334" s="1" t="n">
        <f aca="false">R334/Q334</f>
        <v>0.023018625</v>
      </c>
      <c r="X334" s="3" t="n">
        <v>1</v>
      </c>
    </row>
    <row r="335" customFormat="false" ht="15" hidden="false" customHeight="false" outlineLevel="0" collapsed="false">
      <c r="A335" s="0" t="s">
        <v>2500</v>
      </c>
      <c r="B335" s="0" t="s">
        <v>2501</v>
      </c>
      <c r="C335" s="0" t="s">
        <v>2502</v>
      </c>
      <c r="D335" s="0" t="s">
        <v>2066</v>
      </c>
      <c r="E335" s="0" t="n">
        <v>6.9</v>
      </c>
      <c r="F335" s="0" t="n">
        <v>67</v>
      </c>
      <c r="G335" s="5" t="n">
        <v>39896</v>
      </c>
      <c r="H335" s="0" t="s">
        <v>147</v>
      </c>
      <c r="I335" s="0" t="s">
        <v>2503</v>
      </c>
      <c r="J335" s="6" t="n">
        <v>157718</v>
      </c>
      <c r="K335" s="0" t="s">
        <v>2504</v>
      </c>
      <c r="L335" s="5" t="n">
        <v>39773</v>
      </c>
      <c r="M335" s="0" t="s">
        <v>214</v>
      </c>
      <c r="N335" s="0" t="s">
        <v>61</v>
      </c>
      <c r="O335" s="0" t="s">
        <v>2505</v>
      </c>
      <c r="P335" s="0" t="s">
        <v>2506</v>
      </c>
      <c r="Q335" s="0" t="n">
        <f aca="false">LOOKUP(A335,'budget_gross.tsv'!A$2:A$8468,'budget_gross.tsv'!B$2:B$8468)</f>
        <v>150000000</v>
      </c>
      <c r="R335" s="0" t="n">
        <f aca="false">LOOKUP(A335,'budget_gross.tsv'!A$2:A$8468,'budget_gross.tsv'!C$2:C$8468)</f>
        <v>114053579</v>
      </c>
      <c r="S335" s="1" t="n">
        <f aca="false">R335-Q335</f>
        <v>-35946421</v>
      </c>
      <c r="T335" s="2" t="n">
        <f aca="false">Q335 * 1.14</f>
        <v>171000000</v>
      </c>
      <c r="U335" s="2" t="n">
        <f aca="false">R335 * 1.14</f>
        <v>130021080.06</v>
      </c>
      <c r="V335" s="2" t="n">
        <f aca="false">S335 * 1.14</f>
        <v>-40978919.94</v>
      </c>
      <c r="W335" s="1" t="n">
        <f aca="false">R335/Q335</f>
        <v>0.760357193333333</v>
      </c>
      <c r="X335" s="3" t="n">
        <v>1</v>
      </c>
    </row>
    <row r="336" customFormat="false" ht="15" hidden="false" customHeight="false" outlineLevel="0" collapsed="false">
      <c r="A336" s="0" t="s">
        <v>2507</v>
      </c>
      <c r="B336" s="0" t="s">
        <v>2508</v>
      </c>
      <c r="C336" s="0" t="s">
        <v>2509</v>
      </c>
      <c r="D336" s="0" t="s">
        <v>2066</v>
      </c>
      <c r="E336" s="0" t="n">
        <v>4.4</v>
      </c>
      <c r="F336" s="0" t="n">
        <v>27</v>
      </c>
      <c r="G336" s="5" t="n">
        <v>40029</v>
      </c>
      <c r="H336" s="0" t="s">
        <v>255</v>
      </c>
      <c r="I336" s="0" t="s">
        <v>2510</v>
      </c>
      <c r="J336" s="6" t="n">
        <v>2546</v>
      </c>
      <c r="K336" s="0" t="s">
        <v>2511</v>
      </c>
      <c r="L336" s="5" t="n">
        <v>39794</v>
      </c>
      <c r="M336" s="0" t="s">
        <v>272</v>
      </c>
      <c r="N336" s="0" t="s">
        <v>61</v>
      </c>
      <c r="O336" s="0" t="s">
        <v>28</v>
      </c>
      <c r="P336" s="0" t="s">
        <v>2512</v>
      </c>
      <c r="Q336" s="0" t="n">
        <f aca="false">LOOKUP(A336,'budget_gross.tsv'!A$2:A$8468,'budget_gross.tsv'!B$2:B$8468)</f>
        <v>40000000</v>
      </c>
      <c r="R336" s="0" t="n">
        <f aca="false">LOOKUP(A336,'budget_gross.tsv'!A$2:A$8468,'budget_gross.tsv'!C$2:C$8468)</f>
        <v>511920</v>
      </c>
      <c r="S336" s="1" t="n">
        <f aca="false">R336-Q336</f>
        <v>-39488080</v>
      </c>
      <c r="T336" s="2" t="n">
        <f aca="false">Q336 * 1.14</f>
        <v>45600000</v>
      </c>
      <c r="U336" s="2" t="n">
        <f aca="false">R336 * 1.14</f>
        <v>583588.8</v>
      </c>
      <c r="V336" s="2" t="n">
        <f aca="false">S336 * 1.14</f>
        <v>-45016411.2</v>
      </c>
      <c r="W336" s="1" t="n">
        <f aca="false">R336/Q336</f>
        <v>0.012798</v>
      </c>
      <c r="X336" s="3" t="n">
        <v>1</v>
      </c>
    </row>
    <row r="337" customFormat="false" ht="15" hidden="false" customHeight="false" outlineLevel="0" collapsed="false">
      <c r="A337" s="0" t="s">
        <v>2513</v>
      </c>
      <c r="B337" s="0" t="s">
        <v>2514</v>
      </c>
      <c r="C337" s="0" t="s">
        <v>2515</v>
      </c>
      <c r="D337" s="0" t="s">
        <v>2066</v>
      </c>
      <c r="E337" s="0" t="n">
        <v>7.1</v>
      </c>
      <c r="F337" s="0" t="n">
        <v>53</v>
      </c>
      <c r="G337" s="5" t="n">
        <v>39903</v>
      </c>
      <c r="H337" s="0" t="s">
        <v>95</v>
      </c>
      <c r="I337" s="0" t="s">
        <v>2516</v>
      </c>
      <c r="J337" s="6" t="n">
        <v>124890</v>
      </c>
      <c r="K337" s="0" t="s">
        <v>2517</v>
      </c>
      <c r="L337" s="5" t="n">
        <v>39807</v>
      </c>
      <c r="M337" s="0" t="s">
        <v>831</v>
      </c>
      <c r="N337" s="0" t="s">
        <v>150</v>
      </c>
      <c r="O337" s="0" t="s">
        <v>1216</v>
      </c>
      <c r="P337" s="0" t="s">
        <v>2518</v>
      </c>
      <c r="Q337" s="0" t="n">
        <f aca="false">LOOKUP(A337,'budget_gross.tsv'!A$2:A$8468,'budget_gross.tsv'!B$2:B$8468)</f>
        <v>60000000</v>
      </c>
      <c r="R337" s="0" t="n">
        <f aca="false">LOOKUP(A337,'budget_gross.tsv'!A$2:A$8468,'budget_gross.tsv'!C$2:C$8468)</f>
        <v>143153751</v>
      </c>
      <c r="S337" s="1" t="n">
        <f aca="false">R337-Q337</f>
        <v>83153751</v>
      </c>
      <c r="T337" s="2" t="n">
        <f aca="false">Q337 * 1.14</f>
        <v>68400000</v>
      </c>
      <c r="U337" s="2" t="n">
        <f aca="false">R337 * 1.14</f>
        <v>163195276.14</v>
      </c>
      <c r="V337" s="2" t="n">
        <f aca="false">S337 * 1.14</f>
        <v>94795276.14</v>
      </c>
      <c r="W337" s="1" t="n">
        <f aca="false">R337/Q337</f>
        <v>2.38589585</v>
      </c>
      <c r="X337" s="3" t="n">
        <v>3</v>
      </c>
    </row>
    <row r="338" customFormat="false" ht="15" hidden="false" customHeight="false" outlineLevel="0" collapsed="false">
      <c r="A338" s="0" t="s">
        <v>2519</v>
      </c>
      <c r="B338" s="0" t="s">
        <v>2520</v>
      </c>
      <c r="C338" s="0" t="s">
        <v>2521</v>
      </c>
      <c r="D338" s="0" t="s">
        <v>2066</v>
      </c>
      <c r="E338" s="0" t="n">
        <v>6.1</v>
      </c>
      <c r="F338" s="0" t="n">
        <v>33</v>
      </c>
      <c r="G338" s="5" t="n">
        <v>39908</v>
      </c>
      <c r="H338" s="0" t="s">
        <v>147</v>
      </c>
      <c r="I338" s="0" t="s">
        <v>2522</v>
      </c>
      <c r="J338" s="6" t="n">
        <v>76243</v>
      </c>
      <c r="K338" s="0" t="s">
        <v>2523</v>
      </c>
      <c r="L338" s="5" t="n">
        <v>39807</v>
      </c>
      <c r="M338" s="0" t="s">
        <v>258</v>
      </c>
      <c r="N338" s="0" t="s">
        <v>99</v>
      </c>
      <c r="O338" s="0" t="s">
        <v>135</v>
      </c>
      <c r="P338" s="0" t="s">
        <v>2524</v>
      </c>
      <c r="Q338" s="0" t="n">
        <f aca="false">LOOKUP(A338,'budget_gross.tsv'!A$2:A$8468,'budget_gross.tsv'!B$2:B$8468)</f>
        <v>80000000</v>
      </c>
      <c r="R338" s="0" t="n">
        <f aca="false">LOOKUP(A338,'budget_gross.tsv'!A$2:A$8468,'budget_gross.tsv'!C$2:C$8468)</f>
        <v>110101975</v>
      </c>
      <c r="S338" s="1" t="n">
        <f aca="false">R338-Q338</f>
        <v>30101975</v>
      </c>
      <c r="T338" s="2" t="n">
        <f aca="false">Q338 * 1.14</f>
        <v>91200000</v>
      </c>
      <c r="U338" s="2" t="n">
        <f aca="false">R338 * 1.14</f>
        <v>125516251.5</v>
      </c>
      <c r="V338" s="2" t="n">
        <f aca="false">S338 * 1.14</f>
        <v>34316251.5</v>
      </c>
      <c r="W338" s="1" t="n">
        <f aca="false">R338/Q338</f>
        <v>1.3762746875</v>
      </c>
      <c r="X338" s="3" t="n">
        <v>2</v>
      </c>
    </row>
    <row r="339" customFormat="false" ht="15" hidden="false" customHeight="false" outlineLevel="0" collapsed="false">
      <c r="A339" s="0" t="s">
        <v>2525</v>
      </c>
      <c r="B339" s="0" t="s">
        <v>2526</v>
      </c>
      <c r="C339" s="0" t="s">
        <v>2527</v>
      </c>
      <c r="D339" s="0" t="s">
        <v>2066</v>
      </c>
      <c r="E339" s="0" t="n">
        <v>5.5</v>
      </c>
      <c r="F339" s="0" t="n">
        <v>24</v>
      </c>
      <c r="G339" s="5" t="n">
        <v>39931</v>
      </c>
      <c r="H339" s="0" t="s">
        <v>95</v>
      </c>
      <c r="I339" s="0" t="s">
        <v>2528</v>
      </c>
      <c r="J339" s="6" t="n">
        <v>85410</v>
      </c>
      <c r="K339" s="0" t="s">
        <v>2529</v>
      </c>
      <c r="L339" s="5" t="n">
        <v>39822</v>
      </c>
      <c r="M339" s="0" t="s">
        <v>223</v>
      </c>
      <c r="N339" s="0" t="s">
        <v>428</v>
      </c>
      <c r="O339" s="0" t="s">
        <v>158</v>
      </c>
      <c r="P339" s="0" t="s">
        <v>2530</v>
      </c>
      <c r="Q339" s="0" t="n">
        <f aca="false">LOOKUP(A339,'budget_gross.tsv'!A$2:A$8468,'budget_gross.tsv'!B$2:B$8468)</f>
        <v>30000000</v>
      </c>
      <c r="R339" s="0" t="n">
        <f aca="false">LOOKUP(A339,'budget_gross.tsv'!A$2:A$8468,'budget_gross.tsv'!C$2:C$8468)</f>
        <v>58715510</v>
      </c>
      <c r="S339" s="1" t="n">
        <f aca="false">R339-Q339</f>
        <v>28715510</v>
      </c>
      <c r="T339" s="2" t="n">
        <f aca="false">Q339 * 1.14</f>
        <v>34200000</v>
      </c>
      <c r="U339" s="2" t="n">
        <f aca="false">R339 * 1.14</f>
        <v>66935681.4</v>
      </c>
      <c r="V339" s="2" t="n">
        <f aca="false">S339 * 1.14</f>
        <v>32735681.4</v>
      </c>
      <c r="W339" s="1" t="n">
        <f aca="false">R339/Q339</f>
        <v>1.95718366666667</v>
      </c>
      <c r="X339" s="3" t="n">
        <v>2</v>
      </c>
    </row>
    <row r="340" customFormat="false" ht="15" hidden="false" customHeight="false" outlineLevel="0" collapsed="false">
      <c r="A340" s="0" t="s">
        <v>2531</v>
      </c>
      <c r="B340" s="0" t="s">
        <v>2532</v>
      </c>
      <c r="C340" s="0" t="s">
        <v>2533</v>
      </c>
      <c r="D340" s="0" t="s">
        <v>2066</v>
      </c>
      <c r="E340" s="0" t="n">
        <v>5.4</v>
      </c>
      <c r="F340" s="0" t="n">
        <v>51</v>
      </c>
      <c r="G340" s="5" t="n">
        <v>39931</v>
      </c>
      <c r="H340" s="0" t="s">
        <v>67</v>
      </c>
      <c r="I340" s="0" t="s">
        <v>2534</v>
      </c>
      <c r="J340" s="6" t="n">
        <v>17627</v>
      </c>
      <c r="K340" s="0" t="s">
        <v>2535</v>
      </c>
      <c r="L340" s="5" t="n">
        <v>39829</v>
      </c>
      <c r="M340" s="0" t="s">
        <v>249</v>
      </c>
      <c r="N340" s="0" t="s">
        <v>2091</v>
      </c>
      <c r="O340" s="0" t="s">
        <v>2071</v>
      </c>
      <c r="P340" s="0" t="s">
        <v>2536</v>
      </c>
      <c r="Q340" s="0" t="n">
        <f aca="false">LOOKUP(A340,'budget_gross.tsv'!A$2:A$8468,'budget_gross.tsv'!B$2:B$8468)</f>
        <v>35000000</v>
      </c>
      <c r="R340" s="0" t="n">
        <f aca="false">LOOKUP(A340,'budget_gross.tsv'!A$2:A$8468,'budget_gross.tsv'!C$2:C$8468)</f>
        <v>73034460</v>
      </c>
      <c r="S340" s="1" t="n">
        <f aca="false">R340-Q340</f>
        <v>38034460</v>
      </c>
      <c r="T340" s="2" t="n">
        <f aca="false">Q340 * 1.14</f>
        <v>39900000</v>
      </c>
      <c r="U340" s="2" t="n">
        <f aca="false">R340 * 1.14</f>
        <v>83259284.4</v>
      </c>
      <c r="V340" s="2" t="n">
        <f aca="false">S340 * 1.14</f>
        <v>43359284.4</v>
      </c>
      <c r="W340" s="1" t="n">
        <f aca="false">R340/Q340</f>
        <v>2.08669885714286</v>
      </c>
      <c r="X340" s="3" t="n">
        <v>3</v>
      </c>
    </row>
    <row r="341" customFormat="false" ht="15" hidden="false" customHeight="false" outlineLevel="0" collapsed="false">
      <c r="A341" s="0" t="s">
        <v>2537</v>
      </c>
      <c r="B341" s="0" t="s">
        <v>2538</v>
      </c>
      <c r="C341" s="0" t="s">
        <v>2539</v>
      </c>
      <c r="D341" s="0" t="s">
        <v>2066</v>
      </c>
      <c r="E341" s="0" t="n">
        <v>5.2</v>
      </c>
      <c r="F341" s="0" t="n">
        <v>39</v>
      </c>
      <c r="G341" s="5" t="n">
        <v>39952</v>
      </c>
      <c r="H341" s="0" t="s">
        <v>2540</v>
      </c>
      <c r="I341" s="0" t="s">
        <v>2541</v>
      </c>
      <c r="J341" s="6" t="n">
        <v>89066</v>
      </c>
      <c r="K341" s="0" t="s">
        <v>2229</v>
      </c>
      <c r="L341" s="5" t="n">
        <v>39829</v>
      </c>
      <c r="M341" s="0" t="s">
        <v>1512</v>
      </c>
      <c r="N341" s="0" t="s">
        <v>634</v>
      </c>
      <c r="O341" s="0" t="s">
        <v>189</v>
      </c>
      <c r="P341" s="0" t="s">
        <v>2542</v>
      </c>
      <c r="Q341" s="0" t="n">
        <f aca="false">LOOKUP(A341,'budget_gross.tsv'!A$2:A$8468,'budget_gross.tsv'!B$2:B$8468)</f>
        <v>26000000</v>
      </c>
      <c r="R341" s="0" t="n">
        <f aca="false">LOOKUP(A341,'budget_gross.tsv'!A$2:A$8468,'budget_gross.tsv'!C$2:C$8468)</f>
        <v>20819129</v>
      </c>
      <c r="S341" s="1" t="n">
        <f aca="false">R341-Q341</f>
        <v>-5180871</v>
      </c>
      <c r="T341" s="2" t="n">
        <f aca="false">Q341 * 1.14</f>
        <v>29640000</v>
      </c>
      <c r="U341" s="2" t="n">
        <f aca="false">R341 * 1.14</f>
        <v>23733807.06</v>
      </c>
      <c r="V341" s="2" t="n">
        <f aca="false">S341 * 1.14</f>
        <v>-5906192.94</v>
      </c>
      <c r="W341" s="1" t="n">
        <f aca="false">R341/Q341</f>
        <v>0.800735730769231</v>
      </c>
      <c r="X341" s="3" t="n">
        <v>1</v>
      </c>
    </row>
    <row r="342" customFormat="false" ht="15" hidden="false" customHeight="false" outlineLevel="0" collapsed="false">
      <c r="A342" s="0" t="s">
        <v>2543</v>
      </c>
      <c r="B342" s="0" t="s">
        <v>2544</v>
      </c>
      <c r="C342" s="0" t="s">
        <v>2545</v>
      </c>
      <c r="D342" s="0" t="s">
        <v>2066</v>
      </c>
      <c r="E342" s="0" t="n">
        <v>6.1</v>
      </c>
      <c r="F342" s="0" t="s">
        <v>28</v>
      </c>
      <c r="G342" s="5" t="n">
        <v>39987</v>
      </c>
      <c r="H342" s="0" t="s">
        <v>2546</v>
      </c>
      <c r="I342" s="0" t="s">
        <v>2547</v>
      </c>
      <c r="J342" s="6" t="n">
        <v>63979</v>
      </c>
      <c r="K342" s="0" t="s">
        <v>2548</v>
      </c>
      <c r="L342" s="5" t="n">
        <v>39836</v>
      </c>
      <c r="M342" s="0" t="s">
        <v>232</v>
      </c>
      <c r="N342" s="0" t="s">
        <v>306</v>
      </c>
      <c r="O342" s="0" t="s">
        <v>117</v>
      </c>
      <c r="P342" s="0" t="s">
        <v>2549</v>
      </c>
      <c r="Q342" s="0" t="n">
        <f aca="false">LOOKUP(A342,'budget_gross.tsv'!A$2:A$8468,'budget_gross.tsv'!B$2:B$8468)</f>
        <v>60000000</v>
      </c>
      <c r="R342" s="0" t="n">
        <f aca="false">LOOKUP(A342,'budget_gross.tsv'!A$2:A$8468,'budget_gross.tsv'!C$2:C$8468)</f>
        <v>17303424</v>
      </c>
      <c r="S342" s="1" t="n">
        <f aca="false">R342-Q342</f>
        <v>-42696576</v>
      </c>
      <c r="T342" s="2" t="n">
        <f aca="false">Q342 * 1.14</f>
        <v>68400000</v>
      </c>
      <c r="U342" s="2" t="n">
        <f aca="false">R342 * 1.14</f>
        <v>19725903.36</v>
      </c>
      <c r="V342" s="2" t="n">
        <f aca="false">S342 * 1.14</f>
        <v>-48674096.64</v>
      </c>
      <c r="W342" s="1" t="n">
        <f aca="false">R342/Q342</f>
        <v>0.2883904</v>
      </c>
      <c r="X342" s="3" t="n">
        <v>1</v>
      </c>
    </row>
    <row r="343" customFormat="false" ht="15" hidden="false" customHeight="false" outlineLevel="0" collapsed="false">
      <c r="A343" s="0" t="s">
        <v>2550</v>
      </c>
      <c r="B343" s="0" t="s">
        <v>2551</v>
      </c>
      <c r="C343" s="0" t="s">
        <v>2552</v>
      </c>
      <c r="D343" s="0" t="s">
        <v>2066</v>
      </c>
      <c r="E343" s="0" t="n">
        <v>7.7</v>
      </c>
      <c r="F343" s="0" t="n">
        <v>80</v>
      </c>
      <c r="G343" s="5" t="n">
        <v>40015</v>
      </c>
      <c r="H343" s="0" t="s">
        <v>1432</v>
      </c>
      <c r="I343" s="0" t="s">
        <v>2553</v>
      </c>
      <c r="J343" s="6" t="n">
        <v>159786</v>
      </c>
      <c r="K343" s="0" t="s">
        <v>2554</v>
      </c>
      <c r="L343" s="5" t="n">
        <v>39850</v>
      </c>
      <c r="M343" s="0" t="s">
        <v>249</v>
      </c>
      <c r="N343" s="0" t="s">
        <v>281</v>
      </c>
      <c r="O343" s="0" t="s">
        <v>2555</v>
      </c>
      <c r="P343" s="0" t="s">
        <v>2556</v>
      </c>
      <c r="Q343" s="0" t="n">
        <f aca="false">LOOKUP(A343,'budget_gross.tsv'!A$2:A$8468,'budget_gross.tsv'!B$2:B$8468)</f>
        <v>60000000</v>
      </c>
      <c r="R343" s="0" t="n">
        <f aca="false">LOOKUP(A343,'budget_gross.tsv'!A$2:A$8468,'budget_gross.tsv'!C$2:C$8468)</f>
        <v>75286229</v>
      </c>
      <c r="S343" s="1" t="n">
        <f aca="false">R343-Q343</f>
        <v>15286229</v>
      </c>
      <c r="T343" s="2" t="n">
        <f aca="false">Q343 * 1.14</f>
        <v>68400000</v>
      </c>
      <c r="U343" s="2" t="n">
        <f aca="false">R343 * 1.14</f>
        <v>85826301.06</v>
      </c>
      <c r="V343" s="2" t="n">
        <f aca="false">S343 * 1.14</f>
        <v>17426301.06</v>
      </c>
      <c r="W343" s="1" t="n">
        <f aca="false">R343/Q343</f>
        <v>1.25477048333333</v>
      </c>
      <c r="X343" s="3" t="n">
        <v>2</v>
      </c>
    </row>
    <row r="344" customFormat="false" ht="15" hidden="false" customHeight="false" outlineLevel="0" collapsed="false">
      <c r="A344" s="0" t="s">
        <v>2557</v>
      </c>
      <c r="B344" s="0" t="s">
        <v>2558</v>
      </c>
      <c r="C344" s="0" t="s">
        <v>2559</v>
      </c>
      <c r="D344" s="0" t="s">
        <v>2066</v>
      </c>
      <c r="E344" s="0" t="n">
        <v>5.6</v>
      </c>
      <c r="F344" s="0" t="n">
        <v>36</v>
      </c>
      <c r="G344" s="5" t="n">
        <v>39987</v>
      </c>
      <c r="H344" s="0" t="s">
        <v>1397</v>
      </c>
      <c r="I344" s="0" t="s">
        <v>2560</v>
      </c>
      <c r="J344" s="6" t="n">
        <v>35602</v>
      </c>
      <c r="K344" s="0" t="s">
        <v>2561</v>
      </c>
      <c r="L344" s="5" t="n">
        <v>39850</v>
      </c>
      <c r="M344" s="0" t="s">
        <v>60</v>
      </c>
      <c r="N344" s="0" t="s">
        <v>2204</v>
      </c>
      <c r="O344" s="0" t="s">
        <v>100</v>
      </c>
      <c r="P344" s="0" t="s">
        <v>2562</v>
      </c>
      <c r="Q344" s="0" t="n">
        <f aca="false">LOOKUP(A344,'budget_gross.tsv'!A$2:A$8468,'budget_gross.tsv'!B$2:B$8468)</f>
        <v>70000000</v>
      </c>
      <c r="R344" s="0" t="n">
        <f aca="false">LOOKUP(A344,'budget_gross.tsv'!A$2:A$8468,'budget_gross.tsv'!C$2:C$8468)</f>
        <v>35922978</v>
      </c>
      <c r="S344" s="1" t="n">
        <f aca="false">R344-Q344</f>
        <v>-34077022</v>
      </c>
      <c r="T344" s="2" t="n">
        <f aca="false">Q344 * 1.14</f>
        <v>79800000</v>
      </c>
      <c r="U344" s="2" t="n">
        <f aca="false">R344 * 1.14</f>
        <v>40952194.92</v>
      </c>
      <c r="V344" s="2" t="n">
        <f aca="false">S344 * 1.14</f>
        <v>-38847805.08</v>
      </c>
      <c r="W344" s="1" t="n">
        <f aca="false">R344/Q344</f>
        <v>0.5131854</v>
      </c>
      <c r="X344" s="3" t="n">
        <v>1</v>
      </c>
    </row>
    <row r="345" customFormat="false" ht="15" hidden="false" customHeight="false" outlineLevel="0" collapsed="false">
      <c r="A345" s="0" t="s">
        <v>2563</v>
      </c>
      <c r="B345" s="0" t="s">
        <v>2564</v>
      </c>
      <c r="C345" s="0" t="s">
        <v>2565</v>
      </c>
      <c r="D345" s="0" t="s">
        <v>2066</v>
      </c>
      <c r="E345" s="0" t="n">
        <v>5.7</v>
      </c>
      <c r="F345" s="0" t="n">
        <v>52</v>
      </c>
      <c r="G345" s="5" t="n">
        <v>40029</v>
      </c>
      <c r="H345" s="0" t="s">
        <v>147</v>
      </c>
      <c r="I345" s="0" t="s">
        <v>2566</v>
      </c>
      <c r="J345" s="6" t="n">
        <v>46420</v>
      </c>
      <c r="K345" s="0" t="s">
        <v>2567</v>
      </c>
      <c r="L345" s="5" t="n">
        <v>39885</v>
      </c>
      <c r="M345" s="0" t="s">
        <v>375</v>
      </c>
      <c r="N345" s="0" t="s">
        <v>2423</v>
      </c>
      <c r="O345" s="0" t="s">
        <v>90</v>
      </c>
      <c r="P345" s="0" t="s">
        <v>2568</v>
      </c>
      <c r="Q345" s="0" t="n">
        <f aca="false">LOOKUP(A345,'budget_gross.tsv'!A$2:A$8468,'budget_gross.tsv'!B$2:B$8468)</f>
        <v>65000000</v>
      </c>
      <c r="R345" s="0" t="n">
        <f aca="false">LOOKUP(A345,'budget_gross.tsv'!A$2:A$8468,'budget_gross.tsv'!C$2:C$8468)</f>
        <v>67172594</v>
      </c>
      <c r="S345" s="1" t="n">
        <f aca="false">R345-Q345</f>
        <v>2172594</v>
      </c>
      <c r="T345" s="2" t="n">
        <f aca="false">Q345 * 1.14</f>
        <v>74100000</v>
      </c>
      <c r="U345" s="2" t="n">
        <f aca="false">R345 * 1.14</f>
        <v>76576757.16</v>
      </c>
      <c r="V345" s="2" t="n">
        <f aca="false">S345 * 1.14</f>
        <v>2476757.16</v>
      </c>
      <c r="W345" s="1" t="n">
        <f aca="false">R345/Q345</f>
        <v>1.03342452307692</v>
      </c>
      <c r="X345" s="3" t="n">
        <v>2</v>
      </c>
    </row>
    <row r="346" customFormat="false" ht="15" hidden="false" customHeight="false" outlineLevel="0" collapsed="false">
      <c r="A346" s="0" t="s">
        <v>2569</v>
      </c>
      <c r="B346" s="0" t="s">
        <v>2570</v>
      </c>
      <c r="C346" s="0" t="s">
        <v>2571</v>
      </c>
      <c r="D346" s="0" t="s">
        <v>2066</v>
      </c>
      <c r="E346" s="0" t="n">
        <v>3.1</v>
      </c>
      <c r="F346" s="0" t="s">
        <v>28</v>
      </c>
      <c r="G346" s="5" t="n">
        <v>40015</v>
      </c>
      <c r="H346" s="0" t="s">
        <v>2572</v>
      </c>
      <c r="I346" s="0" t="s">
        <v>2573</v>
      </c>
      <c r="J346" s="0" t="n">
        <v>949</v>
      </c>
      <c r="K346" s="0" t="s">
        <v>2574</v>
      </c>
      <c r="L346" s="5" t="n">
        <v>39892</v>
      </c>
      <c r="M346" s="0" t="s">
        <v>375</v>
      </c>
      <c r="N346" s="0" t="s">
        <v>1370</v>
      </c>
      <c r="O346" s="0" t="s">
        <v>781</v>
      </c>
      <c r="P346" s="0" t="s">
        <v>2575</v>
      </c>
      <c r="Q346" s="0" t="n">
        <f aca="false">LOOKUP(A346,'budget_gross.tsv'!A$2:A$8468,'budget_gross.tsv'!B$2:B$8468)</f>
        <v>2000000</v>
      </c>
      <c r="R346" s="0" t="n">
        <f aca="false">LOOKUP(A346,'budget_gross.tsv'!A$2:A$8468,'budget_gross.tsv'!C$2:C$8468)</f>
        <v>30955</v>
      </c>
      <c r="S346" s="1" t="n">
        <f aca="false">R346-Q346</f>
        <v>-1969045</v>
      </c>
      <c r="T346" s="2" t="n">
        <f aca="false">Q346 * 1.14</f>
        <v>2280000</v>
      </c>
      <c r="U346" s="2" t="n">
        <f aca="false">R346 * 1.14</f>
        <v>35288.7</v>
      </c>
      <c r="V346" s="2" t="n">
        <f aca="false">S346 * 1.14</f>
        <v>-2244711.3</v>
      </c>
      <c r="W346" s="1" t="n">
        <f aca="false">R346/Q346</f>
        <v>0.0154775</v>
      </c>
      <c r="X346" s="3" t="n">
        <v>1</v>
      </c>
    </row>
    <row r="347" customFormat="false" ht="15" hidden="false" customHeight="false" outlineLevel="0" collapsed="false">
      <c r="A347" s="0" t="s">
        <v>2576</v>
      </c>
      <c r="B347" s="0" t="s">
        <v>2577</v>
      </c>
      <c r="C347" s="0" t="s">
        <v>2578</v>
      </c>
      <c r="D347" s="0" t="s">
        <v>2066</v>
      </c>
      <c r="E347" s="0" t="n">
        <v>6.5</v>
      </c>
      <c r="F347" s="0" t="n">
        <v>56</v>
      </c>
      <c r="G347" s="5" t="n">
        <v>40085</v>
      </c>
      <c r="H347" s="0" t="s">
        <v>2579</v>
      </c>
      <c r="I347" s="0" t="s">
        <v>2580</v>
      </c>
      <c r="J347" s="6" t="n">
        <v>123557</v>
      </c>
      <c r="K347" s="0" t="s">
        <v>2581</v>
      </c>
      <c r="L347" s="5" t="n">
        <v>39899</v>
      </c>
      <c r="M347" s="0" t="s">
        <v>272</v>
      </c>
      <c r="N347" s="0" t="s">
        <v>2431</v>
      </c>
      <c r="O347" s="0" t="s">
        <v>395</v>
      </c>
      <c r="P347" s="0" t="s">
        <v>2582</v>
      </c>
      <c r="Q347" s="0" t="n">
        <f aca="false">LOOKUP(A347,'budget_gross.tsv'!A$2:A$8468,'budget_gross.tsv'!B$2:B$8468)</f>
        <v>175000000</v>
      </c>
      <c r="R347" s="0" t="n">
        <f aca="false">LOOKUP(A347,'budget_gross.tsv'!A$2:A$8468,'budget_gross.tsv'!C$2:C$8468)</f>
        <v>198351526</v>
      </c>
      <c r="S347" s="1" t="n">
        <f aca="false">R347-Q347</f>
        <v>23351526</v>
      </c>
      <c r="T347" s="2" t="n">
        <f aca="false">Q347 * 1.14</f>
        <v>199500000</v>
      </c>
      <c r="U347" s="2" t="n">
        <f aca="false">R347 * 1.14</f>
        <v>226120739.64</v>
      </c>
      <c r="V347" s="2" t="n">
        <f aca="false">S347 * 1.14</f>
        <v>26620739.64</v>
      </c>
      <c r="W347" s="1" t="n">
        <f aca="false">R347/Q347</f>
        <v>1.13343729142857</v>
      </c>
      <c r="X347" s="3" t="n">
        <v>2</v>
      </c>
    </row>
    <row r="348" customFormat="false" ht="15" hidden="false" customHeight="false" outlineLevel="0" collapsed="false">
      <c r="A348" s="0" t="s">
        <v>2583</v>
      </c>
      <c r="B348" s="0" t="s">
        <v>2584</v>
      </c>
      <c r="C348" s="0" t="s">
        <v>2585</v>
      </c>
      <c r="D348" s="0" t="s">
        <v>2066</v>
      </c>
      <c r="E348" s="0" t="n">
        <v>2.6</v>
      </c>
      <c r="F348" s="0" t="n">
        <v>45</v>
      </c>
      <c r="G348" s="5" t="n">
        <v>40022</v>
      </c>
      <c r="H348" s="0" t="s">
        <v>95</v>
      </c>
      <c r="I348" s="0" t="s">
        <v>2586</v>
      </c>
      <c r="J348" s="6" t="n">
        <v>60518</v>
      </c>
      <c r="K348" s="0" t="s">
        <v>2587</v>
      </c>
      <c r="L348" s="5" t="n">
        <v>39913</v>
      </c>
      <c r="M348" s="0" t="s">
        <v>107</v>
      </c>
      <c r="N348" s="0" t="s">
        <v>1193</v>
      </c>
      <c r="O348" s="0" t="s">
        <v>90</v>
      </c>
      <c r="P348" s="0" t="s">
        <v>2588</v>
      </c>
      <c r="Q348" s="0" t="n">
        <f aca="false">LOOKUP(A348,'budget_gross.tsv'!A$2:A$8468,'budget_gross.tsv'!B$2:B$8468)</f>
        <v>30000000</v>
      </c>
      <c r="R348" s="0" t="n">
        <f aca="false">LOOKUP(A348,'budget_gross.tsv'!A$2:A$8468,'budget_gross.tsv'!C$2:C$8468)</f>
        <v>9353573</v>
      </c>
      <c r="S348" s="1" t="n">
        <f aca="false">R348-Q348</f>
        <v>-20646427</v>
      </c>
      <c r="T348" s="2" t="n">
        <f aca="false">Q348 * 1.14</f>
        <v>34200000</v>
      </c>
      <c r="U348" s="2" t="n">
        <f aca="false">R348 * 1.14</f>
        <v>10663073.22</v>
      </c>
      <c r="V348" s="2" t="n">
        <f aca="false">S348 * 1.14</f>
        <v>-23536926.78</v>
      </c>
      <c r="W348" s="1" t="n">
        <f aca="false">R348/Q348</f>
        <v>0.311785766666667</v>
      </c>
      <c r="X348" s="3" t="n">
        <v>1</v>
      </c>
    </row>
    <row r="349" customFormat="false" ht="15" hidden="false" customHeight="false" outlineLevel="0" collapsed="false">
      <c r="A349" s="0" t="s">
        <v>2589</v>
      </c>
      <c r="B349" s="0" t="s">
        <v>2590</v>
      </c>
      <c r="C349" s="0" t="s">
        <v>2591</v>
      </c>
      <c r="D349" s="0" t="s">
        <v>2066</v>
      </c>
      <c r="E349" s="0" t="n">
        <v>5.9</v>
      </c>
      <c r="F349" s="0" t="n">
        <v>42</v>
      </c>
      <c r="G349" s="5" t="n">
        <v>40148</v>
      </c>
      <c r="H349" s="0" t="s">
        <v>95</v>
      </c>
      <c r="I349" s="0" t="s">
        <v>2592</v>
      </c>
      <c r="J349" s="6" t="n">
        <v>142533</v>
      </c>
      <c r="K349" s="0" t="s">
        <v>2210</v>
      </c>
      <c r="L349" s="5" t="n">
        <v>39955</v>
      </c>
      <c r="M349" s="0" t="s">
        <v>197</v>
      </c>
      <c r="N349" s="0" t="s">
        <v>188</v>
      </c>
      <c r="O349" s="0" t="s">
        <v>707</v>
      </c>
      <c r="P349" s="0" t="s">
        <v>2593</v>
      </c>
      <c r="Q349" s="0" t="n">
        <f aca="false">LOOKUP(A349,'budget_gross.tsv'!A$2:A$8468,'budget_gross.tsv'!B$2:B$8468)</f>
        <v>150000000</v>
      </c>
      <c r="R349" s="0" t="n">
        <f aca="false">LOOKUP(A349,'budget_gross.tsv'!A$2:A$8468,'budget_gross.tsv'!C$2:C$8468)</f>
        <v>177243721</v>
      </c>
      <c r="S349" s="1" t="n">
        <f aca="false">R349-Q349</f>
        <v>27243721</v>
      </c>
      <c r="T349" s="2" t="n">
        <f aca="false">Q349 * 1.14</f>
        <v>171000000</v>
      </c>
      <c r="U349" s="2" t="n">
        <f aca="false">R349 * 1.14</f>
        <v>202057841.94</v>
      </c>
      <c r="V349" s="2" t="n">
        <f aca="false">S349 * 1.14</f>
        <v>31057841.94</v>
      </c>
      <c r="W349" s="1" t="n">
        <f aca="false">R349/Q349</f>
        <v>1.18162480666667</v>
      </c>
      <c r="X349" s="3" t="n">
        <v>2</v>
      </c>
    </row>
    <row r="350" customFormat="false" ht="15" hidden="false" customHeight="false" outlineLevel="0" collapsed="false">
      <c r="A350" s="0" t="s">
        <v>2594</v>
      </c>
      <c r="B350" s="0" t="s">
        <v>2595</v>
      </c>
      <c r="C350" s="0" t="s">
        <v>2596</v>
      </c>
      <c r="D350" s="0" t="s">
        <v>2066</v>
      </c>
      <c r="E350" s="0" t="n">
        <v>5.6</v>
      </c>
      <c r="F350" s="0" t="n">
        <v>54</v>
      </c>
      <c r="G350" s="5" t="n">
        <v>40092</v>
      </c>
      <c r="H350" s="0" t="s">
        <v>2489</v>
      </c>
      <c r="I350" s="0" t="s">
        <v>2597</v>
      </c>
      <c r="J350" s="6" t="n">
        <v>11213</v>
      </c>
      <c r="K350" s="0" t="s">
        <v>2598</v>
      </c>
      <c r="L350" s="5" t="n">
        <v>39976</v>
      </c>
      <c r="M350" s="0" t="s">
        <v>1369</v>
      </c>
      <c r="N350" s="0" t="s">
        <v>150</v>
      </c>
      <c r="O350" s="0" t="s">
        <v>1167</v>
      </c>
      <c r="P350" s="0" t="s">
        <v>2599</v>
      </c>
      <c r="Q350" s="0" t="n">
        <f aca="false">LOOKUP(A350,'budget_gross.tsv'!A$2:A$8468,'budget_gross.tsv'!B$2:B$8468)</f>
        <v>55000000</v>
      </c>
      <c r="R350" s="0" t="n">
        <f aca="false">LOOKUP(A350,'budget_gross.tsv'!A$2:A$8468,'budget_gross.tsv'!C$2:C$8468)</f>
        <v>16088610</v>
      </c>
      <c r="S350" s="1" t="n">
        <f aca="false">R350-Q350</f>
        <v>-38911390</v>
      </c>
      <c r="T350" s="2" t="n">
        <f aca="false">Q350 * 1.14</f>
        <v>62700000</v>
      </c>
      <c r="U350" s="2" t="n">
        <f aca="false">R350 * 1.14</f>
        <v>18341015.4</v>
      </c>
      <c r="V350" s="2" t="n">
        <f aca="false">S350 * 1.14</f>
        <v>-44358984.6</v>
      </c>
      <c r="W350" s="1" t="n">
        <f aca="false">R350/Q350</f>
        <v>0.292520181818182</v>
      </c>
      <c r="X350" s="3" t="n">
        <v>1</v>
      </c>
    </row>
    <row r="351" customFormat="false" ht="15" hidden="false" customHeight="false" outlineLevel="0" collapsed="false">
      <c r="A351" s="0" t="s">
        <v>2600</v>
      </c>
      <c r="B351" s="0" t="s">
        <v>2601</v>
      </c>
      <c r="C351" s="0" t="s">
        <v>2602</v>
      </c>
      <c r="D351" s="0" t="s">
        <v>2066</v>
      </c>
      <c r="E351" s="0" t="n">
        <v>7</v>
      </c>
      <c r="F351" s="0" t="n">
        <v>50</v>
      </c>
      <c r="G351" s="5" t="n">
        <v>40113</v>
      </c>
      <c r="H351" s="0" t="s">
        <v>2603</v>
      </c>
      <c r="I351" s="0" t="s">
        <v>2604</v>
      </c>
      <c r="J351" s="6" t="n">
        <v>181168</v>
      </c>
      <c r="K351" s="0" t="s">
        <v>2605</v>
      </c>
      <c r="L351" s="5" t="n">
        <v>39995</v>
      </c>
      <c r="M351" s="0" t="s">
        <v>272</v>
      </c>
      <c r="N351" s="0" t="s">
        <v>2431</v>
      </c>
      <c r="O351" s="0" t="s">
        <v>2255</v>
      </c>
      <c r="P351" s="0" t="s">
        <v>2606</v>
      </c>
      <c r="Q351" s="0" t="n">
        <f aca="false">LOOKUP(A351,'budget_gross.tsv'!A$2:A$8468,'budget_gross.tsv'!B$2:B$8468)</f>
        <v>90000000</v>
      </c>
      <c r="R351" s="0" t="n">
        <f aca="false">LOOKUP(A351,'budget_gross.tsv'!A$2:A$8468,'budget_gross.tsv'!C$2:C$8468)</f>
        <v>196573705</v>
      </c>
      <c r="S351" s="1" t="n">
        <f aca="false">R351-Q351</f>
        <v>106573705</v>
      </c>
      <c r="T351" s="2" t="n">
        <f aca="false">Q351 * 1.14</f>
        <v>102600000</v>
      </c>
      <c r="U351" s="2" t="n">
        <f aca="false">R351 * 1.14</f>
        <v>224094023.7</v>
      </c>
      <c r="V351" s="2" t="n">
        <f aca="false">S351 * 1.14</f>
        <v>121494023.7</v>
      </c>
      <c r="W351" s="1" t="n">
        <f aca="false">R351/Q351</f>
        <v>2.18415227777778</v>
      </c>
      <c r="X351" s="3" t="n">
        <v>3</v>
      </c>
    </row>
    <row r="352" customFormat="false" ht="15" hidden="false" customHeight="false" outlineLevel="0" collapsed="false">
      <c r="A352" s="0" t="s">
        <v>2607</v>
      </c>
      <c r="B352" s="0" t="s">
        <v>2608</v>
      </c>
      <c r="C352" s="0" t="s">
        <v>2609</v>
      </c>
      <c r="D352" s="0" t="s">
        <v>2066</v>
      </c>
      <c r="E352" s="0" t="n">
        <v>7.5</v>
      </c>
      <c r="F352" s="0" t="n">
        <v>78</v>
      </c>
      <c r="G352" s="5" t="n">
        <v>40155</v>
      </c>
      <c r="H352" s="0" t="s">
        <v>2273</v>
      </c>
      <c r="I352" s="0" t="s">
        <v>2610</v>
      </c>
      <c r="J352" s="6" t="n">
        <v>357718</v>
      </c>
      <c r="K352" s="0" t="s">
        <v>2611</v>
      </c>
      <c r="L352" s="5" t="n">
        <v>40009</v>
      </c>
      <c r="M352" s="0" t="s">
        <v>1005</v>
      </c>
      <c r="N352" s="0" t="s">
        <v>306</v>
      </c>
      <c r="O352" s="0" t="s">
        <v>2612</v>
      </c>
      <c r="P352" s="0" t="s">
        <v>2613</v>
      </c>
      <c r="Q352" s="0" t="n">
        <f aca="false">LOOKUP(A352,'budget_gross.tsv'!A$2:A$8468,'budget_gross.tsv'!B$2:B$8468)</f>
        <v>250000000</v>
      </c>
      <c r="R352" s="0" t="n">
        <f aca="false">LOOKUP(A352,'budget_gross.tsv'!A$2:A$8468,'budget_gross.tsv'!C$2:C$8468)</f>
        <v>301959197</v>
      </c>
      <c r="S352" s="1" t="n">
        <f aca="false">R352-Q352</f>
        <v>51959197</v>
      </c>
      <c r="T352" s="2" t="n">
        <f aca="false">Q352 * 1.14</f>
        <v>285000000</v>
      </c>
      <c r="U352" s="2" t="n">
        <f aca="false">R352 * 1.14</f>
        <v>344233484.58</v>
      </c>
      <c r="V352" s="2" t="n">
        <f aca="false">S352 * 1.14</f>
        <v>59233484.58</v>
      </c>
      <c r="W352" s="1" t="n">
        <f aca="false">R352/Q352</f>
        <v>1.207836788</v>
      </c>
      <c r="X352" s="3" t="n">
        <v>2</v>
      </c>
    </row>
    <row r="353" customFormat="false" ht="15" hidden="false" customHeight="false" outlineLevel="0" collapsed="false">
      <c r="A353" s="0" t="s">
        <v>2614</v>
      </c>
      <c r="B353" s="0" t="s">
        <v>2615</v>
      </c>
      <c r="C353" s="0" t="s">
        <v>2616</v>
      </c>
      <c r="D353" s="0" t="s">
        <v>2066</v>
      </c>
      <c r="E353" s="0" t="n">
        <v>5.1</v>
      </c>
      <c r="F353" s="0" t="n">
        <v>41</v>
      </c>
      <c r="G353" s="5" t="n">
        <v>40162</v>
      </c>
      <c r="H353" s="0" t="s">
        <v>147</v>
      </c>
      <c r="I353" s="0" t="s">
        <v>2617</v>
      </c>
      <c r="J353" s="6" t="n">
        <v>35270</v>
      </c>
      <c r="K353" s="0" t="s">
        <v>2618</v>
      </c>
      <c r="L353" s="5" t="n">
        <v>40018</v>
      </c>
      <c r="M353" s="0" t="s">
        <v>305</v>
      </c>
      <c r="N353" s="0" t="s">
        <v>2431</v>
      </c>
      <c r="O353" s="0" t="s">
        <v>781</v>
      </c>
      <c r="P353" s="0" t="s">
        <v>2619</v>
      </c>
      <c r="Q353" s="0" t="n">
        <f aca="false">LOOKUP(A353,'budget_gross.tsv'!A$2:A$8468,'budget_gross.tsv'!B$2:B$8468)</f>
        <v>150000000</v>
      </c>
      <c r="R353" s="0" t="n">
        <f aca="false">LOOKUP(A353,'budget_gross.tsv'!A$2:A$8468,'budget_gross.tsv'!C$2:C$8468)</f>
        <v>119436770</v>
      </c>
      <c r="S353" s="1" t="n">
        <f aca="false">R353-Q353</f>
        <v>-30563230</v>
      </c>
      <c r="T353" s="2" t="n">
        <f aca="false">Q353 * 1.14</f>
        <v>171000000</v>
      </c>
      <c r="U353" s="2" t="n">
        <f aca="false">R353 * 1.14</f>
        <v>136157917.8</v>
      </c>
      <c r="V353" s="2" t="n">
        <f aca="false">S353 * 1.14</f>
        <v>-34842082.2</v>
      </c>
      <c r="W353" s="1" t="n">
        <f aca="false">R353/Q353</f>
        <v>0.796245133333333</v>
      </c>
      <c r="X353" s="3" t="n">
        <v>1</v>
      </c>
    </row>
    <row r="354" customFormat="false" ht="15" hidden="false" customHeight="false" outlineLevel="0" collapsed="false">
      <c r="A354" s="0" t="s">
        <v>2620</v>
      </c>
      <c r="B354" s="0" t="s">
        <v>2621</v>
      </c>
      <c r="C354" s="0" t="s">
        <v>2622</v>
      </c>
      <c r="D354" s="0" t="s">
        <v>2066</v>
      </c>
      <c r="E354" s="0" t="n">
        <v>5.4</v>
      </c>
      <c r="F354" s="0" t="n">
        <v>42</v>
      </c>
      <c r="G354" s="5" t="n">
        <v>40120</v>
      </c>
      <c r="H354" s="0" t="s">
        <v>95</v>
      </c>
      <c r="I354" s="0" t="s">
        <v>2623</v>
      </c>
      <c r="J354" s="6" t="n">
        <v>17821</v>
      </c>
      <c r="K354" s="0" t="s">
        <v>2624</v>
      </c>
      <c r="L354" s="5" t="n">
        <v>40025</v>
      </c>
      <c r="M354" s="0" t="s">
        <v>124</v>
      </c>
      <c r="N354" s="0" t="s">
        <v>61</v>
      </c>
      <c r="O354" s="0" t="s">
        <v>290</v>
      </c>
      <c r="P354" s="0" t="s">
        <v>2625</v>
      </c>
      <c r="Q354" s="0" t="n">
        <f aca="false">LOOKUP(A354,'budget_gross.tsv'!A$2:A$8468,'budget_gross.tsv'!B$2:B$8468)</f>
        <v>45000000</v>
      </c>
      <c r="R354" s="0" t="n">
        <f aca="false">LOOKUP(A354,'budget_gross.tsv'!A$2:A$8468,'budget_gross.tsv'!C$2:C$8468)</f>
        <v>25200412</v>
      </c>
      <c r="S354" s="1" t="n">
        <f aca="false">R354-Q354</f>
        <v>-19799588</v>
      </c>
      <c r="T354" s="2" t="n">
        <f aca="false">Q354 * 1.14</f>
        <v>51300000</v>
      </c>
      <c r="U354" s="2" t="n">
        <f aca="false">R354 * 1.14</f>
        <v>28728469.68</v>
      </c>
      <c r="V354" s="2" t="n">
        <f aca="false">S354 * 1.14</f>
        <v>-22571530.32</v>
      </c>
      <c r="W354" s="1" t="n">
        <f aca="false">R354/Q354</f>
        <v>0.560009155555556</v>
      </c>
      <c r="X354" s="3" t="n">
        <v>1</v>
      </c>
    </row>
    <row r="355" customFormat="false" ht="15" hidden="false" customHeight="false" outlineLevel="0" collapsed="false">
      <c r="A355" s="0" t="s">
        <v>2626</v>
      </c>
      <c r="B355" s="0" t="s">
        <v>2627</v>
      </c>
      <c r="C355" s="0" t="s">
        <v>2628</v>
      </c>
      <c r="D355" s="0" t="s">
        <v>2066</v>
      </c>
      <c r="E355" s="0" t="n">
        <v>6.4</v>
      </c>
      <c r="F355" s="0" t="n">
        <v>66</v>
      </c>
      <c r="G355" s="5" t="n">
        <v>40253</v>
      </c>
      <c r="H355" s="0" t="s">
        <v>2377</v>
      </c>
      <c r="I355" s="0" t="s">
        <v>2629</v>
      </c>
      <c r="J355" s="6" t="n">
        <v>12538</v>
      </c>
      <c r="K355" s="0" t="s">
        <v>2630</v>
      </c>
      <c r="L355" s="5" t="n">
        <v>40039</v>
      </c>
      <c r="M355" s="0" t="s">
        <v>1652</v>
      </c>
      <c r="N355" s="0" t="s">
        <v>150</v>
      </c>
      <c r="O355" s="0" t="s">
        <v>28</v>
      </c>
      <c r="P355" s="0" t="s">
        <v>2631</v>
      </c>
      <c r="Q355" s="0" t="n">
        <f aca="false">LOOKUP(A355,'budget_gross.tsv'!A$2:A$8468,'budget_gross.tsv'!B$2:B$8468)</f>
        <v>20000000</v>
      </c>
      <c r="R355" s="0" t="n">
        <f aca="false">LOOKUP(A355,'budget_gross.tsv'!A$2:A$8468,'budget_gross.tsv'!C$2:C$8468)</f>
        <v>5205343</v>
      </c>
      <c r="S355" s="1" t="n">
        <f aca="false">R355-Q355</f>
        <v>-14794657</v>
      </c>
      <c r="T355" s="2" t="n">
        <f aca="false">Q355 * 1.14</f>
        <v>22800000</v>
      </c>
      <c r="U355" s="2" t="n">
        <f aca="false">R355 * 1.14</f>
        <v>5934091.02</v>
      </c>
      <c r="V355" s="2" t="n">
        <f aca="false">S355 * 1.14</f>
        <v>-16865908.98</v>
      </c>
      <c r="W355" s="1" t="n">
        <f aca="false">R355/Q355</f>
        <v>0.26026715</v>
      </c>
      <c r="X355" s="3" t="n">
        <v>1</v>
      </c>
    </row>
    <row r="356" customFormat="false" ht="15" hidden="false" customHeight="false" outlineLevel="0" collapsed="false">
      <c r="A356" s="0" t="s">
        <v>2632</v>
      </c>
      <c r="B356" s="0" t="s">
        <v>2633</v>
      </c>
      <c r="C356" s="0" t="s">
        <v>2634</v>
      </c>
      <c r="D356" s="0" t="s">
        <v>2066</v>
      </c>
      <c r="E356" s="0" t="n">
        <v>4.8</v>
      </c>
      <c r="F356" s="0" t="n">
        <v>53</v>
      </c>
      <c r="G356" s="5" t="n">
        <v>40141</v>
      </c>
      <c r="H356" s="0" t="s">
        <v>2273</v>
      </c>
      <c r="I356" s="0" t="s">
        <v>2635</v>
      </c>
      <c r="J356" s="6" t="n">
        <v>5618</v>
      </c>
      <c r="K356" s="0" t="s">
        <v>2636</v>
      </c>
      <c r="L356" s="5" t="n">
        <v>40046</v>
      </c>
      <c r="M356" s="0" t="s">
        <v>223</v>
      </c>
      <c r="N356" s="0" t="s">
        <v>99</v>
      </c>
      <c r="O356" s="0" t="s">
        <v>781</v>
      </c>
      <c r="P356" s="0" t="s">
        <v>2637</v>
      </c>
      <c r="Q356" s="0" t="n">
        <f aca="false">LOOKUP(A356,'budget_gross.tsv'!A$2:A$8468,'budget_gross.tsv'!B$2:B$8468)</f>
        <v>40000000</v>
      </c>
      <c r="R356" s="0" t="n">
        <f aca="false">LOOKUP(A356,'budget_gross.tsv'!A$2:A$8468,'budget_gross.tsv'!C$2:C$8468)</f>
        <v>20916309</v>
      </c>
      <c r="S356" s="1" t="n">
        <f aca="false">R356-Q356</f>
        <v>-19083691</v>
      </c>
      <c r="T356" s="2" t="n">
        <f aca="false">Q356 * 1.14</f>
        <v>45600000</v>
      </c>
      <c r="U356" s="2" t="n">
        <f aca="false">R356 * 1.14</f>
        <v>23844592.26</v>
      </c>
      <c r="V356" s="2" t="n">
        <f aca="false">S356 * 1.14</f>
        <v>-21755407.74</v>
      </c>
      <c r="W356" s="1" t="n">
        <f aca="false">R356/Q356</f>
        <v>0.522907725</v>
      </c>
      <c r="X356" s="3" t="n">
        <v>1</v>
      </c>
    </row>
    <row r="357" customFormat="false" ht="15" hidden="false" customHeight="false" outlineLevel="0" collapsed="false">
      <c r="A357" s="0" t="s">
        <v>2638</v>
      </c>
      <c r="B357" s="0" t="s">
        <v>2639</v>
      </c>
      <c r="C357" s="0" t="s">
        <v>2640</v>
      </c>
      <c r="D357" s="0" t="s">
        <v>2066</v>
      </c>
      <c r="E357" s="0" t="n">
        <v>6.3</v>
      </c>
      <c r="F357" s="0" t="s">
        <v>28</v>
      </c>
      <c r="G357" s="5" t="n">
        <v>40680</v>
      </c>
      <c r="H357" s="0" t="s">
        <v>2641</v>
      </c>
      <c r="I357" s="0" t="s">
        <v>2642</v>
      </c>
      <c r="J357" s="0" t="n">
        <v>566</v>
      </c>
      <c r="K357" s="0" t="s">
        <v>2643</v>
      </c>
      <c r="L357" s="5" t="n">
        <v>40067</v>
      </c>
      <c r="M357" s="0" t="s">
        <v>165</v>
      </c>
      <c r="N357" s="0" t="s">
        <v>2644</v>
      </c>
      <c r="O357" s="0" t="s">
        <v>698</v>
      </c>
      <c r="P357" s="0" t="s">
        <v>2645</v>
      </c>
      <c r="Q357" s="0" t="n">
        <f aca="false">LOOKUP(A357,'budget_gross.tsv'!A$2:A$8468,'budget_gross.tsv'!B$2:B$8468)</f>
        <v>2500000</v>
      </c>
      <c r="R357" s="0" t="n">
        <f aca="false">LOOKUP(A357,'budget_gross.tsv'!A$2:A$8468,'budget_gross.tsv'!C$2:C$8468)</f>
        <v>50076</v>
      </c>
      <c r="S357" s="1" t="n">
        <f aca="false">R357-Q357</f>
        <v>-2449924</v>
      </c>
      <c r="T357" s="2" t="n">
        <f aca="false">Q357 * 1.14</f>
        <v>2850000</v>
      </c>
      <c r="U357" s="2" t="n">
        <f aca="false">R357 * 1.14</f>
        <v>57086.64</v>
      </c>
      <c r="V357" s="2" t="n">
        <f aca="false">S357 * 1.14</f>
        <v>-2792913.36</v>
      </c>
      <c r="W357" s="1" t="n">
        <f aca="false">R357/Q357</f>
        <v>0.0200304</v>
      </c>
      <c r="X357" s="3" t="n">
        <v>1</v>
      </c>
    </row>
    <row r="358" customFormat="false" ht="15" hidden="false" customHeight="false" outlineLevel="0" collapsed="false">
      <c r="A358" s="0" t="s">
        <v>2646</v>
      </c>
      <c r="B358" s="0" t="s">
        <v>2647</v>
      </c>
      <c r="C358" s="0" t="s">
        <v>2648</v>
      </c>
      <c r="D358" s="0" t="s">
        <v>2066</v>
      </c>
      <c r="E358" s="0" t="n">
        <v>7</v>
      </c>
      <c r="F358" s="0" t="s">
        <v>28</v>
      </c>
      <c r="G358" s="5" t="n">
        <v>40302</v>
      </c>
      <c r="H358" s="0" t="s">
        <v>2649</v>
      </c>
      <c r="I358" s="0" t="s">
        <v>2650</v>
      </c>
      <c r="J358" s="6" t="n">
        <v>1089</v>
      </c>
      <c r="K358" s="0" t="s">
        <v>2651</v>
      </c>
      <c r="L358" s="5" t="n">
        <v>40074</v>
      </c>
      <c r="M358" s="0" t="s">
        <v>214</v>
      </c>
      <c r="N358" s="0" t="s">
        <v>446</v>
      </c>
      <c r="O358" s="0" t="s">
        <v>28</v>
      </c>
      <c r="P358" s="0" t="s">
        <v>2652</v>
      </c>
      <c r="Q358" s="0" t="n">
        <f aca="false">LOOKUP(A358,'budget_gross.tsv'!A$2:A$8468,'budget_gross.tsv'!B$2:B$8468)</f>
        <v>900000</v>
      </c>
      <c r="R358" s="0" t="n">
        <f aca="false">LOOKUP(A358,'budget_gross.tsv'!A$2:A$8468,'budget_gross.tsv'!C$2:C$8468)</f>
        <v>1355079</v>
      </c>
      <c r="S358" s="1" t="n">
        <f aca="false">R358-Q358</f>
        <v>455079</v>
      </c>
      <c r="T358" s="2" t="n">
        <f aca="false">Q358 * 1.14</f>
        <v>1026000</v>
      </c>
      <c r="U358" s="2" t="n">
        <f aca="false">R358 * 1.14</f>
        <v>1544790.06</v>
      </c>
      <c r="V358" s="2" t="n">
        <f aca="false">S358 * 1.14</f>
        <v>518790.06</v>
      </c>
      <c r="W358" s="1" t="n">
        <f aca="false">R358/Q358</f>
        <v>1.50564333333333</v>
      </c>
      <c r="X358" s="3" t="n">
        <v>2</v>
      </c>
    </row>
    <row r="359" customFormat="false" ht="15" hidden="false" customHeight="false" outlineLevel="0" collapsed="false">
      <c r="A359" s="0" t="s">
        <v>2653</v>
      </c>
      <c r="B359" s="0" t="s">
        <v>2654</v>
      </c>
      <c r="C359" s="0" t="s">
        <v>2655</v>
      </c>
      <c r="D359" s="0" t="s">
        <v>2066</v>
      </c>
      <c r="E359" s="0" t="n">
        <v>7</v>
      </c>
      <c r="F359" s="0" t="n">
        <v>66</v>
      </c>
      <c r="G359" s="5" t="n">
        <v>40183</v>
      </c>
      <c r="H359" s="0" t="s">
        <v>1397</v>
      </c>
      <c r="I359" s="0" t="s">
        <v>2656</v>
      </c>
      <c r="J359" s="6" t="n">
        <v>166411</v>
      </c>
      <c r="K359" s="0" t="s">
        <v>2657</v>
      </c>
      <c r="L359" s="5" t="n">
        <v>40074</v>
      </c>
      <c r="M359" s="0" t="s">
        <v>427</v>
      </c>
      <c r="N359" s="0" t="s">
        <v>61</v>
      </c>
      <c r="O359" s="0" t="s">
        <v>2658</v>
      </c>
      <c r="P359" s="0" t="s">
        <v>2659</v>
      </c>
      <c r="Q359" s="0" t="n">
        <f aca="false">LOOKUP(A359,'budget_gross.tsv'!A$2:A$8468,'budget_gross.tsv'!B$2:B$8468)</f>
        <v>100000000</v>
      </c>
      <c r="R359" s="0" t="n">
        <f aca="false">LOOKUP(A359,'budget_gross.tsv'!A$2:A$8468,'budget_gross.tsv'!C$2:C$8468)</f>
        <v>124870275</v>
      </c>
      <c r="S359" s="1" t="n">
        <f aca="false">R359-Q359</f>
        <v>24870275</v>
      </c>
      <c r="T359" s="2" t="n">
        <f aca="false">Q359 * 1.14</f>
        <v>114000000</v>
      </c>
      <c r="U359" s="2" t="n">
        <f aca="false">R359 * 1.14</f>
        <v>142352113.5</v>
      </c>
      <c r="V359" s="2" t="n">
        <f aca="false">S359 * 1.14</f>
        <v>28352113.5</v>
      </c>
      <c r="W359" s="1" t="n">
        <f aca="false">R359/Q359</f>
        <v>1.24870275</v>
      </c>
      <c r="X359" s="3" t="n">
        <v>2</v>
      </c>
    </row>
    <row r="360" customFormat="false" ht="15" hidden="false" customHeight="false" outlineLevel="0" collapsed="false">
      <c r="A360" s="0" t="s">
        <v>2660</v>
      </c>
      <c r="B360" s="0" t="s">
        <v>2661</v>
      </c>
      <c r="C360" s="0" t="s">
        <v>2662</v>
      </c>
      <c r="D360" s="0" t="s">
        <v>2066</v>
      </c>
      <c r="E360" s="0" t="n">
        <v>5</v>
      </c>
      <c r="F360" s="0" t="n">
        <v>39</v>
      </c>
      <c r="G360" s="5" t="n">
        <v>40190</v>
      </c>
      <c r="H360" s="0" t="s">
        <v>2663</v>
      </c>
      <c r="I360" s="0" t="s">
        <v>2664</v>
      </c>
      <c r="J360" s="6" t="n">
        <v>14661</v>
      </c>
      <c r="K360" s="0" t="s">
        <v>2665</v>
      </c>
      <c r="L360" s="5" t="n">
        <v>40081</v>
      </c>
      <c r="M360" s="0" t="s">
        <v>1369</v>
      </c>
      <c r="N360" s="0" t="s">
        <v>2666</v>
      </c>
      <c r="O360" s="0" t="s">
        <v>90</v>
      </c>
      <c r="P360" s="0" t="s">
        <v>2667</v>
      </c>
      <c r="Q360" s="0" t="n">
        <f aca="false">LOOKUP(A360,'budget_gross.tsv'!A$2:A$8468,'budget_gross.tsv'!B$2:B$8468)</f>
        <v>18000000</v>
      </c>
      <c r="R360" s="0" t="n">
        <f aca="false">LOOKUP(A360,'budget_gross.tsv'!A$2:A$8468,'budget_gross.tsv'!C$2:C$8468)</f>
        <v>22455510</v>
      </c>
      <c r="S360" s="1" t="n">
        <f aca="false">R360-Q360</f>
        <v>4455510</v>
      </c>
      <c r="T360" s="2" t="n">
        <f aca="false">Q360 * 1.14</f>
        <v>20520000</v>
      </c>
      <c r="U360" s="2" t="n">
        <f aca="false">R360 * 1.14</f>
        <v>25599281.4</v>
      </c>
      <c r="V360" s="2" t="n">
        <f aca="false">S360 * 1.14</f>
        <v>5079281.4</v>
      </c>
      <c r="W360" s="1" t="n">
        <f aca="false">R360/Q360</f>
        <v>1.24752833333333</v>
      </c>
      <c r="X360" s="3" t="n">
        <v>2</v>
      </c>
    </row>
    <row r="361" customFormat="false" ht="15" hidden="false" customHeight="false" outlineLevel="0" collapsed="false">
      <c r="A361" s="0" t="s">
        <v>2668</v>
      </c>
      <c r="B361" s="0" t="s">
        <v>2669</v>
      </c>
      <c r="C361" s="0" t="s">
        <v>2670</v>
      </c>
      <c r="D361" s="0" t="s">
        <v>2066</v>
      </c>
      <c r="E361" s="0" t="n">
        <v>7</v>
      </c>
      <c r="F361" s="0" t="n">
        <v>81</v>
      </c>
      <c r="G361" s="5" t="n">
        <v>40204</v>
      </c>
      <c r="H361" s="0" t="s">
        <v>2671</v>
      </c>
      <c r="I361" s="0" t="s">
        <v>2672</v>
      </c>
      <c r="J361" s="6" t="n">
        <v>22370</v>
      </c>
      <c r="K361" s="0" t="s">
        <v>2673</v>
      </c>
      <c r="L361" s="5" t="n">
        <v>40095</v>
      </c>
      <c r="M361" s="0" t="s">
        <v>1192</v>
      </c>
      <c r="N361" s="0" t="s">
        <v>2674</v>
      </c>
      <c r="O361" s="0" t="s">
        <v>2675</v>
      </c>
      <c r="P361" s="0" t="s">
        <v>2676</v>
      </c>
      <c r="Q361" s="0" t="n">
        <f aca="false">LOOKUP(A361,'budget_gross.tsv'!A$2:A$8468,'budget_gross.tsv'!B$2:B$8468)</f>
        <v>8500000</v>
      </c>
      <c r="R361" s="0" t="n">
        <f aca="false">LOOKUP(A361,'budget_gross.tsv'!A$2:A$8468,'budget_gross.tsv'!C$2:C$8468)</f>
        <v>4444637</v>
      </c>
      <c r="S361" s="1" t="n">
        <f aca="false">R361-Q361</f>
        <v>-4055363</v>
      </c>
      <c r="T361" s="2" t="n">
        <f aca="false">Q361 * 1.14</f>
        <v>9690000</v>
      </c>
      <c r="U361" s="2" t="n">
        <f aca="false">R361 * 1.14</f>
        <v>5066886.18</v>
      </c>
      <c r="V361" s="2" t="n">
        <f aca="false">S361 * 1.14</f>
        <v>-4623113.82</v>
      </c>
      <c r="W361" s="1" t="n">
        <f aca="false">R361/Q361</f>
        <v>0.522898470588235</v>
      </c>
      <c r="X361" s="3" t="n">
        <v>1</v>
      </c>
    </row>
    <row r="362" customFormat="false" ht="15" hidden="false" customHeight="false" outlineLevel="0" collapsed="false">
      <c r="A362" s="0" t="s">
        <v>2677</v>
      </c>
      <c r="B362" s="0" t="s">
        <v>2678</v>
      </c>
      <c r="C362" s="0" t="s">
        <v>2679</v>
      </c>
      <c r="D362" s="0" t="s">
        <v>2066</v>
      </c>
      <c r="E362" s="0" t="n">
        <v>6.8</v>
      </c>
      <c r="F362" s="0" t="n">
        <v>71</v>
      </c>
      <c r="G362" s="5" t="n">
        <v>40239</v>
      </c>
      <c r="H362" s="0" t="s">
        <v>2273</v>
      </c>
      <c r="I362" s="0" t="s">
        <v>2680</v>
      </c>
      <c r="J362" s="6" t="n">
        <v>91446</v>
      </c>
      <c r="K362" s="0" t="s">
        <v>2681</v>
      </c>
      <c r="L362" s="5" t="n">
        <v>40102</v>
      </c>
      <c r="M362" s="0" t="s">
        <v>133</v>
      </c>
      <c r="N362" s="0" t="s">
        <v>2682</v>
      </c>
      <c r="O362" s="0" t="s">
        <v>2683</v>
      </c>
      <c r="P362" s="0" t="s">
        <v>2684</v>
      </c>
      <c r="Q362" s="0" t="n">
        <f aca="false">LOOKUP(A362,'budget_gross.tsv'!A$2:A$8468,'budget_gross.tsv'!B$2:B$8468)</f>
        <v>100000000</v>
      </c>
      <c r="R362" s="0" t="n">
        <f aca="false">LOOKUP(A362,'budget_gross.tsv'!A$2:A$8468,'budget_gross.tsv'!C$2:C$8468)</f>
        <v>77233467</v>
      </c>
      <c r="S362" s="1" t="n">
        <f aca="false">R362-Q362</f>
        <v>-22766533</v>
      </c>
      <c r="T362" s="2" t="n">
        <f aca="false">Q362 * 1.14</f>
        <v>114000000</v>
      </c>
      <c r="U362" s="2" t="n">
        <f aca="false">R362 * 1.14</f>
        <v>88046152.38</v>
      </c>
      <c r="V362" s="2" t="n">
        <f aca="false">S362 * 1.14</f>
        <v>-25953847.62</v>
      </c>
      <c r="W362" s="1" t="n">
        <f aca="false">R362/Q362</f>
        <v>0.77233467</v>
      </c>
      <c r="X362" s="3" t="n">
        <v>1</v>
      </c>
    </row>
    <row r="363" customFormat="false" ht="15" hidden="false" customHeight="false" outlineLevel="0" collapsed="false">
      <c r="A363" s="0" t="s">
        <v>2685</v>
      </c>
      <c r="B363" s="0" t="s">
        <v>2686</v>
      </c>
      <c r="C363" s="0" t="s">
        <v>2687</v>
      </c>
      <c r="D363" s="0" t="s">
        <v>2066</v>
      </c>
      <c r="E363" s="0" t="n">
        <v>5.8</v>
      </c>
      <c r="F363" s="0" t="n">
        <v>37</v>
      </c>
      <c r="G363" s="5" t="n">
        <v>40211</v>
      </c>
      <c r="H363" s="0" t="s">
        <v>2688</v>
      </c>
      <c r="I363" s="0" t="s">
        <v>2689</v>
      </c>
      <c r="J363" s="6" t="n">
        <v>10539</v>
      </c>
      <c r="K363" s="0" t="s">
        <v>2690</v>
      </c>
      <c r="L363" s="5" t="n">
        <v>40109</v>
      </c>
      <c r="M363" s="0" t="s">
        <v>1652</v>
      </c>
      <c r="N363" s="0" t="s">
        <v>2691</v>
      </c>
      <c r="O363" s="0" t="s">
        <v>1637</v>
      </c>
      <c r="P363" s="0" t="s">
        <v>2692</v>
      </c>
      <c r="Q363" s="0" t="n">
        <f aca="false">LOOKUP(A363,'budget_gross.tsv'!A$2:A$8468,'budget_gross.tsv'!B$2:B$8468)</f>
        <v>40000000</v>
      </c>
      <c r="R363" s="0" t="n">
        <f aca="false">LOOKUP(A363,'budget_gross.tsv'!A$2:A$8468,'budget_gross.tsv'!C$2:C$8468)</f>
        <v>14241034</v>
      </c>
      <c r="S363" s="1" t="n">
        <f aca="false">R363-Q363</f>
        <v>-25758966</v>
      </c>
      <c r="T363" s="2" t="n">
        <f aca="false">Q363 * 1.14</f>
        <v>45600000</v>
      </c>
      <c r="U363" s="2" t="n">
        <f aca="false">R363 * 1.14</f>
        <v>16234778.76</v>
      </c>
      <c r="V363" s="2" t="n">
        <f aca="false">S363 * 1.14</f>
        <v>-29365221.24</v>
      </c>
      <c r="W363" s="1" t="n">
        <f aca="false">R363/Q363</f>
        <v>0.35602585</v>
      </c>
      <c r="X363" s="3" t="n">
        <v>1</v>
      </c>
    </row>
    <row r="364" customFormat="false" ht="15" hidden="false" customHeight="false" outlineLevel="0" collapsed="false">
      <c r="A364" s="0" t="s">
        <v>2693</v>
      </c>
      <c r="B364" s="0" t="s">
        <v>2694</v>
      </c>
      <c r="C364" s="0" t="s">
        <v>2695</v>
      </c>
      <c r="D364" s="0" t="s">
        <v>2066</v>
      </c>
      <c r="E364" s="0" t="n">
        <v>6.3</v>
      </c>
      <c r="F364" s="0" t="n">
        <v>53</v>
      </c>
      <c r="G364" s="5" t="n">
        <v>40253</v>
      </c>
      <c r="H364" s="0" t="s">
        <v>2377</v>
      </c>
      <c r="I364" s="0" t="s">
        <v>2696</v>
      </c>
      <c r="J364" s="6" t="n">
        <v>27607</v>
      </c>
      <c r="K364" s="0" t="s">
        <v>2697</v>
      </c>
      <c r="L364" s="5" t="n">
        <v>40109</v>
      </c>
      <c r="M364" s="0" t="s">
        <v>272</v>
      </c>
      <c r="N364" s="0" t="s">
        <v>2698</v>
      </c>
      <c r="O364" s="0" t="s">
        <v>537</v>
      </c>
      <c r="P364" s="0" t="s">
        <v>2699</v>
      </c>
      <c r="Q364" s="0" t="n">
        <f aca="false">LOOKUP(A364,'budget_gross.tsv'!A$2:A$8468,'budget_gross.tsv'!B$2:B$8468)</f>
        <v>65000000</v>
      </c>
      <c r="R364" s="0" t="n">
        <f aca="false">LOOKUP(A364,'budget_gross.tsv'!A$2:A$8468,'budget_gross.tsv'!C$2:C$8468)</f>
        <v>19548064</v>
      </c>
      <c r="S364" s="1" t="n">
        <f aca="false">R364-Q364</f>
        <v>-45451936</v>
      </c>
      <c r="T364" s="2" t="n">
        <f aca="false">Q364 * 1.14</f>
        <v>74100000</v>
      </c>
      <c r="U364" s="2" t="n">
        <f aca="false">R364 * 1.14</f>
        <v>22284792.96</v>
      </c>
      <c r="V364" s="2" t="n">
        <f aca="false">S364 * 1.14</f>
        <v>-51815207.04</v>
      </c>
      <c r="W364" s="1" t="n">
        <f aca="false">R364/Q364</f>
        <v>0.300739446153846</v>
      </c>
      <c r="X364" s="3" t="n">
        <v>1</v>
      </c>
    </row>
    <row r="365" customFormat="false" ht="15" hidden="false" customHeight="false" outlineLevel="0" collapsed="false">
      <c r="A365" s="0" t="s">
        <v>2700</v>
      </c>
      <c r="B365" s="0" t="s">
        <v>2701</v>
      </c>
      <c r="C365" s="0" t="s">
        <v>2702</v>
      </c>
      <c r="D365" s="0" t="s">
        <v>2066</v>
      </c>
      <c r="E365" s="0" t="n">
        <v>7.3</v>
      </c>
      <c r="F365" s="0" t="n">
        <v>67</v>
      </c>
      <c r="G365" s="5" t="n">
        <v>40204</v>
      </c>
      <c r="H365" s="0" t="s">
        <v>2540</v>
      </c>
      <c r="I365" s="0" t="s">
        <v>2703</v>
      </c>
      <c r="J365" s="6" t="n">
        <v>34460</v>
      </c>
      <c r="K365" s="0" t="s">
        <v>149</v>
      </c>
      <c r="L365" s="5" t="n">
        <v>40114</v>
      </c>
      <c r="M365" s="0" t="s">
        <v>1652</v>
      </c>
      <c r="N365" s="0" t="s">
        <v>116</v>
      </c>
      <c r="O365" s="0" t="s">
        <v>2704</v>
      </c>
      <c r="P365" s="0" t="s">
        <v>2705</v>
      </c>
      <c r="Q365" s="0" t="n">
        <f aca="false">LOOKUP(A365,'budget_gross.tsv'!A$2:A$8468,'budget_gross.tsv'!B$2:B$8468)</f>
        <v>60000000</v>
      </c>
      <c r="R365" s="0" t="n">
        <f aca="false">LOOKUP(A365,'budget_gross.tsv'!A$2:A$8468,'budget_gross.tsv'!C$2:C$8468)</f>
        <v>72091016</v>
      </c>
      <c r="S365" s="1" t="n">
        <f aca="false">R365-Q365</f>
        <v>12091016</v>
      </c>
      <c r="T365" s="2" t="n">
        <f aca="false">Q365 * 1.14</f>
        <v>68400000</v>
      </c>
      <c r="U365" s="2" t="n">
        <f aca="false">R365 * 1.14</f>
        <v>82183758.24</v>
      </c>
      <c r="V365" s="2" t="n">
        <f aca="false">S365 * 1.14</f>
        <v>13783758.24</v>
      </c>
      <c r="W365" s="1" t="n">
        <f aca="false">R365/Q365</f>
        <v>1.20151693333333</v>
      </c>
      <c r="X365" s="3" t="n">
        <v>2</v>
      </c>
    </row>
    <row r="366" customFormat="false" ht="15" hidden="false" customHeight="false" outlineLevel="0" collapsed="false">
      <c r="A366" s="0" t="s">
        <v>2706</v>
      </c>
      <c r="B366" s="0" t="s">
        <v>2707</v>
      </c>
      <c r="C366" s="0" t="s">
        <v>2708</v>
      </c>
      <c r="D366" s="0" t="s">
        <v>2066</v>
      </c>
      <c r="E366" s="0" t="n">
        <v>6.8</v>
      </c>
      <c r="F366" s="0" t="n">
        <v>55</v>
      </c>
      <c r="G366" s="5" t="n">
        <v>40498</v>
      </c>
      <c r="H366" s="0" t="s">
        <v>112</v>
      </c>
      <c r="I366" s="0" t="s">
        <v>2709</v>
      </c>
      <c r="J366" s="6" t="n">
        <v>80564</v>
      </c>
      <c r="K366" s="0" t="s">
        <v>2710</v>
      </c>
      <c r="L366" s="5" t="n">
        <v>40123</v>
      </c>
      <c r="M366" s="0" t="s">
        <v>214</v>
      </c>
      <c r="N366" s="0" t="s">
        <v>2711</v>
      </c>
      <c r="O366" s="0" t="s">
        <v>809</v>
      </c>
      <c r="P366" s="0" t="s">
        <v>2712</v>
      </c>
      <c r="Q366" s="0" t="n">
        <f aca="false">LOOKUP(A366,'budget_gross.tsv'!A$2:A$8468,'budget_gross.tsv'!B$2:B$8468)</f>
        <v>200000000</v>
      </c>
      <c r="R366" s="0" t="n">
        <f aca="false">LOOKUP(A366,'budget_gross.tsv'!A$2:A$8468,'budget_gross.tsv'!C$2:C$8468)</f>
        <v>137855863</v>
      </c>
      <c r="S366" s="1" t="n">
        <f aca="false">R366-Q366</f>
        <v>-62144137</v>
      </c>
      <c r="T366" s="2" t="n">
        <f aca="false">Q366 * 1.14</f>
        <v>228000000</v>
      </c>
      <c r="U366" s="2" t="n">
        <f aca="false">R366 * 1.14</f>
        <v>157155683.82</v>
      </c>
      <c r="V366" s="2" t="n">
        <f aca="false">S366 * 1.14</f>
        <v>-70844316.18</v>
      </c>
      <c r="W366" s="1" t="n">
        <f aca="false">R366/Q366</f>
        <v>0.689279315</v>
      </c>
      <c r="X366" s="3" t="n">
        <v>1</v>
      </c>
    </row>
    <row r="367" customFormat="false" ht="15" hidden="false" customHeight="false" outlineLevel="0" collapsed="false">
      <c r="A367" s="0" t="s">
        <v>2713</v>
      </c>
      <c r="B367" s="0" t="s">
        <v>2714</v>
      </c>
      <c r="C367" s="0" t="s">
        <v>2715</v>
      </c>
      <c r="D367" s="0" t="s">
        <v>2066</v>
      </c>
      <c r="E367" s="0" t="n">
        <v>5.4</v>
      </c>
      <c r="F367" s="0" t="n">
        <v>19</v>
      </c>
      <c r="G367" s="5" t="n">
        <v>40246</v>
      </c>
      <c r="H367" s="0" t="s">
        <v>147</v>
      </c>
      <c r="I367" s="0" t="s">
        <v>2716</v>
      </c>
      <c r="J367" s="6" t="n">
        <v>32543</v>
      </c>
      <c r="K367" s="0" t="s">
        <v>2717</v>
      </c>
      <c r="L367" s="5" t="n">
        <v>40142</v>
      </c>
      <c r="M367" s="0" t="s">
        <v>305</v>
      </c>
      <c r="N367" s="0" t="s">
        <v>2091</v>
      </c>
      <c r="O367" s="0" t="s">
        <v>34</v>
      </c>
      <c r="P367" s="0" t="s">
        <v>2718</v>
      </c>
      <c r="Q367" s="0" t="n">
        <f aca="false">LOOKUP(A367,'budget_gross.tsv'!A$2:A$8468,'budget_gross.tsv'!B$2:B$8468)</f>
        <v>35000000</v>
      </c>
      <c r="R367" s="0" t="n">
        <f aca="false">LOOKUP(A367,'budget_gross.tsv'!A$2:A$8468,'budget_gross.tsv'!C$2:C$8468)</f>
        <v>49492060</v>
      </c>
      <c r="S367" s="1" t="n">
        <f aca="false">R367-Q367</f>
        <v>14492060</v>
      </c>
      <c r="T367" s="2" t="n">
        <f aca="false">Q367 * 1.14</f>
        <v>39900000</v>
      </c>
      <c r="U367" s="2" t="n">
        <f aca="false">R367 * 1.14</f>
        <v>56420948.4</v>
      </c>
      <c r="V367" s="2" t="n">
        <f aca="false">S367 * 1.14</f>
        <v>16520948.4</v>
      </c>
      <c r="W367" s="1" t="n">
        <f aca="false">R367/Q367</f>
        <v>1.41405885714286</v>
      </c>
      <c r="X367" s="3" t="n">
        <v>2</v>
      </c>
    </row>
    <row r="368" customFormat="false" ht="15" hidden="false" customHeight="false" outlineLevel="0" collapsed="false">
      <c r="A368" s="0" t="s">
        <v>2719</v>
      </c>
      <c r="B368" s="0" t="s">
        <v>2720</v>
      </c>
      <c r="C368" s="0" t="s">
        <v>2721</v>
      </c>
      <c r="D368" s="0" t="s">
        <v>2066</v>
      </c>
      <c r="E368" s="0" t="n">
        <v>7.8</v>
      </c>
      <c r="F368" s="0" t="n">
        <v>83</v>
      </c>
      <c r="G368" s="5" t="n">
        <v>40260</v>
      </c>
      <c r="H368" s="0" t="s">
        <v>95</v>
      </c>
      <c r="I368" s="0" t="s">
        <v>2722</v>
      </c>
      <c r="J368" s="6" t="n">
        <v>152822</v>
      </c>
      <c r="K368" s="0" t="s">
        <v>2723</v>
      </c>
      <c r="L368" s="5" t="n">
        <v>40142</v>
      </c>
      <c r="M368" s="0" t="s">
        <v>89</v>
      </c>
      <c r="N368" s="0" t="s">
        <v>61</v>
      </c>
      <c r="O368" s="0" t="s">
        <v>2724</v>
      </c>
      <c r="P368" s="0" t="s">
        <v>2725</v>
      </c>
      <c r="Q368" s="0" t="n">
        <f aca="false">LOOKUP(A368,'budget_gross.tsv'!A$2:A$8468,'budget_gross.tsv'!B$2:B$8468)</f>
        <v>40000000</v>
      </c>
      <c r="R368" s="0" t="n">
        <f aca="false">LOOKUP(A368,'budget_gross.tsv'!A$2:A$8468,'budget_gross.tsv'!C$2:C$8468)</f>
        <v>21002919</v>
      </c>
      <c r="S368" s="1" t="n">
        <f aca="false">R368-Q368</f>
        <v>-18997081</v>
      </c>
      <c r="T368" s="2" t="n">
        <f aca="false">Q368 * 1.14</f>
        <v>45600000</v>
      </c>
      <c r="U368" s="2" t="n">
        <f aca="false">R368 * 1.14</f>
        <v>23943327.66</v>
      </c>
      <c r="V368" s="2" t="n">
        <f aca="false">S368 * 1.14</f>
        <v>-21656672.34</v>
      </c>
      <c r="W368" s="1" t="n">
        <f aca="false">R368/Q368</f>
        <v>0.525072975</v>
      </c>
      <c r="X368" s="3" t="n">
        <v>1</v>
      </c>
    </row>
    <row r="369" customFormat="false" ht="15" hidden="false" customHeight="false" outlineLevel="0" collapsed="false">
      <c r="A369" s="0" t="s">
        <v>2726</v>
      </c>
      <c r="B369" s="0" t="s">
        <v>2727</v>
      </c>
      <c r="C369" s="0" t="s">
        <v>2728</v>
      </c>
      <c r="D369" s="0" t="s">
        <v>2066</v>
      </c>
      <c r="E369" s="0" t="n">
        <v>4.5</v>
      </c>
      <c r="F369" s="0" t="n">
        <v>41</v>
      </c>
      <c r="G369" s="5" t="n">
        <v>40267</v>
      </c>
      <c r="H369" s="0" t="s">
        <v>95</v>
      </c>
      <c r="I369" s="0" t="s">
        <v>2729</v>
      </c>
      <c r="J369" s="6" t="n">
        <v>34559</v>
      </c>
      <c r="K369" s="0" t="s">
        <v>2730</v>
      </c>
      <c r="L369" s="5" t="n">
        <v>40170</v>
      </c>
      <c r="M369" s="0" t="s">
        <v>305</v>
      </c>
      <c r="N369" s="0" t="s">
        <v>206</v>
      </c>
      <c r="O369" s="0" t="s">
        <v>502</v>
      </c>
      <c r="P369" s="0" t="s">
        <v>2731</v>
      </c>
      <c r="Q369" s="0" t="n">
        <f aca="false">LOOKUP(A369,'budget_gross.tsv'!A$2:A$8468,'budget_gross.tsv'!B$2:B$8468)</f>
        <v>75000000</v>
      </c>
      <c r="R369" s="0" t="n">
        <f aca="false">LOOKUP(A369,'budget_gross.tsv'!A$2:A$8468,'budget_gross.tsv'!C$2:C$8468)</f>
        <v>219614612</v>
      </c>
      <c r="S369" s="1" t="n">
        <f aca="false">R369-Q369</f>
        <v>144614612</v>
      </c>
      <c r="T369" s="2" t="n">
        <f aca="false">Q369 * 1.14</f>
        <v>85500000</v>
      </c>
      <c r="U369" s="2" t="n">
        <f aca="false">R369 * 1.14</f>
        <v>250360657.68</v>
      </c>
      <c r="V369" s="2" t="n">
        <f aca="false">S369 * 1.14</f>
        <v>164860657.68</v>
      </c>
      <c r="W369" s="1" t="n">
        <f aca="false">R369/Q369</f>
        <v>2.92819482666667</v>
      </c>
      <c r="X369" s="3" t="n">
        <v>3</v>
      </c>
    </row>
    <row r="370" customFormat="false" ht="15" hidden="false" customHeight="false" outlineLevel="0" collapsed="false">
      <c r="A370" s="0" t="s">
        <v>2732</v>
      </c>
      <c r="B370" s="0" t="s">
        <v>2733</v>
      </c>
      <c r="C370" s="0" t="s">
        <v>2734</v>
      </c>
      <c r="D370" s="0" t="s">
        <v>2066</v>
      </c>
      <c r="E370" s="0" t="n">
        <v>6.5</v>
      </c>
      <c r="F370" s="0" t="n">
        <v>33</v>
      </c>
      <c r="G370" s="5" t="n">
        <v>40302</v>
      </c>
      <c r="H370" s="0" t="s">
        <v>2735</v>
      </c>
      <c r="I370" s="0" t="s">
        <v>2736</v>
      </c>
      <c r="J370" s="6" t="n">
        <v>76152</v>
      </c>
      <c r="K370" s="0" t="s">
        <v>2737</v>
      </c>
      <c r="L370" s="5" t="n">
        <v>40186</v>
      </c>
      <c r="M370" s="0" t="s">
        <v>249</v>
      </c>
      <c r="N370" s="0" t="s">
        <v>428</v>
      </c>
      <c r="O370" s="0" t="s">
        <v>28</v>
      </c>
      <c r="P370" s="0" t="s">
        <v>2738</v>
      </c>
      <c r="Q370" s="0" t="n">
        <f aca="false">LOOKUP(A370,'budget_gross.tsv'!A$2:A$8468,'budget_gross.tsv'!B$2:B$8468)</f>
        <v>19000000</v>
      </c>
      <c r="R370" s="0" t="n">
        <f aca="false">LOOKUP(A370,'budget_gross.tsv'!A$2:A$8468,'budget_gross.tsv'!C$2:C$8468)</f>
        <v>25918920</v>
      </c>
      <c r="S370" s="1" t="n">
        <f aca="false">R370-Q370</f>
        <v>6918920</v>
      </c>
      <c r="T370" s="2" t="n">
        <f aca="false">Q370 * 1.12</f>
        <v>21280000</v>
      </c>
      <c r="U370" s="2" t="n">
        <f aca="false">R370 * 1.12</f>
        <v>29029190.4</v>
      </c>
      <c r="V370" s="2" t="n">
        <f aca="false">S370 * 1.12</f>
        <v>7749190.4</v>
      </c>
      <c r="W370" s="1" t="n">
        <f aca="false">R370/Q370</f>
        <v>1.36415368421053</v>
      </c>
      <c r="X370" s="3" t="n">
        <v>2</v>
      </c>
    </row>
    <row r="371" customFormat="false" ht="15" hidden="false" customHeight="false" outlineLevel="0" collapsed="false">
      <c r="A371" s="0" t="s">
        <v>2739</v>
      </c>
      <c r="B371" s="0" t="s">
        <v>2740</v>
      </c>
      <c r="C371" s="0" t="s">
        <v>2741</v>
      </c>
      <c r="D371" s="0" t="s">
        <v>2066</v>
      </c>
      <c r="E371" s="0" t="n">
        <v>5.4</v>
      </c>
      <c r="F371" s="0" t="n">
        <v>27</v>
      </c>
      <c r="G371" s="5" t="n">
        <v>40316</v>
      </c>
      <c r="H371" s="0" t="s">
        <v>2742</v>
      </c>
      <c r="I371" s="0" t="s">
        <v>2743</v>
      </c>
      <c r="J371" s="6" t="n">
        <v>32377</v>
      </c>
      <c r="K371" s="0" t="s">
        <v>2176</v>
      </c>
      <c r="L371" s="5" t="n">
        <v>40193</v>
      </c>
      <c r="M371" s="0" t="s">
        <v>272</v>
      </c>
      <c r="N371" s="0" t="s">
        <v>2744</v>
      </c>
      <c r="O371" s="0" t="s">
        <v>290</v>
      </c>
      <c r="P371" s="0" t="s">
        <v>2745</v>
      </c>
      <c r="Q371" s="0" t="n">
        <f aca="false">LOOKUP(A371,'budget_gross.tsv'!A$2:A$8468,'budget_gross.tsv'!B$2:B$8468)</f>
        <v>28000000</v>
      </c>
      <c r="R371" s="0" t="n">
        <f aca="false">LOOKUP(A371,'budget_gross.tsv'!A$2:A$8468,'budget_gross.tsv'!C$2:C$8468)</f>
        <v>24268828</v>
      </c>
      <c r="S371" s="1" t="n">
        <f aca="false">R371-Q371</f>
        <v>-3731172</v>
      </c>
      <c r="T371" s="2" t="n">
        <f aca="false">Q371 * 1.12</f>
        <v>31360000</v>
      </c>
      <c r="U371" s="2" t="n">
        <f aca="false">R371 * 1.12</f>
        <v>27181087.36</v>
      </c>
      <c r="V371" s="2" t="n">
        <f aca="false">S371 * 1.12</f>
        <v>-4178912.64</v>
      </c>
      <c r="W371" s="1" t="n">
        <f aca="false">R371/Q371</f>
        <v>0.866743857142857</v>
      </c>
      <c r="X371" s="3" t="n">
        <v>1</v>
      </c>
    </row>
    <row r="372" customFormat="false" ht="15" hidden="false" customHeight="false" outlineLevel="0" collapsed="false">
      <c r="A372" s="0" t="s">
        <v>2746</v>
      </c>
      <c r="B372" s="0" t="s">
        <v>2747</v>
      </c>
      <c r="C372" s="0" t="s">
        <v>2748</v>
      </c>
      <c r="D372" s="0" t="s">
        <v>2066</v>
      </c>
      <c r="E372" s="0" t="n">
        <v>5</v>
      </c>
      <c r="F372" s="0" t="n">
        <v>36</v>
      </c>
      <c r="G372" s="5" t="n">
        <v>40302</v>
      </c>
      <c r="H372" s="0" t="s">
        <v>95</v>
      </c>
      <c r="I372" s="0" t="s">
        <v>2749</v>
      </c>
      <c r="J372" s="6" t="n">
        <v>32586</v>
      </c>
      <c r="K372" s="0" t="s">
        <v>2750</v>
      </c>
      <c r="L372" s="5" t="n">
        <v>40200</v>
      </c>
      <c r="M372" s="0" t="s">
        <v>133</v>
      </c>
      <c r="N372" s="0" t="s">
        <v>99</v>
      </c>
      <c r="O372" s="0" t="s">
        <v>1585</v>
      </c>
      <c r="P372" s="0" t="s">
        <v>2751</v>
      </c>
      <c r="Q372" s="0" t="n">
        <f aca="false">LOOKUP(A372,'budget_gross.tsv'!A$2:A$8468,'budget_gross.tsv'!B$2:B$8468)</f>
        <v>48000000</v>
      </c>
      <c r="R372" s="0" t="n">
        <f aca="false">LOOKUP(A372,'budget_gross.tsv'!A$2:A$8468,'budget_gross.tsv'!C$2:C$8468)</f>
        <v>60022256</v>
      </c>
      <c r="S372" s="1" t="n">
        <f aca="false">R372-Q372</f>
        <v>12022256</v>
      </c>
      <c r="T372" s="2" t="n">
        <f aca="false">Q372 * 1.12</f>
        <v>53760000</v>
      </c>
      <c r="U372" s="2" t="n">
        <f aca="false">R372 * 1.12</f>
        <v>67224926.72</v>
      </c>
      <c r="V372" s="2" t="n">
        <f aca="false">S372 * 1.12</f>
        <v>13464926.72</v>
      </c>
      <c r="W372" s="1" t="n">
        <f aca="false">R372/Q372</f>
        <v>1.25046366666667</v>
      </c>
      <c r="X372" s="3" t="n">
        <v>2</v>
      </c>
    </row>
    <row r="373" customFormat="false" ht="15" hidden="false" customHeight="false" outlineLevel="0" collapsed="false">
      <c r="A373" s="0" t="s">
        <v>2752</v>
      </c>
      <c r="B373" s="0" t="s">
        <v>2753</v>
      </c>
      <c r="C373" s="0" t="s">
        <v>2754</v>
      </c>
      <c r="D373" s="0" t="s">
        <v>2066</v>
      </c>
      <c r="E373" s="0" t="n">
        <v>6.5</v>
      </c>
      <c r="F373" s="0" t="n">
        <v>45</v>
      </c>
      <c r="G373" s="5" t="n">
        <v>40316</v>
      </c>
      <c r="H373" s="0" t="s">
        <v>2755</v>
      </c>
      <c r="I373" s="0" t="s">
        <v>2756</v>
      </c>
      <c r="J373" s="6" t="n">
        <v>14803</v>
      </c>
      <c r="K373" s="0" t="s">
        <v>2757</v>
      </c>
      <c r="L373" s="5" t="n">
        <v>40200</v>
      </c>
      <c r="M373" s="0" t="s">
        <v>232</v>
      </c>
      <c r="N373" s="0" t="s">
        <v>446</v>
      </c>
      <c r="O373" s="0" t="s">
        <v>117</v>
      </c>
      <c r="P373" s="0" t="s">
        <v>2758</v>
      </c>
      <c r="Q373" s="0" t="n">
        <f aca="false">LOOKUP(A373,'budget_gross.tsv'!A$2:A$8468,'budget_gross.tsv'!B$2:B$8468)</f>
        <v>31000000</v>
      </c>
      <c r="R373" s="0" t="n">
        <f aca="false">LOOKUP(A373,'budget_gross.tsv'!A$2:A$8468,'budget_gross.tsv'!C$2:C$8468)</f>
        <v>11854694</v>
      </c>
      <c r="S373" s="1" t="n">
        <f aca="false">R373-Q373</f>
        <v>-19145306</v>
      </c>
      <c r="T373" s="2" t="n">
        <f aca="false">Q373 * 1.12</f>
        <v>34720000</v>
      </c>
      <c r="U373" s="2" t="n">
        <f aca="false">R373 * 1.12</f>
        <v>13277257.28</v>
      </c>
      <c r="V373" s="2" t="n">
        <f aca="false">S373 * 1.12</f>
        <v>-21442742.72</v>
      </c>
      <c r="W373" s="1" t="n">
        <f aca="false">R373/Q373</f>
        <v>0.382409483870968</v>
      </c>
      <c r="X373" s="3" t="n">
        <v>1</v>
      </c>
    </row>
    <row r="374" customFormat="false" ht="15" hidden="false" customHeight="false" outlineLevel="0" collapsed="false">
      <c r="A374" s="0" t="s">
        <v>2759</v>
      </c>
      <c r="B374" s="0" t="s">
        <v>2760</v>
      </c>
      <c r="C374" s="0" t="s">
        <v>2761</v>
      </c>
      <c r="D374" s="0" t="s">
        <v>2066</v>
      </c>
      <c r="E374" s="0" t="n">
        <v>5.9</v>
      </c>
      <c r="F374" s="0" t="n">
        <v>47</v>
      </c>
      <c r="G374" s="5" t="n">
        <v>40358</v>
      </c>
      <c r="H374" s="0" t="s">
        <v>95</v>
      </c>
      <c r="I374" s="0" t="s">
        <v>2762</v>
      </c>
      <c r="J374" s="6" t="n">
        <v>149600</v>
      </c>
      <c r="K374" s="0" t="s">
        <v>2763</v>
      </c>
      <c r="L374" s="5" t="n">
        <v>40221</v>
      </c>
      <c r="M374" s="0" t="s">
        <v>355</v>
      </c>
      <c r="N374" s="0" t="s">
        <v>306</v>
      </c>
      <c r="O374" s="0" t="s">
        <v>2764</v>
      </c>
      <c r="P374" s="0" t="s">
        <v>2765</v>
      </c>
      <c r="Q374" s="0" t="n">
        <f aca="false">LOOKUP(A374,'budget_gross.tsv'!A$2:A$8468,'budget_gross.tsv'!B$2:B$8468)</f>
        <v>95000000</v>
      </c>
      <c r="R374" s="0" t="n">
        <f aca="false">LOOKUP(A374,'budget_gross.tsv'!A$2:A$8468,'budget_gross.tsv'!C$2:C$8468)</f>
        <v>88761720</v>
      </c>
      <c r="S374" s="1" t="n">
        <f aca="false">R374-Q374</f>
        <v>-6238280</v>
      </c>
      <c r="T374" s="2" t="n">
        <f aca="false">Q374 * 1.12</f>
        <v>106400000</v>
      </c>
      <c r="U374" s="2" t="n">
        <f aca="false">R374 * 1.12</f>
        <v>99413126.4</v>
      </c>
      <c r="V374" s="2" t="n">
        <f aca="false">S374 * 1.12</f>
        <v>-6986873.6</v>
      </c>
      <c r="W374" s="1" t="n">
        <f aca="false">R374/Q374</f>
        <v>0.934333894736842</v>
      </c>
      <c r="X374" s="3" t="n">
        <v>1</v>
      </c>
    </row>
    <row r="375" customFormat="false" ht="15" hidden="false" customHeight="false" outlineLevel="0" collapsed="false">
      <c r="A375" s="0" t="s">
        <v>2766</v>
      </c>
      <c r="B375" s="0" t="s">
        <v>2767</v>
      </c>
      <c r="C375" s="0" t="s">
        <v>2768</v>
      </c>
      <c r="D375" s="0" t="s">
        <v>2066</v>
      </c>
      <c r="E375" s="0" t="n">
        <v>6.5</v>
      </c>
      <c r="F375" s="0" t="n">
        <v>53</v>
      </c>
      <c r="G375" s="5" t="n">
        <v>40330</v>
      </c>
      <c r="H375" s="0" t="s">
        <v>147</v>
      </c>
      <c r="I375" s="0" t="s">
        <v>2769</v>
      </c>
      <c r="J375" s="6" t="n">
        <v>325093</v>
      </c>
      <c r="K375" s="0" t="s">
        <v>2770</v>
      </c>
      <c r="L375" s="5" t="n">
        <v>40242</v>
      </c>
      <c r="M375" s="0" t="s">
        <v>2069</v>
      </c>
      <c r="N375" s="0" t="s">
        <v>306</v>
      </c>
      <c r="O375" s="0" t="s">
        <v>2771</v>
      </c>
      <c r="P375" s="0" t="s">
        <v>2772</v>
      </c>
      <c r="Q375" s="0" t="n">
        <f aca="false">LOOKUP(A375,'budget_gross.tsv'!A$2:A$8468,'budget_gross.tsv'!B$2:B$8468)</f>
        <v>200000000</v>
      </c>
      <c r="R375" s="0" t="n">
        <f aca="false">LOOKUP(A375,'budget_gross.tsv'!A$2:A$8468,'budget_gross.tsv'!C$2:C$8468)</f>
        <v>334191110</v>
      </c>
      <c r="S375" s="1" t="n">
        <f aca="false">R375-Q375</f>
        <v>134191110</v>
      </c>
      <c r="T375" s="2" t="n">
        <f aca="false">Q375 * 1.12</f>
        <v>224000000</v>
      </c>
      <c r="U375" s="2" t="n">
        <f aca="false">R375 * 1.12</f>
        <v>374294043.2</v>
      </c>
      <c r="V375" s="2" t="n">
        <f aca="false">S375 * 1.12</f>
        <v>150294043.2</v>
      </c>
      <c r="W375" s="1" t="n">
        <f aca="false">R375/Q375</f>
        <v>1.67095555</v>
      </c>
      <c r="X375" s="3" t="n">
        <v>2</v>
      </c>
    </row>
    <row r="376" customFormat="false" ht="15" hidden="false" customHeight="false" outlineLevel="0" collapsed="false">
      <c r="A376" s="0" t="s">
        <v>2773</v>
      </c>
      <c r="B376" s="0" t="s">
        <v>2774</v>
      </c>
      <c r="C376" s="0" t="s">
        <v>2775</v>
      </c>
      <c r="D376" s="0" t="s">
        <v>2066</v>
      </c>
      <c r="E376" s="0" t="n">
        <v>6.2</v>
      </c>
      <c r="F376" s="0" t="n">
        <v>56</v>
      </c>
      <c r="G376" s="5" t="n">
        <v>40393</v>
      </c>
      <c r="H376" s="0" t="s">
        <v>95</v>
      </c>
      <c r="I376" s="0" t="s">
        <v>2776</v>
      </c>
      <c r="J376" s="6" t="n">
        <v>34408</v>
      </c>
      <c r="K376" s="0" t="s">
        <v>2535</v>
      </c>
      <c r="L376" s="5" t="n">
        <v>40256</v>
      </c>
      <c r="M376" s="0" t="s">
        <v>272</v>
      </c>
      <c r="N376" s="0" t="s">
        <v>2091</v>
      </c>
      <c r="O376" s="0" t="s">
        <v>2777</v>
      </c>
      <c r="P376" s="0" t="s">
        <v>2778</v>
      </c>
      <c r="Q376" s="0" t="n">
        <f aca="false">LOOKUP(A376,'budget_gross.tsv'!A$2:A$8468,'budget_gross.tsv'!B$2:B$8468)</f>
        <v>15000000</v>
      </c>
      <c r="R376" s="0" t="n">
        <f aca="false">LOOKUP(A376,'budget_gross.tsv'!A$2:A$8468,'budget_gross.tsv'!C$2:C$8468)</f>
        <v>64003625</v>
      </c>
      <c r="S376" s="1" t="n">
        <f aca="false">R376-Q376</f>
        <v>49003625</v>
      </c>
      <c r="T376" s="2" t="n">
        <f aca="false">Q376 * 1.12</f>
        <v>16800000</v>
      </c>
      <c r="U376" s="2" t="n">
        <f aca="false">R376 * 1.12</f>
        <v>71684060</v>
      </c>
      <c r="V376" s="2" t="n">
        <f aca="false">S376 * 1.12</f>
        <v>54884060</v>
      </c>
      <c r="W376" s="1" t="n">
        <f aca="false">R376/Q376</f>
        <v>4.26690833333333</v>
      </c>
      <c r="X376" s="3" t="n">
        <v>4</v>
      </c>
    </row>
    <row r="377" customFormat="false" ht="15" hidden="false" customHeight="false" outlineLevel="0" collapsed="false">
      <c r="A377" s="0" t="s">
        <v>2779</v>
      </c>
      <c r="B377" s="0" t="s">
        <v>2780</v>
      </c>
      <c r="C377" s="0" t="s">
        <v>2781</v>
      </c>
      <c r="D377" s="0" t="s">
        <v>2066</v>
      </c>
      <c r="E377" s="0" t="n">
        <v>8.1</v>
      </c>
      <c r="F377" s="0" t="n">
        <v>74</v>
      </c>
      <c r="G377" s="5" t="n">
        <v>40466</v>
      </c>
      <c r="H377" s="0" t="s">
        <v>2782</v>
      </c>
      <c r="I377" s="0" t="s">
        <v>2783</v>
      </c>
      <c r="J377" s="6" t="n">
        <v>525227</v>
      </c>
      <c r="K377" s="0" t="s">
        <v>2784</v>
      </c>
      <c r="L377" s="5" t="n">
        <v>40263</v>
      </c>
      <c r="M377" s="0" t="s">
        <v>375</v>
      </c>
      <c r="N377" s="0" t="s">
        <v>2431</v>
      </c>
      <c r="O377" s="0" t="s">
        <v>2785</v>
      </c>
      <c r="P377" s="0" t="s">
        <v>2786</v>
      </c>
      <c r="Q377" s="0" t="n">
        <f aca="false">LOOKUP(A377,'budget_gross.tsv'!A$2:A$8468,'budget_gross.tsv'!B$2:B$8468)</f>
        <v>165000000</v>
      </c>
      <c r="R377" s="0" t="n">
        <f aca="false">LOOKUP(A377,'budget_gross.tsv'!A$2:A$8468,'budget_gross.tsv'!C$2:C$8468)</f>
        <v>217581231</v>
      </c>
      <c r="S377" s="1" t="n">
        <f aca="false">R377-Q377</f>
        <v>52581231</v>
      </c>
      <c r="T377" s="2" t="n">
        <f aca="false">Q377 * 1.12</f>
        <v>184800000</v>
      </c>
      <c r="U377" s="2" t="n">
        <f aca="false">R377 * 1.12</f>
        <v>243690978.72</v>
      </c>
      <c r="V377" s="2" t="n">
        <f aca="false">S377 * 1.12</f>
        <v>58890978.72</v>
      </c>
      <c r="W377" s="1" t="n">
        <f aca="false">R377/Q377</f>
        <v>1.31867412727273</v>
      </c>
      <c r="X377" s="3" t="n">
        <v>2</v>
      </c>
    </row>
    <row r="378" customFormat="false" ht="15" hidden="false" customHeight="false" outlineLevel="0" collapsed="false">
      <c r="A378" s="0" t="s">
        <v>2787</v>
      </c>
      <c r="B378" s="0" t="s">
        <v>2788</v>
      </c>
      <c r="C378" s="0" t="s">
        <v>2789</v>
      </c>
      <c r="D378" s="0" t="s">
        <v>2066</v>
      </c>
      <c r="E378" s="0" t="n">
        <v>7.2</v>
      </c>
      <c r="F378" s="0" t="n">
        <v>57</v>
      </c>
      <c r="G378" s="5" t="n">
        <v>40491</v>
      </c>
      <c r="H378" s="0" t="s">
        <v>2790</v>
      </c>
      <c r="I378" s="0" t="s">
        <v>2791</v>
      </c>
      <c r="J378" s="6" t="n">
        <v>1750</v>
      </c>
      <c r="K378" s="0" t="s">
        <v>2792</v>
      </c>
      <c r="L378" s="5" t="n">
        <v>40264</v>
      </c>
      <c r="M378" s="0" t="s">
        <v>60</v>
      </c>
      <c r="N378" s="0" t="s">
        <v>394</v>
      </c>
      <c r="O378" s="0" t="s">
        <v>100</v>
      </c>
      <c r="P378" s="0" t="s">
        <v>2793</v>
      </c>
      <c r="Q378" s="0" t="n">
        <f aca="false">LOOKUP(A378,'budget_gross.tsv'!A$2:A$8468,'budget_gross.tsv'!B$2:B$8468)</f>
        <v>5000000</v>
      </c>
      <c r="R378" s="0" t="n">
        <f aca="false">LOOKUP(A378,'budget_gross.tsv'!A$2:A$8468,'budget_gross.tsv'!C$2:C$8468)</f>
        <v>124720</v>
      </c>
      <c r="S378" s="1" t="n">
        <f aca="false">R378-Q378</f>
        <v>-4875280</v>
      </c>
      <c r="T378" s="2" t="n">
        <f aca="false">Q378 * 1.12</f>
        <v>5600000</v>
      </c>
      <c r="U378" s="2" t="n">
        <f aca="false">R378 * 1.12</f>
        <v>139686.4</v>
      </c>
      <c r="V378" s="2" t="n">
        <f aca="false">S378 * 1.12</f>
        <v>-5460313.6</v>
      </c>
      <c r="W378" s="1" t="n">
        <f aca="false">R378/Q378</f>
        <v>0.024944</v>
      </c>
      <c r="X378" s="3" t="n">
        <v>1</v>
      </c>
    </row>
    <row r="379" customFormat="false" ht="15" hidden="false" customHeight="false" outlineLevel="0" collapsed="false">
      <c r="A379" s="0" t="s">
        <v>2794</v>
      </c>
      <c r="B379" s="0" t="s">
        <v>2795</v>
      </c>
      <c r="C379" s="0" t="s">
        <v>2796</v>
      </c>
      <c r="D379" s="0" t="s">
        <v>2066</v>
      </c>
      <c r="E379" s="0" t="n">
        <v>5.9</v>
      </c>
      <c r="F379" s="0" t="n">
        <v>33</v>
      </c>
      <c r="G379" s="5" t="n">
        <v>40407</v>
      </c>
      <c r="H379" s="0" t="s">
        <v>112</v>
      </c>
      <c r="I379" s="0" t="s">
        <v>2797</v>
      </c>
      <c r="J379" s="6" t="n">
        <v>64977</v>
      </c>
      <c r="K379" s="0" t="s">
        <v>2798</v>
      </c>
      <c r="L379" s="5" t="n">
        <v>40268</v>
      </c>
      <c r="M379" s="0" t="s">
        <v>1369</v>
      </c>
      <c r="N379" s="0" t="s">
        <v>2644</v>
      </c>
      <c r="O379" s="0" t="s">
        <v>2025</v>
      </c>
      <c r="P379" s="0" t="s">
        <v>2799</v>
      </c>
      <c r="Q379" s="0" t="n">
        <f aca="false">LOOKUP(A379,'budget_gross.tsv'!A$2:A$8468,'budget_gross.tsv'!B$2:B$8468)</f>
        <v>20000000</v>
      </c>
      <c r="R379" s="0" t="n">
        <f aca="false">LOOKUP(A379,'budget_gross.tsv'!A$2:A$8468,'budget_gross.tsv'!C$2:C$8468)</f>
        <v>62950384</v>
      </c>
      <c r="S379" s="1" t="n">
        <f aca="false">R379-Q379</f>
        <v>42950384</v>
      </c>
      <c r="T379" s="2" t="n">
        <f aca="false">Q379 * 1.12</f>
        <v>22400000</v>
      </c>
      <c r="U379" s="2" t="n">
        <f aca="false">R379 * 1.12</f>
        <v>70504430.08</v>
      </c>
      <c r="V379" s="2" t="n">
        <f aca="false">S379 * 1.12</f>
        <v>48104430.08</v>
      </c>
      <c r="W379" s="1" t="n">
        <f aca="false">R379/Q379</f>
        <v>3.1475192</v>
      </c>
      <c r="X379" s="3" t="n">
        <v>3</v>
      </c>
    </row>
    <row r="380" customFormat="false" ht="15" hidden="false" customHeight="false" outlineLevel="0" collapsed="false">
      <c r="A380" s="0" t="s">
        <v>2800</v>
      </c>
      <c r="B380" s="0" t="s">
        <v>2801</v>
      </c>
      <c r="C380" s="0" t="s">
        <v>2802</v>
      </c>
      <c r="D380" s="0" t="s">
        <v>2066</v>
      </c>
      <c r="E380" s="0" t="n">
        <v>6.3</v>
      </c>
      <c r="F380" s="0" t="n">
        <v>31</v>
      </c>
      <c r="G380" s="5" t="n">
        <v>40400</v>
      </c>
      <c r="H380" s="0" t="s">
        <v>2803</v>
      </c>
      <c r="I380" s="0" t="s">
        <v>2804</v>
      </c>
      <c r="J380" s="6" t="n">
        <v>4113</v>
      </c>
      <c r="K380" s="0" t="s">
        <v>2805</v>
      </c>
      <c r="L380" s="5" t="n">
        <v>40277</v>
      </c>
      <c r="M380" s="0" t="s">
        <v>879</v>
      </c>
      <c r="N380" s="0" t="s">
        <v>134</v>
      </c>
      <c r="O380" s="0" t="s">
        <v>90</v>
      </c>
      <c r="P380" s="0" t="s">
        <v>2806</v>
      </c>
      <c r="Q380" s="0" t="n">
        <f aca="false">LOOKUP(A380,'budget_gross.tsv'!A$2:A$8468,'budget_gross.tsv'!B$2:B$8468)</f>
        <v>3500000</v>
      </c>
      <c r="R380" s="0" t="n">
        <f aca="false">LOOKUP(A380,'budget_gross.tsv'!A$2:A$8468,'budget_gross.tsv'!C$2:C$8468)</f>
        <v>2848578</v>
      </c>
      <c r="S380" s="1" t="n">
        <f aca="false">R380-Q380</f>
        <v>-651422</v>
      </c>
      <c r="T380" s="2" t="n">
        <f aca="false">Q380 * 1.12</f>
        <v>3920000</v>
      </c>
      <c r="U380" s="2" t="n">
        <f aca="false">R380 * 1.12</f>
        <v>3190407.36</v>
      </c>
      <c r="V380" s="2" t="n">
        <f aca="false">S380 * 1.12</f>
        <v>-729592.64</v>
      </c>
      <c r="W380" s="1" t="n">
        <f aca="false">R380/Q380</f>
        <v>0.813879428571429</v>
      </c>
      <c r="X380" s="3" t="n">
        <v>1</v>
      </c>
    </row>
    <row r="381" customFormat="false" ht="15" hidden="false" customHeight="false" outlineLevel="0" collapsed="false">
      <c r="A381" s="0" t="s">
        <v>2807</v>
      </c>
      <c r="B381" s="0" t="s">
        <v>2808</v>
      </c>
      <c r="C381" s="0" t="s">
        <v>2809</v>
      </c>
      <c r="D381" s="0" t="s">
        <v>2066</v>
      </c>
      <c r="E381" s="0" t="n">
        <v>7</v>
      </c>
      <c r="F381" s="0" t="n">
        <v>42</v>
      </c>
      <c r="G381" s="5" t="n">
        <v>40757</v>
      </c>
      <c r="H381" s="0" t="s">
        <v>2810</v>
      </c>
      <c r="I381" s="0" t="s">
        <v>2811</v>
      </c>
      <c r="J381" s="6" t="n">
        <v>2812</v>
      </c>
      <c r="K381" s="0" t="s">
        <v>2812</v>
      </c>
      <c r="L381" s="5" t="n">
        <v>40284</v>
      </c>
      <c r="M381" s="0" t="s">
        <v>355</v>
      </c>
      <c r="N381" s="0" t="s">
        <v>150</v>
      </c>
      <c r="O381" s="0" t="s">
        <v>28</v>
      </c>
      <c r="P381" s="0" t="s">
        <v>2813</v>
      </c>
      <c r="Q381" s="0" t="n">
        <f aca="false">LOOKUP(A381,'budget_gross.tsv'!A$2:A$8468,'budget_gross.tsv'!B$2:B$8468)</f>
        <v>12500000</v>
      </c>
      <c r="R381" s="0" t="n">
        <f aca="false">LOOKUP(A381,'budget_gross.tsv'!A$2:A$8468,'budget_gross.tsv'!C$2:C$8468)</f>
        <v>1089445</v>
      </c>
      <c r="S381" s="1" t="n">
        <f aca="false">R381-Q381</f>
        <v>-11410555</v>
      </c>
      <c r="T381" s="2" t="n">
        <f aca="false">Q381 * 1.12</f>
        <v>14000000</v>
      </c>
      <c r="U381" s="2" t="n">
        <f aca="false">R381 * 1.12</f>
        <v>1220178.4</v>
      </c>
      <c r="V381" s="2" t="n">
        <f aca="false">S381 * 1.12</f>
        <v>-12779821.6</v>
      </c>
      <c r="W381" s="1" t="n">
        <f aca="false">R381/Q381</f>
        <v>0.0871556</v>
      </c>
      <c r="X381" s="3" t="n">
        <v>1</v>
      </c>
    </row>
    <row r="382" customFormat="false" ht="15" hidden="false" customHeight="false" outlineLevel="0" collapsed="false">
      <c r="A382" s="0" t="s">
        <v>2814</v>
      </c>
      <c r="B382" s="0" t="s">
        <v>2815</v>
      </c>
      <c r="C382" s="0" t="s">
        <v>2816</v>
      </c>
      <c r="D382" s="0" t="s">
        <v>2066</v>
      </c>
      <c r="E382" s="0" t="n">
        <v>3.8</v>
      </c>
      <c r="F382" s="0" t="n">
        <v>23</v>
      </c>
      <c r="G382" s="5" t="n">
        <v>40344</v>
      </c>
      <c r="H382" s="0" t="s">
        <v>2817</v>
      </c>
      <c r="I382" s="0" t="s">
        <v>2818</v>
      </c>
      <c r="J382" s="6" t="n">
        <v>13054</v>
      </c>
      <c r="K382" s="0" t="s">
        <v>2819</v>
      </c>
      <c r="L382" s="5" t="n">
        <v>40298</v>
      </c>
      <c r="M382" s="0" t="s">
        <v>60</v>
      </c>
      <c r="N382" s="0" t="s">
        <v>2091</v>
      </c>
      <c r="O382" s="0" t="s">
        <v>781</v>
      </c>
      <c r="P382" s="0" t="s">
        <v>2820</v>
      </c>
      <c r="Q382" s="0" t="n">
        <f aca="false">LOOKUP(A382,'budget_gross.tsv'!A$2:A$8468,'budget_gross.tsv'!B$2:B$8468)</f>
        <v>35000000</v>
      </c>
      <c r="R382" s="0" t="n">
        <f aca="false">LOOKUP(A382,'budget_gross.tsv'!A$2:A$8468,'budget_gross.tsv'!C$2:C$8468)</f>
        <v>17596256</v>
      </c>
      <c r="S382" s="1" t="n">
        <f aca="false">R382-Q382</f>
        <v>-17403744</v>
      </c>
      <c r="T382" s="2" t="n">
        <f aca="false">Q382 * 1.12</f>
        <v>39200000</v>
      </c>
      <c r="U382" s="2" t="n">
        <f aca="false">R382 * 1.12</f>
        <v>19707806.72</v>
      </c>
      <c r="V382" s="2" t="n">
        <f aca="false">S382 * 1.12</f>
        <v>-19492193.28</v>
      </c>
      <c r="W382" s="1" t="n">
        <f aca="false">R382/Q382</f>
        <v>0.502750171428571</v>
      </c>
      <c r="X382" s="3" t="n">
        <v>1</v>
      </c>
    </row>
    <row r="383" customFormat="false" ht="15" hidden="false" customHeight="false" outlineLevel="0" collapsed="false">
      <c r="A383" s="0" t="s">
        <v>2821</v>
      </c>
      <c r="B383" s="0" t="s">
        <v>2822</v>
      </c>
      <c r="C383" s="0" t="s">
        <v>2823</v>
      </c>
      <c r="D383" s="0" t="s">
        <v>2066</v>
      </c>
      <c r="E383" s="0" t="n">
        <v>6.2</v>
      </c>
      <c r="F383" s="0" t="n">
        <v>41</v>
      </c>
      <c r="G383" s="5" t="n">
        <v>40435</v>
      </c>
      <c r="H383" s="0" t="s">
        <v>2496</v>
      </c>
      <c r="I383" s="0" t="s">
        <v>2824</v>
      </c>
      <c r="J383" s="6" t="n">
        <v>1326</v>
      </c>
      <c r="K383" s="0" t="s">
        <v>2825</v>
      </c>
      <c r="L383" s="5" t="n">
        <v>40312</v>
      </c>
      <c r="M383" s="0" t="s">
        <v>42</v>
      </c>
      <c r="N383" s="0" t="s">
        <v>446</v>
      </c>
      <c r="O383" s="0" t="s">
        <v>698</v>
      </c>
      <c r="P383" s="0" t="s">
        <v>2826</v>
      </c>
      <c r="Q383" s="0" t="n">
        <f aca="false">LOOKUP(A383,'budget_gross.tsv'!A$2:A$8468,'budget_gross.tsv'!B$2:B$8468)</f>
        <v>9000000</v>
      </c>
      <c r="R383" s="0" t="n">
        <f aca="false">LOOKUP(A383,'budget_gross.tsv'!A$2:A$8468,'budget_gross.tsv'!C$2:C$8468)</f>
        <v>883887</v>
      </c>
      <c r="S383" s="1" t="n">
        <f aca="false">R383-Q383</f>
        <v>-8116113</v>
      </c>
      <c r="T383" s="2" t="n">
        <f aca="false">Q383 * 1.12</f>
        <v>10080000</v>
      </c>
      <c r="U383" s="2" t="n">
        <f aca="false">R383 * 1.12</f>
        <v>989953.44</v>
      </c>
      <c r="V383" s="2" t="n">
        <f aca="false">S383 * 1.12</f>
        <v>-9090046.56</v>
      </c>
      <c r="W383" s="1" t="n">
        <f aca="false">R383/Q383</f>
        <v>0.0982096666666667</v>
      </c>
      <c r="X383" s="3" t="n">
        <v>1</v>
      </c>
    </row>
    <row r="384" customFormat="false" ht="15" hidden="false" customHeight="false" outlineLevel="0" collapsed="false">
      <c r="A384" s="0" t="s">
        <v>2827</v>
      </c>
      <c r="B384" s="0" t="s">
        <v>2828</v>
      </c>
      <c r="C384" s="0" t="s">
        <v>2829</v>
      </c>
      <c r="D384" s="0" t="s">
        <v>2066</v>
      </c>
      <c r="E384" s="0" t="n">
        <v>6.3</v>
      </c>
      <c r="F384" s="0" t="n">
        <v>58</v>
      </c>
      <c r="G384" s="5" t="n">
        <v>40519</v>
      </c>
      <c r="H384" s="0" t="s">
        <v>2201</v>
      </c>
      <c r="I384" s="0" t="s">
        <v>2830</v>
      </c>
      <c r="J384" s="6" t="n">
        <v>147267</v>
      </c>
      <c r="K384" s="0" t="s">
        <v>264</v>
      </c>
      <c r="L384" s="5" t="n">
        <v>40319</v>
      </c>
      <c r="M384" s="0" t="s">
        <v>98</v>
      </c>
      <c r="N384" s="0" t="s">
        <v>61</v>
      </c>
      <c r="O384" s="0" t="s">
        <v>2170</v>
      </c>
      <c r="P384" s="0" t="s">
        <v>2831</v>
      </c>
      <c r="Q384" s="0" t="n">
        <f aca="false">LOOKUP(A384,'budget_gross.tsv'!A$2:A$8468,'budget_gross.tsv'!B$2:B$8468)</f>
        <v>165000000</v>
      </c>
      <c r="R384" s="0" t="n">
        <f aca="false">LOOKUP(A384,'budget_gross.tsv'!A$2:A$8468,'budget_gross.tsv'!C$2:C$8468)</f>
        <v>238371987</v>
      </c>
      <c r="S384" s="1" t="n">
        <f aca="false">R384-Q384</f>
        <v>73371987</v>
      </c>
      <c r="T384" s="2" t="n">
        <f aca="false">Q384 * 1.12</f>
        <v>184800000</v>
      </c>
      <c r="U384" s="2" t="n">
        <f aca="false">R384 * 1.12</f>
        <v>266976625.44</v>
      </c>
      <c r="V384" s="2" t="n">
        <f aca="false">S384 * 1.12</f>
        <v>82176625.44</v>
      </c>
      <c r="W384" s="1" t="n">
        <f aca="false">R384/Q384</f>
        <v>1.44467870909091</v>
      </c>
      <c r="X384" s="3" t="n">
        <v>2</v>
      </c>
    </row>
    <row r="385" customFormat="false" ht="15" hidden="false" customHeight="false" outlineLevel="0" collapsed="false">
      <c r="A385" s="0" t="s">
        <v>2832</v>
      </c>
      <c r="B385" s="0" t="s">
        <v>2833</v>
      </c>
      <c r="C385" s="0" t="s">
        <v>2834</v>
      </c>
      <c r="D385" s="0" t="s">
        <v>2066</v>
      </c>
      <c r="E385" s="0" t="n">
        <v>4.2</v>
      </c>
      <c r="F385" s="0" t="n">
        <v>30</v>
      </c>
      <c r="G385" s="5" t="n">
        <v>40421</v>
      </c>
      <c r="H385" s="0" t="s">
        <v>95</v>
      </c>
      <c r="I385" s="0" t="s">
        <v>2835</v>
      </c>
      <c r="J385" s="6" t="n">
        <v>11814</v>
      </c>
      <c r="K385" s="0" t="s">
        <v>2836</v>
      </c>
      <c r="L385" s="5" t="n">
        <v>40333</v>
      </c>
      <c r="M385" s="0" t="s">
        <v>89</v>
      </c>
      <c r="N385" s="0" t="s">
        <v>2091</v>
      </c>
      <c r="O385" s="0" t="s">
        <v>290</v>
      </c>
      <c r="P385" s="0" t="s">
        <v>2837</v>
      </c>
      <c r="Q385" s="0" t="n">
        <f aca="false">LOOKUP(A385,'budget_gross.tsv'!A$2:A$8468,'budget_gross.tsv'!B$2:B$8468)</f>
        <v>50000000</v>
      </c>
      <c r="R385" s="0" t="n">
        <f aca="false">LOOKUP(A385,'budget_gross.tsv'!A$2:A$8468,'budget_gross.tsv'!C$2:C$8468)</f>
        <v>33644788</v>
      </c>
      <c r="S385" s="1" t="n">
        <f aca="false">R385-Q385</f>
        <v>-16355212</v>
      </c>
      <c r="T385" s="2" t="n">
        <f aca="false">Q385 * 1.12</f>
        <v>56000000</v>
      </c>
      <c r="U385" s="2" t="n">
        <f aca="false">R385 * 1.12</f>
        <v>37682162.56</v>
      </c>
      <c r="V385" s="2" t="n">
        <f aca="false">S385 * 1.12</f>
        <v>-18317837.44</v>
      </c>
      <c r="W385" s="1" t="n">
        <f aca="false">R385/Q385</f>
        <v>0.67289576</v>
      </c>
      <c r="X385" s="3" t="n">
        <v>1</v>
      </c>
    </row>
    <row r="386" customFormat="false" ht="15" hidden="false" customHeight="false" outlineLevel="0" collapsed="false">
      <c r="A386" s="0" t="s">
        <v>2838</v>
      </c>
      <c r="B386" s="0" t="s">
        <v>2839</v>
      </c>
      <c r="C386" s="0" t="s">
        <v>2840</v>
      </c>
      <c r="D386" s="0" t="s">
        <v>2066</v>
      </c>
      <c r="E386" s="0" t="n">
        <v>6.2</v>
      </c>
      <c r="F386" s="0" t="n">
        <v>61</v>
      </c>
      <c r="G386" s="5" t="n">
        <v>40456</v>
      </c>
      <c r="H386" s="0" t="s">
        <v>1397</v>
      </c>
      <c r="I386" s="0" t="s">
        <v>2841</v>
      </c>
      <c r="J386" s="6" t="n">
        <v>128827</v>
      </c>
      <c r="K386" s="0" t="s">
        <v>2561</v>
      </c>
      <c r="L386" s="5" t="n">
        <v>40340</v>
      </c>
      <c r="M386" s="0" t="s">
        <v>1713</v>
      </c>
      <c r="N386" s="0" t="s">
        <v>2024</v>
      </c>
      <c r="O386" s="0" t="s">
        <v>1826</v>
      </c>
      <c r="P386" s="0" t="s">
        <v>2842</v>
      </c>
      <c r="Q386" s="0" t="n">
        <f aca="false">LOOKUP(A386,'budget_gross.tsv'!A$2:A$8468,'budget_gross.tsv'!B$2:B$8468)</f>
        <v>40000000</v>
      </c>
      <c r="R386" s="0" t="n">
        <f aca="false">LOOKUP(A386,'budget_gross.tsv'!A$2:A$8468,'budget_gross.tsv'!C$2:C$8468)</f>
        <v>176591618</v>
      </c>
      <c r="S386" s="1" t="n">
        <f aca="false">R386-Q386</f>
        <v>136591618</v>
      </c>
      <c r="T386" s="2" t="n">
        <f aca="false">Q386 * 1.12</f>
        <v>44800000</v>
      </c>
      <c r="U386" s="2" t="n">
        <f aca="false">R386 * 1.12</f>
        <v>197782612.16</v>
      </c>
      <c r="V386" s="2" t="n">
        <f aca="false">S386 * 1.12</f>
        <v>152982612.16</v>
      </c>
      <c r="W386" s="1" t="n">
        <f aca="false">R386/Q386</f>
        <v>4.41479045</v>
      </c>
      <c r="X386" s="3" t="n">
        <v>4</v>
      </c>
    </row>
    <row r="387" customFormat="false" ht="15" hidden="false" customHeight="false" outlineLevel="0" collapsed="false">
      <c r="A387" s="0" t="s">
        <v>2843</v>
      </c>
      <c r="B387" s="0" t="s">
        <v>2844</v>
      </c>
      <c r="C387" s="0" t="s">
        <v>2845</v>
      </c>
      <c r="D387" s="0" t="s">
        <v>2066</v>
      </c>
      <c r="E387" s="0" t="n">
        <v>4.2</v>
      </c>
      <c r="F387" s="0" t="n">
        <v>20</v>
      </c>
      <c r="G387" s="5" t="n">
        <v>40498</v>
      </c>
      <c r="H387" s="0" t="s">
        <v>194</v>
      </c>
      <c r="I387" s="0" t="s">
        <v>2846</v>
      </c>
      <c r="J387" s="6" t="n">
        <v>125584</v>
      </c>
      <c r="K387" s="0" t="s">
        <v>2847</v>
      </c>
      <c r="L387" s="5" t="n">
        <v>40360</v>
      </c>
      <c r="M387" s="0" t="s">
        <v>180</v>
      </c>
      <c r="N387" s="0" t="s">
        <v>2423</v>
      </c>
      <c r="O387" s="0" t="s">
        <v>2848</v>
      </c>
      <c r="P387" s="0" t="s">
        <v>2849</v>
      </c>
      <c r="Q387" s="0" t="n">
        <f aca="false">LOOKUP(A387,'budget_gross.tsv'!A$2:A$8468,'budget_gross.tsv'!B$2:B$8468)</f>
        <v>150000000</v>
      </c>
      <c r="R387" s="0" t="n">
        <f aca="false">LOOKUP(A387,'budget_gross.tsv'!A$2:A$8468,'budget_gross.tsv'!C$2:C$8468)</f>
        <v>131564731</v>
      </c>
      <c r="S387" s="1" t="n">
        <f aca="false">R387-Q387</f>
        <v>-18435269</v>
      </c>
      <c r="T387" s="2" t="n">
        <f aca="false">Q387 * 1.12</f>
        <v>168000000</v>
      </c>
      <c r="U387" s="2" t="n">
        <f aca="false">R387 * 1.12</f>
        <v>147352498.72</v>
      </c>
      <c r="V387" s="2" t="n">
        <f aca="false">S387 * 1.12</f>
        <v>-20647501.28</v>
      </c>
      <c r="W387" s="1" t="n">
        <f aca="false">R387/Q387</f>
        <v>0.877098206666667</v>
      </c>
      <c r="X387" s="3" t="n">
        <v>1</v>
      </c>
    </row>
    <row r="388" customFormat="false" ht="15" hidden="false" customHeight="false" outlineLevel="0" collapsed="false">
      <c r="A388" s="0" t="s">
        <v>2850</v>
      </c>
      <c r="B388" s="0" t="s">
        <v>2851</v>
      </c>
      <c r="C388" s="0" t="s">
        <v>2852</v>
      </c>
      <c r="D388" s="0" t="s">
        <v>2066</v>
      </c>
      <c r="E388" s="0" t="n">
        <v>7.7</v>
      </c>
      <c r="F388" s="0" t="n">
        <v>72</v>
      </c>
      <c r="G388" s="5" t="n">
        <v>40526</v>
      </c>
      <c r="H388" s="0" t="s">
        <v>86</v>
      </c>
      <c r="I388" s="0" t="s">
        <v>2853</v>
      </c>
      <c r="J388" s="6" t="n">
        <v>412633</v>
      </c>
      <c r="K388" s="0" t="s">
        <v>2854</v>
      </c>
      <c r="L388" s="5" t="n">
        <v>40368</v>
      </c>
      <c r="M388" s="0" t="s">
        <v>486</v>
      </c>
      <c r="N388" s="0" t="s">
        <v>61</v>
      </c>
      <c r="O388" s="0" t="s">
        <v>2855</v>
      </c>
      <c r="P388" s="0" t="s">
        <v>2856</v>
      </c>
      <c r="Q388" s="0" t="n">
        <f aca="false">LOOKUP(A388,'budget_gross.tsv'!A$2:A$8468,'budget_gross.tsv'!B$2:B$8468)</f>
        <v>69000000</v>
      </c>
      <c r="R388" s="0" t="n">
        <f aca="false">LOOKUP(A388,'budget_gross.tsv'!A$2:A$8468,'budget_gross.tsv'!C$2:C$8468)</f>
        <v>251513985</v>
      </c>
      <c r="S388" s="1" t="n">
        <f aca="false">R388-Q388</f>
        <v>182513985</v>
      </c>
      <c r="T388" s="2" t="n">
        <f aca="false">Q388 * 1.12</f>
        <v>77280000</v>
      </c>
      <c r="U388" s="2" t="n">
        <f aca="false">R388 * 1.12</f>
        <v>281695663.2</v>
      </c>
      <c r="V388" s="2" t="n">
        <f aca="false">S388 * 1.12</f>
        <v>204415663.2</v>
      </c>
      <c r="W388" s="1" t="n">
        <f aca="false">R388/Q388</f>
        <v>3.6451302173913</v>
      </c>
      <c r="X388" s="3" t="n">
        <v>3</v>
      </c>
    </row>
    <row r="389" customFormat="false" ht="15" hidden="false" customHeight="false" outlineLevel="0" collapsed="false">
      <c r="A389" s="0" t="s">
        <v>2857</v>
      </c>
      <c r="B389" s="0" t="s">
        <v>2858</v>
      </c>
      <c r="C389" s="0" t="s">
        <v>2859</v>
      </c>
      <c r="D389" s="0" t="s">
        <v>2066</v>
      </c>
      <c r="E389" s="0" t="n">
        <v>4.3</v>
      </c>
      <c r="F389" s="0" t="n">
        <v>30</v>
      </c>
      <c r="G389" s="5" t="n">
        <v>40498</v>
      </c>
      <c r="H389" s="0" t="s">
        <v>2273</v>
      </c>
      <c r="I389" s="0" t="s">
        <v>2860</v>
      </c>
      <c r="J389" s="6" t="n">
        <v>10884</v>
      </c>
      <c r="K389" s="0" t="s">
        <v>2861</v>
      </c>
      <c r="L389" s="5" t="n">
        <v>40389</v>
      </c>
      <c r="M389" s="0" t="s">
        <v>1014</v>
      </c>
      <c r="N389" s="0" t="s">
        <v>2744</v>
      </c>
      <c r="O389" s="0" t="s">
        <v>100</v>
      </c>
      <c r="P389" s="0" t="s">
        <v>2862</v>
      </c>
      <c r="Q389" s="0" t="n">
        <f aca="false">LOOKUP(A389,'budget_gross.tsv'!A$2:A$8468,'budget_gross.tsv'!B$2:B$8468)</f>
        <v>85000000</v>
      </c>
      <c r="R389" s="0" t="n">
        <f aca="false">LOOKUP(A389,'budget_gross.tsv'!A$2:A$8468,'budget_gross.tsv'!C$2:C$8468)</f>
        <v>43585753</v>
      </c>
      <c r="S389" s="1" t="n">
        <f aca="false">R389-Q389</f>
        <v>-41414247</v>
      </c>
      <c r="T389" s="2" t="n">
        <f aca="false">Q389 * 1.12</f>
        <v>95200000</v>
      </c>
      <c r="U389" s="2" t="n">
        <f aca="false">R389 * 1.12</f>
        <v>48816043.36</v>
      </c>
      <c r="V389" s="2" t="n">
        <f aca="false">S389 * 1.12</f>
        <v>-46383956.64</v>
      </c>
      <c r="W389" s="1" t="n">
        <f aca="false">R389/Q389</f>
        <v>0.512773564705882</v>
      </c>
      <c r="X389" s="3" t="n">
        <v>1</v>
      </c>
    </row>
    <row r="390" customFormat="false" ht="15" hidden="false" customHeight="false" outlineLevel="0" collapsed="false">
      <c r="A390" s="0" t="s">
        <v>2863</v>
      </c>
      <c r="B390" s="0" t="s">
        <v>2864</v>
      </c>
      <c r="C390" s="0" t="s">
        <v>2865</v>
      </c>
      <c r="D390" s="0" t="s">
        <v>2066</v>
      </c>
      <c r="E390" s="0" t="n">
        <v>6.1</v>
      </c>
      <c r="F390" s="0" t="n">
        <v>52</v>
      </c>
      <c r="G390" s="5" t="n">
        <v>40526</v>
      </c>
      <c r="H390" s="0" t="s">
        <v>39</v>
      </c>
      <c r="I390" s="0" t="s">
        <v>2866</v>
      </c>
      <c r="J390" s="6" t="n">
        <v>21147</v>
      </c>
      <c r="K390" s="0" t="s">
        <v>2867</v>
      </c>
      <c r="L390" s="5" t="n">
        <v>40410</v>
      </c>
      <c r="M390" s="0" t="s">
        <v>347</v>
      </c>
      <c r="N390" s="0" t="s">
        <v>99</v>
      </c>
      <c r="O390" s="0" t="s">
        <v>189</v>
      </c>
      <c r="P390" s="0" t="s">
        <v>2868</v>
      </c>
      <c r="Q390" s="0" t="n">
        <f aca="false">LOOKUP(A390,'budget_gross.tsv'!A$2:A$8468,'budget_gross.tsv'!B$2:B$8468)</f>
        <v>35000000</v>
      </c>
      <c r="R390" s="0" t="n">
        <f aca="false">LOOKUP(A390,'budget_gross.tsv'!A$2:A$8468,'budget_gross.tsv'!C$2:C$8468)</f>
        <v>29197642</v>
      </c>
      <c r="S390" s="1" t="n">
        <f aca="false">R390-Q390</f>
        <v>-5802358</v>
      </c>
      <c r="T390" s="2" t="n">
        <f aca="false">Q390 * 1.12</f>
        <v>39200000</v>
      </c>
      <c r="U390" s="2" t="n">
        <f aca="false">R390 * 1.12</f>
        <v>32701359.04</v>
      </c>
      <c r="V390" s="2" t="n">
        <f aca="false">S390 * 1.12</f>
        <v>-6498640.96</v>
      </c>
      <c r="W390" s="1" t="n">
        <f aca="false">R390/Q390</f>
        <v>0.834218342857143</v>
      </c>
      <c r="X390" s="3" t="n">
        <v>1</v>
      </c>
    </row>
    <row r="391" customFormat="false" ht="15" hidden="false" customHeight="false" outlineLevel="0" collapsed="false">
      <c r="A391" s="0" t="s">
        <v>2869</v>
      </c>
      <c r="B391" s="0" t="s">
        <v>2870</v>
      </c>
      <c r="C391" s="0" t="s">
        <v>2871</v>
      </c>
      <c r="D391" s="0" t="s">
        <v>2066</v>
      </c>
      <c r="E391" s="0" t="n">
        <v>7.7</v>
      </c>
      <c r="F391" s="0" t="n">
        <v>45</v>
      </c>
      <c r="G391" s="5" t="n">
        <v>40505</v>
      </c>
      <c r="H391" s="0" t="s">
        <v>2273</v>
      </c>
      <c r="I391" s="0" t="s">
        <v>2872</v>
      </c>
      <c r="J391" s="6" t="n">
        <v>65487</v>
      </c>
      <c r="K391" s="0" t="s">
        <v>2873</v>
      </c>
      <c r="L391" s="5" t="n">
        <v>40431</v>
      </c>
      <c r="M391" s="0" t="s">
        <v>427</v>
      </c>
      <c r="N391" s="0" t="s">
        <v>437</v>
      </c>
      <c r="O391" s="0" t="s">
        <v>2071</v>
      </c>
      <c r="P391" s="0" t="s">
        <v>2874</v>
      </c>
      <c r="Q391" s="0" t="n">
        <f aca="false">LOOKUP(A391,'budget_gross.tsv'!A$2:A$8468,'budget_gross.tsv'!B$2:B$8468)</f>
        <v>14000000</v>
      </c>
      <c r="R391" s="0" t="n">
        <f aca="false">LOOKUP(A391,'budget_gross.tsv'!A$2:A$8468,'budget_gross.tsv'!C$2:C$8468)</f>
        <v>1752214</v>
      </c>
      <c r="S391" s="1" t="n">
        <f aca="false">R391-Q391</f>
        <v>-12247786</v>
      </c>
      <c r="T391" s="2" t="n">
        <f aca="false">Q391 * 1.12</f>
        <v>15680000</v>
      </c>
      <c r="U391" s="2" t="n">
        <f aca="false">R391 * 1.12</f>
        <v>1962479.68</v>
      </c>
      <c r="V391" s="2" t="n">
        <f aca="false">S391 * 1.12</f>
        <v>-13717520.32</v>
      </c>
      <c r="W391" s="1" t="n">
        <f aca="false">R391/Q391</f>
        <v>0.125158142857143</v>
      </c>
      <c r="X391" s="3" t="n">
        <v>1</v>
      </c>
    </row>
    <row r="392" customFormat="false" ht="15" hidden="false" customHeight="false" outlineLevel="0" collapsed="false">
      <c r="A392" s="0" t="s">
        <v>2875</v>
      </c>
      <c r="B392" s="0" t="s">
        <v>2876</v>
      </c>
      <c r="C392" s="0" t="s">
        <v>2877</v>
      </c>
      <c r="D392" s="0" t="s">
        <v>2066</v>
      </c>
      <c r="E392" s="0" t="n">
        <v>5.3</v>
      </c>
      <c r="F392" s="0" t="n">
        <v>36</v>
      </c>
      <c r="G392" s="5" t="n">
        <v>40554</v>
      </c>
      <c r="H392" s="0" t="s">
        <v>2878</v>
      </c>
      <c r="I392" s="0" t="s">
        <v>2879</v>
      </c>
      <c r="J392" s="6" t="n">
        <v>11456</v>
      </c>
      <c r="K392" s="0" t="s">
        <v>2880</v>
      </c>
      <c r="L392" s="5" t="n">
        <v>40438</v>
      </c>
      <c r="M392" s="0" t="s">
        <v>427</v>
      </c>
      <c r="N392" s="0" t="s">
        <v>61</v>
      </c>
      <c r="O392" s="0" t="s">
        <v>90</v>
      </c>
      <c r="P392" s="0" t="s">
        <v>2881</v>
      </c>
      <c r="Q392" s="0" t="n">
        <f aca="false">LOOKUP(A392,'budget_gross.tsv'!A$2:A$8468,'budget_gross.tsv'!B$2:B$8468)</f>
        <v>20000000</v>
      </c>
      <c r="R392" s="0" t="n">
        <f aca="false">LOOKUP(A392,'budget_gross.tsv'!A$2:A$8468,'budget_gross.tsv'!C$2:C$8468)</f>
        <v>25077977</v>
      </c>
      <c r="S392" s="1" t="n">
        <f aca="false">R392-Q392</f>
        <v>5077977</v>
      </c>
      <c r="T392" s="2" t="n">
        <f aca="false">Q392 * 1.12</f>
        <v>22400000</v>
      </c>
      <c r="U392" s="2" t="n">
        <f aca="false">R392 * 1.12</f>
        <v>28087334.24</v>
      </c>
      <c r="V392" s="2" t="n">
        <f aca="false">S392 * 1.12</f>
        <v>5687334.24</v>
      </c>
      <c r="W392" s="1" t="n">
        <f aca="false">R392/Q392</f>
        <v>1.25389885</v>
      </c>
      <c r="X392" s="3" t="n">
        <v>2</v>
      </c>
    </row>
    <row r="393" customFormat="false" ht="15" hidden="false" customHeight="false" outlineLevel="0" collapsed="false">
      <c r="A393" s="0" t="s">
        <v>2882</v>
      </c>
      <c r="B393" s="0" t="s">
        <v>2883</v>
      </c>
      <c r="C393" s="0" t="s">
        <v>2884</v>
      </c>
      <c r="D393" s="0" t="s">
        <v>2066</v>
      </c>
      <c r="E393" s="0" t="n">
        <v>7</v>
      </c>
      <c r="F393" s="0" t="n">
        <v>53</v>
      </c>
      <c r="G393" s="5" t="n">
        <v>40529</v>
      </c>
      <c r="H393" s="0" t="s">
        <v>2273</v>
      </c>
      <c r="I393" s="0" t="s">
        <v>2885</v>
      </c>
      <c r="J393" s="6" t="n">
        <v>68717</v>
      </c>
      <c r="K393" s="0" t="s">
        <v>2886</v>
      </c>
      <c r="L393" s="5" t="n">
        <v>40445</v>
      </c>
      <c r="M393" s="0" t="s">
        <v>42</v>
      </c>
      <c r="N393" s="0" t="s">
        <v>2431</v>
      </c>
      <c r="O393" s="0" t="s">
        <v>2887</v>
      </c>
      <c r="P393" s="0" t="s">
        <v>2888</v>
      </c>
      <c r="Q393" s="0" t="n">
        <f aca="false">LOOKUP(A393,'budget_gross.tsv'!A$2:A$8468,'budget_gross.tsv'!B$2:B$8468)</f>
        <v>80000000</v>
      </c>
      <c r="R393" s="0" t="n">
        <f aca="false">LOOKUP(A393,'budget_gross.tsv'!A$2:A$8468,'budget_gross.tsv'!C$2:C$8468)</f>
        <v>55675313</v>
      </c>
      <c r="S393" s="1" t="n">
        <f aca="false">R393-Q393</f>
        <v>-24324687</v>
      </c>
      <c r="T393" s="2" t="n">
        <f aca="false">Q393 * 1.12</f>
        <v>89600000</v>
      </c>
      <c r="U393" s="2" t="n">
        <f aca="false">R393 * 1.12</f>
        <v>62356350.56</v>
      </c>
      <c r="V393" s="2" t="n">
        <f aca="false">S393 * 1.12</f>
        <v>-27243649.44</v>
      </c>
      <c r="W393" s="1" t="n">
        <f aca="false">R393/Q393</f>
        <v>0.6959414125</v>
      </c>
      <c r="X393" s="3" t="n">
        <v>1</v>
      </c>
    </row>
    <row r="394" customFormat="false" ht="15" hidden="false" customHeight="false" outlineLevel="0" collapsed="false">
      <c r="A394" s="0" t="s">
        <v>2889</v>
      </c>
      <c r="B394" s="0" t="s">
        <v>2890</v>
      </c>
      <c r="C394" s="0" t="s">
        <v>2891</v>
      </c>
      <c r="D394" s="0" t="s">
        <v>2066</v>
      </c>
      <c r="E394" s="0" t="n">
        <v>7.2</v>
      </c>
      <c r="F394" s="0" t="n">
        <v>61</v>
      </c>
      <c r="G394" s="5" t="n">
        <v>40568</v>
      </c>
      <c r="H394" s="0" t="s">
        <v>147</v>
      </c>
      <c r="I394" s="0" t="s">
        <v>2892</v>
      </c>
      <c r="J394" s="6" t="n">
        <v>21953</v>
      </c>
      <c r="K394" s="0" t="s">
        <v>2893</v>
      </c>
      <c r="L394" s="5" t="n">
        <v>40459</v>
      </c>
      <c r="M394" s="0" t="s">
        <v>1271</v>
      </c>
      <c r="N394" s="0" t="s">
        <v>2124</v>
      </c>
      <c r="O394" s="0" t="s">
        <v>2894</v>
      </c>
      <c r="P394" s="0" t="s">
        <v>2895</v>
      </c>
      <c r="Q394" s="0" t="n">
        <f aca="false">LOOKUP(A394,'budget_gross.tsv'!A$2:A$8468,'budget_gross.tsv'!B$2:B$8468)</f>
        <v>35000000</v>
      </c>
      <c r="R394" s="0" t="n">
        <f aca="false">LOOKUP(A394,'budget_gross.tsv'!A$2:A$8468,'budget_gross.tsv'!C$2:C$8468)</f>
        <v>59713955</v>
      </c>
      <c r="S394" s="1" t="n">
        <f aca="false">R394-Q394</f>
        <v>24713955</v>
      </c>
      <c r="T394" s="2" t="n">
        <f aca="false">Q394 * 1.12</f>
        <v>39200000</v>
      </c>
      <c r="U394" s="2" t="n">
        <f aca="false">R394 * 1.12</f>
        <v>66879629.6</v>
      </c>
      <c r="V394" s="2" t="n">
        <f aca="false">S394 * 1.12</f>
        <v>27679629.6</v>
      </c>
      <c r="W394" s="1" t="n">
        <f aca="false">R394/Q394</f>
        <v>1.706113</v>
      </c>
      <c r="X394" s="3" t="n">
        <v>2</v>
      </c>
    </row>
    <row r="395" customFormat="false" ht="15" hidden="false" customHeight="false" outlineLevel="0" collapsed="false">
      <c r="A395" s="0" t="s">
        <v>2896</v>
      </c>
      <c r="B395" s="0" t="s">
        <v>2897</v>
      </c>
      <c r="C395" s="0" t="s">
        <v>2898</v>
      </c>
      <c r="D395" s="0" t="s">
        <v>2066</v>
      </c>
      <c r="E395" s="0" t="n">
        <v>5.1</v>
      </c>
      <c r="F395" s="0" t="s">
        <v>28</v>
      </c>
      <c r="G395" s="5" t="n">
        <v>40680</v>
      </c>
      <c r="H395" s="0" t="s">
        <v>255</v>
      </c>
      <c r="I395" s="0" t="s">
        <v>2899</v>
      </c>
      <c r="J395" s="6" t="n">
        <v>1165</v>
      </c>
      <c r="K395" s="0" t="s">
        <v>2574</v>
      </c>
      <c r="L395" s="5" t="n">
        <v>40466</v>
      </c>
      <c r="M395" s="0" t="s">
        <v>60</v>
      </c>
      <c r="N395" s="0" t="s">
        <v>289</v>
      </c>
      <c r="O395" s="0" t="s">
        <v>28</v>
      </c>
      <c r="Q395" s="0" t="n">
        <f aca="false">LOOKUP(A395,'budget_gross.tsv'!A$2:A$8468,'budget_gross.tsv'!B$2:B$8468)</f>
        <v>400000</v>
      </c>
      <c r="R395" s="0" t="n">
        <f aca="false">LOOKUP(A395,'budget_gross.tsv'!A$2:A$8468,'budget_gross.tsv'!C$2:C$8468)</f>
        <v>425899</v>
      </c>
      <c r="S395" s="1" t="n">
        <f aca="false">R395-Q395</f>
        <v>25899</v>
      </c>
      <c r="T395" s="2" t="n">
        <f aca="false">Q395 * 1.12</f>
        <v>448000</v>
      </c>
      <c r="U395" s="2" t="n">
        <f aca="false">R395 * 1.12</f>
        <v>477006.88</v>
      </c>
      <c r="V395" s="2" t="n">
        <f aca="false">S395 * 1.12</f>
        <v>29006.88</v>
      </c>
      <c r="W395" s="1" t="n">
        <f aca="false">R395/Q395</f>
        <v>1.0647475</v>
      </c>
      <c r="X395" s="3" t="n">
        <v>2</v>
      </c>
    </row>
    <row r="396" customFormat="false" ht="15" hidden="false" customHeight="false" outlineLevel="0" collapsed="false">
      <c r="A396" s="0" t="s">
        <v>2900</v>
      </c>
      <c r="B396" s="0" t="s">
        <v>2901</v>
      </c>
      <c r="C396" s="0" t="s">
        <v>2902</v>
      </c>
      <c r="D396" s="0" t="s">
        <v>2066</v>
      </c>
      <c r="E396" s="0" t="n">
        <v>7.3</v>
      </c>
      <c r="F396" s="0" t="n">
        <v>63</v>
      </c>
      <c r="G396" s="5" t="n">
        <v>40599</v>
      </c>
      <c r="H396" s="0" t="s">
        <v>2903</v>
      </c>
      <c r="I396" s="0" t="s">
        <v>2904</v>
      </c>
      <c r="J396" s="6" t="n">
        <v>184119</v>
      </c>
      <c r="K396" s="0" t="s">
        <v>2905</v>
      </c>
      <c r="L396" s="5" t="n">
        <v>40487</v>
      </c>
      <c r="M396" s="0" t="s">
        <v>486</v>
      </c>
      <c r="N396" s="0" t="s">
        <v>2698</v>
      </c>
      <c r="O396" s="0" t="s">
        <v>2906</v>
      </c>
      <c r="P396" s="0" t="s">
        <v>2907</v>
      </c>
      <c r="Q396" s="0" t="n">
        <f aca="false">LOOKUP(A396,'budget_gross.tsv'!A$2:A$8468,'budget_gross.tsv'!B$2:B$8468)</f>
        <v>130000000</v>
      </c>
      <c r="R396" s="0" t="n">
        <f aca="false">LOOKUP(A396,'budget_gross.tsv'!A$2:A$8468,'budget_gross.tsv'!C$2:C$8468)</f>
        <v>148415853</v>
      </c>
      <c r="S396" s="1" t="n">
        <f aca="false">R396-Q396</f>
        <v>18415853</v>
      </c>
      <c r="T396" s="2" t="n">
        <f aca="false">Q396 * 1.12</f>
        <v>145600000</v>
      </c>
      <c r="U396" s="2" t="n">
        <f aca="false">R396 * 1.12</f>
        <v>166225755.36</v>
      </c>
      <c r="V396" s="2" t="n">
        <f aca="false">S396 * 1.12</f>
        <v>20625755.36</v>
      </c>
      <c r="W396" s="1" t="n">
        <f aca="false">R396/Q396</f>
        <v>1.14166040769231</v>
      </c>
      <c r="X396" s="3" t="n">
        <v>2</v>
      </c>
    </row>
    <row r="397" customFormat="false" ht="15" hidden="false" customHeight="false" outlineLevel="0" collapsed="false">
      <c r="A397" s="0" t="s">
        <v>2908</v>
      </c>
      <c r="B397" s="0" t="s">
        <v>2909</v>
      </c>
      <c r="C397" s="0" t="s">
        <v>2910</v>
      </c>
      <c r="D397" s="0" t="s">
        <v>2066</v>
      </c>
      <c r="E397" s="0" t="n">
        <v>7.8</v>
      </c>
      <c r="F397" s="0" t="n">
        <v>71</v>
      </c>
      <c r="G397" s="5" t="n">
        <v>40631</v>
      </c>
      <c r="H397" s="0" t="s">
        <v>147</v>
      </c>
      <c r="I397" s="0" t="s">
        <v>2911</v>
      </c>
      <c r="J397" s="6" t="n">
        <v>317227</v>
      </c>
      <c r="K397" s="0" t="s">
        <v>2912</v>
      </c>
      <c r="L397" s="5" t="n">
        <v>40506</v>
      </c>
      <c r="M397" s="0" t="s">
        <v>249</v>
      </c>
      <c r="N397" s="0" t="s">
        <v>61</v>
      </c>
      <c r="O397" s="0" t="s">
        <v>2913</v>
      </c>
      <c r="P397" s="0" t="s">
        <v>2914</v>
      </c>
      <c r="Q397" s="0" t="n">
        <f aca="false">LOOKUP(A397,'budget_gross.tsv'!A$2:A$8468,'budget_gross.tsv'!B$2:B$8468)</f>
        <v>260000000</v>
      </c>
      <c r="R397" s="0" t="n">
        <f aca="false">LOOKUP(A397,'budget_gross.tsv'!A$2:A$8468,'budget_gross.tsv'!C$2:C$8468)</f>
        <v>200821936</v>
      </c>
      <c r="S397" s="1" t="n">
        <f aca="false">R397-Q397</f>
        <v>-59178064</v>
      </c>
      <c r="T397" s="2" t="n">
        <f aca="false">Q397 * 1.12</f>
        <v>291200000</v>
      </c>
      <c r="U397" s="2" t="n">
        <f aca="false">R397 * 1.12</f>
        <v>224920568.32</v>
      </c>
      <c r="V397" s="2" t="n">
        <f aca="false">S397 * 1.12</f>
        <v>-66279431.68</v>
      </c>
      <c r="W397" s="1" t="n">
        <f aca="false">R397/Q397</f>
        <v>0.772392061538462</v>
      </c>
      <c r="X397" s="3" t="n">
        <v>1</v>
      </c>
    </row>
    <row r="398" customFormat="false" ht="15" hidden="false" customHeight="false" outlineLevel="0" collapsed="false">
      <c r="A398" s="0" t="s">
        <v>2915</v>
      </c>
      <c r="B398" s="0" t="s">
        <v>2916</v>
      </c>
      <c r="C398" s="0" t="s">
        <v>2917</v>
      </c>
      <c r="D398" s="0" t="s">
        <v>2066</v>
      </c>
      <c r="E398" s="0" t="n">
        <v>6.3</v>
      </c>
      <c r="F398" s="0" t="n">
        <v>53</v>
      </c>
      <c r="G398" s="5" t="n">
        <v>40641</v>
      </c>
      <c r="H398" s="0" t="s">
        <v>95</v>
      </c>
      <c r="I398" s="0" t="s">
        <v>2918</v>
      </c>
      <c r="J398" s="6" t="n">
        <v>113978</v>
      </c>
      <c r="K398" s="0" t="s">
        <v>2919</v>
      </c>
      <c r="L398" s="5" t="n">
        <v>40522</v>
      </c>
      <c r="M398" s="0" t="s">
        <v>756</v>
      </c>
      <c r="N398" s="0" t="s">
        <v>306</v>
      </c>
      <c r="O398" s="0" t="s">
        <v>2920</v>
      </c>
      <c r="P398" s="0" t="s">
        <v>2921</v>
      </c>
      <c r="Q398" s="0" t="n">
        <f aca="false">LOOKUP(A398,'budget_gross.tsv'!A$2:A$8468,'budget_gross.tsv'!B$2:B$8468)</f>
        <v>155000000</v>
      </c>
      <c r="R398" s="0" t="n">
        <f aca="false">LOOKUP(A398,'budget_gross.tsv'!A$2:A$8468,'budget_gross.tsv'!C$2:C$8468)</f>
        <v>104386950</v>
      </c>
      <c r="S398" s="1" t="n">
        <f aca="false">R398-Q398</f>
        <v>-50613050</v>
      </c>
      <c r="T398" s="2" t="n">
        <f aca="false">Q398 * 1.12</f>
        <v>173600000</v>
      </c>
      <c r="U398" s="2" t="n">
        <f aca="false">R398 * 1.12</f>
        <v>116913384</v>
      </c>
      <c r="V398" s="2" t="n">
        <f aca="false">S398 * 1.12</f>
        <v>-56686616</v>
      </c>
      <c r="W398" s="1" t="n">
        <f aca="false">R398/Q398</f>
        <v>0.673464193548387</v>
      </c>
      <c r="X398" s="3" t="n">
        <v>1</v>
      </c>
    </row>
    <row r="399" customFormat="false" ht="15" hidden="false" customHeight="false" outlineLevel="0" collapsed="false">
      <c r="A399" s="0" t="s">
        <v>2922</v>
      </c>
      <c r="B399" s="0" t="s">
        <v>2923</v>
      </c>
      <c r="C399" s="0" t="s">
        <v>2924</v>
      </c>
      <c r="D399" s="0" t="s">
        <v>2066</v>
      </c>
      <c r="E399" s="0" t="n">
        <v>4.6</v>
      </c>
      <c r="F399" s="0" t="n">
        <v>35</v>
      </c>
      <c r="G399" s="5" t="n">
        <v>40624</v>
      </c>
      <c r="H399" s="0" t="s">
        <v>2273</v>
      </c>
      <c r="I399" s="0" t="s">
        <v>2925</v>
      </c>
      <c r="J399" s="6" t="n">
        <v>17173</v>
      </c>
      <c r="K399" s="0" t="s">
        <v>2437</v>
      </c>
      <c r="L399" s="5" t="n">
        <v>40529</v>
      </c>
      <c r="M399" s="0" t="s">
        <v>649</v>
      </c>
      <c r="N399" s="0" t="s">
        <v>61</v>
      </c>
      <c r="O399" s="0" t="s">
        <v>265</v>
      </c>
      <c r="P399" s="0" t="s">
        <v>2926</v>
      </c>
      <c r="Q399" s="0" t="n">
        <f aca="false">LOOKUP(A399,'budget_gross.tsv'!A$2:A$8468,'budget_gross.tsv'!B$2:B$8468)</f>
        <v>80000000</v>
      </c>
      <c r="R399" s="0" t="n">
        <f aca="false">LOOKUP(A399,'budget_gross.tsv'!A$2:A$8468,'budget_gross.tsv'!C$2:C$8468)</f>
        <v>100246011</v>
      </c>
      <c r="S399" s="1" t="n">
        <f aca="false">R399-Q399</f>
        <v>20246011</v>
      </c>
      <c r="T399" s="2" t="n">
        <f aca="false">Q399 * 1.12</f>
        <v>89600000</v>
      </c>
      <c r="U399" s="2" t="n">
        <f aca="false">R399 * 1.12</f>
        <v>112275532.32</v>
      </c>
      <c r="V399" s="2" t="n">
        <f aca="false">S399 * 1.12</f>
        <v>22675532.32</v>
      </c>
      <c r="W399" s="1" t="n">
        <f aca="false">R399/Q399</f>
        <v>1.2530751375</v>
      </c>
      <c r="X399" s="3" t="n">
        <v>2</v>
      </c>
    </row>
    <row r="400" customFormat="false" ht="15" hidden="false" customHeight="false" outlineLevel="0" collapsed="false">
      <c r="A400" s="0" t="s">
        <v>2927</v>
      </c>
      <c r="B400" s="0" t="s">
        <v>2928</v>
      </c>
      <c r="C400" s="0" t="s">
        <v>2929</v>
      </c>
      <c r="D400" s="0" t="s">
        <v>2066</v>
      </c>
      <c r="E400" s="0" t="n">
        <v>6.8</v>
      </c>
      <c r="F400" s="0" t="n">
        <v>49</v>
      </c>
      <c r="G400" s="5" t="n">
        <v>40638</v>
      </c>
      <c r="H400" s="0" t="s">
        <v>147</v>
      </c>
      <c r="I400" s="0" t="s">
        <v>2930</v>
      </c>
      <c r="J400" s="6" t="n">
        <v>274675</v>
      </c>
      <c r="K400" s="0" t="s">
        <v>2931</v>
      </c>
      <c r="L400" s="5" t="n">
        <v>40529</v>
      </c>
      <c r="M400" s="0" t="s">
        <v>1987</v>
      </c>
      <c r="N400" s="0" t="s">
        <v>1406</v>
      </c>
      <c r="O400" s="0" t="s">
        <v>2932</v>
      </c>
      <c r="P400" s="0" t="s">
        <v>2933</v>
      </c>
      <c r="Q400" s="0" t="n">
        <f aca="false">LOOKUP(A400,'budget_gross.tsv'!A$2:A$8468,'budget_gross.tsv'!B$2:B$8468)</f>
        <v>170000000</v>
      </c>
      <c r="R400" s="0" t="n">
        <f aca="false">LOOKUP(A400,'budget_gross.tsv'!A$2:A$8468,'budget_gross.tsv'!C$2:C$8468)</f>
        <v>172062763</v>
      </c>
      <c r="S400" s="1" t="n">
        <f aca="false">R400-Q400</f>
        <v>2062763</v>
      </c>
      <c r="T400" s="2" t="n">
        <f aca="false">Q400 * 1.12</f>
        <v>190400000</v>
      </c>
      <c r="U400" s="2" t="n">
        <f aca="false">R400 * 1.12</f>
        <v>192710294.56</v>
      </c>
      <c r="V400" s="2" t="n">
        <f aca="false">S400 * 1.12</f>
        <v>2310294.56</v>
      </c>
      <c r="W400" s="1" t="n">
        <f aca="false">R400/Q400</f>
        <v>1.0121339</v>
      </c>
      <c r="X400" s="3" t="n">
        <v>2</v>
      </c>
    </row>
    <row r="401" customFormat="false" ht="15" hidden="false" customHeight="false" outlineLevel="0" collapsed="false">
      <c r="A401" s="0" t="s">
        <v>2934</v>
      </c>
      <c r="B401" s="0" t="s">
        <v>2935</v>
      </c>
      <c r="C401" s="0" t="s">
        <v>2936</v>
      </c>
      <c r="D401" s="0" t="s">
        <v>2066</v>
      </c>
      <c r="E401" s="0" t="n">
        <v>4.9</v>
      </c>
      <c r="F401" s="0" t="n">
        <v>33</v>
      </c>
      <c r="G401" s="5" t="n">
        <v>40652</v>
      </c>
      <c r="H401" s="0" t="s">
        <v>95</v>
      </c>
      <c r="I401" s="0" t="s">
        <v>2937</v>
      </c>
      <c r="J401" s="6" t="n">
        <v>55378</v>
      </c>
      <c r="K401" s="0" t="s">
        <v>2938</v>
      </c>
      <c r="L401" s="5" t="n">
        <v>40537</v>
      </c>
      <c r="M401" s="0" t="s">
        <v>107</v>
      </c>
      <c r="N401" s="0" t="s">
        <v>188</v>
      </c>
      <c r="O401" s="0" t="s">
        <v>100</v>
      </c>
      <c r="P401" s="0" t="s">
        <v>2939</v>
      </c>
      <c r="Q401" s="0" t="n">
        <f aca="false">LOOKUP(A401,'budget_gross.tsv'!A$2:A$8468,'budget_gross.tsv'!B$2:B$8468)</f>
        <v>112000000</v>
      </c>
      <c r="R401" s="0" t="n">
        <f aca="false">LOOKUP(A401,'budget_gross.tsv'!A$2:A$8468,'budget_gross.tsv'!C$2:C$8468)</f>
        <v>42779261</v>
      </c>
      <c r="S401" s="1" t="n">
        <f aca="false">R401-Q401</f>
        <v>-69220739</v>
      </c>
      <c r="T401" s="2" t="n">
        <f aca="false">Q401 * 1.12</f>
        <v>125440000</v>
      </c>
      <c r="U401" s="2" t="n">
        <f aca="false">R401 * 1.12</f>
        <v>47912772.32</v>
      </c>
      <c r="V401" s="2" t="n">
        <f aca="false">S401 * 1.12</f>
        <v>-77527227.68</v>
      </c>
      <c r="W401" s="1" t="n">
        <f aca="false">R401/Q401</f>
        <v>0.3819576875</v>
      </c>
      <c r="X401" s="3" t="n">
        <v>1</v>
      </c>
    </row>
    <row r="402" customFormat="false" ht="15" hidden="false" customHeight="false" outlineLevel="0" collapsed="false">
      <c r="A402" s="0" t="s">
        <v>2940</v>
      </c>
      <c r="B402" s="0" t="s">
        <v>2941</v>
      </c>
      <c r="C402" s="0" t="s">
        <v>2942</v>
      </c>
      <c r="D402" s="0" t="s">
        <v>2066</v>
      </c>
      <c r="E402" s="0" t="n">
        <v>7.2</v>
      </c>
      <c r="F402" s="0" t="n">
        <v>75</v>
      </c>
      <c r="G402" s="5" t="n">
        <v>40739</v>
      </c>
      <c r="H402" s="0" t="s">
        <v>194</v>
      </c>
      <c r="I402" s="0" t="s">
        <v>2943</v>
      </c>
      <c r="J402" s="6" t="n">
        <v>194569</v>
      </c>
      <c r="K402" s="0" t="s">
        <v>2944</v>
      </c>
      <c r="L402" s="5" t="n">
        <v>40606</v>
      </c>
      <c r="M402" s="0" t="s">
        <v>1369</v>
      </c>
      <c r="N402" s="0" t="s">
        <v>61</v>
      </c>
      <c r="O402" s="0" t="s">
        <v>2945</v>
      </c>
      <c r="P402" s="0" t="s">
        <v>2946</v>
      </c>
      <c r="Q402" s="0" t="n">
        <f aca="false">LOOKUP(A402,'budget_gross.tsv'!A$2:A$8468,'budget_gross.tsv'!B$2:B$8468)</f>
        <v>135000000</v>
      </c>
      <c r="R402" s="0" t="n">
        <f aca="false">LOOKUP(A402,'budget_gross.tsv'!A$2:A$8468,'budget_gross.tsv'!C$2:C$8468)</f>
        <v>123477607</v>
      </c>
      <c r="S402" s="1" t="n">
        <f aca="false">R402-Q402</f>
        <v>-11522393</v>
      </c>
      <c r="T402" s="2" t="n">
        <f aca="false">Q402 * 1.09</f>
        <v>147150000</v>
      </c>
      <c r="U402" s="2" t="n">
        <f aca="false">R402 * 1.09</f>
        <v>134590591.63</v>
      </c>
      <c r="V402" s="2" t="n">
        <f aca="false">S402 * 1.09</f>
        <v>-12559408.37</v>
      </c>
      <c r="W402" s="1" t="n">
        <f aca="false">R402/Q402</f>
        <v>0.914648940740741</v>
      </c>
      <c r="X402" s="3" t="n">
        <v>1</v>
      </c>
    </row>
    <row r="403" customFormat="false" ht="15" hidden="false" customHeight="false" outlineLevel="0" collapsed="false">
      <c r="A403" s="0" t="s">
        <v>2947</v>
      </c>
      <c r="B403" s="0" t="s">
        <v>2948</v>
      </c>
      <c r="C403" s="0" t="s">
        <v>2949</v>
      </c>
      <c r="D403" s="0" t="s">
        <v>2066</v>
      </c>
      <c r="E403" s="0" t="n">
        <v>5.4</v>
      </c>
      <c r="F403" s="0" t="n">
        <v>49</v>
      </c>
      <c r="G403" s="5" t="n">
        <v>40764</v>
      </c>
      <c r="H403" s="0" t="s">
        <v>147</v>
      </c>
      <c r="I403" s="0" t="s">
        <v>2950</v>
      </c>
      <c r="J403" s="6" t="n">
        <v>18306</v>
      </c>
      <c r="K403" s="0" t="s">
        <v>2951</v>
      </c>
      <c r="L403" s="5" t="n">
        <v>40613</v>
      </c>
      <c r="M403" s="0" t="s">
        <v>305</v>
      </c>
      <c r="N403" s="0" t="s">
        <v>80</v>
      </c>
      <c r="O403" s="0" t="s">
        <v>290</v>
      </c>
      <c r="P403" s="0" t="s">
        <v>2952</v>
      </c>
      <c r="Q403" s="0" t="n">
        <f aca="false">LOOKUP(A403,'budget_gross.tsv'!A$2:A$8468,'budget_gross.tsv'!B$2:B$8468)</f>
        <v>150000000</v>
      </c>
      <c r="R403" s="0" t="n">
        <f aca="false">LOOKUP(A403,'budget_gross.tsv'!A$2:A$8468,'budget_gross.tsv'!C$2:C$8468)</f>
        <v>21379315</v>
      </c>
      <c r="S403" s="1" t="n">
        <f aca="false">R403-Q403</f>
        <v>-128620685</v>
      </c>
      <c r="T403" s="2" t="n">
        <f aca="false">Q403 * 1.09</f>
        <v>163500000</v>
      </c>
      <c r="U403" s="2" t="n">
        <f aca="false">R403 * 1.09</f>
        <v>23303453.35</v>
      </c>
      <c r="V403" s="2" t="n">
        <f aca="false">S403 * 1.09</f>
        <v>-140196546.65</v>
      </c>
      <c r="W403" s="1" t="n">
        <f aca="false">R403/Q403</f>
        <v>0.142528766666667</v>
      </c>
      <c r="X403" s="3" t="n">
        <v>1</v>
      </c>
    </row>
    <row r="404" customFormat="false" ht="15" hidden="false" customHeight="false" outlineLevel="0" collapsed="false">
      <c r="A404" s="0" t="s">
        <v>2953</v>
      </c>
      <c r="B404" s="0" t="s">
        <v>2954</v>
      </c>
      <c r="C404" s="0" t="s">
        <v>2955</v>
      </c>
      <c r="D404" s="0" t="s">
        <v>2066</v>
      </c>
      <c r="E404" s="0" t="n">
        <v>6.6</v>
      </c>
      <c r="F404" s="0" t="n">
        <v>51</v>
      </c>
      <c r="G404" s="5" t="n">
        <v>40715</v>
      </c>
      <c r="H404" s="0" t="s">
        <v>95</v>
      </c>
      <c r="I404" s="0" t="s">
        <v>2956</v>
      </c>
      <c r="J404" s="6" t="n">
        <v>20287</v>
      </c>
      <c r="K404" s="0" t="s">
        <v>2697</v>
      </c>
      <c r="L404" s="5" t="n">
        <v>40627</v>
      </c>
      <c r="M404" s="0" t="s">
        <v>258</v>
      </c>
      <c r="N404" s="0" t="s">
        <v>2091</v>
      </c>
      <c r="O404" s="0" t="s">
        <v>563</v>
      </c>
      <c r="P404" s="0" t="s">
        <v>2957</v>
      </c>
      <c r="Q404" s="0" t="n">
        <f aca="false">LOOKUP(A404,'budget_gross.tsv'!A$2:A$8468,'budget_gross.tsv'!B$2:B$8468)</f>
        <v>21000000</v>
      </c>
      <c r="R404" s="0" t="n">
        <f aca="false">LOOKUP(A404,'budget_gross.tsv'!A$2:A$8468,'budget_gross.tsv'!C$2:C$8468)</f>
        <v>52698535</v>
      </c>
      <c r="S404" s="1" t="n">
        <f aca="false">R404-Q404</f>
        <v>31698535</v>
      </c>
      <c r="T404" s="2" t="n">
        <f aca="false">Q404 * 1.09</f>
        <v>22890000</v>
      </c>
      <c r="U404" s="2" t="n">
        <f aca="false">R404 * 1.09</f>
        <v>57441403.15</v>
      </c>
      <c r="V404" s="2" t="n">
        <f aca="false">S404 * 1.09</f>
        <v>34551403.15</v>
      </c>
      <c r="W404" s="1" t="n">
        <f aca="false">R404/Q404</f>
        <v>2.50945404761905</v>
      </c>
      <c r="X404" s="3" t="n">
        <v>3</v>
      </c>
    </row>
    <row r="405" customFormat="false" ht="15" hidden="false" customHeight="false" outlineLevel="0" collapsed="false">
      <c r="A405" s="0" t="s">
        <v>2958</v>
      </c>
      <c r="B405" s="0" t="s">
        <v>2959</v>
      </c>
      <c r="C405" s="0" t="s">
        <v>2960</v>
      </c>
      <c r="D405" s="0" t="s">
        <v>2066</v>
      </c>
      <c r="E405" s="0" t="n">
        <v>5.5</v>
      </c>
      <c r="F405" s="0" t="n">
        <v>41</v>
      </c>
      <c r="G405" s="5" t="n">
        <v>40991</v>
      </c>
      <c r="H405" s="0" t="s">
        <v>86</v>
      </c>
      <c r="I405" s="0" t="s">
        <v>2961</v>
      </c>
      <c r="J405" s="6" t="n">
        <v>25506</v>
      </c>
      <c r="K405" s="0" t="s">
        <v>2962</v>
      </c>
      <c r="L405" s="5" t="n">
        <v>40634</v>
      </c>
      <c r="M405" s="0" t="s">
        <v>486</v>
      </c>
      <c r="N405" s="0" t="s">
        <v>61</v>
      </c>
      <c r="O405" s="0" t="s">
        <v>290</v>
      </c>
      <c r="P405" s="0" t="s">
        <v>2963</v>
      </c>
      <c r="Q405" s="0" t="n">
        <f aca="false">LOOKUP(A405,'budget_gross.tsv'!A$2:A$8468,'budget_gross.tsv'!B$2:B$8468)</f>
        <v>63000000</v>
      </c>
      <c r="R405" s="0" t="n">
        <f aca="false">LOOKUP(A405,'budget_gross.tsv'!A$2:A$8468,'budget_gross.tsv'!C$2:C$8468)</f>
        <v>108085305</v>
      </c>
      <c r="S405" s="1" t="n">
        <f aca="false">R405-Q405</f>
        <v>45085305</v>
      </c>
      <c r="T405" s="2" t="n">
        <f aca="false">Q405 * 1.09</f>
        <v>68670000</v>
      </c>
      <c r="U405" s="2" t="n">
        <f aca="false">R405 * 1.09</f>
        <v>117812982.45</v>
      </c>
      <c r="V405" s="2" t="n">
        <f aca="false">S405 * 1.09</f>
        <v>49142982.45</v>
      </c>
      <c r="W405" s="1" t="n">
        <f aca="false">R405/Q405</f>
        <v>1.71563976190476</v>
      </c>
      <c r="X405" s="3" t="n">
        <v>2</v>
      </c>
    </row>
    <row r="406" customFormat="false" ht="15" hidden="false" customHeight="false" outlineLevel="0" collapsed="false">
      <c r="A406" s="0" t="s">
        <v>2964</v>
      </c>
      <c r="B406" s="0" t="s">
        <v>2965</v>
      </c>
      <c r="C406" s="0" t="s">
        <v>2966</v>
      </c>
      <c r="D406" s="0" t="s">
        <v>2066</v>
      </c>
      <c r="E406" s="0" t="n">
        <v>7.1</v>
      </c>
      <c r="F406" s="0" t="n">
        <v>53</v>
      </c>
      <c r="G406" s="5" t="n">
        <v>40757</v>
      </c>
      <c r="H406" s="0" t="s">
        <v>2967</v>
      </c>
      <c r="I406" s="0" t="s">
        <v>2968</v>
      </c>
      <c r="J406" s="6" t="n">
        <v>37495</v>
      </c>
      <c r="K406" s="0" t="s">
        <v>2969</v>
      </c>
      <c r="L406" s="5" t="n">
        <v>40641</v>
      </c>
      <c r="M406" s="0" t="s">
        <v>51</v>
      </c>
      <c r="N406" s="0" t="s">
        <v>2124</v>
      </c>
      <c r="O406" s="0" t="s">
        <v>2170</v>
      </c>
      <c r="P406" s="0" t="s">
        <v>2970</v>
      </c>
      <c r="Q406" s="0" t="n">
        <f aca="false">LOOKUP(A406,'budget_gross.tsv'!A$2:A$8468,'budget_gross.tsv'!B$2:B$8468)</f>
        <v>18000000</v>
      </c>
      <c r="R406" s="0" t="n">
        <f aca="false">LOOKUP(A406,'budget_gross.tsv'!A$2:A$8468,'budget_gross.tsv'!C$2:C$8468)</f>
        <v>43853424</v>
      </c>
      <c r="S406" s="1" t="n">
        <f aca="false">R406-Q406</f>
        <v>25853424</v>
      </c>
      <c r="T406" s="2" t="n">
        <f aca="false">Q406 * 1.09</f>
        <v>19620000</v>
      </c>
      <c r="U406" s="2" t="n">
        <f aca="false">R406 * 1.09</f>
        <v>47800232.16</v>
      </c>
      <c r="V406" s="2" t="n">
        <f aca="false">S406 * 1.09</f>
        <v>28180232.16</v>
      </c>
      <c r="W406" s="1" t="n">
        <f aca="false">R406/Q406</f>
        <v>2.43630133333333</v>
      </c>
      <c r="X406" s="3" t="n">
        <v>3</v>
      </c>
    </row>
    <row r="407" customFormat="false" ht="15" hidden="false" customHeight="false" outlineLevel="0" collapsed="false">
      <c r="A407" s="0" t="s">
        <v>2971</v>
      </c>
      <c r="B407" s="0" t="s">
        <v>2972</v>
      </c>
      <c r="C407" s="0" t="s">
        <v>2973</v>
      </c>
      <c r="D407" s="0" t="s">
        <v>2066</v>
      </c>
      <c r="E407" s="0" t="n">
        <v>5.4</v>
      </c>
      <c r="F407" s="0" t="n">
        <v>50</v>
      </c>
      <c r="G407" s="5" t="n">
        <v>40785</v>
      </c>
      <c r="H407" s="0" t="s">
        <v>147</v>
      </c>
      <c r="I407" s="0" t="s">
        <v>2974</v>
      </c>
      <c r="J407" s="6" t="n">
        <v>13275</v>
      </c>
      <c r="K407" s="0" t="s">
        <v>2975</v>
      </c>
      <c r="L407" s="5" t="n">
        <v>40662</v>
      </c>
      <c r="M407" s="0" t="s">
        <v>313</v>
      </c>
      <c r="N407" s="0" t="s">
        <v>356</v>
      </c>
      <c r="O407" s="0" t="s">
        <v>90</v>
      </c>
      <c r="P407" s="0" t="s">
        <v>2976</v>
      </c>
      <c r="Q407" s="0" t="n">
        <f aca="false">LOOKUP(A407,'budget_gross.tsv'!A$2:A$8468,'budget_gross.tsv'!B$2:B$8468)</f>
        <v>8000000</v>
      </c>
      <c r="R407" s="0" t="n">
        <f aca="false">LOOKUP(A407,'budget_gross.tsv'!A$2:A$8468,'budget_gross.tsv'!C$2:C$8468)</f>
        <v>10130219</v>
      </c>
      <c r="S407" s="1" t="n">
        <f aca="false">R407-Q407</f>
        <v>2130219</v>
      </c>
      <c r="T407" s="2" t="n">
        <f aca="false">Q407 * 1.09</f>
        <v>8720000</v>
      </c>
      <c r="U407" s="2" t="n">
        <f aca="false">R407 * 1.09</f>
        <v>11041938.71</v>
      </c>
      <c r="V407" s="2" t="n">
        <f aca="false">S407 * 1.09</f>
        <v>2321938.71</v>
      </c>
      <c r="W407" s="1" t="n">
        <f aca="false">R407/Q407</f>
        <v>1.266277375</v>
      </c>
      <c r="X407" s="3" t="n">
        <v>2</v>
      </c>
    </row>
    <row r="408" customFormat="false" ht="15" hidden="false" customHeight="false" outlineLevel="0" collapsed="false">
      <c r="A408" s="0" t="s">
        <v>2977</v>
      </c>
      <c r="B408" s="0" t="s">
        <v>2978</v>
      </c>
      <c r="C408" s="0" t="s">
        <v>2979</v>
      </c>
      <c r="D408" s="0" t="s">
        <v>2066</v>
      </c>
      <c r="E408" s="0" t="n">
        <v>4.8</v>
      </c>
      <c r="F408" s="0" t="n">
        <v>20</v>
      </c>
      <c r="G408" s="5" t="n">
        <v>40771</v>
      </c>
      <c r="H408" s="0" t="s">
        <v>2980</v>
      </c>
      <c r="I408" s="0" t="s">
        <v>2981</v>
      </c>
      <c r="J408" s="6" t="n">
        <v>10121</v>
      </c>
      <c r="K408" s="0" t="s">
        <v>2982</v>
      </c>
      <c r="L408" s="5" t="n">
        <v>40662</v>
      </c>
      <c r="M408" s="0" t="s">
        <v>124</v>
      </c>
      <c r="N408" s="0" t="s">
        <v>2698</v>
      </c>
      <c r="O408" s="0" t="s">
        <v>781</v>
      </c>
      <c r="P408" s="0" t="s">
        <v>2983</v>
      </c>
      <c r="Q408" s="0" t="n">
        <f aca="false">LOOKUP(A408,'budget_gross.tsv'!A$2:A$8468,'budget_gross.tsv'!B$2:B$8468)</f>
        <v>30000000</v>
      </c>
      <c r="R408" s="0" t="n">
        <f aca="false">LOOKUP(A408,'budget_gross.tsv'!A$2:A$8468,'budget_gross.tsv'!C$2:C$8468)</f>
        <v>10143779</v>
      </c>
      <c r="S408" s="1" t="n">
        <f aca="false">R408-Q408</f>
        <v>-19856221</v>
      </c>
      <c r="T408" s="2" t="n">
        <f aca="false">Q408 * 1.09</f>
        <v>32700000</v>
      </c>
      <c r="U408" s="2" t="n">
        <f aca="false">R408 * 1.09</f>
        <v>11056719.11</v>
      </c>
      <c r="V408" s="2" t="n">
        <f aca="false">S408 * 1.09</f>
        <v>-21643280.89</v>
      </c>
      <c r="W408" s="1" t="n">
        <f aca="false">R408/Q408</f>
        <v>0.338125966666667</v>
      </c>
      <c r="X408" s="3" t="n">
        <v>1</v>
      </c>
    </row>
    <row r="409" customFormat="false" ht="15" hidden="false" customHeight="false" outlineLevel="0" collapsed="false">
      <c r="A409" s="0" t="s">
        <v>2984</v>
      </c>
      <c r="B409" s="0" t="s">
        <v>2985</v>
      </c>
      <c r="C409" s="0" t="s">
        <v>2986</v>
      </c>
      <c r="D409" s="0" t="s">
        <v>2066</v>
      </c>
      <c r="E409" s="0" t="n">
        <v>7.1</v>
      </c>
      <c r="F409" s="0" t="n">
        <v>82</v>
      </c>
      <c r="G409" s="5" t="n">
        <v>41114</v>
      </c>
      <c r="H409" s="0" t="s">
        <v>2987</v>
      </c>
      <c r="I409" s="0" t="s">
        <v>2988</v>
      </c>
      <c r="J409" s="6" t="n">
        <v>4881</v>
      </c>
      <c r="K409" s="0" t="s">
        <v>2989</v>
      </c>
      <c r="L409" s="5" t="n">
        <v>40688</v>
      </c>
      <c r="M409" s="0" t="s">
        <v>1369</v>
      </c>
      <c r="N409" s="0" t="s">
        <v>356</v>
      </c>
      <c r="O409" s="0" t="s">
        <v>2990</v>
      </c>
      <c r="P409" s="0" t="s">
        <v>2991</v>
      </c>
      <c r="Q409" s="0" t="n">
        <f aca="false">LOOKUP(A409,'budget_gross.tsv'!A$2:A$8468,'budget_gross.tsv'!B$2:B$8468)</f>
        <v>2007758</v>
      </c>
      <c r="R409" s="0" t="n">
        <v>2007758</v>
      </c>
      <c r="S409" s="1" t="n">
        <f aca="false">R409-Q409</f>
        <v>0</v>
      </c>
      <c r="T409" s="2" t="n">
        <f aca="false">Q409 * 1.09</f>
        <v>2188456.22</v>
      </c>
      <c r="U409" s="2" t="n">
        <f aca="false">R409 * 1.09</f>
        <v>2188456.22</v>
      </c>
      <c r="V409" s="2" t="n">
        <f aca="false">S409 * 1.09</f>
        <v>0</v>
      </c>
      <c r="W409" s="1" t="n">
        <f aca="false">R409/Q409</f>
        <v>1</v>
      </c>
      <c r="X409" s="3" t="n">
        <v>2</v>
      </c>
    </row>
    <row r="410" customFormat="false" ht="15" hidden="false" customHeight="false" outlineLevel="0" collapsed="false">
      <c r="A410" s="0" t="s">
        <v>2992</v>
      </c>
      <c r="B410" s="0" t="s">
        <v>2993</v>
      </c>
      <c r="C410" s="0" t="s">
        <v>2994</v>
      </c>
      <c r="D410" s="0" t="s">
        <v>2066</v>
      </c>
      <c r="E410" s="0" t="n">
        <v>7.3</v>
      </c>
      <c r="F410" s="0" t="n">
        <v>67</v>
      </c>
      <c r="G410" s="5" t="n">
        <v>40890</v>
      </c>
      <c r="H410" s="0" t="s">
        <v>2995</v>
      </c>
      <c r="I410" s="0" t="s">
        <v>2996</v>
      </c>
      <c r="J410" s="6" t="n">
        <v>197532</v>
      </c>
      <c r="K410" s="0" t="s">
        <v>2997</v>
      </c>
      <c r="L410" s="5" t="n">
        <v>40689</v>
      </c>
      <c r="M410" s="0" t="s">
        <v>427</v>
      </c>
      <c r="N410" s="0" t="s">
        <v>2431</v>
      </c>
      <c r="O410" s="0" t="s">
        <v>2998</v>
      </c>
      <c r="P410" s="0" t="s">
        <v>2999</v>
      </c>
      <c r="Q410" s="0" t="n">
        <f aca="false">LOOKUP(A410,'budget_gross.tsv'!A$2:A$8468,'budget_gross.tsv'!B$2:B$8468)</f>
        <v>150000000</v>
      </c>
      <c r="R410" s="0" t="n">
        <f aca="false">LOOKUP(A410,'budget_gross.tsv'!A$2:A$8468,'budget_gross.tsv'!C$2:C$8468)</f>
        <v>165249063</v>
      </c>
      <c r="S410" s="1" t="n">
        <f aca="false">R410-Q410</f>
        <v>15249063</v>
      </c>
      <c r="T410" s="2" t="n">
        <f aca="false">Q410 * 1.09</f>
        <v>163500000</v>
      </c>
      <c r="U410" s="2" t="n">
        <f aca="false">R410 * 1.09</f>
        <v>180121478.67</v>
      </c>
      <c r="V410" s="2" t="n">
        <f aca="false">S410 * 1.09</f>
        <v>16621478.67</v>
      </c>
      <c r="W410" s="1" t="n">
        <f aca="false">R410/Q410</f>
        <v>1.10166042</v>
      </c>
      <c r="X410" s="3" t="n">
        <v>2</v>
      </c>
    </row>
    <row r="411" customFormat="false" ht="15" hidden="false" customHeight="false" outlineLevel="0" collapsed="false">
      <c r="A411" s="0" t="s">
        <v>3000</v>
      </c>
      <c r="B411" s="0" t="s">
        <v>3001</v>
      </c>
      <c r="C411" s="0" t="s">
        <v>3002</v>
      </c>
      <c r="D411" s="0" t="s">
        <v>2066</v>
      </c>
      <c r="E411" s="0" t="n">
        <v>4.2</v>
      </c>
      <c r="F411" s="0" t="n">
        <v>37</v>
      </c>
      <c r="G411" s="5" t="n">
        <v>40827</v>
      </c>
      <c r="H411" s="0" t="s">
        <v>3003</v>
      </c>
      <c r="I411" s="0" t="s">
        <v>3004</v>
      </c>
      <c r="J411" s="6" t="n">
        <v>2462</v>
      </c>
      <c r="K411" s="0" t="s">
        <v>2624</v>
      </c>
      <c r="L411" s="5" t="n">
        <v>40704</v>
      </c>
      <c r="M411" s="0" t="s">
        <v>1512</v>
      </c>
      <c r="N411" s="0" t="s">
        <v>2091</v>
      </c>
      <c r="O411" s="0" t="s">
        <v>1585</v>
      </c>
      <c r="P411" s="0" t="s">
        <v>3005</v>
      </c>
      <c r="Q411" s="0" t="n">
        <f aca="false">LOOKUP(A411,'budget_gross.tsv'!A$2:A$8468,'budget_gross.tsv'!B$2:B$8468)</f>
        <v>20000000</v>
      </c>
      <c r="R411" s="0" t="n">
        <f aca="false">LOOKUP(A411,'budget_gross.tsv'!A$2:A$8468,'budget_gross.tsv'!C$2:C$8468)</f>
        <v>15000994</v>
      </c>
      <c r="S411" s="1" t="n">
        <f aca="false">R411-Q411</f>
        <v>-4999006</v>
      </c>
      <c r="T411" s="2" t="n">
        <f aca="false">Q411 * 1.09</f>
        <v>21800000</v>
      </c>
      <c r="U411" s="2" t="n">
        <f aca="false">R411 * 1.09</f>
        <v>16351083.46</v>
      </c>
      <c r="V411" s="2" t="n">
        <f aca="false">S411 * 1.09</f>
        <v>-5448916.54</v>
      </c>
      <c r="W411" s="1" t="n">
        <f aca="false">R411/Q411</f>
        <v>0.7500497</v>
      </c>
      <c r="X411" s="3" t="n">
        <v>1</v>
      </c>
    </row>
    <row r="412" customFormat="false" ht="15" hidden="false" customHeight="false" outlineLevel="0" collapsed="false">
      <c r="A412" s="0" t="s">
        <v>3006</v>
      </c>
      <c r="B412" s="0" t="s">
        <v>3007</v>
      </c>
      <c r="C412" s="0" t="s">
        <v>3008</v>
      </c>
      <c r="D412" s="0" t="s">
        <v>2066</v>
      </c>
      <c r="E412" s="0" t="n">
        <v>6</v>
      </c>
      <c r="F412" s="0" t="n">
        <v>53</v>
      </c>
      <c r="G412" s="5" t="n">
        <v>40883</v>
      </c>
      <c r="H412" s="0" t="s">
        <v>95</v>
      </c>
      <c r="I412" s="0" t="s">
        <v>3009</v>
      </c>
      <c r="J412" s="6" t="n">
        <v>71724</v>
      </c>
      <c r="K412" s="0" t="s">
        <v>2372</v>
      </c>
      <c r="L412" s="5" t="n">
        <v>40711</v>
      </c>
      <c r="M412" s="0" t="s">
        <v>272</v>
      </c>
      <c r="N412" s="0" t="s">
        <v>99</v>
      </c>
      <c r="O412" s="0" t="s">
        <v>189</v>
      </c>
      <c r="P412" s="0" t="s">
        <v>3010</v>
      </c>
      <c r="Q412" s="0" t="n">
        <f aca="false">LOOKUP(A412,'budget_gross.tsv'!A$2:A$8468,'budget_gross.tsv'!B$2:B$8468)</f>
        <v>55000000</v>
      </c>
      <c r="R412" s="0" t="n">
        <f aca="false">LOOKUP(A412,'budget_gross.tsv'!A$2:A$8468,'budget_gross.tsv'!C$2:C$8468)</f>
        <v>68224452</v>
      </c>
      <c r="S412" s="1" t="n">
        <f aca="false">R412-Q412</f>
        <v>13224452</v>
      </c>
      <c r="T412" s="2" t="n">
        <f aca="false">Q412 * 1.09</f>
        <v>59950000</v>
      </c>
      <c r="U412" s="2" t="n">
        <f aca="false">R412 * 1.09</f>
        <v>74364652.68</v>
      </c>
      <c r="V412" s="2" t="n">
        <f aca="false">S412 * 1.09</f>
        <v>14414652.68</v>
      </c>
      <c r="W412" s="1" t="n">
        <f aca="false">R412/Q412</f>
        <v>1.24044458181818</v>
      </c>
      <c r="X412" s="3" t="n">
        <v>2</v>
      </c>
    </row>
    <row r="413" customFormat="false" ht="15" hidden="false" customHeight="false" outlineLevel="0" collapsed="false">
      <c r="A413" s="0" t="s">
        <v>3011</v>
      </c>
      <c r="B413" s="0" t="s">
        <v>3012</v>
      </c>
      <c r="C413" s="0" t="s">
        <v>3013</v>
      </c>
      <c r="D413" s="0" t="s">
        <v>2066</v>
      </c>
      <c r="E413" s="0" t="n">
        <v>5.8</v>
      </c>
      <c r="F413" s="0" t="n">
        <v>43</v>
      </c>
      <c r="G413" s="5" t="n">
        <v>40834</v>
      </c>
      <c r="H413" s="0" t="s">
        <v>95</v>
      </c>
      <c r="I413" s="0" t="s">
        <v>3014</v>
      </c>
      <c r="J413" s="6" t="n">
        <v>34952</v>
      </c>
      <c r="K413" s="0" t="s">
        <v>3015</v>
      </c>
      <c r="L413" s="5" t="n">
        <v>40725</v>
      </c>
      <c r="M413" s="0" t="s">
        <v>347</v>
      </c>
      <c r="N413" s="0" t="s">
        <v>188</v>
      </c>
      <c r="O413" s="0" t="s">
        <v>537</v>
      </c>
      <c r="P413" s="0" t="s">
        <v>3016</v>
      </c>
      <c r="Q413" s="0" t="n">
        <f aca="false">LOOKUP(A413,'budget_gross.tsv'!A$2:A$8468,'budget_gross.tsv'!B$2:B$8468)</f>
        <v>20000000</v>
      </c>
      <c r="R413" s="0" t="n">
        <f aca="false">LOOKUP(A413,'budget_gross.tsv'!A$2:A$8468,'budget_gross.tsv'!C$2:C$8468)</f>
        <v>23186769</v>
      </c>
      <c r="S413" s="1" t="n">
        <f aca="false">R413-Q413</f>
        <v>3186769</v>
      </c>
      <c r="T413" s="2" t="n">
        <f aca="false">Q413 * 1.09</f>
        <v>21800000</v>
      </c>
      <c r="U413" s="2" t="n">
        <f aca="false">R413 * 1.09</f>
        <v>25273578.21</v>
      </c>
      <c r="V413" s="2" t="n">
        <f aca="false">S413 * 1.09</f>
        <v>3473578.21</v>
      </c>
      <c r="W413" s="1" t="n">
        <f aca="false">R413/Q413</f>
        <v>1.15933845</v>
      </c>
      <c r="X413" s="3" t="n">
        <v>2</v>
      </c>
    </row>
    <row r="414" customFormat="false" ht="15" hidden="false" customHeight="false" outlineLevel="0" collapsed="false">
      <c r="A414" s="0" t="s">
        <v>3017</v>
      </c>
      <c r="B414" s="0" t="s">
        <v>3018</v>
      </c>
      <c r="C414" s="0" t="s">
        <v>3019</v>
      </c>
      <c r="D414" s="0" t="s">
        <v>2066</v>
      </c>
      <c r="E414" s="0" t="n">
        <v>5.2</v>
      </c>
      <c r="F414" s="0" t="n">
        <v>30</v>
      </c>
      <c r="G414" s="5" t="n">
        <v>40827</v>
      </c>
      <c r="H414" s="0" t="s">
        <v>2153</v>
      </c>
      <c r="I414" s="0" t="s">
        <v>3020</v>
      </c>
      <c r="J414" s="6" t="n">
        <v>47137</v>
      </c>
      <c r="K414" s="0" t="s">
        <v>3021</v>
      </c>
      <c r="L414" s="5" t="n">
        <v>40732</v>
      </c>
      <c r="M414" s="0" t="s">
        <v>165</v>
      </c>
      <c r="N414" s="0" t="s">
        <v>2148</v>
      </c>
      <c r="O414" s="0" t="s">
        <v>1167</v>
      </c>
      <c r="P414" s="0" t="s">
        <v>3022</v>
      </c>
      <c r="Q414" s="0" t="n">
        <f aca="false">LOOKUP(A414,'budget_gross.tsv'!A$2:A$8468,'budget_gross.tsv'!B$2:B$8468)</f>
        <v>80000000</v>
      </c>
      <c r="R414" s="0" t="n">
        <f aca="false">LOOKUP(A414,'budget_gross.tsv'!A$2:A$8468,'budget_gross.tsv'!C$2:C$8468)</f>
        <v>80360843</v>
      </c>
      <c r="S414" s="1" t="n">
        <f aca="false">R414-Q414</f>
        <v>360843</v>
      </c>
      <c r="T414" s="2" t="n">
        <f aca="false">Q414 * 1.09</f>
        <v>87200000</v>
      </c>
      <c r="U414" s="2" t="n">
        <f aca="false">R414 * 1.09</f>
        <v>87593318.87</v>
      </c>
      <c r="V414" s="2" t="n">
        <f aca="false">S414 * 1.09</f>
        <v>393318.87</v>
      </c>
      <c r="W414" s="1" t="n">
        <f aca="false">R414/Q414</f>
        <v>1.0045105375</v>
      </c>
      <c r="X414" s="3" t="n">
        <v>2</v>
      </c>
    </row>
    <row r="415" customFormat="false" ht="15" hidden="false" customHeight="false" outlineLevel="0" collapsed="false">
      <c r="A415" s="0" t="s">
        <v>3023</v>
      </c>
      <c r="B415" s="0" t="s">
        <v>3024</v>
      </c>
      <c r="C415" s="0" t="s">
        <v>3025</v>
      </c>
      <c r="D415" s="0" t="s">
        <v>2066</v>
      </c>
      <c r="E415" s="0" t="n">
        <v>5.4</v>
      </c>
      <c r="F415" s="0" t="n">
        <v>48</v>
      </c>
      <c r="G415" s="5" t="n">
        <v>40897</v>
      </c>
      <c r="H415" s="0" t="s">
        <v>95</v>
      </c>
      <c r="I415" s="0" t="s">
        <v>3026</v>
      </c>
      <c r="J415" s="6" t="n">
        <v>5260</v>
      </c>
      <c r="K415" s="0" t="s">
        <v>3027</v>
      </c>
      <c r="L415" s="5" t="n">
        <v>40767</v>
      </c>
      <c r="M415" s="0" t="s">
        <v>70</v>
      </c>
      <c r="N415" s="0" t="s">
        <v>116</v>
      </c>
      <c r="O415" s="0" t="s">
        <v>28</v>
      </c>
      <c r="P415" s="0" t="s">
        <v>3028</v>
      </c>
      <c r="Q415" s="0" t="n">
        <f aca="false">LOOKUP(A415,'budget_gross.tsv'!A$2:A$8468,'budget_gross.tsv'!B$2:B$8468)</f>
        <v>9000000</v>
      </c>
      <c r="R415" s="0" t="n">
        <f aca="false">LOOKUP(A415,'budget_gross.tsv'!A$2:A$8468,'budget_gross.tsv'!C$2:C$8468)</f>
        <v>11860839</v>
      </c>
      <c r="S415" s="1" t="n">
        <f aca="false">R415-Q415</f>
        <v>2860839</v>
      </c>
      <c r="T415" s="2" t="n">
        <f aca="false">Q415 * 1.09</f>
        <v>9810000</v>
      </c>
      <c r="U415" s="2" t="n">
        <f aca="false">R415 * 1.09</f>
        <v>12928314.51</v>
      </c>
      <c r="V415" s="2" t="n">
        <f aca="false">S415 * 1.09</f>
        <v>3118314.51</v>
      </c>
      <c r="W415" s="1" t="n">
        <f aca="false">R415/Q415</f>
        <v>1.317871</v>
      </c>
      <c r="X415" s="3" t="n">
        <v>2</v>
      </c>
    </row>
    <row r="416" customFormat="false" ht="15" hidden="false" customHeight="false" outlineLevel="0" collapsed="false">
      <c r="A416" s="0" t="s">
        <v>3029</v>
      </c>
      <c r="B416" s="0" t="s">
        <v>3030</v>
      </c>
      <c r="C416" s="0" t="s">
        <v>3031</v>
      </c>
      <c r="D416" s="0" t="s">
        <v>2066</v>
      </c>
      <c r="E416" s="0" t="n">
        <v>3.6</v>
      </c>
      <c r="F416" s="0" t="n">
        <v>37</v>
      </c>
      <c r="G416" s="5" t="n">
        <v>40869</v>
      </c>
      <c r="H416" s="0" t="s">
        <v>3032</v>
      </c>
      <c r="I416" s="0" t="s">
        <v>3033</v>
      </c>
      <c r="J416" s="6" t="n">
        <v>16932</v>
      </c>
      <c r="K416" s="0" t="s">
        <v>2636</v>
      </c>
      <c r="L416" s="5" t="n">
        <v>40774</v>
      </c>
      <c r="M416" s="0" t="s">
        <v>223</v>
      </c>
      <c r="N416" s="0" t="s">
        <v>1370</v>
      </c>
      <c r="O416" s="0" t="s">
        <v>34</v>
      </c>
      <c r="P416" s="0" t="s">
        <v>3034</v>
      </c>
      <c r="Q416" s="0" t="n">
        <f aca="false">LOOKUP(A416,'budget_gross.tsv'!A$2:A$8468,'budget_gross.tsv'!B$2:B$8468)</f>
        <v>27000000</v>
      </c>
      <c r="R416" s="0" t="n">
        <f aca="false">LOOKUP(A416,'budget_gross.tsv'!A$2:A$8468,'budget_gross.tsv'!C$2:C$8468)</f>
        <v>38538188</v>
      </c>
      <c r="S416" s="1" t="n">
        <f aca="false">R416-Q416</f>
        <v>11538188</v>
      </c>
      <c r="T416" s="2" t="n">
        <f aca="false">Q416 * 1.09</f>
        <v>29430000</v>
      </c>
      <c r="U416" s="2" t="n">
        <f aca="false">R416 * 1.09</f>
        <v>42006624.92</v>
      </c>
      <c r="V416" s="2" t="n">
        <f aca="false">S416 * 1.09</f>
        <v>12576624.92</v>
      </c>
      <c r="W416" s="1" t="n">
        <f aca="false">R416/Q416</f>
        <v>1.4273402962963</v>
      </c>
      <c r="X416" s="3" t="n">
        <v>2</v>
      </c>
    </row>
    <row r="417" customFormat="false" ht="15" hidden="false" customHeight="false" outlineLevel="0" collapsed="false">
      <c r="A417" s="0" t="s">
        <v>3035</v>
      </c>
      <c r="B417" s="0" t="s">
        <v>3036</v>
      </c>
      <c r="C417" s="0" t="s">
        <v>3037</v>
      </c>
      <c r="D417" s="0" t="s">
        <v>2066</v>
      </c>
      <c r="E417" s="0" t="n">
        <v>6.9</v>
      </c>
      <c r="F417" s="0" t="n">
        <v>64</v>
      </c>
      <c r="G417" s="5" t="n">
        <v>40897</v>
      </c>
      <c r="H417" s="0" t="s">
        <v>2273</v>
      </c>
      <c r="I417" s="0" t="s">
        <v>3038</v>
      </c>
      <c r="J417" s="6" t="n">
        <v>18784</v>
      </c>
      <c r="K417" s="0" t="s">
        <v>2084</v>
      </c>
      <c r="L417" s="5" t="n">
        <v>40809</v>
      </c>
      <c r="M417" s="0" t="s">
        <v>756</v>
      </c>
      <c r="N417" s="0" t="s">
        <v>134</v>
      </c>
      <c r="O417" s="0" t="s">
        <v>1216</v>
      </c>
      <c r="P417" s="0" t="s">
        <v>3039</v>
      </c>
      <c r="Q417" s="0" t="n">
        <f aca="false">LOOKUP(A417,'budget_gross.tsv'!A$2:A$8468,'budget_gross.tsv'!B$2:B$8468)</f>
        <v>37000000</v>
      </c>
      <c r="R417" s="0" t="n">
        <f aca="false">LOOKUP(A417,'budget_gross.tsv'!A$2:A$8468,'budget_gross.tsv'!C$2:C$8468)</f>
        <v>72286779</v>
      </c>
      <c r="S417" s="1" t="n">
        <f aca="false">R417-Q417</f>
        <v>35286779</v>
      </c>
      <c r="T417" s="2" t="n">
        <f aca="false">Q417 * 1.09</f>
        <v>40330000</v>
      </c>
      <c r="U417" s="2" t="n">
        <f aca="false">R417 * 1.09</f>
        <v>78792589.11</v>
      </c>
      <c r="V417" s="2" t="n">
        <f aca="false">S417 * 1.09</f>
        <v>38462589.11</v>
      </c>
      <c r="W417" s="1" t="n">
        <f aca="false">R417/Q417</f>
        <v>1.95369672972973</v>
      </c>
      <c r="X417" s="3" t="n">
        <v>2</v>
      </c>
    </row>
    <row r="418" customFormat="false" ht="15" hidden="false" customHeight="false" outlineLevel="0" collapsed="false">
      <c r="A418" s="0" t="s">
        <v>3040</v>
      </c>
      <c r="B418" s="0" t="s">
        <v>3041</v>
      </c>
      <c r="C418" s="0" t="s">
        <v>3042</v>
      </c>
      <c r="D418" s="0" t="s">
        <v>2066</v>
      </c>
      <c r="E418" s="0" t="n">
        <v>4.6</v>
      </c>
      <c r="F418" s="0" t="s">
        <v>28</v>
      </c>
      <c r="G418" s="5" t="n">
        <v>41240</v>
      </c>
      <c r="H418" s="0" t="s">
        <v>3043</v>
      </c>
      <c r="I418" s="0" t="s">
        <v>3044</v>
      </c>
      <c r="J418" s="0" t="n">
        <v>189</v>
      </c>
      <c r="K418" s="0" t="s">
        <v>3045</v>
      </c>
      <c r="L418" s="5" t="n">
        <v>40830</v>
      </c>
      <c r="M418" s="0" t="s">
        <v>3046</v>
      </c>
      <c r="N418" s="0" t="s">
        <v>3047</v>
      </c>
      <c r="O418" s="0" t="s">
        <v>189</v>
      </c>
      <c r="P418" s="0" t="s">
        <v>3048</v>
      </c>
      <c r="Q418" s="0" t="n">
        <f aca="false">LOOKUP(A418,'budget_gross.tsv'!A$2:A$8468,'budget_gross.tsv'!B$2:B$8468)</f>
        <v>3019382</v>
      </c>
      <c r="R418" s="0" t="n">
        <f aca="false">LOOKUP(A418,'budget_gross.tsv'!A$2:A$8468,'budget_gross.tsv'!C$2:C$8468)</f>
        <v>555166</v>
      </c>
      <c r="S418" s="1" t="n">
        <f aca="false">R418-Q418</f>
        <v>-2464216</v>
      </c>
      <c r="T418" s="2" t="n">
        <f aca="false">Q418 * 1.09</f>
        <v>3291126.38</v>
      </c>
      <c r="U418" s="2" t="n">
        <f aca="false">R418 * 1.09</f>
        <v>605130.94</v>
      </c>
      <c r="V418" s="2" t="n">
        <f aca="false">S418 * 1.09</f>
        <v>-2685995.44</v>
      </c>
      <c r="W418" s="1" t="n">
        <f aca="false">R418/Q418</f>
        <v>0.183867427175495</v>
      </c>
      <c r="X418" s="3" t="n">
        <v>1</v>
      </c>
    </row>
    <row r="419" customFormat="false" ht="15" hidden="false" customHeight="false" outlineLevel="0" collapsed="false">
      <c r="A419" s="0" t="s">
        <v>3049</v>
      </c>
      <c r="B419" s="0" t="s">
        <v>3050</v>
      </c>
      <c r="C419" s="0" t="s">
        <v>3051</v>
      </c>
      <c r="D419" s="0" t="s">
        <v>2066</v>
      </c>
      <c r="E419" s="0" t="n">
        <v>6.2</v>
      </c>
      <c r="F419" s="0" t="n">
        <v>53</v>
      </c>
      <c r="G419" s="5" t="n">
        <v>40939</v>
      </c>
      <c r="H419" s="0" t="s">
        <v>95</v>
      </c>
      <c r="I419" s="0" t="s">
        <v>3052</v>
      </c>
      <c r="J419" s="6" t="n">
        <v>36506</v>
      </c>
      <c r="K419" s="0" t="s">
        <v>2517</v>
      </c>
      <c r="L419" s="5" t="n">
        <v>40830</v>
      </c>
      <c r="M419" s="0" t="s">
        <v>249</v>
      </c>
      <c r="N419" s="0" t="s">
        <v>376</v>
      </c>
      <c r="O419" s="0" t="s">
        <v>117</v>
      </c>
      <c r="P419" s="0" t="s">
        <v>3053</v>
      </c>
      <c r="Q419" s="0" t="n">
        <f aca="false">LOOKUP(A419,'budget_gross.tsv'!A$2:A$8468,'budget_gross.tsv'!B$2:B$8468)</f>
        <v>41000000</v>
      </c>
      <c r="R419" s="0" t="n">
        <f aca="false">LOOKUP(A419,'budget_gross.tsv'!A$2:A$8468,'budget_gross.tsv'!C$2:C$8468)</f>
        <v>7204138</v>
      </c>
      <c r="S419" s="1" t="n">
        <f aca="false">R419-Q419</f>
        <v>-33795862</v>
      </c>
      <c r="T419" s="2" t="n">
        <f aca="false">Q419 * 1.09</f>
        <v>44690000</v>
      </c>
      <c r="U419" s="2" t="n">
        <f aca="false">R419 * 1.09</f>
        <v>7852510.42</v>
      </c>
      <c r="V419" s="2" t="n">
        <f aca="false">S419 * 1.09</f>
        <v>-36837489.58</v>
      </c>
      <c r="W419" s="1" t="n">
        <f aca="false">R419/Q419</f>
        <v>0.175710682926829</v>
      </c>
      <c r="X419" s="3" t="n">
        <v>1</v>
      </c>
    </row>
    <row r="420" customFormat="false" ht="15" hidden="false" customHeight="false" outlineLevel="0" collapsed="false">
      <c r="A420" s="0" t="s">
        <v>3054</v>
      </c>
      <c r="B420" s="0" t="s">
        <v>3055</v>
      </c>
      <c r="C420" s="0" t="s">
        <v>3056</v>
      </c>
      <c r="D420" s="0" t="s">
        <v>2066</v>
      </c>
      <c r="E420" s="0" t="n">
        <v>6.3</v>
      </c>
      <c r="F420" s="0" t="n">
        <v>46</v>
      </c>
      <c r="G420" s="5" t="n">
        <v>40967</v>
      </c>
      <c r="H420" s="0" t="s">
        <v>86</v>
      </c>
      <c r="I420" s="0" t="s">
        <v>3057</v>
      </c>
      <c r="J420" s="6" t="n">
        <v>94177</v>
      </c>
      <c r="K420" s="0" t="s">
        <v>3058</v>
      </c>
      <c r="L420" s="5" t="n">
        <v>40837</v>
      </c>
      <c r="M420" s="0" t="s">
        <v>133</v>
      </c>
      <c r="N420" s="0" t="s">
        <v>1370</v>
      </c>
      <c r="O420" s="0" t="s">
        <v>290</v>
      </c>
      <c r="P420" s="0" t="s">
        <v>3059</v>
      </c>
      <c r="Q420" s="0" t="n">
        <f aca="false">LOOKUP(A420,'budget_gross.tsv'!A$2:A$8468,'budget_gross.tsv'!B$2:B$8468)</f>
        <v>45000000</v>
      </c>
      <c r="R420" s="0" t="n">
        <f aca="false">LOOKUP(A420,'budget_gross.tsv'!A$2:A$8468,'budget_gross.tsv'!C$2:C$8468)</f>
        <v>8305970</v>
      </c>
      <c r="S420" s="1" t="n">
        <f aca="false">R420-Q420</f>
        <v>-36694030</v>
      </c>
      <c r="T420" s="2" t="n">
        <f aca="false">Q420 * 1.09</f>
        <v>49050000</v>
      </c>
      <c r="U420" s="2" t="n">
        <f aca="false">R420 * 1.09</f>
        <v>9053507.3</v>
      </c>
      <c r="V420" s="2" t="n">
        <f aca="false">S420 * 1.09</f>
        <v>-39996492.7</v>
      </c>
      <c r="W420" s="1" t="n">
        <f aca="false">R420/Q420</f>
        <v>0.184577111111111</v>
      </c>
      <c r="X420" s="3" t="n">
        <v>1</v>
      </c>
    </row>
    <row r="421" customFormat="false" ht="15" hidden="false" customHeight="false" outlineLevel="0" collapsed="false">
      <c r="A421" s="0" t="s">
        <v>3060</v>
      </c>
      <c r="B421" s="0" t="s">
        <v>3061</v>
      </c>
      <c r="C421" s="0" t="s">
        <v>3062</v>
      </c>
      <c r="D421" s="0" t="s">
        <v>2066</v>
      </c>
      <c r="E421" s="0" t="n">
        <v>5.3</v>
      </c>
      <c r="F421" s="0" t="n">
        <v>31</v>
      </c>
      <c r="G421" s="5" t="n">
        <v>41022</v>
      </c>
      <c r="H421" s="0" t="s">
        <v>2790</v>
      </c>
      <c r="I421" s="0" t="s">
        <v>3063</v>
      </c>
      <c r="J421" s="0" t="n">
        <v>333</v>
      </c>
      <c r="K421" s="0" t="s">
        <v>3064</v>
      </c>
      <c r="L421" s="5" t="n">
        <v>40837</v>
      </c>
      <c r="M421" s="0" t="s">
        <v>42</v>
      </c>
      <c r="N421" s="0" t="s">
        <v>150</v>
      </c>
      <c r="O421" s="0" t="s">
        <v>28</v>
      </c>
      <c r="Q421" s="0" t="n">
        <f aca="false">LOOKUP(A421,'budget_gross.tsv'!A$2:A$8468,'budget_gross.tsv'!B$2:B$8468)</f>
        <v>7500000</v>
      </c>
      <c r="R421" s="0" t="n">
        <f aca="false">LOOKUP(A421,'budget_gross.tsv'!A$2:A$8468,'budget_gross.tsv'!C$2:C$8468)</f>
        <v>12746</v>
      </c>
      <c r="S421" s="1" t="n">
        <f aca="false">R421-Q421</f>
        <v>-7487254</v>
      </c>
      <c r="T421" s="2" t="n">
        <f aca="false">Q421 * 1.09</f>
        <v>8175000</v>
      </c>
      <c r="U421" s="2" t="n">
        <f aca="false">R421 * 1.09</f>
        <v>13893.14</v>
      </c>
      <c r="V421" s="2" t="n">
        <f aca="false">S421 * 1.09</f>
        <v>-8161106.86</v>
      </c>
      <c r="W421" s="1" t="n">
        <f aca="false">R421/Q421</f>
        <v>0.00169946666666667</v>
      </c>
      <c r="X421" s="3" t="n">
        <v>1</v>
      </c>
    </row>
    <row r="422" customFormat="false" ht="15" hidden="false" customHeight="false" outlineLevel="0" collapsed="false">
      <c r="A422" s="0" t="s">
        <v>3065</v>
      </c>
      <c r="B422" s="0" t="s">
        <v>3066</v>
      </c>
      <c r="C422" s="0" t="s">
        <v>3067</v>
      </c>
      <c r="D422" s="0" t="s">
        <v>2066</v>
      </c>
      <c r="E422" s="0" t="n">
        <v>7.6</v>
      </c>
      <c r="F422" s="0" t="n">
        <v>60</v>
      </c>
      <c r="G422" s="5" t="n">
        <v>40757</v>
      </c>
      <c r="H422" s="0" t="s">
        <v>2496</v>
      </c>
      <c r="I422" s="0" t="s">
        <v>3068</v>
      </c>
      <c r="J422" s="6" t="n">
        <v>6486</v>
      </c>
      <c r="K422" s="0" t="s">
        <v>3069</v>
      </c>
      <c r="L422" s="5" t="n">
        <v>40843</v>
      </c>
      <c r="M422" s="0" t="s">
        <v>197</v>
      </c>
      <c r="N422" s="0" t="s">
        <v>446</v>
      </c>
      <c r="O422" s="0" t="s">
        <v>90</v>
      </c>
      <c r="Q422" s="0" t="n">
        <f aca="false">LOOKUP(A422,'budget_gross.tsv'!A$2:A$8468,'budget_gross.tsv'!B$2:B$8468)</f>
        <v>4000000</v>
      </c>
      <c r="R422" s="0" t="n">
        <f aca="false">LOOKUP(A422,'budget_gross.tsv'!A$2:A$8468,'budget_gross.tsv'!C$2:C$8468)</f>
        <v>258077</v>
      </c>
      <c r="S422" s="1" t="n">
        <f aca="false">R422-Q422</f>
        <v>-3741923</v>
      </c>
      <c r="T422" s="2" t="n">
        <f aca="false">Q422 * 1.09</f>
        <v>4360000</v>
      </c>
      <c r="U422" s="2" t="n">
        <f aca="false">R422 * 1.09</f>
        <v>281303.93</v>
      </c>
      <c r="V422" s="2" t="n">
        <f aca="false">S422 * 1.09</f>
        <v>-4078696.07</v>
      </c>
      <c r="W422" s="1" t="n">
        <f aca="false">R422/Q422</f>
        <v>0.06451925</v>
      </c>
      <c r="X422" s="3" t="n">
        <v>1</v>
      </c>
    </row>
    <row r="423" customFormat="false" ht="15" hidden="false" customHeight="false" outlineLevel="0" collapsed="false">
      <c r="A423" s="0" t="s">
        <v>3070</v>
      </c>
      <c r="B423" s="0" t="s">
        <v>3071</v>
      </c>
      <c r="C423" s="0" t="s">
        <v>3072</v>
      </c>
      <c r="D423" s="0" t="s">
        <v>2066</v>
      </c>
      <c r="E423" s="0" t="n">
        <v>6.7</v>
      </c>
      <c r="F423" s="0" t="n">
        <v>65</v>
      </c>
      <c r="G423" s="5" t="n">
        <v>40963</v>
      </c>
      <c r="H423" s="0" t="s">
        <v>3073</v>
      </c>
      <c r="I423" s="0" t="s">
        <v>3074</v>
      </c>
      <c r="J423" s="6" t="n">
        <v>120366</v>
      </c>
      <c r="K423" s="0" t="s">
        <v>3075</v>
      </c>
      <c r="L423" s="5" t="n">
        <v>40844</v>
      </c>
      <c r="M423" s="0" t="s">
        <v>427</v>
      </c>
      <c r="N423" s="0" t="s">
        <v>2431</v>
      </c>
      <c r="O423" s="0" t="s">
        <v>3076</v>
      </c>
      <c r="P423" s="0" t="s">
        <v>3077</v>
      </c>
      <c r="Q423" s="0" t="n">
        <f aca="false">LOOKUP(A423,'budget_gross.tsv'!A$2:A$8468,'budget_gross.tsv'!B$2:B$8468)</f>
        <v>130000000</v>
      </c>
      <c r="R423" s="0" t="n">
        <f aca="false">LOOKUP(A423,'budget_gross.tsv'!A$2:A$8468,'budget_gross.tsv'!C$2:C$8468)</f>
        <v>149260504</v>
      </c>
      <c r="S423" s="1" t="n">
        <f aca="false">R423-Q423</f>
        <v>19260504</v>
      </c>
      <c r="T423" s="2" t="n">
        <f aca="false">Q423 * 1.09</f>
        <v>141700000</v>
      </c>
      <c r="U423" s="2" t="n">
        <f aca="false">R423 * 1.09</f>
        <v>162693949.36</v>
      </c>
      <c r="V423" s="2" t="n">
        <f aca="false">S423 * 1.09</f>
        <v>20993949.36</v>
      </c>
      <c r="W423" s="1" t="n">
        <f aca="false">R423/Q423</f>
        <v>1.14815772307692</v>
      </c>
      <c r="X423" s="3" t="n">
        <v>2</v>
      </c>
    </row>
    <row r="424" customFormat="false" ht="15" hidden="false" customHeight="false" outlineLevel="0" collapsed="false">
      <c r="A424" s="0" t="s">
        <v>3078</v>
      </c>
      <c r="B424" s="0" t="s">
        <v>3079</v>
      </c>
      <c r="C424" s="0" t="s">
        <v>3080</v>
      </c>
      <c r="D424" s="0" t="s">
        <v>2066</v>
      </c>
      <c r="E424" s="0" t="n">
        <v>3.4</v>
      </c>
      <c r="F424" s="0" t="n">
        <v>23</v>
      </c>
      <c r="G424" s="5" t="n">
        <v>40974</v>
      </c>
      <c r="H424" s="0" t="s">
        <v>1397</v>
      </c>
      <c r="I424" s="0" t="s">
        <v>3081</v>
      </c>
      <c r="J424" s="6" t="n">
        <v>63734</v>
      </c>
      <c r="K424" s="0" t="s">
        <v>3082</v>
      </c>
      <c r="L424" s="5" t="n">
        <v>40858</v>
      </c>
      <c r="M424" s="0" t="s">
        <v>1512</v>
      </c>
      <c r="N424" s="0" t="s">
        <v>376</v>
      </c>
      <c r="O424" s="0" t="s">
        <v>3083</v>
      </c>
      <c r="P424" s="0" t="s">
        <v>3084</v>
      </c>
      <c r="Q424" s="0" t="n">
        <f aca="false">LOOKUP(A424,'budget_gross.tsv'!A$2:A$8468,'budget_gross.tsv'!B$2:B$8468)</f>
        <v>79000000</v>
      </c>
      <c r="R424" s="0" t="n">
        <f aca="false">LOOKUP(A424,'budget_gross.tsv'!A$2:A$8468,'budget_gross.tsv'!C$2:C$8468)</f>
        <v>74158157</v>
      </c>
      <c r="S424" s="1" t="n">
        <f aca="false">R424-Q424</f>
        <v>-4841843</v>
      </c>
      <c r="T424" s="2" t="n">
        <f aca="false">Q424 * 1.09</f>
        <v>86110000</v>
      </c>
      <c r="U424" s="2" t="n">
        <f aca="false">R424 * 1.09</f>
        <v>80832391.13</v>
      </c>
      <c r="V424" s="2" t="n">
        <f aca="false">S424 * 1.09</f>
        <v>-5277608.87</v>
      </c>
      <c r="W424" s="1" t="n">
        <f aca="false">R424/Q424</f>
        <v>0.938710848101266</v>
      </c>
      <c r="X424" s="3" t="n">
        <v>1</v>
      </c>
    </row>
    <row r="425" customFormat="false" ht="15" hidden="false" customHeight="false" outlineLevel="0" collapsed="false">
      <c r="A425" s="0" t="s">
        <v>3085</v>
      </c>
      <c r="B425" s="0" t="s">
        <v>3086</v>
      </c>
      <c r="C425" s="0" t="s">
        <v>3087</v>
      </c>
      <c r="D425" s="0" t="s">
        <v>2066</v>
      </c>
      <c r="E425" s="0" t="n">
        <v>5.9</v>
      </c>
      <c r="F425" s="0" t="n">
        <v>50</v>
      </c>
      <c r="G425" s="5" t="n">
        <v>40981</v>
      </c>
      <c r="H425" s="0" t="s">
        <v>2273</v>
      </c>
      <c r="I425" s="0" t="s">
        <v>3088</v>
      </c>
      <c r="J425" s="6" t="n">
        <v>34435</v>
      </c>
      <c r="K425" s="0" t="s">
        <v>3089</v>
      </c>
      <c r="L425" s="5" t="n">
        <v>40865</v>
      </c>
      <c r="M425" s="0" t="s">
        <v>249</v>
      </c>
      <c r="N425" s="0" t="s">
        <v>206</v>
      </c>
      <c r="O425" s="0" t="s">
        <v>395</v>
      </c>
      <c r="P425" s="0" t="s">
        <v>3090</v>
      </c>
      <c r="Q425" s="0" t="n">
        <f aca="false">LOOKUP(A425,'budget_gross.tsv'!A$2:A$8468,'budget_gross.tsv'!B$2:B$8468)</f>
        <v>135000000</v>
      </c>
      <c r="R425" s="0" t="n">
        <f aca="false">LOOKUP(A425,'budget_gross.tsv'!A$2:A$8468,'budget_gross.tsv'!C$2:C$8468)</f>
        <v>64006466</v>
      </c>
      <c r="S425" s="1" t="n">
        <f aca="false">R425-Q425</f>
        <v>-70993534</v>
      </c>
      <c r="T425" s="2" t="n">
        <f aca="false">Q425 * 1.09</f>
        <v>147150000</v>
      </c>
      <c r="U425" s="2" t="n">
        <f aca="false">R425 * 1.09</f>
        <v>69767047.94</v>
      </c>
      <c r="V425" s="2" t="n">
        <f aca="false">S425 * 1.09</f>
        <v>-77382952.06</v>
      </c>
      <c r="W425" s="1" t="n">
        <f aca="false">R425/Q425</f>
        <v>0.47412197037037</v>
      </c>
      <c r="X425" s="3" t="n">
        <v>1</v>
      </c>
    </row>
    <row r="426" customFormat="false" ht="15" hidden="false" customHeight="false" outlineLevel="0" collapsed="false">
      <c r="A426" s="0" t="s">
        <v>3091</v>
      </c>
      <c r="B426" s="0" t="s">
        <v>3092</v>
      </c>
      <c r="C426" s="0" t="s">
        <v>3093</v>
      </c>
      <c r="D426" s="0" t="s">
        <v>2066</v>
      </c>
      <c r="E426" s="0" t="n">
        <v>7.1</v>
      </c>
      <c r="F426" s="0" t="n">
        <v>75</v>
      </c>
      <c r="G426" s="5" t="n">
        <v>40988</v>
      </c>
      <c r="H426" s="0" t="s">
        <v>147</v>
      </c>
      <c r="I426" s="0" t="s">
        <v>3094</v>
      </c>
      <c r="J426" s="6" t="n">
        <v>77570</v>
      </c>
      <c r="K426" s="0" t="s">
        <v>3095</v>
      </c>
      <c r="L426" s="5" t="n">
        <v>40870</v>
      </c>
      <c r="M426" s="0" t="s">
        <v>180</v>
      </c>
      <c r="N426" s="0" t="s">
        <v>188</v>
      </c>
      <c r="O426" s="0" t="s">
        <v>3096</v>
      </c>
      <c r="P426" s="0" t="s">
        <v>3097</v>
      </c>
      <c r="Q426" s="0" t="n">
        <f aca="false">LOOKUP(A426,'budget_gross.tsv'!A$2:A$8468,'budget_gross.tsv'!B$2:B$8468)</f>
        <v>45000000</v>
      </c>
      <c r="R426" s="0" t="n">
        <f aca="false">LOOKUP(A426,'budget_gross.tsv'!A$2:A$8468,'budget_gross.tsv'!C$2:C$8468)</f>
        <v>88631237</v>
      </c>
      <c r="S426" s="1" t="n">
        <f aca="false">R426-Q426</f>
        <v>43631237</v>
      </c>
      <c r="T426" s="2" t="n">
        <f aca="false">Q426 * 1.09</f>
        <v>49050000</v>
      </c>
      <c r="U426" s="2" t="n">
        <f aca="false">R426 * 1.09</f>
        <v>96608048.33</v>
      </c>
      <c r="V426" s="2" t="n">
        <f aca="false">S426 * 1.09</f>
        <v>47558048.33</v>
      </c>
      <c r="W426" s="1" t="n">
        <f aca="false">R426/Q426</f>
        <v>1.96958304444444</v>
      </c>
      <c r="X426" s="3" t="n">
        <v>2</v>
      </c>
    </row>
    <row r="427" customFormat="false" ht="15" hidden="false" customHeight="false" outlineLevel="0" collapsed="false">
      <c r="A427" s="0" t="s">
        <v>3098</v>
      </c>
      <c r="B427" s="0" t="s">
        <v>3099</v>
      </c>
      <c r="C427" s="0" t="s">
        <v>3100</v>
      </c>
      <c r="D427" s="0" t="s">
        <v>2066</v>
      </c>
      <c r="E427" s="0" t="n">
        <v>7.1</v>
      </c>
      <c r="F427" s="0" t="n">
        <v>69</v>
      </c>
      <c r="G427" s="5" t="n">
        <v>41219</v>
      </c>
      <c r="H427" s="0" t="s">
        <v>1397</v>
      </c>
      <c r="I427" s="0" t="s">
        <v>3101</v>
      </c>
      <c r="J427" s="6" t="n">
        <v>38767</v>
      </c>
      <c r="K427" s="0" t="s">
        <v>3102</v>
      </c>
      <c r="L427" s="5" t="n">
        <v>40870</v>
      </c>
      <c r="M427" s="0" t="s">
        <v>42</v>
      </c>
      <c r="N427" s="0" t="s">
        <v>61</v>
      </c>
      <c r="O427" s="0" t="s">
        <v>3103</v>
      </c>
      <c r="P427" s="0" t="s">
        <v>3104</v>
      </c>
      <c r="Q427" s="0" t="n">
        <f aca="false">LOOKUP(A427,'budget_gross.tsv'!A$2:A$8468,'budget_gross.tsv'!B$2:B$8468)</f>
        <v>100000000</v>
      </c>
      <c r="R427" s="0" t="n">
        <f aca="false">LOOKUP(A427,'budget_gross.tsv'!A$2:A$8468,'budget_gross.tsv'!C$2:C$8468)</f>
        <v>46462469</v>
      </c>
      <c r="S427" s="1" t="n">
        <f aca="false">R427-Q427</f>
        <v>-53537531</v>
      </c>
      <c r="T427" s="2" t="n">
        <f aca="false">Q427 * 1.09</f>
        <v>109000000</v>
      </c>
      <c r="U427" s="2" t="n">
        <f aca="false">R427 * 1.09</f>
        <v>50644091.21</v>
      </c>
      <c r="V427" s="2" t="n">
        <f aca="false">S427 * 1.09</f>
        <v>-58355908.79</v>
      </c>
      <c r="W427" s="1" t="n">
        <f aca="false">R427/Q427</f>
        <v>0.46462469</v>
      </c>
      <c r="X427" s="3" t="n">
        <v>1</v>
      </c>
    </row>
    <row r="428" customFormat="false" ht="15" hidden="false" customHeight="false" outlineLevel="0" collapsed="false">
      <c r="A428" s="0" t="s">
        <v>3105</v>
      </c>
      <c r="B428" s="0" t="s">
        <v>3106</v>
      </c>
      <c r="C428" s="0" t="s">
        <v>3107</v>
      </c>
      <c r="D428" s="0" t="s">
        <v>2066</v>
      </c>
      <c r="E428" s="0" t="n">
        <v>7.4</v>
      </c>
      <c r="F428" s="0" t="n">
        <v>68</v>
      </c>
      <c r="G428" s="5" t="n">
        <v>40981</v>
      </c>
      <c r="H428" s="0" t="s">
        <v>2201</v>
      </c>
      <c r="I428" s="0" t="s">
        <v>3108</v>
      </c>
      <c r="J428" s="6" t="n">
        <v>185185</v>
      </c>
      <c r="K428" s="0" t="s">
        <v>3109</v>
      </c>
      <c r="L428" s="5" t="n">
        <v>40898</v>
      </c>
      <c r="M428" s="0" t="s">
        <v>1369</v>
      </c>
      <c r="N428" s="0" t="s">
        <v>2431</v>
      </c>
      <c r="O428" s="0" t="s">
        <v>3110</v>
      </c>
      <c r="P428" s="0" t="s">
        <v>3111</v>
      </c>
      <c r="Q428" s="0" t="n">
        <f aca="false">LOOKUP(A428,'budget_gross.tsv'!A$2:A$8468,'budget_gross.tsv'!B$2:B$8468)</f>
        <v>135000000</v>
      </c>
      <c r="R428" s="0" t="n">
        <f aca="false">LOOKUP(A428,'budget_gross.tsv'!A$2:A$8468,'budget_gross.tsv'!C$2:C$8468)</f>
        <v>77591831</v>
      </c>
      <c r="S428" s="1" t="n">
        <f aca="false">R428-Q428</f>
        <v>-57408169</v>
      </c>
      <c r="T428" s="2" t="n">
        <f aca="false">Q428 * 1.09</f>
        <v>147150000</v>
      </c>
      <c r="U428" s="2" t="n">
        <f aca="false">R428 * 1.09</f>
        <v>84575095.79</v>
      </c>
      <c r="V428" s="2" t="n">
        <f aca="false">S428 * 1.09</f>
        <v>-62574904.21</v>
      </c>
      <c r="W428" s="1" t="n">
        <f aca="false">R428/Q428</f>
        <v>0.574754303703704</v>
      </c>
      <c r="X428" s="3" t="n">
        <v>1</v>
      </c>
    </row>
    <row r="429" customFormat="false" ht="15" hidden="false" customHeight="false" outlineLevel="0" collapsed="false">
      <c r="A429" s="0" t="s">
        <v>3112</v>
      </c>
      <c r="B429" s="0" t="s">
        <v>3113</v>
      </c>
      <c r="C429" s="0" t="s">
        <v>3114</v>
      </c>
      <c r="D429" s="0" t="s">
        <v>2066</v>
      </c>
      <c r="E429" s="0" t="n">
        <v>7.1</v>
      </c>
      <c r="F429" s="0" t="n">
        <v>58</v>
      </c>
      <c r="G429" s="5" t="n">
        <v>41002</v>
      </c>
      <c r="H429" s="0" t="s">
        <v>95</v>
      </c>
      <c r="I429" s="0" t="s">
        <v>3115</v>
      </c>
      <c r="J429" s="6" t="n">
        <v>116848</v>
      </c>
      <c r="K429" s="0" t="s">
        <v>3116</v>
      </c>
      <c r="L429" s="5" t="n">
        <v>40900</v>
      </c>
      <c r="M429" s="0" t="s">
        <v>1362</v>
      </c>
      <c r="N429" s="0" t="s">
        <v>150</v>
      </c>
      <c r="O429" s="0" t="s">
        <v>158</v>
      </c>
      <c r="P429" s="0" t="s">
        <v>3117</v>
      </c>
      <c r="Q429" s="0" t="n">
        <f aca="false">LOOKUP(A429,'budget_gross.tsv'!A$2:A$8468,'budget_gross.tsv'!B$2:B$8468)</f>
        <v>50000000</v>
      </c>
      <c r="R429" s="0" t="n">
        <f aca="false">LOOKUP(A429,'budget_gross.tsv'!A$2:A$8468,'budget_gross.tsv'!C$2:C$8468)</f>
        <v>75624550</v>
      </c>
      <c r="S429" s="1" t="n">
        <f aca="false">R429-Q429</f>
        <v>25624550</v>
      </c>
      <c r="T429" s="2" t="n">
        <f aca="false">Q429 * 1.09</f>
        <v>54500000</v>
      </c>
      <c r="U429" s="2" t="n">
        <f aca="false">R429 * 1.09</f>
        <v>82430759.5</v>
      </c>
      <c r="V429" s="2" t="n">
        <f aca="false">S429 * 1.09</f>
        <v>27930759.5</v>
      </c>
      <c r="W429" s="1" t="n">
        <f aca="false">R429/Q429</f>
        <v>1.512491</v>
      </c>
      <c r="X429" s="3" t="n">
        <v>2</v>
      </c>
    </row>
    <row r="430" customFormat="false" ht="15" hidden="false" customHeight="false" outlineLevel="0" collapsed="false">
      <c r="A430" s="0" t="s">
        <v>3118</v>
      </c>
      <c r="B430" s="0" t="s">
        <v>3119</v>
      </c>
      <c r="C430" s="0" t="s">
        <v>3120</v>
      </c>
      <c r="D430" s="0" t="s">
        <v>2066</v>
      </c>
      <c r="E430" s="0" t="n">
        <v>6.5</v>
      </c>
      <c r="F430" s="0" t="n">
        <v>61</v>
      </c>
      <c r="G430" s="5" t="n">
        <v>41079</v>
      </c>
      <c r="H430" s="0" t="s">
        <v>86</v>
      </c>
      <c r="I430" s="0" t="s">
        <v>3121</v>
      </c>
      <c r="J430" s="6" t="n">
        <v>15929</v>
      </c>
      <c r="K430" s="0" t="s">
        <v>3122</v>
      </c>
      <c r="L430" s="5" t="n">
        <v>40942</v>
      </c>
      <c r="M430" s="0" t="s">
        <v>1369</v>
      </c>
      <c r="N430" s="0" t="s">
        <v>2674</v>
      </c>
      <c r="O430" s="0" t="s">
        <v>90</v>
      </c>
      <c r="P430" s="0" t="s">
        <v>3123</v>
      </c>
      <c r="Q430" s="0" t="n">
        <f aca="false">LOOKUP(A430,'budget_gross.tsv'!A$2:A$8468,'budget_gross.tsv'!B$2:B$8468)</f>
        <v>40000000</v>
      </c>
      <c r="R430" s="0" t="n">
        <f aca="false">LOOKUP(A430,'budget_gross.tsv'!A$2:A$8468,'budget_gross.tsv'!C$2:C$8468)</f>
        <v>20113965</v>
      </c>
      <c r="S430" s="1" t="n">
        <f aca="false">R430-Q430</f>
        <v>-19886035</v>
      </c>
      <c r="T430" s="2" t="n">
        <f aca="false">Q430 * 1.07</f>
        <v>42800000</v>
      </c>
      <c r="U430" s="2" t="n">
        <f aca="false">R430 * 1.07</f>
        <v>21521942.55</v>
      </c>
      <c r="V430" s="2" t="n">
        <f aca="false">S430 * 1.07</f>
        <v>-21278057.45</v>
      </c>
      <c r="W430" s="1" t="n">
        <f aca="false">R430/Q430</f>
        <v>0.502849125</v>
      </c>
      <c r="X430" s="3" t="n">
        <v>1</v>
      </c>
    </row>
    <row r="431" customFormat="false" ht="15" hidden="false" customHeight="false" outlineLevel="0" collapsed="false">
      <c r="A431" s="0" t="s">
        <v>3124</v>
      </c>
      <c r="B431" s="0" t="s">
        <v>3125</v>
      </c>
      <c r="C431" s="0" t="s">
        <v>3126</v>
      </c>
      <c r="D431" s="0" t="s">
        <v>2066</v>
      </c>
      <c r="E431" s="0" t="n">
        <v>6.5</v>
      </c>
      <c r="F431" s="0" t="n">
        <v>46</v>
      </c>
      <c r="G431" s="5" t="n">
        <v>41128</v>
      </c>
      <c r="H431" s="0" t="s">
        <v>86</v>
      </c>
      <c r="I431" s="0" t="s">
        <v>3127</v>
      </c>
      <c r="J431" s="6" t="n">
        <v>82078</v>
      </c>
      <c r="K431" s="0" t="s">
        <v>3128</v>
      </c>
      <c r="L431" s="5" t="n">
        <v>40970</v>
      </c>
      <c r="M431" s="0" t="s">
        <v>124</v>
      </c>
      <c r="N431" s="0" t="s">
        <v>61</v>
      </c>
      <c r="O431" s="0" t="s">
        <v>2011</v>
      </c>
      <c r="P431" s="0" t="s">
        <v>3129</v>
      </c>
      <c r="Q431" s="0" t="n">
        <f aca="false">LOOKUP(A431,'budget_gross.tsv'!A$2:A$8468,'budget_gross.tsv'!B$2:B$8468)</f>
        <v>70000000</v>
      </c>
      <c r="R431" s="0" t="n">
        <f aca="false">LOOKUP(A431,'budget_gross.tsv'!A$2:A$8468,'budget_gross.tsv'!C$2:C$8468)</f>
        <v>214030500</v>
      </c>
      <c r="S431" s="1" t="n">
        <f aca="false">R431-Q431</f>
        <v>144030500</v>
      </c>
      <c r="T431" s="2" t="n">
        <f aca="false">Q431 * 1.07</f>
        <v>74900000</v>
      </c>
      <c r="U431" s="2" t="n">
        <f aca="false">R431 * 1.07</f>
        <v>229012635</v>
      </c>
      <c r="V431" s="2" t="n">
        <f aca="false">S431 * 1.07</f>
        <v>154112635</v>
      </c>
      <c r="W431" s="1" t="n">
        <f aca="false">R431/Q431</f>
        <v>3.05757857142857</v>
      </c>
      <c r="X431" s="3" t="n">
        <v>3</v>
      </c>
    </row>
    <row r="432" customFormat="false" ht="15" hidden="false" customHeight="false" outlineLevel="0" collapsed="false">
      <c r="A432" s="0" t="s">
        <v>3130</v>
      </c>
      <c r="B432" s="0" t="s">
        <v>3131</v>
      </c>
      <c r="C432" s="0" t="s">
        <v>3132</v>
      </c>
      <c r="D432" s="0" t="s">
        <v>2066</v>
      </c>
      <c r="E432" s="0" t="n">
        <v>5.6</v>
      </c>
      <c r="F432" s="0" t="n">
        <v>46</v>
      </c>
      <c r="G432" s="5" t="n">
        <v>41086</v>
      </c>
      <c r="H432" s="0" t="s">
        <v>3003</v>
      </c>
      <c r="I432" s="0" t="s">
        <v>3133</v>
      </c>
      <c r="J432" s="6" t="n">
        <v>73809</v>
      </c>
      <c r="K432" s="0" t="s">
        <v>3134</v>
      </c>
      <c r="L432" s="5" t="n">
        <v>40998</v>
      </c>
      <c r="M432" s="0" t="s">
        <v>232</v>
      </c>
      <c r="N432" s="0" t="s">
        <v>33</v>
      </c>
      <c r="O432" s="0" t="s">
        <v>3135</v>
      </c>
      <c r="P432" s="0" t="s">
        <v>3136</v>
      </c>
      <c r="Q432" s="0" t="n">
        <f aca="false">LOOKUP(A432,'budget_gross.tsv'!A$2:A$8468,'budget_gross.tsv'!B$2:B$8468)</f>
        <v>85000000</v>
      </c>
      <c r="R432" s="0" t="n">
        <f aca="false">LOOKUP(A432,'budget_gross.tsv'!A$2:A$8468,'budget_gross.tsv'!C$2:C$8468)</f>
        <v>64935167</v>
      </c>
      <c r="S432" s="1" t="n">
        <f aca="false">R432-Q432</f>
        <v>-20064833</v>
      </c>
      <c r="T432" s="2" t="n">
        <f aca="false">Q432 * 1.07</f>
        <v>90950000</v>
      </c>
      <c r="U432" s="2" t="n">
        <f aca="false">R432 * 1.07</f>
        <v>69480628.69</v>
      </c>
      <c r="V432" s="2" t="n">
        <f aca="false">S432 * 1.07</f>
        <v>-21469371.31</v>
      </c>
      <c r="W432" s="1" t="n">
        <f aca="false">R432/Q432</f>
        <v>0.763943141176471</v>
      </c>
      <c r="X432" s="3" t="n">
        <v>1</v>
      </c>
    </row>
    <row r="433" customFormat="false" ht="15" hidden="false" customHeight="false" outlineLevel="0" collapsed="false">
      <c r="A433" s="0" t="s">
        <v>3137</v>
      </c>
      <c r="B433" s="0" t="s">
        <v>3138</v>
      </c>
      <c r="C433" s="0" t="s">
        <v>3139</v>
      </c>
      <c r="D433" s="0" t="s">
        <v>2066</v>
      </c>
      <c r="E433" s="0" t="n">
        <v>5</v>
      </c>
      <c r="F433" s="0" t="s">
        <v>28</v>
      </c>
      <c r="G433" s="0" t="s">
        <v>28</v>
      </c>
      <c r="H433" s="0" t="s">
        <v>3140</v>
      </c>
      <c r="I433" s="0" t="s">
        <v>3141</v>
      </c>
      <c r="J433" s="0" t="n">
        <v>670</v>
      </c>
      <c r="K433" s="0" t="s">
        <v>3142</v>
      </c>
      <c r="L433" s="5" t="n">
        <v>40998</v>
      </c>
      <c r="M433" s="0" t="s">
        <v>427</v>
      </c>
      <c r="N433" s="0" t="s">
        <v>1107</v>
      </c>
      <c r="O433" s="0" t="s">
        <v>28</v>
      </c>
      <c r="P433" s="0" t="s">
        <v>3143</v>
      </c>
      <c r="Q433" s="0" t="n">
        <f aca="false">LOOKUP(A433,'budget_gross.tsv'!A$2:A$8468,'budget_gross.tsv'!B$2:B$8468)</f>
        <v>500000</v>
      </c>
      <c r="R433" s="0" t="n">
        <f aca="false">LOOKUP(A433,'budget_gross.tsv'!A$2:A$8468,'budget_gross.tsv'!C$2:C$8468)</f>
        <v>177729</v>
      </c>
      <c r="S433" s="1" t="n">
        <f aca="false">R433-Q433</f>
        <v>-322271</v>
      </c>
      <c r="T433" s="2" t="n">
        <f aca="false">Q433 * 1.07</f>
        <v>535000</v>
      </c>
      <c r="U433" s="2" t="n">
        <f aca="false">R433 * 1.07</f>
        <v>190170.03</v>
      </c>
      <c r="V433" s="2" t="n">
        <f aca="false">S433 * 1.07</f>
        <v>-344829.97</v>
      </c>
      <c r="W433" s="1" t="n">
        <f aca="false">R433/Q433</f>
        <v>0.355458</v>
      </c>
      <c r="X433" s="3" t="n">
        <v>1</v>
      </c>
    </row>
    <row r="434" customFormat="false" ht="15" hidden="false" customHeight="false" outlineLevel="0" collapsed="false">
      <c r="A434" s="0" t="s">
        <v>3144</v>
      </c>
      <c r="B434" s="0" t="s">
        <v>3145</v>
      </c>
      <c r="C434" s="0" t="s">
        <v>3146</v>
      </c>
      <c r="D434" s="0" t="s">
        <v>2066</v>
      </c>
      <c r="E434" s="0" t="n">
        <v>7.7</v>
      </c>
      <c r="F434" s="0" t="n">
        <v>71</v>
      </c>
      <c r="G434" s="5" t="n">
        <v>41002</v>
      </c>
      <c r="H434" s="0" t="s">
        <v>3147</v>
      </c>
      <c r="I434" s="0" t="s">
        <v>3148</v>
      </c>
      <c r="J434" s="6" t="n">
        <v>6112</v>
      </c>
      <c r="K434" s="0" t="s">
        <v>3149</v>
      </c>
      <c r="L434" s="5" t="n">
        <v>41026</v>
      </c>
      <c r="M434" s="0" t="s">
        <v>649</v>
      </c>
      <c r="N434" s="0" t="s">
        <v>289</v>
      </c>
      <c r="O434" s="0" t="s">
        <v>3150</v>
      </c>
      <c r="P434" s="0" t="s">
        <v>3151</v>
      </c>
      <c r="Q434" s="0" t="n">
        <f aca="false">LOOKUP(A434,'budget_gross.tsv'!A$2:A$8468,'budget_gross.tsv'!B$2:B$8468)</f>
        <v>302652</v>
      </c>
      <c r="R434" s="0" t="n">
        <v>304052</v>
      </c>
      <c r="S434" s="1" t="n">
        <f aca="false">R434-Q434</f>
        <v>1400</v>
      </c>
      <c r="T434" s="2" t="n">
        <f aca="false">Q434 * 1.07</f>
        <v>323837.64</v>
      </c>
      <c r="U434" s="2" t="n">
        <f aca="false">R434 * 1.07</f>
        <v>325335.64</v>
      </c>
      <c r="V434" s="2" t="n">
        <f aca="false">S434 * 1.07</f>
        <v>1498</v>
      </c>
      <c r="W434" s="1" t="n">
        <f aca="false">R434/Q434</f>
        <v>1.00462577481728</v>
      </c>
      <c r="X434" s="3" t="n">
        <v>2</v>
      </c>
    </row>
    <row r="435" customFormat="false" ht="15" hidden="false" customHeight="false" outlineLevel="0" collapsed="false">
      <c r="A435" s="0" t="s">
        <v>3152</v>
      </c>
      <c r="B435" s="0" t="s">
        <v>3153</v>
      </c>
      <c r="C435" s="0" t="s">
        <v>3154</v>
      </c>
      <c r="D435" s="0" t="s">
        <v>2066</v>
      </c>
      <c r="E435" s="0" t="n">
        <v>6.7</v>
      </c>
      <c r="F435" s="0" t="s">
        <v>28</v>
      </c>
      <c r="G435" s="5" t="n">
        <v>41149</v>
      </c>
      <c r="H435" s="0" t="s">
        <v>1397</v>
      </c>
      <c r="I435" s="0" t="s">
        <v>3155</v>
      </c>
      <c r="J435" s="6" t="n">
        <v>38348</v>
      </c>
      <c r="K435" s="0" t="s">
        <v>3156</v>
      </c>
      <c r="L435" s="5" t="n">
        <v>41026</v>
      </c>
      <c r="M435" s="0" t="s">
        <v>305</v>
      </c>
      <c r="N435" s="0" t="s">
        <v>61</v>
      </c>
      <c r="O435" s="0" t="s">
        <v>3157</v>
      </c>
      <c r="P435" s="0" t="s">
        <v>3158</v>
      </c>
      <c r="Q435" s="0" t="n">
        <f aca="false">LOOKUP(A435,'budget_gross.tsv'!A$2:A$8468,'budget_gross.tsv'!B$2:B$8468)</f>
        <v>55000000</v>
      </c>
      <c r="R435" s="0" t="n">
        <f aca="false">LOOKUP(A435,'budget_gross.tsv'!A$2:A$8468,'budget_gross.tsv'!C$2:C$8468)</f>
        <v>31051126</v>
      </c>
      <c r="S435" s="1" t="n">
        <f aca="false">R435-Q435</f>
        <v>-23948874</v>
      </c>
      <c r="T435" s="2" t="n">
        <f aca="false">Q435 * 1.07</f>
        <v>58850000</v>
      </c>
      <c r="U435" s="2" t="n">
        <f aca="false">R435 * 1.07</f>
        <v>33224704.82</v>
      </c>
      <c r="V435" s="2" t="n">
        <f aca="false">S435 * 1.07</f>
        <v>-25625295.18</v>
      </c>
      <c r="W435" s="1" t="n">
        <f aca="false">R435/Q435</f>
        <v>0.564565927272727</v>
      </c>
      <c r="X435" s="3" t="n">
        <v>1</v>
      </c>
    </row>
    <row r="436" customFormat="false" ht="15" hidden="false" customHeight="false" outlineLevel="0" collapsed="false">
      <c r="A436" s="0" t="s">
        <v>3159</v>
      </c>
      <c r="B436" s="0" t="s">
        <v>3160</v>
      </c>
      <c r="C436" s="0" t="s">
        <v>3161</v>
      </c>
      <c r="D436" s="0" t="s">
        <v>2066</v>
      </c>
      <c r="E436" s="0" t="n">
        <v>6.9</v>
      </c>
      <c r="F436" s="0" t="n">
        <v>60</v>
      </c>
      <c r="G436" s="5" t="n">
        <v>41198</v>
      </c>
      <c r="H436" s="0" t="s">
        <v>3073</v>
      </c>
      <c r="I436" s="0" t="s">
        <v>2490</v>
      </c>
      <c r="J436" s="6" t="n">
        <v>127776</v>
      </c>
      <c r="K436" s="0" t="s">
        <v>3162</v>
      </c>
      <c r="L436" s="5" t="n">
        <v>41068</v>
      </c>
      <c r="M436" s="0" t="s">
        <v>98</v>
      </c>
      <c r="N436" s="0" t="s">
        <v>61</v>
      </c>
      <c r="O436" s="0" t="s">
        <v>2424</v>
      </c>
      <c r="P436" s="0" t="s">
        <v>3163</v>
      </c>
      <c r="Q436" s="0" t="n">
        <f aca="false">LOOKUP(A436,'budget_gross.tsv'!A$2:A$8468,'budget_gross.tsv'!B$2:B$8468)</f>
        <v>145000000</v>
      </c>
      <c r="R436" s="0" t="n">
        <f aca="false">LOOKUP(A436,'budget_gross.tsv'!A$2:A$8468,'budget_gross.tsv'!C$2:C$8468)</f>
        <v>216391482</v>
      </c>
      <c r="S436" s="1" t="n">
        <f aca="false">R436-Q436</f>
        <v>71391482</v>
      </c>
      <c r="T436" s="2" t="n">
        <f aca="false">Q436 * 1.07</f>
        <v>155150000</v>
      </c>
      <c r="U436" s="2" t="n">
        <f aca="false">R436 * 1.07</f>
        <v>231538885.74</v>
      </c>
      <c r="V436" s="2" t="n">
        <f aca="false">S436 * 1.07</f>
        <v>76388885.74</v>
      </c>
      <c r="W436" s="1" t="n">
        <f aca="false">R436/Q436</f>
        <v>1.49235504827586</v>
      </c>
      <c r="X436" s="3" t="n">
        <v>2</v>
      </c>
    </row>
    <row r="437" customFormat="false" ht="15" hidden="false" customHeight="false" outlineLevel="0" collapsed="false">
      <c r="A437" s="0" t="s">
        <v>3164</v>
      </c>
      <c r="B437" s="0" t="s">
        <v>3165</v>
      </c>
      <c r="C437" s="0" t="s">
        <v>3166</v>
      </c>
      <c r="D437" s="0" t="s">
        <v>2066</v>
      </c>
      <c r="E437" s="0" t="n">
        <v>7.2</v>
      </c>
      <c r="F437" s="0" t="n">
        <v>69</v>
      </c>
      <c r="G437" s="5" t="n">
        <v>41226</v>
      </c>
      <c r="H437" s="0" t="s">
        <v>147</v>
      </c>
      <c r="I437" s="0" t="s">
        <v>3167</v>
      </c>
      <c r="J437" s="6" t="n">
        <v>295710</v>
      </c>
      <c r="K437" s="0" t="s">
        <v>3168</v>
      </c>
      <c r="L437" s="5" t="n">
        <v>41082</v>
      </c>
      <c r="M437" s="0" t="s">
        <v>98</v>
      </c>
      <c r="N437" s="0" t="s">
        <v>61</v>
      </c>
      <c r="O437" s="0" t="s">
        <v>3169</v>
      </c>
      <c r="P437" s="0" t="s">
        <v>3170</v>
      </c>
      <c r="Q437" s="0" t="n">
        <f aca="false">LOOKUP(A437,'budget_gross.tsv'!A$2:A$8468,'budget_gross.tsv'!B$2:B$8468)</f>
        <v>185000000</v>
      </c>
      <c r="R437" s="0" t="n">
        <f aca="false">LOOKUP(A437,'budget_gross.tsv'!A$2:A$8468,'budget_gross.tsv'!C$2:C$8468)</f>
        <v>237283207</v>
      </c>
      <c r="S437" s="1" t="n">
        <f aca="false">R437-Q437</f>
        <v>52283207</v>
      </c>
      <c r="T437" s="2" t="n">
        <f aca="false">Q437 * 1.07</f>
        <v>197950000</v>
      </c>
      <c r="U437" s="2" t="n">
        <f aca="false">R437 * 1.07</f>
        <v>253893031.49</v>
      </c>
      <c r="V437" s="2" t="n">
        <f aca="false">S437 * 1.07</f>
        <v>55943031.49</v>
      </c>
      <c r="W437" s="1" t="n">
        <f aca="false">R437/Q437</f>
        <v>1.28261192972973</v>
      </c>
      <c r="X437" s="3" t="n">
        <v>2</v>
      </c>
    </row>
    <row r="438" customFormat="false" ht="15" hidden="false" customHeight="false" outlineLevel="0" collapsed="false">
      <c r="A438" s="0" t="s">
        <v>3171</v>
      </c>
      <c r="B438" s="0" t="s">
        <v>3172</v>
      </c>
      <c r="C438" s="0" t="s">
        <v>3173</v>
      </c>
      <c r="D438" s="0" t="s">
        <v>2066</v>
      </c>
      <c r="E438" s="0" t="n">
        <v>5.9</v>
      </c>
      <c r="F438" s="0" t="n">
        <v>57</v>
      </c>
      <c r="G438" s="5" t="n">
        <v>41170</v>
      </c>
      <c r="H438" s="0" t="s">
        <v>194</v>
      </c>
      <c r="I438" s="0" t="s">
        <v>3174</v>
      </c>
      <c r="J438" s="6" t="n">
        <v>12605</v>
      </c>
      <c r="K438" s="0" t="s">
        <v>3175</v>
      </c>
      <c r="L438" s="5" t="n">
        <v>41095</v>
      </c>
      <c r="M438" s="0" t="s">
        <v>98</v>
      </c>
      <c r="N438" s="0" t="s">
        <v>116</v>
      </c>
      <c r="O438" s="0" t="s">
        <v>117</v>
      </c>
      <c r="P438" s="0" t="s">
        <v>3176</v>
      </c>
      <c r="Q438" s="0" t="n">
        <f aca="false">LOOKUP(A438,'budget_gross.tsv'!A$2:A$8468,'budget_gross.tsv'!B$2:B$8468)</f>
        <v>12000000</v>
      </c>
      <c r="R438" s="0" t="n">
        <f aca="false">LOOKUP(A438,'budget_gross.tsv'!A$2:A$8468,'budget_gross.tsv'!C$2:C$8468)</f>
        <v>25240988</v>
      </c>
      <c r="S438" s="1" t="n">
        <f aca="false">R438-Q438</f>
        <v>13240988</v>
      </c>
      <c r="T438" s="2" t="n">
        <f aca="false">Q438 * 1.07</f>
        <v>12840000</v>
      </c>
      <c r="U438" s="2" t="n">
        <f aca="false">R438 * 1.07</f>
        <v>27007857.16</v>
      </c>
      <c r="V438" s="2" t="n">
        <f aca="false">S438 * 1.07</f>
        <v>14167857.16</v>
      </c>
      <c r="W438" s="1" t="n">
        <f aca="false">R438/Q438</f>
        <v>2.10341566666667</v>
      </c>
      <c r="X438" s="3" t="n">
        <v>3</v>
      </c>
    </row>
    <row r="439" customFormat="false" ht="15" hidden="false" customHeight="false" outlineLevel="0" collapsed="false">
      <c r="A439" s="0" t="s">
        <v>3177</v>
      </c>
      <c r="B439" s="0" t="s">
        <v>3178</v>
      </c>
      <c r="C439" s="0" t="s">
        <v>3179</v>
      </c>
      <c r="D439" s="0" t="s">
        <v>2066</v>
      </c>
      <c r="E439" s="0" t="n">
        <v>5.5</v>
      </c>
      <c r="F439" s="0" t="s">
        <v>28</v>
      </c>
      <c r="G439" s="5" t="n">
        <v>41142</v>
      </c>
      <c r="H439" s="0" t="s">
        <v>3180</v>
      </c>
      <c r="I439" s="0" t="s">
        <v>3181</v>
      </c>
      <c r="J439" s="6" t="n">
        <v>6440</v>
      </c>
      <c r="K439" s="0" t="s">
        <v>1184</v>
      </c>
      <c r="L439" s="5" t="n">
        <v>41096</v>
      </c>
      <c r="M439" s="0" t="s">
        <v>735</v>
      </c>
      <c r="N439" s="0" t="s">
        <v>683</v>
      </c>
      <c r="O439" s="0" t="s">
        <v>3182</v>
      </c>
      <c r="Q439" s="0" t="n">
        <f aca="false">LOOKUP(A439,'budget_gross.tsv'!A$2:A$8468,'budget_gross.tsv'!B$2:B$8468)</f>
        <v>700000000</v>
      </c>
      <c r="R439" s="0" t="n">
        <f aca="false">LOOKUP(A439,'budget_gross.tsv'!A$2:A$8468,'budget_gross.tsv'!C$2:C$8468)</f>
        <v>1216258</v>
      </c>
      <c r="S439" s="1" t="n">
        <f aca="false">R439-Q439</f>
        <v>-698783742</v>
      </c>
      <c r="T439" s="2" t="n">
        <f aca="false">Q439 * 1.07</f>
        <v>749000000</v>
      </c>
      <c r="U439" s="2" t="n">
        <f aca="false">R439 * 1.07</f>
        <v>1301396.06</v>
      </c>
      <c r="V439" s="2" t="n">
        <f aca="false">S439 * 1.07</f>
        <v>-747698603.94</v>
      </c>
      <c r="W439" s="1" t="n">
        <f aca="false">R439/Q439</f>
        <v>0.00173751142857143</v>
      </c>
      <c r="X439" s="3" t="n">
        <v>1</v>
      </c>
    </row>
    <row r="440" customFormat="false" ht="15" hidden="false" customHeight="false" outlineLevel="0" collapsed="false">
      <c r="A440" s="0" t="s">
        <v>3183</v>
      </c>
      <c r="B440" s="0" t="s">
        <v>3184</v>
      </c>
      <c r="C440" s="0" t="s">
        <v>3185</v>
      </c>
      <c r="D440" s="0" t="s">
        <v>2066</v>
      </c>
      <c r="E440" s="0" t="n">
        <v>6.6</v>
      </c>
      <c r="F440" s="0" t="n">
        <v>49</v>
      </c>
      <c r="G440" s="5" t="n">
        <v>41254</v>
      </c>
      <c r="H440" s="0" t="s">
        <v>95</v>
      </c>
      <c r="I440" s="0" t="s">
        <v>3186</v>
      </c>
      <c r="J440" s="6" t="n">
        <v>155032</v>
      </c>
      <c r="K440" s="0" t="s">
        <v>3187</v>
      </c>
      <c r="L440" s="5" t="n">
        <v>41103</v>
      </c>
      <c r="M440" s="0" t="s">
        <v>305</v>
      </c>
      <c r="N440" s="0" t="s">
        <v>61</v>
      </c>
      <c r="O440" s="0" t="s">
        <v>463</v>
      </c>
      <c r="P440" s="0" t="s">
        <v>3188</v>
      </c>
      <c r="Q440" s="0" t="n">
        <f aca="false">LOOKUP(A440,'budget_gross.tsv'!A$2:A$8468,'budget_gross.tsv'!B$2:B$8468)</f>
        <v>95000000</v>
      </c>
      <c r="R440" s="0" t="n">
        <f aca="false">LOOKUP(A440,'budget_gross.tsv'!A$2:A$8468,'budget_gross.tsv'!C$2:C$8468)</f>
        <v>161321843</v>
      </c>
      <c r="S440" s="1" t="n">
        <f aca="false">R440-Q440</f>
        <v>66321843</v>
      </c>
      <c r="T440" s="2" t="n">
        <f aca="false">Q440 * 1.07</f>
        <v>101650000</v>
      </c>
      <c r="U440" s="2" t="n">
        <f aca="false">R440 * 1.07</f>
        <v>172614372.01</v>
      </c>
      <c r="V440" s="2" t="n">
        <f aca="false">S440 * 1.07</f>
        <v>70964372.01</v>
      </c>
      <c r="W440" s="1" t="n">
        <f aca="false">R440/Q440</f>
        <v>1.69812466315789</v>
      </c>
      <c r="X440" s="3" t="n">
        <v>2</v>
      </c>
    </row>
    <row r="441" customFormat="false" ht="15" hidden="false" customHeight="false" outlineLevel="0" collapsed="false">
      <c r="A441" s="0" t="s">
        <v>3189</v>
      </c>
      <c r="B441" s="0" t="s">
        <v>3190</v>
      </c>
      <c r="C441" s="0" t="s">
        <v>3191</v>
      </c>
      <c r="D441" s="0" t="s">
        <v>2066</v>
      </c>
      <c r="E441" s="0" t="n">
        <v>4.7</v>
      </c>
      <c r="F441" s="0" t="s">
        <v>28</v>
      </c>
      <c r="G441" s="5" t="n">
        <v>40862</v>
      </c>
      <c r="H441" s="0" t="s">
        <v>3192</v>
      </c>
      <c r="I441" s="0" t="s">
        <v>3193</v>
      </c>
      <c r="J441" s="6" t="n">
        <v>2259</v>
      </c>
      <c r="K441" s="0" t="s">
        <v>3194</v>
      </c>
      <c r="L441" s="5" t="n">
        <v>41116</v>
      </c>
      <c r="M441" s="0" t="s">
        <v>60</v>
      </c>
      <c r="N441" s="0" t="s">
        <v>446</v>
      </c>
      <c r="O441" s="0" t="s">
        <v>90</v>
      </c>
      <c r="P441" s="0" t="s">
        <v>3195</v>
      </c>
      <c r="Q441" s="0" t="n">
        <f aca="false">LOOKUP(A441,'budget_gross.tsv'!A$2:A$8468,'budget_gross.tsv'!B$2:B$8468)</f>
        <v>10000000</v>
      </c>
      <c r="R441" s="0" t="n">
        <f aca="false">LOOKUP(A441,'budget_gross.tsv'!A$2:A$8468,'budget_gross.tsv'!C$2:C$8468)</f>
        <v>2560</v>
      </c>
      <c r="S441" s="1" t="n">
        <f aca="false">R441-Q441</f>
        <v>-9997440</v>
      </c>
      <c r="T441" s="2" t="n">
        <f aca="false">Q441 * 1.07</f>
        <v>10700000</v>
      </c>
      <c r="U441" s="2" t="n">
        <f aca="false">R441 * 1.07</f>
        <v>2739.2</v>
      </c>
      <c r="V441" s="2" t="n">
        <f aca="false">S441 * 1.07</f>
        <v>-10697260.8</v>
      </c>
      <c r="W441" s="1" t="n">
        <f aca="false">R441/Q441</f>
        <v>0.000256</v>
      </c>
      <c r="X441" s="3" t="n">
        <v>1</v>
      </c>
    </row>
    <row r="442" customFormat="false" ht="15" hidden="false" customHeight="false" outlineLevel="0" collapsed="false">
      <c r="A442" s="0" t="s">
        <v>3196</v>
      </c>
      <c r="B442" s="0" t="s">
        <v>3197</v>
      </c>
      <c r="C442" s="0" t="s">
        <v>3198</v>
      </c>
      <c r="D442" s="0" t="s">
        <v>2066</v>
      </c>
      <c r="E442" s="0" t="n">
        <v>6.4</v>
      </c>
      <c r="F442" s="0" t="n">
        <v>54</v>
      </c>
      <c r="G442" s="5" t="n">
        <v>41261</v>
      </c>
      <c r="H442" s="0" t="s">
        <v>95</v>
      </c>
      <c r="I442" s="0" t="s">
        <v>3199</v>
      </c>
      <c r="J442" s="6" t="n">
        <v>16997</v>
      </c>
      <c r="K442" s="0" t="s">
        <v>2697</v>
      </c>
      <c r="L442" s="5" t="n">
        <v>41124</v>
      </c>
      <c r="M442" s="0" t="s">
        <v>272</v>
      </c>
      <c r="N442" s="0" t="s">
        <v>2091</v>
      </c>
      <c r="O442" s="0" t="s">
        <v>198</v>
      </c>
      <c r="P442" s="0" t="s">
        <v>3200</v>
      </c>
      <c r="Q442" s="0" t="n">
        <f aca="false">LOOKUP(A442,'budget_gross.tsv'!A$2:A$8468,'budget_gross.tsv'!B$2:B$8468)</f>
        <v>22000000</v>
      </c>
      <c r="R442" s="0" t="n">
        <f aca="false">LOOKUP(A442,'budget_gross.tsv'!A$2:A$8468,'budget_gross.tsv'!C$2:C$8468)</f>
        <v>49008662</v>
      </c>
      <c r="S442" s="1" t="n">
        <f aca="false">R442-Q442</f>
        <v>27008662</v>
      </c>
      <c r="T442" s="2" t="n">
        <f aca="false">Q442 * 1.07</f>
        <v>23540000</v>
      </c>
      <c r="U442" s="2" t="n">
        <f aca="false">R442 * 1.07</f>
        <v>52439268.34</v>
      </c>
      <c r="V442" s="2" t="n">
        <f aca="false">S442 * 1.07</f>
        <v>28899268.34</v>
      </c>
      <c r="W442" s="1" t="n">
        <f aca="false">R442/Q442</f>
        <v>2.22766645454545</v>
      </c>
      <c r="X442" s="3" t="n">
        <v>3</v>
      </c>
    </row>
    <row r="443" customFormat="false" ht="15" hidden="false" customHeight="false" outlineLevel="0" collapsed="false">
      <c r="A443" s="0" t="s">
        <v>3201</v>
      </c>
      <c r="B443" s="0" t="s">
        <v>3202</v>
      </c>
      <c r="C443" s="0" t="s">
        <v>3203</v>
      </c>
      <c r="D443" s="0" t="s">
        <v>2066</v>
      </c>
      <c r="E443" s="0" t="n">
        <v>6.6</v>
      </c>
      <c r="F443" s="0" t="n">
        <v>47</v>
      </c>
      <c r="G443" s="5" t="n">
        <v>41247</v>
      </c>
      <c r="H443" s="0" t="s">
        <v>147</v>
      </c>
      <c r="I443" s="0" t="s">
        <v>3204</v>
      </c>
      <c r="J443" s="6" t="n">
        <v>39386</v>
      </c>
      <c r="K443" s="0" t="s">
        <v>3205</v>
      </c>
      <c r="L443" s="5" t="n">
        <v>41136</v>
      </c>
      <c r="M443" s="0" t="s">
        <v>197</v>
      </c>
      <c r="N443" s="0" t="s">
        <v>150</v>
      </c>
      <c r="O443" s="0" t="s">
        <v>158</v>
      </c>
      <c r="P443" s="0" t="s">
        <v>3206</v>
      </c>
      <c r="Q443" s="0" t="n">
        <f aca="false">LOOKUP(A443,'budget_gross.tsv'!A$2:A$8468,'budget_gross.tsv'!B$2:B$8468)</f>
        <v>25000000</v>
      </c>
      <c r="R443" s="0" t="n">
        <f aca="false">LOOKUP(A443,'budget_gross.tsv'!A$2:A$8468,'budget_gross.tsv'!C$2:C$8468)</f>
        <v>51853450</v>
      </c>
      <c r="S443" s="1" t="n">
        <f aca="false">R443-Q443</f>
        <v>26853450</v>
      </c>
      <c r="T443" s="2" t="n">
        <f aca="false">Q443 * 1.07</f>
        <v>26750000</v>
      </c>
      <c r="U443" s="2" t="n">
        <f aca="false">R443 * 1.07</f>
        <v>55483191.5</v>
      </c>
      <c r="V443" s="2" t="n">
        <f aca="false">S443 * 1.07</f>
        <v>28733191.5</v>
      </c>
      <c r="W443" s="1" t="n">
        <f aca="false">R443/Q443</f>
        <v>2.074138</v>
      </c>
      <c r="X443" s="3" t="n">
        <v>3</v>
      </c>
    </row>
    <row r="444" customFormat="false" ht="15" hidden="false" customHeight="false" outlineLevel="0" collapsed="false">
      <c r="A444" s="0" t="s">
        <v>3207</v>
      </c>
      <c r="B444" s="0" t="s">
        <v>3208</v>
      </c>
      <c r="C444" s="0" t="s">
        <v>3209</v>
      </c>
      <c r="D444" s="0" t="s">
        <v>2066</v>
      </c>
      <c r="E444" s="0" t="n">
        <v>7</v>
      </c>
      <c r="F444" s="0" t="n">
        <v>72</v>
      </c>
      <c r="G444" s="5" t="n">
        <v>41240</v>
      </c>
      <c r="H444" s="0" t="s">
        <v>1432</v>
      </c>
      <c r="I444" s="0" t="s">
        <v>3210</v>
      </c>
      <c r="J444" s="6" t="n">
        <v>79174</v>
      </c>
      <c r="K444" s="0" t="s">
        <v>3211</v>
      </c>
      <c r="L444" s="5" t="n">
        <v>41138</v>
      </c>
      <c r="M444" s="0" t="s">
        <v>60</v>
      </c>
      <c r="N444" s="0" t="s">
        <v>61</v>
      </c>
      <c r="O444" s="0" t="s">
        <v>3212</v>
      </c>
      <c r="P444" s="0" t="s">
        <v>3213</v>
      </c>
      <c r="Q444" s="0" t="n">
        <f aca="false">LOOKUP(A444,'budget_gross.tsv'!A$2:A$8468,'budget_gross.tsv'!B$2:B$8468)</f>
        <v>60000000</v>
      </c>
      <c r="R444" s="0" t="n">
        <f aca="false">LOOKUP(A444,'budget_gross.tsv'!A$2:A$8468,'budget_gross.tsv'!C$2:C$8468)</f>
        <v>56003051</v>
      </c>
      <c r="S444" s="1" t="n">
        <f aca="false">R444-Q444</f>
        <v>-3996949</v>
      </c>
      <c r="T444" s="2" t="n">
        <f aca="false">Q444 * 1.07</f>
        <v>64200000</v>
      </c>
      <c r="U444" s="2" t="n">
        <f aca="false">R444 * 1.07</f>
        <v>59923264.57</v>
      </c>
      <c r="V444" s="2" t="n">
        <f aca="false">S444 * 1.07</f>
        <v>-4276735.43</v>
      </c>
      <c r="W444" s="1" t="n">
        <f aca="false">R444/Q444</f>
        <v>0.933384183333333</v>
      </c>
      <c r="X444" s="3" t="n">
        <v>1</v>
      </c>
    </row>
    <row r="445" customFormat="false" ht="15" hidden="false" customHeight="false" outlineLevel="0" collapsed="false">
      <c r="A445" s="0" t="s">
        <v>3214</v>
      </c>
      <c r="B445" s="0" t="s">
        <v>3215</v>
      </c>
      <c r="C445" s="0" t="s">
        <v>3216</v>
      </c>
      <c r="D445" s="0" t="s">
        <v>2066</v>
      </c>
      <c r="E445" s="0" t="n">
        <v>5.1</v>
      </c>
      <c r="F445" s="0" t="n">
        <v>28</v>
      </c>
      <c r="G445" s="5" t="n">
        <v>41198</v>
      </c>
      <c r="H445" s="0" t="s">
        <v>2406</v>
      </c>
      <c r="I445" s="0" t="s">
        <v>3217</v>
      </c>
      <c r="J445" s="6" t="n">
        <v>9339</v>
      </c>
      <c r="K445" s="0" t="s">
        <v>3218</v>
      </c>
      <c r="L445" s="5" t="n">
        <v>41145</v>
      </c>
      <c r="M445" s="0" t="s">
        <v>89</v>
      </c>
      <c r="N445" s="0" t="s">
        <v>289</v>
      </c>
      <c r="O445" s="0" t="s">
        <v>90</v>
      </c>
      <c r="P445" s="0" t="s">
        <v>3219</v>
      </c>
      <c r="Q445" s="0" t="n">
        <f aca="false">LOOKUP(A445,'budget_gross.tsv'!A$2:A$8468,'budget_gross.tsv'!B$2:B$8468)</f>
        <v>2500000</v>
      </c>
      <c r="R445" s="0" t="n">
        <f aca="false">LOOKUP(A445,'budget_gross.tsv'!A$2:A$8468,'budget_gross.tsv'!C$2:C$8468)</f>
        <v>33449086</v>
      </c>
      <c r="S445" s="1" t="n">
        <f aca="false">R445-Q445</f>
        <v>30949086</v>
      </c>
      <c r="T445" s="2" t="n">
        <f aca="false">Q445 * 1.07</f>
        <v>2675000</v>
      </c>
      <c r="U445" s="2" t="n">
        <f aca="false">R445 * 1.07</f>
        <v>35790522.02</v>
      </c>
      <c r="V445" s="2" t="n">
        <f aca="false">S445 * 1.07</f>
        <v>33115522.02</v>
      </c>
      <c r="W445" s="1" t="n">
        <f aca="false">R445/Q445</f>
        <v>13.3796344</v>
      </c>
      <c r="X445" s="3" t="n">
        <v>4</v>
      </c>
    </row>
    <row r="446" customFormat="false" ht="15" hidden="false" customHeight="false" outlineLevel="0" collapsed="false">
      <c r="A446" s="0" t="s">
        <v>3220</v>
      </c>
      <c r="B446" s="0" t="s">
        <v>3221</v>
      </c>
      <c r="C446" s="0" t="s">
        <v>3222</v>
      </c>
      <c r="D446" s="0" t="s">
        <v>2066</v>
      </c>
      <c r="E446" s="0" t="n">
        <v>7.1</v>
      </c>
      <c r="F446" s="0" t="n">
        <v>47</v>
      </c>
      <c r="G446" s="5" t="n">
        <v>41303</v>
      </c>
      <c r="H446" s="0" t="s">
        <v>1397</v>
      </c>
      <c r="I446" s="0" t="s">
        <v>3223</v>
      </c>
      <c r="J446" s="6" t="n">
        <v>176997</v>
      </c>
      <c r="K446" s="0" t="s">
        <v>3224</v>
      </c>
      <c r="L446" s="5" t="n">
        <v>41180</v>
      </c>
      <c r="M446" s="0" t="s">
        <v>1512</v>
      </c>
      <c r="N446" s="0" t="s">
        <v>206</v>
      </c>
      <c r="O446" s="0" t="s">
        <v>3225</v>
      </c>
      <c r="P446" s="0" t="s">
        <v>3226</v>
      </c>
      <c r="Q446" s="0" t="n">
        <f aca="false">LOOKUP(A446,'budget_gross.tsv'!A$2:A$8468,'budget_gross.tsv'!B$2:B$8468)</f>
        <v>85000000</v>
      </c>
      <c r="R446" s="0" t="n">
        <f aca="false">LOOKUP(A446,'budget_gross.tsv'!A$2:A$8468,'budget_gross.tsv'!C$2:C$8468)</f>
        <v>148313048</v>
      </c>
      <c r="S446" s="1" t="n">
        <f aca="false">R446-Q446</f>
        <v>63313048</v>
      </c>
      <c r="T446" s="2" t="n">
        <f aca="false">Q446 * 1.07</f>
        <v>90950000</v>
      </c>
      <c r="U446" s="2" t="n">
        <f aca="false">R446 * 1.07</f>
        <v>158694961.36</v>
      </c>
      <c r="V446" s="2" t="n">
        <f aca="false">S446 * 1.07</f>
        <v>67744961.36</v>
      </c>
      <c r="W446" s="1" t="n">
        <f aca="false">R446/Q446</f>
        <v>1.74485938823529</v>
      </c>
      <c r="X446" s="3" t="n">
        <v>2</v>
      </c>
    </row>
    <row r="447" customFormat="false" ht="15" hidden="false" customHeight="false" outlineLevel="0" collapsed="false">
      <c r="A447" s="0" t="s">
        <v>3227</v>
      </c>
      <c r="B447" s="0" t="s">
        <v>3228</v>
      </c>
      <c r="C447" s="0" t="s">
        <v>3229</v>
      </c>
      <c r="D447" s="0" t="s">
        <v>2066</v>
      </c>
      <c r="E447" s="0" t="n">
        <v>7</v>
      </c>
      <c r="F447" s="0" t="n">
        <v>74</v>
      </c>
      <c r="G447" s="5" t="n">
        <v>41282</v>
      </c>
      <c r="H447" s="0" t="s">
        <v>147</v>
      </c>
      <c r="I447" s="0" t="s">
        <v>3230</v>
      </c>
      <c r="J447" s="6" t="n">
        <v>79317</v>
      </c>
      <c r="K447" s="0" t="s">
        <v>2770</v>
      </c>
      <c r="L447" s="5" t="n">
        <v>41187</v>
      </c>
      <c r="M447" s="0" t="s">
        <v>89</v>
      </c>
      <c r="N447" s="0" t="s">
        <v>206</v>
      </c>
      <c r="O447" s="0" t="s">
        <v>3231</v>
      </c>
      <c r="P447" s="0" t="s">
        <v>3232</v>
      </c>
      <c r="Q447" s="0" t="n">
        <f aca="false">LOOKUP(A447,'budget_gross.tsv'!A$2:A$8468,'budget_gross.tsv'!B$2:B$8468)</f>
        <v>39000000</v>
      </c>
      <c r="R447" s="0" t="n">
        <f aca="false">LOOKUP(A447,'budget_gross.tsv'!A$2:A$8468,'budget_gross.tsv'!C$2:C$8468)</f>
        <v>35291068</v>
      </c>
      <c r="S447" s="1" t="n">
        <f aca="false">R447-Q447</f>
        <v>-3708932</v>
      </c>
      <c r="T447" s="2" t="n">
        <f aca="false">Q447 * 1.07</f>
        <v>41730000</v>
      </c>
      <c r="U447" s="2" t="n">
        <f aca="false">R447 * 1.07</f>
        <v>37761442.76</v>
      </c>
      <c r="V447" s="2" t="n">
        <f aca="false">S447 * 1.07</f>
        <v>-3968557.24</v>
      </c>
      <c r="W447" s="1" t="n">
        <f aca="false">R447/Q447</f>
        <v>0.904899179487179</v>
      </c>
      <c r="X447" s="3" t="n">
        <v>1</v>
      </c>
    </row>
    <row r="448" customFormat="false" ht="15" hidden="false" customHeight="false" outlineLevel="0" collapsed="false">
      <c r="A448" s="0" t="s">
        <v>3233</v>
      </c>
      <c r="B448" s="0" t="s">
        <v>3234</v>
      </c>
      <c r="C448" s="0" t="s">
        <v>3235</v>
      </c>
      <c r="D448" s="0" t="s">
        <v>2066</v>
      </c>
      <c r="E448" s="0" t="n">
        <v>6.4</v>
      </c>
      <c r="F448" s="0" t="n">
        <v>40</v>
      </c>
      <c r="G448" s="5" t="n">
        <v>41310</v>
      </c>
      <c r="H448" s="0" t="s">
        <v>3236</v>
      </c>
      <c r="I448" s="0" t="s">
        <v>3237</v>
      </c>
      <c r="J448" s="6" t="n">
        <v>76747</v>
      </c>
      <c r="K448" s="0" t="s">
        <v>3021</v>
      </c>
      <c r="L448" s="5" t="n">
        <v>41194</v>
      </c>
      <c r="M448" s="0" t="s">
        <v>197</v>
      </c>
      <c r="N448" s="0" t="s">
        <v>3238</v>
      </c>
      <c r="O448" s="0" t="s">
        <v>100</v>
      </c>
      <c r="P448" s="0" t="s">
        <v>3239</v>
      </c>
      <c r="Q448" s="0" t="n">
        <f aca="false">LOOKUP(A448,'budget_gross.tsv'!A$2:A$8468,'budget_gross.tsv'!B$2:B$8468)</f>
        <v>42000000</v>
      </c>
      <c r="R448" s="0" t="n">
        <f aca="false">LOOKUP(A448,'budget_gross.tsv'!A$2:A$8468,'budget_gross.tsv'!C$2:C$8468)</f>
        <v>45290318</v>
      </c>
      <c r="S448" s="1" t="n">
        <f aca="false">R448-Q448</f>
        <v>3290318</v>
      </c>
      <c r="T448" s="2" t="n">
        <f aca="false">Q448 * 1.07</f>
        <v>44940000</v>
      </c>
      <c r="U448" s="2" t="n">
        <f aca="false">R448 * 1.07</f>
        <v>48460640.26</v>
      </c>
      <c r="V448" s="2" t="n">
        <f aca="false">S448 * 1.07</f>
        <v>3520640.26</v>
      </c>
      <c r="W448" s="1" t="n">
        <f aca="false">R448/Q448</f>
        <v>1.0783409047619</v>
      </c>
      <c r="X448" s="3" t="n">
        <v>2</v>
      </c>
    </row>
    <row r="449" customFormat="false" ht="15" hidden="false" customHeight="false" outlineLevel="0" collapsed="false">
      <c r="A449" s="0" t="s">
        <v>3240</v>
      </c>
      <c r="B449" s="0" t="s">
        <v>3241</v>
      </c>
      <c r="C449" s="0" t="s">
        <v>3242</v>
      </c>
      <c r="D449" s="0" t="s">
        <v>2066</v>
      </c>
      <c r="E449" s="0" t="n">
        <v>7.2</v>
      </c>
      <c r="F449" s="0" t="n">
        <v>45</v>
      </c>
      <c r="G449" s="5" t="n">
        <v>41331</v>
      </c>
      <c r="H449" s="0" t="s">
        <v>95</v>
      </c>
      <c r="I449" s="0" t="s">
        <v>3243</v>
      </c>
      <c r="J449" s="6" t="n">
        <v>26492</v>
      </c>
      <c r="K449" s="0" t="s">
        <v>3244</v>
      </c>
      <c r="L449" s="5" t="n">
        <v>41208</v>
      </c>
      <c r="M449" s="0" t="s">
        <v>1874</v>
      </c>
      <c r="N449" s="0" t="s">
        <v>2478</v>
      </c>
      <c r="O449" s="0" t="s">
        <v>28</v>
      </c>
      <c r="P449" s="0" t="s">
        <v>3245</v>
      </c>
      <c r="Q449" s="0" t="n">
        <f aca="false">LOOKUP(A449,'budget_gross.tsv'!A$2:A$8468,'budget_gross.tsv'!B$2:B$8468)</f>
        <v>20000000</v>
      </c>
      <c r="R449" s="0" t="n">
        <f aca="false">LOOKUP(A449,'budget_gross.tsv'!A$2:A$8468,'budget_gross.tsv'!C$2:C$8468)</f>
        <v>6002756</v>
      </c>
      <c r="S449" s="1" t="n">
        <f aca="false">R449-Q449</f>
        <v>-13997244</v>
      </c>
      <c r="T449" s="2" t="n">
        <f aca="false">Q449 * 1.07</f>
        <v>21400000</v>
      </c>
      <c r="U449" s="2" t="n">
        <f aca="false">R449 * 1.07</f>
        <v>6422948.92</v>
      </c>
      <c r="V449" s="2" t="n">
        <f aca="false">S449 * 1.07</f>
        <v>-14977051.08</v>
      </c>
      <c r="W449" s="1" t="n">
        <f aca="false">R449/Q449</f>
        <v>0.3001378</v>
      </c>
      <c r="X449" s="3" t="n">
        <v>1</v>
      </c>
    </row>
    <row r="450" customFormat="false" ht="15" hidden="false" customHeight="false" outlineLevel="0" collapsed="false">
      <c r="A450" s="0" t="s">
        <v>3246</v>
      </c>
      <c r="B450" s="0" t="s">
        <v>3247</v>
      </c>
      <c r="C450" s="0" t="s">
        <v>3248</v>
      </c>
      <c r="D450" s="0" t="s">
        <v>2066</v>
      </c>
      <c r="E450" s="0" t="n">
        <v>7.8</v>
      </c>
      <c r="F450" s="0" t="n">
        <v>72</v>
      </c>
      <c r="G450" s="5" t="n">
        <v>41338</v>
      </c>
      <c r="H450" s="0" t="s">
        <v>147</v>
      </c>
      <c r="I450" s="0" t="s">
        <v>3249</v>
      </c>
      <c r="J450" s="6" t="n">
        <v>290872</v>
      </c>
      <c r="K450" s="0" t="s">
        <v>3250</v>
      </c>
      <c r="L450" s="5" t="n">
        <v>41215</v>
      </c>
      <c r="M450" s="0" t="s">
        <v>133</v>
      </c>
      <c r="N450" s="0" t="s">
        <v>61</v>
      </c>
      <c r="O450" s="0" t="s">
        <v>3251</v>
      </c>
      <c r="P450" s="0" t="s">
        <v>3252</v>
      </c>
      <c r="Q450" s="0" t="n">
        <f aca="false">LOOKUP(A450,'budget_gross.tsv'!A$2:A$8468,'budget_gross.tsv'!B$2:B$8468)</f>
        <v>165000000</v>
      </c>
      <c r="R450" s="0" t="n">
        <f aca="false">LOOKUP(A450,'budget_gross.tsv'!A$2:A$8468,'budget_gross.tsv'!C$2:C$8468)</f>
        <v>189422889</v>
      </c>
      <c r="S450" s="1" t="n">
        <f aca="false">R450-Q450</f>
        <v>24422889</v>
      </c>
      <c r="T450" s="2" t="n">
        <f aca="false">Q450 * 1.07</f>
        <v>176550000</v>
      </c>
      <c r="U450" s="2" t="n">
        <f aca="false">R450 * 1.07</f>
        <v>202682491.23</v>
      </c>
      <c r="V450" s="2" t="n">
        <f aca="false">S450 * 1.07</f>
        <v>26132491.23</v>
      </c>
      <c r="W450" s="1" t="n">
        <f aca="false">R450/Q450</f>
        <v>1.14801750909091</v>
      </c>
      <c r="X450" s="3" t="n">
        <v>2</v>
      </c>
    </row>
    <row r="451" customFormat="false" ht="15" hidden="false" customHeight="false" outlineLevel="0" collapsed="false">
      <c r="A451" s="0" t="s">
        <v>3253</v>
      </c>
      <c r="B451" s="0" t="s">
        <v>3254</v>
      </c>
      <c r="C451" s="0" t="s">
        <v>3255</v>
      </c>
      <c r="D451" s="0" t="s">
        <v>2066</v>
      </c>
      <c r="E451" s="0" t="n">
        <v>7.9</v>
      </c>
      <c r="F451" s="0" t="n">
        <v>79</v>
      </c>
      <c r="G451" s="5" t="n">
        <v>41345</v>
      </c>
      <c r="H451" s="0" t="s">
        <v>95</v>
      </c>
      <c r="I451" s="0" t="s">
        <v>3256</v>
      </c>
      <c r="J451" s="6" t="n">
        <v>472562</v>
      </c>
      <c r="K451" s="0" t="s">
        <v>1434</v>
      </c>
      <c r="L451" s="5" t="n">
        <v>41234</v>
      </c>
      <c r="M451" s="0" t="s">
        <v>808</v>
      </c>
      <c r="N451" s="0" t="s">
        <v>3257</v>
      </c>
      <c r="O451" s="0" t="s">
        <v>3258</v>
      </c>
      <c r="P451" s="0" t="s">
        <v>3259</v>
      </c>
      <c r="Q451" s="0" t="n">
        <f aca="false">LOOKUP(A451,'budget_gross.tsv'!A$2:A$8468,'budget_gross.tsv'!B$2:B$8468)</f>
        <v>120000000</v>
      </c>
      <c r="R451" s="0" t="n">
        <f aca="false">LOOKUP(A451,'budget_gross.tsv'!A$2:A$8468,'budget_gross.tsv'!C$2:C$8468)</f>
        <v>124987023</v>
      </c>
      <c r="S451" s="1" t="n">
        <f aca="false">R451-Q451</f>
        <v>4987023</v>
      </c>
      <c r="T451" s="2" t="n">
        <f aca="false">Q451 * 1.07</f>
        <v>128400000</v>
      </c>
      <c r="U451" s="2" t="n">
        <f aca="false">R451 * 1.07</f>
        <v>133736114.61</v>
      </c>
      <c r="V451" s="2" t="n">
        <f aca="false">S451 * 1.07</f>
        <v>5336114.61</v>
      </c>
      <c r="W451" s="1" t="n">
        <f aca="false">R451/Q451</f>
        <v>1.041558525</v>
      </c>
      <c r="X451" s="3" t="n">
        <v>2</v>
      </c>
    </row>
    <row r="452" customFormat="false" ht="15" hidden="false" customHeight="false" outlineLevel="0" collapsed="false">
      <c r="A452" s="0" t="s">
        <v>3260</v>
      </c>
      <c r="B452" s="0" t="s">
        <v>3261</v>
      </c>
      <c r="C452" s="0" t="s">
        <v>3262</v>
      </c>
      <c r="D452" s="0" t="s">
        <v>2066</v>
      </c>
      <c r="E452" s="0" t="n">
        <v>7.3</v>
      </c>
      <c r="F452" s="0" t="n">
        <v>57</v>
      </c>
      <c r="G452" s="5" t="n">
        <v>41345</v>
      </c>
      <c r="H452" s="0" t="s">
        <v>2489</v>
      </c>
      <c r="I452" s="0" t="s">
        <v>3263</v>
      </c>
      <c r="J452" s="6" t="n">
        <v>131528</v>
      </c>
      <c r="K452" s="0" t="s">
        <v>3264</v>
      </c>
      <c r="L452" s="5" t="n">
        <v>41234</v>
      </c>
      <c r="M452" s="0" t="s">
        <v>42</v>
      </c>
      <c r="N452" s="0" t="s">
        <v>80</v>
      </c>
      <c r="O452" s="0" t="s">
        <v>3265</v>
      </c>
      <c r="P452" s="0" t="s">
        <v>3266</v>
      </c>
      <c r="Q452" s="0" t="n">
        <f aca="false">LOOKUP(A452,'budget_gross.tsv'!A$2:A$8468,'budget_gross.tsv'!B$2:B$8468)</f>
        <v>145000000</v>
      </c>
      <c r="R452" s="0" t="n">
        <f aca="false">LOOKUP(A452,'budget_gross.tsv'!A$2:A$8468,'budget_gross.tsv'!C$2:C$8468)</f>
        <v>103412758</v>
      </c>
      <c r="S452" s="1" t="n">
        <f aca="false">R452-Q452</f>
        <v>-41587242</v>
      </c>
      <c r="T452" s="2" t="n">
        <f aca="false">Q452 * 1.07</f>
        <v>155150000</v>
      </c>
      <c r="U452" s="2" t="n">
        <f aca="false">R452 * 1.07</f>
        <v>110651651.06</v>
      </c>
      <c r="V452" s="2" t="n">
        <f aca="false">S452 * 1.07</f>
        <v>-44498348.94</v>
      </c>
      <c r="W452" s="1" t="n">
        <f aca="false">R452/Q452</f>
        <v>0.713191434482759</v>
      </c>
      <c r="X452" s="3" t="n">
        <v>1</v>
      </c>
    </row>
    <row r="453" customFormat="false" ht="15" hidden="false" customHeight="false" outlineLevel="0" collapsed="false">
      <c r="A453" s="0" t="s">
        <v>3267</v>
      </c>
      <c r="B453" s="0" t="s">
        <v>3268</v>
      </c>
      <c r="C453" s="0" t="s">
        <v>3269</v>
      </c>
      <c r="D453" s="0" t="s">
        <v>2066</v>
      </c>
      <c r="E453" s="0" t="n">
        <v>6.1</v>
      </c>
      <c r="F453" s="0" t="n">
        <v>36</v>
      </c>
      <c r="G453" s="5" t="n">
        <v>41359</v>
      </c>
      <c r="H453" s="0" t="s">
        <v>95</v>
      </c>
      <c r="I453" s="0" t="s">
        <v>3270</v>
      </c>
      <c r="J453" s="6" t="n">
        <v>21978</v>
      </c>
      <c r="K453" s="0" t="s">
        <v>2567</v>
      </c>
      <c r="L453" s="5" t="n">
        <v>41268</v>
      </c>
      <c r="M453" s="0" t="s">
        <v>197</v>
      </c>
      <c r="N453" s="0" t="s">
        <v>2091</v>
      </c>
      <c r="O453" s="0" t="s">
        <v>1585</v>
      </c>
      <c r="P453" s="0" t="s">
        <v>3271</v>
      </c>
      <c r="Q453" s="0" t="n">
        <f aca="false">LOOKUP(A453,'budget_gross.tsv'!A$2:A$8468,'budget_gross.tsv'!B$2:B$8468)</f>
        <v>25000000</v>
      </c>
      <c r="R453" s="0" t="n">
        <f aca="false">LOOKUP(A453,'budget_gross.tsv'!A$2:A$8468,'budget_gross.tsv'!C$2:C$8468)</f>
        <v>77267296</v>
      </c>
      <c r="S453" s="1" t="n">
        <f aca="false">R453-Q453</f>
        <v>52267296</v>
      </c>
      <c r="T453" s="2" t="n">
        <f aca="false">Q453 * 1.07</f>
        <v>26750000</v>
      </c>
      <c r="U453" s="2" t="n">
        <f aca="false">R453 * 1.07</f>
        <v>82676006.72</v>
      </c>
      <c r="V453" s="2" t="n">
        <f aca="false">S453 * 1.07</f>
        <v>55926006.72</v>
      </c>
      <c r="W453" s="1" t="n">
        <f aca="false">R453/Q453</f>
        <v>3.09069184</v>
      </c>
      <c r="X453" s="3" t="n">
        <v>3</v>
      </c>
    </row>
    <row r="454" customFormat="false" ht="15" hidden="false" customHeight="false" outlineLevel="0" collapsed="false">
      <c r="A454" s="0" t="s">
        <v>3272</v>
      </c>
      <c r="B454" s="0" t="s">
        <v>3273</v>
      </c>
      <c r="C454" s="0" t="s">
        <v>3274</v>
      </c>
      <c r="D454" s="0" t="s">
        <v>2066</v>
      </c>
      <c r="E454" s="0" t="n">
        <v>6</v>
      </c>
      <c r="F454" s="0" t="n">
        <v>35</v>
      </c>
      <c r="G454" s="5" t="n">
        <v>41429</v>
      </c>
      <c r="H454" s="0" t="s">
        <v>2980</v>
      </c>
      <c r="I454" s="0" t="s">
        <v>3275</v>
      </c>
      <c r="J454" s="6" t="n">
        <v>21589</v>
      </c>
      <c r="K454" s="0" t="s">
        <v>3276</v>
      </c>
      <c r="L454" s="5" t="n">
        <v>41320</v>
      </c>
      <c r="M454" s="0" t="s">
        <v>223</v>
      </c>
      <c r="N454" s="0" t="s">
        <v>61</v>
      </c>
      <c r="O454" s="0" t="s">
        <v>117</v>
      </c>
      <c r="P454" s="0" t="s">
        <v>3277</v>
      </c>
      <c r="Q454" s="0" t="n">
        <f aca="false">LOOKUP(A454,'budget_gross.tsv'!A$2:A$8468,'budget_gross.tsv'!B$2:B$8468)</f>
        <v>40000000</v>
      </c>
      <c r="R454" s="0" t="n">
        <f aca="false">LOOKUP(A454,'budget_gross.tsv'!A$2:A$8468,'budget_gross.tsv'!C$2:C$8468)</f>
        <v>57012977</v>
      </c>
      <c r="S454" s="1" t="n">
        <f aca="false">R454-Q454</f>
        <v>17012977</v>
      </c>
      <c r="T454" s="2" t="n">
        <f aca="false">Q454 * 1.05</f>
        <v>42000000</v>
      </c>
      <c r="U454" s="2" t="n">
        <f aca="false">R454 * 1.05</f>
        <v>59863625.85</v>
      </c>
      <c r="V454" s="2" t="n">
        <f aca="false">S454 * 1.05</f>
        <v>17863625.85</v>
      </c>
      <c r="W454" s="1" t="n">
        <f aca="false">R454/Q454</f>
        <v>1.425324425</v>
      </c>
      <c r="X454" s="3" t="n">
        <v>2</v>
      </c>
    </row>
    <row r="455" customFormat="false" ht="15" hidden="false" customHeight="false" outlineLevel="0" collapsed="false">
      <c r="A455" s="0" t="s">
        <v>3278</v>
      </c>
      <c r="B455" s="0" t="s">
        <v>3279</v>
      </c>
      <c r="C455" s="0" t="s">
        <v>3280</v>
      </c>
      <c r="D455" s="0" t="s">
        <v>2066</v>
      </c>
      <c r="E455" s="0" t="n">
        <v>6.3</v>
      </c>
      <c r="F455" s="0" t="n">
        <v>44</v>
      </c>
      <c r="G455" s="5" t="n">
        <v>41436</v>
      </c>
      <c r="H455" s="0" t="s">
        <v>147</v>
      </c>
      <c r="I455" s="0" t="s">
        <v>3281</v>
      </c>
      <c r="J455" s="6" t="n">
        <v>181532</v>
      </c>
      <c r="K455" s="0" t="s">
        <v>3282</v>
      </c>
      <c r="L455" s="5" t="n">
        <v>41341</v>
      </c>
      <c r="M455" s="0" t="s">
        <v>1487</v>
      </c>
      <c r="N455" s="0" t="s">
        <v>306</v>
      </c>
      <c r="O455" s="0" t="s">
        <v>3283</v>
      </c>
      <c r="P455" s="0" t="s">
        <v>3284</v>
      </c>
      <c r="Q455" s="0" t="n">
        <f aca="false">LOOKUP(A455,'budget_gross.tsv'!A$2:A$8468,'budget_gross.tsv'!B$2:B$8468)</f>
        <v>215000000</v>
      </c>
      <c r="R455" s="0" t="n">
        <f aca="false">LOOKUP(A455,'budget_gross.tsv'!A$2:A$8468,'budget_gross.tsv'!C$2:C$8468)</f>
        <v>234911825</v>
      </c>
      <c r="S455" s="1" t="n">
        <f aca="false">R455-Q455</f>
        <v>19911825</v>
      </c>
      <c r="T455" s="2" t="n">
        <f aca="false">Q455 * 1.05</f>
        <v>225750000</v>
      </c>
      <c r="U455" s="2" t="n">
        <f aca="false">R455 * 1.05</f>
        <v>246657416.25</v>
      </c>
      <c r="V455" s="2" t="n">
        <f aca="false">S455 * 1.05</f>
        <v>20907416.25</v>
      </c>
      <c r="W455" s="1" t="n">
        <f aca="false">R455/Q455</f>
        <v>1.09261313953488</v>
      </c>
      <c r="X455" s="3" t="n">
        <v>2</v>
      </c>
    </row>
    <row r="456" customFormat="false" ht="15" hidden="false" customHeight="false" outlineLevel="0" collapsed="false">
      <c r="A456" s="0" t="s">
        <v>3285</v>
      </c>
      <c r="B456" s="0" t="s">
        <v>3286</v>
      </c>
      <c r="C456" s="0" t="s">
        <v>3287</v>
      </c>
      <c r="D456" s="0" t="s">
        <v>2066</v>
      </c>
      <c r="E456" s="0" t="n">
        <v>7.2</v>
      </c>
      <c r="F456" s="0" t="n">
        <v>55</v>
      </c>
      <c r="G456" s="5" t="n">
        <v>41548</v>
      </c>
      <c r="H456" s="0" t="s">
        <v>95</v>
      </c>
      <c r="I456" s="0" t="s">
        <v>3288</v>
      </c>
      <c r="J456" s="6" t="n">
        <v>160543</v>
      </c>
      <c r="K456" s="0" t="s">
        <v>3289</v>
      </c>
      <c r="L456" s="5" t="n">
        <v>41355</v>
      </c>
      <c r="M456" s="0" t="s">
        <v>375</v>
      </c>
      <c r="N456" s="0" t="s">
        <v>61</v>
      </c>
      <c r="O456" s="0" t="s">
        <v>3290</v>
      </c>
      <c r="P456" s="0" t="s">
        <v>3291</v>
      </c>
      <c r="Q456" s="0" t="n">
        <f aca="false">LOOKUP(A456,'budget_gross.tsv'!A$2:A$8468,'budget_gross.tsv'!B$2:B$8468)</f>
        <v>135000000</v>
      </c>
      <c r="R456" s="0" t="n">
        <f aca="false">LOOKUP(A456,'budget_gross.tsv'!A$2:A$8468,'budget_gross.tsv'!C$2:C$8468)</f>
        <v>187168425</v>
      </c>
      <c r="S456" s="1" t="n">
        <f aca="false">R456-Q456</f>
        <v>52168425</v>
      </c>
      <c r="T456" s="2" t="n">
        <f aca="false">Q456 * 1.05</f>
        <v>141750000</v>
      </c>
      <c r="U456" s="2" t="n">
        <f aca="false">R456 * 1.05</f>
        <v>196526846.25</v>
      </c>
      <c r="V456" s="2" t="n">
        <f aca="false">S456 * 1.05</f>
        <v>54776846.25</v>
      </c>
      <c r="W456" s="1" t="n">
        <f aca="false">R456/Q456</f>
        <v>1.38643277777778</v>
      </c>
      <c r="X456" s="3" t="n">
        <v>2</v>
      </c>
    </row>
    <row r="457" customFormat="false" ht="15" hidden="false" customHeight="false" outlineLevel="0" collapsed="false">
      <c r="A457" s="0" t="s">
        <v>3292</v>
      </c>
      <c r="B457" s="0" t="s">
        <v>3293</v>
      </c>
      <c r="C457" s="0" t="s">
        <v>3294</v>
      </c>
      <c r="D457" s="0" t="s">
        <v>2066</v>
      </c>
      <c r="E457" s="0" t="n">
        <v>5.8</v>
      </c>
      <c r="F457" s="0" t="s">
        <v>28</v>
      </c>
      <c r="G457" s="5" t="n">
        <v>41653</v>
      </c>
      <c r="H457" s="0" t="s">
        <v>255</v>
      </c>
      <c r="I457" s="0" t="s">
        <v>3295</v>
      </c>
      <c r="J457" s="0" t="n">
        <v>836</v>
      </c>
      <c r="K457" s="0" t="s">
        <v>3296</v>
      </c>
      <c r="L457" s="5" t="n">
        <v>41370</v>
      </c>
      <c r="M457" s="0" t="s">
        <v>165</v>
      </c>
      <c r="N457" s="0" t="s">
        <v>3297</v>
      </c>
      <c r="O457" s="0" t="s">
        <v>117</v>
      </c>
      <c r="P457" s="0" t="s">
        <v>3298</v>
      </c>
      <c r="Q457" s="0" t="n">
        <f aca="false">LOOKUP(A457,'budget_gross.tsv'!A$2:A$8468,'budget_gross.tsv'!B$2:B$8468)</f>
        <v>2500000</v>
      </c>
      <c r="R457" s="0" t="n">
        <f aca="false">LOOKUP(A457,'budget_gross.tsv'!A$2:A$8468,'budget_gross.tsv'!C$2:C$8468)</f>
        <v>34810</v>
      </c>
      <c r="S457" s="1" t="n">
        <f aca="false">R457-Q457</f>
        <v>-2465190</v>
      </c>
      <c r="T457" s="2" t="n">
        <f aca="false">Q457 * 1.05</f>
        <v>2625000</v>
      </c>
      <c r="U457" s="2" t="n">
        <f aca="false">R457 * 1.05</f>
        <v>36550.5</v>
      </c>
      <c r="V457" s="2" t="n">
        <f aca="false">S457 * 1.05</f>
        <v>-2588449.5</v>
      </c>
      <c r="W457" s="1" t="n">
        <f aca="false">R457/Q457</f>
        <v>0.013924</v>
      </c>
      <c r="X457" s="3" t="n">
        <v>1</v>
      </c>
    </row>
    <row r="458" customFormat="false" ht="15" hidden="false" customHeight="false" outlineLevel="0" collapsed="false">
      <c r="A458" s="0" t="s">
        <v>3299</v>
      </c>
      <c r="B458" s="0" t="s">
        <v>3300</v>
      </c>
      <c r="C458" s="0" t="s">
        <v>3301</v>
      </c>
      <c r="D458" s="0" t="s">
        <v>2066</v>
      </c>
      <c r="E458" s="0" t="n">
        <v>6.7</v>
      </c>
      <c r="F458" s="0" t="n">
        <v>52</v>
      </c>
      <c r="G458" s="5" t="n">
        <v>41537</v>
      </c>
      <c r="H458" s="0" t="s">
        <v>3302</v>
      </c>
      <c r="I458" s="0" t="s">
        <v>3303</v>
      </c>
      <c r="J458" s="6" t="n">
        <v>89570</v>
      </c>
      <c r="K458" s="0" t="s">
        <v>3304</v>
      </c>
      <c r="L458" s="5" t="n">
        <v>41418</v>
      </c>
      <c r="M458" s="0" t="s">
        <v>165</v>
      </c>
      <c r="N458" s="0" t="s">
        <v>80</v>
      </c>
      <c r="O458" s="0" t="s">
        <v>3305</v>
      </c>
      <c r="P458" s="0" t="s">
        <v>3306</v>
      </c>
      <c r="Q458" s="0" t="n">
        <f aca="false">LOOKUP(A458,'budget_gross.tsv'!A$2:A$8468,'budget_gross.tsv'!B$2:B$8468)</f>
        <v>100000000</v>
      </c>
      <c r="R458" s="0" t="n">
        <f aca="false">LOOKUP(A458,'budget_gross.tsv'!A$2:A$8468,'budget_gross.tsv'!C$2:C$8468)</f>
        <v>107518682</v>
      </c>
      <c r="S458" s="1" t="n">
        <f aca="false">R458-Q458</f>
        <v>7518682</v>
      </c>
      <c r="T458" s="2" t="n">
        <f aca="false">Q458 * 1.05</f>
        <v>105000000</v>
      </c>
      <c r="U458" s="2" t="n">
        <f aca="false">R458 * 1.05</f>
        <v>112894616.1</v>
      </c>
      <c r="V458" s="2" t="n">
        <f aca="false">S458 * 1.05</f>
        <v>7894616.1</v>
      </c>
      <c r="W458" s="1" t="n">
        <f aca="false">R458/Q458</f>
        <v>1.07518682</v>
      </c>
      <c r="X458" s="3" t="n">
        <v>2</v>
      </c>
    </row>
    <row r="459" customFormat="false" ht="15" hidden="false" customHeight="false" outlineLevel="0" collapsed="false">
      <c r="A459" s="0" t="s">
        <v>3307</v>
      </c>
      <c r="B459" s="0" t="s">
        <v>3308</v>
      </c>
      <c r="C459" s="0" t="s">
        <v>3309</v>
      </c>
      <c r="D459" s="0" t="s">
        <v>2066</v>
      </c>
      <c r="E459" s="0" t="n">
        <v>7.4</v>
      </c>
      <c r="F459" s="0" t="n">
        <v>62</v>
      </c>
      <c r="G459" s="5" t="n">
        <v>41618</v>
      </c>
      <c r="H459" s="0" t="s">
        <v>86</v>
      </c>
      <c r="I459" s="0" t="s">
        <v>3310</v>
      </c>
      <c r="J459" s="6" t="n">
        <v>305806</v>
      </c>
      <c r="K459" s="0" t="s">
        <v>2854</v>
      </c>
      <c r="L459" s="5" t="n">
        <v>41458</v>
      </c>
      <c r="M459" s="0" t="s">
        <v>375</v>
      </c>
      <c r="N459" s="0" t="s">
        <v>61</v>
      </c>
      <c r="O459" s="0" t="s">
        <v>3311</v>
      </c>
      <c r="P459" s="0" t="s">
        <v>3312</v>
      </c>
      <c r="Q459" s="0" t="n">
        <f aca="false">LOOKUP(A459,'budget_gross.tsv'!A$2:A$8468,'budget_gross.tsv'!B$2:B$8468)</f>
        <v>76000000</v>
      </c>
      <c r="R459" s="0" t="n">
        <f aca="false">LOOKUP(A459,'budget_gross.tsv'!A$2:A$8468,'budget_gross.tsv'!C$2:C$8468)</f>
        <v>368061265</v>
      </c>
      <c r="S459" s="1" t="n">
        <f aca="false">R459-Q459</f>
        <v>292061265</v>
      </c>
      <c r="T459" s="2" t="n">
        <f aca="false">Q459 * 1.05</f>
        <v>79800000</v>
      </c>
      <c r="U459" s="2" t="n">
        <f aca="false">R459 * 1.05</f>
        <v>386464328.25</v>
      </c>
      <c r="V459" s="2" t="n">
        <f aca="false">S459 * 1.05</f>
        <v>306664328.25</v>
      </c>
      <c r="W459" s="1" t="n">
        <f aca="false">R459/Q459</f>
        <v>4.84291138157895</v>
      </c>
      <c r="X459" s="3" t="n">
        <v>4</v>
      </c>
    </row>
    <row r="460" customFormat="false" ht="15" hidden="false" customHeight="false" outlineLevel="0" collapsed="false">
      <c r="A460" s="0" t="s">
        <v>3313</v>
      </c>
      <c r="B460" s="0" t="s">
        <v>3314</v>
      </c>
      <c r="C460" s="0" t="s">
        <v>3315</v>
      </c>
      <c r="D460" s="0" t="s">
        <v>2066</v>
      </c>
      <c r="E460" s="0" t="n">
        <v>5.4</v>
      </c>
      <c r="F460" s="0" t="n">
        <v>34</v>
      </c>
      <c r="G460" s="5" t="n">
        <v>41611</v>
      </c>
      <c r="H460" s="0" t="s">
        <v>1397</v>
      </c>
      <c r="I460" s="0" t="s">
        <v>3316</v>
      </c>
      <c r="J460" s="6" t="n">
        <v>29502</v>
      </c>
      <c r="K460" s="0" t="s">
        <v>3317</v>
      </c>
      <c r="L460" s="5" t="n">
        <v>41486</v>
      </c>
      <c r="M460" s="0" t="s">
        <v>197</v>
      </c>
      <c r="N460" s="0" t="s">
        <v>61</v>
      </c>
      <c r="O460" s="0" t="s">
        <v>864</v>
      </c>
      <c r="P460" s="0" t="s">
        <v>3318</v>
      </c>
      <c r="Q460" s="0" t="n">
        <f aca="false">LOOKUP(A460,'budget_gross.tsv'!A$2:A$8468,'budget_gross.tsv'!B$2:B$8468)</f>
        <v>105000000</v>
      </c>
      <c r="R460" s="0" t="n">
        <f aca="false">LOOKUP(A460,'budget_gross.tsv'!A$2:A$8468,'budget_gross.tsv'!C$2:C$8468)</f>
        <v>71017784</v>
      </c>
      <c r="S460" s="1" t="n">
        <f aca="false">R460-Q460</f>
        <v>-33982216</v>
      </c>
      <c r="T460" s="2" t="n">
        <f aca="false">Q460 * 1.05</f>
        <v>110250000</v>
      </c>
      <c r="U460" s="2" t="n">
        <f aca="false">R460 * 1.05</f>
        <v>74568673.2</v>
      </c>
      <c r="V460" s="2" t="n">
        <f aca="false">S460 * 1.05</f>
        <v>-35681326.8</v>
      </c>
      <c r="W460" s="1" t="n">
        <f aca="false">R460/Q460</f>
        <v>0.676359847619048</v>
      </c>
      <c r="X460" s="3" t="n">
        <v>1</v>
      </c>
    </row>
    <row r="461" customFormat="false" ht="15" hidden="false" customHeight="false" outlineLevel="0" collapsed="false">
      <c r="A461" s="0" t="s">
        <v>3319</v>
      </c>
      <c r="B461" s="0" t="s">
        <v>3320</v>
      </c>
      <c r="C461" s="0" t="s">
        <v>3321</v>
      </c>
      <c r="D461" s="0" t="s">
        <v>2066</v>
      </c>
      <c r="E461" s="0" t="n">
        <v>5.9</v>
      </c>
      <c r="F461" s="0" t="n">
        <v>39</v>
      </c>
      <c r="G461" s="5" t="n">
        <v>41625</v>
      </c>
      <c r="H461" s="0" t="s">
        <v>95</v>
      </c>
      <c r="I461" s="0" t="s">
        <v>3322</v>
      </c>
      <c r="J461" s="6" t="n">
        <v>92169</v>
      </c>
      <c r="K461" s="0" t="s">
        <v>2535</v>
      </c>
      <c r="L461" s="5" t="n">
        <v>41493</v>
      </c>
      <c r="M461" s="0" t="s">
        <v>232</v>
      </c>
      <c r="N461" s="0" t="s">
        <v>306</v>
      </c>
      <c r="O461" s="0" t="s">
        <v>809</v>
      </c>
      <c r="P461" s="0" t="s">
        <v>3323</v>
      </c>
      <c r="Q461" s="0" t="n">
        <f aca="false">LOOKUP(A461,'budget_gross.tsv'!A$2:A$8468,'budget_gross.tsv'!B$2:B$8468)</f>
        <v>90000000</v>
      </c>
      <c r="R461" s="0" t="n">
        <f aca="false">LOOKUP(A461,'budget_gross.tsv'!A$2:A$8468,'budget_gross.tsv'!C$2:C$8468)</f>
        <v>68559554</v>
      </c>
      <c r="S461" s="1" t="n">
        <f aca="false">R461-Q461</f>
        <v>-21440446</v>
      </c>
      <c r="T461" s="2" t="n">
        <f aca="false">Q461 * 1.05</f>
        <v>94500000</v>
      </c>
      <c r="U461" s="2" t="n">
        <f aca="false">R461 * 1.05</f>
        <v>71987531.7</v>
      </c>
      <c r="V461" s="2" t="n">
        <f aca="false">S461 * 1.05</f>
        <v>-22512468.3</v>
      </c>
      <c r="W461" s="1" t="n">
        <f aca="false">R461/Q461</f>
        <v>0.761772822222222</v>
      </c>
      <c r="X461" s="3" t="n">
        <v>1</v>
      </c>
    </row>
    <row r="462" customFormat="false" ht="15" hidden="false" customHeight="false" outlineLevel="0" collapsed="false">
      <c r="A462" s="0" t="s">
        <v>3324</v>
      </c>
      <c r="B462" s="0" t="s">
        <v>3325</v>
      </c>
      <c r="C462" s="0" t="s">
        <v>3326</v>
      </c>
      <c r="D462" s="0" t="s">
        <v>2066</v>
      </c>
      <c r="E462" s="0" t="n">
        <v>5.8</v>
      </c>
      <c r="F462" s="0" t="n">
        <v>39</v>
      </c>
      <c r="G462" s="5" t="n">
        <v>41597</v>
      </c>
      <c r="H462" s="0" t="s">
        <v>147</v>
      </c>
      <c r="I462" s="0" t="s">
        <v>3327</v>
      </c>
      <c r="J462" s="6" t="n">
        <v>36690</v>
      </c>
      <c r="K462" s="0" t="s">
        <v>3328</v>
      </c>
      <c r="L462" s="5" t="n">
        <v>41495</v>
      </c>
      <c r="M462" s="0" t="s">
        <v>1512</v>
      </c>
      <c r="N462" s="0" t="s">
        <v>61</v>
      </c>
      <c r="O462" s="0" t="s">
        <v>34</v>
      </c>
      <c r="P462" s="0" t="s">
        <v>3329</v>
      </c>
      <c r="Q462" s="0" t="n">
        <f aca="false">LOOKUP(A462,'budget_gross.tsv'!A$2:A$8468,'budget_gross.tsv'!B$2:B$8468)</f>
        <v>50000000</v>
      </c>
      <c r="R462" s="0" t="n">
        <f aca="false">LOOKUP(A462,'budget_gross.tsv'!A$2:A$8468,'budget_gross.tsv'!C$2:C$8468)</f>
        <v>90288712</v>
      </c>
      <c r="S462" s="1" t="n">
        <f aca="false">R462-Q462</f>
        <v>40288712</v>
      </c>
      <c r="T462" s="2" t="n">
        <f aca="false">Q462 * 1.05</f>
        <v>52500000</v>
      </c>
      <c r="U462" s="2" t="n">
        <f aca="false">R462 * 1.05</f>
        <v>94803147.6</v>
      </c>
      <c r="V462" s="2" t="n">
        <f aca="false">S462 * 1.05</f>
        <v>42303147.6</v>
      </c>
      <c r="W462" s="1" t="n">
        <f aca="false">R462/Q462</f>
        <v>1.80577424</v>
      </c>
      <c r="X462" s="3" t="n">
        <v>2</v>
      </c>
    </row>
    <row r="463" customFormat="false" ht="15" hidden="false" customHeight="false" outlineLevel="0" collapsed="false">
      <c r="A463" s="0" t="s">
        <v>3330</v>
      </c>
      <c r="B463" s="0" t="s">
        <v>3331</v>
      </c>
      <c r="C463" s="0" t="s">
        <v>3332</v>
      </c>
      <c r="D463" s="0" t="s">
        <v>2066</v>
      </c>
      <c r="E463" s="0" t="n">
        <v>4.1</v>
      </c>
      <c r="F463" s="0" t="n">
        <v>49</v>
      </c>
      <c r="G463" s="5" t="n">
        <v>41625</v>
      </c>
      <c r="H463" s="0" t="s">
        <v>1397</v>
      </c>
      <c r="I463" s="0" t="s">
        <v>3333</v>
      </c>
      <c r="J463" s="6" t="n">
        <v>22364</v>
      </c>
      <c r="K463" s="0" t="s">
        <v>3334</v>
      </c>
      <c r="L463" s="5" t="n">
        <v>41516</v>
      </c>
      <c r="M463" s="0" t="s">
        <v>60</v>
      </c>
      <c r="N463" s="0" t="s">
        <v>116</v>
      </c>
      <c r="O463" s="0" t="s">
        <v>90</v>
      </c>
      <c r="P463" s="0" t="s">
        <v>3335</v>
      </c>
      <c r="Q463" s="0" t="n">
        <f aca="false">LOOKUP(A463,'budget_gross.tsv'!A$2:A$8468,'budget_gross.tsv'!B$2:B$8468)</f>
        <v>10000000</v>
      </c>
      <c r="R463" s="0" t="n">
        <f aca="false">LOOKUP(A463,'budget_gross.tsv'!A$2:A$8468,'budget_gross.tsv'!C$2:C$8468)</f>
        <v>28873374</v>
      </c>
      <c r="S463" s="1" t="n">
        <f aca="false">R463-Q463</f>
        <v>18873374</v>
      </c>
      <c r="T463" s="2" t="n">
        <f aca="false">Q463 * 1.05</f>
        <v>10500000</v>
      </c>
      <c r="U463" s="2" t="n">
        <f aca="false">R463 * 1.05</f>
        <v>30317042.7</v>
      </c>
      <c r="V463" s="2" t="n">
        <f aca="false">S463 * 1.05</f>
        <v>19817042.7</v>
      </c>
      <c r="W463" s="1" t="n">
        <f aca="false">R463/Q463</f>
        <v>2.8873374</v>
      </c>
      <c r="X463" s="3" t="n">
        <v>3</v>
      </c>
    </row>
    <row r="464" customFormat="false" ht="15" hidden="false" customHeight="false" outlineLevel="0" collapsed="false">
      <c r="A464" s="0" t="s">
        <v>3336</v>
      </c>
      <c r="B464" s="0" t="s">
        <v>3337</v>
      </c>
      <c r="C464" s="0" t="s">
        <v>3338</v>
      </c>
      <c r="D464" s="0" t="s">
        <v>2066</v>
      </c>
      <c r="E464" s="0" t="n">
        <v>6</v>
      </c>
      <c r="F464" s="0" t="n">
        <v>19</v>
      </c>
      <c r="G464" s="5" t="n">
        <v>41618</v>
      </c>
      <c r="H464" s="0" t="s">
        <v>3339</v>
      </c>
      <c r="I464" s="0" t="s">
        <v>3340</v>
      </c>
      <c r="J464" s="0" t="n">
        <v>870</v>
      </c>
      <c r="K464" s="0" t="s">
        <v>280</v>
      </c>
      <c r="L464" s="5" t="n">
        <v>41523</v>
      </c>
      <c r="M464" s="0" t="s">
        <v>197</v>
      </c>
      <c r="N464" s="0" t="s">
        <v>394</v>
      </c>
      <c r="O464" s="0" t="s">
        <v>28</v>
      </c>
      <c r="P464" s="0" t="s">
        <v>3341</v>
      </c>
      <c r="Q464" s="0" t="n">
        <f aca="false">LOOKUP(A464,'budget_gross.tsv'!A$2:A$8468,'budget_gross.tsv'!B$2:B$8468)</f>
        <v>3100000</v>
      </c>
      <c r="R464" s="0" t="n">
        <f aca="false">LOOKUP(A464,'budget_gross.tsv'!A$2:A$8468,'budget_gross.tsv'!C$2:C$8468)</f>
        <v>1326059</v>
      </c>
      <c r="S464" s="1" t="n">
        <f aca="false">R464-Q464</f>
        <v>-1773941</v>
      </c>
      <c r="T464" s="2" t="n">
        <f aca="false">Q464 * 1.05</f>
        <v>3255000</v>
      </c>
      <c r="U464" s="2" t="n">
        <f aca="false">R464 * 1.05</f>
        <v>1392361.95</v>
      </c>
      <c r="V464" s="2" t="n">
        <f aca="false">S464 * 1.05</f>
        <v>-1862638.05</v>
      </c>
      <c r="W464" s="1" t="n">
        <f aca="false">R464/Q464</f>
        <v>0.427760967741935</v>
      </c>
      <c r="X464" s="3" t="n">
        <v>1</v>
      </c>
    </row>
    <row r="465" customFormat="false" ht="15" hidden="false" customHeight="false" outlineLevel="0" collapsed="false">
      <c r="A465" s="0" t="s">
        <v>3342</v>
      </c>
      <c r="B465" s="0" t="s">
        <v>3343</v>
      </c>
      <c r="C465" s="0" t="s">
        <v>3344</v>
      </c>
      <c r="D465" s="0" t="s">
        <v>2066</v>
      </c>
      <c r="E465" s="0" t="n">
        <v>7.8</v>
      </c>
      <c r="F465" s="0" t="n">
        <v>76</v>
      </c>
      <c r="G465" s="5" t="n">
        <v>41821</v>
      </c>
      <c r="H465" s="0" t="s">
        <v>2987</v>
      </c>
      <c r="I465" s="0" t="s">
        <v>3345</v>
      </c>
      <c r="J465" s="6" t="n">
        <v>35575</v>
      </c>
      <c r="K465" s="0" t="s">
        <v>3346</v>
      </c>
      <c r="L465" s="5" t="n">
        <v>41537</v>
      </c>
      <c r="M465" s="0" t="s">
        <v>313</v>
      </c>
      <c r="N465" s="0" t="s">
        <v>394</v>
      </c>
      <c r="O465" s="0" t="s">
        <v>3347</v>
      </c>
      <c r="P465" s="0" t="s">
        <v>3348</v>
      </c>
      <c r="Q465" s="0" t="n">
        <f aca="false">LOOKUP(A465,'budget_gross.tsv'!A$2:A$8468,'budget_gross.tsv'!B$2:B$8468)</f>
        <v>1000000</v>
      </c>
      <c r="R465" s="0" t="n">
        <f aca="false">LOOKUP(A465,'budget_gross.tsv'!A$2:A$8468,'budget_gross.tsv'!C$2:C$8468)</f>
        <v>4231500</v>
      </c>
      <c r="S465" s="1" t="n">
        <f aca="false">R465-Q465</f>
        <v>3231500</v>
      </c>
      <c r="T465" s="2" t="n">
        <f aca="false">Q465 * 1.05</f>
        <v>1050000</v>
      </c>
      <c r="U465" s="2" t="n">
        <f aca="false">R465 * 1.05</f>
        <v>4443075</v>
      </c>
      <c r="V465" s="2" t="n">
        <f aca="false">S465 * 1.05</f>
        <v>3393075</v>
      </c>
      <c r="W465" s="1" t="n">
        <f aca="false">R465/Q465</f>
        <v>4.2315</v>
      </c>
      <c r="X465" s="3" t="n">
        <v>4</v>
      </c>
    </row>
    <row r="466" customFormat="false" ht="15" hidden="false" customHeight="false" outlineLevel="0" collapsed="false">
      <c r="A466" s="0" t="s">
        <v>3349</v>
      </c>
      <c r="B466" s="0" t="s">
        <v>3350</v>
      </c>
      <c r="C466" s="0" t="s">
        <v>3351</v>
      </c>
      <c r="D466" s="0" t="s">
        <v>2066</v>
      </c>
      <c r="E466" s="0" t="n">
        <v>6.5</v>
      </c>
      <c r="F466" s="0" t="n">
        <v>59</v>
      </c>
      <c r="G466" s="5" t="n">
        <v>41667</v>
      </c>
      <c r="H466" s="0" t="s">
        <v>1397</v>
      </c>
      <c r="I466" s="0" t="s">
        <v>3352</v>
      </c>
      <c r="J466" s="6" t="n">
        <v>69852</v>
      </c>
      <c r="K466" s="0" t="s">
        <v>3353</v>
      </c>
      <c r="L466" s="5" t="n">
        <v>41544</v>
      </c>
      <c r="M466" s="0" t="s">
        <v>486</v>
      </c>
      <c r="N466" s="0" t="s">
        <v>61</v>
      </c>
      <c r="O466" s="0" t="s">
        <v>3354</v>
      </c>
      <c r="P466" s="0" t="s">
        <v>3355</v>
      </c>
      <c r="Q466" s="0" t="n">
        <f aca="false">LOOKUP(A466,'budget_gross.tsv'!A$2:A$8468,'budget_gross.tsv'!B$2:B$8468)</f>
        <v>78000000</v>
      </c>
      <c r="R466" s="0" t="n">
        <f aca="false">LOOKUP(A466,'budget_gross.tsv'!A$2:A$8468,'budget_gross.tsv'!C$2:C$8468)</f>
        <v>119793567</v>
      </c>
      <c r="S466" s="1" t="n">
        <f aca="false">R466-Q466</f>
        <v>41793567</v>
      </c>
      <c r="T466" s="2" t="n">
        <f aca="false">Q466 * 1.05</f>
        <v>81900000</v>
      </c>
      <c r="U466" s="2" t="n">
        <f aca="false">R466 * 1.05</f>
        <v>125783245.35</v>
      </c>
      <c r="V466" s="2" t="n">
        <f aca="false">S466 * 1.05</f>
        <v>43883245.35</v>
      </c>
      <c r="W466" s="1" t="n">
        <f aca="false">R466/Q466</f>
        <v>1.53581496153846</v>
      </c>
      <c r="X466" s="3" t="n">
        <v>2</v>
      </c>
    </row>
    <row r="467" customFormat="false" ht="15" hidden="false" customHeight="false" outlineLevel="0" collapsed="false">
      <c r="A467" s="0" t="s">
        <v>3356</v>
      </c>
      <c r="B467" s="0" t="s">
        <v>3357</v>
      </c>
      <c r="C467" s="0" t="s">
        <v>3358</v>
      </c>
      <c r="D467" s="0" t="s">
        <v>2066</v>
      </c>
      <c r="E467" s="0" t="n">
        <v>5.9</v>
      </c>
      <c r="F467" s="0" t="n">
        <v>38</v>
      </c>
      <c r="G467" s="5" t="n">
        <v>41674</v>
      </c>
      <c r="H467" s="0" t="s">
        <v>3003</v>
      </c>
      <c r="I467" s="0" t="s">
        <v>3359</v>
      </c>
      <c r="J467" s="6" t="n">
        <v>19063</v>
      </c>
      <c r="K467" s="0" t="s">
        <v>3360</v>
      </c>
      <c r="L467" s="5" t="n">
        <v>41579</v>
      </c>
      <c r="M467" s="0" t="s">
        <v>1512</v>
      </c>
      <c r="N467" s="0" t="s">
        <v>61</v>
      </c>
      <c r="O467" s="0" t="s">
        <v>290</v>
      </c>
      <c r="P467" s="0" t="s">
        <v>3361</v>
      </c>
      <c r="Q467" s="0" t="n">
        <f aca="false">LOOKUP(A467,'budget_gross.tsv'!A$2:A$8468,'budget_gross.tsv'!B$2:B$8468)</f>
        <v>55000000</v>
      </c>
      <c r="R467" s="0" t="n">
        <f aca="false">LOOKUP(A467,'budget_gross.tsv'!A$2:A$8468,'budget_gross.tsv'!C$2:C$8468)</f>
        <v>55750480</v>
      </c>
      <c r="S467" s="1" t="n">
        <f aca="false">R467-Q467</f>
        <v>750480</v>
      </c>
      <c r="T467" s="2" t="n">
        <f aca="false">Q467 * 1.05</f>
        <v>57750000</v>
      </c>
      <c r="U467" s="2" t="n">
        <f aca="false">R467 * 1.05</f>
        <v>58538004</v>
      </c>
      <c r="V467" s="2" t="n">
        <f aca="false">S467 * 1.05</f>
        <v>788004</v>
      </c>
      <c r="W467" s="1" t="n">
        <f aca="false">R467/Q467</f>
        <v>1.01364509090909</v>
      </c>
      <c r="X467" s="3" t="n">
        <v>2</v>
      </c>
    </row>
    <row r="468" customFormat="false" ht="15" hidden="false" customHeight="false" outlineLevel="0" collapsed="false">
      <c r="A468" s="0" t="s">
        <v>3362</v>
      </c>
      <c r="B468" s="0" t="s">
        <v>3363</v>
      </c>
      <c r="C468" s="0" t="s">
        <v>3364</v>
      </c>
      <c r="D468" s="0" t="s">
        <v>2066</v>
      </c>
      <c r="E468" s="0" t="n">
        <v>7.5</v>
      </c>
      <c r="F468" s="0" t="n">
        <v>74</v>
      </c>
      <c r="G468" s="5" t="n">
        <v>41716</v>
      </c>
      <c r="H468" s="0" t="s">
        <v>147</v>
      </c>
      <c r="I468" s="0" t="s">
        <v>3365</v>
      </c>
      <c r="J468" s="6" t="n">
        <v>454377</v>
      </c>
      <c r="K468" s="0" t="s">
        <v>3366</v>
      </c>
      <c r="L468" s="5" t="n">
        <v>41605</v>
      </c>
      <c r="M468" s="0" t="s">
        <v>165</v>
      </c>
      <c r="N468" s="0" t="s">
        <v>61</v>
      </c>
      <c r="O468" s="0" t="s">
        <v>3367</v>
      </c>
      <c r="P468" s="0" t="s">
        <v>3368</v>
      </c>
      <c r="Q468" s="0" t="n">
        <f aca="false">LOOKUP(A468,'budget_gross.tsv'!A$2:A$8468,'budget_gross.tsv'!B$2:B$8468)</f>
        <v>150000000</v>
      </c>
      <c r="R468" s="0" t="n">
        <f aca="false">LOOKUP(A468,'budget_gross.tsv'!A$2:A$8468,'budget_gross.tsv'!C$2:C$8468)</f>
        <v>400738009</v>
      </c>
      <c r="S468" s="1" t="n">
        <f aca="false">R468-Q468</f>
        <v>250738009</v>
      </c>
      <c r="T468" s="2" t="n">
        <f aca="false">Q468 * 1.05</f>
        <v>157500000</v>
      </c>
      <c r="U468" s="2" t="n">
        <f aca="false">R468 * 1.05</f>
        <v>420774909.45</v>
      </c>
      <c r="V468" s="2" t="n">
        <f aca="false">S468 * 1.05</f>
        <v>263274909.45</v>
      </c>
      <c r="W468" s="1" t="n">
        <f aca="false">R468/Q468</f>
        <v>2.67158672666667</v>
      </c>
      <c r="X468" s="3" t="n">
        <v>3</v>
      </c>
    </row>
    <row r="469" customFormat="false" ht="15" hidden="false" customHeight="false" outlineLevel="0" collapsed="false">
      <c r="A469" s="0" t="s">
        <v>3369</v>
      </c>
      <c r="B469" s="0" t="s">
        <v>3370</v>
      </c>
      <c r="C469" s="0" t="s">
        <v>3371</v>
      </c>
      <c r="D469" s="0" t="s">
        <v>2066</v>
      </c>
      <c r="E469" s="0" t="n">
        <v>4.4</v>
      </c>
      <c r="F469" s="0" t="n">
        <v>48</v>
      </c>
      <c r="G469" s="5" t="n">
        <v>41744</v>
      </c>
      <c r="H469" s="0" t="s">
        <v>1441</v>
      </c>
      <c r="I469" s="0" t="s">
        <v>3372</v>
      </c>
      <c r="J469" s="6" t="n">
        <v>1735</v>
      </c>
      <c r="K469" s="0" t="s">
        <v>3373</v>
      </c>
      <c r="L469" s="5" t="n">
        <v>41605</v>
      </c>
      <c r="M469" s="0" t="s">
        <v>98</v>
      </c>
      <c r="N469" s="0" t="s">
        <v>2644</v>
      </c>
      <c r="O469" s="0" t="s">
        <v>135</v>
      </c>
      <c r="P469" s="0" t="s">
        <v>3374</v>
      </c>
      <c r="Q469" s="0" t="n">
        <f aca="false">LOOKUP(A469,'budget_gross.tsv'!A$2:A$8468,'budget_gross.tsv'!B$2:B$8468)</f>
        <v>17500000</v>
      </c>
      <c r="R469" s="0" t="n">
        <f aca="false">LOOKUP(A469,'budget_gross.tsv'!A$2:A$8468,'budget_gross.tsv'!C$2:C$8468)</f>
        <v>7017178</v>
      </c>
      <c r="S469" s="1" t="n">
        <f aca="false">R469-Q469</f>
        <v>-10482822</v>
      </c>
      <c r="T469" s="2" t="n">
        <f aca="false">Q469 * 1.05</f>
        <v>18375000</v>
      </c>
      <c r="U469" s="2" t="n">
        <f aca="false">R469 * 1.05</f>
        <v>7368036.9</v>
      </c>
      <c r="V469" s="2" t="n">
        <f aca="false">S469 * 1.05</f>
        <v>-11006963.1</v>
      </c>
      <c r="W469" s="1" t="n">
        <f aca="false">R469/Q469</f>
        <v>0.4009816</v>
      </c>
      <c r="X469" s="3" t="n">
        <v>1</v>
      </c>
    </row>
    <row r="470" customFormat="false" ht="15" hidden="false" customHeight="false" outlineLevel="0" collapsed="false">
      <c r="A470" s="0" t="s">
        <v>3375</v>
      </c>
      <c r="B470" s="0" t="s">
        <v>3376</v>
      </c>
      <c r="C470" s="0" t="s">
        <v>3377</v>
      </c>
      <c r="D470" s="0" t="s">
        <v>2066</v>
      </c>
      <c r="E470" s="0" t="n">
        <v>5.4</v>
      </c>
      <c r="F470" s="0" t="n">
        <v>39</v>
      </c>
      <c r="G470" s="5" t="n">
        <v>41681</v>
      </c>
      <c r="H470" s="0" t="s">
        <v>3378</v>
      </c>
      <c r="I470" s="0" t="s">
        <v>3379</v>
      </c>
      <c r="J470" s="6" t="n">
        <v>4620</v>
      </c>
      <c r="K470" s="0" t="s">
        <v>3380</v>
      </c>
      <c r="L470" s="5" t="n">
        <v>41613</v>
      </c>
      <c r="M470" s="0" t="s">
        <v>249</v>
      </c>
      <c r="N470" s="0" t="s">
        <v>306</v>
      </c>
      <c r="O470" s="0" t="s">
        <v>28</v>
      </c>
      <c r="P470" s="0" t="s">
        <v>3381</v>
      </c>
      <c r="Q470" s="0" t="n">
        <f aca="false">LOOKUP(A470,'budget_gross.tsv'!A$2:A$8468,'budget_gross.tsv'!B$2:B$8468)</f>
        <v>25000000</v>
      </c>
      <c r="R470" s="0" t="n">
        <f aca="false">LOOKUP(A470,'budget_gross.tsv'!A$2:A$8468,'budget_gross.tsv'!C$2:C$8468)</f>
        <v>4756</v>
      </c>
      <c r="S470" s="1" t="n">
        <f aca="false">R470-Q470</f>
        <v>-24995244</v>
      </c>
      <c r="T470" s="2" t="n">
        <f aca="false">Q470 * 1.05</f>
        <v>26250000</v>
      </c>
      <c r="U470" s="2" t="n">
        <f aca="false">R470 * 1.05</f>
        <v>4993.8</v>
      </c>
      <c r="V470" s="2" t="n">
        <f aca="false">S470 * 1.05</f>
        <v>-26245006.2</v>
      </c>
      <c r="W470" s="1" t="n">
        <f aca="false">R470/Q470</f>
        <v>0.00019024</v>
      </c>
      <c r="X470" s="3" t="n">
        <v>1</v>
      </c>
    </row>
    <row r="471" customFormat="false" ht="15" hidden="false" customHeight="false" outlineLevel="0" collapsed="false">
      <c r="A471" s="0" t="s">
        <v>3382</v>
      </c>
      <c r="B471" s="0" t="s">
        <v>3383</v>
      </c>
      <c r="C471" s="0" t="s">
        <v>3384</v>
      </c>
      <c r="D471" s="0" t="s">
        <v>2066</v>
      </c>
      <c r="E471" s="0" t="n">
        <v>4.5</v>
      </c>
      <c r="F471" s="0" t="n">
        <v>23</v>
      </c>
      <c r="G471" s="5" t="n">
        <v>41653</v>
      </c>
      <c r="H471" s="0" t="s">
        <v>3385</v>
      </c>
      <c r="I471" s="0" t="s">
        <v>3386</v>
      </c>
      <c r="J471" s="6" t="n">
        <v>1212</v>
      </c>
      <c r="K471" s="0" t="s">
        <v>3387</v>
      </c>
      <c r="L471" s="5" t="n">
        <v>41614</v>
      </c>
      <c r="M471" s="0" t="s">
        <v>355</v>
      </c>
      <c r="N471" s="0" t="s">
        <v>394</v>
      </c>
      <c r="O471" s="0" t="s">
        <v>28</v>
      </c>
      <c r="P471" s="0" t="s">
        <v>3388</v>
      </c>
      <c r="Q471" s="0" t="n">
        <f aca="false">LOOKUP(A471,'budget_gross.tsv'!A$2:A$8468,'budget_gross.tsv'!B$2:B$8468)</f>
        <v>5000000</v>
      </c>
      <c r="R471" s="0" t="n">
        <f aca="false">LOOKUP(A471,'budget_gross.tsv'!A$2:A$8468,'budget_gross.tsv'!C$2:C$8468)</f>
        <v>2380405</v>
      </c>
      <c r="S471" s="1" t="n">
        <f aca="false">R471-Q471</f>
        <v>-2619595</v>
      </c>
      <c r="T471" s="2" t="n">
        <f aca="false">Q471 * 1.05</f>
        <v>5250000</v>
      </c>
      <c r="U471" s="2" t="n">
        <f aca="false">R471 * 1.05</f>
        <v>2499425.25</v>
      </c>
      <c r="V471" s="2" t="n">
        <f aca="false">S471 * 1.05</f>
        <v>-2750574.75</v>
      </c>
      <c r="W471" s="1" t="n">
        <f aca="false">R471/Q471</f>
        <v>0.476081</v>
      </c>
      <c r="X471" s="3" t="n">
        <v>1</v>
      </c>
    </row>
    <row r="472" customFormat="false" ht="15" hidden="false" customHeight="false" outlineLevel="0" collapsed="false">
      <c r="A472" s="0" t="s">
        <v>3389</v>
      </c>
      <c r="B472" s="0" t="s">
        <v>3390</v>
      </c>
      <c r="C472" s="0" t="s">
        <v>3391</v>
      </c>
      <c r="D472" s="0" t="s">
        <v>2066</v>
      </c>
      <c r="E472" s="0" t="n">
        <v>5.2</v>
      </c>
      <c r="F472" s="0" t="n">
        <v>37</v>
      </c>
      <c r="G472" s="5" t="n">
        <v>41723</v>
      </c>
      <c r="H472" s="0" t="s">
        <v>95</v>
      </c>
      <c r="I472" s="0" t="s">
        <v>3392</v>
      </c>
      <c r="J472" s="6" t="n">
        <v>9386</v>
      </c>
      <c r="K472" s="0" t="s">
        <v>3393</v>
      </c>
      <c r="L472" s="5" t="n">
        <v>41628</v>
      </c>
      <c r="M472" s="0" t="s">
        <v>89</v>
      </c>
      <c r="N472" s="0" t="s">
        <v>80</v>
      </c>
      <c r="O472" s="0" t="s">
        <v>290</v>
      </c>
      <c r="P472" s="0" t="s">
        <v>3394</v>
      </c>
      <c r="Q472" s="0" t="n">
        <f aca="false">LOOKUP(A472,'budget_gross.tsv'!A$2:A$8468,'budget_gross.tsv'!B$2:B$8468)</f>
        <v>80000000</v>
      </c>
      <c r="R472" s="0" t="n">
        <f aca="false">LOOKUP(A472,'budget_gross.tsv'!A$2:A$8468,'budget_gross.tsv'!C$2:C$8468)</f>
        <v>36076121</v>
      </c>
      <c r="S472" s="1" t="n">
        <f aca="false">R472-Q472</f>
        <v>-43923879</v>
      </c>
      <c r="T472" s="2" t="n">
        <f aca="false">Q472 * 1.05</f>
        <v>84000000</v>
      </c>
      <c r="U472" s="2" t="n">
        <f aca="false">R472 * 1.05</f>
        <v>37879927.05</v>
      </c>
      <c r="V472" s="2" t="n">
        <f aca="false">S472 * 1.05</f>
        <v>-46120072.95</v>
      </c>
      <c r="W472" s="1" t="n">
        <f aca="false">R472/Q472</f>
        <v>0.4509515125</v>
      </c>
      <c r="X472" s="3" t="n">
        <v>1</v>
      </c>
    </row>
    <row r="473" customFormat="false" ht="15" hidden="false" customHeight="false" outlineLevel="0" collapsed="false">
      <c r="A473" s="0" t="s">
        <v>3395</v>
      </c>
      <c r="B473" s="0" t="s">
        <v>3396</v>
      </c>
      <c r="C473" s="0" t="s">
        <v>3397</v>
      </c>
      <c r="D473" s="0" t="s">
        <v>2066</v>
      </c>
      <c r="E473" s="0" t="n">
        <v>7.3</v>
      </c>
      <c r="F473" s="0" t="n">
        <v>54</v>
      </c>
      <c r="G473" s="5" t="n">
        <v>41744</v>
      </c>
      <c r="H473" s="0" t="s">
        <v>95</v>
      </c>
      <c r="I473" s="0" t="s">
        <v>3398</v>
      </c>
      <c r="J473" s="6" t="n">
        <v>250549</v>
      </c>
      <c r="K473" s="0" t="s">
        <v>3399</v>
      </c>
      <c r="L473" s="5" t="n">
        <v>41633</v>
      </c>
      <c r="M473" s="0" t="s">
        <v>552</v>
      </c>
      <c r="N473" s="0" t="s">
        <v>33</v>
      </c>
      <c r="O473" s="0" t="s">
        <v>3400</v>
      </c>
      <c r="P473" s="0" t="s">
        <v>3401</v>
      </c>
      <c r="Q473" s="0" t="n">
        <f aca="false">LOOKUP(A473,'budget_gross.tsv'!A$2:A$8468,'budget_gross.tsv'!B$2:B$8468)</f>
        <v>90000000</v>
      </c>
      <c r="R473" s="0" t="n">
        <f aca="false">LOOKUP(A473,'budget_gross.tsv'!A$2:A$8468,'budget_gross.tsv'!C$2:C$8468)</f>
        <v>58236838</v>
      </c>
      <c r="S473" s="1" t="n">
        <f aca="false">R473-Q473</f>
        <v>-31763162</v>
      </c>
      <c r="T473" s="2" t="n">
        <f aca="false">Q473 * 1.05</f>
        <v>94500000</v>
      </c>
      <c r="U473" s="2" t="n">
        <f aca="false">R473 * 1.05</f>
        <v>61148679.9</v>
      </c>
      <c r="V473" s="2" t="n">
        <f aca="false">S473 * 1.05</f>
        <v>-33351320.1</v>
      </c>
      <c r="W473" s="1" t="n">
        <f aca="false">R473/Q473</f>
        <v>0.647075977777778</v>
      </c>
      <c r="X473" s="3" t="n">
        <v>1</v>
      </c>
    </row>
    <row r="474" customFormat="false" ht="15" hidden="false" customHeight="false" outlineLevel="0" collapsed="false">
      <c r="A474" s="0" t="s">
        <v>3402</v>
      </c>
      <c r="B474" s="0" t="s">
        <v>3403</v>
      </c>
      <c r="C474" s="0" t="s">
        <v>3404</v>
      </c>
      <c r="D474" s="0" t="s">
        <v>2066</v>
      </c>
      <c r="E474" s="0" t="n">
        <v>1.7</v>
      </c>
      <c r="F474" s="0" t="n">
        <v>39</v>
      </c>
      <c r="G474" s="5" t="n">
        <v>41737</v>
      </c>
      <c r="H474" s="0" t="s">
        <v>3405</v>
      </c>
      <c r="I474" s="0" t="s">
        <v>3406</v>
      </c>
      <c r="J474" s="6" t="n">
        <v>17289</v>
      </c>
      <c r="K474" s="0" t="s">
        <v>196</v>
      </c>
      <c r="L474" s="5" t="n">
        <v>41633</v>
      </c>
      <c r="M474" s="0" t="s">
        <v>60</v>
      </c>
      <c r="N474" s="0" t="s">
        <v>116</v>
      </c>
      <c r="O474" s="0" t="s">
        <v>90</v>
      </c>
      <c r="Q474" s="0" t="n">
        <f aca="false">LOOKUP(A474,'budget_gross.tsv'!A$2:A$8468,'budget_gross.tsv'!B$2:B$8468)</f>
        <v>5000000</v>
      </c>
      <c r="R474" s="0" t="n">
        <f aca="false">LOOKUP(A474,'budget_gross.tsv'!A$2:A$8468,'budget_gross.tsv'!C$2:C$8468)</f>
        <v>884857</v>
      </c>
      <c r="S474" s="1" t="n">
        <f aca="false">R474-Q474</f>
        <v>-4115143</v>
      </c>
      <c r="T474" s="2" t="n">
        <f aca="false">Q474 * 1.05</f>
        <v>5250000</v>
      </c>
      <c r="U474" s="2" t="n">
        <f aca="false">R474 * 1.05</f>
        <v>929099.85</v>
      </c>
      <c r="V474" s="2" t="n">
        <f aca="false">S474 * 1.05</f>
        <v>-4320900.15</v>
      </c>
      <c r="W474" s="1" t="n">
        <f aca="false">R474/Q474</f>
        <v>0.1769714</v>
      </c>
      <c r="X474" s="3" t="n">
        <v>1</v>
      </c>
    </row>
    <row r="475" customFormat="false" ht="15" hidden="false" customHeight="false" outlineLevel="0" collapsed="false">
      <c r="A475" s="0" t="s">
        <v>3407</v>
      </c>
      <c r="B475" s="0" t="s">
        <v>3408</v>
      </c>
      <c r="C475" s="0" t="s">
        <v>3409</v>
      </c>
      <c r="D475" s="0" t="s">
        <v>2066</v>
      </c>
      <c r="E475" s="0" t="n">
        <v>5.8</v>
      </c>
      <c r="F475" s="0" t="n">
        <v>37</v>
      </c>
      <c r="G475" s="5" t="n">
        <v>41744</v>
      </c>
      <c r="H475" s="0" t="s">
        <v>3410</v>
      </c>
      <c r="I475" s="0" t="s">
        <v>3411</v>
      </c>
      <c r="J475" s="6" t="n">
        <v>21043</v>
      </c>
      <c r="K475" s="0" t="s">
        <v>3412</v>
      </c>
      <c r="L475" s="5" t="n">
        <v>41656</v>
      </c>
      <c r="M475" s="0" t="s">
        <v>107</v>
      </c>
      <c r="N475" s="0" t="s">
        <v>61</v>
      </c>
      <c r="O475" s="0" t="s">
        <v>1585</v>
      </c>
      <c r="P475" s="0" t="s">
        <v>3413</v>
      </c>
      <c r="Q475" s="0" t="n">
        <f aca="false">LOOKUP(A475,'budget_gross.tsv'!A$2:A$8468,'budget_gross.tsv'!B$2:B$8468)</f>
        <v>42000000</v>
      </c>
      <c r="R475" s="0" t="n">
        <f aca="false">LOOKUP(A475,'budget_gross.tsv'!A$2:A$8468,'budget_gross.tsv'!C$2:C$8468)</f>
        <v>64251541</v>
      </c>
      <c r="S475" s="1" t="n">
        <f aca="false">R475-Q475</f>
        <v>22251541</v>
      </c>
      <c r="T475" s="2" t="n">
        <f aca="false">Q475 * 1.04</f>
        <v>43680000</v>
      </c>
      <c r="U475" s="2" t="n">
        <f aca="false">R475 * 1.04</f>
        <v>66821602.64</v>
      </c>
      <c r="V475" s="2" t="n">
        <f aca="false">S475 * 1.04</f>
        <v>23141602.64</v>
      </c>
      <c r="W475" s="1" t="n">
        <f aca="false">R475/Q475</f>
        <v>1.5297985952381</v>
      </c>
      <c r="X475" s="3" t="n">
        <v>2</v>
      </c>
    </row>
    <row r="476" customFormat="false" ht="15" hidden="false" customHeight="false" outlineLevel="0" collapsed="false">
      <c r="A476" s="0" t="s">
        <v>3414</v>
      </c>
      <c r="B476" s="0" t="s">
        <v>3415</v>
      </c>
      <c r="C476" s="0" t="s">
        <v>3416</v>
      </c>
      <c r="D476" s="0" t="s">
        <v>2066</v>
      </c>
      <c r="E476" s="0" t="n">
        <v>7.8</v>
      </c>
      <c r="F476" s="0" t="n">
        <v>83</v>
      </c>
      <c r="G476" s="5" t="n">
        <v>41807</v>
      </c>
      <c r="H476" s="0" t="s">
        <v>2273</v>
      </c>
      <c r="I476" s="0" t="s">
        <v>3417</v>
      </c>
      <c r="J476" s="6" t="n">
        <v>267272</v>
      </c>
      <c r="K476" s="0" t="s">
        <v>2657</v>
      </c>
      <c r="L476" s="5" t="n">
        <v>41677</v>
      </c>
      <c r="M476" s="0" t="s">
        <v>249</v>
      </c>
      <c r="N476" s="0" t="s">
        <v>2431</v>
      </c>
      <c r="O476" s="0" t="s">
        <v>3418</v>
      </c>
      <c r="P476" s="0" t="s">
        <v>3419</v>
      </c>
      <c r="Q476" s="0" t="n">
        <f aca="false">LOOKUP(A476,'budget_gross.tsv'!A$2:A$8468,'budget_gross.tsv'!B$2:B$8468)</f>
        <v>60000000</v>
      </c>
      <c r="R476" s="0" t="n">
        <f aca="false">LOOKUP(A476,'budget_gross.tsv'!A$2:A$8468,'budget_gross.tsv'!C$2:C$8468)</f>
        <v>257760692</v>
      </c>
      <c r="S476" s="1" t="n">
        <f aca="false">R476-Q476</f>
        <v>197760692</v>
      </c>
      <c r="T476" s="2" t="n">
        <f aca="false">Q476 * 1.04</f>
        <v>62400000</v>
      </c>
      <c r="U476" s="2" t="n">
        <f aca="false">R476 * 1.04</f>
        <v>268071119.68</v>
      </c>
      <c r="V476" s="2" t="n">
        <f aca="false">S476 * 1.04</f>
        <v>205671119.68</v>
      </c>
      <c r="W476" s="1" t="n">
        <f aca="false">R476/Q476</f>
        <v>4.29601153333333</v>
      </c>
      <c r="X476" s="3" t="n">
        <v>4</v>
      </c>
    </row>
    <row r="477" customFormat="false" ht="15" hidden="false" customHeight="false" outlineLevel="0" collapsed="false">
      <c r="A477" s="0" t="s">
        <v>3420</v>
      </c>
      <c r="B477" s="0" t="s">
        <v>3421</v>
      </c>
      <c r="C477" s="0" t="s">
        <v>3422</v>
      </c>
      <c r="D477" s="0" t="s">
        <v>2066</v>
      </c>
      <c r="E477" s="0" t="n">
        <v>6.9</v>
      </c>
      <c r="F477" s="0" t="n">
        <v>59</v>
      </c>
      <c r="G477" s="5" t="n">
        <v>41926</v>
      </c>
      <c r="H477" s="0" t="s">
        <v>95</v>
      </c>
      <c r="I477" s="0" t="s">
        <v>3423</v>
      </c>
      <c r="J477" s="6" t="n">
        <v>51490</v>
      </c>
      <c r="K477" s="0" t="s">
        <v>1598</v>
      </c>
      <c r="L477" s="5" t="n">
        <v>41705</v>
      </c>
      <c r="M477" s="0" t="s">
        <v>60</v>
      </c>
      <c r="N477" s="0" t="s">
        <v>61</v>
      </c>
      <c r="O477" s="0" t="s">
        <v>2906</v>
      </c>
      <c r="P477" s="0" t="s">
        <v>3424</v>
      </c>
      <c r="Q477" s="0" t="n">
        <f aca="false">LOOKUP(A477,'budget_gross.tsv'!A$2:A$8468,'budget_gross.tsv'!B$2:B$8468)</f>
        <v>145000000</v>
      </c>
      <c r="R477" s="0" t="n">
        <f aca="false">LOOKUP(A477,'budget_gross.tsv'!A$2:A$8468,'budget_gross.tsv'!C$2:C$8468)</f>
        <v>111506430</v>
      </c>
      <c r="S477" s="1" t="n">
        <f aca="false">R477-Q477</f>
        <v>-33493570</v>
      </c>
      <c r="T477" s="2" t="n">
        <f aca="false">Q477 * 1.04</f>
        <v>150800000</v>
      </c>
      <c r="U477" s="2" t="n">
        <f aca="false">R477 * 1.04</f>
        <v>115966687.2</v>
      </c>
      <c r="V477" s="2" t="n">
        <f aca="false">S477 * 1.04</f>
        <v>-34833312.8</v>
      </c>
      <c r="W477" s="1" t="n">
        <f aca="false">R477/Q477</f>
        <v>0.769009862068965</v>
      </c>
      <c r="X477" s="3" t="n">
        <v>1</v>
      </c>
    </row>
    <row r="478" customFormat="false" ht="15" hidden="false" customHeight="false" outlineLevel="0" collapsed="false">
      <c r="A478" s="0" t="s">
        <v>3425</v>
      </c>
      <c r="B478" s="0" t="s">
        <v>3426</v>
      </c>
      <c r="C478" s="0" t="s">
        <v>3427</v>
      </c>
      <c r="D478" s="0" t="s">
        <v>2066</v>
      </c>
      <c r="E478" s="0" t="n">
        <v>4.9</v>
      </c>
      <c r="F478" s="0" t="n">
        <v>16</v>
      </c>
      <c r="G478" s="5" t="n">
        <v>41856</v>
      </c>
      <c r="H478" s="0" t="s">
        <v>3428</v>
      </c>
      <c r="I478" s="0" t="s">
        <v>3429</v>
      </c>
      <c r="J478" s="6" t="n">
        <v>34079</v>
      </c>
      <c r="K478" s="0" t="s">
        <v>3430</v>
      </c>
      <c r="L478" s="5" t="n">
        <v>41719</v>
      </c>
      <c r="M478" s="0" t="s">
        <v>756</v>
      </c>
      <c r="N478" s="0" t="s">
        <v>446</v>
      </c>
      <c r="O478" s="0" t="s">
        <v>28</v>
      </c>
      <c r="P478" s="0" t="s">
        <v>3431</v>
      </c>
      <c r="Q478" s="0" t="n">
        <f aca="false">LOOKUP(A478,'budget_gross.tsv'!A$2:A$8468,'budget_gross.tsv'!B$2:B$8468)</f>
        <v>2000000</v>
      </c>
      <c r="R478" s="0" t="n">
        <f aca="false">LOOKUP(A478,'budget_gross.tsv'!A$2:A$8468,'budget_gross.tsv'!C$2:C$8468)</f>
        <v>60755732</v>
      </c>
      <c r="S478" s="1" t="n">
        <f aca="false">R478-Q478</f>
        <v>58755732</v>
      </c>
      <c r="T478" s="2" t="n">
        <f aca="false">Q478 * 1.04</f>
        <v>2080000</v>
      </c>
      <c r="U478" s="2" t="n">
        <f aca="false">R478 * 1.04</f>
        <v>63185961.28</v>
      </c>
      <c r="V478" s="2" t="n">
        <f aca="false">S478 * 1.04</f>
        <v>61105961.28</v>
      </c>
      <c r="W478" s="1" t="n">
        <f aca="false">R478/Q478</f>
        <v>30.377866</v>
      </c>
      <c r="X478" s="3" t="n">
        <v>4</v>
      </c>
    </row>
    <row r="479" customFormat="false" ht="15" hidden="false" customHeight="false" outlineLevel="0" collapsed="false">
      <c r="A479" s="0" t="s">
        <v>3432</v>
      </c>
      <c r="B479" s="0" t="s">
        <v>3433</v>
      </c>
      <c r="C479" s="0" t="s">
        <v>3434</v>
      </c>
      <c r="D479" s="0" t="s">
        <v>2066</v>
      </c>
      <c r="E479" s="0" t="n">
        <v>6.4</v>
      </c>
      <c r="F479" s="0" t="n">
        <v>61</v>
      </c>
      <c r="G479" s="5" t="n">
        <v>41863</v>
      </c>
      <c r="H479" s="0" t="s">
        <v>147</v>
      </c>
      <c r="I479" s="0" t="s">
        <v>3435</v>
      </c>
      <c r="J479" s="6" t="n">
        <v>25865</v>
      </c>
      <c r="K479" s="0" t="s">
        <v>3095</v>
      </c>
      <c r="L479" s="5" t="n">
        <v>41719</v>
      </c>
      <c r="M479" s="0" t="s">
        <v>1369</v>
      </c>
      <c r="N479" s="0" t="s">
        <v>2204</v>
      </c>
      <c r="O479" s="0" t="s">
        <v>1504</v>
      </c>
      <c r="P479" s="0" t="s">
        <v>3436</v>
      </c>
      <c r="Q479" s="0" t="n">
        <f aca="false">LOOKUP(A479,'budget_gross.tsv'!A$2:A$8468,'budget_gross.tsv'!B$2:B$8468)</f>
        <v>50000000</v>
      </c>
      <c r="R479" s="0" t="n">
        <f aca="false">LOOKUP(A479,'budget_gross.tsv'!A$2:A$8468,'budget_gross.tsv'!C$2:C$8468)</f>
        <v>51183113</v>
      </c>
      <c r="S479" s="1" t="n">
        <f aca="false">R479-Q479</f>
        <v>1183113</v>
      </c>
      <c r="T479" s="2" t="n">
        <f aca="false">Q479 * 1.04</f>
        <v>52000000</v>
      </c>
      <c r="U479" s="2" t="n">
        <f aca="false">R479 * 1.04</f>
        <v>53230437.52</v>
      </c>
      <c r="V479" s="2" t="n">
        <f aca="false">S479 * 1.04</f>
        <v>1230437.52</v>
      </c>
      <c r="W479" s="1" t="n">
        <f aca="false">R479/Q479</f>
        <v>1.02366226</v>
      </c>
      <c r="X479" s="3" t="n">
        <v>2</v>
      </c>
    </row>
    <row r="480" customFormat="false" ht="15" hidden="false" customHeight="false" outlineLevel="0" collapsed="false">
      <c r="A480" s="0" t="s">
        <v>3437</v>
      </c>
      <c r="B480" s="0" t="s">
        <v>3438</v>
      </c>
      <c r="C480" s="0" t="s">
        <v>3439</v>
      </c>
      <c r="D480" s="0" t="s">
        <v>2066</v>
      </c>
      <c r="E480" s="0" t="n">
        <v>5.8</v>
      </c>
      <c r="F480" s="0" t="n">
        <v>47</v>
      </c>
      <c r="G480" s="5" t="n">
        <v>41842</v>
      </c>
      <c r="H480" s="0" t="s">
        <v>1397</v>
      </c>
      <c r="I480" s="0" t="s">
        <v>3440</v>
      </c>
      <c r="J480" s="6" t="n">
        <v>22087</v>
      </c>
      <c r="K480" s="0" t="s">
        <v>2893</v>
      </c>
      <c r="L480" s="5" t="n">
        <v>41745</v>
      </c>
      <c r="M480" s="0" t="s">
        <v>258</v>
      </c>
      <c r="N480" s="0" t="s">
        <v>2124</v>
      </c>
      <c r="O480" s="0" t="s">
        <v>34</v>
      </c>
      <c r="P480" s="0" t="s">
        <v>3441</v>
      </c>
      <c r="Q480" s="0" t="n">
        <f aca="false">LOOKUP(A480,'budget_gross.tsv'!A$2:A$8468,'budget_gross.tsv'!B$2:B$8468)</f>
        <v>12000000</v>
      </c>
      <c r="R480" s="0" t="n">
        <f aca="false">LOOKUP(A480,'budget_gross.tsv'!A$2:A$8468,'budget_gross.tsv'!C$2:C$8468)</f>
        <v>91443253</v>
      </c>
      <c r="S480" s="1" t="n">
        <f aca="false">R480-Q480</f>
        <v>79443253</v>
      </c>
      <c r="T480" s="2" t="n">
        <f aca="false">Q480 * 1.04</f>
        <v>12480000</v>
      </c>
      <c r="U480" s="2" t="n">
        <f aca="false">R480 * 1.04</f>
        <v>95100983.12</v>
      </c>
      <c r="V480" s="2" t="n">
        <f aca="false">S480 * 1.04</f>
        <v>82620983.12</v>
      </c>
      <c r="W480" s="1" t="n">
        <f aca="false">R480/Q480</f>
        <v>7.62027108333333</v>
      </c>
      <c r="X480" s="3" t="n">
        <v>4</v>
      </c>
    </row>
    <row r="481" customFormat="false" ht="15" hidden="false" customHeight="false" outlineLevel="0" collapsed="false">
      <c r="A481" s="0" t="s">
        <v>3442</v>
      </c>
      <c r="B481" s="0" t="s">
        <v>3443</v>
      </c>
      <c r="C481" s="0" t="s">
        <v>3444</v>
      </c>
      <c r="D481" s="0" t="s">
        <v>2066</v>
      </c>
      <c r="E481" s="0" t="n">
        <v>5.4</v>
      </c>
      <c r="F481" s="0" t="n">
        <v>25</v>
      </c>
      <c r="G481" s="5" t="n">
        <v>41884</v>
      </c>
      <c r="H481" s="0" t="s">
        <v>3445</v>
      </c>
      <c r="I481" s="0" t="s">
        <v>3446</v>
      </c>
      <c r="J481" s="6" t="n">
        <v>11165</v>
      </c>
      <c r="K481" s="0" t="s">
        <v>3447</v>
      </c>
      <c r="L481" s="5" t="n">
        <v>41768</v>
      </c>
      <c r="M481" s="0" t="s">
        <v>375</v>
      </c>
      <c r="N481" s="0" t="s">
        <v>376</v>
      </c>
      <c r="O481" s="0" t="s">
        <v>28</v>
      </c>
      <c r="P481" s="0" t="s">
        <v>3448</v>
      </c>
      <c r="Q481" s="0" t="n">
        <f aca="false">LOOKUP(A481,'budget_gross.tsv'!A$2:A$8468,'budget_gross.tsv'!B$2:B$8468)</f>
        <v>5000000</v>
      </c>
      <c r="R481" s="0" t="n">
        <f aca="false">LOOKUP(A481,'budget_gross.tsv'!A$2:A$8468,'budget_gross.tsv'!C$2:C$8468)</f>
        <v>10429707</v>
      </c>
      <c r="S481" s="1" t="n">
        <f aca="false">R481-Q481</f>
        <v>5429707</v>
      </c>
      <c r="T481" s="2" t="n">
        <f aca="false">Q481 * 1.04</f>
        <v>5200000</v>
      </c>
      <c r="U481" s="2" t="n">
        <f aca="false">R481 * 1.04</f>
        <v>10846895.28</v>
      </c>
      <c r="V481" s="2" t="n">
        <f aca="false">S481 * 1.04</f>
        <v>5646895.28</v>
      </c>
      <c r="W481" s="1" t="n">
        <f aca="false">R481/Q481</f>
        <v>2.0859414</v>
      </c>
      <c r="X481" s="3" t="n">
        <v>3</v>
      </c>
    </row>
    <row r="482" customFormat="false" ht="15" hidden="false" customHeight="false" outlineLevel="0" collapsed="false">
      <c r="A482" s="0" t="s">
        <v>3449</v>
      </c>
      <c r="B482" s="0" t="s">
        <v>3450</v>
      </c>
      <c r="C482" s="0" t="s">
        <v>3451</v>
      </c>
      <c r="D482" s="0" t="s">
        <v>2066</v>
      </c>
      <c r="E482" s="0" t="n">
        <v>5.6</v>
      </c>
      <c r="F482" s="0" t="n">
        <v>25</v>
      </c>
      <c r="G482" s="5" t="n">
        <v>41877</v>
      </c>
      <c r="H482" s="0" t="s">
        <v>3452</v>
      </c>
      <c r="I482" s="0" t="s">
        <v>3453</v>
      </c>
      <c r="J482" s="6" t="n">
        <v>5269</v>
      </c>
      <c r="K482" s="0" t="s">
        <v>3454</v>
      </c>
      <c r="L482" s="5" t="n">
        <v>41768</v>
      </c>
      <c r="M482" s="0" t="s">
        <v>305</v>
      </c>
      <c r="N482" s="0" t="s">
        <v>80</v>
      </c>
      <c r="O482" s="0" t="s">
        <v>563</v>
      </c>
      <c r="P482" s="0" t="s">
        <v>3455</v>
      </c>
      <c r="Q482" s="0" t="n">
        <f aca="false">LOOKUP(A482,'budget_gross.tsv'!A$2:A$8468,'budget_gross.tsv'!B$2:B$8468)</f>
        <v>70000000</v>
      </c>
      <c r="R482" s="0" t="n">
        <f aca="false">LOOKUP(A482,'budget_gross.tsv'!A$2:A$8468,'budget_gross.tsv'!C$2:C$8468)</f>
        <v>8462027</v>
      </c>
      <c r="S482" s="1" t="n">
        <f aca="false">R482-Q482</f>
        <v>-61537973</v>
      </c>
      <c r="T482" s="2" t="n">
        <f aca="false">Q482 * 1.04</f>
        <v>72800000</v>
      </c>
      <c r="U482" s="2" t="n">
        <f aca="false">R482 * 1.04</f>
        <v>8800508.08</v>
      </c>
      <c r="V482" s="2" t="n">
        <f aca="false">S482 * 1.04</f>
        <v>-63999491.92</v>
      </c>
      <c r="W482" s="1" t="n">
        <f aca="false">R482/Q482</f>
        <v>0.1208861</v>
      </c>
      <c r="X482" s="3" t="n">
        <v>1</v>
      </c>
    </row>
    <row r="483" customFormat="false" ht="15" hidden="false" customHeight="false" outlineLevel="0" collapsed="false">
      <c r="A483" s="0" t="s">
        <v>3456</v>
      </c>
      <c r="B483" s="0" t="s">
        <v>3457</v>
      </c>
      <c r="C483" s="0" t="s">
        <v>3458</v>
      </c>
      <c r="D483" s="0" t="s">
        <v>2066</v>
      </c>
      <c r="E483" s="0" t="n">
        <v>7</v>
      </c>
      <c r="F483" s="0" t="n">
        <v>56</v>
      </c>
      <c r="G483" s="5" t="n">
        <v>41919</v>
      </c>
      <c r="H483" s="0" t="s">
        <v>147</v>
      </c>
      <c r="I483" s="0" t="s">
        <v>3459</v>
      </c>
      <c r="J483" s="6" t="n">
        <v>37651</v>
      </c>
      <c r="K483" s="0" t="s">
        <v>3460</v>
      </c>
      <c r="L483" s="5" t="n">
        <v>41775</v>
      </c>
      <c r="M483" s="0" t="s">
        <v>1362</v>
      </c>
      <c r="N483" s="0" t="s">
        <v>2478</v>
      </c>
      <c r="O483" s="0" t="s">
        <v>1167</v>
      </c>
      <c r="P483" s="0" t="s">
        <v>3461</v>
      </c>
      <c r="Q483" s="0" t="n">
        <f aca="false">LOOKUP(A483,'budget_gross.tsv'!A$2:A$8468,'budget_gross.tsv'!B$2:B$8468)</f>
        <v>25000000</v>
      </c>
      <c r="R483" s="0" t="n">
        <f aca="false">LOOKUP(A483,'budget_gross.tsv'!A$2:A$8468,'budget_gross.tsv'!C$2:C$8468)</f>
        <v>36447959</v>
      </c>
      <c r="S483" s="1" t="n">
        <f aca="false">R483-Q483</f>
        <v>11447959</v>
      </c>
      <c r="T483" s="2" t="n">
        <f aca="false">Q483 * 1.04</f>
        <v>26000000</v>
      </c>
      <c r="U483" s="2" t="n">
        <f aca="false">R483 * 1.04</f>
        <v>37905877.36</v>
      </c>
      <c r="V483" s="2" t="n">
        <f aca="false">S483 * 1.04</f>
        <v>11905877.36</v>
      </c>
      <c r="W483" s="1" t="n">
        <f aca="false">R483/Q483</f>
        <v>1.45791836</v>
      </c>
      <c r="X483" s="3" t="n">
        <v>2</v>
      </c>
    </row>
    <row r="484" customFormat="false" ht="15" hidden="false" customHeight="false" outlineLevel="0" collapsed="false">
      <c r="A484" s="0" t="s">
        <v>3462</v>
      </c>
      <c r="B484" s="0" t="s">
        <v>3463</v>
      </c>
      <c r="C484" s="0" t="s">
        <v>3464</v>
      </c>
      <c r="D484" s="0" t="s">
        <v>2066</v>
      </c>
      <c r="E484" s="0" t="n">
        <v>7</v>
      </c>
      <c r="F484" s="0" t="n">
        <v>56</v>
      </c>
      <c r="G484" s="5" t="n">
        <v>41947</v>
      </c>
      <c r="H484" s="0" t="s">
        <v>147</v>
      </c>
      <c r="I484" s="0" t="s">
        <v>3465</v>
      </c>
      <c r="J484" s="6" t="n">
        <v>269413</v>
      </c>
      <c r="K484" s="0" t="s">
        <v>3466</v>
      </c>
      <c r="L484" s="5" t="n">
        <v>41789</v>
      </c>
      <c r="M484" s="0" t="s">
        <v>42</v>
      </c>
      <c r="N484" s="0" t="s">
        <v>2423</v>
      </c>
      <c r="O484" s="0" t="s">
        <v>3467</v>
      </c>
      <c r="P484" s="0" t="s">
        <v>3468</v>
      </c>
      <c r="Q484" s="0" t="n">
        <f aca="false">LOOKUP(A484,'budget_gross.tsv'!A$2:A$8468,'budget_gross.tsv'!B$2:B$8468)</f>
        <v>180000000</v>
      </c>
      <c r="R484" s="0" t="n">
        <f aca="false">LOOKUP(A484,'budget_gross.tsv'!A$2:A$8468,'budget_gross.tsv'!C$2:C$8468)</f>
        <v>241410378</v>
      </c>
      <c r="S484" s="1" t="n">
        <f aca="false">R484-Q484</f>
        <v>61410378</v>
      </c>
      <c r="T484" s="2" t="n">
        <f aca="false">Q484 * 1.04</f>
        <v>187200000</v>
      </c>
      <c r="U484" s="2" t="n">
        <f aca="false">R484 * 1.04</f>
        <v>251066793.12</v>
      </c>
      <c r="V484" s="2" t="n">
        <f aca="false">S484 * 1.04</f>
        <v>63866793.12</v>
      </c>
      <c r="W484" s="1" t="n">
        <f aca="false">R484/Q484</f>
        <v>1.34116876666667</v>
      </c>
      <c r="X484" s="3" t="n">
        <v>2</v>
      </c>
    </row>
    <row r="485" customFormat="false" ht="15" hidden="false" customHeight="false" outlineLevel="0" collapsed="false">
      <c r="A485" s="0" t="s">
        <v>3469</v>
      </c>
      <c r="B485" s="0" t="s">
        <v>3470</v>
      </c>
      <c r="C485" s="0" t="s">
        <v>3471</v>
      </c>
      <c r="D485" s="0" t="s">
        <v>2066</v>
      </c>
      <c r="E485" s="0" t="n">
        <v>7.9</v>
      </c>
      <c r="F485" s="0" t="n">
        <v>76</v>
      </c>
      <c r="G485" s="5" t="n">
        <v>41954</v>
      </c>
      <c r="H485" s="0" t="s">
        <v>95</v>
      </c>
      <c r="I485" s="0" t="s">
        <v>3472</v>
      </c>
      <c r="J485" s="6" t="n">
        <v>237855</v>
      </c>
      <c r="K485" s="0" t="s">
        <v>3473</v>
      </c>
      <c r="L485" s="5" t="n">
        <v>41803</v>
      </c>
      <c r="M485" s="0" t="s">
        <v>165</v>
      </c>
      <c r="N485" s="0" t="s">
        <v>2431</v>
      </c>
      <c r="O485" s="0" t="s">
        <v>3474</v>
      </c>
      <c r="P485" s="0" t="s">
        <v>3475</v>
      </c>
      <c r="Q485" s="0" t="n">
        <f aca="false">LOOKUP(A485,'budget_gross.tsv'!A$2:A$8468,'budget_gross.tsv'!B$2:B$8468)</f>
        <v>145000000</v>
      </c>
      <c r="R485" s="0" t="n">
        <f aca="false">LOOKUP(A485,'budget_gross.tsv'!A$2:A$8468,'budget_gross.tsv'!C$2:C$8468)</f>
        <v>177002924</v>
      </c>
      <c r="S485" s="1" t="n">
        <f aca="false">R485-Q485</f>
        <v>32002924</v>
      </c>
      <c r="T485" s="2" t="n">
        <f aca="false">Q485 * 1.04</f>
        <v>150800000</v>
      </c>
      <c r="U485" s="2" t="n">
        <f aca="false">R485 * 1.04</f>
        <v>184083040.96</v>
      </c>
      <c r="V485" s="2" t="n">
        <f aca="false">S485 * 1.04</f>
        <v>33283040.96</v>
      </c>
      <c r="W485" s="1" t="n">
        <f aca="false">R485/Q485</f>
        <v>1.22070982068966</v>
      </c>
      <c r="X485" s="3" t="n">
        <v>2</v>
      </c>
    </row>
    <row r="486" customFormat="false" ht="15" hidden="false" customHeight="false" outlineLevel="0" collapsed="false">
      <c r="A486" s="0" t="s">
        <v>3476</v>
      </c>
      <c r="B486" s="0" t="s">
        <v>3477</v>
      </c>
      <c r="C486" s="0" t="s">
        <v>3478</v>
      </c>
      <c r="D486" s="0" t="s">
        <v>2066</v>
      </c>
      <c r="E486" s="0" t="n">
        <v>7.4</v>
      </c>
      <c r="F486" s="0" t="n">
        <v>64</v>
      </c>
      <c r="G486" s="5" t="n">
        <v>41877</v>
      </c>
      <c r="H486" s="0" t="s">
        <v>1441</v>
      </c>
      <c r="I486" s="0" t="s">
        <v>3479</v>
      </c>
      <c r="J486" s="6" t="n">
        <v>22446</v>
      </c>
      <c r="K486" s="0" t="s">
        <v>3480</v>
      </c>
      <c r="L486" s="5" t="n">
        <v>41803</v>
      </c>
      <c r="M486" s="0" t="s">
        <v>249</v>
      </c>
      <c r="N486" s="0" t="s">
        <v>2674</v>
      </c>
      <c r="O486" s="0" t="s">
        <v>3481</v>
      </c>
      <c r="P486" s="0" t="s">
        <v>3482</v>
      </c>
      <c r="Q486" s="0" t="n">
        <f aca="false">LOOKUP(A486,'budget_gross.tsv'!A$2:A$8468,'budget_gross.tsv'!B$2:B$8468)</f>
        <v>10900000</v>
      </c>
      <c r="R486" s="0" t="n">
        <f aca="false">LOOKUP(A486,'budget_gross.tsv'!A$2:A$8468,'budget_gross.tsv'!C$2:C$8468)</f>
        <v>10726630</v>
      </c>
      <c r="S486" s="1" t="n">
        <f aca="false">R486-Q486</f>
        <v>-173370</v>
      </c>
      <c r="T486" s="2" t="n">
        <f aca="false">Q486 * 1.04</f>
        <v>11336000</v>
      </c>
      <c r="U486" s="2" t="n">
        <f aca="false">R486 * 1.04</f>
        <v>11155695.2</v>
      </c>
      <c r="V486" s="2" t="n">
        <f aca="false">S486 * 1.04</f>
        <v>-180304.8</v>
      </c>
      <c r="W486" s="1" t="n">
        <f aca="false">R486/Q486</f>
        <v>0.984094495412844</v>
      </c>
      <c r="X486" s="3" t="n">
        <v>1</v>
      </c>
    </row>
    <row r="487" customFormat="false" ht="15" hidden="false" customHeight="false" outlineLevel="0" collapsed="false">
      <c r="A487" s="0" t="s">
        <v>3483</v>
      </c>
      <c r="B487" s="0" t="s">
        <v>3484</v>
      </c>
      <c r="C487" s="0" t="s">
        <v>3485</v>
      </c>
      <c r="D487" s="0" t="s">
        <v>2066</v>
      </c>
      <c r="E487" s="0" t="n">
        <v>5.8</v>
      </c>
      <c r="F487" s="0" t="n">
        <v>53</v>
      </c>
      <c r="G487" s="5" t="n">
        <v>41932</v>
      </c>
      <c r="H487" s="0" t="s">
        <v>3003</v>
      </c>
      <c r="I487" s="0" t="s">
        <v>3486</v>
      </c>
      <c r="J487" s="6" t="n">
        <v>16471</v>
      </c>
      <c r="K487" s="0" t="s">
        <v>3487</v>
      </c>
      <c r="L487" s="5" t="n">
        <v>41822</v>
      </c>
      <c r="M487" s="0" t="s">
        <v>1512</v>
      </c>
      <c r="N487" s="0" t="s">
        <v>3488</v>
      </c>
      <c r="O487" s="0" t="s">
        <v>265</v>
      </c>
      <c r="P487" s="0" t="s">
        <v>3489</v>
      </c>
      <c r="Q487" s="0" t="n">
        <f aca="false">LOOKUP(A487,'budget_gross.tsv'!A$2:A$8468,'budget_gross.tsv'!B$2:B$8468)</f>
        <v>13000000</v>
      </c>
      <c r="R487" s="0" t="n">
        <f aca="false">LOOKUP(A487,'budget_gross.tsv'!A$2:A$8468,'budget_gross.tsv'!C$2:C$8468)</f>
        <v>38916903</v>
      </c>
      <c r="S487" s="1" t="n">
        <f aca="false">R487-Q487</f>
        <v>25916903</v>
      </c>
      <c r="T487" s="2" t="n">
        <f aca="false">Q487 * 1.04</f>
        <v>13520000</v>
      </c>
      <c r="U487" s="2" t="n">
        <f aca="false">R487 * 1.04</f>
        <v>40473579.12</v>
      </c>
      <c r="V487" s="2" t="n">
        <f aca="false">S487 * 1.04</f>
        <v>26953579.12</v>
      </c>
      <c r="W487" s="1" t="n">
        <f aca="false">R487/Q487</f>
        <v>2.99360792307692</v>
      </c>
      <c r="X487" s="3" t="n">
        <v>3</v>
      </c>
    </row>
    <row r="488" customFormat="false" ht="15" hidden="false" customHeight="false" outlineLevel="0" collapsed="false">
      <c r="A488" s="0" t="s">
        <v>3490</v>
      </c>
      <c r="B488" s="0" t="s">
        <v>3491</v>
      </c>
      <c r="C488" s="0" t="s">
        <v>3492</v>
      </c>
      <c r="D488" s="0" t="s">
        <v>2066</v>
      </c>
      <c r="E488" s="0" t="n">
        <v>6</v>
      </c>
      <c r="F488" s="0" t="n">
        <v>48</v>
      </c>
      <c r="G488" s="5" t="n">
        <v>41947</v>
      </c>
      <c r="H488" s="0" t="s">
        <v>147</v>
      </c>
      <c r="I488" s="0" t="s">
        <v>3493</v>
      </c>
      <c r="J488" s="6" t="n">
        <v>13395</v>
      </c>
      <c r="K488" s="0" t="s">
        <v>3494</v>
      </c>
      <c r="L488" s="5" t="n">
        <v>41838</v>
      </c>
      <c r="M488" s="0" t="s">
        <v>79</v>
      </c>
      <c r="N488" s="0" t="s">
        <v>61</v>
      </c>
      <c r="O488" s="0" t="s">
        <v>872</v>
      </c>
      <c r="P488" s="0" t="s">
        <v>3495</v>
      </c>
      <c r="Q488" s="0" t="n">
        <f aca="false">LOOKUP(A488,'budget_gross.tsv'!A$2:A$8468,'budget_gross.tsv'!B$2:B$8468)</f>
        <v>50000000</v>
      </c>
      <c r="R488" s="0" t="n">
        <f aca="false">LOOKUP(A488,'budget_gross.tsv'!A$2:A$8468,'budget_gross.tsv'!C$2:C$8468)</f>
        <v>59165787</v>
      </c>
      <c r="S488" s="1" t="n">
        <f aca="false">R488-Q488</f>
        <v>9165787</v>
      </c>
      <c r="T488" s="2" t="n">
        <f aca="false">Q488 * 1.04</f>
        <v>52000000</v>
      </c>
      <c r="U488" s="2" t="n">
        <f aca="false">R488 * 1.04</f>
        <v>61532418.48</v>
      </c>
      <c r="V488" s="2" t="n">
        <f aca="false">S488 * 1.04</f>
        <v>9532418.48</v>
      </c>
      <c r="W488" s="1" t="n">
        <f aca="false">R488/Q488</f>
        <v>1.18331574</v>
      </c>
      <c r="X488" s="3" t="n">
        <v>2</v>
      </c>
    </row>
    <row r="489" customFormat="false" ht="15" hidden="false" customHeight="false" outlineLevel="0" collapsed="false">
      <c r="A489" s="0" t="s">
        <v>3496</v>
      </c>
      <c r="B489" s="0" t="s">
        <v>3497</v>
      </c>
      <c r="C489" s="0" t="s">
        <v>3498</v>
      </c>
      <c r="D489" s="0" t="s">
        <v>2066</v>
      </c>
      <c r="E489" s="0" t="n">
        <v>7.1</v>
      </c>
      <c r="F489" s="0" t="n">
        <v>80</v>
      </c>
      <c r="G489" s="5" t="n">
        <v>41226</v>
      </c>
      <c r="H489" s="0" t="s">
        <v>3192</v>
      </c>
      <c r="I489" s="0" t="s">
        <v>3499</v>
      </c>
      <c r="J489" s="6" t="n">
        <v>11281</v>
      </c>
      <c r="K489" s="0" t="s">
        <v>3500</v>
      </c>
      <c r="L489" s="5" t="n">
        <v>41867</v>
      </c>
      <c r="M489" s="0" t="s">
        <v>249</v>
      </c>
      <c r="N489" s="0" t="s">
        <v>289</v>
      </c>
      <c r="O489" s="0" t="s">
        <v>1757</v>
      </c>
      <c r="P489" s="0" t="s">
        <v>3501</v>
      </c>
      <c r="Q489" s="0" t="n">
        <f aca="false">LOOKUP(A489,'budget_gross.tsv'!A$2:A$8468,'budget_gross.tsv'!B$2:B$8468)</f>
        <v>1000000</v>
      </c>
      <c r="R489" s="0" t="n">
        <f aca="false">LOOKUP(A489,'budget_gross.tsv'!A$2:A$8468,'budget_gross.tsv'!C$2:C$8468)</f>
        <v>2401652</v>
      </c>
      <c r="S489" s="1" t="n">
        <f aca="false">R489-Q489</f>
        <v>1401652</v>
      </c>
      <c r="T489" s="2" t="n">
        <f aca="false">Q489 * 1.04</f>
        <v>1040000</v>
      </c>
      <c r="U489" s="2" t="n">
        <f aca="false">R489 * 1.04</f>
        <v>2497718.08</v>
      </c>
      <c r="V489" s="2" t="n">
        <f aca="false">S489 * 1.04</f>
        <v>1457718.08</v>
      </c>
      <c r="W489" s="1" t="n">
        <f aca="false">R489/Q489</f>
        <v>2.401652</v>
      </c>
      <c r="X489" s="3" t="n">
        <v>3</v>
      </c>
    </row>
    <row r="490" customFormat="false" ht="15" hidden="false" customHeight="false" outlineLevel="0" collapsed="false">
      <c r="A490" s="0" t="s">
        <v>3502</v>
      </c>
      <c r="B490" s="0" t="s">
        <v>3503</v>
      </c>
      <c r="C490" s="0" t="s">
        <v>3504</v>
      </c>
      <c r="D490" s="0" t="s">
        <v>2066</v>
      </c>
      <c r="E490" s="0" t="n">
        <v>6.7</v>
      </c>
      <c r="F490" s="0" t="n">
        <v>41</v>
      </c>
      <c r="G490" s="5" t="n">
        <v>41982</v>
      </c>
      <c r="H490" s="0" t="s">
        <v>1397</v>
      </c>
      <c r="I490" s="0" t="s">
        <v>3505</v>
      </c>
      <c r="J490" s="6" t="n">
        <v>13398</v>
      </c>
      <c r="K490" s="0" t="s">
        <v>3506</v>
      </c>
      <c r="L490" s="5" t="n">
        <v>41873</v>
      </c>
      <c r="M490" s="0" t="s">
        <v>831</v>
      </c>
      <c r="N490" s="0" t="s">
        <v>3297</v>
      </c>
      <c r="O490" s="0" t="s">
        <v>28</v>
      </c>
      <c r="P490" s="0" t="s">
        <v>3507</v>
      </c>
      <c r="Q490" s="0" t="n">
        <f aca="false">LOOKUP(A490,'budget_gross.tsv'!A$2:A$8468,'budget_gross.tsv'!B$2:B$8468)</f>
        <v>15000000</v>
      </c>
      <c r="R490" s="0" t="n">
        <f aca="false">LOOKUP(A490,'budget_gross.tsv'!A$2:A$8468,'budget_gross.tsv'!C$2:C$8468)</f>
        <v>30127963</v>
      </c>
      <c r="S490" s="1" t="n">
        <f aca="false">R490-Q490</f>
        <v>15127963</v>
      </c>
      <c r="T490" s="2" t="n">
        <f aca="false">Q490 * 1.04</f>
        <v>15600000</v>
      </c>
      <c r="U490" s="2" t="n">
        <f aca="false">R490 * 1.04</f>
        <v>31333081.52</v>
      </c>
      <c r="V490" s="2" t="n">
        <f aca="false">S490 * 1.04</f>
        <v>15733081.52</v>
      </c>
      <c r="W490" s="1" t="n">
        <f aca="false">R490/Q490</f>
        <v>2.00853086666667</v>
      </c>
      <c r="X490" s="3" t="n">
        <v>3</v>
      </c>
    </row>
    <row r="491" customFormat="false" ht="15" hidden="false" customHeight="false" outlineLevel="0" collapsed="false">
      <c r="A491" s="0" t="s">
        <v>3508</v>
      </c>
      <c r="B491" s="0" t="s">
        <v>3509</v>
      </c>
      <c r="C491" s="0" t="s">
        <v>3510</v>
      </c>
      <c r="D491" s="0" t="s">
        <v>2066</v>
      </c>
      <c r="E491" s="0" t="n">
        <v>5.1</v>
      </c>
      <c r="F491" s="0" t="n">
        <v>25</v>
      </c>
      <c r="G491" s="5" t="n">
        <v>42017</v>
      </c>
      <c r="H491" s="0" t="s">
        <v>255</v>
      </c>
      <c r="I491" s="0" t="s">
        <v>3511</v>
      </c>
      <c r="J491" s="6" t="n">
        <v>2082</v>
      </c>
      <c r="K491" s="0" t="s">
        <v>3512</v>
      </c>
      <c r="L491" s="5" t="n">
        <v>41887</v>
      </c>
      <c r="M491" s="0" t="s">
        <v>1369</v>
      </c>
      <c r="N491" s="0" t="s">
        <v>1460</v>
      </c>
      <c r="O491" s="0" t="s">
        <v>117</v>
      </c>
      <c r="P491" s="0" t="s">
        <v>3513</v>
      </c>
      <c r="Q491" s="0" t="n">
        <f aca="false">LOOKUP(A491,'budget_gross.tsv'!A$2:A$8468,'budget_gross.tsv'!B$2:B$8468)</f>
        <v>16000000</v>
      </c>
      <c r="R491" s="0" t="n">
        <f aca="false">LOOKUP(A491,'budget_gross.tsv'!A$2:A$8468,'budget_gross.tsv'!C$2:C$8468)</f>
        <v>2817092</v>
      </c>
      <c r="S491" s="1" t="n">
        <f aca="false">R491-Q491</f>
        <v>-13182908</v>
      </c>
      <c r="T491" s="2" t="n">
        <f aca="false">Q491 * 1.04</f>
        <v>16640000</v>
      </c>
      <c r="U491" s="2" t="n">
        <f aca="false">R491 * 1.04</f>
        <v>2929775.68</v>
      </c>
      <c r="V491" s="2" t="n">
        <f aca="false">S491 * 1.04</f>
        <v>-13710224.32</v>
      </c>
      <c r="W491" s="1" t="n">
        <f aca="false">R491/Q491</f>
        <v>0.17606825</v>
      </c>
      <c r="X491" s="3" t="n">
        <v>1</v>
      </c>
    </row>
    <row r="492" customFormat="false" ht="15" hidden="false" customHeight="false" outlineLevel="0" collapsed="false">
      <c r="A492" s="0" t="s">
        <v>3514</v>
      </c>
      <c r="B492" s="0" t="s">
        <v>3515</v>
      </c>
      <c r="C492" s="0" t="s">
        <v>3516</v>
      </c>
      <c r="D492" s="0" t="s">
        <v>2066</v>
      </c>
      <c r="E492" s="0" t="n">
        <v>6.4</v>
      </c>
      <c r="F492" s="0" t="n">
        <v>58</v>
      </c>
      <c r="G492" s="5" t="n">
        <v>41982</v>
      </c>
      <c r="H492" s="0" t="s">
        <v>2273</v>
      </c>
      <c r="I492" s="0" t="s">
        <v>3517</v>
      </c>
      <c r="J492" s="6" t="n">
        <v>6547</v>
      </c>
      <c r="K492" s="0" t="s">
        <v>2084</v>
      </c>
      <c r="L492" s="5" t="n">
        <v>41894</v>
      </c>
      <c r="M492" s="0" t="s">
        <v>1369</v>
      </c>
      <c r="N492" s="0" t="s">
        <v>134</v>
      </c>
      <c r="O492" s="0" t="s">
        <v>290</v>
      </c>
      <c r="P492" s="0" t="s">
        <v>3518</v>
      </c>
      <c r="Q492" s="0" t="n">
        <f aca="false">LOOKUP(A492,'budget_gross.tsv'!A$2:A$8468,'budget_gross.tsv'!B$2:B$8468)</f>
        <v>36000000</v>
      </c>
      <c r="R492" s="0" t="n">
        <f aca="false">LOOKUP(A492,'budget_gross.tsv'!A$2:A$8468,'budget_gross.tsv'!C$2:C$8468)</f>
        <v>42019483</v>
      </c>
      <c r="S492" s="1" t="n">
        <f aca="false">R492-Q492</f>
        <v>6019483</v>
      </c>
      <c r="T492" s="2" t="n">
        <f aca="false">Q492 * 1.04</f>
        <v>37440000</v>
      </c>
      <c r="U492" s="2" t="n">
        <f aca="false">R492 * 1.04</f>
        <v>43700262.32</v>
      </c>
      <c r="V492" s="2" t="n">
        <f aca="false">S492 * 1.04</f>
        <v>6260262.32</v>
      </c>
      <c r="W492" s="1" t="n">
        <f aca="false">R492/Q492</f>
        <v>1.16720786111111</v>
      </c>
      <c r="X492" s="3" t="n">
        <v>2</v>
      </c>
    </row>
    <row r="493" customFormat="false" ht="15" hidden="false" customHeight="false" outlineLevel="0" collapsed="false">
      <c r="A493" s="0" t="s">
        <v>3519</v>
      </c>
      <c r="B493" s="0" t="s">
        <v>3520</v>
      </c>
      <c r="C493" s="0" t="s">
        <v>3521</v>
      </c>
      <c r="D493" s="0" t="s">
        <v>2066</v>
      </c>
      <c r="E493" s="0" t="n">
        <v>6.8</v>
      </c>
      <c r="F493" s="0" t="n">
        <v>61</v>
      </c>
      <c r="G493" s="5" t="n">
        <v>42024</v>
      </c>
      <c r="H493" s="0" t="s">
        <v>1432</v>
      </c>
      <c r="I493" s="0" t="s">
        <v>3522</v>
      </c>
      <c r="J493" s="6" t="n">
        <v>45458</v>
      </c>
      <c r="K493" s="0" t="s">
        <v>3523</v>
      </c>
      <c r="L493" s="5" t="n">
        <v>41908</v>
      </c>
      <c r="M493" s="0" t="s">
        <v>214</v>
      </c>
      <c r="N493" s="0" t="s">
        <v>61</v>
      </c>
      <c r="O493" s="0" t="s">
        <v>3524</v>
      </c>
      <c r="P493" s="0" t="s">
        <v>3525</v>
      </c>
      <c r="Q493" s="0" t="n">
        <f aca="false">LOOKUP(A493,'budget_gross.tsv'!A$2:A$8468,'budget_gross.tsv'!B$2:B$8468)</f>
        <v>60000000</v>
      </c>
      <c r="R493" s="0" t="n">
        <f aca="false">LOOKUP(A493,'budget_gross.tsv'!A$2:A$8468,'budget_gross.tsv'!C$2:C$8468)</f>
        <v>50837305</v>
      </c>
      <c r="S493" s="1" t="n">
        <f aca="false">R493-Q493</f>
        <v>-9162695</v>
      </c>
      <c r="T493" s="2" t="n">
        <f aca="false">Q493 * 1.04</f>
        <v>62400000</v>
      </c>
      <c r="U493" s="2" t="n">
        <f aca="false">R493 * 1.04</f>
        <v>52870797.2</v>
      </c>
      <c r="V493" s="2" t="n">
        <f aca="false">S493 * 1.04</f>
        <v>-9529202.8</v>
      </c>
      <c r="W493" s="1" t="n">
        <f aca="false">R493/Q493</f>
        <v>0.847288416666667</v>
      </c>
      <c r="X493" s="3" t="n">
        <v>1</v>
      </c>
    </row>
    <row r="494" customFormat="false" ht="15" hidden="false" customHeight="false" outlineLevel="0" collapsed="false">
      <c r="A494" s="0" t="s">
        <v>3526</v>
      </c>
      <c r="B494" s="0" t="s">
        <v>3527</v>
      </c>
      <c r="C494" s="0" t="s">
        <v>3528</v>
      </c>
      <c r="D494" s="0" t="s">
        <v>2066</v>
      </c>
      <c r="E494" s="0" t="n">
        <v>6.2</v>
      </c>
      <c r="F494" s="0" t="n">
        <v>54</v>
      </c>
      <c r="G494" s="5" t="n">
        <v>42045</v>
      </c>
      <c r="H494" s="0" t="s">
        <v>147</v>
      </c>
      <c r="I494" s="0" t="s">
        <v>3529</v>
      </c>
      <c r="J494" s="6" t="n">
        <v>32443</v>
      </c>
      <c r="K494" s="0" t="s">
        <v>3530</v>
      </c>
      <c r="L494" s="5" t="n">
        <v>41922</v>
      </c>
      <c r="M494" s="0" t="s">
        <v>142</v>
      </c>
      <c r="N494" s="0" t="s">
        <v>2091</v>
      </c>
      <c r="O494" s="0" t="s">
        <v>1185</v>
      </c>
      <c r="P494" s="0" t="s">
        <v>3531</v>
      </c>
      <c r="Q494" s="0" t="n">
        <f aca="false">LOOKUP(A494,'budget_gross.tsv'!A$2:A$8468,'budget_gross.tsv'!B$2:B$8468)</f>
        <v>28000000</v>
      </c>
      <c r="R494" s="0" t="n">
        <f aca="false">LOOKUP(A494,'budget_gross.tsv'!A$2:A$8468,'budget_gross.tsv'!C$2:C$8468)</f>
        <v>66954149</v>
      </c>
      <c r="S494" s="1" t="n">
        <f aca="false">R494-Q494</f>
        <v>38954149</v>
      </c>
      <c r="T494" s="2" t="n">
        <f aca="false">Q494 * 1.04</f>
        <v>29120000</v>
      </c>
      <c r="U494" s="2" t="n">
        <f aca="false">R494 * 1.04</f>
        <v>69632314.96</v>
      </c>
      <c r="V494" s="2" t="n">
        <f aca="false">S494 * 1.04</f>
        <v>40512314.96</v>
      </c>
      <c r="W494" s="1" t="n">
        <f aca="false">R494/Q494</f>
        <v>2.39121960714286</v>
      </c>
      <c r="X494" s="3" t="n">
        <v>3</v>
      </c>
    </row>
    <row r="495" customFormat="false" ht="15" hidden="false" customHeight="false" outlineLevel="0" collapsed="false">
      <c r="A495" s="0" t="s">
        <v>3532</v>
      </c>
      <c r="B495" s="0" t="s">
        <v>3533</v>
      </c>
      <c r="C495" s="0" t="s">
        <v>3534</v>
      </c>
      <c r="D495" s="0" t="s">
        <v>2066</v>
      </c>
      <c r="E495" s="0" t="n">
        <v>7.8</v>
      </c>
      <c r="F495" s="0" t="n">
        <v>74</v>
      </c>
      <c r="G495" s="5" t="n">
        <v>42059</v>
      </c>
      <c r="H495" s="0" t="s">
        <v>147</v>
      </c>
      <c r="I495" s="0" t="s">
        <v>3535</v>
      </c>
      <c r="J495" s="6" t="n">
        <v>309543</v>
      </c>
      <c r="K495" s="0" t="s">
        <v>3536</v>
      </c>
      <c r="L495" s="5" t="n">
        <v>41950</v>
      </c>
      <c r="M495" s="0" t="s">
        <v>165</v>
      </c>
      <c r="N495" s="0" t="s">
        <v>2431</v>
      </c>
      <c r="O495" s="0" t="s">
        <v>3537</v>
      </c>
      <c r="P495" s="0" t="s">
        <v>3538</v>
      </c>
      <c r="Q495" s="0" t="n">
        <f aca="false">LOOKUP(A495,'budget_gross.tsv'!A$2:A$8468,'budget_gross.tsv'!B$2:B$8468)</f>
        <v>165000000</v>
      </c>
      <c r="R495" s="0" t="n">
        <f aca="false">LOOKUP(A495,'budget_gross.tsv'!A$2:A$8468,'budget_gross.tsv'!C$2:C$8468)</f>
        <v>222527828</v>
      </c>
      <c r="S495" s="1" t="n">
        <f aca="false">R495-Q495</f>
        <v>57527828</v>
      </c>
      <c r="T495" s="2" t="n">
        <f aca="false">Q495 * 1.04</f>
        <v>171600000</v>
      </c>
      <c r="U495" s="2" t="n">
        <f aca="false">R495 * 1.04</f>
        <v>231428941.12</v>
      </c>
      <c r="V495" s="2" t="n">
        <f aca="false">S495 * 1.04</f>
        <v>59828941.12</v>
      </c>
      <c r="W495" s="1" t="n">
        <f aca="false">R495/Q495</f>
        <v>1.3486535030303</v>
      </c>
      <c r="X495" s="3" t="n">
        <v>2</v>
      </c>
    </row>
    <row r="496" customFormat="false" ht="15" hidden="false" customHeight="false" outlineLevel="0" collapsed="false">
      <c r="A496" s="0" t="s">
        <v>3539</v>
      </c>
      <c r="B496" s="0" t="s">
        <v>3540</v>
      </c>
      <c r="C496" s="0" t="s">
        <v>3541</v>
      </c>
      <c r="D496" s="0" t="s">
        <v>2066</v>
      </c>
      <c r="E496" s="0" t="n">
        <v>1.6</v>
      </c>
      <c r="F496" s="0" t="n">
        <v>18</v>
      </c>
      <c r="G496" s="5" t="n">
        <v>42311</v>
      </c>
      <c r="H496" s="0" t="s">
        <v>3542</v>
      </c>
      <c r="I496" s="0" t="s">
        <v>3543</v>
      </c>
      <c r="J496" s="6" t="n">
        <v>12959</v>
      </c>
      <c r="K496" s="0" t="s">
        <v>3544</v>
      </c>
      <c r="L496" s="5" t="n">
        <v>41957</v>
      </c>
      <c r="M496" s="0" t="s">
        <v>649</v>
      </c>
      <c r="N496" s="0" t="s">
        <v>2091</v>
      </c>
      <c r="O496" s="0" t="s">
        <v>658</v>
      </c>
      <c r="P496" s="0" t="s">
        <v>3545</v>
      </c>
      <c r="Q496" s="0" t="n">
        <f aca="false">LOOKUP(A496,'budget_gross.tsv'!A$2:A$8468,'budget_gross.tsv'!B$2:B$8468)</f>
        <v>500000</v>
      </c>
      <c r="R496" s="0" t="n">
        <f aca="false">LOOKUP(A496,'budget_gross.tsv'!A$2:A$8468,'budget_gross.tsv'!C$2:C$8468)</f>
        <v>2783970</v>
      </c>
      <c r="S496" s="1" t="n">
        <f aca="false">R496-Q496</f>
        <v>2283970</v>
      </c>
      <c r="T496" s="2" t="n">
        <f aca="false">Q496 * 1.04</f>
        <v>520000</v>
      </c>
      <c r="U496" s="2" t="n">
        <f aca="false">R496 * 1.04</f>
        <v>2895328.8</v>
      </c>
      <c r="V496" s="2" t="n">
        <f aca="false">S496 * 1.04</f>
        <v>2375328.8</v>
      </c>
      <c r="W496" s="1" t="n">
        <f aca="false">R496/Q496</f>
        <v>5.56794</v>
      </c>
      <c r="X496" s="3" t="n">
        <v>4</v>
      </c>
    </row>
    <row r="497" customFormat="false" ht="15" hidden="false" customHeight="false" outlineLevel="0" collapsed="false">
      <c r="A497" s="0" t="s">
        <v>3546</v>
      </c>
      <c r="B497" s="0" t="s">
        <v>3547</v>
      </c>
      <c r="C497" s="0" t="s">
        <v>3548</v>
      </c>
      <c r="D497" s="0" t="s">
        <v>2066</v>
      </c>
      <c r="E497" s="0" t="n">
        <v>6.7</v>
      </c>
      <c r="F497" s="0" t="n">
        <v>53</v>
      </c>
      <c r="G497" s="5" t="n">
        <v>42080</v>
      </c>
      <c r="H497" s="0" t="s">
        <v>3549</v>
      </c>
      <c r="I497" s="0" t="s">
        <v>3550</v>
      </c>
      <c r="J497" s="6" t="n">
        <v>64956</v>
      </c>
      <c r="K497" s="0" t="s">
        <v>3551</v>
      </c>
      <c r="L497" s="5" t="n">
        <v>41969</v>
      </c>
      <c r="M497" s="0" t="s">
        <v>60</v>
      </c>
      <c r="N497" s="0" t="s">
        <v>61</v>
      </c>
      <c r="O497" s="0" t="s">
        <v>1185</v>
      </c>
      <c r="P497" s="0" t="s">
        <v>3552</v>
      </c>
      <c r="Q497" s="0" t="n">
        <f aca="false">LOOKUP(A497,'budget_gross.tsv'!A$2:A$8468,'budget_gross.tsv'!B$2:B$8468)</f>
        <v>132000000</v>
      </c>
      <c r="R497" s="0" t="n">
        <f aca="false">LOOKUP(A497,'budget_gross.tsv'!A$2:A$8468,'budget_gross.tsv'!C$2:C$8468)</f>
        <v>83348920</v>
      </c>
      <c r="S497" s="1" t="n">
        <f aca="false">R497-Q497</f>
        <v>-48651080</v>
      </c>
      <c r="T497" s="2" t="n">
        <f aca="false">Q497 * 1.04</f>
        <v>137280000</v>
      </c>
      <c r="U497" s="2" t="n">
        <f aca="false">R497 * 1.04</f>
        <v>86682876.8</v>
      </c>
      <c r="V497" s="2" t="n">
        <f aca="false">S497 * 1.04</f>
        <v>-50597123.2</v>
      </c>
      <c r="W497" s="1" t="n">
        <f aca="false">R497/Q497</f>
        <v>0.631431212121212</v>
      </c>
      <c r="X497" s="3" t="n">
        <v>1</v>
      </c>
    </row>
    <row r="498" customFormat="false" ht="15" hidden="false" customHeight="false" outlineLevel="0" collapsed="false">
      <c r="A498" s="0" t="s">
        <v>3553</v>
      </c>
      <c r="B498" s="0" t="s">
        <v>3554</v>
      </c>
      <c r="C498" s="0" t="s">
        <v>3555</v>
      </c>
      <c r="D498" s="0" t="s">
        <v>2066</v>
      </c>
      <c r="E498" s="0" t="n">
        <v>7.6</v>
      </c>
      <c r="F498" s="0" t="n">
        <v>69</v>
      </c>
      <c r="G498" s="5" t="n">
        <v>42108</v>
      </c>
      <c r="H498" s="0" t="s">
        <v>1157</v>
      </c>
      <c r="I498" s="0" t="s">
        <v>3556</v>
      </c>
      <c r="J498" s="6" t="n">
        <v>2719</v>
      </c>
      <c r="K498" s="0" t="s">
        <v>3557</v>
      </c>
      <c r="L498" s="5" t="n">
        <v>41971</v>
      </c>
      <c r="M498" s="0" t="s">
        <v>1512</v>
      </c>
      <c r="N498" s="0" t="s">
        <v>3558</v>
      </c>
      <c r="O498" s="0" t="s">
        <v>3559</v>
      </c>
      <c r="P498" s="0" t="s">
        <v>3560</v>
      </c>
      <c r="Q498" s="0" t="n">
        <f aca="false">LOOKUP(A498,'budget_gross.tsv'!A$2:A$8468,'budget_gross.tsv'!B$2:B$8468)</f>
        <v>1000000</v>
      </c>
      <c r="R498" s="0" t="n">
        <f aca="false">LOOKUP(A498,'budget_gross.tsv'!A$2:A$8468,'budget_gross.tsv'!C$2:C$8468)</f>
        <v>287761</v>
      </c>
      <c r="S498" s="1" t="n">
        <f aca="false">R498-Q498</f>
        <v>-712239</v>
      </c>
      <c r="T498" s="2" t="n">
        <f aca="false">Q498 * 1.04</f>
        <v>1040000</v>
      </c>
      <c r="U498" s="2" t="n">
        <f aca="false">R498 * 1.04</f>
        <v>299271.44</v>
      </c>
      <c r="V498" s="2" t="n">
        <f aca="false">S498 * 1.04</f>
        <v>-740728.56</v>
      </c>
      <c r="W498" s="1" t="n">
        <f aca="false">R498/Q498</f>
        <v>0.287761</v>
      </c>
      <c r="X498" s="3" t="n">
        <v>1</v>
      </c>
    </row>
    <row r="499" customFormat="false" ht="15" hidden="false" customHeight="false" outlineLevel="0" collapsed="false">
      <c r="A499" s="0" t="s">
        <v>3561</v>
      </c>
      <c r="B499" s="0" t="s">
        <v>3562</v>
      </c>
      <c r="C499" s="0" t="s">
        <v>3563</v>
      </c>
      <c r="D499" s="0" t="s">
        <v>2066</v>
      </c>
      <c r="E499" s="0" t="n">
        <v>6.2</v>
      </c>
      <c r="F499" s="0" t="n">
        <v>47</v>
      </c>
      <c r="G499" s="5" t="n">
        <v>42073</v>
      </c>
      <c r="H499" s="0" t="s">
        <v>95</v>
      </c>
      <c r="I499" s="0" t="s">
        <v>3564</v>
      </c>
      <c r="J499" s="6" t="n">
        <v>75511</v>
      </c>
      <c r="K499" s="0" t="s">
        <v>2210</v>
      </c>
      <c r="L499" s="5" t="n">
        <v>41992</v>
      </c>
      <c r="M499" s="0" t="s">
        <v>375</v>
      </c>
      <c r="N499" s="0" t="s">
        <v>188</v>
      </c>
      <c r="O499" s="0" t="s">
        <v>189</v>
      </c>
      <c r="P499" s="0" t="s">
        <v>3565</v>
      </c>
      <c r="Q499" s="0" t="n">
        <f aca="false">LOOKUP(A499,'budget_gross.tsv'!A$2:A$8468,'budget_gross.tsv'!B$2:B$8468)</f>
        <v>127000000</v>
      </c>
      <c r="R499" s="0" t="n">
        <f aca="false">LOOKUP(A499,'budget_gross.tsv'!A$2:A$8468,'budget_gross.tsv'!C$2:C$8468)</f>
        <v>113746621</v>
      </c>
      <c r="S499" s="1" t="n">
        <f aca="false">R499-Q499</f>
        <v>-13253379</v>
      </c>
      <c r="T499" s="2" t="n">
        <f aca="false">Q499 * 1.04</f>
        <v>132080000</v>
      </c>
      <c r="U499" s="2" t="n">
        <f aca="false">R499 * 1.04</f>
        <v>118296485.84</v>
      </c>
      <c r="V499" s="2" t="n">
        <f aca="false">S499 * 1.04</f>
        <v>-13783514.16</v>
      </c>
      <c r="W499" s="1" t="n">
        <f aca="false">R499/Q499</f>
        <v>0.89564268503937</v>
      </c>
      <c r="X499" s="3" t="n">
        <v>1</v>
      </c>
    </row>
    <row r="500" customFormat="false" ht="15" hidden="false" customHeight="false" outlineLevel="0" collapsed="false">
      <c r="A500" s="0" t="s">
        <v>3566</v>
      </c>
      <c r="B500" s="0" t="s">
        <v>3567</v>
      </c>
      <c r="C500" s="0" t="s">
        <v>3568</v>
      </c>
      <c r="D500" s="0" t="s">
        <v>2066</v>
      </c>
      <c r="E500" s="0" t="n">
        <v>6</v>
      </c>
      <c r="F500" s="0" t="n">
        <v>69</v>
      </c>
      <c r="G500" s="5" t="n">
        <v>42087</v>
      </c>
      <c r="H500" s="0" t="s">
        <v>147</v>
      </c>
      <c r="I500" s="0" t="s">
        <v>3569</v>
      </c>
      <c r="J500" s="6" t="n">
        <v>109996</v>
      </c>
      <c r="K500" s="0" t="s">
        <v>3570</v>
      </c>
      <c r="L500" s="5" t="n">
        <v>41998</v>
      </c>
      <c r="M500" s="0" t="s">
        <v>1987</v>
      </c>
      <c r="N500" s="0" t="s">
        <v>33</v>
      </c>
      <c r="O500" s="0" t="s">
        <v>3571</v>
      </c>
      <c r="P500" s="0" t="s">
        <v>3572</v>
      </c>
      <c r="Q500" s="0" t="n">
        <f aca="false">LOOKUP(A500,'budget_gross.tsv'!A$2:A$8468,'budget_gross.tsv'!B$2:B$8468)</f>
        <v>50000000</v>
      </c>
      <c r="R500" s="0" t="n">
        <f aca="false">LOOKUP(A500,'budget_gross.tsv'!A$2:A$8468,'budget_gross.tsv'!C$2:C$8468)</f>
        <v>128002372</v>
      </c>
      <c r="S500" s="1" t="n">
        <f aca="false">R500-Q500</f>
        <v>78002372</v>
      </c>
      <c r="T500" s="2" t="n">
        <f aca="false">Q500 * 1.04</f>
        <v>52000000</v>
      </c>
      <c r="U500" s="2" t="n">
        <f aca="false">R500 * 1.04</f>
        <v>133122466.88</v>
      </c>
      <c r="V500" s="2" t="n">
        <f aca="false">S500 * 1.04</f>
        <v>81122466.88</v>
      </c>
      <c r="W500" s="1" t="n">
        <f aca="false">R500/Q500</f>
        <v>2.56004744</v>
      </c>
      <c r="X500" s="3" t="n">
        <v>3</v>
      </c>
    </row>
    <row r="501" customFormat="false" ht="15" hidden="false" customHeight="false" outlineLevel="0" collapsed="false">
      <c r="A501" s="0" t="s">
        <v>3573</v>
      </c>
      <c r="B501" s="0" t="s">
        <v>3574</v>
      </c>
      <c r="C501" s="0" t="s">
        <v>3575</v>
      </c>
      <c r="D501" s="0" t="s">
        <v>2066</v>
      </c>
      <c r="E501" s="0" t="n">
        <v>7.2</v>
      </c>
      <c r="F501" s="0" t="n">
        <v>77</v>
      </c>
      <c r="G501" s="5" t="n">
        <v>42122</v>
      </c>
      <c r="H501" s="0" t="s">
        <v>2461</v>
      </c>
      <c r="I501" s="0" t="s">
        <v>3576</v>
      </c>
      <c r="J501" s="6" t="n">
        <v>55116</v>
      </c>
      <c r="K501" s="0" t="s">
        <v>3577</v>
      </c>
      <c r="L501" s="5" t="n">
        <v>42020</v>
      </c>
      <c r="M501" s="0" t="s">
        <v>486</v>
      </c>
      <c r="N501" s="0" t="s">
        <v>99</v>
      </c>
      <c r="O501" s="0" t="s">
        <v>3578</v>
      </c>
      <c r="P501" s="0" t="s">
        <v>3579</v>
      </c>
      <c r="Q501" s="0" t="n">
        <f aca="false">LOOKUP(A501,'budget_gross.tsv'!A$2:A$8468,'budget_gross.tsv'!B$2:B$8468)</f>
        <v>55000000</v>
      </c>
      <c r="R501" s="0" t="n">
        <f aca="false">LOOKUP(A501,'budget_gross.tsv'!A$2:A$8468,'budget_gross.tsv'!C$2:C$8468)</f>
        <v>76223578</v>
      </c>
      <c r="S501" s="1" t="n">
        <f aca="false">R501-Q501</f>
        <v>21223578</v>
      </c>
      <c r="T501" s="2" t="n">
        <f aca="false">Q501 * 1.03</f>
        <v>56650000</v>
      </c>
      <c r="U501" s="2" t="n">
        <f aca="false">R501 * 1.03</f>
        <v>78510285.34</v>
      </c>
      <c r="V501" s="2" t="n">
        <f aca="false">S501 * 1.03</f>
        <v>21860285.34</v>
      </c>
      <c r="W501" s="1" t="n">
        <f aca="false">R501/Q501</f>
        <v>1.38588323636364</v>
      </c>
      <c r="X501" s="3" t="n">
        <v>2</v>
      </c>
    </row>
    <row r="502" customFormat="false" ht="15" hidden="false" customHeight="false" outlineLevel="0" collapsed="false">
      <c r="A502" s="0" t="s">
        <v>3580</v>
      </c>
      <c r="B502" s="0" t="s">
        <v>3581</v>
      </c>
      <c r="C502" s="0" t="s">
        <v>3582</v>
      </c>
      <c r="D502" s="0" t="s">
        <v>2066</v>
      </c>
      <c r="E502" s="0" t="n">
        <v>6</v>
      </c>
      <c r="F502" s="0" t="n">
        <v>62</v>
      </c>
      <c r="G502" s="5" t="n">
        <v>42157</v>
      </c>
      <c r="H502" s="0" t="s">
        <v>194</v>
      </c>
      <c r="I502" s="0" t="s">
        <v>3583</v>
      </c>
      <c r="J502" s="6" t="n">
        <v>37313</v>
      </c>
      <c r="K502" s="0" t="s">
        <v>3584</v>
      </c>
      <c r="L502" s="5" t="n">
        <v>42041</v>
      </c>
      <c r="M502" s="0" t="s">
        <v>60</v>
      </c>
      <c r="N502" s="0" t="s">
        <v>61</v>
      </c>
      <c r="O502" s="0" t="s">
        <v>959</v>
      </c>
      <c r="P502" s="0" t="s">
        <v>3585</v>
      </c>
      <c r="Q502" s="0" t="n">
        <f aca="false">LOOKUP(A502,'budget_gross.tsv'!A$2:A$8468,'budget_gross.tsv'!B$2:B$8468)</f>
        <v>74000000</v>
      </c>
      <c r="R502" s="0" t="n">
        <f aca="false">LOOKUP(A502,'budget_gross.tsv'!A$2:A$8468,'budget_gross.tsv'!C$2:C$8468)</f>
        <v>162994032</v>
      </c>
      <c r="S502" s="1" t="n">
        <f aca="false">R502-Q502</f>
        <v>88994032</v>
      </c>
      <c r="T502" s="2" t="n">
        <f aca="false">Q502 * 1.03</f>
        <v>76220000</v>
      </c>
      <c r="U502" s="2" t="n">
        <f aca="false">R502 * 1.03</f>
        <v>167883852.96</v>
      </c>
      <c r="V502" s="2" t="n">
        <f aca="false">S502 * 1.03</f>
        <v>91663852.96</v>
      </c>
      <c r="W502" s="1" t="n">
        <f aca="false">R502/Q502</f>
        <v>2.20262205405405</v>
      </c>
      <c r="X502" s="3" t="n">
        <v>3</v>
      </c>
    </row>
    <row r="503" customFormat="false" ht="15" hidden="false" customHeight="false" outlineLevel="0" collapsed="false">
      <c r="A503" s="0" t="s">
        <v>3586</v>
      </c>
      <c r="B503" s="0" t="s">
        <v>3587</v>
      </c>
      <c r="C503" s="0" t="s">
        <v>3588</v>
      </c>
      <c r="D503" s="0" t="s">
        <v>2066</v>
      </c>
      <c r="E503" s="0" t="n">
        <v>7.4</v>
      </c>
      <c r="F503" s="0" t="n">
        <v>60</v>
      </c>
      <c r="G503" s="5" t="n">
        <v>42157</v>
      </c>
      <c r="H503" s="0" t="s">
        <v>147</v>
      </c>
      <c r="I503" s="0" t="s">
        <v>3589</v>
      </c>
      <c r="J503" s="6" t="n">
        <v>26751</v>
      </c>
      <c r="K503" s="0" t="s">
        <v>3590</v>
      </c>
      <c r="L503" s="5" t="n">
        <v>42055</v>
      </c>
      <c r="M503" s="0" t="s">
        <v>625</v>
      </c>
      <c r="N503" s="0" t="s">
        <v>2478</v>
      </c>
      <c r="O503" s="0" t="s">
        <v>1108</v>
      </c>
      <c r="P503" s="0" t="s">
        <v>3591</v>
      </c>
      <c r="Q503" s="0" t="n">
        <f aca="false">LOOKUP(A503,'budget_gross.tsv'!A$2:A$8468,'budget_gross.tsv'!B$2:B$8468)</f>
        <v>17000000</v>
      </c>
      <c r="R503" s="0" t="n">
        <f aca="false">LOOKUP(A503,'budget_gross.tsv'!A$2:A$8468,'budget_gross.tsv'!C$2:C$8468)</f>
        <v>44469602</v>
      </c>
      <c r="S503" s="1" t="n">
        <f aca="false">R503-Q503</f>
        <v>27469602</v>
      </c>
      <c r="T503" s="2" t="n">
        <f aca="false">Q503 * 1.03</f>
        <v>17510000</v>
      </c>
      <c r="U503" s="2" t="n">
        <f aca="false">R503 * 1.03</f>
        <v>45803690.06</v>
      </c>
      <c r="V503" s="2" t="n">
        <f aca="false">S503 * 1.03</f>
        <v>28293690.06</v>
      </c>
      <c r="W503" s="1" t="n">
        <f aca="false">R503/Q503</f>
        <v>2.61585894117647</v>
      </c>
      <c r="X503" s="3" t="n">
        <v>3</v>
      </c>
    </row>
    <row r="504" customFormat="false" ht="15" hidden="false" customHeight="false" outlineLevel="0" collapsed="false">
      <c r="A504" s="0" t="s">
        <v>3592</v>
      </c>
      <c r="B504" s="0" t="s">
        <v>3593</v>
      </c>
      <c r="C504" s="0" t="s">
        <v>3594</v>
      </c>
      <c r="D504" s="0" t="s">
        <v>2066</v>
      </c>
      <c r="E504" s="0" t="n">
        <v>6.6</v>
      </c>
      <c r="F504" s="0" t="n">
        <v>51</v>
      </c>
      <c r="G504" s="5" t="n">
        <v>42199</v>
      </c>
      <c r="H504" s="0" t="s">
        <v>95</v>
      </c>
      <c r="I504" s="0" t="s">
        <v>3595</v>
      </c>
      <c r="J504" s="6" t="n">
        <v>25059</v>
      </c>
      <c r="K504" s="0" t="s">
        <v>3596</v>
      </c>
      <c r="L504" s="5" t="n">
        <v>42069</v>
      </c>
      <c r="M504" s="0" t="s">
        <v>972</v>
      </c>
      <c r="N504" s="0" t="s">
        <v>356</v>
      </c>
      <c r="O504" s="0" t="s">
        <v>90</v>
      </c>
      <c r="P504" s="0" t="s">
        <v>3597</v>
      </c>
      <c r="Q504" s="0" t="n">
        <f aca="false">LOOKUP(A504,'budget_gross.tsv'!A$2:A$8468,'budget_gross.tsv'!B$2:B$8468)</f>
        <v>10000000</v>
      </c>
      <c r="R504" s="0" t="n">
        <f aca="false">LOOKUP(A504,'budget_gross.tsv'!A$2:A$8468,'budget_gross.tsv'!C$2:C$8468)</f>
        <v>33078266</v>
      </c>
      <c r="S504" s="1" t="n">
        <f aca="false">R504-Q504</f>
        <v>23078266</v>
      </c>
      <c r="T504" s="2" t="n">
        <f aca="false">Q504 * 1.03</f>
        <v>10300000</v>
      </c>
      <c r="U504" s="2" t="n">
        <f aca="false">R504 * 1.03</f>
        <v>34070613.98</v>
      </c>
      <c r="V504" s="2" t="n">
        <f aca="false">S504 * 1.03</f>
        <v>23770613.98</v>
      </c>
      <c r="W504" s="1" t="n">
        <f aca="false">R504/Q504</f>
        <v>3.3078266</v>
      </c>
      <c r="X504" s="3" t="n">
        <v>3</v>
      </c>
    </row>
    <row r="505" customFormat="false" ht="15" hidden="false" customHeight="false" outlineLevel="0" collapsed="false">
      <c r="A505" s="0" t="s">
        <v>3598</v>
      </c>
      <c r="B505" s="0" t="s">
        <v>3599</v>
      </c>
      <c r="C505" s="0" t="s">
        <v>3600</v>
      </c>
      <c r="D505" s="0" t="s">
        <v>2066</v>
      </c>
      <c r="E505" s="0" t="n">
        <v>7</v>
      </c>
      <c r="F505" s="0" t="n">
        <v>67</v>
      </c>
      <c r="G505" s="5" t="n">
        <v>42262</v>
      </c>
      <c r="H505" s="0" t="s">
        <v>147</v>
      </c>
      <c r="I505" s="0" t="s">
        <v>3601</v>
      </c>
      <c r="J505" s="6" t="n">
        <v>117453</v>
      </c>
      <c r="K505" s="0" t="s">
        <v>3602</v>
      </c>
      <c r="L505" s="5" t="n">
        <v>42076</v>
      </c>
      <c r="M505" s="0" t="s">
        <v>197</v>
      </c>
      <c r="N505" s="0" t="s">
        <v>3603</v>
      </c>
      <c r="O505" s="0" t="s">
        <v>3604</v>
      </c>
      <c r="P505" s="0" t="s">
        <v>3605</v>
      </c>
      <c r="Q505" s="0" t="n">
        <f aca="false">LOOKUP(A505,'budget_gross.tsv'!A$2:A$8468,'budget_gross.tsv'!B$2:B$8468)</f>
        <v>95000000</v>
      </c>
      <c r="R505" s="0" t="n">
        <f aca="false">LOOKUP(A505,'budget_gross.tsv'!A$2:A$8468,'budget_gross.tsv'!C$2:C$8468)</f>
        <v>201151353</v>
      </c>
      <c r="S505" s="1" t="n">
        <f aca="false">R505-Q505</f>
        <v>106151353</v>
      </c>
      <c r="T505" s="2" t="n">
        <f aca="false">Q505 * 1.03</f>
        <v>97850000</v>
      </c>
      <c r="U505" s="2" t="n">
        <f aca="false">R505 * 1.03</f>
        <v>207185893.59</v>
      </c>
      <c r="V505" s="2" t="n">
        <f aca="false">S505 * 1.03</f>
        <v>109335893.59</v>
      </c>
      <c r="W505" s="1" t="n">
        <f aca="false">R505/Q505</f>
        <v>2.11738266315789</v>
      </c>
      <c r="X505" s="3" t="n">
        <v>3</v>
      </c>
    </row>
    <row r="506" customFormat="false" ht="15" hidden="false" customHeight="false" outlineLevel="0" collapsed="false">
      <c r="A506" s="0" t="s">
        <v>3606</v>
      </c>
      <c r="B506" s="0" t="s">
        <v>3607</v>
      </c>
      <c r="C506" s="0" t="s">
        <v>3608</v>
      </c>
      <c r="D506" s="0" t="s">
        <v>2066</v>
      </c>
      <c r="E506" s="0" t="n">
        <v>6.7</v>
      </c>
      <c r="F506" s="0" t="n">
        <v>55</v>
      </c>
      <c r="G506" s="5" t="n">
        <v>42213</v>
      </c>
      <c r="H506" s="0" t="s">
        <v>2112</v>
      </c>
      <c r="I506" s="0" t="s">
        <v>3609</v>
      </c>
      <c r="J506" s="6" t="n">
        <v>77914</v>
      </c>
      <c r="K506" s="0" t="s">
        <v>3610</v>
      </c>
      <c r="L506" s="5" t="n">
        <v>42090</v>
      </c>
      <c r="M506" s="0" t="s">
        <v>272</v>
      </c>
      <c r="N506" s="0" t="s">
        <v>61</v>
      </c>
      <c r="O506" s="0" t="s">
        <v>1016</v>
      </c>
      <c r="P506" s="0" t="s">
        <v>3611</v>
      </c>
      <c r="Q506" s="0" t="n">
        <f aca="false">LOOKUP(A506,'budget_gross.tsv'!A$2:A$8468,'budget_gross.tsv'!B$2:B$8468)</f>
        <v>135000000</v>
      </c>
      <c r="R506" s="0" t="n">
        <f aca="false">LOOKUP(A506,'budget_gross.tsv'!A$2:A$8468,'budget_gross.tsv'!C$2:C$8468)</f>
        <v>177397510</v>
      </c>
      <c r="S506" s="1" t="n">
        <f aca="false">R506-Q506</f>
        <v>42397510</v>
      </c>
      <c r="T506" s="2" t="n">
        <f aca="false">Q506 * 1.03</f>
        <v>139050000</v>
      </c>
      <c r="U506" s="2" t="n">
        <f aca="false">R506 * 1.03</f>
        <v>182719435.3</v>
      </c>
      <c r="V506" s="2" t="n">
        <f aca="false">S506 * 1.03</f>
        <v>43669435.3</v>
      </c>
      <c r="W506" s="1" t="n">
        <f aca="false">R506/Q506</f>
        <v>1.31405562962963</v>
      </c>
      <c r="X506" s="3" t="n">
        <v>2</v>
      </c>
    </row>
    <row r="507" customFormat="false" ht="15" hidden="false" customHeight="false" outlineLevel="0" collapsed="false">
      <c r="A507" s="0" t="s">
        <v>3612</v>
      </c>
      <c r="B507" s="0" t="s">
        <v>3613</v>
      </c>
      <c r="C507" s="0" t="s">
        <v>3614</v>
      </c>
      <c r="D507" s="0" t="s">
        <v>2066</v>
      </c>
      <c r="E507" s="0" t="n">
        <v>4.4</v>
      </c>
      <c r="F507" s="0" t="n">
        <v>13</v>
      </c>
      <c r="G507" s="5" t="n">
        <v>42206</v>
      </c>
      <c r="H507" s="0" t="s">
        <v>1397</v>
      </c>
      <c r="I507" s="0" t="s">
        <v>3615</v>
      </c>
      <c r="J507" s="6" t="n">
        <v>26264</v>
      </c>
      <c r="K507" s="0" t="s">
        <v>2567</v>
      </c>
      <c r="L507" s="5" t="n">
        <v>42111</v>
      </c>
      <c r="M507" s="0" t="s">
        <v>272</v>
      </c>
      <c r="N507" s="0" t="s">
        <v>634</v>
      </c>
      <c r="O507" s="0" t="s">
        <v>674</v>
      </c>
      <c r="P507" s="0" t="s">
        <v>3616</v>
      </c>
      <c r="Q507" s="0" t="n">
        <f aca="false">LOOKUP(A507,'budget_gross.tsv'!A$2:A$8468,'budget_gross.tsv'!B$2:B$8468)</f>
        <v>30000000</v>
      </c>
      <c r="R507" s="0" t="n">
        <f aca="false">LOOKUP(A507,'budget_gross.tsv'!A$2:A$8468,'budget_gross.tsv'!C$2:C$8468)</f>
        <v>71038190</v>
      </c>
      <c r="S507" s="1" t="n">
        <f aca="false">R507-Q507</f>
        <v>41038190</v>
      </c>
      <c r="T507" s="2" t="n">
        <f aca="false">Q507 * 1.03</f>
        <v>30900000</v>
      </c>
      <c r="U507" s="2" t="n">
        <f aca="false">R507 * 1.03</f>
        <v>73169335.7</v>
      </c>
      <c r="V507" s="2" t="n">
        <f aca="false">S507 * 1.03</f>
        <v>42269335.7</v>
      </c>
      <c r="W507" s="1" t="n">
        <f aca="false">R507/Q507</f>
        <v>2.36793966666667</v>
      </c>
      <c r="X507" s="3" t="n">
        <v>3</v>
      </c>
    </row>
    <row r="508" customFormat="false" ht="15" hidden="false" customHeight="false" outlineLevel="0" collapsed="false">
      <c r="A508" s="0" t="s">
        <v>3617</v>
      </c>
      <c r="B508" s="0" t="s">
        <v>3618</v>
      </c>
      <c r="C508" s="0" t="s">
        <v>3619</v>
      </c>
      <c r="D508" s="0" t="s">
        <v>2066</v>
      </c>
      <c r="E508" s="0" t="n">
        <v>6.5</v>
      </c>
      <c r="F508" s="0" t="n">
        <v>60</v>
      </c>
      <c r="G508" s="5" t="n">
        <v>42290</v>
      </c>
      <c r="H508" s="0" t="s">
        <v>147</v>
      </c>
      <c r="I508" s="0" t="s">
        <v>3620</v>
      </c>
      <c r="J508" s="6" t="n">
        <v>143248</v>
      </c>
      <c r="K508" s="0" t="s">
        <v>3621</v>
      </c>
      <c r="L508" s="5" t="n">
        <v>42146</v>
      </c>
      <c r="M508" s="0" t="s">
        <v>1487</v>
      </c>
      <c r="N508" s="0" t="s">
        <v>2423</v>
      </c>
      <c r="O508" s="0" t="s">
        <v>2906</v>
      </c>
      <c r="P508" s="0" t="s">
        <v>3622</v>
      </c>
      <c r="Q508" s="0" t="n">
        <f aca="false">LOOKUP(A508,'budget_gross.tsv'!A$2:A$8468,'budget_gross.tsv'!B$2:B$8468)</f>
        <v>190000000</v>
      </c>
      <c r="R508" s="0" t="n">
        <f aca="false">LOOKUP(A508,'budget_gross.tsv'!A$2:A$8468,'budget_gross.tsv'!C$2:C$8468)</f>
        <v>93436322</v>
      </c>
      <c r="S508" s="1" t="n">
        <f aca="false">R508-Q508</f>
        <v>-96563678</v>
      </c>
      <c r="T508" s="2" t="n">
        <f aca="false">Q508 * 1.03</f>
        <v>195700000</v>
      </c>
      <c r="U508" s="2" t="n">
        <f aca="false">R508 * 1.03</f>
        <v>96239411.66</v>
      </c>
      <c r="V508" s="2" t="n">
        <f aca="false">S508 * 1.03</f>
        <v>-99460588.34</v>
      </c>
      <c r="W508" s="1" t="n">
        <f aca="false">R508/Q508</f>
        <v>0.491770115789474</v>
      </c>
      <c r="X508" s="3" t="n">
        <v>1</v>
      </c>
    </row>
    <row r="509" customFormat="false" ht="15" hidden="false" customHeight="false" outlineLevel="0" collapsed="false">
      <c r="A509" s="0" t="s">
        <v>3623</v>
      </c>
      <c r="B509" s="0" t="s">
        <v>3624</v>
      </c>
      <c r="C509" s="0" t="s">
        <v>3625</v>
      </c>
      <c r="D509" s="0" t="s">
        <v>2066</v>
      </c>
      <c r="E509" s="0" t="n">
        <v>8.2</v>
      </c>
      <c r="F509" s="0" t="n">
        <v>94</v>
      </c>
      <c r="G509" s="5" t="n">
        <v>42311</v>
      </c>
      <c r="H509" s="0" t="s">
        <v>3626</v>
      </c>
      <c r="I509" s="0" t="s">
        <v>3627</v>
      </c>
      <c r="J509" s="6" t="n">
        <v>421211</v>
      </c>
      <c r="K509" s="0" t="s">
        <v>3628</v>
      </c>
      <c r="L509" s="5" t="n">
        <v>42174</v>
      </c>
      <c r="M509" s="0" t="s">
        <v>486</v>
      </c>
      <c r="N509" s="0" t="s">
        <v>61</v>
      </c>
      <c r="O509" s="0" t="s">
        <v>3629</v>
      </c>
      <c r="P509" s="0" t="s">
        <v>3630</v>
      </c>
      <c r="Q509" s="0" t="n">
        <f aca="false">LOOKUP(A509,'budget_gross.tsv'!A$2:A$8468,'budget_gross.tsv'!B$2:B$8468)</f>
        <v>175000000</v>
      </c>
      <c r="R509" s="0" t="n">
        <f aca="false">LOOKUP(A509,'budget_gross.tsv'!A$2:A$8468,'budget_gross.tsv'!C$2:C$8468)</f>
        <v>356461711</v>
      </c>
      <c r="S509" s="1" t="n">
        <f aca="false">R509-Q509</f>
        <v>181461711</v>
      </c>
      <c r="T509" s="2" t="n">
        <f aca="false">Q509 * 1.03</f>
        <v>180250000</v>
      </c>
      <c r="U509" s="2" t="n">
        <f aca="false">R509 * 1.03</f>
        <v>367155562.33</v>
      </c>
      <c r="V509" s="2" t="n">
        <f aca="false">S509 * 1.03</f>
        <v>186905562.33</v>
      </c>
      <c r="W509" s="1" t="n">
        <f aca="false">R509/Q509</f>
        <v>2.03692406285714</v>
      </c>
      <c r="X509" s="3" t="n">
        <v>3</v>
      </c>
    </row>
    <row r="510" customFormat="false" ht="15" hidden="false" customHeight="false" outlineLevel="0" collapsed="false">
      <c r="A510" s="0" t="s">
        <v>3631</v>
      </c>
      <c r="B510" s="0" t="s">
        <v>3632</v>
      </c>
      <c r="C510" s="0" t="s">
        <v>3633</v>
      </c>
      <c r="D510" s="0" t="s">
        <v>2066</v>
      </c>
      <c r="E510" s="0" t="n">
        <v>6.8</v>
      </c>
      <c r="F510" s="0" t="n">
        <v>47</v>
      </c>
      <c r="G510" s="5" t="n">
        <v>42304</v>
      </c>
      <c r="H510" s="0" t="s">
        <v>2273</v>
      </c>
      <c r="I510" s="0" t="s">
        <v>3634</v>
      </c>
      <c r="J510" s="6" t="n">
        <v>21448</v>
      </c>
      <c r="K510" s="0" t="s">
        <v>3635</v>
      </c>
      <c r="L510" s="5" t="n">
        <v>42181</v>
      </c>
      <c r="M510" s="0" t="s">
        <v>1652</v>
      </c>
      <c r="N510" s="0" t="s">
        <v>2367</v>
      </c>
      <c r="O510" s="0" t="s">
        <v>90</v>
      </c>
      <c r="P510" s="0" t="s">
        <v>3636</v>
      </c>
      <c r="Q510" s="0" t="n">
        <f aca="false">LOOKUP(A510,'budget_gross.tsv'!A$2:A$8468,'budget_gross.tsv'!B$2:B$8468)</f>
        <v>20000000</v>
      </c>
      <c r="R510" s="0" t="n">
        <f aca="false">LOOKUP(A510,'budget_gross.tsv'!A$2:A$8468,'budget_gross.tsv'!C$2:C$8468)</f>
        <v>42652003</v>
      </c>
      <c r="S510" s="1" t="n">
        <f aca="false">R510-Q510</f>
        <v>22652003</v>
      </c>
      <c r="T510" s="2" t="n">
        <f aca="false">Q510 * 1.03</f>
        <v>20600000</v>
      </c>
      <c r="U510" s="2" t="n">
        <f aca="false">R510 * 1.03</f>
        <v>43931563.09</v>
      </c>
      <c r="V510" s="2" t="n">
        <f aca="false">S510 * 1.03</f>
        <v>23331563.09</v>
      </c>
      <c r="W510" s="1" t="n">
        <f aca="false">R510/Q510</f>
        <v>2.13260015</v>
      </c>
      <c r="X510" s="3" t="n">
        <v>3</v>
      </c>
    </row>
    <row r="511" customFormat="false" ht="15" hidden="false" customHeight="false" outlineLevel="0" collapsed="false">
      <c r="A511" s="0" t="s">
        <v>3637</v>
      </c>
      <c r="B511" s="0" t="s">
        <v>3638</v>
      </c>
      <c r="C511" s="0" t="s">
        <v>3639</v>
      </c>
      <c r="D511" s="0" t="s">
        <v>2066</v>
      </c>
      <c r="E511" s="0" t="n">
        <v>6.4</v>
      </c>
      <c r="F511" s="0" t="n">
        <v>56</v>
      </c>
      <c r="G511" s="5" t="n">
        <v>42346</v>
      </c>
      <c r="H511" s="0" t="s">
        <v>86</v>
      </c>
      <c r="I511" s="0" t="s">
        <v>3640</v>
      </c>
      <c r="J511" s="6" t="n">
        <v>161365</v>
      </c>
      <c r="K511" s="0" t="s">
        <v>3641</v>
      </c>
      <c r="L511" s="5" t="n">
        <v>42195</v>
      </c>
      <c r="M511" s="0" t="s">
        <v>1512</v>
      </c>
      <c r="N511" s="0" t="s">
        <v>2431</v>
      </c>
      <c r="O511" s="0" t="s">
        <v>3642</v>
      </c>
      <c r="P511" s="0" t="s">
        <v>3643</v>
      </c>
      <c r="Q511" s="0" t="n">
        <f aca="false">LOOKUP(A511,'budget_gross.tsv'!A$2:A$8468,'budget_gross.tsv'!B$2:B$8468)</f>
        <v>74000000</v>
      </c>
      <c r="R511" s="0" t="n">
        <f aca="false">LOOKUP(A511,'budget_gross.tsv'!A$2:A$8468,'budget_gross.tsv'!C$2:C$8468)</f>
        <v>336045770</v>
      </c>
      <c r="S511" s="1" t="n">
        <f aca="false">R511-Q511</f>
        <v>262045770</v>
      </c>
      <c r="T511" s="2" t="n">
        <f aca="false">Q511 * 1.03</f>
        <v>76220000</v>
      </c>
      <c r="U511" s="2" t="n">
        <f aca="false">R511 * 1.03</f>
        <v>346127143.1</v>
      </c>
      <c r="V511" s="2" t="n">
        <f aca="false">S511 * 1.03</f>
        <v>269907143.1</v>
      </c>
      <c r="W511" s="1" t="n">
        <f aca="false">R511/Q511</f>
        <v>4.54115905405405</v>
      </c>
      <c r="X511" s="3" t="n">
        <v>4</v>
      </c>
    </row>
    <row r="512" customFormat="false" ht="15" hidden="false" customHeight="false" outlineLevel="0" collapsed="false">
      <c r="A512" s="0" t="s">
        <v>3644</v>
      </c>
      <c r="B512" s="0" t="s">
        <v>3645</v>
      </c>
      <c r="C512" s="0" t="s">
        <v>3646</v>
      </c>
      <c r="D512" s="0" t="s">
        <v>2066</v>
      </c>
      <c r="E512" s="0" t="n">
        <v>6.9</v>
      </c>
      <c r="F512" s="0" t="n">
        <v>67</v>
      </c>
      <c r="G512" s="5" t="n">
        <v>42318</v>
      </c>
      <c r="H512" s="0" t="s">
        <v>2496</v>
      </c>
      <c r="I512" s="0" t="s">
        <v>3647</v>
      </c>
      <c r="J512" s="6" t="n">
        <v>49482</v>
      </c>
      <c r="K512" s="0" t="s">
        <v>3648</v>
      </c>
      <c r="L512" s="5" t="n">
        <v>42209</v>
      </c>
      <c r="M512" s="0" t="s">
        <v>313</v>
      </c>
      <c r="N512" s="0" t="s">
        <v>3649</v>
      </c>
      <c r="O512" s="0" t="s">
        <v>3650</v>
      </c>
      <c r="P512" s="0" t="s">
        <v>3651</v>
      </c>
      <c r="Q512" s="0" t="n">
        <f aca="false">LOOKUP(A512,'budget_gross.tsv'!A$2:A$8468,'budget_gross.tsv'!B$2:B$8468)</f>
        <v>10000000</v>
      </c>
      <c r="R512" s="0" t="n">
        <f aca="false">LOOKUP(A512,'budget_gross.tsv'!A$2:A$8468,'budget_gross.tsv'!C$2:C$8468)</f>
        <v>17737646</v>
      </c>
      <c r="S512" s="1" t="n">
        <f aca="false">R512-Q512</f>
        <v>7737646</v>
      </c>
      <c r="T512" s="2" t="n">
        <f aca="false">Q512 * 1.03</f>
        <v>10300000</v>
      </c>
      <c r="U512" s="2" t="n">
        <f aca="false">R512 * 1.03</f>
        <v>18269775.38</v>
      </c>
      <c r="V512" s="2" t="n">
        <f aca="false">S512 * 1.03</f>
        <v>7969775.38</v>
      </c>
      <c r="W512" s="1" t="n">
        <f aca="false">R512/Q512</f>
        <v>1.7737646</v>
      </c>
      <c r="X512" s="3" t="n">
        <v>2</v>
      </c>
    </row>
    <row r="513" customFormat="false" ht="15" hidden="false" customHeight="false" outlineLevel="0" collapsed="false">
      <c r="A513" s="0" t="s">
        <v>3652</v>
      </c>
      <c r="B513" s="0" t="s">
        <v>3653</v>
      </c>
      <c r="C513" s="0" t="s">
        <v>3654</v>
      </c>
      <c r="D513" s="0" t="s">
        <v>2066</v>
      </c>
      <c r="E513" s="0" t="n">
        <v>7.1</v>
      </c>
      <c r="F513" s="0" t="n">
        <v>53</v>
      </c>
      <c r="G513" s="0" t="s">
        <v>28</v>
      </c>
      <c r="H513" s="0" t="s">
        <v>2461</v>
      </c>
      <c r="I513" s="0" t="s">
        <v>3655</v>
      </c>
      <c r="J513" s="6" t="n">
        <v>13038</v>
      </c>
      <c r="K513" s="0" t="s">
        <v>3656</v>
      </c>
      <c r="L513" s="5" t="n">
        <v>42216</v>
      </c>
      <c r="M513" s="0" t="s">
        <v>197</v>
      </c>
      <c r="N513" s="0" t="s">
        <v>1130</v>
      </c>
      <c r="O513" s="0" t="s">
        <v>887</v>
      </c>
      <c r="P513" s="0" t="s">
        <v>3657</v>
      </c>
      <c r="Q513" s="0" t="n">
        <f aca="false">LOOKUP(A513,'budget_gross.tsv'!A$2:A$8468,'budget_gross.tsv'!B$2:B$8468)</f>
        <v>33000000</v>
      </c>
      <c r="R513" s="0" t="n">
        <f aca="false">LOOKUP(A513,'budget_gross.tsv'!A$2:A$8468,'budget_gross.tsv'!C$2:C$8468)</f>
        <v>99462</v>
      </c>
      <c r="S513" s="1" t="n">
        <f aca="false">R513-Q513</f>
        <v>-32900538</v>
      </c>
      <c r="T513" s="2" t="n">
        <f aca="false">Q513 * 1.03</f>
        <v>33990000</v>
      </c>
      <c r="U513" s="2" t="n">
        <f aca="false">R513 * 1.03</f>
        <v>102445.86</v>
      </c>
      <c r="V513" s="2" t="n">
        <f aca="false">S513 * 1.03</f>
        <v>-33887554.14</v>
      </c>
      <c r="W513" s="1" t="n">
        <f aca="false">R513/Q513</f>
        <v>0.003014</v>
      </c>
      <c r="X513" s="3" t="n">
        <v>1</v>
      </c>
    </row>
    <row r="514" customFormat="false" ht="15" hidden="false" customHeight="false" outlineLevel="0" collapsed="false">
      <c r="A514" s="0" t="s">
        <v>3658</v>
      </c>
      <c r="B514" s="0" t="s">
        <v>3659</v>
      </c>
      <c r="C514" s="0" t="s">
        <v>3660</v>
      </c>
      <c r="D514" s="0" t="s">
        <v>2066</v>
      </c>
      <c r="E514" s="0" t="n">
        <v>7.4</v>
      </c>
      <c r="F514" s="0" t="n">
        <v>81</v>
      </c>
      <c r="G514" s="5" t="n">
        <v>42332</v>
      </c>
      <c r="H514" s="0" t="s">
        <v>2742</v>
      </c>
      <c r="I514" s="0" t="s">
        <v>3661</v>
      </c>
      <c r="J514" s="6" t="n">
        <v>27256</v>
      </c>
      <c r="K514" s="0" t="s">
        <v>3662</v>
      </c>
      <c r="L514" s="5" t="n">
        <v>42221</v>
      </c>
      <c r="M514" s="0" t="s">
        <v>107</v>
      </c>
      <c r="N514" s="0" t="s">
        <v>61</v>
      </c>
      <c r="O514" s="0" t="s">
        <v>3663</v>
      </c>
      <c r="P514" s="0" t="s">
        <v>3664</v>
      </c>
      <c r="Q514" s="0" t="n">
        <f aca="false">LOOKUP(A514,'budget_gross.tsv'!A$2:A$8468,'budget_gross.tsv'!B$2:B$8468)</f>
        <v>25000000</v>
      </c>
      <c r="R514" s="0" t="n">
        <f aca="false">LOOKUP(A514,'budget_gross.tsv'!A$2:A$8468,'budget_gross.tsv'!C$2:C$8468)</f>
        <v>19375982</v>
      </c>
      <c r="S514" s="1" t="n">
        <f aca="false">R514-Q514</f>
        <v>-5624018</v>
      </c>
      <c r="T514" s="2" t="n">
        <f aca="false">Q514 * 1.03</f>
        <v>25750000</v>
      </c>
      <c r="U514" s="2" t="n">
        <f aca="false">R514 * 1.03</f>
        <v>19957261.46</v>
      </c>
      <c r="V514" s="2" t="n">
        <f aca="false">S514 * 1.03</f>
        <v>-5792738.54</v>
      </c>
      <c r="W514" s="1" t="n">
        <f aca="false">R514/Q514</f>
        <v>0.77503928</v>
      </c>
      <c r="X514" s="3" t="n">
        <v>1</v>
      </c>
    </row>
    <row r="515" customFormat="false" ht="15" hidden="false" customHeight="false" outlineLevel="0" collapsed="false">
      <c r="A515" s="0" t="s">
        <v>3665</v>
      </c>
      <c r="B515" s="0" t="s">
        <v>3666</v>
      </c>
      <c r="C515" s="0" t="s">
        <v>3667</v>
      </c>
      <c r="D515" s="0" t="s">
        <v>2066</v>
      </c>
      <c r="E515" s="0" t="n">
        <v>6.4</v>
      </c>
      <c r="F515" s="0" t="n">
        <v>26</v>
      </c>
      <c r="G515" s="5" t="n">
        <v>42360</v>
      </c>
      <c r="H515" s="0" t="s">
        <v>1397</v>
      </c>
      <c r="I515" s="0" t="s">
        <v>3668</v>
      </c>
      <c r="J515" s="6" t="n">
        <v>9940</v>
      </c>
      <c r="K515" s="0" t="s">
        <v>2471</v>
      </c>
      <c r="L515" s="5" t="n">
        <v>42244</v>
      </c>
      <c r="M515" s="0" t="s">
        <v>403</v>
      </c>
      <c r="N515" s="0" t="s">
        <v>446</v>
      </c>
      <c r="O515" s="0" t="s">
        <v>117</v>
      </c>
      <c r="P515" s="0" t="s">
        <v>3669</v>
      </c>
      <c r="Q515" s="0" t="n">
        <f aca="false">LOOKUP(A515,'budget_gross.tsv'!A$2:A$8468,'budget_gross.tsv'!B$2:B$8468)</f>
        <v>3000000</v>
      </c>
      <c r="R515" s="0" t="n">
        <f aca="false">LOOKUP(A515,'budget_gross.tsv'!A$2:A$8468,'budget_gross.tsv'!C$2:C$8468)</f>
        <v>67790117</v>
      </c>
      <c r="S515" s="1" t="n">
        <f aca="false">R515-Q515</f>
        <v>64790117</v>
      </c>
      <c r="T515" s="2" t="n">
        <f aca="false">Q515 * 1.03</f>
        <v>3090000</v>
      </c>
      <c r="U515" s="2" t="n">
        <f aca="false">R515 * 1.03</f>
        <v>69823820.51</v>
      </c>
      <c r="V515" s="2" t="n">
        <f aca="false">S515 * 1.03</f>
        <v>66733820.51</v>
      </c>
      <c r="W515" s="1" t="n">
        <f aca="false">R515/Q515</f>
        <v>22.5967056666667</v>
      </c>
      <c r="X515" s="3" t="n">
        <v>4</v>
      </c>
    </row>
    <row r="516" customFormat="false" ht="15" hidden="false" customHeight="false" outlineLevel="0" collapsed="false">
      <c r="A516" s="0" t="s">
        <v>3670</v>
      </c>
      <c r="B516" s="0" t="s">
        <v>3671</v>
      </c>
      <c r="C516" s="0" t="s">
        <v>3672</v>
      </c>
      <c r="D516" s="0" t="s">
        <v>2066</v>
      </c>
      <c r="E516" s="0" t="n">
        <v>6.7</v>
      </c>
      <c r="F516" s="0" t="n">
        <v>44</v>
      </c>
      <c r="G516" s="5" t="n">
        <v>42381</v>
      </c>
      <c r="H516" s="0" t="s">
        <v>1397</v>
      </c>
      <c r="I516" s="0" t="s">
        <v>3223</v>
      </c>
      <c r="J516" s="6" t="n">
        <v>69792</v>
      </c>
      <c r="K516" s="0" t="s">
        <v>3224</v>
      </c>
      <c r="L516" s="5" t="n">
        <v>42272</v>
      </c>
      <c r="M516" s="0" t="s">
        <v>223</v>
      </c>
      <c r="N516" s="0" t="s">
        <v>206</v>
      </c>
      <c r="O516" s="0" t="s">
        <v>1547</v>
      </c>
      <c r="P516" s="0" t="s">
        <v>3673</v>
      </c>
      <c r="Q516" s="0" t="n">
        <f aca="false">LOOKUP(A516,'budget_gross.tsv'!A$2:A$8468,'budget_gross.tsv'!B$2:B$8468)</f>
        <v>80000000</v>
      </c>
      <c r="R516" s="0" t="n">
        <f aca="false">LOOKUP(A516,'budget_gross.tsv'!A$2:A$8468,'budget_gross.tsv'!C$2:C$8468)</f>
        <v>169700110</v>
      </c>
      <c r="S516" s="1" t="n">
        <f aca="false">R516-Q516</f>
        <v>89700110</v>
      </c>
      <c r="T516" s="2" t="n">
        <f aca="false">Q516 * 1.03</f>
        <v>82400000</v>
      </c>
      <c r="U516" s="2" t="n">
        <f aca="false">R516 * 1.03</f>
        <v>174791113.3</v>
      </c>
      <c r="V516" s="2" t="n">
        <f aca="false">S516 * 1.03</f>
        <v>92391113.3</v>
      </c>
      <c r="W516" s="1" t="n">
        <f aca="false">R516/Q516</f>
        <v>2.121251375</v>
      </c>
      <c r="X516" s="3" t="n">
        <v>3</v>
      </c>
    </row>
    <row r="517" customFormat="false" ht="15" hidden="false" customHeight="false" outlineLevel="0" collapsed="false">
      <c r="A517" s="0" t="s">
        <v>3674</v>
      </c>
      <c r="B517" s="0" t="s">
        <v>3675</v>
      </c>
      <c r="C517" s="0" t="s">
        <v>3676</v>
      </c>
      <c r="D517" s="0" t="s">
        <v>2066</v>
      </c>
      <c r="E517" s="0" t="n">
        <v>5.8</v>
      </c>
      <c r="F517" s="0" t="n">
        <v>36</v>
      </c>
      <c r="G517" s="5" t="n">
        <v>42360</v>
      </c>
      <c r="H517" s="0" t="s">
        <v>3677</v>
      </c>
      <c r="I517" s="0" t="s">
        <v>3678</v>
      </c>
      <c r="J517" s="6" t="n">
        <v>48244</v>
      </c>
      <c r="K517" s="0" t="s">
        <v>2301</v>
      </c>
      <c r="L517" s="5" t="n">
        <v>42286</v>
      </c>
      <c r="M517" s="0" t="s">
        <v>1652</v>
      </c>
      <c r="N517" s="0" t="s">
        <v>306</v>
      </c>
      <c r="O517" s="0" t="s">
        <v>2289</v>
      </c>
      <c r="P517" s="0" t="s">
        <v>3679</v>
      </c>
      <c r="Q517" s="0" t="n">
        <f aca="false">LOOKUP(A517,'budget_gross.tsv'!A$2:A$8468,'budget_gross.tsv'!B$2:B$8468)</f>
        <v>150000000</v>
      </c>
      <c r="R517" s="0" t="n">
        <f aca="false">LOOKUP(A517,'budget_gross.tsv'!A$2:A$8468,'budget_gross.tsv'!C$2:C$8468)</f>
        <v>35088320</v>
      </c>
      <c r="S517" s="1" t="n">
        <f aca="false">R517-Q517</f>
        <v>-114911680</v>
      </c>
      <c r="T517" s="2" t="n">
        <f aca="false">Q517 * 1.03</f>
        <v>154500000</v>
      </c>
      <c r="U517" s="2" t="n">
        <f aca="false">R517 * 1.03</f>
        <v>36140969.6</v>
      </c>
      <c r="V517" s="2" t="n">
        <f aca="false">S517 * 1.03</f>
        <v>-118359030.4</v>
      </c>
      <c r="W517" s="1" t="n">
        <f aca="false">R517/Q517</f>
        <v>0.233922133333333</v>
      </c>
      <c r="X517" s="3" t="n">
        <v>1</v>
      </c>
    </row>
    <row r="518" customFormat="false" ht="15" hidden="false" customHeight="false" outlineLevel="0" collapsed="false">
      <c r="A518" s="0" t="s">
        <v>3680</v>
      </c>
      <c r="B518" s="0" t="s">
        <v>3681</v>
      </c>
      <c r="C518" s="0" t="s">
        <v>3682</v>
      </c>
      <c r="D518" s="0" t="s">
        <v>2066</v>
      </c>
      <c r="E518" s="0" t="n">
        <v>6.3</v>
      </c>
      <c r="F518" s="0" t="n">
        <v>60</v>
      </c>
      <c r="G518" s="5" t="n">
        <v>42395</v>
      </c>
      <c r="H518" s="0" t="s">
        <v>1397</v>
      </c>
      <c r="I518" s="0" t="s">
        <v>3683</v>
      </c>
      <c r="J518" s="6" t="n">
        <v>57683</v>
      </c>
      <c r="K518" s="0" t="s">
        <v>2938</v>
      </c>
      <c r="L518" s="5" t="n">
        <v>42293</v>
      </c>
      <c r="M518" s="0" t="s">
        <v>180</v>
      </c>
      <c r="N518" s="0" t="s">
        <v>188</v>
      </c>
      <c r="O518" s="0" t="s">
        <v>100</v>
      </c>
      <c r="P518" s="0" t="s">
        <v>3684</v>
      </c>
      <c r="Q518" s="0" t="n">
        <f aca="false">LOOKUP(A518,'budget_gross.tsv'!A$2:A$8468,'budget_gross.tsv'!B$2:B$8468)</f>
        <v>58000000</v>
      </c>
      <c r="R518" s="0" t="n">
        <f aca="false">LOOKUP(A518,'budget_gross.tsv'!A$2:A$8468,'budget_gross.tsv'!C$2:C$8468)</f>
        <v>80080379</v>
      </c>
      <c r="S518" s="1" t="n">
        <f aca="false">R518-Q518</f>
        <v>22080379</v>
      </c>
      <c r="T518" s="2" t="n">
        <f aca="false">Q518 * 1.03</f>
        <v>59740000</v>
      </c>
      <c r="U518" s="2" t="n">
        <f aca="false">R518 * 1.03</f>
        <v>82482790.37</v>
      </c>
      <c r="V518" s="2" t="n">
        <f aca="false">S518 * 1.03</f>
        <v>22742790.37</v>
      </c>
      <c r="W518" s="1" t="n">
        <f aca="false">R518/Q518</f>
        <v>1.38069618965517</v>
      </c>
      <c r="X518" s="3" t="n">
        <v>2</v>
      </c>
    </row>
    <row r="519" customFormat="false" ht="15" hidden="false" customHeight="false" outlineLevel="0" collapsed="false">
      <c r="A519" s="0" t="s">
        <v>3685</v>
      </c>
      <c r="B519" s="0" t="s">
        <v>3686</v>
      </c>
      <c r="C519" s="0" t="s">
        <v>3687</v>
      </c>
      <c r="D519" s="0" t="s">
        <v>2066</v>
      </c>
      <c r="E519" s="0" t="n">
        <v>6.5</v>
      </c>
      <c r="F519" s="0" t="n">
        <v>57</v>
      </c>
      <c r="G519" s="5" t="n">
        <v>42388</v>
      </c>
      <c r="H519" s="0" t="s">
        <v>3428</v>
      </c>
      <c r="I519" s="0" t="s">
        <v>3688</v>
      </c>
      <c r="J519" s="6" t="n">
        <v>4881</v>
      </c>
      <c r="K519" s="0" t="s">
        <v>3447</v>
      </c>
      <c r="L519" s="5" t="n">
        <v>42293</v>
      </c>
      <c r="M519" s="0" t="s">
        <v>1271</v>
      </c>
      <c r="N519" s="0" t="s">
        <v>250</v>
      </c>
      <c r="O519" s="0" t="s">
        <v>90</v>
      </c>
      <c r="P519" s="0" t="s">
        <v>3689</v>
      </c>
      <c r="Q519" s="0" t="n">
        <f aca="false">LOOKUP(A519,'budget_gross.tsv'!A$2:A$8468,'budget_gross.tsv'!B$2:B$8468)</f>
        <v>12000000</v>
      </c>
      <c r="R519" s="0" t="n">
        <f aca="false">LOOKUP(A519,'budget_gross.tsv'!A$2:A$8468,'budget_gross.tsv'!C$2:C$8468)</f>
        <v>14393862</v>
      </c>
      <c r="S519" s="1" t="n">
        <f aca="false">R519-Q519</f>
        <v>2393862</v>
      </c>
      <c r="T519" s="2" t="n">
        <f aca="false">Q519 * 1.03</f>
        <v>12360000</v>
      </c>
      <c r="U519" s="2" t="n">
        <f aca="false">R519 * 1.03</f>
        <v>14825677.86</v>
      </c>
      <c r="V519" s="2" t="n">
        <f aca="false">S519 * 1.03</f>
        <v>2465677.86</v>
      </c>
      <c r="W519" s="1" t="n">
        <f aca="false">R519/Q519</f>
        <v>1.1994885</v>
      </c>
      <c r="X519" s="3" t="n">
        <v>2</v>
      </c>
    </row>
    <row r="520" customFormat="false" ht="15" hidden="false" customHeight="false" outlineLevel="0" collapsed="false">
      <c r="A520" s="0" t="s">
        <v>3690</v>
      </c>
      <c r="B520" s="0" t="s">
        <v>3691</v>
      </c>
      <c r="C520" s="0" t="s">
        <v>3692</v>
      </c>
      <c r="D520" s="0" t="s">
        <v>2066</v>
      </c>
      <c r="E520" s="0" t="n">
        <v>4.1</v>
      </c>
      <c r="F520" s="0" t="n">
        <v>42</v>
      </c>
      <c r="G520" s="5" t="n">
        <v>42388</v>
      </c>
      <c r="H520" s="0" t="s">
        <v>86</v>
      </c>
      <c r="I520" s="0" t="s">
        <v>3693</v>
      </c>
      <c r="J520" s="6" t="n">
        <v>5359</v>
      </c>
      <c r="K520" s="0" t="s">
        <v>196</v>
      </c>
      <c r="L520" s="5" t="n">
        <v>42300</v>
      </c>
      <c r="M520" s="0" t="s">
        <v>355</v>
      </c>
      <c r="N520" s="0" t="s">
        <v>3257</v>
      </c>
      <c r="O520" s="0" t="s">
        <v>290</v>
      </c>
      <c r="P520" s="0" t="s">
        <v>3694</v>
      </c>
      <c r="Q520" s="0" t="n">
        <f aca="false">LOOKUP(A520,'budget_gross.tsv'!A$2:A$8468,'budget_gross.tsv'!B$2:B$8468)</f>
        <v>5000000</v>
      </c>
      <c r="R520" s="0" t="n">
        <f aca="false">LOOKUP(A520,'budget_gross.tsv'!A$2:A$8468,'budget_gross.tsv'!C$2:C$8468)</f>
        <v>2184640</v>
      </c>
      <c r="S520" s="1" t="n">
        <f aca="false">R520-Q520</f>
        <v>-2815360</v>
      </c>
      <c r="T520" s="2" t="n">
        <f aca="false">Q520 * 1.03</f>
        <v>5150000</v>
      </c>
      <c r="U520" s="2" t="n">
        <f aca="false">R520 * 1.03</f>
        <v>2250179.2</v>
      </c>
      <c r="V520" s="2" t="n">
        <f aca="false">S520 * 1.03</f>
        <v>-2899820.8</v>
      </c>
      <c r="W520" s="1" t="n">
        <f aca="false">R520/Q520</f>
        <v>0.436928</v>
      </c>
      <c r="X520" s="3" t="n">
        <v>1</v>
      </c>
    </row>
    <row r="521" customFormat="false" ht="15" hidden="false" customHeight="false" outlineLevel="0" collapsed="false">
      <c r="A521" s="0" t="s">
        <v>3695</v>
      </c>
      <c r="B521" s="0" t="s">
        <v>3696</v>
      </c>
      <c r="C521" s="0" t="s">
        <v>3697</v>
      </c>
      <c r="D521" s="0" t="s">
        <v>2066</v>
      </c>
      <c r="E521" s="0" t="n">
        <v>7.1</v>
      </c>
      <c r="F521" s="0" t="n">
        <v>34</v>
      </c>
      <c r="G521" s="5" t="n">
        <v>42423</v>
      </c>
      <c r="H521" s="0" t="s">
        <v>3698</v>
      </c>
      <c r="I521" s="0" t="s">
        <v>3699</v>
      </c>
      <c r="J521" s="6" t="n">
        <v>3660</v>
      </c>
      <c r="K521" s="0" t="s">
        <v>3700</v>
      </c>
      <c r="L521" s="5" t="n">
        <v>42321</v>
      </c>
      <c r="M521" s="0" t="s">
        <v>355</v>
      </c>
      <c r="N521" s="0" t="s">
        <v>2478</v>
      </c>
      <c r="O521" s="0" t="s">
        <v>117</v>
      </c>
      <c r="P521" s="0" t="s">
        <v>3701</v>
      </c>
      <c r="Q521" s="0" t="n">
        <f aca="false">LOOKUP(A521,'budget_gross.tsv'!A$2:A$8468,'budget_gross.tsv'!B$2:B$8468)</f>
        <v>20000000</v>
      </c>
      <c r="R521" s="0" t="n">
        <f aca="false">LOOKUP(A521,'budget_gross.tsv'!A$2:A$8468,'budget_gross.tsv'!C$2:C$8468)</f>
        <v>2246000</v>
      </c>
      <c r="S521" s="1" t="n">
        <f aca="false">R521-Q521</f>
        <v>-17754000</v>
      </c>
      <c r="T521" s="2" t="n">
        <f aca="false">Q521 * 1.03</f>
        <v>20600000</v>
      </c>
      <c r="U521" s="2" t="n">
        <f aca="false">R521 * 1.03</f>
        <v>2313380</v>
      </c>
      <c r="V521" s="2" t="n">
        <f aca="false">S521 * 1.03</f>
        <v>-18286620</v>
      </c>
      <c r="W521" s="1" t="n">
        <f aca="false">R521/Q521</f>
        <v>0.1123</v>
      </c>
      <c r="X521" s="3" t="n">
        <v>1</v>
      </c>
    </row>
    <row r="522" customFormat="false" ht="15" hidden="false" customHeight="false" outlineLevel="0" collapsed="false">
      <c r="A522" s="0" t="s">
        <v>3702</v>
      </c>
      <c r="B522" s="0" t="s">
        <v>3703</v>
      </c>
      <c r="C522" s="0" t="s">
        <v>3704</v>
      </c>
      <c r="D522" s="0" t="s">
        <v>2066</v>
      </c>
      <c r="E522" s="0" t="n">
        <v>6.8</v>
      </c>
      <c r="F522" s="0" t="n">
        <v>66</v>
      </c>
      <c r="G522" s="5" t="n">
        <v>42423</v>
      </c>
      <c r="H522" s="0" t="s">
        <v>3626</v>
      </c>
      <c r="I522" s="0" t="s">
        <v>3705</v>
      </c>
      <c r="J522" s="6" t="n">
        <v>77421</v>
      </c>
      <c r="K522" s="0" t="s">
        <v>3706</v>
      </c>
      <c r="L522" s="5" t="n">
        <v>42333</v>
      </c>
      <c r="M522" s="0" t="s">
        <v>98</v>
      </c>
      <c r="N522" s="0" t="s">
        <v>61</v>
      </c>
      <c r="O522" s="0" t="s">
        <v>3707</v>
      </c>
      <c r="P522" s="0" t="s">
        <v>3708</v>
      </c>
      <c r="Q522" s="0" t="n">
        <f aca="false">LOOKUP(A522,'budget_gross.tsv'!A$2:A$8468,'budget_gross.tsv'!B$2:B$8468)</f>
        <v>200000000</v>
      </c>
      <c r="R522" s="0" t="n">
        <f aca="false">LOOKUP(A522,'budget_gross.tsv'!A$2:A$8468,'budget_gross.tsv'!C$2:C$8468)</f>
        <v>123087120</v>
      </c>
      <c r="S522" s="1" t="n">
        <f aca="false">R522-Q522</f>
        <v>-76912880</v>
      </c>
      <c r="T522" s="2" t="n">
        <f aca="false">Q522 * 1.03</f>
        <v>206000000</v>
      </c>
      <c r="U522" s="2" t="n">
        <f aca="false">R522 * 1.03</f>
        <v>126779733.6</v>
      </c>
      <c r="V522" s="2" t="n">
        <f aca="false">S522 * 1.03</f>
        <v>-79220266.4</v>
      </c>
      <c r="W522" s="1" t="n">
        <f aca="false">R522/Q522</f>
        <v>0.6154356</v>
      </c>
      <c r="X522" s="3" t="n">
        <v>1</v>
      </c>
    </row>
    <row r="523" customFormat="false" ht="15" hidden="false" customHeight="false" outlineLevel="0" collapsed="false">
      <c r="A523" s="0" t="s">
        <v>3709</v>
      </c>
      <c r="B523" s="0" t="s">
        <v>3710</v>
      </c>
      <c r="C523" s="0" t="s">
        <v>3711</v>
      </c>
      <c r="D523" s="0" t="s">
        <v>2066</v>
      </c>
      <c r="E523" s="0" t="n">
        <v>5.9</v>
      </c>
      <c r="F523" s="0" t="n">
        <v>25</v>
      </c>
      <c r="G523" s="5" t="n">
        <v>42451</v>
      </c>
      <c r="H523" s="0" t="s">
        <v>255</v>
      </c>
      <c r="I523" s="0" t="s">
        <v>3712</v>
      </c>
      <c r="J523" s="0" t="n">
        <v>700</v>
      </c>
      <c r="K523" s="0" t="s">
        <v>3713</v>
      </c>
      <c r="L523" s="5" t="n">
        <v>42342</v>
      </c>
      <c r="M523" s="0" t="s">
        <v>552</v>
      </c>
      <c r="N523" s="0" t="s">
        <v>446</v>
      </c>
      <c r="O523" s="0" t="s">
        <v>117</v>
      </c>
      <c r="Q523" s="0" t="n">
        <f aca="false">LOOKUP(A523,'budget_gross.tsv'!A$2:A$8468,'budget_gross.tsv'!B$2:B$8468)</f>
        <v>20000000</v>
      </c>
      <c r="R523" s="0" t="n">
        <f aca="false">LOOKUP(A523,'budget_gross.tsv'!A$2:A$8468,'budget_gross.tsv'!C$2:C$8468)</f>
        <v>1646574</v>
      </c>
      <c r="S523" s="1" t="n">
        <f aca="false">R523-Q523</f>
        <v>-18353426</v>
      </c>
      <c r="T523" s="2" t="n">
        <f aca="false">Q523 * 1.03</f>
        <v>20600000</v>
      </c>
      <c r="U523" s="2" t="n">
        <f aca="false">R523 * 1.03</f>
        <v>1695971.22</v>
      </c>
      <c r="V523" s="2" t="n">
        <f aca="false">S523 * 1.03</f>
        <v>-18904028.78</v>
      </c>
      <c r="W523" s="1" t="n">
        <f aca="false">R523/Q523</f>
        <v>0.0823287</v>
      </c>
      <c r="X523" s="3" t="n">
        <v>1</v>
      </c>
    </row>
    <row r="524" customFormat="false" ht="15" hidden="false" customHeight="false" outlineLevel="0" collapsed="false">
      <c r="A524" s="0" t="s">
        <v>3714</v>
      </c>
      <c r="B524" s="0" t="s">
        <v>3715</v>
      </c>
      <c r="C524" s="0" t="s">
        <v>3716</v>
      </c>
      <c r="D524" s="0" t="s">
        <v>2066</v>
      </c>
      <c r="E524" s="0" t="n">
        <v>5.1</v>
      </c>
      <c r="F524" s="0" t="n">
        <v>33</v>
      </c>
      <c r="G524" s="5" t="n">
        <v>42444</v>
      </c>
      <c r="H524" s="0" t="s">
        <v>95</v>
      </c>
      <c r="I524" s="0" t="s">
        <v>3717</v>
      </c>
      <c r="J524" s="6" t="n">
        <v>11549</v>
      </c>
      <c r="K524" s="0" t="s">
        <v>2717</v>
      </c>
      <c r="L524" s="5" t="n">
        <v>42356</v>
      </c>
      <c r="M524" s="0" t="s">
        <v>60</v>
      </c>
      <c r="N524" s="0" t="s">
        <v>61</v>
      </c>
      <c r="O524" s="0" t="s">
        <v>1585</v>
      </c>
      <c r="P524" s="0" t="s">
        <v>3718</v>
      </c>
      <c r="Q524" s="0" t="n">
        <f aca="false">LOOKUP(A524,'budget_gross.tsv'!A$2:A$8468,'budget_gross.tsv'!B$2:B$8468)</f>
        <v>90000000</v>
      </c>
      <c r="R524" s="0" t="n">
        <f aca="false">LOOKUP(A524,'budget_gross.tsv'!A$2:A$8468,'budget_gross.tsv'!C$2:C$8468)</f>
        <v>85886987</v>
      </c>
      <c r="S524" s="1" t="n">
        <f aca="false">R524-Q524</f>
        <v>-4113013</v>
      </c>
      <c r="T524" s="2" t="n">
        <f aca="false">Q524 * 1.03</f>
        <v>92700000</v>
      </c>
      <c r="U524" s="2" t="n">
        <f aca="false">R524 * 1.03</f>
        <v>88463596.61</v>
      </c>
      <c r="V524" s="2" t="n">
        <f aca="false">S524 * 1.03</f>
        <v>-4236403.39</v>
      </c>
      <c r="W524" s="1" t="n">
        <f aca="false">R524/Q524</f>
        <v>0.954299855555555</v>
      </c>
      <c r="X524" s="3" t="n">
        <v>1</v>
      </c>
    </row>
    <row r="525" customFormat="false" ht="17" hidden="false" customHeight="false" outlineLevel="0" collapsed="false">
      <c r="A525" s="4" t="s">
        <v>3719</v>
      </c>
      <c r="B525" s="4" t="s">
        <v>3720</v>
      </c>
      <c r="C525" s="4" t="s">
        <v>3721</v>
      </c>
      <c r="D525" s="4" t="s">
        <v>2066</v>
      </c>
      <c r="E525" s="4" t="n">
        <v>3.7</v>
      </c>
      <c r="F525" s="4" t="n">
        <v>21</v>
      </c>
      <c r="G525" s="7" t="n">
        <v>42479</v>
      </c>
      <c r="H525" s="4" t="s">
        <v>2742</v>
      </c>
      <c r="I525" s="4" t="s">
        <v>3722</v>
      </c>
      <c r="J525" s="6" t="n">
        <v>6331</v>
      </c>
      <c r="K525" s="4" t="s">
        <v>3723</v>
      </c>
      <c r="L525" s="7" t="n">
        <v>42384</v>
      </c>
      <c r="M525" s="4" t="s">
        <v>427</v>
      </c>
      <c r="N525" s="4" t="s">
        <v>61</v>
      </c>
      <c r="O525" s="4" t="s">
        <v>28</v>
      </c>
      <c r="P525" s="4" t="s">
        <v>3724</v>
      </c>
      <c r="Q525" s="0" t="n">
        <f aca="false">LOOKUP(A525,'budget_gross.tsv'!A$2:A$8468,'budget_gross.tsv'!B$2:B$8468)</f>
        <v>18000000</v>
      </c>
      <c r="R525" s="0" t="n">
        <f aca="false">LOOKUP(A525,'budget_gross.tsv'!A$2:A$8468,'budget_gross.tsv'!C$2:C$8468)</f>
        <v>17017118</v>
      </c>
      <c r="S525" s="8" t="n">
        <f aca="false">R525-Q525</f>
        <v>-982882</v>
      </c>
      <c r="T525" s="8" t="n">
        <f aca="false">R525/Q525</f>
        <v>0.945395444444444</v>
      </c>
      <c r="U525" s="9" t="n">
        <f aca="false">Q525*1.02</f>
        <v>18360000</v>
      </c>
      <c r="V525" s="9" t="n">
        <f aca="false">R525*1.02</f>
        <v>17357460.36</v>
      </c>
      <c r="W525" s="1" t="n">
        <f aca="false">R525/Q525</f>
        <v>0.945395444444444</v>
      </c>
      <c r="X525" s="0" t="n">
        <v>1</v>
      </c>
    </row>
    <row r="526" customFormat="false" ht="17" hidden="false" customHeight="false" outlineLevel="0" collapsed="false">
      <c r="A526" s="4" t="s">
        <v>3725</v>
      </c>
      <c r="B526" s="4" t="s">
        <v>3726</v>
      </c>
      <c r="C526" s="4" t="s">
        <v>3727</v>
      </c>
      <c r="D526" s="4" t="s">
        <v>2066</v>
      </c>
      <c r="E526" s="4" t="n">
        <v>7.2</v>
      </c>
      <c r="F526" s="4" t="n">
        <v>66</v>
      </c>
      <c r="G526" s="7" t="n">
        <v>42549</v>
      </c>
      <c r="H526" s="4" t="s">
        <v>3549</v>
      </c>
      <c r="I526" s="4" t="s">
        <v>3728</v>
      </c>
      <c r="J526" s="6" t="n">
        <v>90222</v>
      </c>
      <c r="K526" s="4" t="s">
        <v>3729</v>
      </c>
      <c r="L526" s="7" t="n">
        <v>42398</v>
      </c>
      <c r="M526" s="4" t="s">
        <v>486</v>
      </c>
      <c r="N526" s="4" t="s">
        <v>2431</v>
      </c>
      <c r="O526" s="4" t="s">
        <v>864</v>
      </c>
      <c r="P526" s="4" t="s">
        <v>3730</v>
      </c>
      <c r="Q526" s="0" t="n">
        <f aca="false">LOOKUP(A526,'budget_gross.tsv'!A$2:A$8468,'budget_gross.tsv'!B$2:B$8468)</f>
        <v>145000000</v>
      </c>
      <c r="R526" s="0" t="n">
        <f aca="false">LOOKUP(A526,'budget_gross.tsv'!A$2:A$8468,'budget_gross.tsv'!C$2:C$8468)</f>
        <v>143528619</v>
      </c>
      <c r="S526" s="8" t="n">
        <f aca="false">R526-Q526</f>
        <v>-1471381</v>
      </c>
      <c r="T526" s="8" t="n">
        <f aca="false">R526/Q526</f>
        <v>0.989852544827586</v>
      </c>
      <c r="U526" s="9" t="n">
        <f aca="false">Q526*1.02</f>
        <v>147900000</v>
      </c>
      <c r="V526" s="9" t="n">
        <f aca="false">R526*1.02</f>
        <v>146399191.38</v>
      </c>
      <c r="W526" s="1" t="n">
        <f aca="false">R526/Q526</f>
        <v>0.989852544827586</v>
      </c>
      <c r="X526" s="0" t="n">
        <v>1</v>
      </c>
    </row>
    <row r="527" customFormat="false" ht="17" hidden="false" customHeight="false" outlineLevel="0" collapsed="false">
      <c r="A527" s="4" t="s">
        <v>3731</v>
      </c>
      <c r="B527" s="4" t="s">
        <v>3732</v>
      </c>
      <c r="C527" s="4" t="s">
        <v>3733</v>
      </c>
      <c r="D527" s="4" t="s">
        <v>2066</v>
      </c>
      <c r="E527" s="4" t="n">
        <v>5</v>
      </c>
      <c r="F527" s="4" t="s">
        <v>28</v>
      </c>
      <c r="G527" s="4" t="s">
        <v>28</v>
      </c>
      <c r="H527" s="4" t="s">
        <v>3734</v>
      </c>
      <c r="I527" s="4" t="s">
        <v>3735</v>
      </c>
      <c r="J527" s="4" t="n">
        <v>301</v>
      </c>
      <c r="K527" s="4" t="s">
        <v>3736</v>
      </c>
      <c r="L527" s="7" t="n">
        <v>42426</v>
      </c>
      <c r="M527" s="4" t="s">
        <v>1512</v>
      </c>
      <c r="N527" s="4" t="s">
        <v>3737</v>
      </c>
      <c r="O527" s="4" t="s">
        <v>28</v>
      </c>
      <c r="Q527" s="0" t="n">
        <f aca="false">LOOKUP(A527,'budget_gross.tsv'!A$2:A$8468,'budget_gross.tsv'!B$2:B$8468)</f>
        <v>20000000</v>
      </c>
      <c r="R527" s="0" t="n">
        <f aca="false">LOOKUP(A527,'budget_gross.tsv'!A$2:A$8468,'budget_gross.tsv'!C$2:C$8468)</f>
        <v>107953</v>
      </c>
      <c r="S527" s="8" t="n">
        <f aca="false">R527-Q527</f>
        <v>-19892047</v>
      </c>
      <c r="T527" s="8" t="n">
        <f aca="false">R527/Q527</f>
        <v>0.00539765</v>
      </c>
      <c r="U527" s="9" t="n">
        <f aca="false">Q527*1.02</f>
        <v>20400000</v>
      </c>
      <c r="V527" s="9" t="n">
        <f aca="false">R527*1.02</f>
        <v>110112.06</v>
      </c>
      <c r="W527" s="1" t="n">
        <f aca="false">R527/Q527</f>
        <v>0.00539765</v>
      </c>
      <c r="X527" s="0" t="n">
        <v>1</v>
      </c>
    </row>
    <row r="528" customFormat="false" ht="17" hidden="false" customHeight="false" outlineLevel="0" collapsed="false">
      <c r="A528" s="4" t="s">
        <v>3738</v>
      </c>
      <c r="B528" s="4" t="s">
        <v>3739</v>
      </c>
      <c r="C528" s="4" t="s">
        <v>3740</v>
      </c>
      <c r="D528" s="4" t="s">
        <v>2066</v>
      </c>
      <c r="E528" s="4" t="n">
        <v>8.1</v>
      </c>
      <c r="F528" s="4" t="n">
        <v>78</v>
      </c>
      <c r="G528" s="7" t="n">
        <v>42528</v>
      </c>
      <c r="H528" s="4" t="s">
        <v>3741</v>
      </c>
      <c r="I528" s="4" t="s">
        <v>3742</v>
      </c>
      <c r="J528" s="6" t="n">
        <v>298414</v>
      </c>
      <c r="K528" s="4" t="s">
        <v>3743</v>
      </c>
      <c r="L528" s="7" t="n">
        <v>42433</v>
      </c>
      <c r="M528" s="4" t="s">
        <v>2069</v>
      </c>
      <c r="N528" s="4" t="s">
        <v>61</v>
      </c>
      <c r="O528" s="4" t="s">
        <v>3744</v>
      </c>
      <c r="P528" s="4" t="s">
        <v>3745</v>
      </c>
      <c r="Q528" s="0" t="n">
        <f aca="false">LOOKUP(A528,'budget_gross.tsv'!A$2:A$8468,'budget_gross.tsv'!B$2:B$8468)</f>
        <v>150000000</v>
      </c>
      <c r="R528" s="0" t="n">
        <f aca="false">LOOKUP(A528,'budget_gross.tsv'!A$2:A$8468,'budget_gross.tsv'!C$2:C$8468)</f>
        <v>341268248</v>
      </c>
      <c r="S528" s="8" t="n">
        <f aca="false">R528-Q528</f>
        <v>191268248</v>
      </c>
      <c r="T528" s="8" t="n">
        <f aca="false">R528/Q528</f>
        <v>2.27512165333333</v>
      </c>
      <c r="U528" s="9" t="n">
        <f aca="false">Q528*1.02</f>
        <v>153000000</v>
      </c>
      <c r="V528" s="9" t="n">
        <f aca="false">R528*1.02</f>
        <v>348093612.96</v>
      </c>
      <c r="W528" s="1" t="n">
        <f aca="false">R528/Q528</f>
        <v>2.27512165333333</v>
      </c>
      <c r="X528" s="0" t="n">
        <v>3</v>
      </c>
    </row>
    <row r="529" customFormat="false" ht="17" hidden="false" customHeight="false" outlineLevel="0" collapsed="false">
      <c r="A529" s="4" t="s">
        <v>3746</v>
      </c>
      <c r="B529" s="4" t="s">
        <v>3747</v>
      </c>
      <c r="C529" s="4" t="s">
        <v>3748</v>
      </c>
      <c r="D529" s="4" t="s">
        <v>2066</v>
      </c>
      <c r="E529" s="4" t="n">
        <v>7</v>
      </c>
      <c r="F529" s="4" t="n">
        <v>44</v>
      </c>
      <c r="G529" s="7" t="n">
        <v>42563</v>
      </c>
      <c r="H529" s="4" t="s">
        <v>1397</v>
      </c>
      <c r="I529" s="4" t="s">
        <v>3749</v>
      </c>
      <c r="J529" s="6" t="n">
        <v>12220</v>
      </c>
      <c r="K529" s="4" t="s">
        <v>3750</v>
      </c>
      <c r="L529" s="7" t="n">
        <v>42445</v>
      </c>
      <c r="M529" s="4" t="s">
        <v>347</v>
      </c>
      <c r="N529" s="4" t="s">
        <v>2124</v>
      </c>
      <c r="O529" s="4" t="s">
        <v>1167</v>
      </c>
      <c r="P529" s="4" t="s">
        <v>3751</v>
      </c>
      <c r="Q529" s="0" t="n">
        <f aca="false">LOOKUP(A529,'budget_gross.tsv'!A$2:A$8468,'budget_gross.tsv'!B$2:B$8468)</f>
        <v>13000000</v>
      </c>
      <c r="R529" s="0" t="n">
        <f aca="false">LOOKUP(A529,'budget_gross.tsv'!A$2:A$8468,'budget_gross.tsv'!C$2:C$8468)</f>
        <v>61693523</v>
      </c>
      <c r="S529" s="8" t="n">
        <f aca="false">R529-Q529</f>
        <v>48693523</v>
      </c>
      <c r="T529" s="8" t="n">
        <f aca="false">R529/Q529</f>
        <v>4.74565561538462</v>
      </c>
      <c r="U529" s="9" t="n">
        <f aca="false">Q529*1.02</f>
        <v>13260000</v>
      </c>
      <c r="V529" s="9" t="n">
        <f aca="false">R529*1.02</f>
        <v>62927393.46</v>
      </c>
      <c r="W529" s="1" t="n">
        <f aca="false">R529/Q529</f>
        <v>4.74565561538462</v>
      </c>
      <c r="X529" s="0" t="n">
        <v>4</v>
      </c>
    </row>
    <row r="530" customFormat="false" ht="17" hidden="false" customHeight="false" outlineLevel="0" collapsed="false">
      <c r="A530" s="4" t="s">
        <v>3752</v>
      </c>
      <c r="B530" s="4" t="s">
        <v>3753</v>
      </c>
      <c r="C530" s="4" t="s">
        <v>3754</v>
      </c>
      <c r="D530" s="4" t="s">
        <v>2066</v>
      </c>
      <c r="E530" s="4" t="n">
        <v>4.2</v>
      </c>
      <c r="F530" s="4" t="n">
        <v>22</v>
      </c>
      <c r="G530" s="7" t="n">
        <v>42598</v>
      </c>
      <c r="H530" s="4" t="s">
        <v>3755</v>
      </c>
      <c r="I530" s="4" t="s">
        <v>3756</v>
      </c>
      <c r="J530" s="6" t="n">
        <v>7675</v>
      </c>
      <c r="K530" s="4" t="s">
        <v>3430</v>
      </c>
      <c r="L530" s="7" t="n">
        <v>42461</v>
      </c>
      <c r="M530" s="4" t="s">
        <v>403</v>
      </c>
      <c r="N530" s="4" t="s">
        <v>446</v>
      </c>
      <c r="O530" s="4" t="s">
        <v>28</v>
      </c>
      <c r="P530" s="4" t="s">
        <v>3757</v>
      </c>
      <c r="Q530" s="0" t="n">
        <f aca="false">LOOKUP(A530,'budget_gross.tsv'!A$2:A$8468,'budget_gross.tsv'!B$2:B$8468)</f>
        <v>5000000</v>
      </c>
      <c r="R530" s="0" t="n">
        <f aca="false">LOOKUP(A530,'budget_gross.tsv'!A$2:A$8468,'budget_gross.tsv'!C$2:C$8468)</f>
        <v>20773070</v>
      </c>
      <c r="S530" s="8" t="n">
        <f aca="false">R530-Q530</f>
        <v>15773070</v>
      </c>
      <c r="T530" s="8" t="n">
        <f aca="false">R530/Q530</f>
        <v>4.154614</v>
      </c>
      <c r="U530" s="9" t="n">
        <f aca="false">Q530*1.02</f>
        <v>5100000</v>
      </c>
      <c r="V530" s="9" t="n">
        <f aca="false">R530*1.02</f>
        <v>21188531.4</v>
      </c>
      <c r="W530" s="1" t="n">
        <f aca="false">R530/Q530</f>
        <v>4.154614</v>
      </c>
      <c r="X530" s="0" t="n">
        <v>4</v>
      </c>
    </row>
    <row r="531" customFormat="false" ht="17" hidden="false" customHeight="false" outlineLevel="0" collapsed="false">
      <c r="A531" s="4" t="s">
        <v>3758</v>
      </c>
      <c r="B531" s="4" t="s">
        <v>3759</v>
      </c>
      <c r="C531" s="4" t="s">
        <v>3760</v>
      </c>
      <c r="D531" s="4" t="s">
        <v>2066</v>
      </c>
      <c r="E531" s="4" t="n">
        <v>7.4</v>
      </c>
      <c r="F531" s="4" t="n">
        <v>85</v>
      </c>
      <c r="G531" s="7" t="n">
        <v>42584</v>
      </c>
      <c r="H531" s="4" t="s">
        <v>3761</v>
      </c>
      <c r="I531" s="4" t="s">
        <v>3762</v>
      </c>
      <c r="J531" s="6" t="n">
        <v>3272</v>
      </c>
      <c r="K531" s="4" t="s">
        <v>3763</v>
      </c>
      <c r="L531" s="7" t="n">
        <v>42468</v>
      </c>
      <c r="M531" s="4" t="s">
        <v>197</v>
      </c>
      <c r="N531" s="4" t="s">
        <v>61</v>
      </c>
      <c r="O531" s="4" t="s">
        <v>959</v>
      </c>
      <c r="P531" s="4" t="s">
        <v>3764</v>
      </c>
      <c r="Q531" s="0" t="n">
        <f aca="false">LOOKUP(A531,'budget_gross.tsv'!A$2:A$8468,'budget_gross.tsv'!B$2:B$8468)</f>
        <v>12400000</v>
      </c>
      <c r="R531" s="0" t="n">
        <f aca="false">LOOKUP(A531,'budget_gross.tsv'!A$2:A$8468,'budget_gross.tsv'!C$2:C$8468)</f>
        <v>294313</v>
      </c>
      <c r="S531" s="8" t="n">
        <f aca="false">R531-Q531</f>
        <v>-12105687</v>
      </c>
      <c r="T531" s="8" t="n">
        <f aca="false">R531/Q531</f>
        <v>0.0237349193548387</v>
      </c>
      <c r="U531" s="9" t="n">
        <f aca="false">Q531*1.02</f>
        <v>12648000</v>
      </c>
      <c r="V531" s="9" t="n">
        <f aca="false">R531*1.02</f>
        <v>300199.26</v>
      </c>
      <c r="W531" s="1" t="n">
        <f aca="false">R531/Q531</f>
        <v>0.0237349193548387</v>
      </c>
      <c r="X531" s="0" t="n">
        <v>1</v>
      </c>
    </row>
    <row r="532" customFormat="false" ht="17" hidden="false" customHeight="false" outlineLevel="0" collapsed="false">
      <c r="A532" s="4" t="s">
        <v>3765</v>
      </c>
      <c r="B532" s="4" t="s">
        <v>3766</v>
      </c>
      <c r="C532" s="4" t="s">
        <v>3767</v>
      </c>
      <c r="D532" s="4" t="s">
        <v>2066</v>
      </c>
      <c r="E532" s="4" t="n">
        <v>7.5</v>
      </c>
      <c r="F532" s="4" t="n">
        <v>77</v>
      </c>
      <c r="G532" s="7" t="n">
        <v>42612</v>
      </c>
      <c r="H532" s="4" t="s">
        <v>147</v>
      </c>
      <c r="I532" s="4" t="s">
        <v>3768</v>
      </c>
      <c r="J532" s="6" t="n">
        <v>199288</v>
      </c>
      <c r="K532" s="4" t="s">
        <v>3769</v>
      </c>
      <c r="L532" s="7" t="n">
        <v>42475</v>
      </c>
      <c r="M532" s="4" t="s">
        <v>232</v>
      </c>
      <c r="N532" s="4" t="s">
        <v>2682</v>
      </c>
      <c r="O532" s="4" t="s">
        <v>3770</v>
      </c>
      <c r="P532" s="4" t="s">
        <v>3771</v>
      </c>
      <c r="Q532" s="0" t="n">
        <f aca="false">LOOKUP(A532,'budget_gross.tsv'!A$2:A$8468,'budget_gross.tsv'!B$2:B$8468)</f>
        <v>175000000</v>
      </c>
      <c r="R532" s="0" t="n">
        <f aca="false">LOOKUP(A532,'budget_gross.tsv'!A$2:A$8468,'budget_gross.tsv'!C$2:C$8468)</f>
        <v>364001123</v>
      </c>
      <c r="S532" s="8" t="n">
        <f aca="false">R532-Q532</f>
        <v>189001123</v>
      </c>
      <c r="T532" s="8" t="n">
        <f aca="false">R532/Q532</f>
        <v>2.08000641714286</v>
      </c>
      <c r="U532" s="9" t="n">
        <f aca="false">Q532*1.02</f>
        <v>178500000</v>
      </c>
      <c r="V532" s="9" t="n">
        <f aca="false">R532*1.02</f>
        <v>371281145.46</v>
      </c>
      <c r="W532" s="1" t="n">
        <f aca="false">R532/Q532</f>
        <v>2.08000641714286</v>
      </c>
      <c r="X532" s="0" t="n">
        <v>3</v>
      </c>
    </row>
    <row r="533" customFormat="false" ht="17" hidden="false" customHeight="false" outlineLevel="0" collapsed="false">
      <c r="A533" s="4" t="s">
        <v>3772</v>
      </c>
      <c r="B533" s="4" t="s">
        <v>3773</v>
      </c>
      <c r="C533" s="4" t="s">
        <v>3774</v>
      </c>
      <c r="D533" s="4" t="s">
        <v>2066</v>
      </c>
      <c r="E533" s="4" t="n">
        <v>5.6</v>
      </c>
      <c r="F533" s="4" t="n">
        <v>29</v>
      </c>
      <c r="G533" s="7" t="n">
        <v>42605</v>
      </c>
      <c r="H533" s="4" t="s">
        <v>1432</v>
      </c>
      <c r="I533" s="4" t="s">
        <v>3775</v>
      </c>
      <c r="J533" s="6" t="n">
        <v>7153</v>
      </c>
      <c r="K533" s="4" t="s">
        <v>3776</v>
      </c>
      <c r="L533" s="7" t="n">
        <v>42489</v>
      </c>
      <c r="M533" s="4" t="s">
        <v>272</v>
      </c>
      <c r="N533" s="4" t="s">
        <v>2431</v>
      </c>
      <c r="O533" s="4" t="s">
        <v>28</v>
      </c>
      <c r="P533" s="4" t="s">
        <v>3777</v>
      </c>
      <c r="Q533" s="0" t="n">
        <f aca="false">LOOKUP(A533,'budget_gross.tsv'!A$2:A$8468,'budget_gross.tsv'!B$2:B$8468)</f>
        <v>20000000</v>
      </c>
      <c r="R533" s="0" t="n">
        <f aca="false">LOOKUP(A533,'budget_gross.tsv'!A$2:A$8468,'budget_gross.tsv'!C$2:C$8468)</f>
        <v>8549740</v>
      </c>
      <c r="S533" s="8" t="n">
        <f aca="false">R533-Q533</f>
        <v>-11450260</v>
      </c>
      <c r="T533" s="8" t="n">
        <f aca="false">R533/Q533</f>
        <v>0.427487</v>
      </c>
      <c r="U533" s="9" t="n">
        <f aca="false">Q533*1.02</f>
        <v>20400000</v>
      </c>
      <c r="V533" s="9" t="n">
        <f aca="false">R533*1.02</f>
        <v>8720734.8</v>
      </c>
      <c r="W533" s="1" t="n">
        <f aca="false">R533/Q533</f>
        <v>0.427487</v>
      </c>
      <c r="X533" s="0" t="n">
        <v>1</v>
      </c>
    </row>
    <row r="534" customFormat="false" ht="17" hidden="false" customHeight="false" outlineLevel="0" collapsed="false">
      <c r="A534" s="4" t="s">
        <v>3778</v>
      </c>
      <c r="B534" s="4" t="s">
        <v>3779</v>
      </c>
      <c r="C534" s="4" t="s">
        <v>3780</v>
      </c>
      <c r="D534" s="4" t="s">
        <v>2066</v>
      </c>
      <c r="E534" s="4" t="n">
        <v>6.3</v>
      </c>
      <c r="F534" s="4" t="n">
        <v>43</v>
      </c>
      <c r="G534" s="7" t="n">
        <v>42598</v>
      </c>
      <c r="H534" s="4" t="s">
        <v>1397</v>
      </c>
      <c r="I534" s="4" t="s">
        <v>3781</v>
      </c>
      <c r="J534" s="6" t="n">
        <v>56028</v>
      </c>
      <c r="K534" s="4" t="s">
        <v>3782</v>
      </c>
      <c r="L534" s="7" t="n">
        <v>42510</v>
      </c>
      <c r="M534" s="4" t="s">
        <v>42</v>
      </c>
      <c r="N534" s="4" t="s">
        <v>2431</v>
      </c>
      <c r="O534" s="4" t="s">
        <v>872</v>
      </c>
      <c r="P534" s="4" t="s">
        <v>3783</v>
      </c>
      <c r="Q534" s="0" t="n">
        <f aca="false">LOOKUP(A534,'budget_gross.tsv'!A$2:A$8468,'budget_gross.tsv'!B$2:B$8468)</f>
        <v>73000000</v>
      </c>
      <c r="R534" s="0" t="n">
        <f aca="false">LOOKUP(A534,'budget_gross.tsv'!A$2:A$8468,'budget_gross.tsv'!C$2:C$8468)</f>
        <v>107509366</v>
      </c>
      <c r="S534" s="8" t="n">
        <f aca="false">R534-Q534</f>
        <v>34509366</v>
      </c>
      <c r="T534" s="8" t="n">
        <f aca="false">R534/Q534</f>
        <v>1.47273104109589</v>
      </c>
      <c r="U534" s="9" t="n">
        <f aca="false">Q534*1.02</f>
        <v>74460000</v>
      </c>
      <c r="V534" s="9" t="n">
        <f aca="false">R534*1.02</f>
        <v>109659553.32</v>
      </c>
      <c r="W534" s="1" t="n">
        <f aca="false">R534/Q534</f>
        <v>1.47273104109589</v>
      </c>
      <c r="X534" s="0" t="n">
        <v>2</v>
      </c>
    </row>
    <row r="535" customFormat="false" ht="17" hidden="false" customHeight="false" outlineLevel="0" collapsed="false">
      <c r="A535" s="4" t="s">
        <v>3784</v>
      </c>
      <c r="B535" s="4" t="s">
        <v>3785</v>
      </c>
      <c r="C535" s="4" t="s">
        <v>3786</v>
      </c>
      <c r="D535" s="4" t="s">
        <v>2066</v>
      </c>
      <c r="E535" s="4" t="n">
        <v>6.2</v>
      </c>
      <c r="F535" s="4" t="n">
        <v>34</v>
      </c>
      <c r="G535" s="7" t="n">
        <v>42661</v>
      </c>
      <c r="H535" s="4" t="s">
        <v>147</v>
      </c>
      <c r="I535" s="4" t="s">
        <v>2769</v>
      </c>
      <c r="J535" s="6" t="n">
        <v>57503</v>
      </c>
      <c r="K535" s="4" t="s">
        <v>3095</v>
      </c>
      <c r="L535" s="7" t="n">
        <v>42517</v>
      </c>
      <c r="M535" s="4" t="s">
        <v>756</v>
      </c>
      <c r="N535" s="4" t="s">
        <v>306</v>
      </c>
      <c r="O535" s="4" t="s">
        <v>438</v>
      </c>
      <c r="P535" s="4" t="s">
        <v>3787</v>
      </c>
      <c r="Q535" s="0" t="n">
        <f aca="false">LOOKUP(A535,'budget_gross.tsv'!A$2:A$8468,'budget_gross.tsv'!B$2:B$8468)</f>
        <v>170000000</v>
      </c>
      <c r="R535" s="0" t="n">
        <f aca="false">LOOKUP(A535,'budget_gross.tsv'!A$2:A$8468,'budget_gross.tsv'!C$2:C$8468)</f>
        <v>77042381</v>
      </c>
      <c r="S535" s="8" t="n">
        <f aca="false">R535-Q535</f>
        <v>-92957619</v>
      </c>
      <c r="T535" s="8" t="n">
        <f aca="false">R535/Q535</f>
        <v>0.453190476470588</v>
      </c>
      <c r="U535" s="9" t="n">
        <f aca="false">Q535*1.02</f>
        <v>173400000</v>
      </c>
      <c r="V535" s="9" t="n">
        <f aca="false">R535*1.02</f>
        <v>78583228.62</v>
      </c>
      <c r="W535" s="1" t="n">
        <f aca="false">R535/Q535</f>
        <v>0.453190476470588</v>
      </c>
      <c r="X535" s="0" t="n">
        <v>1</v>
      </c>
    </row>
    <row r="536" customFormat="false" ht="17" hidden="false" customHeight="false" outlineLevel="0" collapsed="false">
      <c r="A536" s="4" t="s">
        <v>3788</v>
      </c>
      <c r="B536" s="4" t="s">
        <v>3789</v>
      </c>
      <c r="C536" s="4" t="s">
        <v>3790</v>
      </c>
      <c r="D536" s="4" t="s">
        <v>2066</v>
      </c>
      <c r="E536" s="4" t="n">
        <v>6.5</v>
      </c>
      <c r="F536" s="4" t="n">
        <v>87</v>
      </c>
      <c r="G536" s="7" t="n">
        <v>42619</v>
      </c>
      <c r="H536" s="4" t="s">
        <v>3791</v>
      </c>
      <c r="I536" s="4" t="s">
        <v>3792</v>
      </c>
      <c r="J536" s="6" t="n">
        <v>16320</v>
      </c>
      <c r="K536" s="4" t="s">
        <v>3793</v>
      </c>
      <c r="L536" s="7" t="n">
        <v>42524</v>
      </c>
      <c r="M536" s="4" t="s">
        <v>427</v>
      </c>
      <c r="N536" s="4" t="s">
        <v>437</v>
      </c>
      <c r="O536" s="4" t="s">
        <v>3794</v>
      </c>
      <c r="P536" s="4" t="s">
        <v>3795</v>
      </c>
      <c r="Q536" s="0" t="n">
        <f aca="false">LOOKUP(A536,'budget_gross.tsv'!A$2:A$8468,'budget_gross.tsv'!B$2:B$8468)</f>
        <v>3000000</v>
      </c>
      <c r="R536" s="0" t="n">
        <f aca="false">LOOKUP(A536,'budget_gross.tsv'!A$2:A$8468,'budget_gross.tsv'!C$2:C$8468)</f>
        <v>14013564</v>
      </c>
      <c r="S536" s="8" t="n">
        <f aca="false">R536-Q536</f>
        <v>11013564</v>
      </c>
      <c r="T536" s="8" t="n">
        <f aca="false">R536/Q536</f>
        <v>4.671188</v>
      </c>
      <c r="U536" s="9" t="n">
        <f aca="false">Q536*1.02</f>
        <v>3060000</v>
      </c>
      <c r="V536" s="9" t="n">
        <f aca="false">R536*1.02</f>
        <v>14293835.28</v>
      </c>
      <c r="W536" s="1" t="n">
        <f aca="false">R536/Q536</f>
        <v>4.671188</v>
      </c>
      <c r="X536" s="0" t="n">
        <v>4</v>
      </c>
    </row>
    <row r="537" customFormat="false" ht="17" hidden="false" customHeight="false" outlineLevel="0" collapsed="false">
      <c r="A537" s="4" t="s">
        <v>3796</v>
      </c>
      <c r="B537" s="4" t="s">
        <v>3797</v>
      </c>
      <c r="C537" s="4" t="s">
        <v>3798</v>
      </c>
      <c r="D537" s="4" t="s">
        <v>2066</v>
      </c>
      <c r="E537" s="4" t="n">
        <v>7.4</v>
      </c>
      <c r="F537" s="4" t="n">
        <v>77</v>
      </c>
      <c r="G537" s="7" t="n">
        <v>42689</v>
      </c>
      <c r="H537" s="4" t="s">
        <v>229</v>
      </c>
      <c r="I537" s="4" t="s">
        <v>3799</v>
      </c>
      <c r="J537" s="6" t="n">
        <v>161168</v>
      </c>
      <c r="K537" s="4" t="s">
        <v>3800</v>
      </c>
      <c r="L537" s="7" t="n">
        <v>42538</v>
      </c>
      <c r="M537" s="4" t="s">
        <v>42</v>
      </c>
      <c r="N537" s="4" t="s">
        <v>61</v>
      </c>
      <c r="O537" s="4" t="s">
        <v>3801</v>
      </c>
      <c r="P537" s="4" t="s">
        <v>3802</v>
      </c>
      <c r="Q537" s="0" t="n">
        <f aca="false">LOOKUP(A537,'budget_gross.tsv'!A$2:A$8468,'budget_gross.tsv'!B$2:B$8468)</f>
        <v>200000000</v>
      </c>
      <c r="R537" s="0" t="n">
        <f aca="false">LOOKUP(A537,'budget_gross.tsv'!A$2:A$8468,'budget_gross.tsv'!C$2:C$8468)</f>
        <v>486295561</v>
      </c>
      <c r="S537" s="8" t="n">
        <f aca="false">R537-Q537</f>
        <v>286295561</v>
      </c>
      <c r="T537" s="8" t="n">
        <f aca="false">R537/Q537</f>
        <v>2.431477805</v>
      </c>
      <c r="U537" s="9" t="n">
        <f aca="false">Q537*1.02</f>
        <v>204000000</v>
      </c>
      <c r="V537" s="9" t="n">
        <f aca="false">R537*1.02</f>
        <v>496021472.22</v>
      </c>
      <c r="W537" s="1" t="n">
        <f aca="false">R537/Q537</f>
        <v>2.431477805</v>
      </c>
      <c r="X537" s="0" t="n">
        <v>3</v>
      </c>
    </row>
    <row r="538" customFormat="false" ht="17" hidden="false" customHeight="false" outlineLevel="0" collapsed="false">
      <c r="A538" s="4" t="s">
        <v>3803</v>
      </c>
      <c r="B538" s="4" t="s">
        <v>3804</v>
      </c>
      <c r="C538" s="4" t="s">
        <v>3805</v>
      </c>
      <c r="D538" s="4" t="s">
        <v>2066</v>
      </c>
      <c r="E538" s="4" t="n">
        <v>6.4</v>
      </c>
      <c r="F538" s="4" t="n">
        <v>66</v>
      </c>
      <c r="G538" s="7" t="n">
        <v>42703</v>
      </c>
      <c r="H538" s="4" t="s">
        <v>147</v>
      </c>
      <c r="I538" s="4" t="s">
        <v>3806</v>
      </c>
      <c r="J538" s="6" t="n">
        <v>51164</v>
      </c>
      <c r="K538" s="4" t="s">
        <v>3109</v>
      </c>
      <c r="L538" s="7" t="n">
        <v>42552</v>
      </c>
      <c r="M538" s="4" t="s">
        <v>871</v>
      </c>
      <c r="N538" s="4" t="s">
        <v>306</v>
      </c>
      <c r="O538" s="4" t="s">
        <v>3807</v>
      </c>
      <c r="P538" s="4" t="s">
        <v>3808</v>
      </c>
      <c r="Q538" s="0" t="n">
        <f aca="false">LOOKUP(A538,'budget_gross.tsv'!A$2:A$8468,'budget_gross.tsv'!B$2:B$8468)</f>
        <v>140000000</v>
      </c>
      <c r="R538" s="0" t="n">
        <f aca="false">LOOKUP(A538,'budget_gross.tsv'!A$2:A$8468,'budget_gross.tsv'!C$2:C$8468)</f>
        <v>55483770</v>
      </c>
      <c r="S538" s="8" t="n">
        <f aca="false">R538-Q538</f>
        <v>-84516230</v>
      </c>
      <c r="T538" s="8" t="n">
        <f aca="false">R538/Q538</f>
        <v>0.396312642857143</v>
      </c>
      <c r="U538" s="9" t="n">
        <f aca="false">Q538*1.02</f>
        <v>142800000</v>
      </c>
      <c r="V538" s="9" t="n">
        <f aca="false">R538*1.02</f>
        <v>56593445.4</v>
      </c>
      <c r="W538" s="1" t="n">
        <f aca="false">R538/Q538</f>
        <v>0.396312642857143</v>
      </c>
      <c r="X538" s="0" t="n">
        <v>1</v>
      </c>
    </row>
    <row r="539" customFormat="false" ht="17" hidden="false" customHeight="false" outlineLevel="0" collapsed="false">
      <c r="A539" s="4" t="s">
        <v>3809</v>
      </c>
      <c r="B539" s="4" t="s">
        <v>3810</v>
      </c>
      <c r="C539" s="4" t="s">
        <v>3811</v>
      </c>
      <c r="D539" s="4" t="s">
        <v>2066</v>
      </c>
      <c r="E539" s="4" t="n">
        <v>6.6</v>
      </c>
      <c r="F539" s="4" t="n">
        <v>61</v>
      </c>
      <c r="G539" s="7" t="n">
        <v>42710</v>
      </c>
      <c r="H539" s="4" t="s">
        <v>86</v>
      </c>
      <c r="I539" s="4" t="s">
        <v>3812</v>
      </c>
      <c r="J539" s="6" t="n">
        <v>122863</v>
      </c>
      <c r="K539" s="4" t="s">
        <v>3813</v>
      </c>
      <c r="L539" s="7" t="n">
        <v>42559</v>
      </c>
      <c r="M539" s="4" t="s">
        <v>89</v>
      </c>
      <c r="N539" s="4" t="s">
        <v>61</v>
      </c>
      <c r="O539" s="4" t="s">
        <v>3814</v>
      </c>
      <c r="P539" s="4" t="s">
        <v>3815</v>
      </c>
      <c r="Q539" s="0" t="n">
        <f aca="false">LOOKUP(A539,'budget_gross.tsv'!A$2:A$8468,'budget_gross.tsv'!B$2:B$8468)</f>
        <v>75000000</v>
      </c>
      <c r="R539" s="0" t="n">
        <f aca="false">LOOKUP(A539,'budget_gross.tsv'!A$2:A$8468,'budget_gross.tsv'!C$2:C$8468)</f>
        <v>368384330</v>
      </c>
      <c r="S539" s="8" t="n">
        <f aca="false">R539-Q539</f>
        <v>293384330</v>
      </c>
      <c r="T539" s="8" t="n">
        <f aca="false">R539/Q539</f>
        <v>4.91179106666667</v>
      </c>
      <c r="U539" s="9" t="n">
        <f aca="false">Q539*1.02</f>
        <v>76500000</v>
      </c>
      <c r="V539" s="9" t="n">
        <f aca="false">R539*1.02</f>
        <v>375752016.6</v>
      </c>
      <c r="W539" s="1" t="n">
        <f aca="false">R539/Q539</f>
        <v>4.91179106666667</v>
      </c>
      <c r="X539" s="0" t="n">
        <v>4</v>
      </c>
    </row>
    <row r="540" customFormat="false" ht="17" hidden="false" customHeight="false" outlineLevel="0" collapsed="false">
      <c r="A540" s="4" t="s">
        <v>3816</v>
      </c>
      <c r="B540" s="4" t="s">
        <v>3817</v>
      </c>
      <c r="C540" s="4" t="s">
        <v>3818</v>
      </c>
      <c r="D540" s="4" t="s">
        <v>2066</v>
      </c>
      <c r="E540" s="4" t="n">
        <v>5.7</v>
      </c>
      <c r="F540" s="4" t="n">
        <v>34</v>
      </c>
      <c r="G540" s="7" t="n">
        <v>42654</v>
      </c>
      <c r="H540" s="4" t="s">
        <v>95</v>
      </c>
      <c r="I540" s="4" t="s">
        <v>3819</v>
      </c>
      <c r="J540" s="6" t="n">
        <v>34655</v>
      </c>
      <c r="K540" s="4" t="s">
        <v>3820</v>
      </c>
      <c r="L540" s="7" t="n">
        <v>42573</v>
      </c>
      <c r="M540" s="4" t="s">
        <v>272</v>
      </c>
      <c r="N540" s="4" t="s">
        <v>61</v>
      </c>
      <c r="O540" s="4" t="s">
        <v>117</v>
      </c>
      <c r="P540" s="4" t="s">
        <v>3821</v>
      </c>
      <c r="Q540" s="0" t="n">
        <f aca="false">LOOKUP(A540,'budget_gross.tsv'!A$2:A$8468,'budget_gross.tsv'!B$2:B$8468)</f>
        <v>105000000</v>
      </c>
      <c r="R540" s="0" t="n">
        <f aca="false">LOOKUP(A540,'budget_gross.tsv'!A$2:A$8468,'budget_gross.tsv'!C$2:C$8468)</f>
        <v>64063008</v>
      </c>
      <c r="S540" s="8" t="n">
        <f aca="false">R540-Q540</f>
        <v>-40936992</v>
      </c>
      <c r="T540" s="8" t="n">
        <f aca="false">R540/Q540</f>
        <v>0.610123885714286</v>
      </c>
      <c r="U540" s="9" t="n">
        <f aca="false">Q540*1.02</f>
        <v>107100000</v>
      </c>
      <c r="V540" s="9" t="n">
        <f aca="false">R540*1.02</f>
        <v>65344268.16</v>
      </c>
      <c r="W540" s="1" t="n">
        <f aca="false">R540/Q540</f>
        <v>0.610123885714286</v>
      </c>
      <c r="X540" s="0" t="n">
        <v>1</v>
      </c>
    </row>
    <row r="541" customFormat="false" ht="17" hidden="false" customHeight="false" outlineLevel="0" collapsed="false">
      <c r="A541" s="4" t="s">
        <v>3822</v>
      </c>
      <c r="B541" s="4" t="s">
        <v>3823</v>
      </c>
      <c r="C541" s="4" t="s">
        <v>3824</v>
      </c>
      <c r="D541" s="4" t="s">
        <v>2066</v>
      </c>
      <c r="E541" s="4" t="n">
        <v>5.3</v>
      </c>
      <c r="F541" s="4" t="n">
        <v>11</v>
      </c>
      <c r="G541" s="7" t="n">
        <v>42675</v>
      </c>
      <c r="H541" s="4" t="s">
        <v>3825</v>
      </c>
      <c r="I541" s="4" t="s">
        <v>3826</v>
      </c>
      <c r="J541" s="6" t="n">
        <v>12533</v>
      </c>
      <c r="K541" s="4" t="s">
        <v>3827</v>
      </c>
      <c r="L541" s="7" t="n">
        <v>42587</v>
      </c>
      <c r="M541" s="4" t="s">
        <v>89</v>
      </c>
      <c r="N541" s="4" t="s">
        <v>99</v>
      </c>
      <c r="O541" s="4" t="s">
        <v>28</v>
      </c>
      <c r="P541" s="4" t="s">
        <v>3828</v>
      </c>
      <c r="Q541" s="0" t="n">
        <f aca="false">LOOKUP(A541,'budget_gross.tsv'!A$2:A$8468,'budget_gross.tsv'!B$2:B$8468)</f>
        <v>30000000</v>
      </c>
      <c r="R541" s="0" t="n">
        <f aca="false">LOOKUP(A541,'budget_gross.tsv'!A$2:A$8468,'budget_gross.tsv'!C$2:C$8468)</f>
        <v>19637449</v>
      </c>
      <c r="S541" s="8" t="n">
        <f aca="false">R541-Q541</f>
        <v>-10362551</v>
      </c>
      <c r="T541" s="8" t="n">
        <f aca="false">R541/Q541</f>
        <v>0.654581633333333</v>
      </c>
      <c r="U541" s="9" t="n">
        <f aca="false">Q541*1.02</f>
        <v>30600000</v>
      </c>
      <c r="V541" s="9" t="n">
        <f aca="false">R541*1.02</f>
        <v>20030197.98</v>
      </c>
      <c r="W541" s="1" t="n">
        <f aca="false">R541/Q541</f>
        <v>0.654581633333333</v>
      </c>
      <c r="X541" s="0" t="n">
        <v>1</v>
      </c>
    </row>
    <row r="542" customFormat="false" ht="17" hidden="false" customHeight="false" outlineLevel="0" collapsed="false">
      <c r="A542" s="4" t="s">
        <v>3829</v>
      </c>
      <c r="B542" s="4" t="s">
        <v>3830</v>
      </c>
      <c r="C542" s="4" t="s">
        <v>3831</v>
      </c>
      <c r="D542" s="4" t="s">
        <v>2066</v>
      </c>
      <c r="E542" s="4" t="n">
        <v>7.8</v>
      </c>
      <c r="F542" s="4" t="n">
        <v>70</v>
      </c>
      <c r="G542" s="4" t="s">
        <v>28</v>
      </c>
      <c r="H542" s="4" t="s">
        <v>2001</v>
      </c>
      <c r="I542" s="4" t="s">
        <v>3832</v>
      </c>
      <c r="J542" s="6" t="n">
        <v>39574</v>
      </c>
      <c r="K542" s="4" t="s">
        <v>3833</v>
      </c>
      <c r="L542" s="7" t="n">
        <v>42587</v>
      </c>
      <c r="M542" s="4" t="s">
        <v>2069</v>
      </c>
      <c r="N542" s="4" t="s">
        <v>2115</v>
      </c>
      <c r="O542" s="4" t="s">
        <v>707</v>
      </c>
      <c r="P542" s="4" t="s">
        <v>3834</v>
      </c>
      <c r="Q542" s="0" t="n">
        <f aca="false">LOOKUP(A542,'budget_gross.tsv'!A$2:A$8468,'budget_gross.tsv'!B$2:B$8468)</f>
        <v>81200000</v>
      </c>
      <c r="R542" s="0" t="n">
        <f aca="false">LOOKUP(A542,'budget_gross.tsv'!A$2:A$8468,'budget_gross.tsv'!C$2:C$8468)</f>
        <v>1339152</v>
      </c>
      <c r="S542" s="8" t="n">
        <f aca="false">R542-Q542</f>
        <v>-79860848</v>
      </c>
      <c r="T542" s="8" t="n">
        <f aca="false">R542/Q542</f>
        <v>0.0164920197044335</v>
      </c>
      <c r="U542" s="9" t="n">
        <f aca="false">Q542*1.02</f>
        <v>82824000</v>
      </c>
      <c r="V542" s="9" t="n">
        <f aca="false">R542*1.02</f>
        <v>1365935.04</v>
      </c>
      <c r="W542" s="1" t="n">
        <f aca="false">R542/Q542</f>
        <v>0.0164920197044335</v>
      </c>
      <c r="X542" s="0" t="n">
        <v>1</v>
      </c>
    </row>
    <row r="543" customFormat="false" ht="17" hidden="false" customHeight="false" outlineLevel="0" collapsed="false">
      <c r="A543" s="4" t="s">
        <v>3835</v>
      </c>
      <c r="B543" s="4" t="s">
        <v>3836</v>
      </c>
      <c r="C543" s="4" t="s">
        <v>3837</v>
      </c>
      <c r="D543" s="4" t="s">
        <v>2066</v>
      </c>
      <c r="E543" s="4" t="n">
        <v>6.8</v>
      </c>
      <c r="F543" s="4" t="n">
        <v>71</v>
      </c>
      <c r="G543" s="7" t="n">
        <v>42703</v>
      </c>
      <c r="H543" s="4" t="s">
        <v>147</v>
      </c>
      <c r="I543" s="4" t="s">
        <v>3838</v>
      </c>
      <c r="J543" s="6" t="n">
        <v>36586</v>
      </c>
      <c r="K543" s="4" t="s">
        <v>3839</v>
      </c>
      <c r="L543" s="7" t="n">
        <v>42594</v>
      </c>
      <c r="M543" s="4" t="s">
        <v>165</v>
      </c>
      <c r="N543" s="4" t="s">
        <v>306</v>
      </c>
      <c r="O543" s="4" t="s">
        <v>1167</v>
      </c>
      <c r="P543" s="4" t="s">
        <v>3840</v>
      </c>
      <c r="Q543" s="0" t="n">
        <f aca="false">LOOKUP(A543,'budget_gross.tsv'!A$2:A$8468,'budget_gross.tsv'!B$2:B$8468)</f>
        <v>65000000</v>
      </c>
      <c r="R543" s="0" t="n">
        <f aca="false">LOOKUP(A543,'budget_gross.tsv'!A$2:A$8468,'budget_gross.tsv'!C$2:C$8468)</f>
        <v>76204454</v>
      </c>
      <c r="S543" s="8" t="n">
        <f aca="false">R543-Q543</f>
        <v>11204454</v>
      </c>
      <c r="T543" s="8" t="n">
        <f aca="false">R543/Q543</f>
        <v>1.17237621538462</v>
      </c>
      <c r="U543" s="9" t="n">
        <f aca="false">Q543*1.02</f>
        <v>66300000</v>
      </c>
      <c r="V543" s="9" t="n">
        <f aca="false">R543*1.02</f>
        <v>77728543.08</v>
      </c>
      <c r="W543" s="1" t="n">
        <f aca="false">R543/Q543</f>
        <v>1.17237621538462</v>
      </c>
      <c r="X543" s="0" t="n">
        <v>2</v>
      </c>
    </row>
    <row r="544" customFormat="false" ht="17" hidden="false" customHeight="false" outlineLevel="0" collapsed="false">
      <c r="A544" s="4" t="s">
        <v>3841</v>
      </c>
      <c r="B544" s="4" t="s">
        <v>3842</v>
      </c>
      <c r="C544" s="4" t="s">
        <v>3843</v>
      </c>
      <c r="D544" s="4" t="s">
        <v>2066</v>
      </c>
      <c r="E544" s="4" t="n">
        <v>7.9</v>
      </c>
      <c r="F544" s="4" t="n">
        <v>84</v>
      </c>
      <c r="G544" s="7" t="n">
        <v>42696</v>
      </c>
      <c r="H544" s="4" t="s">
        <v>1432</v>
      </c>
      <c r="I544" s="4" t="s">
        <v>3844</v>
      </c>
      <c r="J544" s="6" t="n">
        <v>74769</v>
      </c>
      <c r="K544" s="4" t="s">
        <v>3845</v>
      </c>
      <c r="L544" s="7" t="n">
        <v>42601</v>
      </c>
      <c r="M544" s="4" t="s">
        <v>133</v>
      </c>
      <c r="N544" s="4" t="s">
        <v>80</v>
      </c>
      <c r="O544" s="4" t="s">
        <v>3846</v>
      </c>
      <c r="P544" s="4" t="s">
        <v>3847</v>
      </c>
      <c r="Q544" s="0" t="n">
        <f aca="false">LOOKUP(A544,'budget_gross.tsv'!A$2:A$8468,'budget_gross.tsv'!B$2:B$8468)</f>
        <v>60000000</v>
      </c>
      <c r="R544" s="0" t="n">
        <f aca="false">LOOKUP(A544,'budget_gross.tsv'!A$2:A$8468,'budget_gross.tsv'!C$2:C$8468)</f>
        <v>48023088</v>
      </c>
      <c r="S544" s="8" t="n">
        <f aca="false">R544-Q544</f>
        <v>-11976912</v>
      </c>
      <c r="T544" s="8" t="n">
        <f aca="false">R544/Q544</f>
        <v>0.8003848</v>
      </c>
      <c r="U544" s="9" t="n">
        <f aca="false">Q544*1.02</f>
        <v>61200000</v>
      </c>
      <c r="V544" s="9" t="n">
        <f aca="false">R544*1.02</f>
        <v>48983549.76</v>
      </c>
      <c r="W544" s="1" t="n">
        <f aca="false">R544/Q544</f>
        <v>0.8003848</v>
      </c>
      <c r="X544" s="0" t="n">
        <v>1</v>
      </c>
    </row>
    <row r="545" customFormat="false" ht="17" hidden="false" customHeight="false" outlineLevel="0" collapsed="false">
      <c r="A545" s="4" t="s">
        <v>3848</v>
      </c>
      <c r="B545" s="4" t="s">
        <v>3849</v>
      </c>
      <c r="C545" s="4" t="s">
        <v>3850</v>
      </c>
      <c r="D545" s="4" t="s">
        <v>2066</v>
      </c>
      <c r="E545" s="4" t="n">
        <v>7.2</v>
      </c>
      <c r="F545" s="4" t="n">
        <v>35</v>
      </c>
      <c r="G545" s="7" t="n">
        <v>42724</v>
      </c>
      <c r="H545" s="4" t="s">
        <v>28</v>
      </c>
      <c r="I545" s="4" t="s">
        <v>3851</v>
      </c>
      <c r="J545" s="6" t="n">
        <v>2396</v>
      </c>
      <c r="K545" s="4" t="s">
        <v>3852</v>
      </c>
      <c r="L545" s="7" t="n">
        <v>42608</v>
      </c>
      <c r="M545" s="4" t="s">
        <v>1487</v>
      </c>
      <c r="N545" s="4" t="s">
        <v>3853</v>
      </c>
      <c r="O545" s="4" t="s">
        <v>28</v>
      </c>
      <c r="P545" s="4" t="s">
        <v>3854</v>
      </c>
      <c r="Q545" s="0" t="n">
        <f aca="false">LOOKUP(A545,'budget_gross.tsv'!A$2:A$8468,'budget_gross.tsv'!B$2:B$8468)</f>
        <v>9000000</v>
      </c>
      <c r="R545" s="0" t="n">
        <f aca="false">LOOKUP(A545,'budget_gross.tsv'!A$2:A$8468,'budget_gross.tsv'!C$2:C$8468)</f>
        <v>1987603</v>
      </c>
      <c r="S545" s="8" t="n">
        <f aca="false">R545-Q545</f>
        <v>-7012397</v>
      </c>
      <c r="T545" s="8" t="n">
        <f aca="false">R545/Q545</f>
        <v>0.220844777777778</v>
      </c>
      <c r="U545" s="9" t="n">
        <f aca="false">Q545*1.02</f>
        <v>9180000</v>
      </c>
      <c r="V545" s="9" t="n">
        <f aca="false">R545*1.02</f>
        <v>2027355.06</v>
      </c>
      <c r="W545" s="1" t="n">
        <f aca="false">R545/Q545</f>
        <v>0.220844777777778</v>
      </c>
      <c r="X545" s="0" t="n">
        <v>1</v>
      </c>
    </row>
    <row r="546" customFormat="false" ht="17" hidden="false" customHeight="false" outlineLevel="0" collapsed="false">
      <c r="A546" s="4" t="s">
        <v>3855</v>
      </c>
      <c r="B546" s="4" t="s">
        <v>3856</v>
      </c>
      <c r="C546" s="4" t="s">
        <v>3857</v>
      </c>
      <c r="D546" s="4" t="s">
        <v>2066</v>
      </c>
      <c r="E546" s="4" t="n">
        <v>6.2</v>
      </c>
      <c r="F546" s="4" t="n">
        <v>43</v>
      </c>
      <c r="G546" s="7" t="n">
        <v>42724</v>
      </c>
      <c r="H546" s="4" t="s">
        <v>3858</v>
      </c>
      <c r="I546" s="4" t="s">
        <v>3859</v>
      </c>
      <c r="J546" s="4" t="n">
        <v>645</v>
      </c>
      <c r="K546" s="4" t="s">
        <v>3860</v>
      </c>
      <c r="L546" s="7" t="n">
        <v>42629</v>
      </c>
      <c r="M546" s="4" t="s">
        <v>180</v>
      </c>
      <c r="N546" s="4" t="s">
        <v>3861</v>
      </c>
      <c r="O546" s="4" t="s">
        <v>28</v>
      </c>
      <c r="P546" s="4" t="s">
        <v>3862</v>
      </c>
      <c r="Q546" s="0" t="n">
        <f aca="false">LOOKUP(A546,'budget_gross.tsv'!A$2:A$8468,'budget_gross.tsv'!B$2:B$8468)</f>
        <v>10000000</v>
      </c>
      <c r="R546" s="0" t="n">
        <f aca="false">LOOKUP(A546,'budget_gross.tsv'!A$2:A$8468,'budget_gross.tsv'!C$2:C$8468)</f>
        <v>2379745</v>
      </c>
      <c r="S546" s="8" t="n">
        <f aca="false">R546-Q546</f>
        <v>-7620255</v>
      </c>
      <c r="T546" s="8" t="n">
        <f aca="false">R546/Q546</f>
        <v>0.2379745</v>
      </c>
      <c r="U546" s="9" t="n">
        <f aca="false">Q546*1.02</f>
        <v>10200000</v>
      </c>
      <c r="V546" s="9" t="n">
        <f aca="false">R546*1.02</f>
        <v>2427339.9</v>
      </c>
      <c r="W546" s="1" t="n">
        <f aca="false">R546/Q546</f>
        <v>0.2379745</v>
      </c>
      <c r="X546" s="0" t="n">
        <v>1</v>
      </c>
    </row>
    <row r="547" customFormat="false" ht="17" hidden="false" customHeight="false" outlineLevel="0" collapsed="false">
      <c r="A547" s="4" t="s">
        <v>3863</v>
      </c>
      <c r="B547" s="4" t="s">
        <v>3864</v>
      </c>
      <c r="C547" s="4" t="s">
        <v>3865</v>
      </c>
      <c r="D547" s="4" t="s">
        <v>2066</v>
      </c>
      <c r="E547" s="4" t="n">
        <v>6.9</v>
      </c>
      <c r="F547" s="4" t="n">
        <v>56</v>
      </c>
      <c r="G547" s="7" t="n">
        <v>42724</v>
      </c>
      <c r="H547" s="4" t="s">
        <v>2273</v>
      </c>
      <c r="I547" s="4" t="s">
        <v>3866</v>
      </c>
      <c r="J547" s="6" t="n">
        <v>34680</v>
      </c>
      <c r="K547" s="4" t="s">
        <v>3867</v>
      </c>
      <c r="L547" s="7" t="n">
        <v>42636</v>
      </c>
      <c r="M547" s="4" t="s">
        <v>89</v>
      </c>
      <c r="N547" s="4" t="s">
        <v>61</v>
      </c>
      <c r="O547" s="4" t="s">
        <v>3868</v>
      </c>
      <c r="P547" s="4" t="s">
        <v>3869</v>
      </c>
      <c r="Q547" s="0" t="n">
        <f aca="false">LOOKUP(A547,'budget_gross.tsv'!A$2:A$8468,'budget_gross.tsv'!B$2:B$8468)</f>
        <v>70000000</v>
      </c>
      <c r="R547" s="0" t="n">
        <f aca="false">LOOKUP(A547,'budget_gross.tsv'!A$2:A$8468,'budget_gross.tsv'!C$2:C$8468)</f>
        <v>72655779</v>
      </c>
      <c r="S547" s="8" t="n">
        <f aca="false">R547-Q547</f>
        <v>2655779</v>
      </c>
      <c r="T547" s="8" t="n">
        <f aca="false">R547/Q547</f>
        <v>1.0379397</v>
      </c>
      <c r="U547" s="9" t="n">
        <f aca="false">Q547*1.02</f>
        <v>71400000</v>
      </c>
      <c r="V547" s="9" t="n">
        <f aca="false">R547*1.02</f>
        <v>74108894.58</v>
      </c>
      <c r="W547" s="1" t="n">
        <f aca="false">R547/Q547</f>
        <v>1.0379397</v>
      </c>
      <c r="X547" s="0" t="n">
        <v>2</v>
      </c>
    </row>
    <row r="548" customFormat="false" ht="17" hidden="false" customHeight="false" outlineLevel="0" collapsed="false">
      <c r="A548" s="4" t="s">
        <v>3870</v>
      </c>
      <c r="B548" s="4" t="s">
        <v>3871</v>
      </c>
      <c r="C548" s="4" t="s">
        <v>3872</v>
      </c>
      <c r="D548" s="4" t="s">
        <v>2066</v>
      </c>
      <c r="E548" s="4" t="n">
        <v>7.4</v>
      </c>
      <c r="F548" s="4" t="n">
        <v>73</v>
      </c>
      <c r="G548" s="4" t="s">
        <v>28</v>
      </c>
      <c r="H548" s="4" t="s">
        <v>112</v>
      </c>
      <c r="I548" s="4" t="s">
        <v>3873</v>
      </c>
      <c r="J548" s="6" t="n">
        <v>6778</v>
      </c>
      <c r="K548" s="4" t="s">
        <v>2690</v>
      </c>
      <c r="L548" s="7" t="n">
        <v>42643</v>
      </c>
      <c r="M548" s="4" t="s">
        <v>1362</v>
      </c>
      <c r="N548" s="4" t="s">
        <v>2478</v>
      </c>
      <c r="O548" s="4" t="s">
        <v>3874</v>
      </c>
      <c r="P548" s="4" t="s">
        <v>3875</v>
      </c>
      <c r="Q548" s="0" t="n">
        <f aca="false">LOOKUP(A548,'budget_gross.tsv'!A$2:A$8468,'budget_gross.tsv'!B$2:B$8468)</f>
        <v>15000000</v>
      </c>
      <c r="R548" s="0" t="n">
        <f aca="false">LOOKUP(A548,'budget_gross.tsv'!A$2:A$8468,'budget_gross.tsv'!C$2:C$8468)</f>
        <v>8805918</v>
      </c>
      <c r="S548" s="8" t="n">
        <f aca="false">R548-Q548</f>
        <v>-6194082</v>
      </c>
      <c r="T548" s="8" t="n">
        <f aca="false">R548/Q548</f>
        <v>0.5870612</v>
      </c>
      <c r="U548" s="9" t="n">
        <f aca="false">Q548*1.02</f>
        <v>15300000</v>
      </c>
      <c r="V548" s="9" t="n">
        <f aca="false">R548*1.02</f>
        <v>8982036.36</v>
      </c>
      <c r="W548" s="1" t="n">
        <f aca="false">R548/Q548</f>
        <v>0.5870612</v>
      </c>
      <c r="X548" s="0" t="n">
        <v>1</v>
      </c>
    </row>
    <row r="549" customFormat="false" ht="17" hidden="false" customHeight="false" outlineLevel="0" collapsed="false">
      <c r="A549" s="4" t="s">
        <v>3876</v>
      </c>
      <c r="B549" s="4" t="s">
        <v>3877</v>
      </c>
      <c r="C549" s="4" t="s">
        <v>3878</v>
      </c>
      <c r="D549" s="4" t="s">
        <v>2066</v>
      </c>
      <c r="E549" s="4" t="n">
        <v>6.1</v>
      </c>
      <c r="F549" s="4" t="n">
        <v>51</v>
      </c>
      <c r="G549" s="7" t="n">
        <v>42738</v>
      </c>
      <c r="H549" s="4" t="s">
        <v>3879</v>
      </c>
      <c r="I549" s="4" t="s">
        <v>3880</v>
      </c>
      <c r="J549" s="6" t="n">
        <v>3875</v>
      </c>
      <c r="K549" s="4" t="s">
        <v>2229</v>
      </c>
      <c r="L549" s="7" t="n">
        <v>42650</v>
      </c>
      <c r="M549" s="4" t="s">
        <v>60</v>
      </c>
      <c r="N549" s="4" t="s">
        <v>2091</v>
      </c>
      <c r="O549" s="4" t="s">
        <v>537</v>
      </c>
      <c r="P549" s="4" t="s">
        <v>3881</v>
      </c>
      <c r="Q549" s="0" t="n">
        <f aca="false">LOOKUP(A549,'budget_gross.tsv'!A$2:A$8468,'budget_gross.tsv'!B$2:B$8468)</f>
        <v>8500000</v>
      </c>
      <c r="R549" s="0" t="n">
        <f aca="false">LOOKUP(A549,'budget_gross.tsv'!A$2:A$8468,'budget_gross.tsv'!C$2:C$8468)</f>
        <v>19985196</v>
      </c>
      <c r="S549" s="8" t="n">
        <f aca="false">R549-Q549</f>
        <v>11485196</v>
      </c>
      <c r="T549" s="8" t="n">
        <f aca="false">R549/Q549</f>
        <v>2.35119952941176</v>
      </c>
      <c r="U549" s="9" t="n">
        <f aca="false">Q549*1.02</f>
        <v>8670000</v>
      </c>
      <c r="V549" s="9" t="n">
        <f aca="false">R549*1.02</f>
        <v>20384899.92</v>
      </c>
      <c r="W549" s="1" t="n">
        <f aca="false">R549/Q549</f>
        <v>2.35119952941176</v>
      </c>
      <c r="X549" s="0" t="n">
        <v>3</v>
      </c>
    </row>
    <row r="550" customFormat="false" ht="17" hidden="false" customHeight="false" outlineLevel="0" collapsed="false">
      <c r="A550" s="4" t="s">
        <v>3882</v>
      </c>
      <c r="B550" s="4" t="s">
        <v>3883</v>
      </c>
      <c r="C550" s="4" t="s">
        <v>3884</v>
      </c>
      <c r="D550" s="4" t="s">
        <v>2066</v>
      </c>
      <c r="E550" s="4" t="n">
        <v>5.8</v>
      </c>
      <c r="F550" s="4" t="s">
        <v>28</v>
      </c>
      <c r="G550" s="4" t="s">
        <v>28</v>
      </c>
      <c r="H550" s="4" t="s">
        <v>3885</v>
      </c>
      <c r="I550" s="4" t="s">
        <v>3886</v>
      </c>
      <c r="J550" s="4" t="n">
        <v>95</v>
      </c>
      <c r="K550" s="4" t="s">
        <v>3887</v>
      </c>
      <c r="L550" s="7" t="n">
        <v>42650</v>
      </c>
      <c r="M550" s="4" t="s">
        <v>375</v>
      </c>
      <c r="N550" s="4" t="s">
        <v>3888</v>
      </c>
      <c r="O550" s="4" t="s">
        <v>28</v>
      </c>
      <c r="Q550" s="0" t="n">
        <f aca="false">LOOKUP(A550,'budget_gross.tsv'!A$2:A$8468,'budget_gross.tsv'!B$2:B$8468)</f>
        <v>3200000</v>
      </c>
      <c r="R550" s="0" t="n">
        <f aca="false">LOOKUP(A550,'budget_gross.tsv'!A$2:A$8468,'budget_gross.tsv'!C$2:C$8468)</f>
        <v>239565</v>
      </c>
      <c r="S550" s="8" t="n">
        <f aca="false">R550-Q550</f>
        <v>-2960435</v>
      </c>
      <c r="T550" s="8" t="n">
        <f aca="false">R550/Q550</f>
        <v>0.0748640625</v>
      </c>
      <c r="U550" s="9" t="n">
        <f aca="false">Q550*1.02</f>
        <v>3264000</v>
      </c>
      <c r="V550" s="9" t="n">
        <f aca="false">R550*1.02</f>
        <v>244356.3</v>
      </c>
      <c r="W550" s="1" t="n">
        <f aca="false">R550/Q550</f>
        <v>0.0748640625</v>
      </c>
      <c r="X550" s="0" t="n">
        <v>1</v>
      </c>
    </row>
    <row r="551" customFormat="false" ht="17" hidden="false" customHeight="false" outlineLevel="0" collapsed="false">
      <c r="A551" s="4" t="s">
        <v>3889</v>
      </c>
      <c r="B551" s="4" t="s">
        <v>3890</v>
      </c>
      <c r="C551" s="4" t="s">
        <v>3891</v>
      </c>
      <c r="D551" s="4" t="s">
        <v>2066</v>
      </c>
      <c r="E551" s="4" t="n">
        <v>6.5</v>
      </c>
      <c r="F551" s="4" t="n">
        <v>56</v>
      </c>
      <c r="G551" s="7" t="n">
        <v>42773</v>
      </c>
      <c r="H551" s="4" t="s">
        <v>3549</v>
      </c>
      <c r="I551" s="4" t="s">
        <v>3892</v>
      </c>
      <c r="J551" s="6" t="n">
        <v>39897</v>
      </c>
      <c r="K551" s="4" t="s">
        <v>3893</v>
      </c>
      <c r="L551" s="7" t="n">
        <v>42678</v>
      </c>
      <c r="M551" s="4" t="s">
        <v>60</v>
      </c>
      <c r="N551" s="4" t="s">
        <v>61</v>
      </c>
      <c r="O551" s="4" t="s">
        <v>3894</v>
      </c>
      <c r="P551" s="4" t="s">
        <v>3895</v>
      </c>
      <c r="Q551" s="0" t="n">
        <f aca="false">LOOKUP(A551,'budget_gross.tsv'!A$2:A$8468,'budget_gross.tsv'!B$2:B$8468)</f>
        <v>125000000</v>
      </c>
      <c r="R551" s="0" t="n">
        <f aca="false">LOOKUP(A551,'budget_gross.tsv'!A$2:A$8468,'budget_gross.tsv'!C$2:C$8468)</f>
        <v>153707064</v>
      </c>
      <c r="S551" s="8" t="n">
        <f aca="false">R551-Q551</f>
        <v>28707064</v>
      </c>
      <c r="T551" s="8" t="n">
        <f aca="false">R551/Q551</f>
        <v>1.229656512</v>
      </c>
      <c r="U551" s="9" t="n">
        <f aca="false">Q551*1.02</f>
        <v>127500000</v>
      </c>
      <c r="V551" s="9" t="n">
        <f aca="false">R551*1.02</f>
        <v>156781205.28</v>
      </c>
      <c r="W551" s="1" t="n">
        <f aca="false">R551/Q551</f>
        <v>1.229656512</v>
      </c>
      <c r="X551" s="0" t="n">
        <v>2</v>
      </c>
    </row>
    <row r="552" customFormat="false" ht="17" hidden="false" customHeight="false" outlineLevel="0" collapsed="false">
      <c r="A552" s="4" t="s">
        <v>3896</v>
      </c>
      <c r="B552" s="4" t="s">
        <v>3897</v>
      </c>
      <c r="C552" s="4" t="s">
        <v>3898</v>
      </c>
      <c r="D552" s="4" t="s">
        <v>2066</v>
      </c>
      <c r="E552" s="4" t="n">
        <v>7.7</v>
      </c>
      <c r="F552" s="4" t="n">
        <v>81</v>
      </c>
      <c r="G552" s="7" t="n">
        <v>42801</v>
      </c>
      <c r="H552" s="4" t="s">
        <v>147</v>
      </c>
      <c r="I552" s="4" t="s">
        <v>3899</v>
      </c>
      <c r="J552" s="6" t="n">
        <v>119904</v>
      </c>
      <c r="K552" s="4" t="s">
        <v>3900</v>
      </c>
      <c r="L552" s="7" t="n">
        <v>42697</v>
      </c>
      <c r="M552" s="4" t="s">
        <v>1369</v>
      </c>
      <c r="N552" s="4" t="s">
        <v>61</v>
      </c>
      <c r="O552" s="4" t="s">
        <v>3901</v>
      </c>
      <c r="P552" s="4" t="s">
        <v>3902</v>
      </c>
      <c r="Q552" s="0" t="n">
        <f aca="false">LOOKUP(A552,'budget_gross.tsv'!A$2:A$8468,'budget_gross.tsv'!B$2:B$8468)</f>
        <v>150000000</v>
      </c>
      <c r="R552" s="0" t="n">
        <f aca="false">LOOKUP(A552,'budget_gross.tsv'!A$2:A$8468,'budget_gross.tsv'!C$2:C$8468)</f>
        <v>248757044</v>
      </c>
      <c r="S552" s="8" t="n">
        <f aca="false">R552-Q552</f>
        <v>98757044</v>
      </c>
      <c r="T552" s="8" t="n">
        <f aca="false">R552/Q552</f>
        <v>1.65838029333333</v>
      </c>
      <c r="U552" s="9" t="n">
        <f aca="false">Q552*1.02</f>
        <v>153000000</v>
      </c>
      <c r="V552" s="9" t="n">
        <f aca="false">R552*1.02</f>
        <v>253732184.88</v>
      </c>
      <c r="W552" s="1" t="n">
        <f aca="false">R552/Q552</f>
        <v>1.65838029333333</v>
      </c>
      <c r="X552" s="0" t="n">
        <v>2</v>
      </c>
    </row>
    <row r="553" customFormat="false" ht="17" hidden="false" customHeight="false" outlineLevel="0" collapsed="false">
      <c r="A553" s="4" t="s">
        <v>3903</v>
      </c>
      <c r="B553" s="4" t="s">
        <v>3904</v>
      </c>
      <c r="C553" s="4" t="s">
        <v>3905</v>
      </c>
      <c r="D553" s="4" t="s">
        <v>2066</v>
      </c>
      <c r="E553" s="4" t="n">
        <v>7.2</v>
      </c>
      <c r="F553" s="4" t="n">
        <v>59</v>
      </c>
      <c r="G553" s="7" t="n">
        <v>42815</v>
      </c>
      <c r="H553" s="4" t="s">
        <v>3906</v>
      </c>
      <c r="I553" s="4" t="s">
        <v>3907</v>
      </c>
      <c r="J553" s="6" t="n">
        <v>60862</v>
      </c>
      <c r="K553" s="4" t="s">
        <v>3908</v>
      </c>
      <c r="L553" s="7" t="n">
        <v>42725</v>
      </c>
      <c r="M553" s="4" t="s">
        <v>2069</v>
      </c>
      <c r="N553" s="4" t="s">
        <v>206</v>
      </c>
      <c r="O553" s="4" t="s">
        <v>3909</v>
      </c>
      <c r="P553" s="4" t="s">
        <v>3910</v>
      </c>
      <c r="Q553" s="0" t="n">
        <f aca="false">LOOKUP(A553,'budget_gross.tsv'!A$2:A$8468,'budget_gross.tsv'!B$2:B$8468)</f>
        <v>75000000</v>
      </c>
      <c r="R553" s="0" t="n">
        <f aca="false">LOOKUP(A553,'budget_gross.tsv'!A$2:A$8468,'budget_gross.tsv'!C$2:C$8468)</f>
        <v>270329045</v>
      </c>
      <c r="S553" s="8" t="n">
        <f aca="false">R553-Q553</f>
        <v>195329045</v>
      </c>
      <c r="T553" s="8" t="n">
        <f aca="false">R553/Q553</f>
        <v>3.60438726666667</v>
      </c>
      <c r="U553" s="9" t="n">
        <f aca="false">Q553*1.02</f>
        <v>76500000</v>
      </c>
      <c r="V553" s="9" t="n">
        <f aca="false">R553*1.02</f>
        <v>275735625.9</v>
      </c>
      <c r="W553" s="1" t="n">
        <f aca="false">R553/Q553</f>
        <v>3.60438726666667</v>
      </c>
      <c r="X553" s="0" t="n">
        <v>3</v>
      </c>
    </row>
    <row r="554" customFormat="false" ht="17" hidden="false" customHeight="false" outlineLevel="0" collapsed="false">
      <c r="A554" s="4" t="s">
        <v>3911</v>
      </c>
      <c r="B554" s="4" t="s">
        <v>3912</v>
      </c>
      <c r="C554" s="4" t="s">
        <v>3913</v>
      </c>
      <c r="D554" s="4" t="s">
        <v>2066</v>
      </c>
      <c r="E554" s="4" t="n">
        <v>5.7</v>
      </c>
      <c r="F554" s="4" t="n">
        <v>41</v>
      </c>
      <c r="G554" s="7" t="n">
        <v>42836</v>
      </c>
      <c r="H554" s="4" t="s">
        <v>194</v>
      </c>
      <c r="I554" s="4" t="s">
        <v>3914</v>
      </c>
      <c r="J554" s="6" t="n">
        <v>7234</v>
      </c>
      <c r="K554" s="4" t="s">
        <v>3304</v>
      </c>
      <c r="L554" s="7" t="n">
        <v>42748</v>
      </c>
      <c r="M554" s="4" t="s">
        <v>313</v>
      </c>
      <c r="N554" s="4" t="s">
        <v>1370</v>
      </c>
      <c r="O554" s="4" t="s">
        <v>28</v>
      </c>
      <c r="P554" s="4" t="s">
        <v>3915</v>
      </c>
      <c r="Q554" s="0" t="n">
        <f aca="false">LOOKUP(A554,'budget_gross.tsv'!A$2:A$8468,'budget_gross.tsv'!B$2:B$8468)</f>
        <v>125000000</v>
      </c>
      <c r="R554" s="0" t="n">
        <f aca="false">LOOKUP(A554,'budget_gross.tsv'!A$2:A$8468,'budget_gross.tsv'!C$2:C$8468)</f>
        <v>33370166</v>
      </c>
      <c r="S554" s="8" t="n">
        <f aca="false">R554-Q554</f>
        <v>-91629834</v>
      </c>
      <c r="T554" s="8" t="n">
        <f aca="false">R554/Q554</f>
        <v>0.266961328</v>
      </c>
      <c r="U554" s="9" t="n">
        <f aca="false">Q554</f>
        <v>125000000</v>
      </c>
      <c r="V554" s="9" t="n">
        <f aca="false">R554</f>
        <v>33370166</v>
      </c>
      <c r="W554" s="1" t="n">
        <f aca="false">R554/Q554</f>
        <v>0.266961328</v>
      </c>
      <c r="X554" s="0" t="n">
        <v>1</v>
      </c>
    </row>
    <row r="555" customFormat="false" ht="17" hidden="false" customHeight="false" outlineLevel="0" collapsed="false">
      <c r="A555" s="4" t="s">
        <v>3916</v>
      </c>
      <c r="B555" s="4" t="s">
        <v>3917</v>
      </c>
      <c r="C555" s="4" t="s">
        <v>3918</v>
      </c>
      <c r="D555" s="4" t="s">
        <v>2066</v>
      </c>
      <c r="E555" s="4" t="n">
        <v>5.9</v>
      </c>
      <c r="F555" s="4" t="n">
        <v>36</v>
      </c>
      <c r="G555" s="4" t="s">
        <v>28</v>
      </c>
      <c r="H555" s="4" t="s">
        <v>28</v>
      </c>
      <c r="I555" s="4" t="s">
        <v>3919</v>
      </c>
      <c r="J555" s="4" t="n">
        <v>675</v>
      </c>
      <c r="K555" s="4" t="s">
        <v>3920</v>
      </c>
      <c r="L555" s="7" t="n">
        <v>42755</v>
      </c>
      <c r="M555" s="4" t="s">
        <v>1512</v>
      </c>
      <c r="N555" s="4" t="s">
        <v>150</v>
      </c>
      <c r="O555" s="4" t="s">
        <v>28</v>
      </c>
      <c r="P555" s="4" t="s">
        <v>3921</v>
      </c>
      <c r="Q555" s="0" t="n">
        <f aca="false">LOOKUP(A555,'budget_gross.tsv'!A$2:A$8468,'budget_gross.tsv'!B$2:B$8468)</f>
        <v>2000000</v>
      </c>
      <c r="R555" s="0" t="n">
        <f aca="false">LOOKUP(A555,'budget_gross.tsv'!A$2:A$8468,'budget_gross.tsv'!C$2:C$8468)</f>
        <v>2277776</v>
      </c>
      <c r="S555" s="8" t="n">
        <f aca="false">R555-Q555</f>
        <v>277776</v>
      </c>
      <c r="T555" s="8" t="n">
        <f aca="false">R555/Q555</f>
        <v>1.138888</v>
      </c>
      <c r="U555" s="9" t="n">
        <f aca="false">Q555</f>
        <v>2000000</v>
      </c>
      <c r="V555" s="9" t="n">
        <f aca="false">R555</f>
        <v>2277776</v>
      </c>
      <c r="W555" s="1" t="n">
        <f aca="false">R555/Q555</f>
        <v>1.138888</v>
      </c>
      <c r="X555" s="0" t="n">
        <v>2</v>
      </c>
    </row>
    <row r="556" customFormat="false" ht="17" hidden="false" customHeight="false" outlineLevel="0" collapsed="false">
      <c r="A556" s="4" t="s">
        <v>3922</v>
      </c>
      <c r="B556" s="4" t="s">
        <v>3923</v>
      </c>
      <c r="C556" s="4" t="s">
        <v>3924</v>
      </c>
      <c r="D556" s="4" t="s">
        <v>2066</v>
      </c>
      <c r="E556" s="4" t="n">
        <v>7.4</v>
      </c>
      <c r="F556" s="4" t="n">
        <v>75</v>
      </c>
      <c r="G556" s="7" t="n">
        <v>42899</v>
      </c>
      <c r="H556" s="4" t="s">
        <v>2273</v>
      </c>
      <c r="I556" s="4" t="s">
        <v>3925</v>
      </c>
      <c r="J556" s="6" t="n">
        <v>57443</v>
      </c>
      <c r="K556" s="4" t="s">
        <v>3926</v>
      </c>
      <c r="L556" s="7" t="n">
        <v>42776</v>
      </c>
      <c r="M556" s="4" t="s">
        <v>313</v>
      </c>
      <c r="N556" s="4" t="s">
        <v>2431</v>
      </c>
      <c r="O556" s="4" t="s">
        <v>2071</v>
      </c>
      <c r="P556" s="4" t="s">
        <v>3927</v>
      </c>
      <c r="Q556" s="0" t="n">
        <f aca="false">LOOKUP(A556,'budget_gross.tsv'!A$2:A$8468,'budget_gross.tsv'!B$2:B$8468)</f>
        <v>80000000</v>
      </c>
      <c r="R556" s="0" t="n">
        <f aca="false">LOOKUP(A556,'budget_gross.tsv'!A$2:A$8468,'budget_gross.tsv'!C$2:C$8468)</f>
        <v>175750384</v>
      </c>
      <c r="S556" s="8" t="n">
        <f aca="false">R556-Q556</f>
        <v>95750384</v>
      </c>
      <c r="T556" s="8" t="n">
        <f aca="false">R556/Q556</f>
        <v>2.1968798</v>
      </c>
      <c r="U556" s="9" t="n">
        <f aca="false">Q556</f>
        <v>80000000</v>
      </c>
      <c r="V556" s="9" t="n">
        <f aca="false">R556</f>
        <v>175750384</v>
      </c>
      <c r="W556" s="1" t="n">
        <f aca="false">R556/Q556</f>
        <v>2.1968798</v>
      </c>
      <c r="X556" s="0" t="n">
        <v>3</v>
      </c>
    </row>
    <row r="557" customFormat="false" ht="17" hidden="false" customHeight="false" outlineLevel="0" collapsed="false">
      <c r="A557" s="4" t="s">
        <v>3928</v>
      </c>
      <c r="B557" s="4" t="s">
        <v>3929</v>
      </c>
      <c r="C557" s="4" t="s">
        <v>3930</v>
      </c>
      <c r="D557" s="4" t="s">
        <v>2066</v>
      </c>
      <c r="E557" s="4" t="n">
        <v>5.8</v>
      </c>
      <c r="F557" s="4" t="n">
        <v>48</v>
      </c>
      <c r="G557" s="4" t="s">
        <v>28</v>
      </c>
      <c r="H557" s="4" t="s">
        <v>28</v>
      </c>
      <c r="I557" s="4" t="s">
        <v>3931</v>
      </c>
      <c r="J557" s="6" t="n">
        <v>1133</v>
      </c>
      <c r="K557" s="4" t="s">
        <v>3932</v>
      </c>
      <c r="L557" s="7" t="n">
        <v>42790</v>
      </c>
      <c r="M557" s="4" t="s">
        <v>427</v>
      </c>
      <c r="N557" s="4" t="s">
        <v>61</v>
      </c>
      <c r="O557" s="4" t="s">
        <v>90</v>
      </c>
      <c r="P557" s="4" t="s">
        <v>3933</v>
      </c>
      <c r="Q557" s="0" t="n">
        <f aca="false">LOOKUP(A557,'budget_gross.tsv'!A$2:A$8468,'budget_gross.tsv'!B$2:B$8468)</f>
        <v>60000000</v>
      </c>
      <c r="R557" s="0" t="n">
        <f aca="false">LOOKUP(A557,'budget_gross.tsv'!A$2:A$8468,'budget_gross.tsv'!C$2:C$8468)</f>
        <v>9404922</v>
      </c>
      <c r="S557" s="8" t="n">
        <f aca="false">R557-Q557</f>
        <v>-50595078</v>
      </c>
      <c r="T557" s="8" t="n">
        <f aca="false">R557/Q557</f>
        <v>0.1567487</v>
      </c>
      <c r="U557" s="9" t="n">
        <f aca="false">Q557</f>
        <v>60000000</v>
      </c>
      <c r="V557" s="9" t="n">
        <f aca="false">R557</f>
        <v>9404922</v>
      </c>
      <c r="W557" s="1" t="n">
        <f aca="false">R557/Q557</f>
        <v>0.1567487</v>
      </c>
      <c r="X557" s="0" t="n">
        <v>1</v>
      </c>
    </row>
    <row r="558" customFormat="false" ht="17" hidden="false" customHeight="false" outlineLevel="0" collapsed="false">
      <c r="A558" s="4" t="s">
        <v>3934</v>
      </c>
      <c r="B558" s="4" t="s">
        <v>3935</v>
      </c>
      <c r="C558" s="4" t="s">
        <v>3936</v>
      </c>
      <c r="D558" s="4" t="s">
        <v>2066</v>
      </c>
      <c r="E558" s="4" t="n">
        <v>7.6</v>
      </c>
      <c r="F558" s="4" t="n">
        <v>65</v>
      </c>
      <c r="G558" s="7" t="n">
        <v>42892</v>
      </c>
      <c r="H558" s="4" t="s">
        <v>147</v>
      </c>
      <c r="I558" s="4" t="s">
        <v>3937</v>
      </c>
      <c r="J558" s="6" t="n">
        <v>115633</v>
      </c>
      <c r="K558" s="4" t="s">
        <v>3648</v>
      </c>
      <c r="L558" s="7" t="n">
        <v>42811</v>
      </c>
      <c r="M558" s="4" t="s">
        <v>625</v>
      </c>
      <c r="N558" s="4" t="s">
        <v>3938</v>
      </c>
      <c r="O558" s="4" t="s">
        <v>1058</v>
      </c>
      <c r="P558" s="4" t="s">
        <v>3939</v>
      </c>
      <c r="Q558" s="0" t="n">
        <f aca="false">LOOKUP(A558,'budget_gross.tsv'!A$2:A$8468,'budget_gross.tsv'!B$2:B$8468)</f>
        <v>160000000</v>
      </c>
      <c r="R558" s="0" t="n">
        <f aca="false">LOOKUP(A558,'budget_gross.tsv'!A$2:A$8468,'budget_gross.tsv'!C$2:C$8468)</f>
        <v>504014165</v>
      </c>
      <c r="S558" s="8" t="n">
        <f aca="false">R558-Q558</f>
        <v>344014165</v>
      </c>
      <c r="T558" s="8" t="n">
        <f aca="false">R558/Q558</f>
        <v>3.15008853125</v>
      </c>
      <c r="U558" s="9" t="n">
        <f aca="false">Q558</f>
        <v>160000000</v>
      </c>
      <c r="V558" s="9" t="n">
        <f aca="false">R558</f>
        <v>504014165</v>
      </c>
      <c r="W558" s="1" t="n">
        <f aca="false">R558/Q558</f>
        <v>3.15008853125</v>
      </c>
      <c r="X558" s="0" t="n">
        <v>3</v>
      </c>
    </row>
    <row r="559" customFormat="false" ht="17" hidden="false" customHeight="false" outlineLevel="0" collapsed="false">
      <c r="A559" s="4" t="s">
        <v>3940</v>
      </c>
      <c r="B559" s="4" t="s">
        <v>3941</v>
      </c>
      <c r="C559" s="4" t="s">
        <v>3942</v>
      </c>
      <c r="D559" s="4" t="s">
        <v>2066</v>
      </c>
      <c r="E559" s="4" t="n">
        <v>6.4</v>
      </c>
      <c r="F559" s="4" t="n">
        <v>50</v>
      </c>
      <c r="G559" s="7" t="n">
        <v>42941</v>
      </c>
      <c r="H559" s="4" t="s">
        <v>3549</v>
      </c>
      <c r="I559" s="4" t="s">
        <v>3943</v>
      </c>
      <c r="J559" s="6" t="n">
        <v>23614</v>
      </c>
      <c r="K559" s="4" t="s">
        <v>2905</v>
      </c>
      <c r="L559" s="7" t="n">
        <v>42825</v>
      </c>
      <c r="M559" s="4" t="s">
        <v>42</v>
      </c>
      <c r="N559" s="4" t="s">
        <v>206</v>
      </c>
      <c r="O559" s="4" t="s">
        <v>117</v>
      </c>
      <c r="P559" s="4" t="s">
        <v>3944</v>
      </c>
      <c r="Q559" s="0" t="n">
        <f aca="false">LOOKUP(A559,'budget_gross.tsv'!A$2:A$8468,'budget_gross.tsv'!B$2:B$8468)</f>
        <v>125000000</v>
      </c>
      <c r="R559" s="0" t="n">
        <f aca="false">LOOKUP(A559,'budget_gross.tsv'!A$2:A$8468,'budget_gross.tsv'!C$2:C$8468)</f>
        <v>174922035</v>
      </c>
      <c r="S559" s="8" t="n">
        <f aca="false">R559-Q559</f>
        <v>49922035</v>
      </c>
      <c r="T559" s="8" t="n">
        <f aca="false">R559/Q559</f>
        <v>1.39937628</v>
      </c>
      <c r="U559" s="9" t="n">
        <f aca="false">Q559</f>
        <v>125000000</v>
      </c>
      <c r="V559" s="9" t="n">
        <f aca="false">R559</f>
        <v>174922035</v>
      </c>
      <c r="W559" s="1" t="n">
        <f aca="false">R559/Q559</f>
        <v>1.39937628</v>
      </c>
      <c r="X559" s="0" t="n">
        <v>2</v>
      </c>
    </row>
    <row r="560" customFormat="false" ht="17" hidden="false" customHeight="false" outlineLevel="0" collapsed="false">
      <c r="A560" s="4" t="s">
        <v>3945</v>
      </c>
      <c r="B560" s="4" t="s">
        <v>3946</v>
      </c>
      <c r="C560" s="4" t="s">
        <v>3947</v>
      </c>
      <c r="D560" s="4" t="s">
        <v>2066</v>
      </c>
      <c r="E560" s="4" t="n">
        <v>6.2</v>
      </c>
      <c r="F560" s="4" t="n">
        <v>51</v>
      </c>
      <c r="G560" s="7" t="n">
        <v>42962</v>
      </c>
      <c r="H560" s="4" t="s">
        <v>3948</v>
      </c>
      <c r="I560" s="4" t="s">
        <v>3949</v>
      </c>
      <c r="J560" s="6" t="n">
        <v>1330</v>
      </c>
      <c r="K560" s="4" t="s">
        <v>3950</v>
      </c>
      <c r="L560" s="7" t="n">
        <v>42832</v>
      </c>
      <c r="M560" s="4" t="s">
        <v>51</v>
      </c>
      <c r="N560" s="4" t="s">
        <v>446</v>
      </c>
      <c r="O560" s="4" t="s">
        <v>28</v>
      </c>
      <c r="P560" s="4" t="s">
        <v>3951</v>
      </c>
      <c r="Q560" s="0" t="n">
        <f aca="false">LOOKUP(A560,'budget_gross.tsv'!A$2:A$8468,'budget_gross.tsv'!B$2:B$8468)</f>
        <v>3000000</v>
      </c>
      <c r="R560" s="0" t="n">
        <f aca="false">LOOKUP(A560,'budget_gross.tsv'!A$2:A$8468,'budget_gross.tsv'!C$2:C$8468)</f>
        <v>14678714</v>
      </c>
      <c r="S560" s="8" t="n">
        <f aca="false">R560-Q560</f>
        <v>11678714</v>
      </c>
      <c r="T560" s="8" t="n">
        <f aca="false">R560/Q560</f>
        <v>4.89290466666667</v>
      </c>
      <c r="U560" s="9" t="n">
        <f aca="false">Q560</f>
        <v>3000000</v>
      </c>
      <c r="V560" s="9" t="n">
        <f aca="false">R560</f>
        <v>14678714</v>
      </c>
      <c r="W560" s="1" t="n">
        <f aca="false">R560/Q560</f>
        <v>4.89290466666667</v>
      </c>
      <c r="X560" s="0" t="n">
        <v>4</v>
      </c>
    </row>
    <row r="561" customFormat="false" ht="17" hidden="false" customHeight="false" outlineLevel="0" collapsed="false">
      <c r="A561" s="4" t="s">
        <v>3952</v>
      </c>
      <c r="B561" s="4" t="s">
        <v>3953</v>
      </c>
      <c r="C561" s="4" t="s">
        <v>3954</v>
      </c>
      <c r="D561" s="4" t="s">
        <v>2066</v>
      </c>
      <c r="E561" s="4" t="n">
        <v>5.8</v>
      </c>
      <c r="F561" s="4" t="n">
        <v>40</v>
      </c>
      <c r="G561" s="7" t="n">
        <v>42927</v>
      </c>
      <c r="H561" s="4" t="s">
        <v>1397</v>
      </c>
      <c r="I561" s="4" t="s">
        <v>3955</v>
      </c>
      <c r="J561" s="6" t="n">
        <v>3923</v>
      </c>
      <c r="K561" s="4" t="s">
        <v>205</v>
      </c>
      <c r="L561" s="7" t="n">
        <v>42832</v>
      </c>
      <c r="M561" s="4" t="s">
        <v>427</v>
      </c>
      <c r="N561" s="4" t="s">
        <v>61</v>
      </c>
      <c r="O561" s="4" t="s">
        <v>28</v>
      </c>
      <c r="P561" s="4" t="s">
        <v>3956</v>
      </c>
      <c r="Q561" s="0" t="n">
        <f aca="false">LOOKUP(A561,'budget_gross.tsv'!A$2:A$8468,'budget_gross.tsv'!B$2:B$8468)</f>
        <v>60000000</v>
      </c>
      <c r="R561" s="0" t="n">
        <f aca="false">LOOKUP(A561,'budget_gross.tsv'!A$2:A$8468,'budget_gross.tsv'!C$2:C$8468)</f>
        <v>45020282</v>
      </c>
      <c r="S561" s="8" t="n">
        <f aca="false">R561-Q561</f>
        <v>-14979718</v>
      </c>
      <c r="T561" s="8" t="n">
        <f aca="false">R561/Q561</f>
        <v>0.750338033333333</v>
      </c>
      <c r="U561" s="9" t="n">
        <f aca="false">Q561</f>
        <v>60000000</v>
      </c>
      <c r="V561" s="9" t="n">
        <f aca="false">R561</f>
        <v>45020282</v>
      </c>
      <c r="W561" s="1" t="n">
        <f aca="false">R561/Q561</f>
        <v>0.750338033333333</v>
      </c>
      <c r="X561" s="0" t="n">
        <v>1</v>
      </c>
    </row>
    <row r="562" customFormat="false" ht="17" hidden="false" customHeight="false" outlineLevel="0" collapsed="false">
      <c r="A562" s="4" t="s">
        <v>3957</v>
      </c>
      <c r="B562" s="4" t="s">
        <v>3958</v>
      </c>
      <c r="C562" s="4" t="s">
        <v>3959</v>
      </c>
      <c r="D562" s="4" t="s">
        <v>2066</v>
      </c>
      <c r="E562" s="4" t="n">
        <v>6.8</v>
      </c>
      <c r="F562" s="4" t="n">
        <v>86</v>
      </c>
      <c r="G562" s="7" t="n">
        <v>42717</v>
      </c>
      <c r="H562" s="4" t="s">
        <v>3960</v>
      </c>
      <c r="I562" s="4" t="s">
        <v>3961</v>
      </c>
      <c r="J562" s="6" t="n">
        <v>4134</v>
      </c>
      <c r="K562" s="4" t="s">
        <v>3962</v>
      </c>
      <c r="L562" s="7" t="n">
        <v>42859</v>
      </c>
      <c r="M562" s="4" t="s">
        <v>107</v>
      </c>
      <c r="N562" s="4" t="s">
        <v>134</v>
      </c>
      <c r="O562" s="4" t="s">
        <v>3963</v>
      </c>
      <c r="P562" s="4" t="s">
        <v>3964</v>
      </c>
      <c r="Q562" s="0" t="n">
        <f aca="false">LOOKUP(A562,'budget_gross.tsv'!A$2:A$8468,'budget_gross.tsv'!B$2:B$8468)</f>
        <v>2000000</v>
      </c>
      <c r="R562" s="0" t="n">
        <f aca="false">LOOKUP(A562,'budget_gross.tsv'!A$2:A$8468,'budget_gross.tsv'!C$2:C$8468)</f>
        <v>702191</v>
      </c>
      <c r="S562" s="8" t="n">
        <f aca="false">R562-Q562</f>
        <v>-1297809</v>
      </c>
      <c r="T562" s="8" t="n">
        <f aca="false">R562/Q562</f>
        <v>0.3510955</v>
      </c>
      <c r="U562" s="9" t="n">
        <f aca="false">Q562</f>
        <v>2000000</v>
      </c>
      <c r="V562" s="9" t="n">
        <f aca="false">R562</f>
        <v>702191</v>
      </c>
      <c r="W562" s="1" t="n">
        <f aca="false">R562/Q562</f>
        <v>0.3510955</v>
      </c>
      <c r="X562" s="0" t="n">
        <v>1</v>
      </c>
    </row>
    <row r="563" customFormat="false" ht="17" hidden="false" customHeight="false" outlineLevel="0" collapsed="false">
      <c r="A563" s="4" t="s">
        <v>3965</v>
      </c>
      <c r="B563" s="4" t="s">
        <v>3966</v>
      </c>
      <c r="C563" s="4" t="s">
        <v>3967</v>
      </c>
      <c r="D563" s="4" t="s">
        <v>2066</v>
      </c>
      <c r="E563" s="4" t="n">
        <v>5.7</v>
      </c>
      <c r="F563" s="4" t="n">
        <v>48</v>
      </c>
      <c r="G563" s="4" t="s">
        <v>28</v>
      </c>
      <c r="H563" s="4" t="s">
        <v>2987</v>
      </c>
      <c r="I563" s="4" t="s">
        <v>3968</v>
      </c>
      <c r="J563" s="4" t="n">
        <v>387</v>
      </c>
      <c r="K563" s="4" t="s">
        <v>3969</v>
      </c>
      <c r="L563" s="7" t="n">
        <v>42867</v>
      </c>
      <c r="M563" s="4" t="s">
        <v>60</v>
      </c>
      <c r="N563" s="4" t="s">
        <v>437</v>
      </c>
      <c r="O563" s="4" t="s">
        <v>28</v>
      </c>
      <c r="P563" s="4" t="s">
        <v>3970</v>
      </c>
      <c r="Q563" s="0" t="n">
        <f aca="false">LOOKUP(A563,'budget_gross.tsv'!A$2:A$8468,'budget_gross.tsv'!B$2:B$8468)</f>
        <v>5000000</v>
      </c>
      <c r="R563" s="0" t="n">
        <f aca="false">LOOKUP(A563,'budget_gross.tsv'!A$2:A$8468,'budget_gross.tsv'!C$2:C$8468)</f>
        <v>5300675</v>
      </c>
      <c r="S563" s="8" t="n">
        <f aca="false">R563-Q563</f>
        <v>300675</v>
      </c>
      <c r="T563" s="8" t="n">
        <f aca="false">R563/Q563</f>
        <v>1.060135</v>
      </c>
      <c r="U563" s="9" t="n">
        <f aca="false">Q563</f>
        <v>5000000</v>
      </c>
      <c r="V563" s="9" t="n">
        <f aca="false">R563</f>
        <v>5300675</v>
      </c>
      <c r="W563" s="1" t="n">
        <f aca="false">R563/Q563</f>
        <v>1.060135</v>
      </c>
      <c r="X563" s="0" t="n">
        <v>2</v>
      </c>
    </row>
    <row r="564" customFormat="false" ht="17" hidden="false" customHeight="false" outlineLevel="0" collapsed="false">
      <c r="A564" s="4" t="s">
        <v>3971</v>
      </c>
      <c r="B564" s="4" t="s">
        <v>3972</v>
      </c>
      <c r="C564" s="4" t="s">
        <v>3973</v>
      </c>
      <c r="D564" s="4" t="s">
        <v>2066</v>
      </c>
      <c r="E564" s="4" t="n">
        <v>3.4</v>
      </c>
      <c r="F564" s="4" t="n">
        <v>39</v>
      </c>
      <c r="G564" s="4" t="s">
        <v>28</v>
      </c>
      <c r="H564" s="4" t="s">
        <v>95</v>
      </c>
      <c r="I564" s="4" t="s">
        <v>3974</v>
      </c>
      <c r="J564" s="4" t="n">
        <v>836</v>
      </c>
      <c r="K564" s="4" t="s">
        <v>2697</v>
      </c>
      <c r="L564" s="7" t="n">
        <v>42874</v>
      </c>
      <c r="M564" s="4" t="s">
        <v>1512</v>
      </c>
      <c r="N564" s="4" t="s">
        <v>2091</v>
      </c>
      <c r="O564" s="4" t="s">
        <v>28</v>
      </c>
      <c r="P564" s="4" t="s">
        <v>3975</v>
      </c>
      <c r="Q564" s="0" t="n">
        <f aca="false">LOOKUP(A564,'budget_gross.tsv'!A$2:A$8468,'budget_gross.tsv'!B$2:B$8468)</f>
        <v>22000000</v>
      </c>
      <c r="R564" s="0" t="n">
        <f aca="false">LOOKUP(A564,'budget_gross.tsv'!A$2:A$8468,'budget_gross.tsv'!C$2:C$8468)</f>
        <v>20638993</v>
      </c>
      <c r="S564" s="8" t="n">
        <f aca="false">R564-Q564</f>
        <v>-1361007</v>
      </c>
      <c r="T564" s="8" t="n">
        <f aca="false">R564/Q564</f>
        <v>0.938136045454545</v>
      </c>
      <c r="U564" s="9" t="n">
        <f aca="false">Q564</f>
        <v>22000000</v>
      </c>
      <c r="V564" s="9" t="n">
        <f aca="false">R564</f>
        <v>20638993</v>
      </c>
      <c r="W564" s="1" t="n">
        <f aca="false">R564/Q564</f>
        <v>0.938136045454545</v>
      </c>
      <c r="X564" s="0" t="n">
        <v>1</v>
      </c>
    </row>
    <row r="565" customFormat="false" ht="17" hidden="false" customHeight="false" outlineLevel="0" collapsed="false">
      <c r="A565" s="4" t="s">
        <v>3976</v>
      </c>
      <c r="B565" s="4" t="s">
        <v>3977</v>
      </c>
      <c r="C565" s="4" t="s">
        <v>3978</v>
      </c>
      <c r="D565" s="4" t="s">
        <v>2066</v>
      </c>
      <c r="E565" s="4" t="s">
        <v>28</v>
      </c>
      <c r="F565" s="4" t="s">
        <v>28</v>
      </c>
      <c r="G565" s="4" t="s">
        <v>28</v>
      </c>
      <c r="H565" s="4" t="s">
        <v>28</v>
      </c>
      <c r="I565" s="4" t="s">
        <v>3979</v>
      </c>
      <c r="J565" s="4" t="s">
        <v>28</v>
      </c>
      <c r="K565" s="4" t="s">
        <v>3980</v>
      </c>
      <c r="L565" s="7" t="n">
        <v>42874</v>
      </c>
      <c r="M565" s="4" t="s">
        <v>1874</v>
      </c>
      <c r="N565" s="4" t="s">
        <v>250</v>
      </c>
      <c r="O565" s="4" t="s">
        <v>28</v>
      </c>
      <c r="P565" s="4" t="s">
        <v>3981</v>
      </c>
      <c r="Q565" s="0" t="n">
        <f aca="false">LOOKUP(A565,'budget_gross.tsv'!A$2:A$8468,'budget_gross.tsv'!B$2:B$8468)</f>
        <v>500000</v>
      </c>
      <c r="R565" s="0" t="n">
        <f aca="false">LOOKUP(A565,'budget_gross.tsv'!A$2:A$8468,'budget_gross.tsv'!C$2:C$8468)</f>
        <v>175232</v>
      </c>
      <c r="S565" s="8" t="n">
        <f aca="false">R565-Q565</f>
        <v>-324768</v>
      </c>
      <c r="T565" s="8" t="n">
        <f aca="false">R565/Q565</f>
        <v>0.350464</v>
      </c>
      <c r="U565" s="9" t="n">
        <f aca="false">Q565</f>
        <v>500000</v>
      </c>
      <c r="V565" s="9" t="n">
        <f aca="false">R565</f>
        <v>175232</v>
      </c>
      <c r="W565" s="1" t="n">
        <f aca="false">R565/Q565</f>
        <v>0.350464</v>
      </c>
      <c r="X565" s="0" t="n">
        <v>1</v>
      </c>
    </row>
    <row r="566" customFormat="false" ht="17" hidden="false" customHeight="false" outlineLevel="0" collapsed="false">
      <c r="A566" s="4" t="s">
        <v>3982</v>
      </c>
      <c r="B566" s="4" t="s">
        <v>3983</v>
      </c>
      <c r="C566" s="4" t="s">
        <v>3984</v>
      </c>
      <c r="D566" s="4" t="s">
        <v>2066</v>
      </c>
      <c r="E566" s="4" t="n">
        <v>7</v>
      </c>
      <c r="F566" s="4" t="n">
        <v>69</v>
      </c>
      <c r="G566" s="4" t="s">
        <v>28</v>
      </c>
      <c r="H566" s="4" t="s">
        <v>95</v>
      </c>
      <c r="I566" s="4" t="s">
        <v>3985</v>
      </c>
      <c r="J566" s="6" t="n">
        <v>1620</v>
      </c>
      <c r="K566" s="4" t="s">
        <v>3986</v>
      </c>
      <c r="L566" s="7" t="n">
        <v>42888</v>
      </c>
      <c r="M566" s="4" t="s">
        <v>223</v>
      </c>
      <c r="N566" s="4" t="s">
        <v>2698</v>
      </c>
      <c r="O566" s="4" t="s">
        <v>90</v>
      </c>
      <c r="P566" s="4" t="s">
        <v>3987</v>
      </c>
      <c r="Q566" s="0" t="n">
        <f aca="false">LOOKUP(A566,'budget_gross.tsv'!A$2:A$8468,'budget_gross.tsv'!B$2:B$8468)</f>
        <v>38000000</v>
      </c>
      <c r="R566" s="0" t="n">
        <f aca="false">LOOKUP(A566,'budget_gross.tsv'!A$2:A$8468,'budget_gross.tsv'!C$2:C$8468)</f>
        <v>71163113</v>
      </c>
      <c r="S566" s="8" t="n">
        <f aca="false">R566-Q566</f>
        <v>33163113</v>
      </c>
      <c r="T566" s="8" t="n">
        <f aca="false">R566/Q566</f>
        <v>1.8727135</v>
      </c>
      <c r="U566" s="9" t="n">
        <f aca="false">Q566</f>
        <v>38000000</v>
      </c>
      <c r="V566" s="9" t="n">
        <f aca="false">R566</f>
        <v>71163113</v>
      </c>
      <c r="W566" s="1" t="n">
        <f aca="false">R566/Q566</f>
        <v>1.8727135</v>
      </c>
      <c r="X566" s="0" t="n">
        <v>2</v>
      </c>
    </row>
    <row r="567" customFormat="false" ht="17" hidden="false" customHeight="false" outlineLevel="0" collapsed="false">
      <c r="A567" s="4" t="s">
        <v>3988</v>
      </c>
      <c r="B567" s="4" t="s">
        <v>3989</v>
      </c>
      <c r="C567" s="4" t="s">
        <v>3990</v>
      </c>
      <c r="D567" s="4" t="s">
        <v>2066</v>
      </c>
      <c r="E567" s="4" t="n">
        <v>6</v>
      </c>
      <c r="F567" s="4" t="s">
        <v>28</v>
      </c>
      <c r="G567" s="4" t="s">
        <v>28</v>
      </c>
      <c r="H567" s="4" t="s">
        <v>3991</v>
      </c>
      <c r="I567" s="4" t="s">
        <v>3992</v>
      </c>
      <c r="J567" s="4" t="n">
        <v>63</v>
      </c>
      <c r="K567" s="4" t="s">
        <v>3993</v>
      </c>
      <c r="L567" s="7" t="n">
        <v>42888</v>
      </c>
      <c r="M567" s="4" t="s">
        <v>375</v>
      </c>
      <c r="N567" s="4" t="s">
        <v>1208</v>
      </c>
      <c r="O567" s="4" t="s">
        <v>28</v>
      </c>
      <c r="P567" s="4" t="s">
        <v>3994</v>
      </c>
      <c r="Q567" s="0" t="n">
        <f aca="false">LOOKUP(A567,'budget_gross.tsv'!A$2:A$8468,'budget_gross.tsv'!B$2:B$8468)</f>
        <v>10000000</v>
      </c>
      <c r="R567" s="0" t="n">
        <f aca="false">LOOKUP(A567,'budget_gross.tsv'!A$2:A$8468,'budget_gross.tsv'!C$2:C$8468)</f>
        <v>1244798</v>
      </c>
      <c r="S567" s="8" t="n">
        <f aca="false">R567-Q567</f>
        <v>-8755202</v>
      </c>
      <c r="T567" s="8" t="n">
        <f aca="false">R567/Q567</f>
        <v>0.1244798</v>
      </c>
      <c r="U567" s="9" t="n">
        <f aca="false">Q567</f>
        <v>10000000</v>
      </c>
      <c r="V567" s="9" t="n">
        <f aca="false">R567</f>
        <v>1244798</v>
      </c>
      <c r="W567" s="1" t="n">
        <f aca="false">R567/Q567</f>
        <v>0.1244798</v>
      </c>
      <c r="X567" s="0" t="n">
        <v>1</v>
      </c>
    </row>
    <row r="568" customFormat="false" ht="17" hidden="false" customHeight="false" outlineLevel="0" collapsed="false">
      <c r="A568" s="4" t="s">
        <v>3995</v>
      </c>
      <c r="B568" s="4" t="s">
        <v>3996</v>
      </c>
      <c r="C568" s="4" t="s">
        <v>3997</v>
      </c>
      <c r="D568" s="4" t="s">
        <v>2066</v>
      </c>
      <c r="E568" s="4" t="s">
        <v>28</v>
      </c>
      <c r="F568" s="4" t="s">
        <v>28</v>
      </c>
      <c r="G568" s="4" t="s">
        <v>28</v>
      </c>
      <c r="H568" s="4" t="s">
        <v>86</v>
      </c>
      <c r="I568" s="4" t="s">
        <v>3998</v>
      </c>
      <c r="J568" s="4" t="s">
        <v>28</v>
      </c>
      <c r="K568" s="4" t="s">
        <v>3999</v>
      </c>
      <c r="L568" s="7" t="n">
        <v>42916</v>
      </c>
      <c r="M568" s="4" t="s">
        <v>214</v>
      </c>
      <c r="N568" s="4" t="s">
        <v>2431</v>
      </c>
      <c r="O568" s="4" t="s">
        <v>28</v>
      </c>
      <c r="P568" s="4" t="s">
        <v>4000</v>
      </c>
      <c r="Q568" s="0" t="n">
        <f aca="false">LOOKUP(A568,'budget_gross.tsv'!A$2:A$8468,'budget_gross.tsv'!B$2:B$8468)</f>
        <v>80000000</v>
      </c>
      <c r="R568" s="0" t="n">
        <f aca="false">LOOKUP(A568,'budget_gross.tsv'!A$2:A$8468,'budget_gross.tsv'!C$2:C$8468)</f>
        <v>251774330</v>
      </c>
      <c r="S568" s="8" t="n">
        <f aca="false">R568-Q568</f>
        <v>171774330</v>
      </c>
      <c r="T568" s="8" t="n">
        <f aca="false">R568/Q568</f>
        <v>3.147179125</v>
      </c>
      <c r="U568" s="9" t="n">
        <f aca="false">Q568</f>
        <v>80000000</v>
      </c>
      <c r="V568" s="9" t="n">
        <f aca="false">R568</f>
        <v>251774330</v>
      </c>
      <c r="W568" s="1" t="n">
        <f aca="false">R568/Q568</f>
        <v>3.147179125</v>
      </c>
      <c r="X568" s="0" t="n">
        <v>3</v>
      </c>
    </row>
    <row r="569" customFormat="false" ht="17" hidden="false" customHeight="false" outlineLevel="0" collapsed="false">
      <c r="A569" s="4" t="s">
        <v>4001</v>
      </c>
      <c r="B569" s="4" t="s">
        <v>4002</v>
      </c>
      <c r="C569" s="4" t="s">
        <v>4003</v>
      </c>
      <c r="D569" s="4" t="s">
        <v>2066</v>
      </c>
      <c r="E569" s="4" t="n">
        <v>1.9</v>
      </c>
      <c r="F569" s="4" t="n">
        <v>12</v>
      </c>
      <c r="G569" s="4" t="s">
        <v>28</v>
      </c>
      <c r="H569" s="4" t="s">
        <v>4004</v>
      </c>
      <c r="I569" s="4" t="s">
        <v>4005</v>
      </c>
      <c r="J569" s="6" t="n">
        <v>16694</v>
      </c>
      <c r="K569" s="4" t="s">
        <v>4006</v>
      </c>
      <c r="L569" s="7" t="n">
        <v>42944</v>
      </c>
      <c r="M569" s="4" t="s">
        <v>124</v>
      </c>
      <c r="N569" s="4" t="s">
        <v>61</v>
      </c>
      <c r="O569" s="4" t="s">
        <v>28</v>
      </c>
      <c r="P569" s="4" t="s">
        <v>4007</v>
      </c>
      <c r="Q569" s="0" t="n">
        <f aca="false">LOOKUP(A569,'budget_gross.tsv'!A$2:A$8468,'budget_gross.tsv'!B$2:B$8468)</f>
        <v>50000000</v>
      </c>
      <c r="R569" s="0" t="n">
        <f aca="false">LOOKUP(A569,'budget_gross.tsv'!A$2:A$8468,'budget_gross.tsv'!C$2:C$8468)</f>
        <v>71858380</v>
      </c>
      <c r="S569" s="8" t="n">
        <f aca="false">R569-Q569</f>
        <v>21858380</v>
      </c>
      <c r="T569" s="8" t="n">
        <f aca="false">R569/Q569</f>
        <v>1.4371676</v>
      </c>
      <c r="U569" s="9" t="n">
        <f aca="false">Q569</f>
        <v>50000000</v>
      </c>
      <c r="V569" s="9" t="n">
        <f aca="false">R569</f>
        <v>71858380</v>
      </c>
      <c r="W569" s="1" t="n">
        <f aca="false">R569/Q569</f>
        <v>1.4371676</v>
      </c>
      <c r="X569" s="0" t="n">
        <v>2</v>
      </c>
    </row>
    <row r="570" customFormat="false" ht="17" hidden="false" customHeight="false" outlineLevel="0" collapsed="false">
      <c r="A570" s="4" t="s">
        <v>4008</v>
      </c>
      <c r="B570" s="4" t="s">
        <v>4009</v>
      </c>
      <c r="C570" s="4" t="s">
        <v>4010</v>
      </c>
      <c r="D570" s="4" t="s">
        <v>2066</v>
      </c>
      <c r="E570" s="4" t="s">
        <v>28</v>
      </c>
      <c r="F570" s="4" t="s">
        <v>28</v>
      </c>
      <c r="G570" s="4" t="s">
        <v>28</v>
      </c>
      <c r="H570" s="4" t="s">
        <v>3410</v>
      </c>
      <c r="I570" s="4" t="s">
        <v>4011</v>
      </c>
      <c r="J570" s="4" t="s">
        <v>28</v>
      </c>
      <c r="K570" s="4" t="s">
        <v>3276</v>
      </c>
      <c r="L570" s="7" t="n">
        <v>42958</v>
      </c>
      <c r="M570" s="4" t="s">
        <v>28</v>
      </c>
      <c r="N570" s="4" t="s">
        <v>61</v>
      </c>
      <c r="O570" s="4" t="s">
        <v>28</v>
      </c>
      <c r="P570" s="4" t="s">
        <v>4012</v>
      </c>
      <c r="Q570" s="0" t="n">
        <f aca="false">LOOKUP(A570,'budget_gross.tsv'!A$2:A$8468,'budget_gross.tsv'!B$2:B$8468)</f>
        <v>40000000</v>
      </c>
      <c r="R570" s="0" t="n">
        <f aca="false">LOOKUP(A570,'budget_gross.tsv'!A$2:A$8468,'budget_gross.tsv'!C$2:C$8468)</f>
        <v>17675989</v>
      </c>
      <c r="S570" s="8" t="n">
        <f aca="false">R570-Q570</f>
        <v>-22324011</v>
      </c>
      <c r="T570" s="8" t="n">
        <f aca="false">R570/Q570</f>
        <v>0.441899725</v>
      </c>
      <c r="U570" s="9" t="n">
        <f aca="false">Q570</f>
        <v>40000000</v>
      </c>
      <c r="V570" s="9" t="n">
        <f aca="false">R570</f>
        <v>17675989</v>
      </c>
      <c r="W570" s="1" t="n">
        <f aca="false">R570/Q570</f>
        <v>0.441899725</v>
      </c>
      <c r="X570" s="0" t="n">
        <v>1</v>
      </c>
    </row>
    <row r="571" customFormat="false" ht="15" hidden="false" customHeight="false" outlineLevel="0" collapsed="false">
      <c r="A571" s="0" t="s">
        <v>4013</v>
      </c>
      <c r="B571" s="0" t="s">
        <v>4014</v>
      </c>
      <c r="C571" s="0" t="s">
        <v>4015</v>
      </c>
      <c r="D571" s="0" t="s">
        <v>4016</v>
      </c>
      <c r="E571" s="0" t="n">
        <v>6.4</v>
      </c>
      <c r="F571" s="0" t="n">
        <v>62</v>
      </c>
      <c r="G571" s="5" t="n">
        <v>35815</v>
      </c>
      <c r="H571" s="0" t="s">
        <v>4017</v>
      </c>
      <c r="I571" s="0" t="s">
        <v>4018</v>
      </c>
      <c r="J571" s="6" t="n">
        <v>20361</v>
      </c>
      <c r="K571" s="0" t="s">
        <v>4019</v>
      </c>
      <c r="L571" s="5" t="n">
        <v>35454</v>
      </c>
      <c r="M571" s="0" t="s">
        <v>98</v>
      </c>
      <c r="N571" s="0" t="s">
        <v>376</v>
      </c>
      <c r="O571" s="0" t="s">
        <v>28</v>
      </c>
      <c r="P571" s="0" t="s">
        <v>4020</v>
      </c>
      <c r="Q571" s="0" t="n">
        <f aca="false">LOOKUP(A571,'budget_gross.tsv'!A$2:A$8468,'budget_gross.tsv'!B$2:B$8468)</f>
        <v>25000000</v>
      </c>
      <c r="R571" s="0" t="n">
        <f aca="false">LOOKUP(A571,'budget_gross.tsv'!A$2:A$8468,'budget_gross.tsv'!C$2:C$8468)</f>
        <v>9381260</v>
      </c>
      <c r="S571" s="1" t="n">
        <f aca="false">R571-Q571</f>
        <v>-15618740</v>
      </c>
      <c r="T571" s="2" t="n">
        <f aca="false">Q571 * 1.53</f>
        <v>38250000</v>
      </c>
      <c r="U571" s="2" t="n">
        <f aca="false">R571 * 1.53</f>
        <v>14353327.8</v>
      </c>
      <c r="V571" s="2" t="n">
        <f aca="false">S571 * 1.53</f>
        <v>-23896672.2</v>
      </c>
      <c r="W571" s="1" t="n">
        <f aca="false">R571/Q571</f>
        <v>0.3752504</v>
      </c>
      <c r="X571" s="3" t="n">
        <v>1</v>
      </c>
    </row>
    <row r="572" customFormat="false" ht="15" hidden="false" customHeight="false" outlineLevel="0" collapsed="false">
      <c r="A572" s="0" t="s">
        <v>4021</v>
      </c>
      <c r="B572" s="0" t="s">
        <v>4022</v>
      </c>
      <c r="C572" s="0" t="s">
        <v>4023</v>
      </c>
      <c r="D572" s="0" t="s">
        <v>4016</v>
      </c>
      <c r="E572" s="0" t="n">
        <v>6.8</v>
      </c>
      <c r="F572" s="0" t="n">
        <v>70</v>
      </c>
      <c r="G572" s="5" t="n">
        <v>35815</v>
      </c>
      <c r="H572" s="0" t="s">
        <v>86</v>
      </c>
      <c r="I572" s="0" t="s">
        <v>4024</v>
      </c>
      <c r="J572" s="6" t="n">
        <v>237069</v>
      </c>
      <c r="K572" s="0" t="s">
        <v>2348</v>
      </c>
      <c r="L572" s="5" t="n">
        <v>35510</v>
      </c>
      <c r="M572" s="0" t="s">
        <v>124</v>
      </c>
      <c r="N572" s="0" t="s">
        <v>4025</v>
      </c>
      <c r="O572" s="0" t="s">
        <v>4026</v>
      </c>
      <c r="P572" s="0" t="s">
        <v>4027</v>
      </c>
      <c r="Q572" s="0" t="n">
        <f aca="false">LOOKUP(A572,'budget_gross.tsv'!A$2:A$8468,'budget_gross.tsv'!B$2:B$8468)</f>
        <v>45000000</v>
      </c>
      <c r="R572" s="0" t="n">
        <f aca="false">LOOKUP(A572,'budget_gross.tsv'!A$2:A$8468,'budget_gross.tsv'!C$2:C$8468)</f>
        <v>181410615</v>
      </c>
      <c r="S572" s="1" t="n">
        <f aca="false">R572-Q572</f>
        <v>136410615</v>
      </c>
      <c r="T572" s="2" t="n">
        <f aca="false">Q572 * 1.53</f>
        <v>68850000</v>
      </c>
      <c r="U572" s="2" t="n">
        <f aca="false">R572 * 1.53</f>
        <v>277558240.95</v>
      </c>
      <c r="V572" s="2" t="n">
        <f aca="false">S572 * 1.53</f>
        <v>208708240.95</v>
      </c>
      <c r="W572" s="1" t="n">
        <f aca="false">R572/Q572</f>
        <v>4.031347</v>
      </c>
      <c r="X572" s="3" t="n">
        <v>4</v>
      </c>
    </row>
    <row r="573" customFormat="false" ht="15" hidden="false" customHeight="false" outlineLevel="0" collapsed="false">
      <c r="A573" s="0" t="s">
        <v>4028</v>
      </c>
      <c r="B573" s="0" t="s">
        <v>4029</v>
      </c>
      <c r="C573" s="0" t="s">
        <v>4030</v>
      </c>
      <c r="D573" s="0" t="s">
        <v>4016</v>
      </c>
      <c r="E573" s="0" t="n">
        <v>6.5</v>
      </c>
      <c r="F573" s="0" t="n">
        <v>59</v>
      </c>
      <c r="G573" s="5" t="n">
        <v>36809</v>
      </c>
      <c r="H573" s="0" t="s">
        <v>86</v>
      </c>
      <c r="I573" s="0" t="s">
        <v>4031</v>
      </c>
      <c r="J573" s="6" t="n">
        <v>302620</v>
      </c>
      <c r="K573" s="0" t="s">
        <v>3109</v>
      </c>
      <c r="L573" s="5" t="n">
        <v>35573</v>
      </c>
      <c r="M573" s="0" t="s">
        <v>625</v>
      </c>
      <c r="N573" s="0" t="s">
        <v>1406</v>
      </c>
      <c r="O573" s="0" t="s">
        <v>4032</v>
      </c>
      <c r="P573" s="0" t="s">
        <v>4033</v>
      </c>
      <c r="Q573" s="0" t="n">
        <f aca="false">LOOKUP(A573,'budget_gross.tsv'!A$2:A$8468,'budget_gross.tsv'!B$2:B$8468)</f>
        <v>73000000</v>
      </c>
      <c r="R573" s="0" t="n">
        <f aca="false">LOOKUP(A573,'budget_gross.tsv'!A$2:A$8468,'budget_gross.tsv'!C$2:C$8468)</f>
        <v>229086679</v>
      </c>
      <c r="S573" s="1" t="n">
        <f aca="false">R573-Q573</f>
        <v>156086679</v>
      </c>
      <c r="T573" s="2" t="n">
        <f aca="false">Q573 * 1.53</f>
        <v>111690000</v>
      </c>
      <c r="U573" s="2" t="n">
        <f aca="false">R573 * 1.53</f>
        <v>350502618.87</v>
      </c>
      <c r="V573" s="2" t="n">
        <f aca="false">S573 * 1.53</f>
        <v>238812618.87</v>
      </c>
      <c r="W573" s="1" t="n">
        <f aca="false">R573/Q573</f>
        <v>3.13817368493151</v>
      </c>
      <c r="X573" s="3" t="n">
        <v>3</v>
      </c>
    </row>
    <row r="574" customFormat="false" ht="15" hidden="false" customHeight="false" outlineLevel="0" collapsed="false">
      <c r="A574" s="0" t="s">
        <v>4034</v>
      </c>
      <c r="B574" s="0" t="s">
        <v>4035</v>
      </c>
      <c r="C574" s="0" t="s">
        <v>4036</v>
      </c>
      <c r="D574" s="0" t="s">
        <v>4016</v>
      </c>
      <c r="E574" s="0" t="n">
        <v>5.7</v>
      </c>
      <c r="F574" s="0" t="s">
        <v>28</v>
      </c>
      <c r="G574" s="5" t="n">
        <v>35920</v>
      </c>
      <c r="H574" s="0" t="s">
        <v>86</v>
      </c>
      <c r="I574" s="0" t="s">
        <v>4037</v>
      </c>
      <c r="J574" s="6" t="n">
        <v>8517</v>
      </c>
      <c r="K574" s="0" t="s">
        <v>2068</v>
      </c>
      <c r="L574" s="5" t="n">
        <v>35776</v>
      </c>
      <c r="M574" s="0" t="s">
        <v>831</v>
      </c>
      <c r="N574" s="0" t="s">
        <v>376</v>
      </c>
      <c r="O574" s="0" t="s">
        <v>90</v>
      </c>
      <c r="P574" s="0" t="s">
        <v>4038</v>
      </c>
      <c r="Q574" s="0" t="n">
        <f aca="false">LOOKUP(A574,'budget_gross.tsv'!A$2:A$8468,'budget_gross.tsv'!B$2:B$8468)</f>
        <v>35000000</v>
      </c>
      <c r="R574" s="0" t="n">
        <f aca="false">LOOKUP(A574,'budget_gross.tsv'!A$2:A$8468,'budget_gross.tsv'!C$2:C$8468)</f>
        <v>31611225</v>
      </c>
      <c r="S574" s="1" t="n">
        <f aca="false">R574-Q574</f>
        <v>-3388775</v>
      </c>
      <c r="T574" s="2" t="n">
        <f aca="false">Q574 * 1.53</f>
        <v>53550000</v>
      </c>
      <c r="U574" s="2" t="n">
        <f aca="false">R574 * 1.53</f>
        <v>48365174.25</v>
      </c>
      <c r="V574" s="2" t="n">
        <f aca="false">S574 * 1.53</f>
        <v>-5184825.75</v>
      </c>
      <c r="W574" s="1" t="n">
        <f aca="false">R574/Q574</f>
        <v>0.903177857142857</v>
      </c>
      <c r="X574" s="3" t="n">
        <v>1</v>
      </c>
    </row>
    <row r="575" customFormat="false" ht="15" hidden="false" customHeight="false" outlineLevel="0" collapsed="false">
      <c r="A575" s="0" t="s">
        <v>4039</v>
      </c>
      <c r="B575" s="0" t="s">
        <v>4040</v>
      </c>
      <c r="C575" s="0" t="s">
        <v>4041</v>
      </c>
      <c r="D575" s="0" t="s">
        <v>4016</v>
      </c>
      <c r="E575" s="0" t="n">
        <v>7.7</v>
      </c>
      <c r="F575" s="0" t="n">
        <v>74</v>
      </c>
      <c r="G575" s="5" t="n">
        <v>41162</v>
      </c>
      <c r="H575" s="0" t="s">
        <v>194</v>
      </c>
      <c r="I575" s="0" t="s">
        <v>4042</v>
      </c>
      <c r="J575" s="6" t="n">
        <v>847267</v>
      </c>
      <c r="K575" s="0" t="s">
        <v>4043</v>
      </c>
      <c r="L575" s="5" t="n">
        <v>35783</v>
      </c>
      <c r="M575" s="0" t="s">
        <v>4044</v>
      </c>
      <c r="N575" s="0" t="s">
        <v>394</v>
      </c>
      <c r="O575" s="0" t="s">
        <v>4045</v>
      </c>
      <c r="P575" s="0" t="s">
        <v>4046</v>
      </c>
      <c r="Q575" s="0" t="n">
        <f aca="false">LOOKUP(A575,'budget_gross.tsv'!A$2:A$8468,'budget_gross.tsv'!B$2:B$8468)</f>
        <v>200000000</v>
      </c>
      <c r="R575" s="0" t="n">
        <f aca="false">LOOKUP(A575,'budget_gross.tsv'!A$2:A$8468,'budget_gross.tsv'!C$2:C$8468)</f>
        <v>658672302</v>
      </c>
      <c r="S575" s="1" t="n">
        <f aca="false">R575-Q575</f>
        <v>458672302</v>
      </c>
      <c r="T575" s="2" t="n">
        <f aca="false">Q575 * 1.53</f>
        <v>306000000</v>
      </c>
      <c r="U575" s="2" t="n">
        <f aca="false">R575 * 1.53</f>
        <v>1007768622.06</v>
      </c>
      <c r="V575" s="2" t="n">
        <f aca="false">S575 * 1.53</f>
        <v>701768622.06</v>
      </c>
      <c r="W575" s="1" t="n">
        <f aca="false">R575/Q575</f>
        <v>3.29336151</v>
      </c>
      <c r="X575" s="3" t="n">
        <v>3</v>
      </c>
    </row>
    <row r="576" customFormat="false" ht="15" hidden="false" customHeight="false" outlineLevel="0" collapsed="false">
      <c r="A576" s="0" t="s">
        <v>4047</v>
      </c>
      <c r="B576" s="0" t="s">
        <v>4048</v>
      </c>
      <c r="C576" s="0" t="s">
        <v>4049</v>
      </c>
      <c r="D576" s="0" t="s">
        <v>4016</v>
      </c>
      <c r="E576" s="0" t="n">
        <v>4.8</v>
      </c>
      <c r="F576" s="0" t="s">
        <v>28</v>
      </c>
      <c r="G576" s="5" t="n">
        <v>36011</v>
      </c>
      <c r="H576" s="0" t="s">
        <v>86</v>
      </c>
      <c r="I576" s="0" t="s">
        <v>4050</v>
      </c>
      <c r="J576" s="6" t="n">
        <v>27398</v>
      </c>
      <c r="K576" s="0" t="s">
        <v>4051</v>
      </c>
      <c r="L576" s="5" t="n">
        <v>35832</v>
      </c>
      <c r="M576" s="0" t="s">
        <v>1271</v>
      </c>
      <c r="N576" s="0" t="s">
        <v>634</v>
      </c>
      <c r="O576" s="0" t="s">
        <v>100</v>
      </c>
      <c r="P576" s="0" t="s">
        <v>4052</v>
      </c>
      <c r="Q576" s="0" t="n">
        <f aca="false">LOOKUP(A576,'budget_gross.tsv'!A$2:A$8468,'budget_gross.tsv'!B$2:B$8468)</f>
        <v>28000000</v>
      </c>
      <c r="R576" s="0" t="n">
        <f aca="false">LOOKUP(A576,'budget_gross.tsv'!A$2:A$8468,'budget_gross.tsv'!C$2:C$8468)</f>
        <v>13979599</v>
      </c>
      <c r="S576" s="1" t="n">
        <f aca="false">R576-Q576</f>
        <v>-14020401</v>
      </c>
      <c r="T576" s="2" t="n">
        <f aca="false">Q576 * 1.5</f>
        <v>42000000</v>
      </c>
      <c r="U576" s="2" t="n">
        <f aca="false">R576 * 1.5</f>
        <v>20969398.5</v>
      </c>
      <c r="V576" s="2" t="n">
        <f aca="false">S576 * 1.5</f>
        <v>-21030601.5</v>
      </c>
      <c r="W576" s="1" t="n">
        <f aca="false">R576/Q576</f>
        <v>0.499271392857143</v>
      </c>
      <c r="X576" s="3" t="n">
        <v>1</v>
      </c>
    </row>
    <row r="577" customFormat="false" ht="15" hidden="false" customHeight="false" outlineLevel="0" collapsed="false">
      <c r="A577" s="0" t="s">
        <v>4053</v>
      </c>
      <c r="B577" s="0" t="s">
        <v>4054</v>
      </c>
      <c r="C577" s="0" t="s">
        <v>4055</v>
      </c>
      <c r="D577" s="0" t="s">
        <v>4016</v>
      </c>
      <c r="E577" s="0" t="n">
        <v>7.2</v>
      </c>
      <c r="F577" s="0" t="n">
        <v>83</v>
      </c>
      <c r="G577" s="5" t="n">
        <v>36025</v>
      </c>
      <c r="H577" s="0" t="s">
        <v>4056</v>
      </c>
      <c r="I577" s="0" t="s">
        <v>4057</v>
      </c>
      <c r="J577" s="6" t="n">
        <v>12008</v>
      </c>
      <c r="K577" s="0" t="s">
        <v>4058</v>
      </c>
      <c r="L577" s="5" t="n">
        <v>35846</v>
      </c>
      <c r="M577" s="0" t="s">
        <v>445</v>
      </c>
      <c r="N577" s="0" t="s">
        <v>446</v>
      </c>
      <c r="O577" s="0" t="s">
        <v>4059</v>
      </c>
      <c r="P577" s="0" t="s">
        <v>4060</v>
      </c>
      <c r="Q577" s="0" t="n">
        <f aca="false">LOOKUP(A577,'budget_gross.tsv'!A$2:A$8468,'budget_gross.tsv'!B$2:B$8468)</f>
        <v>5000000</v>
      </c>
      <c r="R577" s="0" t="n">
        <f aca="false">LOOKUP(A577,'budget_gross.tsv'!A$2:A$8468,'budget_gross.tsv'!C$2:C$8468)</f>
        <v>20733485</v>
      </c>
      <c r="S577" s="1" t="n">
        <f aca="false">R577-Q577</f>
        <v>15733485</v>
      </c>
      <c r="T577" s="2" t="n">
        <f aca="false">Q577 * 1.5</f>
        <v>7500000</v>
      </c>
      <c r="U577" s="2" t="n">
        <f aca="false">R577 * 1.5</f>
        <v>31100227.5</v>
      </c>
      <c r="V577" s="2" t="n">
        <f aca="false">S577 * 1.5</f>
        <v>23600227.5</v>
      </c>
      <c r="W577" s="1" t="n">
        <f aca="false">R577/Q577</f>
        <v>4.146697</v>
      </c>
      <c r="X577" s="3" t="n">
        <v>4</v>
      </c>
    </row>
    <row r="578" customFormat="false" ht="15" hidden="false" customHeight="false" outlineLevel="0" collapsed="false">
      <c r="A578" s="0" t="s">
        <v>4061</v>
      </c>
      <c r="B578" s="0" t="s">
        <v>4062</v>
      </c>
      <c r="C578" s="0" t="s">
        <v>4063</v>
      </c>
      <c r="D578" s="0" t="s">
        <v>4016</v>
      </c>
      <c r="E578" s="0" t="n">
        <v>6.8</v>
      </c>
      <c r="F578" s="0" t="n">
        <v>59</v>
      </c>
      <c r="G578" s="5" t="n">
        <v>36130</v>
      </c>
      <c r="H578" s="0" t="s">
        <v>4064</v>
      </c>
      <c r="I578" s="0" t="s">
        <v>4065</v>
      </c>
      <c r="J578" s="6" t="n">
        <v>55317</v>
      </c>
      <c r="K578" s="0" t="s">
        <v>2241</v>
      </c>
      <c r="L578" s="5" t="n">
        <v>35916</v>
      </c>
      <c r="M578" s="0" t="s">
        <v>258</v>
      </c>
      <c r="N578" s="0" t="s">
        <v>4066</v>
      </c>
      <c r="O578" s="0" t="s">
        <v>4067</v>
      </c>
      <c r="P578" s="0" t="s">
        <v>4068</v>
      </c>
      <c r="Q578" s="0" t="n">
        <f aca="false">LOOKUP(A578,'budget_gross.tsv'!A$2:A$8468,'budget_gross.tsv'!B$2:B$8468)</f>
        <v>9000000</v>
      </c>
      <c r="R578" s="0" t="n">
        <f aca="false">LOOKUP(A578,'budget_gross.tsv'!A$2:A$8468,'budget_gross.tsv'!C$2:C$8468)</f>
        <v>11883495</v>
      </c>
      <c r="S578" s="1" t="n">
        <f aca="false">R578-Q578</f>
        <v>2883495</v>
      </c>
      <c r="T578" s="2" t="n">
        <f aca="false">Q578 * 1.5</f>
        <v>13500000</v>
      </c>
      <c r="U578" s="2" t="n">
        <f aca="false">R578 * 1.5</f>
        <v>17825242.5</v>
      </c>
      <c r="V578" s="2" t="n">
        <f aca="false">S578 * 1.5</f>
        <v>4325242.5</v>
      </c>
      <c r="W578" s="1" t="n">
        <f aca="false">R578/Q578</f>
        <v>1.32038833333333</v>
      </c>
      <c r="X578" s="3" t="n">
        <v>2</v>
      </c>
    </row>
    <row r="579" customFormat="false" ht="15" hidden="false" customHeight="false" outlineLevel="0" collapsed="false">
      <c r="A579" s="0" t="s">
        <v>4069</v>
      </c>
      <c r="B579" s="0" t="s">
        <v>4070</v>
      </c>
      <c r="C579" s="0" t="s">
        <v>4071</v>
      </c>
      <c r="D579" s="0" t="s">
        <v>4016</v>
      </c>
      <c r="E579" s="0" t="n">
        <v>6.1</v>
      </c>
      <c r="F579" s="0" t="s">
        <v>28</v>
      </c>
      <c r="G579" s="5" t="n">
        <v>36130</v>
      </c>
      <c r="H579" s="0" t="s">
        <v>2112</v>
      </c>
      <c r="I579" s="0" t="s">
        <v>4072</v>
      </c>
      <c r="J579" s="6" t="n">
        <v>80945</v>
      </c>
      <c r="K579" s="0" t="s">
        <v>4073</v>
      </c>
      <c r="L579" s="5" t="n">
        <v>35986</v>
      </c>
      <c r="M579" s="0" t="s">
        <v>879</v>
      </c>
      <c r="N579" s="0" t="s">
        <v>1370</v>
      </c>
      <c r="O579" s="0" t="s">
        <v>1637</v>
      </c>
      <c r="P579" s="0" t="s">
        <v>4074</v>
      </c>
      <c r="Q579" s="0" t="n">
        <f aca="false">LOOKUP(A579,'budget_gross.tsv'!A$2:A$8468,'budget_gross.tsv'!B$2:B$8468)</f>
        <v>40000000</v>
      </c>
      <c r="R579" s="0" t="n">
        <f aca="false">LOOKUP(A579,'budget_gross.tsv'!A$2:A$8468,'budget_gross.tsv'!C$2:C$8468)</f>
        <v>54682547</v>
      </c>
      <c r="S579" s="1" t="n">
        <f aca="false">R579-Q579</f>
        <v>14682547</v>
      </c>
      <c r="T579" s="2" t="n">
        <f aca="false">Q579 * 1.5</f>
        <v>60000000</v>
      </c>
      <c r="U579" s="2" t="n">
        <f aca="false">R579 * 1.5</f>
        <v>82023820.5</v>
      </c>
      <c r="V579" s="2" t="n">
        <f aca="false">S579 * 1.5</f>
        <v>22023820.5</v>
      </c>
      <c r="W579" s="1" t="n">
        <f aca="false">R579/Q579</f>
        <v>1.367063675</v>
      </c>
      <c r="X579" s="3" t="n">
        <v>2</v>
      </c>
    </row>
    <row r="580" customFormat="false" ht="15" hidden="false" customHeight="false" outlineLevel="0" collapsed="false">
      <c r="A580" s="0" t="s">
        <v>4075</v>
      </c>
      <c r="B580" s="0" t="s">
        <v>4076</v>
      </c>
      <c r="C580" s="0" t="s">
        <v>4077</v>
      </c>
      <c r="D580" s="0" t="s">
        <v>4016</v>
      </c>
      <c r="E580" s="0" t="n">
        <v>7</v>
      </c>
      <c r="F580" s="0" t="n">
        <v>44</v>
      </c>
      <c r="G580" s="5" t="n">
        <v>36928</v>
      </c>
      <c r="H580" s="0" t="s">
        <v>4078</v>
      </c>
      <c r="I580" s="0" t="s">
        <v>4079</v>
      </c>
      <c r="J580" s="6" t="n">
        <v>88301</v>
      </c>
      <c r="K580" s="0" t="s">
        <v>4080</v>
      </c>
      <c r="L580" s="5" t="n">
        <v>36070</v>
      </c>
      <c r="M580" s="0" t="s">
        <v>756</v>
      </c>
      <c r="N580" s="0" t="s">
        <v>4081</v>
      </c>
      <c r="O580" s="0" t="s">
        <v>4082</v>
      </c>
      <c r="P580" s="0" t="s">
        <v>4083</v>
      </c>
      <c r="Q580" s="0" t="n">
        <f aca="false">LOOKUP(A580,'budget_gross.tsv'!A$2:A$8468,'budget_gross.tsv'!B$2:B$8468)</f>
        <v>85000000</v>
      </c>
      <c r="R580" s="0" t="n">
        <f aca="false">LOOKUP(A580,'budget_gross.tsv'!A$2:A$8468,'budget_gross.tsv'!C$2:C$8468)</f>
        <v>55485043</v>
      </c>
      <c r="S580" s="1" t="n">
        <f aca="false">R580-Q580</f>
        <v>-29514957</v>
      </c>
      <c r="T580" s="2" t="n">
        <f aca="false">Q580 * 1.5</f>
        <v>127500000</v>
      </c>
      <c r="U580" s="2" t="n">
        <f aca="false">R580 * 1.5</f>
        <v>83227564.5</v>
      </c>
      <c r="V580" s="2" t="n">
        <f aca="false">S580 * 1.5</f>
        <v>-44272435.5</v>
      </c>
      <c r="W580" s="1" t="n">
        <f aca="false">R580/Q580</f>
        <v>0.652765211764706</v>
      </c>
      <c r="X580" s="3" t="n">
        <v>1</v>
      </c>
    </row>
    <row r="581" customFormat="false" ht="15" hidden="false" customHeight="false" outlineLevel="0" collapsed="false">
      <c r="A581" s="0" t="s">
        <v>4084</v>
      </c>
      <c r="B581" s="0" t="s">
        <v>4085</v>
      </c>
      <c r="C581" s="0" t="s">
        <v>4086</v>
      </c>
      <c r="D581" s="0" t="s">
        <v>4016</v>
      </c>
      <c r="E581" s="0" t="n">
        <v>7.1</v>
      </c>
      <c r="F581" s="0" t="n">
        <v>43</v>
      </c>
      <c r="G581" s="5" t="n">
        <v>36256</v>
      </c>
      <c r="H581" s="0" t="s">
        <v>86</v>
      </c>
      <c r="I581" s="0" t="s">
        <v>4087</v>
      </c>
      <c r="J581" s="6" t="n">
        <v>179390</v>
      </c>
      <c r="K581" s="0" t="s">
        <v>4088</v>
      </c>
      <c r="L581" s="5" t="n">
        <v>36112</v>
      </c>
      <c r="M581" s="0" t="s">
        <v>4089</v>
      </c>
      <c r="N581" s="0" t="s">
        <v>4081</v>
      </c>
      <c r="O581" s="0" t="s">
        <v>2894</v>
      </c>
      <c r="P581" s="0" t="s">
        <v>4090</v>
      </c>
      <c r="Q581" s="0" t="n">
        <f aca="false">LOOKUP(A581,'budget_gross.tsv'!A$2:A$8468,'budget_gross.tsv'!B$2:B$8468)</f>
        <v>90000000</v>
      </c>
      <c r="R581" s="0" t="n">
        <f aca="false">LOOKUP(A581,'budget_gross.tsv'!A$2:A$8468,'budget_gross.tsv'!C$2:C$8468)</f>
        <v>44619100</v>
      </c>
      <c r="S581" s="1" t="n">
        <f aca="false">R581-Q581</f>
        <v>-45380900</v>
      </c>
      <c r="T581" s="2" t="n">
        <f aca="false">Q581 * 1.5</f>
        <v>135000000</v>
      </c>
      <c r="U581" s="2" t="n">
        <f aca="false">R581 * 1.5</f>
        <v>66928650</v>
      </c>
      <c r="V581" s="2" t="n">
        <f aca="false">S581 * 1.5</f>
        <v>-68071350</v>
      </c>
      <c r="W581" s="1" t="n">
        <f aca="false">R581/Q581</f>
        <v>0.495767777777778</v>
      </c>
      <c r="X581" s="3" t="n">
        <v>1</v>
      </c>
    </row>
    <row r="582" customFormat="false" ht="15" hidden="false" customHeight="false" outlineLevel="0" collapsed="false">
      <c r="A582" s="0" t="s">
        <v>4091</v>
      </c>
      <c r="B582" s="0" t="s">
        <v>4092</v>
      </c>
      <c r="C582" s="0" t="s">
        <v>4093</v>
      </c>
      <c r="D582" s="0" t="s">
        <v>4016</v>
      </c>
      <c r="E582" s="0" t="n">
        <v>6.7</v>
      </c>
      <c r="F582" s="0" t="n">
        <v>25</v>
      </c>
      <c r="G582" s="5" t="n">
        <v>36333</v>
      </c>
      <c r="H582" s="0" t="s">
        <v>39</v>
      </c>
      <c r="I582" s="0" t="s">
        <v>4094</v>
      </c>
      <c r="J582" s="6" t="n">
        <v>86268</v>
      </c>
      <c r="K582" s="0" t="s">
        <v>2348</v>
      </c>
      <c r="L582" s="5" t="n">
        <v>36154</v>
      </c>
      <c r="M582" s="0" t="s">
        <v>831</v>
      </c>
      <c r="N582" s="0" t="s">
        <v>2464</v>
      </c>
      <c r="O582" s="0" t="s">
        <v>4095</v>
      </c>
      <c r="P582" s="0" t="s">
        <v>4096</v>
      </c>
      <c r="Q582" s="0" t="n">
        <f aca="false">LOOKUP(A582,'budget_gross.tsv'!A$2:A$8468,'budget_gross.tsv'!B$2:B$8468)</f>
        <v>90000000</v>
      </c>
      <c r="R582" s="0" t="n">
        <f aca="false">LOOKUP(A582,'budget_gross.tsv'!A$2:A$8468,'budget_gross.tsv'!C$2:C$8468)</f>
        <v>135026902</v>
      </c>
      <c r="S582" s="1" t="n">
        <f aca="false">R582-Q582</f>
        <v>45026902</v>
      </c>
      <c r="T582" s="2" t="n">
        <f aca="false">Q582 * 1.5</f>
        <v>135000000</v>
      </c>
      <c r="U582" s="2" t="n">
        <f aca="false">R582 * 1.5</f>
        <v>202540353</v>
      </c>
      <c r="V582" s="2" t="n">
        <f aca="false">S582 * 1.5</f>
        <v>67540353</v>
      </c>
      <c r="W582" s="1" t="n">
        <f aca="false">R582/Q582</f>
        <v>1.50029891111111</v>
      </c>
      <c r="X582" s="3" t="n">
        <v>2</v>
      </c>
    </row>
    <row r="583" customFormat="false" ht="15" hidden="false" customHeight="false" outlineLevel="0" collapsed="false">
      <c r="A583" s="0" t="s">
        <v>4097</v>
      </c>
      <c r="B583" s="0" t="s">
        <v>4098</v>
      </c>
      <c r="C583" s="0" t="s">
        <v>4099</v>
      </c>
      <c r="D583" s="0" t="s">
        <v>4016</v>
      </c>
      <c r="E583" s="0" t="n">
        <v>5.9</v>
      </c>
      <c r="F583" s="0" t="n">
        <v>40</v>
      </c>
      <c r="G583" s="5" t="n">
        <v>36277</v>
      </c>
      <c r="H583" s="0" t="s">
        <v>2663</v>
      </c>
      <c r="I583" s="0" t="s">
        <v>4100</v>
      </c>
      <c r="J583" s="6" t="n">
        <v>11805</v>
      </c>
      <c r="K583" s="0" t="s">
        <v>4101</v>
      </c>
      <c r="L583" s="5" t="n">
        <v>36175</v>
      </c>
      <c r="M583" s="0" t="s">
        <v>1079</v>
      </c>
      <c r="N583" s="0" t="s">
        <v>394</v>
      </c>
      <c r="O583" s="0" t="s">
        <v>28</v>
      </c>
      <c r="P583" s="0" t="s">
        <v>4102</v>
      </c>
      <c r="Q583" s="0" t="n">
        <f aca="false">LOOKUP(A583,'budget_gross.tsv'!A$2:A$8468,'budget_gross.tsv'!B$2:B$8468)</f>
        <v>60000000</v>
      </c>
      <c r="R583" s="0" t="n">
        <f aca="false">LOOKUP(A583,'budget_gross.tsv'!A$2:A$8468,'budget_gross.tsv'!C$2:C$8468)</f>
        <v>22365133</v>
      </c>
      <c r="S583" s="1" t="n">
        <f aca="false">R583-Q583</f>
        <v>-37634867</v>
      </c>
      <c r="T583" s="2" t="n">
        <f aca="false">Q583 * 1.47</f>
        <v>88200000</v>
      </c>
      <c r="U583" s="2" t="n">
        <f aca="false">R583 * 1.47</f>
        <v>32876745.51</v>
      </c>
      <c r="V583" s="2" t="n">
        <f aca="false">S583 * 1.47</f>
        <v>-55323254.49</v>
      </c>
      <c r="W583" s="1" t="n">
        <f aca="false">R583/Q583</f>
        <v>0.372752216666667</v>
      </c>
      <c r="X583" s="3" t="n">
        <v>1</v>
      </c>
    </row>
    <row r="584" customFormat="false" ht="15" hidden="false" customHeight="false" outlineLevel="0" collapsed="false">
      <c r="A584" s="0" t="s">
        <v>4103</v>
      </c>
      <c r="B584" s="0" t="s">
        <v>4104</v>
      </c>
      <c r="C584" s="0" t="s">
        <v>4105</v>
      </c>
      <c r="D584" s="0" t="s">
        <v>4016</v>
      </c>
      <c r="E584" s="0" t="n">
        <v>6.2</v>
      </c>
      <c r="F584" s="0" t="n">
        <v>39</v>
      </c>
      <c r="G584" s="5" t="n">
        <v>36375</v>
      </c>
      <c r="H584" s="0" t="s">
        <v>2273</v>
      </c>
      <c r="I584" s="0" t="s">
        <v>4106</v>
      </c>
      <c r="J584" s="6" t="n">
        <v>30855</v>
      </c>
      <c r="K584" s="0" t="s">
        <v>4107</v>
      </c>
      <c r="L584" s="5" t="n">
        <v>36203</v>
      </c>
      <c r="M584" s="0" t="s">
        <v>633</v>
      </c>
      <c r="N584" s="0" t="s">
        <v>394</v>
      </c>
      <c r="O584" s="0" t="s">
        <v>872</v>
      </c>
      <c r="P584" s="0" t="s">
        <v>4108</v>
      </c>
      <c r="Q584" s="0" t="n">
        <f aca="false">LOOKUP(A584,'budget_gross.tsv'!A$2:A$8468,'budget_gross.tsv'!B$2:B$8468)</f>
        <v>80000000</v>
      </c>
      <c r="R584" s="0" t="n">
        <f aca="false">LOOKUP(A584,'budget_gross.tsv'!A$2:A$8468,'budget_gross.tsv'!C$2:C$8468)</f>
        <v>52880016</v>
      </c>
      <c r="S584" s="1" t="n">
        <f aca="false">R584-Q584</f>
        <v>-27119984</v>
      </c>
      <c r="T584" s="2" t="n">
        <f aca="false">Q584 * 1.47</f>
        <v>117600000</v>
      </c>
      <c r="U584" s="2" t="n">
        <f aca="false">R584 * 1.47</f>
        <v>77733623.52</v>
      </c>
      <c r="V584" s="2" t="n">
        <f aca="false">S584 * 1.47</f>
        <v>-39866376.48</v>
      </c>
      <c r="W584" s="1" t="n">
        <f aca="false">R584/Q584</f>
        <v>0.6610002</v>
      </c>
      <c r="X584" s="3" t="n">
        <v>1</v>
      </c>
    </row>
    <row r="585" customFormat="false" ht="15" hidden="false" customHeight="false" outlineLevel="0" collapsed="false">
      <c r="A585" s="0" t="s">
        <v>4109</v>
      </c>
      <c r="B585" s="0" t="s">
        <v>4110</v>
      </c>
      <c r="C585" s="0" t="s">
        <v>4111</v>
      </c>
      <c r="D585" s="0" t="s">
        <v>4016</v>
      </c>
      <c r="E585" s="0" t="n">
        <v>5.4</v>
      </c>
      <c r="F585" s="0" t="n">
        <v>46</v>
      </c>
      <c r="G585" s="5" t="n">
        <v>36879</v>
      </c>
      <c r="H585" s="0" t="s">
        <v>4112</v>
      </c>
      <c r="I585" s="0" t="s">
        <v>4113</v>
      </c>
      <c r="J585" s="6" t="n">
        <v>28121</v>
      </c>
      <c r="K585" s="0" t="s">
        <v>4114</v>
      </c>
      <c r="L585" s="5" t="n">
        <v>36238</v>
      </c>
      <c r="M585" s="0" t="s">
        <v>197</v>
      </c>
      <c r="N585" s="0" t="s">
        <v>428</v>
      </c>
      <c r="O585" s="0" t="s">
        <v>135</v>
      </c>
      <c r="P585" s="0" t="s">
        <v>4115</v>
      </c>
      <c r="Q585" s="0" t="n">
        <f aca="false">LOOKUP(A585,'budget_gross.tsv'!A$2:A$8468,'budget_gross.tsv'!B$2:B$8468)</f>
        <v>75000000</v>
      </c>
      <c r="R585" s="0" t="n">
        <f aca="false">LOOKUP(A585,'budget_gross.tsv'!A$2:A$8468,'budget_gross.tsv'!C$2:C$8468)</f>
        <v>52888180</v>
      </c>
      <c r="S585" s="1" t="n">
        <f aca="false">R585-Q585</f>
        <v>-22111820</v>
      </c>
      <c r="T585" s="2" t="n">
        <f aca="false">Q585 * 1.47</f>
        <v>110250000</v>
      </c>
      <c r="U585" s="2" t="n">
        <f aca="false">R585 * 1.47</f>
        <v>77745624.6</v>
      </c>
      <c r="V585" s="2" t="n">
        <f aca="false">S585 * 1.47</f>
        <v>-32504375.4</v>
      </c>
      <c r="W585" s="1" t="n">
        <f aca="false">R585/Q585</f>
        <v>0.705175733333333</v>
      </c>
      <c r="X585" s="3" t="n">
        <v>1</v>
      </c>
    </row>
    <row r="586" customFormat="false" ht="15" hidden="false" customHeight="false" outlineLevel="0" collapsed="false">
      <c r="A586" s="0" t="s">
        <v>4116</v>
      </c>
      <c r="B586" s="0" t="s">
        <v>4117</v>
      </c>
      <c r="C586" s="0" t="s">
        <v>4118</v>
      </c>
      <c r="D586" s="0" t="s">
        <v>4016</v>
      </c>
      <c r="E586" s="0" t="n">
        <v>6.1</v>
      </c>
      <c r="F586" s="0" t="n">
        <v>48</v>
      </c>
      <c r="G586" s="5" t="n">
        <v>36389</v>
      </c>
      <c r="H586" s="0" t="s">
        <v>39</v>
      </c>
      <c r="I586" s="0" t="s">
        <v>4119</v>
      </c>
      <c r="J586" s="6" t="n">
        <v>37052</v>
      </c>
      <c r="K586" s="0" t="s">
        <v>2195</v>
      </c>
      <c r="L586" s="5" t="n">
        <v>36245</v>
      </c>
      <c r="M586" s="0" t="s">
        <v>972</v>
      </c>
      <c r="N586" s="0" t="s">
        <v>356</v>
      </c>
      <c r="O586" s="0" t="s">
        <v>781</v>
      </c>
      <c r="P586" s="0" t="s">
        <v>4120</v>
      </c>
      <c r="Q586" s="0" t="n">
        <f aca="false">LOOKUP(A586,'budget_gross.tsv'!A$2:A$8468,'budget_gross.tsv'!B$2:B$8468)</f>
        <v>80000000</v>
      </c>
      <c r="R586" s="0" t="n">
        <f aca="false">LOOKUP(A586,'budget_gross.tsv'!A$2:A$8468,'budget_gross.tsv'!C$2:C$8468)</f>
        <v>22362500</v>
      </c>
      <c r="S586" s="1" t="n">
        <f aca="false">R586-Q586</f>
        <v>-57637500</v>
      </c>
      <c r="T586" s="2" t="n">
        <f aca="false">Q586 * 1.47</f>
        <v>117600000</v>
      </c>
      <c r="U586" s="2" t="n">
        <f aca="false">R586 * 1.47</f>
        <v>32872875</v>
      </c>
      <c r="V586" s="2" t="n">
        <f aca="false">S586 * 1.47</f>
        <v>-84727125</v>
      </c>
      <c r="W586" s="1" t="n">
        <f aca="false">R586/Q586</f>
        <v>0.27953125</v>
      </c>
      <c r="X586" s="3" t="n">
        <v>1</v>
      </c>
    </row>
    <row r="587" customFormat="false" ht="15" hidden="false" customHeight="false" outlineLevel="0" collapsed="false">
      <c r="A587" s="0" t="s">
        <v>4121</v>
      </c>
      <c r="B587" s="0" t="s">
        <v>4122</v>
      </c>
      <c r="C587" s="0" t="s">
        <v>4123</v>
      </c>
      <c r="D587" s="0" t="s">
        <v>4016</v>
      </c>
      <c r="E587" s="0" t="n">
        <v>6.9</v>
      </c>
      <c r="F587" s="0" t="n">
        <v>70</v>
      </c>
      <c r="G587" s="5" t="n">
        <v>37012</v>
      </c>
      <c r="H587" s="0" t="s">
        <v>4124</v>
      </c>
      <c r="I587" s="0" t="s">
        <v>4125</v>
      </c>
      <c r="J587" s="6" t="n">
        <v>11522</v>
      </c>
      <c r="K587" s="0" t="s">
        <v>4126</v>
      </c>
      <c r="L587" s="5" t="n">
        <v>36266</v>
      </c>
      <c r="M587" s="0" t="s">
        <v>355</v>
      </c>
      <c r="N587" s="0" t="s">
        <v>356</v>
      </c>
      <c r="O587" s="0" t="s">
        <v>463</v>
      </c>
      <c r="P587" s="0" t="s">
        <v>4127</v>
      </c>
      <c r="Q587" s="0" t="n">
        <f aca="false">LOOKUP(A587,'budget_gross.tsv'!A$2:A$8468,'budget_gross.tsv'!B$2:B$8468)</f>
        <v>8500000</v>
      </c>
      <c r="R587" s="0" t="n">
        <f aca="false">LOOKUP(A587,'budget_gross.tsv'!A$2:A$8468,'budget_gross.tsv'!C$2:C$8468)</f>
        <v>10919177</v>
      </c>
      <c r="S587" s="1" t="n">
        <f aca="false">R587-Q587</f>
        <v>2419177</v>
      </c>
      <c r="T587" s="2" t="n">
        <f aca="false">Q587 * 1.47</f>
        <v>12495000</v>
      </c>
      <c r="U587" s="2" t="n">
        <f aca="false">R587 * 1.47</f>
        <v>16051190.19</v>
      </c>
      <c r="V587" s="2" t="n">
        <f aca="false">S587 * 1.47</f>
        <v>3556190.19</v>
      </c>
      <c r="W587" s="1" t="n">
        <f aca="false">R587/Q587</f>
        <v>1.28460905882353</v>
      </c>
      <c r="X587" s="3" t="n">
        <v>2</v>
      </c>
    </row>
    <row r="588" customFormat="false" ht="15" hidden="false" customHeight="false" outlineLevel="0" collapsed="false">
      <c r="A588" s="0" t="s">
        <v>4128</v>
      </c>
      <c r="B588" s="0" t="s">
        <v>4129</v>
      </c>
      <c r="C588" s="0" t="s">
        <v>4130</v>
      </c>
      <c r="D588" s="0" t="s">
        <v>4016</v>
      </c>
      <c r="E588" s="0" t="n">
        <v>7</v>
      </c>
      <c r="F588" s="0" t="n">
        <v>48</v>
      </c>
      <c r="G588" s="5" t="n">
        <v>36431</v>
      </c>
      <c r="H588" s="0" t="s">
        <v>86</v>
      </c>
      <c r="I588" s="0" t="s">
        <v>4131</v>
      </c>
      <c r="J588" s="6" t="n">
        <v>339173</v>
      </c>
      <c r="K588" s="0" t="s">
        <v>4132</v>
      </c>
      <c r="L588" s="5" t="n">
        <v>36287</v>
      </c>
      <c r="M588" s="0" t="s">
        <v>1362</v>
      </c>
      <c r="N588" s="0" t="s">
        <v>1193</v>
      </c>
      <c r="O588" s="0" t="s">
        <v>4133</v>
      </c>
      <c r="P588" s="0" t="s">
        <v>4134</v>
      </c>
      <c r="Q588" s="0" t="n">
        <f aca="false">LOOKUP(A588,'budget_gross.tsv'!A$2:A$8468,'budget_gross.tsv'!B$2:B$8468)</f>
        <v>80000000</v>
      </c>
      <c r="R588" s="0" t="n">
        <f aca="false">LOOKUP(A588,'budget_gross.tsv'!A$2:A$8468,'budget_gross.tsv'!C$2:C$8468)</f>
        <v>155247825</v>
      </c>
      <c r="S588" s="1" t="n">
        <f aca="false">R588-Q588</f>
        <v>75247825</v>
      </c>
      <c r="T588" s="2" t="n">
        <f aca="false">Q588 * 1.47</f>
        <v>117600000</v>
      </c>
      <c r="U588" s="2" t="n">
        <f aca="false">R588 * 1.47</f>
        <v>228214302.75</v>
      </c>
      <c r="V588" s="2" t="n">
        <f aca="false">S588 * 1.47</f>
        <v>110614302.75</v>
      </c>
      <c r="W588" s="1" t="n">
        <f aca="false">R588/Q588</f>
        <v>1.9405978125</v>
      </c>
      <c r="X588" s="3" t="n">
        <v>2</v>
      </c>
    </row>
    <row r="589" customFormat="false" ht="15" hidden="false" customHeight="false" outlineLevel="0" collapsed="false">
      <c r="A589" s="0" t="s">
        <v>4135</v>
      </c>
      <c r="B589" s="0" t="s">
        <v>4136</v>
      </c>
      <c r="C589" s="0" t="s">
        <v>4137</v>
      </c>
      <c r="D589" s="0" t="s">
        <v>4016</v>
      </c>
      <c r="E589" s="0" t="n">
        <v>5.4</v>
      </c>
      <c r="F589" s="0" t="s">
        <v>28</v>
      </c>
      <c r="G589" s="5" t="n">
        <v>36487</v>
      </c>
      <c r="H589" s="0" t="s">
        <v>76</v>
      </c>
      <c r="I589" s="0" t="s">
        <v>4138</v>
      </c>
      <c r="J589" s="6" t="n">
        <v>3632</v>
      </c>
      <c r="K589" s="0" t="s">
        <v>4139</v>
      </c>
      <c r="L589" s="5" t="n">
        <v>36301</v>
      </c>
      <c r="M589" s="0" t="s">
        <v>305</v>
      </c>
      <c r="N589" s="0" t="s">
        <v>437</v>
      </c>
      <c r="O589" s="0" t="s">
        <v>90</v>
      </c>
      <c r="P589" s="0" t="s">
        <v>4140</v>
      </c>
      <c r="Q589" s="0" t="n">
        <f aca="false">LOOKUP(A589,'budget_gross.tsv'!A$2:A$8468,'budget_gross.tsv'!B$2:B$8468)</f>
        <v>20000000</v>
      </c>
      <c r="R589" s="0" t="n">
        <f aca="false">LOOKUP(A589,'budget_gross.tsv'!A$2:A$8468,'budget_gross.tsv'!C$2:C$8468)</f>
        <v>8276228</v>
      </c>
      <c r="S589" s="1" t="n">
        <f aca="false">R589-Q589</f>
        <v>-11723772</v>
      </c>
      <c r="T589" s="2" t="n">
        <f aca="false">Q589 * 1.47</f>
        <v>29400000</v>
      </c>
      <c r="U589" s="2" t="n">
        <f aca="false">R589 * 1.47</f>
        <v>12166055.16</v>
      </c>
      <c r="V589" s="2" t="n">
        <f aca="false">S589 * 1.47</f>
        <v>-17233944.84</v>
      </c>
      <c r="W589" s="1" t="n">
        <f aca="false">R589/Q589</f>
        <v>0.4138114</v>
      </c>
      <c r="X589" s="3" t="n">
        <v>1</v>
      </c>
    </row>
    <row r="590" customFormat="false" ht="15" hidden="false" customHeight="false" outlineLevel="0" collapsed="false">
      <c r="A590" s="0" t="s">
        <v>4141</v>
      </c>
      <c r="B590" s="0" t="s">
        <v>4142</v>
      </c>
      <c r="C590" s="0" t="s">
        <v>4143</v>
      </c>
      <c r="D590" s="0" t="s">
        <v>4016</v>
      </c>
      <c r="E590" s="0" t="n">
        <v>7.1</v>
      </c>
      <c r="F590" s="0" t="n">
        <v>66</v>
      </c>
      <c r="G590" s="5" t="n">
        <v>36473</v>
      </c>
      <c r="H590" s="0" t="s">
        <v>86</v>
      </c>
      <c r="I590" s="0" t="s">
        <v>4144</v>
      </c>
      <c r="J590" s="6" t="n">
        <v>219648</v>
      </c>
      <c r="K590" s="0" t="s">
        <v>4145</v>
      </c>
      <c r="L590" s="5" t="n">
        <v>36308</v>
      </c>
      <c r="M590" s="0" t="s">
        <v>1362</v>
      </c>
      <c r="N590" s="0" t="s">
        <v>437</v>
      </c>
      <c r="O590" s="0" t="s">
        <v>4146</v>
      </c>
      <c r="P590" s="0" t="s">
        <v>4147</v>
      </c>
      <c r="Q590" s="0" t="n">
        <f aca="false">LOOKUP(A590,'budget_gross.tsv'!A$2:A$8468,'budget_gross.tsv'!B$2:B$8468)</f>
        <v>42000000</v>
      </c>
      <c r="R590" s="0" t="n">
        <f aca="false">LOOKUP(A590,'budget_gross.tsv'!A$2:A$8468,'budget_gross.tsv'!C$2:C$8468)</f>
        <v>116089678</v>
      </c>
      <c r="S590" s="1" t="n">
        <f aca="false">R590-Q590</f>
        <v>74089678</v>
      </c>
      <c r="T590" s="2" t="n">
        <f aca="false">Q590 * 1.47</f>
        <v>61740000</v>
      </c>
      <c r="U590" s="2" t="n">
        <f aca="false">R590 * 1.47</f>
        <v>170651826.66</v>
      </c>
      <c r="V590" s="2" t="n">
        <f aca="false">S590 * 1.47</f>
        <v>108911826.66</v>
      </c>
      <c r="W590" s="1" t="n">
        <f aca="false">R590/Q590</f>
        <v>2.76403995238095</v>
      </c>
      <c r="X590" s="3" t="n">
        <v>3</v>
      </c>
    </row>
    <row r="591" customFormat="false" ht="15" hidden="false" customHeight="false" outlineLevel="0" collapsed="false">
      <c r="A591" s="0" t="s">
        <v>4148</v>
      </c>
      <c r="B591" s="0" t="s">
        <v>4149</v>
      </c>
      <c r="C591" s="0" t="s">
        <v>4150</v>
      </c>
      <c r="D591" s="0" t="s">
        <v>4016</v>
      </c>
      <c r="E591" s="0" t="n">
        <v>6.4</v>
      </c>
      <c r="F591" s="0" t="n">
        <v>41</v>
      </c>
      <c r="G591" s="5" t="n">
        <v>36956</v>
      </c>
      <c r="H591" s="0" t="s">
        <v>2153</v>
      </c>
      <c r="I591" s="0" t="s">
        <v>4151</v>
      </c>
      <c r="J591" s="6" t="n">
        <v>171033</v>
      </c>
      <c r="K591" s="0" t="s">
        <v>3082</v>
      </c>
      <c r="L591" s="5" t="n">
        <v>36336</v>
      </c>
      <c r="M591" s="0" t="s">
        <v>98</v>
      </c>
      <c r="N591" s="0" t="s">
        <v>356</v>
      </c>
      <c r="O591" s="0" t="s">
        <v>4152</v>
      </c>
      <c r="P591" s="0" t="s">
        <v>4153</v>
      </c>
      <c r="Q591" s="0" t="n">
        <f aca="false">LOOKUP(A591,'budget_gross.tsv'!A$2:A$8468,'budget_gross.tsv'!B$2:B$8468)</f>
        <v>34200000</v>
      </c>
      <c r="R591" s="0" t="n">
        <f aca="false">LOOKUP(A591,'budget_gross.tsv'!A$2:A$8468,'budget_gross.tsv'!C$2:C$8468)</f>
        <v>163479795</v>
      </c>
      <c r="S591" s="1" t="n">
        <f aca="false">R591-Q591</f>
        <v>129279795</v>
      </c>
      <c r="T591" s="2" t="n">
        <f aca="false">Q591 * 1.47</f>
        <v>50274000</v>
      </c>
      <c r="U591" s="2" t="n">
        <f aca="false">R591 * 1.47</f>
        <v>240315298.65</v>
      </c>
      <c r="V591" s="2" t="n">
        <f aca="false">S591 * 1.47</f>
        <v>190041298.65</v>
      </c>
      <c r="W591" s="1" t="n">
        <f aca="false">R591/Q591</f>
        <v>4.78011096491228</v>
      </c>
      <c r="X591" s="3" t="n">
        <v>4</v>
      </c>
    </row>
    <row r="592" customFormat="false" ht="15" hidden="false" customHeight="false" outlineLevel="0" collapsed="false">
      <c r="A592" s="0" t="s">
        <v>4154</v>
      </c>
      <c r="B592" s="0" t="s">
        <v>4155</v>
      </c>
      <c r="C592" s="0" t="s">
        <v>4156</v>
      </c>
      <c r="D592" s="0" t="s">
        <v>4016</v>
      </c>
      <c r="E592" s="0" t="n">
        <v>4.9</v>
      </c>
      <c r="F592" s="0" t="s">
        <v>28</v>
      </c>
      <c r="G592" s="5" t="n">
        <v>36487</v>
      </c>
      <c r="H592" s="0" t="s">
        <v>76</v>
      </c>
      <c r="I592" s="0" t="s">
        <v>4157</v>
      </c>
      <c r="J592" s="6" t="n">
        <v>61614</v>
      </c>
      <c r="K592" s="0" t="s">
        <v>4158</v>
      </c>
      <c r="L592" s="5" t="n">
        <v>36364</v>
      </c>
      <c r="M592" s="0" t="s">
        <v>756</v>
      </c>
      <c r="N592" s="0" t="s">
        <v>4159</v>
      </c>
      <c r="O592" s="0" t="s">
        <v>4160</v>
      </c>
      <c r="P592" s="0" t="s">
        <v>4161</v>
      </c>
      <c r="Q592" s="0" t="n">
        <f aca="false">LOOKUP(A592,'budget_gross.tsv'!A$2:A$8468,'budget_gross.tsv'!B$2:B$8468)</f>
        <v>80000000</v>
      </c>
      <c r="R592" s="0" t="n">
        <f aca="false">LOOKUP(A592,'budget_gross.tsv'!A$2:A$8468,'budget_gross.tsv'!C$2:C$8468)</f>
        <v>91411151</v>
      </c>
      <c r="S592" s="1" t="n">
        <f aca="false">R592-Q592</f>
        <v>11411151</v>
      </c>
      <c r="T592" s="2" t="n">
        <f aca="false">Q592 * 1.47</f>
        <v>117600000</v>
      </c>
      <c r="U592" s="2" t="n">
        <f aca="false">R592 * 1.47</f>
        <v>134374391.97</v>
      </c>
      <c r="V592" s="2" t="n">
        <f aca="false">S592 * 1.47</f>
        <v>16774391.97</v>
      </c>
      <c r="W592" s="1" t="n">
        <f aca="false">R592/Q592</f>
        <v>1.1426393875</v>
      </c>
      <c r="X592" s="3" t="n">
        <v>2</v>
      </c>
    </row>
    <row r="593" customFormat="false" ht="15" hidden="false" customHeight="false" outlineLevel="0" collapsed="false">
      <c r="A593" s="0" t="s">
        <v>4162</v>
      </c>
      <c r="B593" s="0" t="s">
        <v>4163</v>
      </c>
      <c r="C593" s="0" t="s">
        <v>4164</v>
      </c>
      <c r="D593" s="0" t="s">
        <v>4016</v>
      </c>
      <c r="E593" s="0" t="n">
        <v>6.1</v>
      </c>
      <c r="F593" s="0" t="n">
        <v>65</v>
      </c>
      <c r="G593" s="5" t="n">
        <v>36536</v>
      </c>
      <c r="H593" s="0" t="s">
        <v>86</v>
      </c>
      <c r="I593" s="0" t="s">
        <v>4165</v>
      </c>
      <c r="J593" s="6" t="n">
        <v>55874</v>
      </c>
      <c r="K593" s="0" t="s">
        <v>4166</v>
      </c>
      <c r="L593" s="5" t="n">
        <v>36378</v>
      </c>
      <c r="M593" s="0" t="s">
        <v>365</v>
      </c>
      <c r="N593" s="0" t="s">
        <v>4167</v>
      </c>
      <c r="O593" s="0" t="s">
        <v>100</v>
      </c>
      <c r="P593" s="0" t="s">
        <v>4168</v>
      </c>
      <c r="Q593" s="0" t="n">
        <f aca="false">LOOKUP(A593,'budget_gross.tsv'!A$2:A$8468,'budget_gross.tsv'!B$2:B$8468)</f>
        <v>68000000</v>
      </c>
      <c r="R593" s="0" t="n">
        <f aca="false">LOOKUP(A593,'budget_gross.tsv'!A$2:A$8468,'budget_gross.tsv'!C$2:C$8468)</f>
        <v>29655590</v>
      </c>
      <c r="S593" s="1" t="n">
        <f aca="false">R593-Q593</f>
        <v>-38344410</v>
      </c>
      <c r="T593" s="2" t="n">
        <f aca="false">Q593 * 1.47</f>
        <v>99960000</v>
      </c>
      <c r="U593" s="2" t="n">
        <f aca="false">R593 * 1.47</f>
        <v>43593717.3</v>
      </c>
      <c r="V593" s="2" t="n">
        <f aca="false">S593 * 1.47</f>
        <v>-56366282.7</v>
      </c>
      <c r="W593" s="1" t="n">
        <f aca="false">R593/Q593</f>
        <v>0.436111617647059</v>
      </c>
      <c r="X593" s="3" t="n">
        <v>1</v>
      </c>
    </row>
    <row r="594" customFormat="false" ht="15" hidden="false" customHeight="false" outlineLevel="0" collapsed="false">
      <c r="A594" s="0" t="s">
        <v>4169</v>
      </c>
      <c r="B594" s="0" t="s">
        <v>4170</v>
      </c>
      <c r="C594" s="0" t="s">
        <v>4171</v>
      </c>
      <c r="D594" s="0" t="s">
        <v>4016</v>
      </c>
      <c r="E594" s="0" t="n">
        <v>5.8</v>
      </c>
      <c r="F594" s="0" t="n">
        <v>49</v>
      </c>
      <c r="G594" s="5" t="n">
        <v>36522</v>
      </c>
      <c r="H594" s="0" t="s">
        <v>4172</v>
      </c>
      <c r="I594" s="0" t="s">
        <v>4173</v>
      </c>
      <c r="J594" s="6" t="n">
        <v>31066</v>
      </c>
      <c r="K594" s="0" t="s">
        <v>4174</v>
      </c>
      <c r="L594" s="5" t="n">
        <v>36392</v>
      </c>
      <c r="M594" s="0" t="s">
        <v>165</v>
      </c>
      <c r="N594" s="0" t="s">
        <v>2107</v>
      </c>
      <c r="O594" s="0" t="s">
        <v>28</v>
      </c>
      <c r="P594" s="0" t="s">
        <v>4175</v>
      </c>
      <c r="Q594" s="0" t="n">
        <f aca="false">LOOKUP(A594,'budget_gross.tsv'!A$2:A$8468,'budget_gross.tsv'!B$2:B$8468)</f>
        <v>75000000</v>
      </c>
      <c r="R594" s="0" t="n">
        <f aca="false">LOOKUP(A594,'budget_gross.tsv'!A$2:A$8468,'budget_gross.tsv'!C$2:C$8468)</f>
        <v>33864342</v>
      </c>
      <c r="S594" s="1" t="n">
        <f aca="false">R594-Q594</f>
        <v>-41135658</v>
      </c>
      <c r="T594" s="2" t="n">
        <f aca="false">Q594 * 1.47</f>
        <v>110250000</v>
      </c>
      <c r="U594" s="2" t="n">
        <f aca="false">R594 * 1.47</f>
        <v>49780582.74</v>
      </c>
      <c r="V594" s="2" t="n">
        <f aca="false">S594 * 1.47</f>
        <v>-60469417.26</v>
      </c>
      <c r="W594" s="1" t="n">
        <f aca="false">R594/Q594</f>
        <v>0.45152456</v>
      </c>
      <c r="X594" s="3" t="n">
        <v>1</v>
      </c>
    </row>
    <row r="595" customFormat="false" ht="15" hidden="false" customHeight="false" outlineLevel="0" collapsed="false">
      <c r="A595" s="0" t="s">
        <v>4176</v>
      </c>
      <c r="B595" s="0" t="s">
        <v>4177</v>
      </c>
      <c r="C595" s="0" t="s">
        <v>4178</v>
      </c>
      <c r="D595" s="0" t="s">
        <v>4016</v>
      </c>
      <c r="E595" s="0" t="n">
        <v>5.6</v>
      </c>
      <c r="F595" s="0" t="n">
        <v>56</v>
      </c>
      <c r="G595" s="5" t="n">
        <v>37012</v>
      </c>
      <c r="H595" s="0" t="s">
        <v>4179</v>
      </c>
      <c r="I595" s="0" t="s">
        <v>4180</v>
      </c>
      <c r="J595" s="6" t="n">
        <v>9582</v>
      </c>
      <c r="K595" s="0" t="s">
        <v>4181</v>
      </c>
      <c r="L595" s="5" t="n">
        <v>36399</v>
      </c>
      <c r="M595" s="0" t="s">
        <v>42</v>
      </c>
      <c r="N595" s="0" t="s">
        <v>376</v>
      </c>
      <c r="O595" s="0" t="s">
        <v>4182</v>
      </c>
      <c r="P595" s="0" t="s">
        <v>4183</v>
      </c>
      <c r="Q595" s="0" t="n">
        <f aca="false">LOOKUP(A595,'budget_gross.tsv'!A$2:A$8468,'budget_gross.tsv'!B$2:B$8468)</f>
        <v>15000000</v>
      </c>
      <c r="R595" s="0" t="n">
        <f aca="false">LOOKUP(A595,'budget_gross.tsv'!A$2:A$8468,'budget_gross.tsv'!C$2:C$8468)</f>
        <v>11614236</v>
      </c>
      <c r="S595" s="1" t="n">
        <f aca="false">R595-Q595</f>
        <v>-3385764</v>
      </c>
      <c r="T595" s="2" t="n">
        <f aca="false">Q595 * 1.47</f>
        <v>22050000</v>
      </c>
      <c r="U595" s="2" t="n">
        <f aca="false">R595 * 1.47</f>
        <v>17072926.92</v>
      </c>
      <c r="V595" s="2" t="n">
        <f aca="false">S595 * 1.47</f>
        <v>-4977073.08</v>
      </c>
      <c r="W595" s="1" t="n">
        <f aca="false">R595/Q595</f>
        <v>0.7742824</v>
      </c>
      <c r="X595" s="3" t="n">
        <v>1</v>
      </c>
    </row>
    <row r="596" customFormat="false" ht="15" hidden="false" customHeight="false" outlineLevel="0" collapsed="false">
      <c r="A596" s="0" t="s">
        <v>4184</v>
      </c>
      <c r="B596" s="0" t="s">
        <v>4185</v>
      </c>
      <c r="C596" s="0" t="s">
        <v>4186</v>
      </c>
      <c r="D596" s="0" t="s">
        <v>4016</v>
      </c>
      <c r="E596" s="0" t="n">
        <v>6.5</v>
      </c>
      <c r="F596" s="0" t="n">
        <v>43</v>
      </c>
      <c r="G596" s="5" t="n">
        <v>36753</v>
      </c>
      <c r="H596" s="0" t="s">
        <v>86</v>
      </c>
      <c r="I596" s="0" t="s">
        <v>4187</v>
      </c>
      <c r="J596" s="6" t="n">
        <v>27411</v>
      </c>
      <c r="K596" s="0" t="s">
        <v>3282</v>
      </c>
      <c r="L596" s="5" t="n">
        <v>36420</v>
      </c>
      <c r="M596" s="0" t="s">
        <v>705</v>
      </c>
      <c r="N596" s="0" t="s">
        <v>4188</v>
      </c>
      <c r="O596" s="0" t="s">
        <v>2289</v>
      </c>
      <c r="P596" s="0" t="s">
        <v>4189</v>
      </c>
      <c r="Q596" s="0" t="n">
        <f aca="false">LOOKUP(A596,'budget_gross.tsv'!A$2:A$8468,'budget_gross.tsv'!B$2:B$8468)</f>
        <v>80000000</v>
      </c>
      <c r="R596" s="0" t="n">
        <f aca="false">LOOKUP(A596,'budget_gross.tsv'!A$2:A$8468,'budget_gross.tsv'!C$2:C$8468)</f>
        <v>35168395</v>
      </c>
      <c r="S596" s="1" t="n">
        <f aca="false">R596-Q596</f>
        <v>-44831605</v>
      </c>
      <c r="T596" s="2" t="n">
        <f aca="false">Q596 * 1.47</f>
        <v>117600000</v>
      </c>
      <c r="U596" s="2" t="n">
        <f aca="false">R596 * 1.47</f>
        <v>51697540.65</v>
      </c>
      <c r="V596" s="2" t="n">
        <f aca="false">S596 * 1.47</f>
        <v>-65902459.35</v>
      </c>
      <c r="W596" s="1" t="n">
        <f aca="false">R596/Q596</f>
        <v>0.4396049375</v>
      </c>
      <c r="X596" s="3" t="n">
        <v>1</v>
      </c>
    </row>
    <row r="597" customFormat="false" ht="15" hidden="false" customHeight="false" outlineLevel="0" collapsed="false">
      <c r="A597" s="0" t="s">
        <v>4190</v>
      </c>
      <c r="B597" s="0" t="s">
        <v>4191</v>
      </c>
      <c r="C597" s="0" t="s">
        <v>4192</v>
      </c>
      <c r="D597" s="0" t="s">
        <v>4016</v>
      </c>
      <c r="E597" s="0" t="n">
        <v>5.6</v>
      </c>
      <c r="F597" s="0" t="n">
        <v>24</v>
      </c>
      <c r="G597" s="5" t="n">
        <v>36823</v>
      </c>
      <c r="H597" s="0" t="s">
        <v>4193</v>
      </c>
      <c r="I597" s="0" t="s">
        <v>4194</v>
      </c>
      <c r="J597" s="6" t="n">
        <v>28016</v>
      </c>
      <c r="K597" s="0" t="s">
        <v>4195</v>
      </c>
      <c r="L597" s="5" t="n">
        <v>36616</v>
      </c>
      <c r="M597" s="0" t="s">
        <v>232</v>
      </c>
      <c r="N597" s="0" t="s">
        <v>562</v>
      </c>
      <c r="O597" s="0" t="s">
        <v>90</v>
      </c>
      <c r="P597" s="0" t="s">
        <v>4196</v>
      </c>
      <c r="Q597" s="0" t="n">
        <f aca="false">LOOKUP(A597,'budget_gross.tsv'!A$2:A$8468,'budget_gross.tsv'!B$2:B$8468)</f>
        <v>35000000</v>
      </c>
      <c r="R597" s="0" t="n">
        <f aca="false">LOOKUP(A597,'budget_gross.tsv'!A$2:A$8468,'budget_gross.tsv'!C$2:C$8468)</f>
        <v>35007180</v>
      </c>
      <c r="S597" s="1" t="n">
        <f aca="false">R597-Q597</f>
        <v>7180</v>
      </c>
      <c r="T597" s="2" t="n">
        <f aca="false">Q597 * 1.42</f>
        <v>49700000</v>
      </c>
      <c r="U597" s="2" t="n">
        <f aca="false">R597 * 1.42</f>
        <v>49710195.6</v>
      </c>
      <c r="V597" s="2" t="n">
        <f aca="false">S597 * 1.42</f>
        <v>10195.6</v>
      </c>
      <c r="W597" s="1" t="n">
        <f aca="false">R597/Q597</f>
        <v>1.00020514285714</v>
      </c>
      <c r="X597" s="3" t="n">
        <v>2</v>
      </c>
    </row>
    <row r="598" customFormat="false" ht="15" hidden="false" customHeight="false" outlineLevel="0" collapsed="false">
      <c r="A598" s="0" t="s">
        <v>4197</v>
      </c>
      <c r="B598" s="0" t="s">
        <v>4198</v>
      </c>
      <c r="C598" s="0" t="s">
        <v>4199</v>
      </c>
      <c r="D598" s="0" t="s">
        <v>4016</v>
      </c>
      <c r="E598" s="0" t="n">
        <v>6.3</v>
      </c>
      <c r="F598" s="0" t="n">
        <v>49</v>
      </c>
      <c r="G598" s="5" t="n">
        <v>36879</v>
      </c>
      <c r="H598" s="0" t="s">
        <v>4200</v>
      </c>
      <c r="I598" s="0" t="s">
        <v>4201</v>
      </c>
      <c r="J598" s="6" t="n">
        <v>4716</v>
      </c>
      <c r="K598" s="0" t="s">
        <v>4202</v>
      </c>
      <c r="L598" s="5" t="n">
        <v>36630</v>
      </c>
      <c r="M598" s="0" t="s">
        <v>223</v>
      </c>
      <c r="N598" s="0" t="s">
        <v>4203</v>
      </c>
      <c r="O598" s="0" t="s">
        <v>28</v>
      </c>
      <c r="P598" s="0" t="s">
        <v>4204</v>
      </c>
      <c r="Q598" s="0" t="n">
        <f aca="false">LOOKUP(A598,'budget_gross.tsv'!A$2:A$8468,'budget_gross.tsv'!B$2:B$8468)</f>
        <v>28000000</v>
      </c>
      <c r="R598" s="0" t="n">
        <f aca="false">LOOKUP(A598,'budget_gross.tsv'!A$2:A$8468,'budget_gross.tsv'!C$2:C$8468)</f>
        <v>5658940</v>
      </c>
      <c r="S598" s="1" t="n">
        <f aca="false">R598-Q598</f>
        <v>-22341060</v>
      </c>
      <c r="T598" s="2" t="n">
        <f aca="false">Q598 * 1.42</f>
        <v>39760000</v>
      </c>
      <c r="U598" s="2" t="n">
        <f aca="false">R598 * 1.42</f>
        <v>8035694.8</v>
      </c>
      <c r="V598" s="2" t="n">
        <f aca="false">S598 * 1.42</f>
        <v>-31724305.2</v>
      </c>
      <c r="W598" s="1" t="n">
        <f aca="false">R598/Q598</f>
        <v>0.202105</v>
      </c>
      <c r="X598" s="3" t="n">
        <v>1</v>
      </c>
    </row>
    <row r="599" customFormat="false" ht="15" hidden="false" customHeight="false" outlineLevel="0" collapsed="false">
      <c r="A599" s="0" t="s">
        <v>4205</v>
      </c>
      <c r="B599" s="0" t="s">
        <v>4206</v>
      </c>
      <c r="C599" s="0" t="s">
        <v>4207</v>
      </c>
      <c r="D599" s="0" t="s">
        <v>4016</v>
      </c>
      <c r="E599" s="0" t="n">
        <v>6.6</v>
      </c>
      <c r="F599" s="0" t="n">
        <v>62</v>
      </c>
      <c r="G599" s="5" t="n">
        <v>36823</v>
      </c>
      <c r="H599" s="0" t="s">
        <v>4193</v>
      </c>
      <c r="I599" s="0" t="s">
        <v>4208</v>
      </c>
      <c r="J599" s="6" t="n">
        <v>68419</v>
      </c>
      <c r="K599" s="0" t="s">
        <v>4209</v>
      </c>
      <c r="L599" s="5" t="n">
        <v>36637</v>
      </c>
      <c r="M599" s="0" t="s">
        <v>1874</v>
      </c>
      <c r="N599" s="0" t="s">
        <v>4210</v>
      </c>
      <c r="O599" s="0" t="s">
        <v>4211</v>
      </c>
      <c r="P599" s="0" t="s">
        <v>4212</v>
      </c>
      <c r="Q599" s="0" t="n">
        <f aca="false">LOOKUP(A599,'budget_gross.tsv'!A$2:A$8468,'budget_gross.tsv'!B$2:B$8468)</f>
        <v>62000000</v>
      </c>
      <c r="R599" s="0" t="n">
        <f aca="false">LOOKUP(A599,'budget_gross.tsv'!A$2:A$8468,'budget_gross.tsv'!C$2:C$8468)</f>
        <v>77086030</v>
      </c>
      <c r="S599" s="1" t="n">
        <f aca="false">R599-Q599</f>
        <v>15086030</v>
      </c>
      <c r="T599" s="2" t="n">
        <f aca="false">Q599 * 1.42</f>
        <v>88040000</v>
      </c>
      <c r="U599" s="2" t="n">
        <f aca="false">R599 * 1.42</f>
        <v>109462162.6</v>
      </c>
      <c r="V599" s="2" t="n">
        <f aca="false">S599 * 1.42</f>
        <v>21422162.6</v>
      </c>
      <c r="W599" s="1" t="n">
        <f aca="false">R599/Q599</f>
        <v>1.24332306451613</v>
      </c>
      <c r="X599" s="3" t="n">
        <v>2</v>
      </c>
    </row>
    <row r="600" customFormat="false" ht="15" hidden="false" customHeight="false" outlineLevel="0" collapsed="false">
      <c r="A600" s="0" t="s">
        <v>4213</v>
      </c>
      <c r="B600" s="0" t="s">
        <v>4214</v>
      </c>
      <c r="C600" s="0" t="s">
        <v>4215</v>
      </c>
      <c r="D600" s="0" t="s">
        <v>4016</v>
      </c>
      <c r="E600" s="0" t="n">
        <v>4.3</v>
      </c>
      <c r="F600" s="0" t="n">
        <v>38</v>
      </c>
      <c r="G600" s="5" t="n">
        <v>36865</v>
      </c>
      <c r="H600" s="0" t="s">
        <v>86</v>
      </c>
      <c r="I600" s="0" t="s">
        <v>4216</v>
      </c>
      <c r="J600" s="6" t="n">
        <v>41625</v>
      </c>
      <c r="K600" s="0" t="s">
        <v>4217</v>
      </c>
      <c r="L600" s="5" t="n">
        <v>36735</v>
      </c>
      <c r="M600" s="0" t="s">
        <v>232</v>
      </c>
      <c r="N600" s="0" t="s">
        <v>4218</v>
      </c>
      <c r="O600" s="0" t="s">
        <v>4219</v>
      </c>
      <c r="P600" s="0" t="s">
        <v>4220</v>
      </c>
      <c r="Q600" s="0" t="n">
        <f aca="false">LOOKUP(A600,'budget_gross.tsv'!A$2:A$8468,'budget_gross.tsv'!B$2:B$8468)</f>
        <v>84000000</v>
      </c>
      <c r="R600" s="0" t="n">
        <f aca="false">LOOKUP(A600,'budget_gross.tsv'!A$2:A$8468,'budget_gross.tsv'!C$2:C$8468)</f>
        <v>123309890</v>
      </c>
      <c r="S600" s="1" t="n">
        <f aca="false">R600-Q600</f>
        <v>39309890</v>
      </c>
      <c r="T600" s="2" t="n">
        <f aca="false">Q600 * 1.42</f>
        <v>119280000</v>
      </c>
      <c r="U600" s="2" t="n">
        <f aca="false">R600 * 1.42</f>
        <v>175100043.8</v>
      </c>
      <c r="V600" s="2" t="n">
        <f aca="false">S600 * 1.42</f>
        <v>55820043.8</v>
      </c>
      <c r="W600" s="1" t="n">
        <f aca="false">R600/Q600</f>
        <v>1.46797488095238</v>
      </c>
      <c r="X600" s="3" t="n">
        <v>2</v>
      </c>
    </row>
    <row r="601" customFormat="false" ht="15" hidden="false" customHeight="false" outlineLevel="0" collapsed="false">
      <c r="A601" s="0" t="s">
        <v>4221</v>
      </c>
      <c r="B601" s="0" t="s">
        <v>4222</v>
      </c>
      <c r="C601" s="0" t="s">
        <v>4223</v>
      </c>
      <c r="D601" s="0" t="s">
        <v>4016</v>
      </c>
      <c r="E601" s="0" t="n">
        <v>5.9</v>
      </c>
      <c r="F601" s="0" t="n">
        <v>52</v>
      </c>
      <c r="G601" s="5" t="n">
        <v>36935</v>
      </c>
      <c r="H601" s="0" t="s">
        <v>86</v>
      </c>
      <c r="I601" s="0" t="s">
        <v>4224</v>
      </c>
      <c r="J601" s="6" t="n">
        <v>74143</v>
      </c>
      <c r="K601" s="0" t="s">
        <v>4225</v>
      </c>
      <c r="L601" s="5" t="n">
        <v>36763</v>
      </c>
      <c r="M601" s="0" t="s">
        <v>375</v>
      </c>
      <c r="N601" s="0" t="s">
        <v>4226</v>
      </c>
      <c r="O601" s="0" t="s">
        <v>198</v>
      </c>
      <c r="P601" s="0" t="s">
        <v>4227</v>
      </c>
      <c r="Q601" s="0" t="n">
        <f aca="false">LOOKUP(A601,'budget_gross.tsv'!A$2:A$8468,'budget_gross.tsv'!B$2:B$8468)</f>
        <v>11000000</v>
      </c>
      <c r="R601" s="0" t="n">
        <f aca="false">LOOKUP(A601,'budget_gross.tsv'!A$2:A$8468,'budget_gross.tsv'!C$2:C$8468)</f>
        <v>68379000</v>
      </c>
      <c r="S601" s="1" t="n">
        <f aca="false">R601-Q601</f>
        <v>57379000</v>
      </c>
      <c r="T601" s="2" t="n">
        <f aca="false">Q601 * 1.42</f>
        <v>15620000</v>
      </c>
      <c r="U601" s="2" t="n">
        <f aca="false">R601 * 1.42</f>
        <v>97098180</v>
      </c>
      <c r="V601" s="2" t="n">
        <f aca="false">S601 * 1.42</f>
        <v>81478180</v>
      </c>
      <c r="W601" s="1" t="n">
        <f aca="false">R601/Q601</f>
        <v>6.21627272727273</v>
      </c>
      <c r="X601" s="3" t="n">
        <v>4</v>
      </c>
    </row>
    <row r="602" customFormat="false" ht="15" hidden="false" customHeight="false" outlineLevel="0" collapsed="false">
      <c r="A602" s="0" t="s">
        <v>4228</v>
      </c>
      <c r="B602" s="0" t="s">
        <v>4229</v>
      </c>
      <c r="C602" s="0" t="s">
        <v>4230</v>
      </c>
      <c r="D602" s="0" t="s">
        <v>4016</v>
      </c>
      <c r="E602" s="0" t="n">
        <v>7</v>
      </c>
      <c r="F602" s="0" t="n">
        <v>73</v>
      </c>
      <c r="G602" s="5" t="n">
        <v>36956</v>
      </c>
      <c r="H602" s="0" t="s">
        <v>86</v>
      </c>
      <c r="I602" s="0" t="s">
        <v>4231</v>
      </c>
      <c r="J602" s="6" t="n">
        <v>274021</v>
      </c>
      <c r="K602" s="0" t="s">
        <v>4232</v>
      </c>
      <c r="L602" s="5" t="n">
        <v>36805</v>
      </c>
      <c r="M602" s="0" t="s">
        <v>2069</v>
      </c>
      <c r="N602" s="0" t="s">
        <v>428</v>
      </c>
      <c r="O602" s="0" t="s">
        <v>4233</v>
      </c>
      <c r="P602" s="0" t="s">
        <v>4234</v>
      </c>
      <c r="Q602" s="0" t="n">
        <f aca="false">LOOKUP(A602,'budget_gross.tsv'!A$2:A$8468,'budget_gross.tsv'!B$2:B$8468)</f>
        <v>55000000</v>
      </c>
      <c r="R602" s="0" t="n">
        <f aca="false">LOOKUP(A602,'budget_gross.tsv'!A$2:A$8468,'budget_gross.tsv'!C$2:C$8468)</f>
        <v>166244045</v>
      </c>
      <c r="S602" s="1" t="n">
        <f aca="false">R602-Q602</f>
        <v>111244045</v>
      </c>
      <c r="T602" s="2" t="n">
        <f aca="false">Q602 * 1.42</f>
        <v>78100000</v>
      </c>
      <c r="U602" s="2" t="n">
        <f aca="false">R602 * 1.42</f>
        <v>236066543.9</v>
      </c>
      <c r="V602" s="2" t="n">
        <f aca="false">S602 * 1.42</f>
        <v>157966543.9</v>
      </c>
      <c r="W602" s="1" t="n">
        <f aca="false">R602/Q602</f>
        <v>3.022619</v>
      </c>
      <c r="X602" s="3" t="n">
        <v>3</v>
      </c>
    </row>
    <row r="603" customFormat="false" ht="15" hidden="false" customHeight="false" outlineLevel="0" collapsed="false">
      <c r="A603" s="0" t="s">
        <v>4235</v>
      </c>
      <c r="B603" s="0" t="s">
        <v>4236</v>
      </c>
      <c r="C603" s="0" t="s">
        <v>4237</v>
      </c>
      <c r="D603" s="0" t="s">
        <v>4016</v>
      </c>
      <c r="E603" s="0" t="n">
        <v>7.2</v>
      </c>
      <c r="F603" s="0" t="n">
        <v>40</v>
      </c>
      <c r="G603" s="5" t="n">
        <v>37026</v>
      </c>
      <c r="H603" s="0" t="s">
        <v>2273</v>
      </c>
      <c r="I603" s="0" t="s">
        <v>4238</v>
      </c>
      <c r="J603" s="6" t="n">
        <v>101324</v>
      </c>
      <c r="K603" s="0" t="s">
        <v>4239</v>
      </c>
      <c r="L603" s="5" t="n">
        <v>36819</v>
      </c>
      <c r="M603" s="0" t="s">
        <v>1271</v>
      </c>
      <c r="N603" s="0" t="s">
        <v>446</v>
      </c>
      <c r="O603" s="0" t="s">
        <v>1585</v>
      </c>
      <c r="P603" s="0" t="s">
        <v>4240</v>
      </c>
      <c r="Q603" s="0" t="n">
        <f aca="false">LOOKUP(A603,'budget_gross.tsv'!A$2:A$8468,'budget_gross.tsv'!B$2:B$8468)</f>
        <v>40000000</v>
      </c>
      <c r="R603" s="0" t="n">
        <f aca="false">LOOKUP(A603,'budget_gross.tsv'!A$2:A$8468,'budget_gross.tsv'!C$2:C$8468)</f>
        <v>33519628</v>
      </c>
      <c r="S603" s="1" t="n">
        <f aca="false">R603-Q603</f>
        <v>-6480372</v>
      </c>
      <c r="T603" s="2" t="n">
        <f aca="false">Q603 * 1.42</f>
        <v>56800000</v>
      </c>
      <c r="U603" s="2" t="n">
        <f aca="false">R603 * 1.42</f>
        <v>47597871.76</v>
      </c>
      <c r="V603" s="2" t="n">
        <f aca="false">S603 * 1.42</f>
        <v>-9202128.24</v>
      </c>
      <c r="W603" s="1" t="n">
        <f aca="false">R603/Q603</f>
        <v>0.8379907</v>
      </c>
      <c r="X603" s="3" t="n">
        <v>1</v>
      </c>
    </row>
    <row r="604" customFormat="false" ht="15" hidden="false" customHeight="false" outlineLevel="0" collapsed="false">
      <c r="A604" s="0" t="s">
        <v>4241</v>
      </c>
      <c r="B604" s="0" t="s">
        <v>4242</v>
      </c>
      <c r="C604" s="0" t="s">
        <v>4243</v>
      </c>
      <c r="D604" s="0" t="s">
        <v>4016</v>
      </c>
      <c r="E604" s="0" t="n">
        <v>6.7</v>
      </c>
      <c r="F604" s="0" t="n">
        <v>47</v>
      </c>
      <c r="G604" s="5" t="n">
        <v>36984</v>
      </c>
      <c r="H604" s="0" t="s">
        <v>76</v>
      </c>
      <c r="I604" s="0" t="s">
        <v>4244</v>
      </c>
      <c r="J604" s="6" t="n">
        <v>47925</v>
      </c>
      <c r="K604" s="0" t="s">
        <v>4245</v>
      </c>
      <c r="L604" s="5" t="n">
        <v>36833</v>
      </c>
      <c r="M604" s="0" t="s">
        <v>633</v>
      </c>
      <c r="N604" s="0" t="s">
        <v>4246</v>
      </c>
      <c r="O604" s="0" t="s">
        <v>4247</v>
      </c>
      <c r="P604" s="0" t="s">
        <v>4248</v>
      </c>
      <c r="Q604" s="0" t="n">
        <f aca="false">LOOKUP(A604,'budget_gross.tsv'!A$2:A$8468,'budget_gross.tsv'!B$2:B$8468)</f>
        <v>80000000</v>
      </c>
      <c r="R604" s="0" t="n">
        <f aca="false">LOOKUP(A604,'budget_gross.tsv'!A$2:A$8468,'budget_gross.tsv'!C$2:C$8468)</f>
        <v>30695227</v>
      </c>
      <c r="S604" s="1" t="n">
        <f aca="false">R604-Q604</f>
        <v>-49304773</v>
      </c>
      <c r="T604" s="2" t="n">
        <f aca="false">Q604 * 1.42</f>
        <v>113600000</v>
      </c>
      <c r="U604" s="2" t="n">
        <f aca="false">R604 * 1.42</f>
        <v>43587222.34</v>
      </c>
      <c r="V604" s="2" t="n">
        <f aca="false">S604 * 1.42</f>
        <v>-70012777.66</v>
      </c>
      <c r="W604" s="1" t="n">
        <f aca="false">R604/Q604</f>
        <v>0.3836903375</v>
      </c>
      <c r="X604" s="3" t="n">
        <v>1</v>
      </c>
    </row>
    <row r="605" customFormat="false" ht="15" hidden="false" customHeight="false" outlineLevel="0" collapsed="false">
      <c r="A605" s="0" t="s">
        <v>4249</v>
      </c>
      <c r="B605" s="0" t="s">
        <v>4250</v>
      </c>
      <c r="C605" s="0" t="s">
        <v>4251</v>
      </c>
      <c r="D605" s="0" t="s">
        <v>4016</v>
      </c>
      <c r="E605" s="0" t="n">
        <v>7.7</v>
      </c>
      <c r="F605" s="0" t="n">
        <v>73</v>
      </c>
      <c r="G605" s="5" t="n">
        <v>37054</v>
      </c>
      <c r="H605" s="0" t="s">
        <v>95</v>
      </c>
      <c r="I605" s="0" t="s">
        <v>4252</v>
      </c>
      <c r="J605" s="6" t="n">
        <v>426820</v>
      </c>
      <c r="K605" s="0" t="s">
        <v>2710</v>
      </c>
      <c r="L605" s="5" t="n">
        <v>36882</v>
      </c>
      <c r="M605" s="0" t="s">
        <v>4253</v>
      </c>
      <c r="N605" s="0" t="s">
        <v>4254</v>
      </c>
      <c r="O605" s="0" t="s">
        <v>4255</v>
      </c>
      <c r="P605" s="0" t="s">
        <v>4256</v>
      </c>
      <c r="Q605" s="0" t="n">
        <f aca="false">LOOKUP(A605,'budget_gross.tsv'!A$2:A$8468,'budget_gross.tsv'!B$2:B$8468)</f>
        <v>90000000</v>
      </c>
      <c r="R605" s="0" t="n">
        <f aca="false">LOOKUP(A605,'budget_gross.tsv'!A$2:A$8468,'budget_gross.tsv'!C$2:C$8468)</f>
        <v>233632142</v>
      </c>
      <c r="S605" s="1" t="n">
        <f aca="false">R605-Q605</f>
        <v>143632142</v>
      </c>
      <c r="T605" s="2" t="n">
        <f aca="false">Q605 * 1.42</f>
        <v>127800000</v>
      </c>
      <c r="U605" s="2" t="n">
        <f aca="false">R605 * 1.42</f>
        <v>331757641.64</v>
      </c>
      <c r="V605" s="2" t="n">
        <f aca="false">S605 * 1.42</f>
        <v>203957641.64</v>
      </c>
      <c r="W605" s="1" t="n">
        <f aca="false">R605/Q605</f>
        <v>2.59591268888889</v>
      </c>
      <c r="X605" s="3" t="n">
        <v>3</v>
      </c>
    </row>
    <row r="606" customFormat="false" ht="15" hidden="false" customHeight="false" outlineLevel="0" collapsed="false">
      <c r="A606" s="0" t="s">
        <v>4257</v>
      </c>
      <c r="B606" s="0" t="s">
        <v>4258</v>
      </c>
      <c r="C606" s="0" t="s">
        <v>4259</v>
      </c>
      <c r="D606" s="0" t="s">
        <v>4016</v>
      </c>
      <c r="E606" s="0" t="n">
        <v>7.8</v>
      </c>
      <c r="F606" s="0" t="n">
        <v>69</v>
      </c>
      <c r="G606" s="5" t="n">
        <v>37054</v>
      </c>
      <c r="H606" s="0" t="s">
        <v>4260</v>
      </c>
      <c r="I606" s="0" t="s">
        <v>4261</v>
      </c>
      <c r="J606" s="6" t="n">
        <v>241053</v>
      </c>
      <c r="K606" s="0" t="s">
        <v>4262</v>
      </c>
      <c r="L606" s="5" t="n">
        <v>36924</v>
      </c>
      <c r="M606" s="0" t="s">
        <v>1369</v>
      </c>
      <c r="N606" s="0" t="s">
        <v>2204</v>
      </c>
      <c r="O606" s="0" t="s">
        <v>4263</v>
      </c>
      <c r="P606" s="0" t="s">
        <v>4264</v>
      </c>
      <c r="Q606" s="0" t="n">
        <f aca="false">LOOKUP(A606,'budget_gross.tsv'!A$2:A$8468,'budget_gross.tsv'!B$2:B$8468)</f>
        <v>26000000</v>
      </c>
      <c r="R606" s="0" t="n">
        <f aca="false">LOOKUP(A606,'budget_gross.tsv'!A$2:A$8468,'budget_gross.tsv'!C$2:C$8468)</f>
        <v>45506619</v>
      </c>
      <c r="S606" s="1" t="n">
        <f aca="false">R606-Q606</f>
        <v>19506619</v>
      </c>
      <c r="T606" s="2" t="n">
        <f aca="false">Q606 * 1.38</f>
        <v>35880000</v>
      </c>
      <c r="U606" s="2" t="n">
        <f aca="false">R606 * 1.38</f>
        <v>62799134.22</v>
      </c>
      <c r="V606" s="2" t="n">
        <f aca="false">S606 * 1.38</f>
        <v>26919134.22</v>
      </c>
      <c r="W606" s="1" t="n">
        <f aca="false">R606/Q606</f>
        <v>1.75025457692308</v>
      </c>
      <c r="X606" s="3" t="n">
        <v>2</v>
      </c>
    </row>
    <row r="607" customFormat="false" ht="15" hidden="false" customHeight="false" outlineLevel="0" collapsed="false">
      <c r="A607" s="0" t="s">
        <v>4265</v>
      </c>
      <c r="B607" s="0" t="s">
        <v>4266</v>
      </c>
      <c r="C607" s="0" t="s">
        <v>4267</v>
      </c>
      <c r="D607" s="0" t="s">
        <v>4016</v>
      </c>
      <c r="E607" s="0" t="n">
        <v>5.4</v>
      </c>
      <c r="F607" s="0" t="n">
        <v>27</v>
      </c>
      <c r="G607" s="5" t="n">
        <v>37103</v>
      </c>
      <c r="H607" s="0" t="s">
        <v>86</v>
      </c>
      <c r="I607" s="0" t="s">
        <v>4268</v>
      </c>
      <c r="J607" s="6" t="n">
        <v>12270</v>
      </c>
      <c r="K607" s="0" t="s">
        <v>2372</v>
      </c>
      <c r="L607" s="5" t="n">
        <v>36924</v>
      </c>
      <c r="M607" s="0" t="s">
        <v>124</v>
      </c>
      <c r="N607" s="0" t="s">
        <v>4269</v>
      </c>
      <c r="O607" s="0" t="s">
        <v>28</v>
      </c>
      <c r="P607" s="0" t="s">
        <v>4270</v>
      </c>
      <c r="Q607" s="0" t="n">
        <f aca="false">LOOKUP(A607,'budget_gross.tsv'!A$2:A$8468,'budget_gross.tsv'!B$2:B$8468)</f>
        <v>14000000</v>
      </c>
      <c r="R607" s="0" t="n">
        <f aca="false">LOOKUP(A607,'budget_gross.tsv'!A$2:A$8468,'budget_gross.tsv'!C$2:C$8468)</f>
        <v>10397365</v>
      </c>
      <c r="S607" s="1" t="n">
        <f aca="false">R607-Q607</f>
        <v>-3602635</v>
      </c>
      <c r="T607" s="2" t="n">
        <f aca="false">Q607 * 1.38</f>
        <v>19320000</v>
      </c>
      <c r="U607" s="2" t="n">
        <f aca="false">R607 * 1.38</f>
        <v>14348363.7</v>
      </c>
      <c r="V607" s="2" t="n">
        <f aca="false">S607 * 1.38</f>
        <v>-4971636.3</v>
      </c>
      <c r="W607" s="1" t="n">
        <f aca="false">R607/Q607</f>
        <v>0.742668928571429</v>
      </c>
      <c r="X607" s="3" t="n">
        <v>1</v>
      </c>
    </row>
    <row r="608" customFormat="false" ht="15" hidden="false" customHeight="false" outlineLevel="0" collapsed="false">
      <c r="A608" s="0" t="s">
        <v>4271</v>
      </c>
      <c r="B608" s="0" t="s">
        <v>4272</v>
      </c>
      <c r="C608" s="0" t="s">
        <v>4273</v>
      </c>
      <c r="D608" s="0" t="s">
        <v>4016</v>
      </c>
      <c r="E608" s="0" t="n">
        <v>5.3</v>
      </c>
      <c r="F608" s="0" t="n">
        <v>47</v>
      </c>
      <c r="G608" s="5" t="n">
        <v>37117</v>
      </c>
      <c r="H608" s="0" t="s">
        <v>86</v>
      </c>
      <c r="I608" s="0" t="s">
        <v>4274</v>
      </c>
      <c r="J608" s="6" t="n">
        <v>19579</v>
      </c>
      <c r="K608" s="0" t="s">
        <v>4275</v>
      </c>
      <c r="L608" s="5" t="n">
        <v>36992</v>
      </c>
      <c r="M608" s="0" t="s">
        <v>375</v>
      </c>
      <c r="N608" s="0" t="s">
        <v>4276</v>
      </c>
      <c r="O608" s="0" t="s">
        <v>34</v>
      </c>
      <c r="P608" s="0" t="s">
        <v>4277</v>
      </c>
      <c r="Q608" s="0" t="n">
        <f aca="false">LOOKUP(A608,'budget_gross.tsv'!A$2:A$8468,'budget_gross.tsv'!B$2:B$8468)</f>
        <v>39000000</v>
      </c>
      <c r="R608" s="0" t="n">
        <f aca="false">LOOKUP(A608,'budget_gross.tsv'!A$2:A$8468,'budget_gross.tsv'!C$2:C$8468)</f>
        <v>14252830</v>
      </c>
      <c r="S608" s="1" t="n">
        <f aca="false">R608-Q608</f>
        <v>-24747170</v>
      </c>
      <c r="T608" s="2" t="n">
        <f aca="false">Q608 * 1.38</f>
        <v>53820000</v>
      </c>
      <c r="U608" s="2" t="n">
        <f aca="false">R608 * 1.38</f>
        <v>19668905.4</v>
      </c>
      <c r="V608" s="2" t="n">
        <f aca="false">S608 * 1.38</f>
        <v>-34151094.6</v>
      </c>
      <c r="W608" s="1" t="n">
        <f aca="false">R608/Q608</f>
        <v>0.365457179487179</v>
      </c>
      <c r="X608" s="3" t="n">
        <v>1</v>
      </c>
    </row>
    <row r="609" customFormat="false" ht="15" hidden="false" customHeight="false" outlineLevel="0" collapsed="false">
      <c r="A609" s="0" t="s">
        <v>4278</v>
      </c>
      <c r="B609" s="0" t="s">
        <v>4279</v>
      </c>
      <c r="C609" s="0" t="s">
        <v>4280</v>
      </c>
      <c r="D609" s="0" t="s">
        <v>4016</v>
      </c>
      <c r="E609" s="0" t="n">
        <v>6.3</v>
      </c>
      <c r="F609" s="0" t="n">
        <v>48</v>
      </c>
      <c r="G609" s="5" t="n">
        <v>37166</v>
      </c>
      <c r="H609" s="0" t="s">
        <v>86</v>
      </c>
      <c r="I609" s="0" t="s">
        <v>4131</v>
      </c>
      <c r="J609" s="6" t="n">
        <v>263025</v>
      </c>
      <c r="K609" s="0" t="s">
        <v>4132</v>
      </c>
      <c r="L609" s="5" t="n">
        <v>37015</v>
      </c>
      <c r="M609" s="0" t="s">
        <v>1487</v>
      </c>
      <c r="N609" s="0" t="s">
        <v>1193</v>
      </c>
      <c r="O609" s="0" t="s">
        <v>4281</v>
      </c>
      <c r="P609" s="0" t="s">
        <v>4282</v>
      </c>
      <c r="Q609" s="0" t="n">
        <f aca="false">LOOKUP(A609,'budget_gross.tsv'!A$2:A$8468,'budget_gross.tsv'!B$2:B$8468)</f>
        <v>98000000</v>
      </c>
      <c r="R609" s="0" t="n">
        <f aca="false">LOOKUP(A609,'budget_gross.tsv'!A$2:A$8468,'budget_gross.tsv'!C$2:C$8468)</f>
        <v>202019785</v>
      </c>
      <c r="S609" s="1" t="n">
        <f aca="false">R609-Q609</f>
        <v>104019785</v>
      </c>
      <c r="T609" s="2" t="n">
        <f aca="false">Q609 * 1.38</f>
        <v>135240000</v>
      </c>
      <c r="U609" s="2" t="n">
        <f aca="false">R609 * 1.38</f>
        <v>278787303.3</v>
      </c>
      <c r="V609" s="2" t="n">
        <f aca="false">S609 * 1.38</f>
        <v>143547303.3</v>
      </c>
      <c r="W609" s="1" t="n">
        <f aca="false">R609/Q609</f>
        <v>2.06142637755102</v>
      </c>
      <c r="X609" s="3" t="n">
        <v>3</v>
      </c>
    </row>
    <row r="610" customFormat="false" ht="15" hidden="false" customHeight="false" outlineLevel="0" collapsed="false">
      <c r="A610" s="0" t="s">
        <v>4283</v>
      </c>
      <c r="B610" s="0" t="s">
        <v>4284</v>
      </c>
      <c r="C610" s="0" t="s">
        <v>4285</v>
      </c>
      <c r="D610" s="0" t="s">
        <v>4016</v>
      </c>
      <c r="E610" s="0" t="n">
        <v>6.9</v>
      </c>
      <c r="F610" s="0" t="n">
        <v>56</v>
      </c>
      <c r="G610" s="5" t="n">
        <v>37159</v>
      </c>
      <c r="H610" s="0" t="s">
        <v>2153</v>
      </c>
      <c r="I610" s="0" t="s">
        <v>4286</v>
      </c>
      <c r="J610" s="6" t="n">
        <v>145260</v>
      </c>
      <c r="K610" s="0" t="s">
        <v>4287</v>
      </c>
      <c r="L610" s="5" t="n">
        <v>37022</v>
      </c>
      <c r="M610" s="0" t="s">
        <v>1574</v>
      </c>
      <c r="N610" s="0" t="s">
        <v>910</v>
      </c>
      <c r="O610" s="0" t="s">
        <v>4288</v>
      </c>
      <c r="P610" s="0" t="s">
        <v>4289</v>
      </c>
      <c r="Q610" s="0" t="n">
        <f aca="false">LOOKUP(A610,'budget_gross.tsv'!A$2:A$8468,'budget_gross.tsv'!B$2:B$8468)</f>
        <v>65000000</v>
      </c>
      <c r="R610" s="0" t="n">
        <f aca="false">LOOKUP(A610,'budget_gross.tsv'!A$2:A$8468,'budget_gross.tsv'!C$2:C$8468)</f>
        <v>56569702</v>
      </c>
      <c r="S610" s="1" t="n">
        <f aca="false">R610-Q610</f>
        <v>-8430298</v>
      </c>
      <c r="T610" s="2" t="n">
        <f aca="false">Q610 * 1.38</f>
        <v>89700000</v>
      </c>
      <c r="U610" s="2" t="n">
        <f aca="false">R610 * 1.38</f>
        <v>78066188.76</v>
      </c>
      <c r="V610" s="2" t="n">
        <f aca="false">S610 * 1.38</f>
        <v>-11633811.24</v>
      </c>
      <c r="W610" s="1" t="n">
        <f aca="false">R610/Q610</f>
        <v>0.870303107692308</v>
      </c>
      <c r="X610" s="3" t="n">
        <v>1</v>
      </c>
    </row>
    <row r="611" customFormat="false" ht="15" hidden="false" customHeight="false" outlineLevel="0" collapsed="false">
      <c r="A611" s="0" t="s">
        <v>4290</v>
      </c>
      <c r="B611" s="0" t="s">
        <v>4291</v>
      </c>
      <c r="C611" s="0" t="s">
        <v>4292</v>
      </c>
      <c r="D611" s="0" t="s">
        <v>4016</v>
      </c>
      <c r="E611" s="0" t="n">
        <v>6.7</v>
      </c>
      <c r="F611" s="0" t="n">
        <v>58</v>
      </c>
      <c r="G611" s="5" t="n">
        <v>37257</v>
      </c>
      <c r="H611" s="0" t="s">
        <v>86</v>
      </c>
      <c r="I611" s="0" t="s">
        <v>4293</v>
      </c>
      <c r="J611" s="6" t="n">
        <v>290520</v>
      </c>
      <c r="K611" s="0" t="s">
        <v>4195</v>
      </c>
      <c r="L611" s="5" t="n">
        <v>37064</v>
      </c>
      <c r="M611" s="0" t="s">
        <v>232</v>
      </c>
      <c r="N611" s="0" t="s">
        <v>817</v>
      </c>
      <c r="O611" s="0" t="s">
        <v>4294</v>
      </c>
      <c r="P611" s="0" t="s">
        <v>4295</v>
      </c>
      <c r="Q611" s="0" t="n">
        <f aca="false">LOOKUP(A611,'budget_gross.tsv'!A$2:A$8468,'budget_gross.tsv'!B$2:B$8468)</f>
        <v>38000000</v>
      </c>
      <c r="R611" s="0" t="n">
        <f aca="false">LOOKUP(A611,'budget_gross.tsv'!A$2:A$8468,'budget_gross.tsv'!C$2:C$8468)</f>
        <v>144533925</v>
      </c>
      <c r="S611" s="1" t="n">
        <f aca="false">R611-Q611</f>
        <v>106533925</v>
      </c>
      <c r="T611" s="2" t="n">
        <f aca="false">Q611 * 1.38</f>
        <v>52440000</v>
      </c>
      <c r="U611" s="2" t="n">
        <f aca="false">R611 * 1.38</f>
        <v>199456816.5</v>
      </c>
      <c r="V611" s="2" t="n">
        <f aca="false">S611 * 1.38</f>
        <v>147016816.5</v>
      </c>
      <c r="W611" s="1" t="n">
        <f aca="false">R611/Q611</f>
        <v>3.80352434210526</v>
      </c>
      <c r="X611" s="3" t="n">
        <v>3</v>
      </c>
    </row>
    <row r="612" customFormat="false" ht="15" hidden="false" customHeight="false" outlineLevel="0" collapsed="false">
      <c r="A612" s="0" t="s">
        <v>4296</v>
      </c>
      <c r="B612" s="0" t="s">
        <v>4297</v>
      </c>
      <c r="C612" s="0" t="s">
        <v>4298</v>
      </c>
      <c r="D612" s="0" t="s">
        <v>4016</v>
      </c>
      <c r="E612" s="0" t="n">
        <v>7.1</v>
      </c>
      <c r="F612" s="0" t="n">
        <v>65</v>
      </c>
      <c r="G612" s="5" t="n">
        <v>37320</v>
      </c>
      <c r="H612" s="0" t="s">
        <v>2112</v>
      </c>
      <c r="I612" s="0" t="s">
        <v>4299</v>
      </c>
      <c r="J612" s="6" t="n">
        <v>254880</v>
      </c>
      <c r="K612" s="0" t="s">
        <v>3109</v>
      </c>
      <c r="L612" s="5" t="n">
        <v>37071</v>
      </c>
      <c r="M612" s="0" t="s">
        <v>1727</v>
      </c>
      <c r="N612" s="0" t="s">
        <v>4300</v>
      </c>
      <c r="O612" s="0" t="s">
        <v>4301</v>
      </c>
      <c r="P612" s="0" t="s">
        <v>4302</v>
      </c>
      <c r="Q612" s="0" t="n">
        <f aca="false">LOOKUP(A612,'budget_gross.tsv'!A$2:A$8468,'budget_gross.tsv'!B$2:B$8468)</f>
        <v>100000000</v>
      </c>
      <c r="R612" s="0" t="n">
        <f aca="false">LOOKUP(A612,'budget_gross.tsv'!A$2:A$8468,'budget_gross.tsv'!C$2:C$8468)</f>
        <v>78616689</v>
      </c>
      <c r="S612" s="1" t="n">
        <f aca="false">R612-Q612</f>
        <v>-21383311</v>
      </c>
      <c r="T612" s="2" t="n">
        <f aca="false">Q612 * 1.38</f>
        <v>138000000</v>
      </c>
      <c r="U612" s="2" t="n">
        <f aca="false">R612 * 1.38</f>
        <v>108491030.82</v>
      </c>
      <c r="V612" s="2" t="n">
        <f aca="false">S612 * 1.38</f>
        <v>-29508969.18</v>
      </c>
      <c r="W612" s="1" t="n">
        <f aca="false">R612/Q612</f>
        <v>0.78616689</v>
      </c>
      <c r="X612" s="3" t="n">
        <v>1</v>
      </c>
    </row>
    <row r="613" customFormat="false" ht="15" hidden="false" customHeight="false" outlineLevel="0" collapsed="false">
      <c r="A613" s="0" t="s">
        <v>4303</v>
      </c>
      <c r="B613" s="0" t="s">
        <v>4304</v>
      </c>
      <c r="C613" s="0" t="s">
        <v>4305</v>
      </c>
      <c r="D613" s="0" t="s">
        <v>4016</v>
      </c>
      <c r="E613" s="0" t="n">
        <v>6.4</v>
      </c>
      <c r="F613" s="0" t="n">
        <v>49</v>
      </c>
      <c r="G613" s="5" t="n">
        <v>37187</v>
      </c>
      <c r="H613" s="0" t="s">
        <v>2153</v>
      </c>
      <c r="I613" s="0" t="s">
        <v>4306</v>
      </c>
      <c r="J613" s="6" t="n">
        <v>75350</v>
      </c>
      <c r="K613" s="0" t="s">
        <v>4307</v>
      </c>
      <c r="L613" s="5" t="n">
        <v>37083</v>
      </c>
      <c r="M613" s="0" t="s">
        <v>232</v>
      </c>
      <c r="N613" s="0" t="s">
        <v>2431</v>
      </c>
      <c r="O613" s="0" t="s">
        <v>4308</v>
      </c>
      <c r="P613" s="0" t="s">
        <v>4309</v>
      </c>
      <c r="Q613" s="0" t="n">
        <f aca="false">LOOKUP(A613,'budget_gross.tsv'!A$2:A$8468,'budget_gross.tsv'!B$2:B$8468)</f>
        <v>137000000</v>
      </c>
      <c r="R613" s="0" t="n">
        <f aca="false">LOOKUP(A613,'budget_gross.tsv'!A$2:A$8468,'budget_gross.tsv'!C$2:C$8468)</f>
        <v>32131830</v>
      </c>
      <c r="S613" s="1" t="n">
        <f aca="false">R613-Q613</f>
        <v>-104868170</v>
      </c>
      <c r="T613" s="2" t="n">
        <f aca="false">Q613 * 1.38</f>
        <v>189060000</v>
      </c>
      <c r="U613" s="2" t="n">
        <f aca="false">R613 * 1.38</f>
        <v>44341925.4</v>
      </c>
      <c r="V613" s="2" t="n">
        <f aca="false">S613 * 1.38</f>
        <v>-144718074.6</v>
      </c>
      <c r="W613" s="1" t="n">
        <f aca="false">R613/Q613</f>
        <v>0.234538905109489</v>
      </c>
      <c r="X613" s="3" t="n">
        <v>1</v>
      </c>
    </row>
    <row r="614" customFormat="false" ht="15" hidden="false" customHeight="false" outlineLevel="0" collapsed="false">
      <c r="A614" s="0" t="s">
        <v>4310</v>
      </c>
      <c r="B614" s="0" t="s">
        <v>4311</v>
      </c>
      <c r="C614" s="0" t="s">
        <v>4312</v>
      </c>
      <c r="D614" s="0" t="s">
        <v>4016</v>
      </c>
      <c r="E614" s="0" t="n">
        <v>5.7</v>
      </c>
      <c r="F614" s="0" t="n">
        <v>44</v>
      </c>
      <c r="G614" s="5" t="n">
        <v>37208</v>
      </c>
      <c r="H614" s="0" t="s">
        <v>2153</v>
      </c>
      <c r="I614" s="0" t="s">
        <v>4313</v>
      </c>
      <c r="J614" s="6" t="n">
        <v>49526</v>
      </c>
      <c r="K614" s="0" t="s">
        <v>2268</v>
      </c>
      <c r="L614" s="5" t="n">
        <v>37092</v>
      </c>
      <c r="M614" s="0" t="s">
        <v>165</v>
      </c>
      <c r="N614" s="0" t="s">
        <v>428</v>
      </c>
      <c r="O614" s="0" t="s">
        <v>1167</v>
      </c>
      <c r="P614" s="0" t="s">
        <v>4314</v>
      </c>
      <c r="Q614" s="0" t="n">
        <f aca="false">LOOKUP(A614,'budget_gross.tsv'!A$2:A$8468,'budget_gross.tsv'!B$2:B$8468)</f>
        <v>46000000</v>
      </c>
      <c r="R614" s="0" t="n">
        <f aca="false">LOOKUP(A614,'budget_gross.tsv'!A$2:A$8468,'budget_gross.tsv'!C$2:C$8468)</f>
        <v>93607673</v>
      </c>
      <c r="S614" s="1" t="n">
        <f aca="false">R614-Q614</f>
        <v>47607673</v>
      </c>
      <c r="T614" s="2" t="n">
        <f aca="false">Q614 * 1.38</f>
        <v>63480000</v>
      </c>
      <c r="U614" s="2" t="n">
        <f aca="false">R614 * 1.38</f>
        <v>129178588.74</v>
      </c>
      <c r="V614" s="2" t="n">
        <f aca="false">S614 * 1.38</f>
        <v>65698588.74</v>
      </c>
      <c r="W614" s="1" t="n">
        <f aca="false">R614/Q614</f>
        <v>2.03494941304348</v>
      </c>
      <c r="X614" s="3" t="n">
        <v>3</v>
      </c>
    </row>
    <row r="615" customFormat="false" ht="15" hidden="false" customHeight="false" outlineLevel="0" collapsed="false">
      <c r="A615" s="0" t="s">
        <v>4315</v>
      </c>
      <c r="B615" s="0" t="s">
        <v>4316</v>
      </c>
      <c r="C615" s="0" t="s">
        <v>4317</v>
      </c>
      <c r="D615" s="0" t="s">
        <v>4016</v>
      </c>
      <c r="E615" s="0" t="n">
        <v>4.7</v>
      </c>
      <c r="F615" s="0" t="n">
        <v>27</v>
      </c>
      <c r="G615" s="5" t="n">
        <v>37313</v>
      </c>
      <c r="H615" s="0" t="s">
        <v>86</v>
      </c>
      <c r="I615" s="0" t="s">
        <v>4318</v>
      </c>
      <c r="J615" s="6" t="n">
        <v>13154</v>
      </c>
      <c r="K615" s="0" t="s">
        <v>4319</v>
      </c>
      <c r="L615" s="5" t="n">
        <v>37141</v>
      </c>
      <c r="M615" s="0" t="s">
        <v>313</v>
      </c>
      <c r="N615" s="0" t="s">
        <v>910</v>
      </c>
      <c r="O615" s="0" t="s">
        <v>90</v>
      </c>
      <c r="P615" s="0" t="s">
        <v>4320</v>
      </c>
      <c r="Q615" s="0" t="n">
        <f aca="false">LOOKUP(A615,'budget_gross.tsv'!A$2:A$8468,'budget_gross.tsv'!B$2:B$8468)</f>
        <v>40000000</v>
      </c>
      <c r="R615" s="0" t="n">
        <f aca="false">LOOKUP(A615,'budget_gross.tsv'!A$2:A$8468,'budget_gross.tsv'!C$2:C$8468)</f>
        <v>27053815</v>
      </c>
      <c r="S615" s="1" t="n">
        <f aca="false">R615-Q615</f>
        <v>-12946185</v>
      </c>
      <c r="T615" s="2" t="n">
        <f aca="false">Q615 * 1.38</f>
        <v>55200000</v>
      </c>
      <c r="U615" s="2" t="n">
        <f aca="false">R615 * 1.38</f>
        <v>37334264.7</v>
      </c>
      <c r="V615" s="2" t="n">
        <f aca="false">S615 * 1.38</f>
        <v>-17865735.3</v>
      </c>
      <c r="W615" s="1" t="n">
        <f aca="false">R615/Q615</f>
        <v>0.676345375</v>
      </c>
      <c r="X615" s="3" t="n">
        <v>1</v>
      </c>
    </row>
    <row r="616" customFormat="false" ht="15" hidden="false" customHeight="false" outlineLevel="0" collapsed="false">
      <c r="A616" s="0" t="s">
        <v>4321</v>
      </c>
      <c r="B616" s="0" t="s">
        <v>4322</v>
      </c>
      <c r="C616" s="0" t="s">
        <v>4323</v>
      </c>
      <c r="D616" s="0" t="s">
        <v>4016</v>
      </c>
      <c r="E616" s="0" t="n">
        <v>7.4</v>
      </c>
      <c r="F616" s="0" t="n">
        <v>49</v>
      </c>
      <c r="G616" s="5" t="n">
        <v>37341</v>
      </c>
      <c r="H616" s="0" t="s">
        <v>86</v>
      </c>
      <c r="I616" s="0" t="s">
        <v>4324</v>
      </c>
      <c r="J616" s="6" t="n">
        <v>158145</v>
      </c>
      <c r="K616" s="0" t="s">
        <v>2548</v>
      </c>
      <c r="L616" s="5" t="n">
        <v>37190</v>
      </c>
      <c r="M616" s="0" t="s">
        <v>403</v>
      </c>
      <c r="N616" s="0" t="s">
        <v>1895</v>
      </c>
      <c r="O616" s="0" t="s">
        <v>100</v>
      </c>
      <c r="P616" s="0" t="s">
        <v>4325</v>
      </c>
      <c r="Q616" s="0" t="n">
        <f aca="false">LOOKUP(A616,'budget_gross.tsv'!A$2:A$8468,'budget_gross.tsv'!B$2:B$8468)</f>
        <v>68000000</v>
      </c>
      <c r="R616" s="0" t="n">
        <f aca="false">LOOKUP(A616,'budget_gross.tsv'!A$2:A$8468,'budget_gross.tsv'!C$2:C$8468)</f>
        <v>50338485</v>
      </c>
      <c r="S616" s="1" t="n">
        <f aca="false">R616-Q616</f>
        <v>-17661515</v>
      </c>
      <c r="T616" s="2" t="n">
        <f aca="false">Q616 * 1.38</f>
        <v>93840000</v>
      </c>
      <c r="U616" s="2" t="n">
        <f aca="false">R616 * 1.38</f>
        <v>69467109.3</v>
      </c>
      <c r="V616" s="2" t="n">
        <f aca="false">S616 * 1.38</f>
        <v>-24372890.7</v>
      </c>
      <c r="W616" s="1" t="n">
        <f aca="false">R616/Q616</f>
        <v>0.740271838235294</v>
      </c>
      <c r="X616" s="3" t="n">
        <v>1</v>
      </c>
    </row>
    <row r="617" customFormat="false" ht="15" hidden="false" customHeight="false" outlineLevel="0" collapsed="false">
      <c r="A617" s="0" t="s">
        <v>4326</v>
      </c>
      <c r="B617" s="0" t="s">
        <v>4327</v>
      </c>
      <c r="C617" s="0" t="s">
        <v>4328</v>
      </c>
      <c r="D617" s="0" t="s">
        <v>4016</v>
      </c>
      <c r="E617" s="0" t="n">
        <v>5.5</v>
      </c>
      <c r="F617" s="0" t="n">
        <v>29</v>
      </c>
      <c r="G617" s="5" t="n">
        <v>37362</v>
      </c>
      <c r="H617" s="0" t="s">
        <v>194</v>
      </c>
      <c r="I617" s="0" t="s">
        <v>4329</v>
      </c>
      <c r="J617" s="6" t="n">
        <v>22111</v>
      </c>
      <c r="K617" s="0" t="s">
        <v>4330</v>
      </c>
      <c r="L617" s="5" t="n">
        <v>37197</v>
      </c>
      <c r="M617" s="0" t="s">
        <v>223</v>
      </c>
      <c r="N617" s="0" t="s">
        <v>4331</v>
      </c>
      <c r="O617" s="0" t="s">
        <v>189</v>
      </c>
      <c r="P617" s="0" t="s">
        <v>4332</v>
      </c>
      <c r="Q617" s="0" t="n">
        <f aca="false">LOOKUP(A617,'budget_gross.tsv'!A$2:A$8468,'budget_gross.tsv'!B$2:B$8468)</f>
        <v>75000000</v>
      </c>
      <c r="R617" s="0" t="n">
        <f aca="false">LOOKUP(A617,'budget_gross.tsv'!A$2:A$8468,'budget_gross.tsv'!C$2:C$8468)</f>
        <v>45207112</v>
      </c>
      <c r="S617" s="1" t="n">
        <f aca="false">R617-Q617</f>
        <v>-29792888</v>
      </c>
      <c r="T617" s="2" t="n">
        <f aca="false">Q617 * 1.38</f>
        <v>103500000</v>
      </c>
      <c r="U617" s="2" t="n">
        <f aca="false">R617 * 1.38</f>
        <v>62385814.56</v>
      </c>
      <c r="V617" s="2" t="n">
        <f aca="false">S617 * 1.38</f>
        <v>-41114185.44</v>
      </c>
      <c r="W617" s="1" t="n">
        <f aca="false">R617/Q617</f>
        <v>0.602761493333333</v>
      </c>
      <c r="X617" s="3" t="n">
        <v>1</v>
      </c>
    </row>
    <row r="618" customFormat="false" ht="15" hidden="false" customHeight="false" outlineLevel="0" collapsed="false">
      <c r="A618" s="0" t="s">
        <v>4333</v>
      </c>
      <c r="B618" s="0" t="s">
        <v>4334</v>
      </c>
      <c r="C618" s="0" t="s">
        <v>4335</v>
      </c>
      <c r="D618" s="0" t="s">
        <v>4016</v>
      </c>
      <c r="E618" s="0" t="n">
        <v>5.2</v>
      </c>
      <c r="F618" s="0" t="n">
        <v>29</v>
      </c>
      <c r="G618" s="5" t="n">
        <v>37362</v>
      </c>
      <c r="H618" s="0" t="s">
        <v>4336</v>
      </c>
      <c r="I618" s="0" t="s">
        <v>4337</v>
      </c>
      <c r="J618" s="6" t="n">
        <v>4886</v>
      </c>
      <c r="K618" s="0" t="s">
        <v>4338</v>
      </c>
      <c r="L618" s="5" t="n">
        <v>37225</v>
      </c>
      <c r="M618" s="0" t="s">
        <v>427</v>
      </c>
      <c r="N618" s="0" t="s">
        <v>1130</v>
      </c>
      <c r="O618" s="0" t="s">
        <v>28</v>
      </c>
      <c r="P618" s="0" t="s">
        <v>4339</v>
      </c>
      <c r="Q618" s="0" t="n">
        <f aca="false">LOOKUP(A618,'budget_gross.tsv'!A$2:A$8468,'budget_gross.tsv'!B$2:B$8468)</f>
        <v>38000000</v>
      </c>
      <c r="R618" s="0" t="n">
        <f aca="false">LOOKUP(A618,'budget_gross.tsv'!A$2:A$8468,'budget_gross.tsv'!C$2:C$8468)</f>
        <v>623374</v>
      </c>
      <c r="S618" s="1" t="n">
        <f aca="false">R618-Q618</f>
        <v>-37376626</v>
      </c>
      <c r="T618" s="2" t="n">
        <f aca="false">Q618 * 1.38</f>
        <v>52440000</v>
      </c>
      <c r="U618" s="2" t="n">
        <f aca="false">R618 * 1.38</f>
        <v>860256.12</v>
      </c>
      <c r="V618" s="2" t="n">
        <f aca="false">S618 * 1.38</f>
        <v>-51579743.88</v>
      </c>
      <c r="W618" s="1" t="n">
        <f aca="false">R618/Q618</f>
        <v>0.0164045789473684</v>
      </c>
      <c r="X618" s="3" t="n">
        <v>1</v>
      </c>
    </row>
    <row r="619" customFormat="false" ht="15" hidden="false" customHeight="false" outlineLevel="0" collapsed="false">
      <c r="A619" s="0" t="s">
        <v>4340</v>
      </c>
      <c r="B619" s="0" t="s">
        <v>4341</v>
      </c>
      <c r="C619" s="0" t="s">
        <v>4342</v>
      </c>
      <c r="D619" s="0" t="s">
        <v>4016</v>
      </c>
      <c r="E619" s="0" t="n">
        <v>8.2</v>
      </c>
      <c r="F619" s="0" t="n">
        <v>72</v>
      </c>
      <c r="G619" s="5" t="n">
        <v>37432</v>
      </c>
      <c r="H619" s="0" t="s">
        <v>86</v>
      </c>
      <c r="I619" s="0" t="s">
        <v>4343</v>
      </c>
      <c r="J619" s="6" t="n">
        <v>677499</v>
      </c>
      <c r="K619" s="0" t="s">
        <v>2195</v>
      </c>
      <c r="L619" s="5" t="n">
        <v>37260</v>
      </c>
      <c r="M619" s="0" t="s">
        <v>656</v>
      </c>
      <c r="N619" s="0" t="s">
        <v>52</v>
      </c>
      <c r="O619" s="0" t="s">
        <v>4344</v>
      </c>
      <c r="P619" s="0" t="s">
        <v>4345</v>
      </c>
      <c r="Q619" s="0" t="n">
        <f aca="false">LOOKUP(A619,'budget_gross.tsv'!A$2:A$8468,'budget_gross.tsv'!B$2:B$8468)</f>
        <v>58000000</v>
      </c>
      <c r="R619" s="0" t="n">
        <f aca="false">LOOKUP(A619,'budget_gross.tsv'!A$2:A$8468,'budget_gross.tsv'!C$2:C$8468)</f>
        <v>170742341</v>
      </c>
      <c r="S619" s="1" t="n">
        <f aca="false">R619-Q619</f>
        <v>112742341</v>
      </c>
      <c r="T619" s="2" t="n">
        <f aca="false">Q619 * 1.36</f>
        <v>78880000</v>
      </c>
      <c r="U619" s="2" t="n">
        <f aca="false">R619 * 1.36</f>
        <v>232209583.76</v>
      </c>
      <c r="V619" s="2" t="n">
        <f aca="false">S619 * 1.36</f>
        <v>153329583.76</v>
      </c>
      <c r="W619" s="1" t="n">
        <f aca="false">R619/Q619</f>
        <v>2.94383346551724</v>
      </c>
      <c r="X619" s="3" t="n">
        <v>3</v>
      </c>
    </row>
    <row r="620" customFormat="false" ht="15" hidden="false" customHeight="false" outlineLevel="0" collapsed="false">
      <c r="A620" s="0" t="s">
        <v>4346</v>
      </c>
      <c r="B620" s="0" t="s">
        <v>4347</v>
      </c>
      <c r="C620" s="0" t="s">
        <v>4348</v>
      </c>
      <c r="D620" s="0" t="s">
        <v>4016</v>
      </c>
      <c r="E620" s="0" t="n">
        <v>6.4</v>
      </c>
      <c r="F620" s="0" t="n">
        <v>48</v>
      </c>
      <c r="G620" s="5" t="n">
        <v>37446</v>
      </c>
      <c r="H620" s="0" t="s">
        <v>2273</v>
      </c>
      <c r="I620" s="0" t="s">
        <v>4349</v>
      </c>
      <c r="J620" s="6" t="n">
        <v>9419</v>
      </c>
      <c r="K620" s="0" t="s">
        <v>2393</v>
      </c>
      <c r="L620" s="5" t="n">
        <v>37267</v>
      </c>
      <c r="M620" s="0" t="s">
        <v>365</v>
      </c>
      <c r="N620" s="0" t="s">
        <v>895</v>
      </c>
      <c r="O620" s="0" t="s">
        <v>34</v>
      </c>
      <c r="P620" s="0" t="s">
        <v>4350</v>
      </c>
      <c r="Q620" s="0" t="n">
        <f aca="false">LOOKUP(A620,'budget_gross.tsv'!A$2:A$8468,'budget_gross.tsv'!B$2:B$8468)</f>
        <v>20000000</v>
      </c>
      <c r="R620" s="0" t="n">
        <f aca="false">LOOKUP(A620,'budget_gross.tsv'!A$2:A$8468,'budget_gross.tsv'!C$2:C$8468)</f>
        <v>668140</v>
      </c>
      <c r="S620" s="1" t="n">
        <f aca="false">R620-Q620</f>
        <v>-19331860</v>
      </c>
      <c r="T620" s="2" t="n">
        <f aca="false">Q620 * 1.36</f>
        <v>27200000</v>
      </c>
      <c r="U620" s="2" t="n">
        <f aca="false">R620 * 1.36</f>
        <v>908670.4</v>
      </c>
      <c r="V620" s="2" t="n">
        <f aca="false">S620 * 1.36</f>
        <v>-26291329.6</v>
      </c>
      <c r="W620" s="1" t="n">
        <f aca="false">R620/Q620</f>
        <v>0.033407</v>
      </c>
      <c r="X620" s="3" t="n">
        <v>1</v>
      </c>
    </row>
    <row r="621" customFormat="false" ht="15" hidden="false" customHeight="false" outlineLevel="0" collapsed="false">
      <c r="A621" s="0" t="s">
        <v>4351</v>
      </c>
      <c r="B621" s="0" t="s">
        <v>4352</v>
      </c>
      <c r="C621" s="0" t="s">
        <v>4353</v>
      </c>
      <c r="D621" s="0" t="s">
        <v>4016</v>
      </c>
      <c r="E621" s="0" t="n">
        <v>5.5</v>
      </c>
      <c r="F621" s="0" t="n">
        <v>45</v>
      </c>
      <c r="G621" s="5" t="n">
        <v>37530</v>
      </c>
      <c r="H621" s="0" t="s">
        <v>86</v>
      </c>
      <c r="I621" s="0" t="s">
        <v>4354</v>
      </c>
      <c r="J621" s="6" t="n">
        <v>110394</v>
      </c>
      <c r="K621" s="0" t="s">
        <v>4355</v>
      </c>
      <c r="L621" s="5" t="n">
        <v>37365</v>
      </c>
      <c r="M621" s="0" t="s">
        <v>60</v>
      </c>
      <c r="N621" s="0" t="s">
        <v>1193</v>
      </c>
      <c r="O621" s="0" t="s">
        <v>1058</v>
      </c>
      <c r="P621" s="0" t="s">
        <v>4356</v>
      </c>
      <c r="Q621" s="0" t="n">
        <f aca="false">LOOKUP(A621,'budget_gross.tsv'!A$2:A$8468,'budget_gross.tsv'!B$2:B$8468)</f>
        <v>60000000</v>
      </c>
      <c r="R621" s="0" t="n">
        <f aca="false">LOOKUP(A621,'budget_gross.tsv'!A$2:A$8468,'budget_gross.tsv'!C$2:C$8468)</f>
        <v>91047077</v>
      </c>
      <c r="S621" s="1" t="n">
        <f aca="false">R621-Q621</f>
        <v>31047077</v>
      </c>
      <c r="T621" s="2" t="n">
        <f aca="false">Q621 * 1.36</f>
        <v>81600000</v>
      </c>
      <c r="U621" s="2" t="n">
        <f aca="false">R621 * 1.36</f>
        <v>123824024.72</v>
      </c>
      <c r="V621" s="2" t="n">
        <f aca="false">S621 * 1.36</f>
        <v>42224024.72</v>
      </c>
      <c r="W621" s="1" t="n">
        <f aca="false">R621/Q621</f>
        <v>1.51745128333333</v>
      </c>
      <c r="X621" s="3" t="n">
        <v>2</v>
      </c>
    </row>
    <row r="622" customFormat="false" ht="15" hidden="false" customHeight="false" outlineLevel="0" collapsed="false">
      <c r="A622" s="0" t="s">
        <v>4357</v>
      </c>
      <c r="B622" s="0" t="s">
        <v>4358</v>
      </c>
      <c r="C622" s="0" t="s">
        <v>4359</v>
      </c>
      <c r="D622" s="0" t="s">
        <v>4016</v>
      </c>
      <c r="E622" s="0" t="n">
        <v>5.9</v>
      </c>
      <c r="F622" s="0" t="n">
        <v>24</v>
      </c>
      <c r="G622" s="5" t="n">
        <v>37481</v>
      </c>
      <c r="H622" s="0" t="s">
        <v>2153</v>
      </c>
      <c r="I622" s="0" t="s">
        <v>4360</v>
      </c>
      <c r="J622" s="6" t="n">
        <v>29933</v>
      </c>
      <c r="K622" s="0" t="s">
        <v>4361</v>
      </c>
      <c r="L622" s="5" t="n">
        <v>37386</v>
      </c>
      <c r="M622" s="0" t="s">
        <v>305</v>
      </c>
      <c r="N622" s="0" t="s">
        <v>376</v>
      </c>
      <c r="O622" s="0" t="s">
        <v>90</v>
      </c>
      <c r="P622" s="0" t="s">
        <v>4362</v>
      </c>
      <c r="Q622" s="0" t="n">
        <f aca="false">LOOKUP(A622,'budget_gross.tsv'!A$2:A$8468,'budget_gross.tsv'!B$2:B$8468)</f>
        <v>13000000</v>
      </c>
      <c r="R622" s="0" t="n">
        <f aca="false">LOOKUP(A622,'budget_gross.tsv'!A$2:A$8468,'budget_gross.tsv'!C$2:C$8468)</f>
        <v>28972187</v>
      </c>
      <c r="S622" s="1" t="n">
        <f aca="false">R622-Q622</f>
        <v>15972187</v>
      </c>
      <c r="T622" s="2" t="n">
        <f aca="false">Q622 * 1.36</f>
        <v>17680000</v>
      </c>
      <c r="U622" s="2" t="n">
        <f aca="false">R622 * 1.36</f>
        <v>39402174.32</v>
      </c>
      <c r="V622" s="2" t="n">
        <f aca="false">S622 * 1.36</f>
        <v>21722174.32</v>
      </c>
      <c r="W622" s="1" t="n">
        <f aca="false">R622/Q622</f>
        <v>2.22862976923077</v>
      </c>
      <c r="X622" s="3" t="n">
        <v>3</v>
      </c>
    </row>
    <row r="623" customFormat="false" ht="15" hidden="false" customHeight="false" outlineLevel="0" collapsed="false">
      <c r="A623" s="0" t="s">
        <v>4363</v>
      </c>
      <c r="B623" s="0" t="s">
        <v>4364</v>
      </c>
      <c r="C623" s="0" t="s">
        <v>4365</v>
      </c>
      <c r="D623" s="0" t="s">
        <v>4016</v>
      </c>
      <c r="E623" s="0" t="n">
        <v>7.1</v>
      </c>
      <c r="F623" s="0" t="n">
        <v>75</v>
      </c>
      <c r="G623" s="5" t="n">
        <v>37635</v>
      </c>
      <c r="H623" s="0" t="s">
        <v>86</v>
      </c>
      <c r="I623" s="0" t="s">
        <v>4366</v>
      </c>
      <c r="J623" s="6" t="n">
        <v>150529</v>
      </c>
      <c r="K623" s="0" t="s">
        <v>4367</v>
      </c>
      <c r="L623" s="5" t="n">
        <v>37393</v>
      </c>
      <c r="M623" s="0" t="s">
        <v>133</v>
      </c>
      <c r="N623" s="0" t="s">
        <v>437</v>
      </c>
      <c r="O623" s="0" t="s">
        <v>4368</v>
      </c>
      <c r="P623" s="0" t="s">
        <v>4369</v>
      </c>
      <c r="Q623" s="0" t="n">
        <f aca="false">LOOKUP(A623,'budget_gross.tsv'!A$2:A$8468,'budget_gross.tsv'!B$2:B$8468)</f>
        <v>30000000</v>
      </c>
      <c r="R623" s="0" t="n">
        <f aca="false">LOOKUP(A623,'budget_gross.tsv'!A$2:A$8468,'budget_gross.tsv'!C$2:C$8468)</f>
        <v>41385278</v>
      </c>
      <c r="S623" s="1" t="n">
        <f aca="false">R623-Q623</f>
        <v>11385278</v>
      </c>
      <c r="T623" s="2" t="n">
        <f aca="false">Q623 * 1.36</f>
        <v>40800000</v>
      </c>
      <c r="U623" s="2" t="n">
        <f aca="false">R623 * 1.36</f>
        <v>56283978.08</v>
      </c>
      <c r="V623" s="2" t="n">
        <f aca="false">S623 * 1.36</f>
        <v>15483978.08</v>
      </c>
      <c r="W623" s="1" t="n">
        <f aca="false">R623/Q623</f>
        <v>1.37950926666667</v>
      </c>
      <c r="X623" s="3" t="n">
        <v>2</v>
      </c>
    </row>
    <row r="624" customFormat="false" ht="15" hidden="false" customHeight="false" outlineLevel="0" collapsed="false">
      <c r="A624" s="0" t="s">
        <v>4370</v>
      </c>
      <c r="B624" s="0" t="s">
        <v>4371</v>
      </c>
      <c r="C624" s="0" t="s">
        <v>4372</v>
      </c>
      <c r="D624" s="0" t="s">
        <v>4016</v>
      </c>
      <c r="E624" s="0" t="n">
        <v>5.8</v>
      </c>
      <c r="F624" s="0" t="n">
        <v>69</v>
      </c>
      <c r="G624" s="5" t="n">
        <v>37635</v>
      </c>
      <c r="H624" s="0" t="s">
        <v>86</v>
      </c>
      <c r="I624" s="0" t="s">
        <v>4373</v>
      </c>
      <c r="J624" s="6" t="n">
        <v>30600</v>
      </c>
      <c r="K624" s="0" t="s">
        <v>4374</v>
      </c>
      <c r="L624" s="5" t="n">
        <v>37407</v>
      </c>
      <c r="M624" s="0" t="s">
        <v>124</v>
      </c>
      <c r="N624" s="0" t="s">
        <v>2070</v>
      </c>
      <c r="O624" s="0" t="s">
        <v>1185</v>
      </c>
      <c r="P624" s="0" t="s">
        <v>4375</v>
      </c>
      <c r="Q624" s="0" t="n">
        <f aca="false">LOOKUP(A624,'budget_gross.tsv'!A$2:A$8468,'budget_gross.tsv'!B$2:B$8468)</f>
        <v>25000000</v>
      </c>
      <c r="R624" s="0" t="n">
        <f aca="false">LOOKUP(A624,'budget_gross.tsv'!A$2:A$8468,'budget_gross.tsv'!C$2:C$8468)</f>
        <v>38230435</v>
      </c>
      <c r="S624" s="1" t="n">
        <f aca="false">R624-Q624</f>
        <v>13230435</v>
      </c>
      <c r="T624" s="2" t="n">
        <f aca="false">Q624 * 1.36</f>
        <v>34000000</v>
      </c>
      <c r="U624" s="2" t="n">
        <f aca="false">R624 * 1.36</f>
        <v>51993391.6</v>
      </c>
      <c r="V624" s="2" t="n">
        <f aca="false">S624 * 1.36</f>
        <v>17993391.6</v>
      </c>
      <c r="W624" s="1" t="n">
        <f aca="false">R624/Q624</f>
        <v>1.5292174</v>
      </c>
      <c r="X624" s="3" t="n">
        <v>2</v>
      </c>
    </row>
    <row r="625" customFormat="false" ht="15" hidden="false" customHeight="false" outlineLevel="0" collapsed="false">
      <c r="A625" s="0" t="s">
        <v>4376</v>
      </c>
      <c r="B625" s="0" t="s">
        <v>4377</v>
      </c>
      <c r="C625" s="0" t="s">
        <v>4378</v>
      </c>
      <c r="D625" s="0" t="s">
        <v>4016</v>
      </c>
      <c r="E625" s="0" t="n">
        <v>7.9</v>
      </c>
      <c r="F625" s="0" t="n">
        <v>68</v>
      </c>
      <c r="G625" s="5" t="n">
        <v>37642</v>
      </c>
      <c r="H625" s="0" t="s">
        <v>86</v>
      </c>
      <c r="I625" s="0" t="s">
        <v>4379</v>
      </c>
      <c r="J625" s="6" t="n">
        <v>440029</v>
      </c>
      <c r="K625" s="0" t="s">
        <v>4380</v>
      </c>
      <c r="L625" s="5" t="n">
        <v>37421</v>
      </c>
      <c r="M625" s="0" t="s">
        <v>1192</v>
      </c>
      <c r="N625" s="0" t="s">
        <v>4381</v>
      </c>
      <c r="O625" s="0" t="s">
        <v>809</v>
      </c>
      <c r="P625" s="0" t="s">
        <v>4382</v>
      </c>
      <c r="Q625" s="0" t="n">
        <f aca="false">LOOKUP(A625,'budget_gross.tsv'!A$2:A$8468,'budget_gross.tsv'!B$2:B$8468)</f>
        <v>60000000</v>
      </c>
      <c r="R625" s="0" t="n">
        <f aca="false">LOOKUP(A625,'budget_gross.tsv'!A$2:A$8468,'budget_gross.tsv'!C$2:C$8468)</f>
        <v>121661683</v>
      </c>
      <c r="S625" s="1" t="n">
        <f aca="false">R625-Q625</f>
        <v>61661683</v>
      </c>
      <c r="T625" s="2" t="n">
        <f aca="false">Q625 * 1.36</f>
        <v>81600000</v>
      </c>
      <c r="U625" s="2" t="n">
        <f aca="false">R625 * 1.36</f>
        <v>165459888.88</v>
      </c>
      <c r="V625" s="2" t="n">
        <f aca="false">S625 * 1.36</f>
        <v>83859888.88</v>
      </c>
      <c r="W625" s="1" t="n">
        <f aca="false">R625/Q625</f>
        <v>2.02769471666667</v>
      </c>
      <c r="X625" s="3" t="n">
        <v>3</v>
      </c>
    </row>
    <row r="626" customFormat="false" ht="15" hidden="false" customHeight="false" outlineLevel="0" collapsed="false">
      <c r="A626" s="0" t="s">
        <v>4383</v>
      </c>
      <c r="B626" s="0" t="s">
        <v>4384</v>
      </c>
      <c r="C626" s="0" t="s">
        <v>4385</v>
      </c>
      <c r="D626" s="0" t="s">
        <v>4016</v>
      </c>
      <c r="E626" s="0" t="n">
        <v>5.8</v>
      </c>
      <c r="F626" s="0" t="n">
        <v>24</v>
      </c>
      <c r="G626" s="5" t="n">
        <v>37551</v>
      </c>
      <c r="H626" s="0" t="s">
        <v>2153</v>
      </c>
      <c r="I626" s="0" t="s">
        <v>4386</v>
      </c>
      <c r="J626" s="6" t="n">
        <v>117774</v>
      </c>
      <c r="K626" s="0" t="s">
        <v>4387</v>
      </c>
      <c r="L626" s="5" t="n">
        <v>37435</v>
      </c>
      <c r="M626" s="0" t="s">
        <v>214</v>
      </c>
      <c r="N626" s="0" t="s">
        <v>428</v>
      </c>
      <c r="O626" s="0" t="s">
        <v>2777</v>
      </c>
      <c r="P626" s="0" t="s">
        <v>4388</v>
      </c>
      <c r="Q626" s="0" t="n">
        <f aca="false">LOOKUP(A626,'budget_gross.tsv'!A$2:A$8468,'budget_gross.tsv'!B$2:B$8468)</f>
        <v>50000000</v>
      </c>
      <c r="R626" s="0" t="n">
        <f aca="false">LOOKUP(A626,'budget_gross.tsv'!A$2:A$8468,'budget_gross.tsv'!C$2:C$8468)</f>
        <v>126293452</v>
      </c>
      <c r="S626" s="1" t="n">
        <f aca="false">R626-Q626</f>
        <v>76293452</v>
      </c>
      <c r="T626" s="2" t="n">
        <f aca="false">Q626 * 1.36</f>
        <v>68000000</v>
      </c>
      <c r="U626" s="2" t="n">
        <f aca="false">R626 * 1.36</f>
        <v>171759094.72</v>
      </c>
      <c r="V626" s="2" t="n">
        <f aca="false">S626 * 1.36</f>
        <v>103759094.72</v>
      </c>
      <c r="W626" s="1" t="n">
        <f aca="false">R626/Q626</f>
        <v>2.52586904</v>
      </c>
      <c r="X626" s="3" t="n">
        <v>3</v>
      </c>
    </row>
    <row r="627" customFormat="false" ht="15" hidden="false" customHeight="false" outlineLevel="0" collapsed="false">
      <c r="A627" s="0" t="s">
        <v>4389</v>
      </c>
      <c r="B627" s="0" t="s">
        <v>4390</v>
      </c>
      <c r="C627" s="0" t="s">
        <v>4391</v>
      </c>
      <c r="D627" s="0" t="s">
        <v>4016</v>
      </c>
      <c r="E627" s="0" t="n">
        <v>6.1</v>
      </c>
      <c r="F627" s="0" t="n">
        <v>49</v>
      </c>
      <c r="G627" s="5" t="n">
        <v>37586</v>
      </c>
      <c r="H627" s="0" t="s">
        <v>2153</v>
      </c>
      <c r="I627" s="0" t="s">
        <v>4392</v>
      </c>
      <c r="J627" s="6" t="n">
        <v>282923</v>
      </c>
      <c r="K627" s="0" t="s">
        <v>3827</v>
      </c>
      <c r="L627" s="5" t="n">
        <v>37440</v>
      </c>
      <c r="M627" s="0" t="s">
        <v>305</v>
      </c>
      <c r="N627" s="0" t="s">
        <v>1370</v>
      </c>
      <c r="O627" s="0" t="s">
        <v>4393</v>
      </c>
      <c r="P627" s="0" t="s">
        <v>4394</v>
      </c>
      <c r="Q627" s="0" t="n">
        <f aca="false">LOOKUP(A627,'budget_gross.tsv'!A$2:A$8468,'budget_gross.tsv'!B$2:B$8468)</f>
        <v>140000000</v>
      </c>
      <c r="R627" s="0" t="n">
        <f aca="false">LOOKUP(A627,'budget_gross.tsv'!A$2:A$8468,'budget_gross.tsv'!C$2:C$8468)</f>
        <v>190418803</v>
      </c>
      <c r="S627" s="1" t="n">
        <f aca="false">R627-Q627</f>
        <v>50418803</v>
      </c>
      <c r="T627" s="2" t="n">
        <f aca="false">Q627 * 1.36</f>
        <v>190400000</v>
      </c>
      <c r="U627" s="2" t="n">
        <f aca="false">R627 * 1.36</f>
        <v>258969572.08</v>
      </c>
      <c r="V627" s="2" t="n">
        <f aca="false">S627 * 1.36</f>
        <v>68569572.08</v>
      </c>
      <c r="W627" s="1" t="n">
        <f aca="false">R627/Q627</f>
        <v>1.36013430714286</v>
      </c>
      <c r="X627" s="3" t="n">
        <v>2</v>
      </c>
    </row>
    <row r="628" customFormat="false" ht="15" hidden="false" customHeight="false" outlineLevel="0" collapsed="false">
      <c r="A628" s="0" t="s">
        <v>4395</v>
      </c>
      <c r="B628" s="0" t="s">
        <v>4396</v>
      </c>
      <c r="C628" s="0" t="s">
        <v>4397</v>
      </c>
      <c r="D628" s="0" t="s">
        <v>4016</v>
      </c>
      <c r="E628" s="0" t="n">
        <v>5.6</v>
      </c>
      <c r="F628" s="0" t="n">
        <v>61</v>
      </c>
      <c r="G628" s="5" t="n">
        <v>37495</v>
      </c>
      <c r="H628" s="0" t="s">
        <v>2987</v>
      </c>
      <c r="I628" s="0" t="s">
        <v>4398</v>
      </c>
      <c r="J628" s="6" t="n">
        <v>27102</v>
      </c>
      <c r="K628" s="0" t="s">
        <v>1944</v>
      </c>
      <c r="L628" s="5" t="n">
        <v>37484</v>
      </c>
      <c r="M628" s="0" t="s">
        <v>313</v>
      </c>
      <c r="N628" s="0" t="s">
        <v>4188</v>
      </c>
      <c r="O628" s="0" t="s">
        <v>1185</v>
      </c>
      <c r="P628" s="0" t="s">
        <v>4399</v>
      </c>
      <c r="Q628" s="0" t="n">
        <f aca="false">LOOKUP(A628,'budget_gross.tsv'!A$2:A$8468,'budget_gross.tsv'!B$2:B$8468)</f>
        <v>30000000</v>
      </c>
      <c r="R628" s="0" t="n">
        <f aca="false">LOOKUP(A628,'budget_gross.tsv'!A$2:A$8468,'budget_gross.tsv'!C$2:C$8468)</f>
        <v>40390647</v>
      </c>
      <c r="S628" s="1" t="n">
        <f aca="false">R628-Q628</f>
        <v>10390647</v>
      </c>
      <c r="T628" s="2" t="n">
        <f aca="false">Q628 * 1.36</f>
        <v>40800000</v>
      </c>
      <c r="U628" s="2" t="n">
        <f aca="false">R628 * 1.36</f>
        <v>54931279.92</v>
      </c>
      <c r="V628" s="2" t="n">
        <f aca="false">S628 * 1.36</f>
        <v>14131279.92</v>
      </c>
      <c r="W628" s="1" t="n">
        <f aca="false">R628/Q628</f>
        <v>1.3463549</v>
      </c>
      <c r="X628" s="3" t="n">
        <v>2</v>
      </c>
    </row>
    <row r="629" customFormat="false" ht="15" hidden="false" customHeight="false" outlineLevel="0" collapsed="false">
      <c r="A629" s="0" t="s">
        <v>4400</v>
      </c>
      <c r="B629" s="0" t="s">
        <v>4401</v>
      </c>
      <c r="C629" s="0" t="s">
        <v>4402</v>
      </c>
      <c r="D629" s="0" t="s">
        <v>4016</v>
      </c>
      <c r="E629" s="0" t="n">
        <v>5.3</v>
      </c>
      <c r="F629" s="0" t="n">
        <v>30</v>
      </c>
      <c r="G629" s="5" t="n">
        <v>37677</v>
      </c>
      <c r="H629" s="0" t="s">
        <v>4403</v>
      </c>
      <c r="I629" s="0" t="s">
        <v>4404</v>
      </c>
      <c r="J629" s="6" t="n">
        <v>66771</v>
      </c>
      <c r="K629" s="0" t="s">
        <v>4405</v>
      </c>
      <c r="L629" s="5" t="n">
        <v>37526</v>
      </c>
      <c r="M629" s="0" t="s">
        <v>375</v>
      </c>
      <c r="N629" s="0" t="s">
        <v>4406</v>
      </c>
      <c r="O629" s="0" t="s">
        <v>265</v>
      </c>
      <c r="P629" s="0" t="s">
        <v>4407</v>
      </c>
      <c r="Q629" s="0" t="n">
        <f aca="false">LOOKUP(A629,'budget_gross.tsv'!A$2:A$8468,'budget_gross.tsv'!B$2:B$8468)</f>
        <v>60000000</v>
      </c>
      <c r="R629" s="0" t="n">
        <f aca="false">LOOKUP(A629,'budget_gross.tsv'!A$2:A$8468,'budget_gross.tsv'!C$2:C$8468)</f>
        <v>50547998</v>
      </c>
      <c r="S629" s="1" t="n">
        <f aca="false">R629-Q629</f>
        <v>-9452002</v>
      </c>
      <c r="T629" s="2" t="n">
        <f aca="false">Q629 * 1.36</f>
        <v>81600000</v>
      </c>
      <c r="U629" s="2" t="n">
        <f aca="false">R629 * 1.36</f>
        <v>68745277.28</v>
      </c>
      <c r="V629" s="2" t="n">
        <f aca="false">S629 * 1.36</f>
        <v>-12854722.72</v>
      </c>
      <c r="W629" s="1" t="n">
        <f aca="false">R629/Q629</f>
        <v>0.842466633333333</v>
      </c>
      <c r="X629" s="3" t="n">
        <v>1</v>
      </c>
    </row>
    <row r="630" customFormat="false" ht="15" hidden="false" customHeight="false" outlineLevel="0" collapsed="false">
      <c r="A630" s="0" t="s">
        <v>4408</v>
      </c>
      <c r="B630" s="0" t="s">
        <v>4409</v>
      </c>
      <c r="C630" s="0" t="s">
        <v>4410</v>
      </c>
      <c r="D630" s="0" t="s">
        <v>4016</v>
      </c>
      <c r="E630" s="0" t="n">
        <v>7.1</v>
      </c>
      <c r="F630" s="0" t="n">
        <v>57</v>
      </c>
      <c r="G630" s="5" t="n">
        <v>37684</v>
      </c>
      <c r="H630" s="0" t="s">
        <v>76</v>
      </c>
      <c r="I630" s="0" t="s">
        <v>4411</v>
      </c>
      <c r="J630" s="6" t="n">
        <v>274304</v>
      </c>
      <c r="K630" s="0" t="s">
        <v>2944</v>
      </c>
      <c r="L630" s="5" t="n">
        <v>37547</v>
      </c>
      <c r="M630" s="0" t="s">
        <v>831</v>
      </c>
      <c r="N630" s="0" t="s">
        <v>4412</v>
      </c>
      <c r="O630" s="0" t="s">
        <v>419</v>
      </c>
      <c r="P630" s="0" t="s">
        <v>4413</v>
      </c>
      <c r="Q630" s="0" t="n">
        <f aca="false">LOOKUP(A630,'budget_gross.tsv'!A$2:A$8468,'budget_gross.tsv'!B$2:B$8468)</f>
        <v>48000000</v>
      </c>
      <c r="R630" s="0" t="n">
        <f aca="false">LOOKUP(A630,'budget_gross.tsv'!A$2:A$8468,'budget_gross.tsv'!C$2:C$8468)</f>
        <v>129128133</v>
      </c>
      <c r="S630" s="1" t="n">
        <f aca="false">R630-Q630</f>
        <v>81128133</v>
      </c>
      <c r="T630" s="2" t="n">
        <f aca="false">Q630 * 1.36</f>
        <v>65280000</v>
      </c>
      <c r="U630" s="2" t="n">
        <f aca="false">R630 * 1.36</f>
        <v>175614260.88</v>
      </c>
      <c r="V630" s="2" t="n">
        <f aca="false">S630 * 1.36</f>
        <v>110334260.88</v>
      </c>
      <c r="W630" s="1" t="n">
        <f aca="false">R630/Q630</f>
        <v>2.6901694375</v>
      </c>
      <c r="X630" s="3" t="n">
        <v>3</v>
      </c>
    </row>
    <row r="631" customFormat="false" ht="15" hidden="false" customHeight="false" outlineLevel="0" collapsed="false">
      <c r="A631" s="0" t="s">
        <v>4414</v>
      </c>
      <c r="B631" s="0" t="s">
        <v>4415</v>
      </c>
      <c r="C631" s="0" t="s">
        <v>4416</v>
      </c>
      <c r="D631" s="0" t="s">
        <v>4016</v>
      </c>
      <c r="E631" s="0" t="n">
        <v>6.9</v>
      </c>
      <c r="F631" s="0" t="n">
        <v>49</v>
      </c>
      <c r="G631" s="5" t="n">
        <v>37747</v>
      </c>
      <c r="H631" s="0" t="s">
        <v>86</v>
      </c>
      <c r="I631" s="0" t="s">
        <v>4417</v>
      </c>
      <c r="J631" s="6" t="n">
        <v>15016</v>
      </c>
      <c r="K631" s="0" t="s">
        <v>4418</v>
      </c>
      <c r="L631" s="5" t="n">
        <v>37582</v>
      </c>
      <c r="M631" s="0" t="s">
        <v>347</v>
      </c>
      <c r="N631" s="0" t="s">
        <v>446</v>
      </c>
      <c r="O631" s="0" t="s">
        <v>290</v>
      </c>
      <c r="P631" s="0" t="s">
        <v>4419</v>
      </c>
      <c r="Q631" s="0" t="n">
        <f aca="false">LOOKUP(A631,'budget_gross.tsv'!A$2:A$8468,'budget_gross.tsv'!B$2:B$8468)</f>
        <v>12500000</v>
      </c>
      <c r="R631" s="0" t="n">
        <f aca="false">LOOKUP(A631,'budget_gross.tsv'!A$2:A$8468,'budget_gross.tsv'!C$2:C$8468)</f>
        <v>14060950</v>
      </c>
      <c r="S631" s="1" t="n">
        <f aca="false">R631-Q631</f>
        <v>1560950</v>
      </c>
      <c r="T631" s="2" t="n">
        <f aca="false">Q631 * 1.36</f>
        <v>17000000</v>
      </c>
      <c r="U631" s="2" t="n">
        <f aca="false">R631 * 1.36</f>
        <v>19122892</v>
      </c>
      <c r="V631" s="2" t="n">
        <f aca="false">S631 * 1.36</f>
        <v>2122892</v>
      </c>
      <c r="W631" s="1" t="n">
        <f aca="false">R631/Q631</f>
        <v>1.124876</v>
      </c>
      <c r="X631" s="3" t="n">
        <v>2</v>
      </c>
    </row>
    <row r="632" customFormat="false" ht="15" hidden="false" customHeight="false" outlineLevel="0" collapsed="false">
      <c r="A632" s="0" t="s">
        <v>4420</v>
      </c>
      <c r="B632" s="0" t="s">
        <v>4421</v>
      </c>
      <c r="C632" s="0" t="s">
        <v>4422</v>
      </c>
      <c r="D632" s="0" t="s">
        <v>4016</v>
      </c>
      <c r="E632" s="0" t="n">
        <v>5.1</v>
      </c>
      <c r="F632" s="0" t="n">
        <v>45</v>
      </c>
      <c r="G632" s="5" t="n">
        <v>37705</v>
      </c>
      <c r="H632" s="0" t="s">
        <v>2153</v>
      </c>
      <c r="I632" s="0" t="s">
        <v>4423</v>
      </c>
      <c r="J632" s="6" t="n">
        <v>72493</v>
      </c>
      <c r="K632" s="0" t="s">
        <v>4424</v>
      </c>
      <c r="L632" s="5" t="n">
        <v>37603</v>
      </c>
      <c r="M632" s="0" t="s">
        <v>197</v>
      </c>
      <c r="N632" s="0" t="s">
        <v>437</v>
      </c>
      <c r="O632" s="0" t="s">
        <v>158</v>
      </c>
      <c r="P632" s="0" t="s">
        <v>4425</v>
      </c>
      <c r="Q632" s="0" t="n">
        <f aca="false">LOOKUP(A632,'budget_gross.tsv'!A$2:A$8468,'budget_gross.tsv'!B$2:B$8468)</f>
        <v>55000000</v>
      </c>
      <c r="R632" s="0" t="n">
        <f aca="false">LOOKUP(A632,'budget_gross.tsv'!A$2:A$8468,'budget_gross.tsv'!C$2:C$8468)</f>
        <v>94011225</v>
      </c>
      <c r="S632" s="1" t="n">
        <f aca="false">R632-Q632</f>
        <v>39011225</v>
      </c>
      <c r="T632" s="2" t="n">
        <f aca="false">Q632 * 1.36</f>
        <v>74800000</v>
      </c>
      <c r="U632" s="2" t="n">
        <f aca="false">R632 * 1.36</f>
        <v>127855266</v>
      </c>
      <c r="V632" s="2" t="n">
        <f aca="false">S632 * 1.36</f>
        <v>53055266</v>
      </c>
      <c r="W632" s="1" t="n">
        <f aca="false">R632/Q632</f>
        <v>1.709295</v>
      </c>
      <c r="X632" s="3" t="n">
        <v>2</v>
      </c>
    </row>
    <row r="633" customFormat="false" ht="15" hidden="false" customHeight="false" outlineLevel="0" collapsed="false">
      <c r="A633" s="0" t="s">
        <v>4426</v>
      </c>
      <c r="B633" s="0" t="s">
        <v>4427</v>
      </c>
      <c r="C633" s="0" t="s">
        <v>4428</v>
      </c>
      <c r="D633" s="0" t="s">
        <v>4016</v>
      </c>
      <c r="E633" s="0" t="n">
        <v>8.1</v>
      </c>
      <c r="F633" s="0" t="n">
        <v>76</v>
      </c>
      <c r="G633" s="5" t="n">
        <v>37747</v>
      </c>
      <c r="H633" s="0" t="s">
        <v>76</v>
      </c>
      <c r="I633" s="0" t="s">
        <v>4429</v>
      </c>
      <c r="J633" s="6" t="n">
        <v>605176</v>
      </c>
      <c r="K633" s="0" t="s">
        <v>3109</v>
      </c>
      <c r="L633" s="5" t="n">
        <v>37615</v>
      </c>
      <c r="M633" s="0" t="s">
        <v>1309</v>
      </c>
      <c r="N633" s="0" t="s">
        <v>673</v>
      </c>
      <c r="O633" s="0" t="s">
        <v>4430</v>
      </c>
      <c r="P633" s="0" t="s">
        <v>4431</v>
      </c>
      <c r="Q633" s="0" t="n">
        <f aca="false">LOOKUP(A633,'budget_gross.tsv'!A$2:A$8468,'budget_gross.tsv'!B$2:B$8468)</f>
        <v>52000000</v>
      </c>
      <c r="R633" s="0" t="n">
        <f aca="false">LOOKUP(A633,'budget_gross.tsv'!A$2:A$8468,'budget_gross.tsv'!C$2:C$8468)</f>
        <v>164615351</v>
      </c>
      <c r="S633" s="1" t="n">
        <f aca="false">R633-Q633</f>
        <v>112615351</v>
      </c>
      <c r="T633" s="2" t="n">
        <f aca="false">Q633 * 1.36</f>
        <v>70720000</v>
      </c>
      <c r="U633" s="2" t="n">
        <f aca="false">R633 * 1.36</f>
        <v>223876877.36</v>
      </c>
      <c r="V633" s="2" t="n">
        <f aca="false">S633 * 1.36</f>
        <v>153156877.36</v>
      </c>
      <c r="W633" s="1" t="n">
        <f aca="false">R633/Q633</f>
        <v>3.16567982692308</v>
      </c>
      <c r="X633" s="3" t="n">
        <v>3</v>
      </c>
    </row>
    <row r="634" customFormat="false" ht="15" hidden="false" customHeight="false" outlineLevel="0" collapsed="false">
      <c r="A634" s="0" t="s">
        <v>4432</v>
      </c>
      <c r="B634" s="0" t="s">
        <v>4433</v>
      </c>
      <c r="C634" s="0" t="s">
        <v>4434</v>
      </c>
      <c r="D634" s="0" t="s">
        <v>4016</v>
      </c>
      <c r="E634" s="0" t="n">
        <v>7.4</v>
      </c>
      <c r="F634" s="0" t="n">
        <v>84</v>
      </c>
      <c r="G634" s="5" t="n">
        <v>37712</v>
      </c>
      <c r="H634" s="0" t="s">
        <v>4435</v>
      </c>
      <c r="I634" s="0" t="s">
        <v>4436</v>
      </c>
      <c r="J634" s="6" t="n">
        <v>38340</v>
      </c>
      <c r="K634" s="0" t="s">
        <v>4437</v>
      </c>
      <c r="L634" s="5" t="n">
        <v>37631</v>
      </c>
      <c r="M634" s="0" t="s">
        <v>1369</v>
      </c>
      <c r="N634" s="0" t="s">
        <v>394</v>
      </c>
      <c r="O634" s="0" t="s">
        <v>4438</v>
      </c>
      <c r="P634" s="0" t="s">
        <v>4439</v>
      </c>
      <c r="Q634" s="0" t="n">
        <f aca="false">LOOKUP(A634,'budget_gross.tsv'!A$2:A$8468,'budget_gross.tsv'!B$2:B$8468)</f>
        <v>13500000</v>
      </c>
      <c r="R634" s="0" t="n">
        <f aca="false">LOOKUP(A634,'budget_gross.tsv'!A$2:A$8468,'budget_gross.tsv'!C$2:C$8468)</f>
        <v>15854988</v>
      </c>
      <c r="S634" s="1" t="n">
        <f aca="false">R634-Q634</f>
        <v>2354988</v>
      </c>
      <c r="T634" s="2" t="n">
        <f aca="false">Q634 * 1.33</f>
        <v>17955000</v>
      </c>
      <c r="U634" s="2" t="n">
        <f aca="false">R634 * 1.33</f>
        <v>21087134.04</v>
      </c>
      <c r="V634" s="2" t="n">
        <f aca="false">S634 * 1.33</f>
        <v>3132134.04</v>
      </c>
      <c r="W634" s="1" t="n">
        <f aca="false">R634/Q634</f>
        <v>1.17444355555556</v>
      </c>
      <c r="X634" s="3" t="n">
        <v>2</v>
      </c>
    </row>
    <row r="635" customFormat="false" ht="15" hidden="false" customHeight="false" outlineLevel="0" collapsed="false">
      <c r="A635" s="0" t="s">
        <v>4440</v>
      </c>
      <c r="B635" s="0" t="s">
        <v>4441</v>
      </c>
      <c r="C635" s="0" t="s">
        <v>4442</v>
      </c>
      <c r="D635" s="0" t="s">
        <v>4016</v>
      </c>
      <c r="E635" s="0" t="n">
        <v>6.4</v>
      </c>
      <c r="F635" s="0" t="n">
        <v>45</v>
      </c>
      <c r="G635" s="5" t="n">
        <v>37803</v>
      </c>
      <c r="H635" s="0" t="s">
        <v>194</v>
      </c>
      <c r="I635" s="0" t="s">
        <v>4443</v>
      </c>
      <c r="J635" s="6" t="n">
        <v>170184</v>
      </c>
      <c r="K635" s="0" t="s">
        <v>4444</v>
      </c>
      <c r="L635" s="5" t="n">
        <v>37659</v>
      </c>
      <c r="M635" s="0" t="s">
        <v>1874</v>
      </c>
      <c r="N635" s="0" t="s">
        <v>428</v>
      </c>
      <c r="O635" s="0" t="s">
        <v>158</v>
      </c>
      <c r="P635" s="0" t="s">
        <v>4445</v>
      </c>
      <c r="Q635" s="0" t="n">
        <f aca="false">LOOKUP(A635,'budget_gross.tsv'!A$2:A$8468,'budget_gross.tsv'!B$2:B$8468)</f>
        <v>50000000</v>
      </c>
      <c r="R635" s="0" t="n">
        <f aca="false">LOOKUP(A635,'budget_gross.tsv'!A$2:A$8468,'budget_gross.tsv'!C$2:C$8468)</f>
        <v>105813373</v>
      </c>
      <c r="S635" s="1" t="n">
        <f aca="false">R635-Q635</f>
        <v>55813373</v>
      </c>
      <c r="T635" s="2" t="n">
        <f aca="false">Q635 * 1.33</f>
        <v>66500000</v>
      </c>
      <c r="U635" s="2" t="n">
        <f aca="false">R635 * 1.33</f>
        <v>140731786.09</v>
      </c>
      <c r="V635" s="2" t="n">
        <f aca="false">S635 * 1.33</f>
        <v>74231786.09</v>
      </c>
      <c r="W635" s="1" t="n">
        <f aca="false">R635/Q635</f>
        <v>2.11626746</v>
      </c>
      <c r="X635" s="3" t="n">
        <v>3</v>
      </c>
    </row>
    <row r="636" customFormat="false" ht="15" hidden="false" customHeight="false" outlineLevel="0" collapsed="false">
      <c r="A636" s="0" t="s">
        <v>4446</v>
      </c>
      <c r="B636" s="0" t="s">
        <v>4447</v>
      </c>
      <c r="C636" s="0" t="s">
        <v>4448</v>
      </c>
      <c r="D636" s="0" t="s">
        <v>4016</v>
      </c>
      <c r="E636" s="0" t="n">
        <v>5.4</v>
      </c>
      <c r="F636" s="0" t="n">
        <v>44</v>
      </c>
      <c r="G636" s="5" t="n">
        <v>37845</v>
      </c>
      <c r="H636" s="0" t="s">
        <v>76</v>
      </c>
      <c r="I636" s="0" t="s">
        <v>4449</v>
      </c>
      <c r="J636" s="6" t="n">
        <v>15631</v>
      </c>
      <c r="K636" s="0" t="s">
        <v>4450</v>
      </c>
      <c r="L636" s="5" t="n">
        <v>37708</v>
      </c>
      <c r="M636" s="0" t="s">
        <v>486</v>
      </c>
      <c r="N636" s="0" t="s">
        <v>376</v>
      </c>
      <c r="O636" s="0" t="s">
        <v>4451</v>
      </c>
      <c r="P636" s="0" t="s">
        <v>4452</v>
      </c>
      <c r="Q636" s="0" t="n">
        <f aca="false">LOOKUP(A636,'budget_gross.tsv'!A$2:A$8468,'budget_gross.tsv'!B$2:B$8468)</f>
        <v>35200000</v>
      </c>
      <c r="R636" s="0" t="n">
        <f aca="false">LOOKUP(A636,'budget_gross.tsv'!A$2:A$8468,'budget_gross.tsv'!C$2:C$8468)</f>
        <v>37788228</v>
      </c>
      <c r="S636" s="1" t="n">
        <f aca="false">R636-Q636</f>
        <v>2588228</v>
      </c>
      <c r="T636" s="2" t="n">
        <f aca="false">Q636 * 1.33</f>
        <v>46816000</v>
      </c>
      <c r="U636" s="2" t="n">
        <f aca="false">R636 * 1.33</f>
        <v>50258343.24</v>
      </c>
      <c r="V636" s="2" t="n">
        <f aca="false">S636 * 1.33</f>
        <v>3442343.24</v>
      </c>
      <c r="W636" s="1" t="n">
        <f aca="false">R636/Q636</f>
        <v>1.07352920454545</v>
      </c>
      <c r="X636" s="3" t="n">
        <v>2</v>
      </c>
    </row>
    <row r="637" customFormat="false" ht="15" hidden="false" customHeight="false" outlineLevel="0" collapsed="false">
      <c r="A637" s="0" t="s">
        <v>4453</v>
      </c>
      <c r="B637" s="0" t="s">
        <v>4454</v>
      </c>
      <c r="C637" s="0" t="s">
        <v>4455</v>
      </c>
      <c r="D637" s="0" t="s">
        <v>4016</v>
      </c>
      <c r="E637" s="0" t="n">
        <v>6.7</v>
      </c>
      <c r="F637" s="0" t="n">
        <v>46</v>
      </c>
      <c r="G637" s="5" t="n">
        <v>37950</v>
      </c>
      <c r="H637" s="0" t="s">
        <v>86</v>
      </c>
      <c r="I637" s="0" t="s">
        <v>4456</v>
      </c>
      <c r="J637" s="6" t="n">
        <v>317489</v>
      </c>
      <c r="K637" s="0" t="s">
        <v>2348</v>
      </c>
      <c r="L637" s="5" t="n">
        <v>37764</v>
      </c>
      <c r="M637" s="0" t="s">
        <v>133</v>
      </c>
      <c r="N637" s="0" t="s">
        <v>4066</v>
      </c>
      <c r="O637" s="0" t="s">
        <v>4457</v>
      </c>
      <c r="P637" s="0" t="s">
        <v>4458</v>
      </c>
      <c r="Q637" s="0" t="n">
        <f aca="false">LOOKUP(A637,'budget_gross.tsv'!A$2:A$8468,'budget_gross.tsv'!B$2:B$8468)</f>
        <v>81000000</v>
      </c>
      <c r="R637" s="0" t="n">
        <f aca="false">LOOKUP(A637,'budget_gross.tsv'!A$2:A$8468,'budget_gross.tsv'!C$2:C$8468)</f>
        <v>242829261</v>
      </c>
      <c r="S637" s="1" t="n">
        <f aca="false">R637-Q637</f>
        <v>161829261</v>
      </c>
      <c r="T637" s="2" t="n">
        <f aca="false">Q637 * 1.33</f>
        <v>107730000</v>
      </c>
      <c r="U637" s="2" t="n">
        <f aca="false">R637 * 1.33</f>
        <v>322962917.13</v>
      </c>
      <c r="V637" s="2" t="n">
        <f aca="false">S637 * 1.33</f>
        <v>215232917.13</v>
      </c>
      <c r="W637" s="1" t="n">
        <f aca="false">R637/Q637</f>
        <v>2.99789211111111</v>
      </c>
      <c r="X637" s="3" t="n">
        <v>3</v>
      </c>
    </row>
    <row r="638" customFormat="false" ht="15" hidden="false" customHeight="false" outlineLevel="0" collapsed="false">
      <c r="A638" s="0" t="s">
        <v>4459</v>
      </c>
      <c r="B638" s="0" t="s">
        <v>4460</v>
      </c>
      <c r="C638" s="0" t="s">
        <v>4461</v>
      </c>
      <c r="D638" s="0" t="s">
        <v>4016</v>
      </c>
      <c r="E638" s="0" t="n">
        <v>5.9</v>
      </c>
      <c r="F638" s="0" t="n">
        <v>38</v>
      </c>
      <c r="G638" s="5" t="n">
        <v>37894</v>
      </c>
      <c r="H638" s="0" t="s">
        <v>4462</v>
      </c>
      <c r="I638" s="0" t="s">
        <v>4463</v>
      </c>
      <c r="J638" s="6" t="n">
        <v>209662</v>
      </c>
      <c r="K638" s="0" t="s">
        <v>4464</v>
      </c>
      <c r="L638" s="5" t="n">
        <v>37778</v>
      </c>
      <c r="M638" s="0" t="s">
        <v>1369</v>
      </c>
      <c r="N638" s="0" t="s">
        <v>817</v>
      </c>
      <c r="O638" s="0" t="s">
        <v>4465</v>
      </c>
      <c r="P638" s="0" t="s">
        <v>4466</v>
      </c>
      <c r="Q638" s="0" t="n">
        <f aca="false">LOOKUP(A638,'budget_gross.tsv'!A$2:A$8468,'budget_gross.tsv'!B$2:B$8468)</f>
        <v>76000000</v>
      </c>
      <c r="R638" s="0" t="n">
        <f aca="false">LOOKUP(A638,'budget_gross.tsv'!A$2:A$8468,'budget_gross.tsv'!C$2:C$8468)</f>
        <v>127154901</v>
      </c>
      <c r="S638" s="1" t="n">
        <f aca="false">R638-Q638</f>
        <v>51154901</v>
      </c>
      <c r="T638" s="2" t="n">
        <f aca="false">Q638 * 1.33</f>
        <v>101080000</v>
      </c>
      <c r="U638" s="2" t="n">
        <f aca="false">R638 * 1.33</f>
        <v>169116018.33</v>
      </c>
      <c r="V638" s="2" t="n">
        <f aca="false">S638 * 1.33</f>
        <v>68036018.33</v>
      </c>
      <c r="W638" s="1" t="n">
        <f aca="false">R638/Q638</f>
        <v>1.67309080263158</v>
      </c>
      <c r="X638" s="3" t="n">
        <v>2</v>
      </c>
    </row>
    <row r="639" customFormat="false" ht="15" hidden="false" customHeight="false" outlineLevel="0" collapsed="false">
      <c r="A639" s="0" t="s">
        <v>4467</v>
      </c>
      <c r="B639" s="0" t="s">
        <v>4468</v>
      </c>
      <c r="C639" s="0" t="s">
        <v>4469</v>
      </c>
      <c r="D639" s="0" t="s">
        <v>4016</v>
      </c>
      <c r="E639" s="0" t="n">
        <v>5.6</v>
      </c>
      <c r="F639" s="0" t="n">
        <v>45</v>
      </c>
      <c r="G639" s="5" t="n">
        <v>38139</v>
      </c>
      <c r="H639" s="0" t="s">
        <v>2187</v>
      </c>
      <c r="I639" s="0" t="s">
        <v>4470</v>
      </c>
      <c r="J639" s="6" t="n">
        <v>8463</v>
      </c>
      <c r="K639" s="0" t="s">
        <v>4471</v>
      </c>
      <c r="L639" s="5" t="n">
        <v>37820</v>
      </c>
      <c r="M639" s="0" t="s">
        <v>133</v>
      </c>
      <c r="N639" s="0" t="s">
        <v>437</v>
      </c>
      <c r="O639" s="0" t="s">
        <v>28</v>
      </c>
      <c r="P639" s="0" t="s">
        <v>4472</v>
      </c>
      <c r="Q639" s="0" t="n">
        <f aca="false">LOOKUP(A639,'budget_gross.tsv'!A$2:A$8468,'budget_gross.tsv'!B$2:B$8468)</f>
        <v>16000000</v>
      </c>
      <c r="R639" s="0" t="n">
        <f aca="false">LOOKUP(A639,'budget_gross.tsv'!A$2:A$8468,'budget_gross.tsv'!C$2:C$8468)</f>
        <v>14108518</v>
      </c>
      <c r="S639" s="1" t="n">
        <f aca="false">R639-Q639</f>
        <v>-1891482</v>
      </c>
      <c r="T639" s="2" t="n">
        <f aca="false">Q639 * 1.33</f>
        <v>21280000</v>
      </c>
      <c r="U639" s="2" t="n">
        <f aca="false">R639 * 1.33</f>
        <v>18764328.94</v>
      </c>
      <c r="V639" s="2" t="n">
        <f aca="false">S639 * 1.33</f>
        <v>-2515671.06</v>
      </c>
      <c r="W639" s="1" t="n">
        <f aca="false">R639/Q639</f>
        <v>0.881782375</v>
      </c>
      <c r="X639" s="3" t="n">
        <v>1</v>
      </c>
    </row>
    <row r="640" customFormat="false" ht="15" hidden="false" customHeight="false" outlineLevel="0" collapsed="false">
      <c r="A640" s="0" t="s">
        <v>4473</v>
      </c>
      <c r="B640" s="0" t="s">
        <v>4474</v>
      </c>
      <c r="C640" s="0" t="s">
        <v>4475</v>
      </c>
      <c r="D640" s="0" t="s">
        <v>4016</v>
      </c>
      <c r="E640" s="0" t="n">
        <v>6</v>
      </c>
      <c r="F640" s="0" t="n">
        <v>45</v>
      </c>
      <c r="G640" s="5" t="n">
        <v>37985</v>
      </c>
      <c r="H640" s="0" t="s">
        <v>2153</v>
      </c>
      <c r="I640" s="0" t="s">
        <v>4476</v>
      </c>
      <c r="J640" s="6" t="n">
        <v>125009</v>
      </c>
      <c r="K640" s="0" t="s">
        <v>4477</v>
      </c>
      <c r="L640" s="5" t="n">
        <v>37841</v>
      </c>
      <c r="M640" s="0" t="s">
        <v>871</v>
      </c>
      <c r="N640" s="0" t="s">
        <v>2041</v>
      </c>
      <c r="O640" s="0" t="s">
        <v>531</v>
      </c>
      <c r="P640" s="0" t="s">
        <v>4478</v>
      </c>
      <c r="Q640" s="0" t="n">
        <f aca="false">LOOKUP(A640,'budget_gross.tsv'!A$2:A$8468,'budget_gross.tsv'!B$2:B$8468)</f>
        <v>80000000</v>
      </c>
      <c r="R640" s="0" t="n">
        <f aca="false">LOOKUP(A640,'budget_gross.tsv'!A$2:A$8468,'budget_gross.tsv'!C$2:C$8468)</f>
        <v>116934650</v>
      </c>
      <c r="S640" s="1" t="n">
        <f aca="false">R640-Q640</f>
        <v>36934650</v>
      </c>
      <c r="T640" s="2" t="n">
        <f aca="false">Q640 * 1.33</f>
        <v>106400000</v>
      </c>
      <c r="U640" s="2" t="n">
        <f aca="false">R640 * 1.33</f>
        <v>155523084.5</v>
      </c>
      <c r="V640" s="2" t="n">
        <f aca="false">S640 * 1.33</f>
        <v>49123084.5</v>
      </c>
      <c r="W640" s="1" t="n">
        <f aca="false">R640/Q640</f>
        <v>1.461683125</v>
      </c>
      <c r="X640" s="3" t="n">
        <v>2</v>
      </c>
    </row>
    <row r="641" customFormat="false" ht="15" hidden="false" customHeight="false" outlineLevel="0" collapsed="false">
      <c r="A641" s="0" t="s">
        <v>4479</v>
      </c>
      <c r="B641" s="0" t="s">
        <v>4480</v>
      </c>
      <c r="C641" s="0" t="s">
        <v>4481</v>
      </c>
      <c r="D641" s="0" t="s">
        <v>4016</v>
      </c>
      <c r="E641" s="0" t="n">
        <v>6.7</v>
      </c>
      <c r="F641" s="0" t="n">
        <v>59</v>
      </c>
      <c r="G641" s="5" t="n">
        <v>38069</v>
      </c>
      <c r="H641" s="0" t="s">
        <v>86</v>
      </c>
      <c r="I641" s="0" t="s">
        <v>4482</v>
      </c>
      <c r="J641" s="6" t="n">
        <v>86881</v>
      </c>
      <c r="K641" s="0" t="s">
        <v>4483</v>
      </c>
      <c r="L641" s="5" t="n">
        <v>37890</v>
      </c>
      <c r="M641" s="0" t="s">
        <v>313</v>
      </c>
      <c r="N641" s="0" t="s">
        <v>1370</v>
      </c>
      <c r="O641" s="0" t="s">
        <v>1058</v>
      </c>
      <c r="P641" s="0" t="s">
        <v>4484</v>
      </c>
      <c r="Q641" s="0" t="n">
        <f aca="false">LOOKUP(A641,'budget_gross.tsv'!A$2:A$8468,'budget_gross.tsv'!B$2:B$8468)</f>
        <v>85000000</v>
      </c>
      <c r="R641" s="0" t="n">
        <f aca="false">LOOKUP(A641,'budget_gross.tsv'!A$2:A$8468,'budget_gross.tsv'!C$2:C$8468)</f>
        <v>47726342</v>
      </c>
      <c r="S641" s="1" t="n">
        <f aca="false">R641-Q641</f>
        <v>-37273658</v>
      </c>
      <c r="T641" s="2" t="n">
        <f aca="false">Q641 * 1.33</f>
        <v>113050000</v>
      </c>
      <c r="U641" s="2" t="n">
        <f aca="false">R641 * 1.33</f>
        <v>63476034.86</v>
      </c>
      <c r="V641" s="2" t="n">
        <f aca="false">S641 * 1.33</f>
        <v>-49573965.14</v>
      </c>
      <c r="W641" s="1" t="n">
        <f aca="false">R641/Q641</f>
        <v>0.561486376470588</v>
      </c>
      <c r="X641" s="3" t="n">
        <v>1</v>
      </c>
    </row>
    <row r="642" customFormat="false" ht="15" hidden="false" customHeight="false" outlineLevel="0" collapsed="false">
      <c r="A642" s="0" t="s">
        <v>4485</v>
      </c>
      <c r="B642" s="0" t="s">
        <v>4486</v>
      </c>
      <c r="C642" s="0" t="s">
        <v>4487</v>
      </c>
      <c r="D642" s="0" t="s">
        <v>4016</v>
      </c>
      <c r="E642" s="0" t="n">
        <v>6.3</v>
      </c>
      <c r="F642" s="0" t="n">
        <v>71</v>
      </c>
      <c r="G642" s="5" t="n">
        <v>38027</v>
      </c>
      <c r="H642" s="0" t="s">
        <v>86</v>
      </c>
      <c r="I642" s="0" t="s">
        <v>4488</v>
      </c>
      <c r="J642" s="6" t="n">
        <v>80437</v>
      </c>
      <c r="K642" s="0" t="s">
        <v>4262</v>
      </c>
      <c r="L642" s="5" t="n">
        <v>37904</v>
      </c>
      <c r="M642" s="0" t="s">
        <v>249</v>
      </c>
      <c r="N642" s="0" t="s">
        <v>2107</v>
      </c>
      <c r="O642" s="0" t="s">
        <v>100</v>
      </c>
      <c r="P642" s="0" t="s">
        <v>4489</v>
      </c>
      <c r="Q642" s="0" t="n">
        <f aca="false">LOOKUP(A642,'budget_gross.tsv'!A$2:A$8468,'budget_gross.tsv'!B$2:B$8468)</f>
        <v>60000000</v>
      </c>
      <c r="R642" s="0" t="n">
        <f aca="false">LOOKUP(A642,'budget_gross.tsv'!A$2:A$8468,'budget_gross.tsv'!C$2:C$8468)</f>
        <v>35327628</v>
      </c>
      <c r="S642" s="1" t="n">
        <f aca="false">R642-Q642</f>
        <v>-24672372</v>
      </c>
      <c r="T642" s="2" t="n">
        <f aca="false">Q642 * 1.33</f>
        <v>79800000</v>
      </c>
      <c r="U642" s="2" t="n">
        <f aca="false">R642 * 1.33</f>
        <v>46985745.24</v>
      </c>
      <c r="V642" s="2" t="n">
        <f aca="false">S642 * 1.33</f>
        <v>-32814254.76</v>
      </c>
      <c r="W642" s="1" t="n">
        <f aca="false">R642/Q642</f>
        <v>0.5887938</v>
      </c>
      <c r="X642" s="3" t="n">
        <v>1</v>
      </c>
    </row>
    <row r="643" customFormat="false" ht="15" hidden="false" customHeight="false" outlineLevel="0" collapsed="false">
      <c r="A643" s="0" t="s">
        <v>4490</v>
      </c>
      <c r="B643" s="0" t="s">
        <v>4491</v>
      </c>
      <c r="C643" s="0" t="s">
        <v>4492</v>
      </c>
      <c r="D643" s="0" t="s">
        <v>4016</v>
      </c>
      <c r="E643" s="0" t="n">
        <v>7.4</v>
      </c>
      <c r="F643" s="0" t="n">
        <v>81</v>
      </c>
      <c r="G643" s="5" t="n">
        <v>38097</v>
      </c>
      <c r="H643" s="0" t="s">
        <v>95</v>
      </c>
      <c r="I643" s="0" t="s">
        <v>4493</v>
      </c>
      <c r="J643" s="6" t="n">
        <v>177081</v>
      </c>
      <c r="K643" s="0" t="s">
        <v>4494</v>
      </c>
      <c r="L643" s="5" t="n">
        <v>37939</v>
      </c>
      <c r="M643" s="0" t="s">
        <v>728</v>
      </c>
      <c r="N643" s="0" t="s">
        <v>1130</v>
      </c>
      <c r="O643" s="0" t="s">
        <v>4495</v>
      </c>
      <c r="P643" s="0" t="s">
        <v>4496</v>
      </c>
      <c r="Q643" s="0" t="n">
        <f aca="false">LOOKUP(A643,'budget_gross.tsv'!A$2:A$8468,'budget_gross.tsv'!B$2:B$8468)</f>
        <v>150000000</v>
      </c>
      <c r="R643" s="0" t="n">
        <f aca="false">LOOKUP(A643,'budget_gross.tsv'!A$2:A$8468,'budget_gross.tsv'!C$2:C$8468)</f>
        <v>93927920</v>
      </c>
      <c r="S643" s="1" t="n">
        <f aca="false">R643-Q643</f>
        <v>-56072080</v>
      </c>
      <c r="T643" s="2" t="n">
        <f aca="false">Q643 * 1.33</f>
        <v>199500000</v>
      </c>
      <c r="U643" s="2" t="n">
        <f aca="false">R643 * 1.33</f>
        <v>124924133.6</v>
      </c>
      <c r="V643" s="2" t="n">
        <f aca="false">S643 * 1.33</f>
        <v>-74575866.4</v>
      </c>
      <c r="W643" s="1" t="n">
        <f aca="false">R643/Q643</f>
        <v>0.626186133333333</v>
      </c>
      <c r="X643" s="3" t="n">
        <v>1</v>
      </c>
    </row>
    <row r="644" customFormat="false" ht="15" hidden="false" customHeight="false" outlineLevel="0" collapsed="false">
      <c r="A644" s="0" t="s">
        <v>4497</v>
      </c>
      <c r="B644" s="0" t="s">
        <v>4498</v>
      </c>
      <c r="C644" s="0" t="s">
        <v>4499</v>
      </c>
      <c r="D644" s="0" t="s">
        <v>4016</v>
      </c>
      <c r="E644" s="0" t="n">
        <v>5.3</v>
      </c>
      <c r="F644" s="0" t="n">
        <v>37</v>
      </c>
      <c r="G644" s="5" t="n">
        <v>38069</v>
      </c>
      <c r="H644" s="0" t="s">
        <v>86</v>
      </c>
      <c r="I644" s="0" t="s">
        <v>4500</v>
      </c>
      <c r="J644" s="6" t="n">
        <v>38677</v>
      </c>
      <c r="K644" s="0" t="s">
        <v>4501</v>
      </c>
      <c r="L644" s="5" t="n">
        <v>37960</v>
      </c>
      <c r="M644" s="0" t="s">
        <v>272</v>
      </c>
      <c r="N644" s="0" t="s">
        <v>4502</v>
      </c>
      <c r="O644" s="0" t="s">
        <v>864</v>
      </c>
      <c r="P644" s="0" t="s">
        <v>4503</v>
      </c>
      <c r="Q644" s="0" t="n">
        <f aca="false">LOOKUP(A644,'budget_gross.tsv'!A$2:A$8468,'budget_gross.tsv'!B$2:B$8468)</f>
        <v>18000000</v>
      </c>
      <c r="R644" s="0" t="n">
        <f aca="false">LOOKUP(A644,'budget_gross.tsv'!A$2:A$8468,'budget_gross.tsv'!C$2:C$8468)</f>
        <v>30222640</v>
      </c>
      <c r="S644" s="1" t="n">
        <f aca="false">R644-Q644</f>
        <v>12222640</v>
      </c>
      <c r="T644" s="2" t="n">
        <f aca="false">Q644 * 1.33</f>
        <v>23940000</v>
      </c>
      <c r="U644" s="2" t="n">
        <f aca="false">R644 * 1.33</f>
        <v>40196111.2</v>
      </c>
      <c r="V644" s="2" t="n">
        <f aca="false">S644 * 1.33</f>
        <v>16256111.2</v>
      </c>
      <c r="W644" s="1" t="n">
        <f aca="false">R644/Q644</f>
        <v>1.67903555555556</v>
      </c>
      <c r="X644" s="3" t="n">
        <v>2</v>
      </c>
    </row>
    <row r="645" customFormat="false" ht="15" hidden="false" customHeight="false" outlineLevel="0" collapsed="false">
      <c r="A645" s="0" t="s">
        <v>4504</v>
      </c>
      <c r="B645" s="0" t="s">
        <v>4505</v>
      </c>
      <c r="C645" s="0" t="s">
        <v>4506</v>
      </c>
      <c r="D645" s="0" t="s">
        <v>4016</v>
      </c>
      <c r="E645" s="0" t="n">
        <v>6.7</v>
      </c>
      <c r="F645" s="0" t="n">
        <v>66</v>
      </c>
      <c r="G645" s="5" t="n">
        <v>38076</v>
      </c>
      <c r="H645" s="0" t="s">
        <v>1397</v>
      </c>
      <c r="I645" s="0" t="s">
        <v>4507</v>
      </c>
      <c r="J645" s="6" t="n">
        <v>95948</v>
      </c>
      <c r="K645" s="0" t="s">
        <v>4508</v>
      </c>
      <c r="L645" s="5" t="n">
        <v>37967</v>
      </c>
      <c r="M645" s="0" t="s">
        <v>1079</v>
      </c>
      <c r="N645" s="0" t="s">
        <v>437</v>
      </c>
      <c r="O645" s="0" t="s">
        <v>4509</v>
      </c>
      <c r="P645" s="0" t="s">
        <v>4510</v>
      </c>
      <c r="Q645" s="0" t="n">
        <f aca="false">LOOKUP(A645,'budget_gross.tsv'!A$2:A$8468,'budget_gross.tsv'!B$2:B$8468)</f>
        <v>80000000</v>
      </c>
      <c r="R645" s="0" t="n">
        <f aca="false">LOOKUP(A645,'budget_gross.tsv'!A$2:A$8468,'budget_gross.tsv'!C$2:C$8468)</f>
        <v>124728738</v>
      </c>
      <c r="S645" s="1" t="n">
        <f aca="false">R645-Q645</f>
        <v>44728738</v>
      </c>
      <c r="T645" s="2" t="n">
        <f aca="false">Q645 * 1.33</f>
        <v>106400000</v>
      </c>
      <c r="U645" s="2" t="n">
        <f aca="false">R645 * 1.33</f>
        <v>165889221.54</v>
      </c>
      <c r="V645" s="2" t="n">
        <f aca="false">S645 * 1.33</f>
        <v>59489221.54</v>
      </c>
      <c r="W645" s="1" t="n">
        <f aca="false">R645/Q645</f>
        <v>1.559109225</v>
      </c>
      <c r="X645" s="3" t="n">
        <v>2</v>
      </c>
    </row>
    <row r="646" customFormat="false" ht="15" hidden="false" customHeight="false" outlineLevel="0" collapsed="false">
      <c r="A646" s="0" t="s">
        <v>4511</v>
      </c>
      <c r="B646" s="0" t="s">
        <v>4512</v>
      </c>
      <c r="C646" s="0" t="s">
        <v>4513</v>
      </c>
      <c r="D646" s="0" t="s">
        <v>4016</v>
      </c>
      <c r="E646" s="0" t="n">
        <v>6.4</v>
      </c>
      <c r="F646" s="0" t="n">
        <v>45</v>
      </c>
      <c r="G646" s="5" t="n">
        <v>38055</v>
      </c>
      <c r="H646" s="0" t="s">
        <v>4514</v>
      </c>
      <c r="I646" s="0" t="s">
        <v>4515</v>
      </c>
      <c r="J646" s="6" t="n">
        <v>65532</v>
      </c>
      <c r="K646" s="0" t="s">
        <v>4516</v>
      </c>
      <c r="L646" s="5" t="n">
        <v>37974</v>
      </c>
      <c r="M646" s="0" t="s">
        <v>871</v>
      </c>
      <c r="N646" s="0" t="s">
        <v>446</v>
      </c>
      <c r="O646" s="0" t="s">
        <v>4517</v>
      </c>
      <c r="P646" s="0" t="s">
        <v>4518</v>
      </c>
      <c r="Q646" s="0" t="n">
        <f aca="false">LOOKUP(A646,'budget_gross.tsv'!A$2:A$8468,'budget_gross.tsv'!B$2:B$8468)</f>
        <v>65000000</v>
      </c>
      <c r="R646" s="0" t="n">
        <f aca="false">LOOKUP(A646,'budget_gross.tsv'!A$2:A$8468,'budget_gross.tsv'!C$2:C$8468)</f>
        <v>63860942</v>
      </c>
      <c r="S646" s="1" t="n">
        <f aca="false">R646-Q646</f>
        <v>-1139058</v>
      </c>
      <c r="T646" s="2" t="n">
        <f aca="false">Q646 * 1.33</f>
        <v>86450000</v>
      </c>
      <c r="U646" s="2" t="n">
        <f aca="false">R646 * 1.33</f>
        <v>84935052.86</v>
      </c>
      <c r="V646" s="2" t="n">
        <f aca="false">S646 * 1.33</f>
        <v>-1514947.14</v>
      </c>
      <c r="W646" s="1" t="n">
        <f aca="false">R646/Q646</f>
        <v>0.982476030769231</v>
      </c>
      <c r="X646" s="3" t="n">
        <v>1</v>
      </c>
    </row>
    <row r="647" customFormat="false" ht="15" hidden="false" customHeight="false" outlineLevel="0" collapsed="false">
      <c r="A647" s="0" t="s">
        <v>4519</v>
      </c>
      <c r="B647" s="0" t="s">
        <v>4520</v>
      </c>
      <c r="C647" s="0" t="s">
        <v>4521</v>
      </c>
      <c r="D647" s="0" t="s">
        <v>4016</v>
      </c>
      <c r="E647" s="0" t="n">
        <v>8</v>
      </c>
      <c r="F647" s="0" t="n">
        <v>58</v>
      </c>
      <c r="G647" s="5" t="n">
        <v>38104</v>
      </c>
      <c r="H647" s="0" t="s">
        <v>1397</v>
      </c>
      <c r="I647" s="0" t="s">
        <v>4522</v>
      </c>
      <c r="J647" s="6" t="n">
        <v>367620</v>
      </c>
      <c r="K647" s="0" t="s">
        <v>2770</v>
      </c>
      <c r="L647" s="5" t="n">
        <v>37995</v>
      </c>
      <c r="M647" s="0" t="s">
        <v>1987</v>
      </c>
      <c r="N647" s="0" t="s">
        <v>3257</v>
      </c>
      <c r="O647" s="0" t="s">
        <v>4523</v>
      </c>
      <c r="P647" s="0" t="s">
        <v>4524</v>
      </c>
      <c r="Q647" s="0" t="n">
        <f aca="false">LOOKUP(A647,'budget_gross.tsv'!A$2:A$8468,'budget_gross.tsv'!B$2:B$8468)</f>
        <v>70000000</v>
      </c>
      <c r="R647" s="0" t="n">
        <f aca="false">LOOKUP(A647,'budget_gross.tsv'!A$2:A$8468,'budget_gross.tsv'!C$2:C$8468)</f>
        <v>66257002</v>
      </c>
      <c r="S647" s="1" t="n">
        <f aca="false">R647-Q647</f>
        <v>-3742998</v>
      </c>
      <c r="T647" s="2" t="n">
        <f aca="false">Q647 * 1.3</f>
        <v>91000000</v>
      </c>
      <c r="U647" s="2" t="n">
        <f aca="false">R647 * 1.3</f>
        <v>86134102.6</v>
      </c>
      <c r="V647" s="2" t="n">
        <f aca="false">S647 * 1.3</f>
        <v>-4865897.4</v>
      </c>
      <c r="W647" s="1" t="n">
        <f aca="false">R647/Q647</f>
        <v>0.9465286</v>
      </c>
      <c r="X647" s="3" t="n">
        <v>1</v>
      </c>
    </row>
    <row r="648" customFormat="false" ht="15" hidden="false" customHeight="false" outlineLevel="0" collapsed="false">
      <c r="A648" s="0" t="s">
        <v>4525</v>
      </c>
      <c r="B648" s="0" t="s">
        <v>4526</v>
      </c>
      <c r="C648" s="0" t="s">
        <v>4527</v>
      </c>
      <c r="D648" s="0" t="s">
        <v>4016</v>
      </c>
      <c r="E648" s="0" t="n">
        <v>5.9</v>
      </c>
      <c r="F648" s="0" t="n">
        <v>44</v>
      </c>
      <c r="G648" s="5" t="n">
        <v>38146</v>
      </c>
      <c r="H648" s="0" t="s">
        <v>86</v>
      </c>
      <c r="I648" s="0" t="s">
        <v>4528</v>
      </c>
      <c r="J648" s="6" t="n">
        <v>111502</v>
      </c>
      <c r="K648" s="0" t="s">
        <v>4529</v>
      </c>
      <c r="L648" s="5" t="n">
        <v>38002</v>
      </c>
      <c r="M648" s="0" t="s">
        <v>427</v>
      </c>
      <c r="N648" s="0" t="s">
        <v>428</v>
      </c>
      <c r="O648" s="0" t="s">
        <v>674</v>
      </c>
      <c r="P648" s="0" t="s">
        <v>4530</v>
      </c>
      <c r="Q648" s="0" t="n">
        <f aca="false">LOOKUP(A648,'budget_gross.tsv'!A$2:A$8468,'budget_gross.tsv'!B$2:B$8468)</f>
        <v>42000000</v>
      </c>
      <c r="R648" s="0" t="n">
        <f aca="false">LOOKUP(A648,'budget_gross.tsv'!A$2:A$8468,'budget_gross.tsv'!C$2:C$8468)</f>
        <v>88097164</v>
      </c>
      <c r="S648" s="1" t="n">
        <f aca="false">R648-Q648</f>
        <v>46097164</v>
      </c>
      <c r="T648" s="2" t="n">
        <f aca="false">Q648 * 1.3</f>
        <v>54600000</v>
      </c>
      <c r="U648" s="2" t="n">
        <f aca="false">R648 * 1.3</f>
        <v>114526313.2</v>
      </c>
      <c r="V648" s="2" t="n">
        <f aca="false">S648 * 1.3</f>
        <v>59926313.2</v>
      </c>
      <c r="W648" s="1" t="n">
        <f aca="false">R648/Q648</f>
        <v>2.09755152380952</v>
      </c>
      <c r="X648" s="3" t="n">
        <v>3</v>
      </c>
    </row>
    <row r="649" customFormat="false" ht="15" hidden="false" customHeight="false" outlineLevel="0" collapsed="false">
      <c r="A649" s="0" t="s">
        <v>4531</v>
      </c>
      <c r="B649" s="0" t="s">
        <v>4532</v>
      </c>
      <c r="C649" s="0" t="s">
        <v>4533</v>
      </c>
      <c r="D649" s="0" t="s">
        <v>4016</v>
      </c>
      <c r="E649" s="0" t="n">
        <v>5.6</v>
      </c>
      <c r="F649" s="0" t="n">
        <v>52</v>
      </c>
      <c r="G649" s="5" t="n">
        <v>38097</v>
      </c>
      <c r="H649" s="0" t="s">
        <v>4403</v>
      </c>
      <c r="I649" s="0" t="s">
        <v>4534</v>
      </c>
      <c r="J649" s="6" t="n">
        <v>23828</v>
      </c>
      <c r="K649" s="0" t="s">
        <v>4535</v>
      </c>
      <c r="L649" s="5" t="n">
        <v>38009</v>
      </c>
      <c r="M649" s="0" t="s">
        <v>486</v>
      </c>
      <c r="N649" s="0" t="s">
        <v>428</v>
      </c>
      <c r="O649" s="0" t="s">
        <v>864</v>
      </c>
      <c r="P649" s="0" t="s">
        <v>4536</v>
      </c>
      <c r="Q649" s="0" t="n">
        <f aca="false">LOOKUP(A649,'budget_gross.tsv'!A$2:A$8468,'budget_gross.tsv'!B$2:B$8468)</f>
        <v>24000000</v>
      </c>
      <c r="R649" s="0" t="n">
        <f aca="false">LOOKUP(A649,'budget_gross.tsv'!A$2:A$8468,'budget_gross.tsv'!C$2:C$8468)</f>
        <v>17071962</v>
      </c>
      <c r="S649" s="1" t="n">
        <f aca="false">R649-Q649</f>
        <v>-6928038</v>
      </c>
      <c r="T649" s="2" t="n">
        <f aca="false">Q649 * 1.3</f>
        <v>31200000</v>
      </c>
      <c r="U649" s="2" t="n">
        <f aca="false">R649 * 1.3</f>
        <v>22193550.6</v>
      </c>
      <c r="V649" s="2" t="n">
        <f aca="false">S649 * 1.3</f>
        <v>-9006449.4</v>
      </c>
      <c r="W649" s="1" t="n">
        <f aca="false">R649/Q649</f>
        <v>0.71133175</v>
      </c>
      <c r="X649" s="3" t="n">
        <v>1</v>
      </c>
    </row>
    <row r="650" customFormat="false" ht="15" hidden="false" customHeight="false" outlineLevel="0" collapsed="false">
      <c r="A650" s="0" t="s">
        <v>4537</v>
      </c>
      <c r="B650" s="0" t="s">
        <v>4538</v>
      </c>
      <c r="C650" s="0" t="s">
        <v>4539</v>
      </c>
      <c r="D650" s="0" t="s">
        <v>4016</v>
      </c>
      <c r="E650" s="0" t="n">
        <v>6.8</v>
      </c>
      <c r="F650" s="0" t="n">
        <v>48</v>
      </c>
      <c r="G650" s="5" t="n">
        <v>38153</v>
      </c>
      <c r="H650" s="0" t="s">
        <v>1397</v>
      </c>
      <c r="I650" s="0" t="s">
        <v>4540</v>
      </c>
      <c r="J650" s="6" t="n">
        <v>282911</v>
      </c>
      <c r="K650" s="0" t="s">
        <v>4217</v>
      </c>
      <c r="L650" s="5" t="n">
        <v>38030</v>
      </c>
      <c r="M650" s="0" t="s">
        <v>258</v>
      </c>
      <c r="N650" s="0" t="s">
        <v>428</v>
      </c>
      <c r="O650" s="0" t="s">
        <v>166</v>
      </c>
      <c r="P650" s="0" t="s">
        <v>4541</v>
      </c>
      <c r="Q650" s="0" t="n">
        <f aca="false">LOOKUP(A650,'budget_gross.tsv'!A$2:A$8468,'budget_gross.tsv'!B$2:B$8468)</f>
        <v>75000000</v>
      </c>
      <c r="R650" s="0" t="n">
        <f aca="false">LOOKUP(A650,'budget_gross.tsv'!A$2:A$8468,'budget_gross.tsv'!C$2:C$8468)</f>
        <v>120908074</v>
      </c>
      <c r="S650" s="1" t="n">
        <f aca="false">R650-Q650</f>
        <v>45908074</v>
      </c>
      <c r="T650" s="2" t="n">
        <f aca="false">Q650 * 1.3</f>
        <v>97500000</v>
      </c>
      <c r="U650" s="2" t="n">
        <f aca="false">R650 * 1.3</f>
        <v>157180496.2</v>
      </c>
      <c r="V650" s="2" t="n">
        <f aca="false">S650 * 1.3</f>
        <v>59680496.2</v>
      </c>
      <c r="W650" s="1" t="n">
        <f aca="false">R650/Q650</f>
        <v>1.61210765333333</v>
      </c>
      <c r="X650" s="3" t="n">
        <v>2</v>
      </c>
    </row>
    <row r="651" customFormat="false" ht="15" hidden="false" customHeight="false" outlineLevel="0" collapsed="false">
      <c r="A651" s="0" t="s">
        <v>4542</v>
      </c>
      <c r="B651" s="0" t="s">
        <v>4543</v>
      </c>
      <c r="C651" s="0" t="s">
        <v>4544</v>
      </c>
      <c r="D651" s="0" t="s">
        <v>4016</v>
      </c>
      <c r="E651" s="0" t="n">
        <v>6.6</v>
      </c>
      <c r="F651" s="0" t="n">
        <v>46</v>
      </c>
      <c r="G651" s="5" t="n">
        <v>38160</v>
      </c>
      <c r="H651" s="0" t="s">
        <v>2153</v>
      </c>
      <c r="I651" s="0" t="s">
        <v>4545</v>
      </c>
      <c r="J651" s="6" t="n">
        <v>156694</v>
      </c>
      <c r="K651" s="0" t="s">
        <v>4546</v>
      </c>
      <c r="L651" s="5" t="n">
        <v>38058</v>
      </c>
      <c r="M651" s="0" t="s">
        <v>214</v>
      </c>
      <c r="N651" s="0" t="s">
        <v>1380</v>
      </c>
      <c r="O651" s="0" t="s">
        <v>100</v>
      </c>
      <c r="P651" s="0" t="s">
        <v>4547</v>
      </c>
      <c r="Q651" s="0" t="n">
        <f aca="false">LOOKUP(A651,'budget_gross.tsv'!A$2:A$8468,'budget_gross.tsv'!B$2:B$8468)</f>
        <v>40000000</v>
      </c>
      <c r="R651" s="0" t="n">
        <f aca="false">LOOKUP(A651,'budget_gross.tsv'!A$2:A$8468,'budget_gross.tsv'!C$2:C$8468)</f>
        <v>48022900</v>
      </c>
      <c r="S651" s="1" t="n">
        <f aca="false">R651-Q651</f>
        <v>8022900</v>
      </c>
      <c r="T651" s="2" t="n">
        <f aca="false">Q651 * 1.3</f>
        <v>52000000</v>
      </c>
      <c r="U651" s="2" t="n">
        <f aca="false">R651 * 1.3</f>
        <v>62429770</v>
      </c>
      <c r="V651" s="2" t="n">
        <f aca="false">S651 * 1.3</f>
        <v>10429770</v>
      </c>
      <c r="W651" s="1" t="n">
        <f aca="false">R651/Q651</f>
        <v>1.2005725</v>
      </c>
      <c r="X651" s="3" t="n">
        <v>2</v>
      </c>
    </row>
    <row r="652" customFormat="false" ht="15" hidden="false" customHeight="false" outlineLevel="0" collapsed="false">
      <c r="A652" s="0" t="s">
        <v>4548</v>
      </c>
      <c r="B652" s="0" t="s">
        <v>4549</v>
      </c>
      <c r="C652" s="0" t="s">
        <v>4550</v>
      </c>
      <c r="D652" s="0" t="s">
        <v>4016</v>
      </c>
      <c r="E652" s="0" t="n">
        <v>6.8</v>
      </c>
      <c r="F652" s="0" t="n">
        <v>72</v>
      </c>
      <c r="G652" s="5" t="n">
        <v>38195</v>
      </c>
      <c r="H652" s="0" t="s">
        <v>1397</v>
      </c>
      <c r="I652" s="0" t="s">
        <v>4551</v>
      </c>
      <c r="J652" s="6" t="n">
        <v>259805</v>
      </c>
      <c r="K652" s="0" t="s">
        <v>4552</v>
      </c>
      <c r="L652" s="5" t="n">
        <v>38079</v>
      </c>
      <c r="M652" s="0" t="s">
        <v>972</v>
      </c>
      <c r="N652" s="0" t="s">
        <v>4553</v>
      </c>
      <c r="O652" s="0" t="s">
        <v>4554</v>
      </c>
      <c r="P652" s="0" t="s">
        <v>4555</v>
      </c>
      <c r="Q652" s="0" t="n">
        <f aca="false">LOOKUP(A652,'budget_gross.tsv'!A$2:A$8468,'budget_gross.tsv'!B$2:B$8468)</f>
        <v>66000000</v>
      </c>
      <c r="R652" s="0" t="n">
        <f aca="false">LOOKUP(A652,'budget_gross.tsv'!A$2:A$8468,'budget_gross.tsv'!C$2:C$8468)</f>
        <v>59623958</v>
      </c>
      <c r="S652" s="1" t="n">
        <f aca="false">R652-Q652</f>
        <v>-6376042</v>
      </c>
      <c r="T652" s="2" t="n">
        <f aca="false">Q652 * 1.3</f>
        <v>85800000</v>
      </c>
      <c r="U652" s="2" t="n">
        <f aca="false">R652 * 1.3</f>
        <v>77511145.4</v>
      </c>
      <c r="V652" s="2" t="n">
        <f aca="false">S652 * 1.3</f>
        <v>-8288854.6</v>
      </c>
      <c r="W652" s="1" t="n">
        <f aca="false">R652/Q652</f>
        <v>0.903393303030303</v>
      </c>
      <c r="X652" s="3" t="n">
        <v>1</v>
      </c>
    </row>
    <row r="653" customFormat="false" ht="15" hidden="false" customHeight="false" outlineLevel="0" collapsed="false">
      <c r="A653" s="0" t="s">
        <v>4556</v>
      </c>
      <c r="B653" s="0" t="s">
        <v>4557</v>
      </c>
      <c r="C653" s="0" t="s">
        <v>4558</v>
      </c>
      <c r="D653" s="0" t="s">
        <v>4016</v>
      </c>
      <c r="E653" s="0" t="n">
        <v>6.2</v>
      </c>
      <c r="F653" s="0" t="n">
        <v>44</v>
      </c>
      <c r="G653" s="5" t="n">
        <v>38258</v>
      </c>
      <c r="H653" s="0" t="s">
        <v>2663</v>
      </c>
      <c r="I653" s="0" t="s">
        <v>4559</v>
      </c>
      <c r="J653" s="6" t="n">
        <v>56972</v>
      </c>
      <c r="K653" s="0" t="s">
        <v>4560</v>
      </c>
      <c r="L653" s="5" t="n">
        <v>38079</v>
      </c>
      <c r="M653" s="0" t="s">
        <v>124</v>
      </c>
      <c r="N653" s="0" t="s">
        <v>4561</v>
      </c>
      <c r="O653" s="0" t="s">
        <v>290</v>
      </c>
      <c r="P653" s="0" t="s">
        <v>4562</v>
      </c>
      <c r="Q653" s="0" t="n">
        <f aca="false">LOOKUP(A653,'budget_gross.tsv'!A$2:A$8468,'budget_gross.tsv'!B$2:B$8468)</f>
        <v>56000000</v>
      </c>
      <c r="R653" s="0" t="n">
        <f aca="false">LOOKUP(A653,'budget_gross.tsv'!A$2:A$8468,'budget_gross.tsv'!C$2:C$8468)</f>
        <v>45860039</v>
      </c>
      <c r="S653" s="1" t="n">
        <f aca="false">R653-Q653</f>
        <v>-10139961</v>
      </c>
      <c r="T653" s="2" t="n">
        <f aca="false">Q653 * 1.3</f>
        <v>72800000</v>
      </c>
      <c r="U653" s="2" t="n">
        <f aca="false">R653 * 1.3</f>
        <v>59618050.7</v>
      </c>
      <c r="V653" s="2" t="n">
        <f aca="false">S653 * 1.3</f>
        <v>-13181949.3</v>
      </c>
      <c r="W653" s="1" t="n">
        <f aca="false">R653/Q653</f>
        <v>0.818929267857143</v>
      </c>
      <c r="X653" s="3" t="n">
        <v>1</v>
      </c>
    </row>
    <row r="654" customFormat="false" ht="15" hidden="false" customHeight="false" outlineLevel="0" collapsed="false">
      <c r="A654" s="0" t="s">
        <v>4563</v>
      </c>
      <c r="B654" s="0" t="s">
        <v>4564</v>
      </c>
      <c r="C654" s="0" t="s">
        <v>4565</v>
      </c>
      <c r="D654" s="0" t="s">
        <v>4016</v>
      </c>
      <c r="E654" s="0" t="n">
        <v>6.3</v>
      </c>
      <c r="F654" s="0" t="n">
        <v>44</v>
      </c>
      <c r="G654" s="5" t="n">
        <v>38216</v>
      </c>
      <c r="H654" s="0" t="s">
        <v>86</v>
      </c>
      <c r="I654" s="0" t="s">
        <v>4566</v>
      </c>
      <c r="J654" s="6" t="n">
        <v>7127</v>
      </c>
      <c r="K654" s="0" t="s">
        <v>2750</v>
      </c>
      <c r="L654" s="5" t="n">
        <v>38093</v>
      </c>
      <c r="M654" s="0" t="s">
        <v>375</v>
      </c>
      <c r="N654" s="0" t="s">
        <v>4567</v>
      </c>
      <c r="O654" s="0" t="s">
        <v>117</v>
      </c>
      <c r="P654" s="0" t="s">
        <v>4568</v>
      </c>
      <c r="Q654" s="0" t="n">
        <f aca="false">LOOKUP(A654,'budget_gross.tsv'!A$2:A$8468,'budget_gross.tsv'!B$2:B$8468)</f>
        <v>20000000</v>
      </c>
      <c r="R654" s="0" t="n">
        <f aca="false">LOOKUP(A654,'budget_gross.tsv'!A$2:A$8468,'budget_gross.tsv'!C$2:C$8468)</f>
        <v>8054280</v>
      </c>
      <c r="S654" s="1" t="n">
        <f aca="false">R654-Q654</f>
        <v>-11945720</v>
      </c>
      <c r="T654" s="2" t="n">
        <f aca="false">Q654 * 1.3</f>
        <v>26000000</v>
      </c>
      <c r="U654" s="2" t="n">
        <f aca="false">R654 * 1.3</f>
        <v>10470564</v>
      </c>
      <c r="V654" s="2" t="n">
        <f aca="false">S654 * 1.3</f>
        <v>-15529436</v>
      </c>
      <c r="W654" s="1" t="n">
        <f aca="false">R654/Q654</f>
        <v>0.402714</v>
      </c>
      <c r="X654" s="3" t="n">
        <v>1</v>
      </c>
    </row>
    <row r="655" customFormat="false" ht="15" hidden="false" customHeight="false" outlineLevel="0" collapsed="false">
      <c r="A655" s="0" t="s">
        <v>4569</v>
      </c>
      <c r="B655" s="0" t="s">
        <v>4570</v>
      </c>
      <c r="C655" s="0" t="s">
        <v>4571</v>
      </c>
      <c r="D655" s="0" t="s">
        <v>4016</v>
      </c>
      <c r="E655" s="0" t="n">
        <v>6.1</v>
      </c>
      <c r="F655" s="0" t="n">
        <v>57</v>
      </c>
      <c r="G655" s="5" t="n">
        <v>38755</v>
      </c>
      <c r="H655" s="0" t="s">
        <v>1397</v>
      </c>
      <c r="I655" s="0" t="s">
        <v>4572</v>
      </c>
      <c r="J655" s="6" t="n">
        <v>131259</v>
      </c>
      <c r="K655" s="0" t="s">
        <v>2529</v>
      </c>
      <c r="L655" s="5" t="n">
        <v>38100</v>
      </c>
      <c r="M655" s="0" t="s">
        <v>375</v>
      </c>
      <c r="N655" s="0" t="s">
        <v>2380</v>
      </c>
      <c r="O655" s="0" t="s">
        <v>2764</v>
      </c>
      <c r="P655" s="0" t="s">
        <v>4573</v>
      </c>
      <c r="Q655" s="0" t="n">
        <f aca="false">LOOKUP(A655,'budget_gross.tsv'!A$2:A$8468,'budget_gross.tsv'!B$2:B$8468)</f>
        <v>37000000</v>
      </c>
      <c r="R655" s="0" t="n">
        <f aca="false">LOOKUP(A655,'budget_gross.tsv'!A$2:A$8468,'budget_gross.tsv'!C$2:C$8468)</f>
        <v>57231747</v>
      </c>
      <c r="S655" s="1" t="n">
        <f aca="false">R655-Q655</f>
        <v>20231747</v>
      </c>
      <c r="T655" s="2" t="n">
        <f aca="false">Q655 * 1.3</f>
        <v>48100000</v>
      </c>
      <c r="U655" s="2" t="n">
        <f aca="false">R655 * 1.3</f>
        <v>74401271.1</v>
      </c>
      <c r="V655" s="2" t="n">
        <f aca="false">S655 * 1.3</f>
        <v>26301271.1</v>
      </c>
      <c r="W655" s="1" t="n">
        <f aca="false">R655/Q655</f>
        <v>1.54680397297297</v>
      </c>
      <c r="X655" s="3" t="n">
        <v>2</v>
      </c>
    </row>
    <row r="656" customFormat="false" ht="15" hidden="false" customHeight="false" outlineLevel="0" collapsed="false">
      <c r="A656" s="0" t="s">
        <v>4574</v>
      </c>
      <c r="B656" s="0" t="s">
        <v>4575</v>
      </c>
      <c r="C656" s="0" t="s">
        <v>4576</v>
      </c>
      <c r="D656" s="0" t="s">
        <v>4016</v>
      </c>
      <c r="E656" s="0" t="n">
        <v>6</v>
      </c>
      <c r="F656" s="0" t="n">
        <v>35</v>
      </c>
      <c r="G656" s="5" t="n">
        <v>38615</v>
      </c>
      <c r="H656" s="0" t="s">
        <v>28</v>
      </c>
      <c r="I656" s="0" t="s">
        <v>4577</v>
      </c>
      <c r="J656" s="6" t="n">
        <v>209742</v>
      </c>
      <c r="K656" s="0" t="s">
        <v>4132</v>
      </c>
      <c r="L656" s="5" t="n">
        <v>38114</v>
      </c>
      <c r="M656" s="0" t="s">
        <v>840</v>
      </c>
      <c r="N656" s="0" t="s">
        <v>1193</v>
      </c>
      <c r="O656" s="0" t="s">
        <v>4578</v>
      </c>
      <c r="P656" s="0" t="s">
        <v>4579</v>
      </c>
      <c r="Q656" s="0" t="n">
        <f aca="false">LOOKUP(A656,'budget_gross.tsv'!A$2:A$8468,'budget_gross.tsv'!B$2:B$8468)</f>
        <v>160000000</v>
      </c>
      <c r="R656" s="0" t="n">
        <f aca="false">LOOKUP(A656,'budget_gross.tsv'!A$2:A$8468,'budget_gross.tsv'!C$2:C$8468)</f>
        <v>120177084</v>
      </c>
      <c r="S656" s="1" t="n">
        <f aca="false">R656-Q656</f>
        <v>-39822916</v>
      </c>
      <c r="T656" s="2" t="n">
        <f aca="false">Q656 * 1.3</f>
        <v>208000000</v>
      </c>
      <c r="U656" s="2" t="n">
        <f aca="false">R656 * 1.3</f>
        <v>156230209.2</v>
      </c>
      <c r="V656" s="2" t="n">
        <f aca="false">S656 * 1.3</f>
        <v>-51769790.8</v>
      </c>
      <c r="W656" s="1" t="n">
        <f aca="false">R656/Q656</f>
        <v>0.751106775</v>
      </c>
      <c r="X656" s="3" t="n">
        <v>1</v>
      </c>
    </row>
    <row r="657" customFormat="false" ht="15" hidden="false" customHeight="false" outlineLevel="0" collapsed="false">
      <c r="A657" s="0" t="s">
        <v>4580</v>
      </c>
      <c r="B657" s="0" t="s">
        <v>4581</v>
      </c>
      <c r="C657" s="0" t="s">
        <v>4582</v>
      </c>
      <c r="D657" s="0" t="s">
        <v>4016</v>
      </c>
      <c r="E657" s="0" t="n">
        <v>5.2</v>
      </c>
      <c r="F657" s="0" t="n">
        <v>42</v>
      </c>
      <c r="G657" s="5" t="n">
        <v>38300</v>
      </c>
      <c r="H657" s="0" t="s">
        <v>194</v>
      </c>
      <c r="I657" s="0" t="s">
        <v>4583</v>
      </c>
      <c r="J657" s="6" t="n">
        <v>52047</v>
      </c>
      <c r="K657" s="0" t="s">
        <v>4584</v>
      </c>
      <c r="L657" s="5" t="n">
        <v>38149</v>
      </c>
      <c r="M657" s="0" t="s">
        <v>98</v>
      </c>
      <c r="N657" s="0" t="s">
        <v>4585</v>
      </c>
      <c r="O657" s="0" t="s">
        <v>502</v>
      </c>
      <c r="P657" s="0" t="s">
        <v>4586</v>
      </c>
      <c r="Q657" s="0" t="n">
        <f aca="false">LOOKUP(A657,'budget_gross.tsv'!A$2:A$8468,'budget_gross.tsv'!B$2:B$8468)</f>
        <v>90000000</v>
      </c>
      <c r="R657" s="0" t="n">
        <f aca="false">LOOKUP(A657,'budget_gross.tsv'!A$2:A$8468,'budget_gross.tsv'!C$2:C$8468)</f>
        <v>59484742</v>
      </c>
      <c r="S657" s="1" t="n">
        <f aca="false">R657-Q657</f>
        <v>-30515258</v>
      </c>
      <c r="T657" s="2" t="n">
        <f aca="false">Q657 * 1.3</f>
        <v>117000000</v>
      </c>
      <c r="U657" s="2" t="n">
        <f aca="false">R657 * 1.3</f>
        <v>77330164.6</v>
      </c>
      <c r="V657" s="2" t="n">
        <f aca="false">S657 * 1.3</f>
        <v>-39669835.4</v>
      </c>
      <c r="W657" s="1" t="n">
        <f aca="false">R657/Q657</f>
        <v>0.660941577777778</v>
      </c>
      <c r="X657" s="3" t="n">
        <v>1</v>
      </c>
    </row>
    <row r="658" customFormat="false" ht="15" hidden="false" customHeight="false" outlineLevel="0" collapsed="false">
      <c r="A658" s="0" t="s">
        <v>4587</v>
      </c>
      <c r="B658" s="0" t="s">
        <v>4588</v>
      </c>
      <c r="C658" s="0" t="s">
        <v>4589</v>
      </c>
      <c r="D658" s="0" t="s">
        <v>4016</v>
      </c>
      <c r="E658" s="0" t="n">
        <v>6.7</v>
      </c>
      <c r="F658" s="0" t="n">
        <v>38</v>
      </c>
      <c r="G658" s="5" t="n">
        <v>38307</v>
      </c>
      <c r="H658" s="0" t="s">
        <v>86</v>
      </c>
      <c r="I658" s="0" t="s">
        <v>4590</v>
      </c>
      <c r="J658" s="6" t="n">
        <v>192795</v>
      </c>
      <c r="K658" s="0" t="s">
        <v>4591</v>
      </c>
      <c r="L658" s="5" t="n">
        <v>38149</v>
      </c>
      <c r="M658" s="0" t="s">
        <v>1192</v>
      </c>
      <c r="N658" s="0" t="s">
        <v>1406</v>
      </c>
      <c r="O658" s="0" t="s">
        <v>34</v>
      </c>
      <c r="P658" s="0" t="s">
        <v>4592</v>
      </c>
      <c r="Q658" s="0" t="n">
        <f aca="false">LOOKUP(A658,'budget_gross.tsv'!A$2:A$8468,'budget_gross.tsv'!B$2:B$8468)</f>
        <v>105000000</v>
      </c>
      <c r="R658" s="0" t="n">
        <f aca="false">LOOKUP(A658,'budget_gross.tsv'!A$2:A$8468,'budget_gross.tsv'!C$2:C$8468)</f>
        <v>57761012</v>
      </c>
      <c r="S658" s="1" t="n">
        <f aca="false">R658-Q658</f>
        <v>-47238988</v>
      </c>
      <c r="T658" s="2" t="n">
        <f aca="false">Q658 * 1.3</f>
        <v>136500000</v>
      </c>
      <c r="U658" s="2" t="n">
        <f aca="false">R658 * 1.3</f>
        <v>75089315.6</v>
      </c>
      <c r="V658" s="2" t="n">
        <f aca="false">S658 * 1.3</f>
        <v>-61410684.4</v>
      </c>
      <c r="W658" s="1" t="n">
        <f aca="false">R658/Q658</f>
        <v>0.550104876190476</v>
      </c>
      <c r="X658" s="3" t="n">
        <v>1</v>
      </c>
    </row>
    <row r="659" customFormat="false" ht="15" hidden="false" customHeight="false" outlineLevel="0" collapsed="false">
      <c r="A659" s="0" t="s">
        <v>4593</v>
      </c>
      <c r="B659" s="0" t="s">
        <v>4594</v>
      </c>
      <c r="C659" s="0" t="s">
        <v>4595</v>
      </c>
      <c r="D659" s="0" t="s">
        <v>4016</v>
      </c>
      <c r="E659" s="0" t="n">
        <v>7.3</v>
      </c>
      <c r="F659" s="0" t="n">
        <v>55</v>
      </c>
      <c r="G659" s="5" t="n">
        <v>38314</v>
      </c>
      <c r="H659" s="0" t="s">
        <v>76</v>
      </c>
      <c r="I659" s="0" t="s">
        <v>4596</v>
      </c>
      <c r="J659" s="6" t="n">
        <v>328750</v>
      </c>
      <c r="K659" s="0" t="s">
        <v>3109</v>
      </c>
      <c r="L659" s="5" t="n">
        <v>38156</v>
      </c>
      <c r="M659" s="0" t="s">
        <v>1079</v>
      </c>
      <c r="N659" s="0" t="s">
        <v>437</v>
      </c>
      <c r="O659" s="0" t="s">
        <v>4597</v>
      </c>
      <c r="P659" s="0" t="s">
        <v>4598</v>
      </c>
      <c r="Q659" s="0" t="n">
        <f aca="false">LOOKUP(A659,'budget_gross.tsv'!A$2:A$8468,'budget_gross.tsv'!B$2:B$8468)</f>
        <v>60000000</v>
      </c>
      <c r="R659" s="0" t="n">
        <f aca="false">LOOKUP(A659,'budget_gross.tsv'!A$2:A$8468,'budget_gross.tsv'!C$2:C$8468)</f>
        <v>77872883</v>
      </c>
      <c r="S659" s="1" t="n">
        <f aca="false">R659-Q659</f>
        <v>17872883</v>
      </c>
      <c r="T659" s="2" t="n">
        <f aca="false">Q659 * 1.3</f>
        <v>78000000</v>
      </c>
      <c r="U659" s="2" t="n">
        <f aca="false">R659 * 1.3</f>
        <v>101234747.9</v>
      </c>
      <c r="V659" s="2" t="n">
        <f aca="false">S659 * 1.3</f>
        <v>23234747.9</v>
      </c>
      <c r="W659" s="1" t="n">
        <f aca="false">R659/Q659</f>
        <v>1.29788138333333</v>
      </c>
      <c r="X659" s="3" t="n">
        <v>2</v>
      </c>
    </row>
    <row r="660" customFormat="false" ht="15" hidden="false" customHeight="false" outlineLevel="0" collapsed="false">
      <c r="A660" s="0" t="s">
        <v>4599</v>
      </c>
      <c r="B660" s="0" t="s">
        <v>4600</v>
      </c>
      <c r="C660" s="0" t="s">
        <v>4601</v>
      </c>
      <c r="D660" s="0" t="s">
        <v>4016</v>
      </c>
      <c r="E660" s="0" t="n">
        <v>5.5</v>
      </c>
      <c r="F660" s="0" t="n">
        <v>41</v>
      </c>
      <c r="G660" s="5" t="n">
        <v>38286</v>
      </c>
      <c r="H660" s="0" t="s">
        <v>2153</v>
      </c>
      <c r="I660" s="0" t="s">
        <v>4602</v>
      </c>
      <c r="J660" s="6" t="n">
        <v>107226</v>
      </c>
      <c r="K660" s="0" t="s">
        <v>4603</v>
      </c>
      <c r="L660" s="5" t="n">
        <v>38161</v>
      </c>
      <c r="M660" s="0" t="s">
        <v>347</v>
      </c>
      <c r="N660" s="0" t="s">
        <v>657</v>
      </c>
      <c r="O660" s="0" t="s">
        <v>2255</v>
      </c>
      <c r="P660" s="0" t="s">
        <v>4604</v>
      </c>
      <c r="Q660" s="0" t="n">
        <f aca="false">LOOKUP(A660,'budget_gross.tsv'!A$2:A$8468,'budget_gross.tsv'!B$2:B$8468)</f>
        <v>37000000</v>
      </c>
      <c r="R660" s="0" t="n">
        <f aca="false">LOOKUP(A660,'budget_gross.tsv'!A$2:A$8468,'budget_gross.tsv'!C$2:C$8468)</f>
        <v>70831760</v>
      </c>
      <c r="S660" s="1" t="n">
        <f aca="false">R660-Q660</f>
        <v>33831760</v>
      </c>
      <c r="T660" s="2" t="n">
        <f aca="false">Q660 * 1.3</f>
        <v>48100000</v>
      </c>
      <c r="U660" s="2" t="n">
        <f aca="false">R660 * 1.3</f>
        <v>92081288</v>
      </c>
      <c r="V660" s="2" t="n">
        <f aca="false">S660 * 1.3</f>
        <v>43981288</v>
      </c>
      <c r="W660" s="1" t="n">
        <f aca="false">R660/Q660</f>
        <v>1.91437189189189</v>
      </c>
      <c r="X660" s="3" t="n">
        <v>2</v>
      </c>
    </row>
    <row r="661" customFormat="false" ht="15" hidden="false" customHeight="false" outlineLevel="0" collapsed="false">
      <c r="A661" s="0" t="s">
        <v>4605</v>
      </c>
      <c r="B661" s="0" t="s">
        <v>4606</v>
      </c>
      <c r="C661" s="0" t="s">
        <v>4607</v>
      </c>
      <c r="D661" s="0" t="s">
        <v>4016</v>
      </c>
      <c r="E661" s="0" t="n">
        <v>7.3</v>
      </c>
      <c r="F661" s="0" t="n">
        <v>83</v>
      </c>
      <c r="G661" s="5" t="n">
        <v>38321</v>
      </c>
      <c r="H661" s="0" t="s">
        <v>1397</v>
      </c>
      <c r="I661" s="0" t="s">
        <v>4608</v>
      </c>
      <c r="J661" s="6" t="n">
        <v>448894</v>
      </c>
      <c r="K661" s="0" t="s">
        <v>3282</v>
      </c>
      <c r="L661" s="5" t="n">
        <v>38168</v>
      </c>
      <c r="M661" s="0" t="s">
        <v>808</v>
      </c>
      <c r="N661" s="0" t="s">
        <v>801</v>
      </c>
      <c r="O661" s="0" t="s">
        <v>4609</v>
      </c>
      <c r="P661" s="0" t="s">
        <v>4610</v>
      </c>
      <c r="Q661" s="0" t="n">
        <f aca="false">LOOKUP(A661,'budget_gross.tsv'!A$2:A$8468,'budget_gross.tsv'!B$2:B$8468)</f>
        <v>200000000</v>
      </c>
      <c r="R661" s="0" t="n">
        <f aca="false">LOOKUP(A661,'budget_gross.tsv'!A$2:A$8468,'budget_gross.tsv'!C$2:C$8468)</f>
        <v>373585825</v>
      </c>
      <c r="S661" s="1" t="n">
        <f aca="false">R661-Q661</f>
        <v>173585825</v>
      </c>
      <c r="T661" s="2" t="n">
        <f aca="false">Q661 * 1.3</f>
        <v>260000000</v>
      </c>
      <c r="U661" s="2" t="n">
        <f aca="false">R661 * 1.3</f>
        <v>485661572.5</v>
      </c>
      <c r="V661" s="2" t="n">
        <f aca="false">S661 * 1.3</f>
        <v>225661572.5</v>
      </c>
      <c r="W661" s="1" t="n">
        <f aca="false">R661/Q661</f>
        <v>1.867929125</v>
      </c>
      <c r="X661" s="3" t="n">
        <v>2</v>
      </c>
    </row>
    <row r="662" customFormat="false" ht="15" hidden="false" customHeight="false" outlineLevel="0" collapsed="false">
      <c r="A662" s="0" t="s">
        <v>4611</v>
      </c>
      <c r="B662" s="0" t="s">
        <v>4612</v>
      </c>
      <c r="C662" s="0" t="s">
        <v>4613</v>
      </c>
      <c r="D662" s="0" t="s">
        <v>4016</v>
      </c>
      <c r="E662" s="0" t="n">
        <v>7.8</v>
      </c>
      <c r="F662" s="0" t="n">
        <v>73</v>
      </c>
      <c r="G662" s="5" t="n">
        <v>38328</v>
      </c>
      <c r="H662" s="0" t="s">
        <v>86</v>
      </c>
      <c r="I662" s="0" t="s">
        <v>4614</v>
      </c>
      <c r="J662" s="6" t="n">
        <v>377205</v>
      </c>
      <c r="K662" s="0" t="s">
        <v>4615</v>
      </c>
      <c r="L662" s="5" t="n">
        <v>38191</v>
      </c>
      <c r="M662" s="0" t="s">
        <v>2069</v>
      </c>
      <c r="N662" s="0" t="s">
        <v>4381</v>
      </c>
      <c r="O662" s="0" t="s">
        <v>4616</v>
      </c>
      <c r="P662" s="0" t="s">
        <v>4617</v>
      </c>
      <c r="Q662" s="0" t="n">
        <f aca="false">LOOKUP(A662,'budget_gross.tsv'!A$2:A$8468,'budget_gross.tsv'!B$2:B$8468)</f>
        <v>75000000</v>
      </c>
      <c r="R662" s="0" t="n">
        <f aca="false">LOOKUP(A662,'budget_gross.tsv'!A$2:A$8468,'budget_gross.tsv'!C$2:C$8468)</f>
        <v>176241941</v>
      </c>
      <c r="S662" s="1" t="n">
        <f aca="false">R662-Q662</f>
        <v>101241941</v>
      </c>
      <c r="T662" s="2" t="n">
        <f aca="false">Q662 * 1.3</f>
        <v>97500000</v>
      </c>
      <c r="U662" s="2" t="n">
        <f aca="false">R662 * 1.3</f>
        <v>229114523.3</v>
      </c>
      <c r="V662" s="2" t="n">
        <f aca="false">S662 * 1.3</f>
        <v>131614523.3</v>
      </c>
      <c r="W662" s="1" t="n">
        <f aca="false">R662/Q662</f>
        <v>2.34989254666667</v>
      </c>
      <c r="X662" s="3" t="n">
        <v>3</v>
      </c>
    </row>
    <row r="663" customFormat="false" ht="15" hidden="false" customHeight="false" outlineLevel="0" collapsed="false">
      <c r="A663" s="0" t="s">
        <v>4618</v>
      </c>
      <c r="B663" s="0" t="s">
        <v>4619</v>
      </c>
      <c r="C663" s="0" t="s">
        <v>4620</v>
      </c>
      <c r="D663" s="0" t="s">
        <v>4016</v>
      </c>
      <c r="E663" s="0" t="n">
        <v>5.3</v>
      </c>
      <c r="F663" s="0" t="n">
        <v>36</v>
      </c>
      <c r="G663" s="5" t="n">
        <v>38356</v>
      </c>
      <c r="H663" s="0" t="s">
        <v>1397</v>
      </c>
      <c r="I663" s="0" t="s">
        <v>4621</v>
      </c>
      <c r="J663" s="6" t="n">
        <v>15804</v>
      </c>
      <c r="K663" s="0" t="s">
        <v>4622</v>
      </c>
      <c r="L663" s="5" t="n">
        <v>38205</v>
      </c>
      <c r="M663" s="0" t="s">
        <v>1652</v>
      </c>
      <c r="N663" s="0" t="s">
        <v>4623</v>
      </c>
      <c r="O663" s="0" t="s">
        <v>90</v>
      </c>
      <c r="P663" s="0" t="s">
        <v>4624</v>
      </c>
      <c r="Q663" s="0" t="n">
        <f aca="false">LOOKUP(A663,'budget_gross.tsv'!A$2:A$8468,'budget_gross.tsv'!B$2:B$8468)</f>
        <v>35000000</v>
      </c>
      <c r="R663" s="0" t="n">
        <f aca="false">LOOKUP(A663,'budget_gross.tsv'!A$2:A$8468,'budget_gross.tsv'!C$2:C$8468)</f>
        <v>20422207</v>
      </c>
      <c r="S663" s="1" t="n">
        <f aca="false">R663-Q663</f>
        <v>-14577793</v>
      </c>
      <c r="T663" s="2" t="n">
        <f aca="false">Q663 * 1.3</f>
        <v>45500000</v>
      </c>
      <c r="U663" s="2" t="n">
        <f aca="false">R663 * 1.3</f>
        <v>26548869.1</v>
      </c>
      <c r="V663" s="2" t="n">
        <f aca="false">S663 * 1.3</f>
        <v>-18951130.9</v>
      </c>
      <c r="W663" s="1" t="n">
        <f aca="false">R663/Q663</f>
        <v>0.583491628571429</v>
      </c>
      <c r="X663" s="3" t="n">
        <v>1</v>
      </c>
    </row>
    <row r="664" customFormat="false" ht="15" hidden="false" customHeight="false" outlineLevel="0" collapsed="false">
      <c r="A664" s="0" t="s">
        <v>4625</v>
      </c>
      <c r="B664" s="0" t="s">
        <v>4626</v>
      </c>
      <c r="C664" s="0" t="s">
        <v>4627</v>
      </c>
      <c r="D664" s="0" t="s">
        <v>4016</v>
      </c>
      <c r="E664" s="0" t="n">
        <v>4.6</v>
      </c>
      <c r="F664" s="0" t="n">
        <v>40</v>
      </c>
      <c r="G664" s="5" t="n">
        <v>38342</v>
      </c>
      <c r="H664" s="0" t="s">
        <v>4514</v>
      </c>
      <c r="I664" s="0" t="s">
        <v>4628</v>
      </c>
      <c r="J664" s="6" t="n">
        <v>23766</v>
      </c>
      <c r="K664" s="0" t="s">
        <v>4629</v>
      </c>
      <c r="L664" s="5" t="n">
        <v>38226</v>
      </c>
      <c r="M664" s="0" t="s">
        <v>42</v>
      </c>
      <c r="N664" s="0" t="s">
        <v>4630</v>
      </c>
      <c r="O664" s="0" t="s">
        <v>90</v>
      </c>
      <c r="P664" s="0" t="s">
        <v>4631</v>
      </c>
      <c r="Q664" s="0" t="n">
        <f aca="false">LOOKUP(A664,'budget_gross.tsv'!A$2:A$8468,'budget_gross.tsv'!B$2:B$8468)</f>
        <v>25000000</v>
      </c>
      <c r="R664" s="0" t="n">
        <f aca="false">LOOKUP(A664,'budget_gross.tsv'!A$2:A$8468,'budget_gross.tsv'!C$2:C$8468)</f>
        <v>32238923</v>
      </c>
      <c r="S664" s="1" t="n">
        <f aca="false">R664-Q664</f>
        <v>7238923</v>
      </c>
      <c r="T664" s="2" t="n">
        <f aca="false">Q664 * 1.3</f>
        <v>32500000</v>
      </c>
      <c r="U664" s="2" t="n">
        <f aca="false">R664 * 1.3</f>
        <v>41910599.9</v>
      </c>
      <c r="V664" s="2" t="n">
        <f aca="false">S664 * 1.3</f>
        <v>9410599.9</v>
      </c>
      <c r="W664" s="1" t="n">
        <f aca="false">R664/Q664</f>
        <v>1.28955692</v>
      </c>
      <c r="X664" s="3" t="n">
        <v>2</v>
      </c>
    </row>
    <row r="665" customFormat="false" ht="15" hidden="false" customHeight="false" outlineLevel="0" collapsed="false">
      <c r="A665" s="0" t="s">
        <v>4632</v>
      </c>
      <c r="B665" s="0" t="s">
        <v>4633</v>
      </c>
      <c r="C665" s="0" t="s">
        <v>4634</v>
      </c>
      <c r="D665" s="0" t="s">
        <v>4016</v>
      </c>
      <c r="E665" s="0" t="n">
        <v>6.2</v>
      </c>
      <c r="F665" s="0" t="n">
        <v>53</v>
      </c>
      <c r="G665" s="5" t="n">
        <v>38384</v>
      </c>
      <c r="H665" s="0" t="s">
        <v>1432</v>
      </c>
      <c r="I665" s="0" t="s">
        <v>4635</v>
      </c>
      <c r="J665" s="6" t="n">
        <v>18042</v>
      </c>
      <c r="K665" s="0" t="s">
        <v>2690</v>
      </c>
      <c r="L665" s="5" t="n">
        <v>38231</v>
      </c>
      <c r="M665" s="0" t="s">
        <v>1309</v>
      </c>
      <c r="N665" s="0" t="s">
        <v>446</v>
      </c>
      <c r="O665" s="0" t="s">
        <v>135</v>
      </c>
      <c r="P665" s="0" t="s">
        <v>4636</v>
      </c>
      <c r="Q665" s="0" t="n">
        <f aca="false">LOOKUP(A665,'budget_gross.tsv'!A$2:A$8468,'budget_gross.tsv'!B$2:B$8468)</f>
        <v>23000000</v>
      </c>
      <c r="R665" s="0" t="n">
        <f aca="false">LOOKUP(A665,'budget_gross.tsv'!A$2:A$8468,'budget_gross.tsv'!C$2:C$8468)</f>
        <v>16136476</v>
      </c>
      <c r="S665" s="1" t="n">
        <f aca="false">R665-Q665</f>
        <v>-6863524</v>
      </c>
      <c r="T665" s="2" t="n">
        <f aca="false">Q665 * 1.3</f>
        <v>29900000</v>
      </c>
      <c r="U665" s="2" t="n">
        <f aca="false">R665 * 1.3</f>
        <v>20977418.8</v>
      </c>
      <c r="V665" s="2" t="n">
        <f aca="false">S665 * 1.3</f>
        <v>-8922581.2</v>
      </c>
      <c r="W665" s="1" t="n">
        <f aca="false">R665/Q665</f>
        <v>0.701585913043478</v>
      </c>
      <c r="X665" s="3" t="n">
        <v>1</v>
      </c>
    </row>
    <row r="666" customFormat="false" ht="15" hidden="false" customHeight="false" outlineLevel="0" collapsed="false">
      <c r="A666" s="0" t="s">
        <v>4637</v>
      </c>
      <c r="B666" s="0" t="s">
        <v>4638</v>
      </c>
      <c r="C666" s="0" t="s">
        <v>4639</v>
      </c>
      <c r="D666" s="0" t="s">
        <v>4016</v>
      </c>
      <c r="E666" s="0" t="n">
        <v>5.8</v>
      </c>
      <c r="F666" s="0" t="n">
        <v>43</v>
      </c>
      <c r="G666" s="5" t="n">
        <v>38370</v>
      </c>
      <c r="H666" s="0" t="s">
        <v>1397</v>
      </c>
      <c r="I666" s="0" t="s">
        <v>4640</v>
      </c>
      <c r="J666" s="6" t="n">
        <v>59426</v>
      </c>
      <c r="K666" s="0" t="s">
        <v>4641</v>
      </c>
      <c r="L666" s="5" t="n">
        <v>38254</v>
      </c>
      <c r="M666" s="0" t="s">
        <v>1512</v>
      </c>
      <c r="N666" s="0" t="s">
        <v>4642</v>
      </c>
      <c r="O666" s="0" t="s">
        <v>2289</v>
      </c>
      <c r="P666" s="0" t="s">
        <v>4643</v>
      </c>
      <c r="Q666" s="0" t="n">
        <f aca="false">LOOKUP(A666,'budget_gross.tsv'!A$2:A$8468,'budget_gross.tsv'!B$2:B$8468)</f>
        <v>42000000</v>
      </c>
      <c r="R666" s="0" t="n">
        <f aca="false">LOOKUP(A666,'budget_gross.tsv'!A$2:A$8468,'budget_gross.tsv'!C$2:C$8468)</f>
        <v>66641205</v>
      </c>
      <c r="S666" s="1" t="n">
        <f aca="false">R666-Q666</f>
        <v>24641205</v>
      </c>
      <c r="T666" s="2" t="n">
        <f aca="false">Q666 * 1.3</f>
        <v>54600000</v>
      </c>
      <c r="U666" s="2" t="n">
        <f aca="false">R666 * 1.3</f>
        <v>86633566.5</v>
      </c>
      <c r="V666" s="2" t="n">
        <f aca="false">S666 * 1.3</f>
        <v>32033566.5</v>
      </c>
      <c r="W666" s="1" t="n">
        <f aca="false">R666/Q666</f>
        <v>1.58669535714286</v>
      </c>
      <c r="X666" s="3" t="n">
        <v>2</v>
      </c>
    </row>
    <row r="667" customFormat="false" ht="15" hidden="false" customHeight="false" outlineLevel="0" collapsed="false">
      <c r="A667" s="0" t="s">
        <v>4644</v>
      </c>
      <c r="B667" s="0" t="s">
        <v>4645</v>
      </c>
      <c r="C667" s="0" t="s">
        <v>4646</v>
      </c>
      <c r="D667" s="0" t="s">
        <v>4016</v>
      </c>
      <c r="E667" s="0" t="n">
        <v>7.3</v>
      </c>
      <c r="F667" s="0" t="n">
        <v>70</v>
      </c>
      <c r="G667" s="5" t="n">
        <v>38370</v>
      </c>
      <c r="H667" s="0" t="s">
        <v>86</v>
      </c>
      <c r="I667" s="0" t="s">
        <v>4647</v>
      </c>
      <c r="J667" s="6" t="n">
        <v>50096</v>
      </c>
      <c r="K667" s="0" t="s">
        <v>4483</v>
      </c>
      <c r="L667" s="5" t="n">
        <v>38268</v>
      </c>
      <c r="M667" s="0" t="s">
        <v>355</v>
      </c>
      <c r="N667" s="0" t="s">
        <v>1137</v>
      </c>
      <c r="O667" s="0" t="s">
        <v>135</v>
      </c>
      <c r="P667" s="0" t="s">
        <v>4648</v>
      </c>
      <c r="Q667" s="0" t="n">
        <f aca="false">LOOKUP(A667,'budget_gross.tsv'!A$2:A$8468,'budget_gross.tsv'!B$2:B$8468)</f>
        <v>30000000</v>
      </c>
      <c r="R667" s="0" t="n">
        <f aca="false">LOOKUP(A667,'budget_gross.tsv'!A$2:A$8468,'budget_gross.tsv'!C$2:C$8468)</f>
        <v>61188085</v>
      </c>
      <c r="S667" s="1" t="n">
        <f aca="false">R667-Q667</f>
        <v>31188085</v>
      </c>
      <c r="T667" s="2" t="n">
        <f aca="false">Q667 * 1.3</f>
        <v>39000000</v>
      </c>
      <c r="U667" s="2" t="n">
        <f aca="false">R667 * 1.3</f>
        <v>79544510.5</v>
      </c>
      <c r="V667" s="2" t="n">
        <f aca="false">S667 * 1.3</f>
        <v>40544510.5</v>
      </c>
      <c r="W667" s="1" t="n">
        <f aca="false">R667/Q667</f>
        <v>2.03960283333333</v>
      </c>
      <c r="X667" s="3" t="n">
        <v>3</v>
      </c>
    </row>
    <row r="668" customFormat="false" ht="15" hidden="false" customHeight="false" outlineLevel="0" collapsed="false">
      <c r="A668" s="0" t="s">
        <v>4649</v>
      </c>
      <c r="B668" s="0" t="s">
        <v>4650</v>
      </c>
      <c r="C668" s="0" t="s">
        <v>4651</v>
      </c>
      <c r="D668" s="0" t="s">
        <v>4016</v>
      </c>
      <c r="E668" s="0" t="n">
        <v>5.3</v>
      </c>
      <c r="F668" s="0" t="n">
        <v>19</v>
      </c>
      <c r="G668" s="5" t="n">
        <v>38342</v>
      </c>
      <c r="H668" s="0" t="s">
        <v>2112</v>
      </c>
      <c r="I668" s="0" t="s">
        <v>4652</v>
      </c>
      <c r="J668" s="6" t="n">
        <v>18742</v>
      </c>
      <c r="K668" s="0" t="s">
        <v>264</v>
      </c>
      <c r="L668" s="5" t="n">
        <v>38282</v>
      </c>
      <c r="M668" s="0" t="s">
        <v>1512</v>
      </c>
      <c r="N668" s="0" t="s">
        <v>428</v>
      </c>
      <c r="O668" s="0" t="s">
        <v>135</v>
      </c>
      <c r="P668" s="0" t="s">
        <v>4653</v>
      </c>
      <c r="Q668" s="0" t="n">
        <f aca="false">LOOKUP(A668,'budget_gross.tsv'!A$2:A$8468,'budget_gross.tsv'!B$2:B$8468)</f>
        <v>45000000</v>
      </c>
      <c r="R668" s="0" t="n">
        <f aca="false">LOOKUP(A668,'budget_gross.tsv'!A$2:A$8468,'budget_gross.tsv'!C$2:C$8468)</f>
        <v>11663156</v>
      </c>
      <c r="S668" s="1" t="n">
        <f aca="false">R668-Q668</f>
        <v>-33336844</v>
      </c>
      <c r="T668" s="2" t="n">
        <f aca="false">Q668 * 1.3</f>
        <v>58500000</v>
      </c>
      <c r="U668" s="2" t="n">
        <f aca="false">R668 * 1.3</f>
        <v>15162102.8</v>
      </c>
      <c r="V668" s="2" t="n">
        <f aca="false">S668 * 1.3</f>
        <v>-43337897.2</v>
      </c>
      <c r="W668" s="1" t="n">
        <f aca="false">R668/Q668</f>
        <v>0.259181244444444</v>
      </c>
      <c r="X668" s="3" t="n">
        <v>1</v>
      </c>
    </row>
    <row r="669" customFormat="false" ht="15" hidden="false" customHeight="false" outlineLevel="0" collapsed="false">
      <c r="A669" s="0" t="s">
        <v>4654</v>
      </c>
      <c r="B669" s="0" t="s">
        <v>4655</v>
      </c>
      <c r="C669" s="0" t="s">
        <v>4656</v>
      </c>
      <c r="D669" s="0" t="s">
        <v>4016</v>
      </c>
      <c r="E669" s="0" t="n">
        <v>7.7</v>
      </c>
      <c r="F669" s="0" t="n">
        <v>73</v>
      </c>
      <c r="G669" s="5" t="n">
        <v>38384</v>
      </c>
      <c r="H669" s="0" t="s">
        <v>86</v>
      </c>
      <c r="I669" s="0" t="s">
        <v>4657</v>
      </c>
      <c r="J669" s="6" t="n">
        <v>117515</v>
      </c>
      <c r="K669" s="0" t="s">
        <v>4658</v>
      </c>
      <c r="L669" s="5" t="n">
        <v>38289</v>
      </c>
      <c r="M669" s="0" t="s">
        <v>436</v>
      </c>
      <c r="N669" s="0" t="s">
        <v>4659</v>
      </c>
      <c r="O669" s="0" t="s">
        <v>4660</v>
      </c>
      <c r="P669" s="0" t="s">
        <v>4661</v>
      </c>
      <c r="Q669" s="0" t="n">
        <f aca="false">LOOKUP(A669,'budget_gross.tsv'!A$2:A$8468,'budget_gross.tsv'!B$2:B$8468)</f>
        <v>40000000</v>
      </c>
      <c r="R669" s="0" t="n">
        <f aca="false">LOOKUP(A669,'budget_gross.tsv'!A$2:A$8468,'budget_gross.tsv'!C$2:C$8468)</f>
        <v>75331600</v>
      </c>
      <c r="S669" s="1" t="n">
        <f aca="false">R669-Q669</f>
        <v>35331600</v>
      </c>
      <c r="T669" s="2" t="n">
        <f aca="false">Q669 * 1.3</f>
        <v>52000000</v>
      </c>
      <c r="U669" s="2" t="n">
        <f aca="false">R669 * 1.3</f>
        <v>97931080</v>
      </c>
      <c r="V669" s="2" t="n">
        <f aca="false">S669 * 1.3</f>
        <v>45931080</v>
      </c>
      <c r="W669" s="1" t="n">
        <f aca="false">R669/Q669</f>
        <v>1.88329</v>
      </c>
      <c r="X669" s="3" t="n">
        <v>2</v>
      </c>
    </row>
    <row r="670" customFormat="false" ht="15" hidden="false" customHeight="false" outlineLevel="0" collapsed="false">
      <c r="A670" s="0" t="s">
        <v>4662</v>
      </c>
      <c r="B670" s="0" t="s">
        <v>4663</v>
      </c>
      <c r="C670" s="0" t="s">
        <v>4664</v>
      </c>
      <c r="D670" s="0" t="s">
        <v>4016</v>
      </c>
      <c r="E670" s="0" t="n">
        <v>6.3</v>
      </c>
      <c r="F670" s="0" t="n">
        <v>41</v>
      </c>
      <c r="G670" s="5" t="n">
        <v>38468</v>
      </c>
      <c r="H670" s="0" t="s">
        <v>86</v>
      </c>
      <c r="I670" s="0" t="s">
        <v>4665</v>
      </c>
      <c r="J670" s="6" t="n">
        <v>223003</v>
      </c>
      <c r="K670" s="0" t="s">
        <v>4232</v>
      </c>
      <c r="L670" s="5" t="n">
        <v>38343</v>
      </c>
      <c r="M670" s="0" t="s">
        <v>831</v>
      </c>
      <c r="N670" s="0" t="s">
        <v>428</v>
      </c>
      <c r="O670" s="0" t="s">
        <v>198</v>
      </c>
      <c r="P670" s="0" t="s">
        <v>4666</v>
      </c>
      <c r="Q670" s="0" t="n">
        <f aca="false">LOOKUP(A670,'budget_gross.tsv'!A$2:A$8468,'budget_gross.tsv'!B$2:B$8468)</f>
        <v>80000000</v>
      </c>
      <c r="R670" s="0" t="n">
        <f aca="false">LOOKUP(A670,'budget_gross.tsv'!A$2:A$8468,'budget_gross.tsv'!C$2:C$8468)</f>
        <v>279261160</v>
      </c>
      <c r="S670" s="1" t="n">
        <f aca="false">R670-Q670</f>
        <v>199261160</v>
      </c>
      <c r="T670" s="2" t="n">
        <f aca="false">Q670 * 1.3</f>
        <v>104000000</v>
      </c>
      <c r="U670" s="2" t="n">
        <f aca="false">R670 * 1.3</f>
        <v>363039508</v>
      </c>
      <c r="V670" s="2" t="n">
        <f aca="false">S670 * 1.3</f>
        <v>259039508</v>
      </c>
      <c r="W670" s="1" t="n">
        <f aca="false">R670/Q670</f>
        <v>3.4907645</v>
      </c>
      <c r="X670" s="3" t="n">
        <v>3</v>
      </c>
    </row>
    <row r="671" customFormat="false" ht="15" hidden="false" customHeight="false" outlineLevel="0" collapsed="false">
      <c r="A671" s="0" t="s">
        <v>4667</v>
      </c>
      <c r="B671" s="0" t="s">
        <v>4668</v>
      </c>
      <c r="C671" s="0" t="s">
        <v>4669</v>
      </c>
      <c r="D671" s="0" t="s">
        <v>4016</v>
      </c>
      <c r="E671" s="0" t="n">
        <v>5.5</v>
      </c>
      <c r="F671" s="0" t="n">
        <v>30</v>
      </c>
      <c r="G671" s="5" t="n">
        <v>38489</v>
      </c>
      <c r="H671" s="0" t="s">
        <v>86</v>
      </c>
      <c r="I671" s="0" t="s">
        <v>4670</v>
      </c>
      <c r="J671" s="6" t="n">
        <v>43350</v>
      </c>
      <c r="K671" s="0" t="s">
        <v>4671</v>
      </c>
      <c r="L671" s="5" t="n">
        <v>38359</v>
      </c>
      <c r="M671" s="0" t="s">
        <v>133</v>
      </c>
      <c r="N671" s="0" t="s">
        <v>4642</v>
      </c>
      <c r="O671" s="0" t="s">
        <v>1167</v>
      </c>
      <c r="P671" s="0" t="s">
        <v>4672</v>
      </c>
      <c r="Q671" s="0" t="n">
        <f aca="false">LOOKUP(A671,'budget_gross.tsv'!A$2:A$8468,'budget_gross.tsv'!B$2:B$8468)</f>
        <v>10000000</v>
      </c>
      <c r="R671" s="0" t="n">
        <f aca="false">LOOKUP(A671,'budget_gross.tsv'!A$2:A$8468,'budget_gross.tsv'!C$2:C$8468)</f>
        <v>56386759</v>
      </c>
      <c r="S671" s="1" t="n">
        <f aca="false">R671-Q671</f>
        <v>46386759</v>
      </c>
      <c r="T671" s="2" t="n">
        <f aca="false">Q671 * 1.26</f>
        <v>12600000</v>
      </c>
      <c r="U671" s="2" t="n">
        <f aca="false">R671 * 1.26</f>
        <v>71047316.34</v>
      </c>
      <c r="V671" s="2" t="n">
        <f aca="false">S671 * 1.26</f>
        <v>58447316.34</v>
      </c>
      <c r="W671" s="1" t="n">
        <f aca="false">R671/Q671</f>
        <v>5.6386759</v>
      </c>
      <c r="X671" s="3" t="n">
        <v>4</v>
      </c>
    </row>
    <row r="672" customFormat="false" ht="15" hidden="false" customHeight="false" outlineLevel="0" collapsed="false">
      <c r="A672" s="0" t="s">
        <v>4673</v>
      </c>
      <c r="B672" s="0" t="s">
        <v>4674</v>
      </c>
      <c r="C672" s="0" t="s">
        <v>4675</v>
      </c>
      <c r="D672" s="0" t="s">
        <v>4016</v>
      </c>
      <c r="E672" s="0" t="n">
        <v>6.5</v>
      </c>
      <c r="F672" s="0" t="n">
        <v>66</v>
      </c>
      <c r="G672" s="5" t="n">
        <v>38482</v>
      </c>
      <c r="H672" s="0" t="s">
        <v>86</v>
      </c>
      <c r="I672" s="0" t="s">
        <v>4676</v>
      </c>
      <c r="J672" s="6" t="n">
        <v>50255</v>
      </c>
      <c r="K672" s="0" t="s">
        <v>4677</v>
      </c>
      <c r="L672" s="5" t="n">
        <v>38366</v>
      </c>
      <c r="M672" s="0" t="s">
        <v>347</v>
      </c>
      <c r="N672" s="0" t="s">
        <v>437</v>
      </c>
      <c r="O672" s="0" t="s">
        <v>1016</v>
      </c>
      <c r="P672" s="0" t="s">
        <v>4678</v>
      </c>
      <c r="Q672" s="0" t="n">
        <f aca="false">LOOKUP(A672,'budget_gross.tsv'!A$2:A$8468,'budget_gross.tsv'!B$2:B$8468)</f>
        <v>26000000</v>
      </c>
      <c r="R672" s="0" t="n">
        <f aca="false">LOOKUP(A672,'budget_gross.tsv'!A$2:A$8468,'budget_gross.tsv'!C$2:C$8468)</f>
        <v>45489752</v>
      </c>
      <c r="S672" s="1" t="n">
        <f aca="false">R672-Q672</f>
        <v>19489752</v>
      </c>
      <c r="T672" s="2" t="n">
        <f aca="false">Q672 * 1.26</f>
        <v>32760000</v>
      </c>
      <c r="U672" s="2" t="n">
        <f aca="false">R672 * 1.26</f>
        <v>57317087.52</v>
      </c>
      <c r="V672" s="2" t="n">
        <f aca="false">S672 * 1.26</f>
        <v>24557087.52</v>
      </c>
      <c r="W672" s="1" t="n">
        <f aca="false">R672/Q672</f>
        <v>1.74960584615385</v>
      </c>
      <c r="X672" s="3" t="n">
        <v>2</v>
      </c>
    </row>
    <row r="673" customFormat="false" ht="15" hidden="false" customHeight="false" outlineLevel="0" collapsed="false">
      <c r="A673" s="0" t="s">
        <v>4679</v>
      </c>
      <c r="B673" s="0" t="s">
        <v>4680</v>
      </c>
      <c r="C673" s="0" t="s">
        <v>4681</v>
      </c>
      <c r="D673" s="0" t="s">
        <v>4016</v>
      </c>
      <c r="E673" s="0" t="n">
        <v>7.6</v>
      </c>
      <c r="F673" s="0" t="n">
        <v>89</v>
      </c>
      <c r="G673" s="5" t="n">
        <v>38440</v>
      </c>
      <c r="H673" s="0" t="s">
        <v>2987</v>
      </c>
      <c r="I673" s="0" t="s">
        <v>4682</v>
      </c>
      <c r="J673" s="6" t="n">
        <v>96308</v>
      </c>
      <c r="K673" s="0" t="s">
        <v>4683</v>
      </c>
      <c r="L673" s="5" t="n">
        <v>38366</v>
      </c>
      <c r="M673" s="0" t="s">
        <v>1192</v>
      </c>
      <c r="N673" s="0" t="s">
        <v>1130</v>
      </c>
      <c r="O673" s="0" t="s">
        <v>4684</v>
      </c>
      <c r="P673" s="0" t="s">
        <v>4685</v>
      </c>
      <c r="Q673" s="0" t="n">
        <f aca="false">LOOKUP(A673,'budget_gross.tsv'!A$2:A$8468,'budget_gross.tsv'!B$2:B$8468)</f>
        <v>100000000</v>
      </c>
      <c r="R673" s="0" t="n">
        <f aca="false">LOOKUP(A673,'budget_gross.tsv'!A$2:A$8468,'budget_gross.tsv'!C$2:C$8468)</f>
        <v>11050094</v>
      </c>
      <c r="S673" s="1" t="n">
        <f aca="false">R673-Q673</f>
        <v>-88949906</v>
      </c>
      <c r="T673" s="2" t="n">
        <f aca="false">Q673 * 1.26</f>
        <v>126000000</v>
      </c>
      <c r="U673" s="2" t="n">
        <f aca="false">R673 * 1.26</f>
        <v>13923118.44</v>
      </c>
      <c r="V673" s="2" t="n">
        <f aca="false">S673 * 1.26</f>
        <v>-112076881.56</v>
      </c>
      <c r="W673" s="1" t="n">
        <f aca="false">R673/Q673</f>
        <v>0.11050094</v>
      </c>
      <c r="X673" s="3" t="n">
        <v>1</v>
      </c>
    </row>
    <row r="674" customFormat="false" ht="15" hidden="false" customHeight="false" outlineLevel="0" collapsed="false">
      <c r="A674" s="0" t="s">
        <v>4686</v>
      </c>
      <c r="B674" s="0" t="s">
        <v>4687</v>
      </c>
      <c r="C674" s="0" t="s">
        <v>4688</v>
      </c>
      <c r="D674" s="0" t="s">
        <v>4016</v>
      </c>
      <c r="E674" s="0" t="n">
        <v>5.4</v>
      </c>
      <c r="F674" s="0" t="n">
        <v>44</v>
      </c>
      <c r="G674" s="5" t="n">
        <v>38587</v>
      </c>
      <c r="H674" s="0" t="s">
        <v>4403</v>
      </c>
      <c r="I674" s="0" t="s">
        <v>4689</v>
      </c>
      <c r="J674" s="6" t="n">
        <v>78075</v>
      </c>
      <c r="K674" s="0" t="s">
        <v>4690</v>
      </c>
      <c r="L674" s="5" t="n">
        <v>38429</v>
      </c>
      <c r="M674" s="0" t="s">
        <v>879</v>
      </c>
      <c r="N674" s="0" t="s">
        <v>4412</v>
      </c>
      <c r="O674" s="0" t="s">
        <v>463</v>
      </c>
      <c r="P674" s="0" t="s">
        <v>4691</v>
      </c>
      <c r="Q674" s="0" t="n">
        <f aca="false">LOOKUP(A674,'budget_gross.tsv'!A$2:A$8468,'budget_gross.tsv'!B$2:B$8468)</f>
        <v>50000000</v>
      </c>
      <c r="R674" s="0" t="n">
        <f aca="false">LOOKUP(A674,'budget_gross.tsv'!A$2:A$8468,'budget_gross.tsv'!C$2:C$8468)</f>
        <v>76231249</v>
      </c>
      <c r="S674" s="1" t="n">
        <f aca="false">R674-Q674</f>
        <v>26231249</v>
      </c>
      <c r="T674" s="2" t="n">
        <f aca="false">Q674 * 1.26</f>
        <v>63000000</v>
      </c>
      <c r="U674" s="2" t="n">
        <f aca="false">R674 * 1.26</f>
        <v>96051373.74</v>
      </c>
      <c r="V674" s="2" t="n">
        <f aca="false">S674 * 1.26</f>
        <v>33051373.74</v>
      </c>
      <c r="W674" s="1" t="n">
        <f aca="false">R674/Q674</f>
        <v>1.52462498</v>
      </c>
      <c r="X674" s="3" t="n">
        <v>2</v>
      </c>
    </row>
    <row r="675" customFormat="false" ht="15" hidden="false" customHeight="false" outlineLevel="0" collapsed="false">
      <c r="A675" s="0" t="s">
        <v>4692</v>
      </c>
      <c r="B675" s="0" t="s">
        <v>4693</v>
      </c>
      <c r="C675" s="0" t="s">
        <v>4694</v>
      </c>
      <c r="D675" s="0" t="s">
        <v>4016</v>
      </c>
      <c r="E675" s="0" t="n">
        <v>5.9</v>
      </c>
      <c r="F675" s="0" t="n">
        <v>49</v>
      </c>
      <c r="G675" s="5" t="n">
        <v>38566</v>
      </c>
      <c r="H675" s="0" t="s">
        <v>1397</v>
      </c>
      <c r="I675" s="0" t="s">
        <v>4695</v>
      </c>
      <c r="J675" s="6" t="n">
        <v>35412</v>
      </c>
      <c r="K675" s="0" t="s">
        <v>4696</v>
      </c>
      <c r="L675" s="5" t="n">
        <v>38436</v>
      </c>
      <c r="M675" s="0" t="s">
        <v>197</v>
      </c>
      <c r="N675" s="0" t="s">
        <v>428</v>
      </c>
      <c r="O675" s="0" t="s">
        <v>3354</v>
      </c>
      <c r="P675" s="0" t="s">
        <v>4697</v>
      </c>
      <c r="Q675" s="0" t="n">
        <f aca="false">LOOKUP(A675,'budget_gross.tsv'!A$2:A$8468,'budget_gross.tsv'!B$2:B$8468)</f>
        <v>35000000</v>
      </c>
      <c r="R675" s="0" t="n">
        <f aca="false">LOOKUP(A675,'budget_gross.tsv'!A$2:A$8468,'budget_gross.tsv'!C$2:C$8468)</f>
        <v>68915888</v>
      </c>
      <c r="S675" s="1" t="n">
        <f aca="false">R675-Q675</f>
        <v>33915888</v>
      </c>
      <c r="T675" s="2" t="n">
        <f aca="false">Q675 * 1.26</f>
        <v>44100000</v>
      </c>
      <c r="U675" s="2" t="n">
        <f aca="false">R675 * 1.26</f>
        <v>86834018.88</v>
      </c>
      <c r="V675" s="2" t="n">
        <f aca="false">S675 * 1.26</f>
        <v>42734018.88</v>
      </c>
      <c r="W675" s="1" t="n">
        <f aca="false">R675/Q675</f>
        <v>1.96902537142857</v>
      </c>
      <c r="X675" s="3" t="n">
        <v>2</v>
      </c>
    </row>
    <row r="676" customFormat="false" ht="15" hidden="false" customHeight="false" outlineLevel="0" collapsed="false">
      <c r="A676" s="0" t="s">
        <v>4698</v>
      </c>
      <c r="B676" s="0" t="s">
        <v>4699</v>
      </c>
      <c r="C676" s="0" t="s">
        <v>4700</v>
      </c>
      <c r="D676" s="0" t="s">
        <v>4016</v>
      </c>
      <c r="E676" s="0" t="n">
        <v>6.4</v>
      </c>
      <c r="F676" s="0" t="n">
        <v>62</v>
      </c>
      <c r="G676" s="5" t="n">
        <v>38629</v>
      </c>
      <c r="H676" s="0" t="s">
        <v>86</v>
      </c>
      <c r="I676" s="0" t="s">
        <v>4701</v>
      </c>
      <c r="J676" s="6" t="n">
        <v>89165</v>
      </c>
      <c r="K676" s="0" t="s">
        <v>4702</v>
      </c>
      <c r="L676" s="5" t="n">
        <v>38464</v>
      </c>
      <c r="M676" s="0" t="s">
        <v>1079</v>
      </c>
      <c r="N676" s="0" t="s">
        <v>4331</v>
      </c>
      <c r="O676" s="0" t="s">
        <v>1224</v>
      </c>
      <c r="P676" s="0" t="s">
        <v>4703</v>
      </c>
      <c r="Q676" s="0" t="n">
        <f aca="false">LOOKUP(A676,'budget_gross.tsv'!A$2:A$8468,'budget_gross.tsv'!B$2:B$8468)</f>
        <v>80000000</v>
      </c>
      <c r="R676" s="0" t="n">
        <f aca="false">LOOKUP(A676,'budget_gross.tsv'!A$2:A$8468,'budget_gross.tsv'!C$2:C$8468)</f>
        <v>72708161</v>
      </c>
      <c r="S676" s="1" t="n">
        <f aca="false">R676-Q676</f>
        <v>-7291839</v>
      </c>
      <c r="T676" s="2" t="n">
        <f aca="false">Q676 * 1.26</f>
        <v>100800000</v>
      </c>
      <c r="U676" s="2" t="n">
        <f aca="false">R676 * 1.26</f>
        <v>91612282.86</v>
      </c>
      <c r="V676" s="2" t="n">
        <f aca="false">S676 * 1.26</f>
        <v>-9187717.14</v>
      </c>
      <c r="W676" s="1" t="n">
        <f aca="false">R676/Q676</f>
        <v>0.9088520125</v>
      </c>
      <c r="X676" s="3" t="n">
        <v>1</v>
      </c>
    </row>
    <row r="677" customFormat="false" ht="15" hidden="false" customHeight="false" outlineLevel="0" collapsed="false">
      <c r="A677" s="0" t="s">
        <v>4704</v>
      </c>
      <c r="B677" s="0" t="s">
        <v>4705</v>
      </c>
      <c r="C677" s="0" t="s">
        <v>4706</v>
      </c>
      <c r="D677" s="0" t="s">
        <v>4016</v>
      </c>
      <c r="E677" s="0" t="n">
        <v>6.4</v>
      </c>
      <c r="F677" s="0" t="n">
        <v>48</v>
      </c>
      <c r="G677" s="5" t="n">
        <v>38202</v>
      </c>
      <c r="H677" s="0" t="s">
        <v>194</v>
      </c>
      <c r="I677" s="0" t="s">
        <v>4707</v>
      </c>
      <c r="J677" s="6" t="n">
        <v>139089</v>
      </c>
      <c r="K677" s="0" t="s">
        <v>4217</v>
      </c>
      <c r="L677" s="5" t="n">
        <v>38499</v>
      </c>
      <c r="M677" s="0" t="s">
        <v>756</v>
      </c>
      <c r="N677" s="0" t="s">
        <v>4708</v>
      </c>
      <c r="O677" s="0" t="s">
        <v>4709</v>
      </c>
      <c r="P677" s="0" t="s">
        <v>4710</v>
      </c>
      <c r="Q677" s="0" t="n">
        <f aca="false">LOOKUP(A677,'budget_gross.tsv'!A$2:A$8468,'budget_gross.tsv'!B$2:B$8468)</f>
        <v>82000000</v>
      </c>
      <c r="R677" s="0" t="n">
        <f aca="false">LOOKUP(A677,'budget_gross.tsv'!A$2:A$8468,'budget_gross.tsv'!C$2:C$8468)</f>
        <v>158119460</v>
      </c>
      <c r="S677" s="1" t="n">
        <f aca="false">R677-Q677</f>
        <v>76119460</v>
      </c>
      <c r="T677" s="2" t="n">
        <f aca="false">Q677 * 1.26</f>
        <v>103320000</v>
      </c>
      <c r="U677" s="2" t="n">
        <f aca="false">R677 * 1.26</f>
        <v>199230519.6</v>
      </c>
      <c r="V677" s="2" t="n">
        <f aca="false">S677 * 1.26</f>
        <v>95910519.6</v>
      </c>
      <c r="W677" s="1" t="n">
        <f aca="false">R677/Q677</f>
        <v>1.92828609756098</v>
      </c>
      <c r="X677" s="3" t="n">
        <v>2</v>
      </c>
    </row>
    <row r="678" customFormat="false" ht="15" hidden="false" customHeight="false" outlineLevel="0" collapsed="false">
      <c r="A678" s="0" t="s">
        <v>4711</v>
      </c>
      <c r="B678" s="0" t="s">
        <v>4712</v>
      </c>
      <c r="C678" s="0" t="s">
        <v>4713</v>
      </c>
      <c r="D678" s="0" t="s">
        <v>4016</v>
      </c>
      <c r="E678" s="0" t="n">
        <v>6.5</v>
      </c>
      <c r="F678" s="0" t="n">
        <v>73</v>
      </c>
      <c r="G678" s="5" t="n">
        <v>38678</v>
      </c>
      <c r="H678" s="0" t="s">
        <v>194</v>
      </c>
      <c r="I678" s="0" t="s">
        <v>4714</v>
      </c>
      <c r="J678" s="6" t="n">
        <v>356040</v>
      </c>
      <c r="K678" s="0" t="s">
        <v>3109</v>
      </c>
      <c r="L678" s="5" t="n">
        <v>38532</v>
      </c>
      <c r="M678" s="0" t="s">
        <v>1874</v>
      </c>
      <c r="N678" s="0" t="s">
        <v>4715</v>
      </c>
      <c r="O678" s="0" t="s">
        <v>4716</v>
      </c>
      <c r="P678" s="0" t="s">
        <v>4717</v>
      </c>
      <c r="Q678" s="0" t="n">
        <f aca="false">LOOKUP(A678,'budget_gross.tsv'!A$2:A$8468,'budget_gross.tsv'!B$2:B$8468)</f>
        <v>132000000</v>
      </c>
      <c r="R678" s="0" t="n">
        <f aca="false">LOOKUP(A678,'budget_gross.tsv'!A$2:A$8468,'budget_gross.tsv'!C$2:C$8468)</f>
        <v>234280354</v>
      </c>
      <c r="S678" s="1" t="n">
        <f aca="false">R678-Q678</f>
        <v>102280354</v>
      </c>
      <c r="T678" s="2" t="n">
        <f aca="false">Q678 * 1.26</f>
        <v>166320000</v>
      </c>
      <c r="U678" s="2" t="n">
        <f aca="false">R678 * 1.26</f>
        <v>295193246.04</v>
      </c>
      <c r="V678" s="2" t="n">
        <f aca="false">S678 * 1.26</f>
        <v>128873246.04</v>
      </c>
      <c r="W678" s="1" t="n">
        <f aca="false">R678/Q678</f>
        <v>1.77485116666667</v>
      </c>
      <c r="X678" s="3" t="n">
        <v>2</v>
      </c>
    </row>
    <row r="679" customFormat="false" ht="15" hidden="false" customHeight="false" outlineLevel="0" collapsed="false">
      <c r="A679" s="0" t="s">
        <v>4718</v>
      </c>
      <c r="B679" s="0" t="s">
        <v>4719</v>
      </c>
      <c r="C679" s="0" t="s">
        <v>4720</v>
      </c>
      <c r="D679" s="0" t="s">
        <v>4016</v>
      </c>
      <c r="E679" s="0" t="n">
        <v>6.5</v>
      </c>
      <c r="F679" s="0" t="n">
        <v>47</v>
      </c>
      <c r="G679" s="5" t="n">
        <v>38671</v>
      </c>
      <c r="H679" s="0" t="s">
        <v>86</v>
      </c>
      <c r="I679" s="0" t="s">
        <v>4721</v>
      </c>
      <c r="J679" s="6" t="n">
        <v>93166</v>
      </c>
      <c r="K679" s="0" t="s">
        <v>2548</v>
      </c>
      <c r="L679" s="5" t="n">
        <v>38576</v>
      </c>
      <c r="M679" s="0" t="s">
        <v>313</v>
      </c>
      <c r="N679" s="0" t="s">
        <v>1122</v>
      </c>
      <c r="O679" s="0" t="s">
        <v>34</v>
      </c>
      <c r="P679" s="0" t="s">
        <v>4722</v>
      </c>
      <c r="Q679" s="0" t="n">
        <f aca="false">LOOKUP(A679,'budget_gross.tsv'!A$2:A$8468,'budget_gross.tsv'!B$2:B$8468)</f>
        <v>43000000</v>
      </c>
      <c r="R679" s="0" t="n">
        <f aca="false">LOOKUP(A679,'budget_gross.tsv'!A$2:A$8468,'budget_gross.tsv'!C$2:C$8468)</f>
        <v>47806295</v>
      </c>
      <c r="S679" s="1" t="n">
        <f aca="false">R679-Q679</f>
        <v>4806295</v>
      </c>
      <c r="T679" s="2" t="n">
        <f aca="false">Q679 * 1.26</f>
        <v>54180000</v>
      </c>
      <c r="U679" s="2" t="n">
        <f aca="false">R679 * 1.26</f>
        <v>60235931.7</v>
      </c>
      <c r="V679" s="2" t="n">
        <f aca="false">S679 * 1.26</f>
        <v>6055931.7</v>
      </c>
      <c r="W679" s="1" t="n">
        <f aca="false">R679/Q679</f>
        <v>1.11177430232558</v>
      </c>
      <c r="X679" s="3" t="n">
        <v>2</v>
      </c>
    </row>
    <row r="680" customFormat="false" ht="15" hidden="false" customHeight="false" outlineLevel="0" collapsed="false">
      <c r="A680" s="0" t="s">
        <v>4723</v>
      </c>
      <c r="B680" s="0" t="s">
        <v>4724</v>
      </c>
      <c r="C680" s="0" t="s">
        <v>4725</v>
      </c>
      <c r="D680" s="0" t="s">
        <v>4016</v>
      </c>
      <c r="E680" s="0" t="n">
        <v>6.5</v>
      </c>
      <c r="F680" s="0" t="n">
        <v>71</v>
      </c>
      <c r="G680" s="5" t="n">
        <v>38727</v>
      </c>
      <c r="H680" s="0" t="s">
        <v>2112</v>
      </c>
      <c r="I680" s="0" t="s">
        <v>4726</v>
      </c>
      <c r="J680" s="6" t="n">
        <v>98271</v>
      </c>
      <c r="K680" s="0" t="s">
        <v>4727</v>
      </c>
      <c r="L680" s="5" t="n">
        <v>38583</v>
      </c>
      <c r="M680" s="0" t="s">
        <v>107</v>
      </c>
      <c r="N680" s="0" t="s">
        <v>1380</v>
      </c>
      <c r="O680" s="0" t="s">
        <v>707</v>
      </c>
      <c r="P680" s="0" t="s">
        <v>4728</v>
      </c>
      <c r="Q680" s="0" t="n">
        <f aca="false">LOOKUP(A680,'budget_gross.tsv'!A$2:A$8468,'budget_gross.tsv'!B$2:B$8468)</f>
        <v>26000000</v>
      </c>
      <c r="R680" s="0" t="n">
        <f aca="false">LOOKUP(A680,'budget_gross.tsv'!A$2:A$8468,'budget_gross.tsv'!C$2:C$8468)</f>
        <v>57891803</v>
      </c>
      <c r="S680" s="1" t="n">
        <f aca="false">R680-Q680</f>
        <v>31891803</v>
      </c>
      <c r="T680" s="2" t="n">
        <f aca="false">Q680 * 1.26</f>
        <v>32760000</v>
      </c>
      <c r="U680" s="2" t="n">
        <f aca="false">R680 * 1.26</f>
        <v>72943671.78</v>
      </c>
      <c r="V680" s="2" t="n">
        <f aca="false">S680 * 1.26</f>
        <v>40183671.78</v>
      </c>
      <c r="W680" s="1" t="n">
        <f aca="false">R680/Q680</f>
        <v>2.22660780769231</v>
      </c>
      <c r="X680" s="3" t="n">
        <v>3</v>
      </c>
    </row>
    <row r="681" customFormat="false" ht="15" hidden="false" customHeight="false" outlineLevel="0" collapsed="false">
      <c r="A681" s="0" t="s">
        <v>4729</v>
      </c>
      <c r="B681" s="0" t="s">
        <v>4730</v>
      </c>
      <c r="C681" s="0" t="s">
        <v>4731</v>
      </c>
      <c r="D681" s="0" t="s">
        <v>4016</v>
      </c>
      <c r="E681" s="0" t="n">
        <v>6.7</v>
      </c>
      <c r="F681" s="0" t="n">
        <v>46</v>
      </c>
      <c r="G681" s="5" t="n">
        <v>38468</v>
      </c>
      <c r="H681" s="0" t="s">
        <v>4336</v>
      </c>
      <c r="I681" s="0" t="s">
        <v>4732</v>
      </c>
      <c r="J681" s="6" t="n">
        <v>103057</v>
      </c>
      <c r="K681" s="0" t="s">
        <v>4733</v>
      </c>
      <c r="L681" s="5" t="n">
        <v>38604</v>
      </c>
      <c r="M681" s="0" t="s">
        <v>1192</v>
      </c>
      <c r="N681" s="0" t="s">
        <v>4734</v>
      </c>
      <c r="O681" s="0" t="s">
        <v>2025</v>
      </c>
      <c r="P681" s="0" t="s">
        <v>4735</v>
      </c>
      <c r="Q681" s="0" t="n">
        <f aca="false">LOOKUP(A681,'budget_gross.tsv'!A$2:A$8468,'budget_gross.tsv'!B$2:B$8468)</f>
        <v>20000000</v>
      </c>
      <c r="R681" s="0" t="n">
        <f aca="false">LOOKUP(A681,'budget_gross.tsv'!A$2:A$8468,'budget_gross.tsv'!C$2:C$8468)</f>
        <v>75072454</v>
      </c>
      <c r="S681" s="1" t="n">
        <f aca="false">R681-Q681</f>
        <v>55072454</v>
      </c>
      <c r="T681" s="2" t="n">
        <f aca="false">Q681 * 1.26</f>
        <v>25200000</v>
      </c>
      <c r="U681" s="2" t="n">
        <f aca="false">R681 * 1.26</f>
        <v>94591292.04</v>
      </c>
      <c r="V681" s="2" t="n">
        <f aca="false">S681 * 1.26</f>
        <v>69391292.04</v>
      </c>
      <c r="W681" s="1" t="n">
        <f aca="false">R681/Q681</f>
        <v>3.7536227</v>
      </c>
      <c r="X681" s="3" t="n">
        <v>3</v>
      </c>
    </row>
    <row r="682" customFormat="false" ht="15" hidden="false" customHeight="false" outlineLevel="0" collapsed="false">
      <c r="A682" s="0" t="s">
        <v>4736</v>
      </c>
      <c r="B682" s="0" t="s">
        <v>4737</v>
      </c>
      <c r="C682" s="0" t="s">
        <v>4738</v>
      </c>
      <c r="D682" s="0" t="s">
        <v>4016</v>
      </c>
      <c r="E682" s="0" t="n">
        <v>5.9</v>
      </c>
      <c r="F682" s="0" t="n">
        <v>39</v>
      </c>
      <c r="G682" s="5" t="n">
        <v>38706</v>
      </c>
      <c r="H682" s="0" t="s">
        <v>4739</v>
      </c>
      <c r="I682" s="0" t="s">
        <v>4740</v>
      </c>
      <c r="J682" s="6" t="n">
        <v>23805</v>
      </c>
      <c r="K682" s="0" t="s">
        <v>4741</v>
      </c>
      <c r="L682" s="5" t="n">
        <v>38611</v>
      </c>
      <c r="M682" s="0" t="s">
        <v>427</v>
      </c>
      <c r="N682" s="0" t="s">
        <v>4642</v>
      </c>
      <c r="O682" s="0" t="s">
        <v>28</v>
      </c>
      <c r="P682" s="0" t="s">
        <v>4742</v>
      </c>
      <c r="Q682" s="0" t="n">
        <f aca="false">LOOKUP(A682,'budget_gross.tsv'!A$2:A$8468,'budget_gross.tsv'!B$2:B$8468)</f>
        <v>1000000</v>
      </c>
      <c r="R682" s="0" t="n">
        <f aca="false">LOOKUP(A682,'budget_gross.tsv'!A$2:A$8468,'budget_gross.tsv'!C$2:C$8468)</f>
        <v>10047674</v>
      </c>
      <c r="S682" s="1" t="n">
        <f aca="false">R682-Q682</f>
        <v>9047674</v>
      </c>
      <c r="T682" s="2" t="n">
        <f aca="false">Q682 * 1.26</f>
        <v>1260000</v>
      </c>
      <c r="U682" s="2" t="n">
        <f aca="false">R682 * 1.26</f>
        <v>12660069.24</v>
      </c>
      <c r="V682" s="2" t="n">
        <f aca="false">S682 * 1.26</f>
        <v>11400069.24</v>
      </c>
      <c r="W682" s="1" t="n">
        <f aca="false">R682/Q682</f>
        <v>10.047674</v>
      </c>
      <c r="X682" s="3" t="n">
        <v>4</v>
      </c>
    </row>
    <row r="683" customFormat="false" ht="15" hidden="false" customHeight="false" outlineLevel="0" collapsed="false">
      <c r="A683" s="0" t="s">
        <v>4743</v>
      </c>
      <c r="B683" s="0" t="s">
        <v>4744</v>
      </c>
      <c r="C683" s="0" t="s">
        <v>4745</v>
      </c>
      <c r="D683" s="0" t="s">
        <v>4016</v>
      </c>
      <c r="E683" s="0" t="n">
        <v>6.7</v>
      </c>
      <c r="F683" s="0" t="n">
        <v>47</v>
      </c>
      <c r="G683" s="5" t="n">
        <v>38755</v>
      </c>
      <c r="H683" s="0" t="s">
        <v>2112</v>
      </c>
      <c r="I683" s="0" t="s">
        <v>4746</v>
      </c>
      <c r="J683" s="6" t="n">
        <v>87093</v>
      </c>
      <c r="K683" s="0" t="s">
        <v>2372</v>
      </c>
      <c r="L683" s="5" t="n">
        <v>38611</v>
      </c>
      <c r="M683" s="0" t="s">
        <v>486</v>
      </c>
      <c r="N683" s="0" t="s">
        <v>2380</v>
      </c>
      <c r="O683" s="0" t="s">
        <v>781</v>
      </c>
      <c r="P683" s="0" t="s">
        <v>4747</v>
      </c>
      <c r="Q683" s="0" t="n">
        <f aca="false">LOOKUP(A683,'budget_gross.tsv'!A$2:A$8468,'budget_gross.tsv'!B$2:B$8468)</f>
        <v>58000000</v>
      </c>
      <c r="R683" s="0" t="n">
        <f aca="false">LOOKUP(A683,'budget_gross.tsv'!A$2:A$8468,'budget_gross.tsv'!C$2:C$8468)</f>
        <v>48318130</v>
      </c>
      <c r="S683" s="1" t="n">
        <f aca="false">R683-Q683</f>
        <v>-9681870</v>
      </c>
      <c r="T683" s="2" t="n">
        <f aca="false">Q683 * 1.26</f>
        <v>73080000</v>
      </c>
      <c r="U683" s="2" t="n">
        <f aca="false">R683 * 1.26</f>
        <v>60880843.8</v>
      </c>
      <c r="V683" s="2" t="n">
        <f aca="false">S683 * 1.26</f>
        <v>-12199156.2</v>
      </c>
      <c r="W683" s="1" t="n">
        <f aca="false">R683/Q683</f>
        <v>0.833071206896552</v>
      </c>
      <c r="X683" s="3" t="n">
        <v>1</v>
      </c>
    </row>
    <row r="684" customFormat="false" ht="15" hidden="false" customHeight="false" outlineLevel="0" collapsed="false">
      <c r="A684" s="0" t="s">
        <v>4748</v>
      </c>
      <c r="B684" s="0" t="s">
        <v>4749</v>
      </c>
      <c r="C684" s="0" t="s">
        <v>4750</v>
      </c>
      <c r="D684" s="0" t="s">
        <v>4016</v>
      </c>
      <c r="E684" s="0" t="n">
        <v>3.6</v>
      </c>
      <c r="F684" s="0" t="n">
        <v>27</v>
      </c>
      <c r="G684" s="5" t="n">
        <v>38741</v>
      </c>
      <c r="H684" s="0" t="s">
        <v>2987</v>
      </c>
      <c r="I684" s="0" t="s">
        <v>4751</v>
      </c>
      <c r="J684" s="6" t="n">
        <v>30713</v>
      </c>
      <c r="K684" s="0" t="s">
        <v>4752</v>
      </c>
      <c r="L684" s="5" t="n">
        <v>38639</v>
      </c>
      <c r="M684" s="0" t="s">
        <v>249</v>
      </c>
      <c r="N684" s="0" t="s">
        <v>765</v>
      </c>
      <c r="O684" s="0" t="s">
        <v>698</v>
      </c>
      <c r="P684" s="0" t="s">
        <v>4753</v>
      </c>
      <c r="Q684" s="0" t="n">
        <f aca="false">LOOKUP(A684,'budget_gross.tsv'!A$2:A$8468,'budget_gross.tsv'!B$2:B$8468)</f>
        <v>18000000</v>
      </c>
      <c r="R684" s="0" t="n">
        <f aca="false">LOOKUP(A684,'budget_gross.tsv'!A$2:A$8468,'budget_gross.tsv'!C$2:C$8468)</f>
        <v>29511112</v>
      </c>
      <c r="S684" s="1" t="n">
        <f aca="false">R684-Q684</f>
        <v>11511112</v>
      </c>
      <c r="T684" s="2" t="n">
        <f aca="false">Q684 * 1.26</f>
        <v>22680000</v>
      </c>
      <c r="U684" s="2" t="n">
        <f aca="false">R684 * 1.26</f>
        <v>37184001.12</v>
      </c>
      <c r="V684" s="2" t="n">
        <f aca="false">S684 * 1.26</f>
        <v>14504001.12</v>
      </c>
      <c r="W684" s="1" t="n">
        <f aca="false">R684/Q684</f>
        <v>1.63950622222222</v>
      </c>
      <c r="X684" s="3" t="n">
        <v>2</v>
      </c>
    </row>
    <row r="685" customFormat="false" ht="15" hidden="false" customHeight="false" outlineLevel="0" collapsed="false">
      <c r="A685" s="0" t="s">
        <v>4754</v>
      </c>
      <c r="B685" s="0" t="s">
        <v>4755</v>
      </c>
      <c r="C685" s="0" t="s">
        <v>4756</v>
      </c>
      <c r="D685" s="0" t="s">
        <v>4016</v>
      </c>
      <c r="E685" s="0" t="n">
        <v>5.9</v>
      </c>
      <c r="F685" s="0" t="n">
        <v>38</v>
      </c>
      <c r="G685" s="0" t="s">
        <v>28</v>
      </c>
      <c r="H685" s="0" t="s">
        <v>4757</v>
      </c>
      <c r="I685" s="0" t="s">
        <v>4758</v>
      </c>
      <c r="J685" s="6" t="n">
        <v>2474</v>
      </c>
      <c r="K685" s="0" t="s">
        <v>4759</v>
      </c>
      <c r="L685" s="5" t="n">
        <v>38646</v>
      </c>
      <c r="M685" s="0" t="s">
        <v>1512</v>
      </c>
      <c r="N685" s="0" t="s">
        <v>376</v>
      </c>
      <c r="O685" s="0" t="s">
        <v>28</v>
      </c>
      <c r="P685" s="0" t="s">
        <v>4760</v>
      </c>
      <c r="Q685" s="0" t="n">
        <f aca="false">LOOKUP(A685,'budget_gross.tsv'!A$2:A$8468,'budget_gross.tsv'!B$2:B$8468)</f>
        <v>750000</v>
      </c>
      <c r="R685" s="0" t="n">
        <f aca="false">LOOKUP(A685,'budget_gross.tsv'!A$2:A$8468,'budget_gross.tsv'!C$2:C$8468)</f>
        <v>537667</v>
      </c>
      <c r="S685" s="1" t="n">
        <f aca="false">R685-Q685</f>
        <v>-212333</v>
      </c>
      <c r="T685" s="2" t="n">
        <f aca="false">Q685 * 1.26</f>
        <v>945000</v>
      </c>
      <c r="U685" s="2" t="n">
        <f aca="false">R685 * 1.26</f>
        <v>677460.42</v>
      </c>
      <c r="V685" s="2" t="n">
        <f aca="false">S685 * 1.26</f>
        <v>-267539.58</v>
      </c>
      <c r="W685" s="1" t="n">
        <f aca="false">R685/Q685</f>
        <v>0.716889333333333</v>
      </c>
      <c r="X685" s="3" t="n">
        <v>1</v>
      </c>
    </row>
    <row r="686" customFormat="false" ht="15" hidden="false" customHeight="false" outlineLevel="0" collapsed="false">
      <c r="A686" s="0" t="s">
        <v>4761</v>
      </c>
      <c r="B686" s="0" t="s">
        <v>4762</v>
      </c>
      <c r="C686" s="0" t="s">
        <v>4763</v>
      </c>
      <c r="D686" s="0" t="s">
        <v>4016</v>
      </c>
      <c r="E686" s="0" t="n">
        <v>7.2</v>
      </c>
      <c r="F686" s="0" t="n">
        <v>81</v>
      </c>
      <c r="G686" s="5" t="n">
        <v>38804</v>
      </c>
      <c r="H686" s="0" t="s">
        <v>86</v>
      </c>
      <c r="I686" s="0" t="s">
        <v>4764</v>
      </c>
      <c r="J686" s="6" t="n">
        <v>339833</v>
      </c>
      <c r="K686" s="0" t="s">
        <v>4765</v>
      </c>
      <c r="L686" s="5" t="n">
        <v>38700</v>
      </c>
      <c r="M686" s="0" t="s">
        <v>4766</v>
      </c>
      <c r="N686" s="0" t="s">
        <v>1130</v>
      </c>
      <c r="O686" s="0" t="s">
        <v>4767</v>
      </c>
      <c r="P686" s="0" t="s">
        <v>4768</v>
      </c>
      <c r="Q686" s="0" t="n">
        <f aca="false">LOOKUP(A686,'budget_gross.tsv'!A$2:A$8468,'budget_gross.tsv'!B$2:B$8468)</f>
        <v>207000000</v>
      </c>
      <c r="R686" s="0" t="n">
        <f aca="false">LOOKUP(A686,'budget_gross.tsv'!A$2:A$8468,'budget_gross.tsv'!C$2:C$8468)</f>
        <v>218080025</v>
      </c>
      <c r="S686" s="1" t="n">
        <f aca="false">R686-Q686</f>
        <v>11080025</v>
      </c>
      <c r="T686" s="2" t="n">
        <f aca="false">Q686 * 1.26</f>
        <v>260820000</v>
      </c>
      <c r="U686" s="2" t="n">
        <f aca="false">R686 * 1.26</f>
        <v>274780831.5</v>
      </c>
      <c r="V686" s="2" t="n">
        <f aca="false">S686 * 1.26</f>
        <v>13960831.5</v>
      </c>
      <c r="W686" s="1" t="n">
        <f aca="false">R686/Q686</f>
        <v>1.05352669082126</v>
      </c>
      <c r="X686" s="3" t="n">
        <v>2</v>
      </c>
    </row>
    <row r="687" customFormat="false" ht="15" hidden="false" customHeight="false" outlineLevel="0" collapsed="false">
      <c r="A687" s="0" t="s">
        <v>4769</v>
      </c>
      <c r="B687" s="0" t="s">
        <v>4770</v>
      </c>
      <c r="C687" s="0" t="s">
        <v>4771</v>
      </c>
      <c r="D687" s="0" t="s">
        <v>4016</v>
      </c>
      <c r="E687" s="0" t="n">
        <v>7.4</v>
      </c>
      <c r="F687" s="0" t="n">
        <v>54</v>
      </c>
      <c r="G687" s="5" t="n">
        <v>38804</v>
      </c>
      <c r="H687" s="0" t="s">
        <v>1397</v>
      </c>
      <c r="I687" s="0" t="s">
        <v>4772</v>
      </c>
      <c r="J687" s="6" t="n">
        <v>124325</v>
      </c>
      <c r="K687" s="0" t="s">
        <v>3570</v>
      </c>
      <c r="L687" s="5" t="n">
        <v>38709</v>
      </c>
      <c r="M687" s="0" t="s">
        <v>411</v>
      </c>
      <c r="N687" s="0" t="s">
        <v>394</v>
      </c>
      <c r="O687" s="0" t="s">
        <v>4773</v>
      </c>
      <c r="P687" s="0" t="s">
        <v>4774</v>
      </c>
      <c r="Q687" s="0" t="n">
        <f aca="false">LOOKUP(A687,'budget_gross.tsv'!A$2:A$8468,'budget_gross.tsv'!B$2:B$8468)</f>
        <v>85000000</v>
      </c>
      <c r="R687" s="0" t="n">
        <f aca="false">LOOKUP(A687,'budget_gross.tsv'!A$2:A$8468,'budget_gross.tsv'!C$2:C$8468)</f>
        <v>57490508</v>
      </c>
      <c r="S687" s="1" t="n">
        <f aca="false">R687-Q687</f>
        <v>-27509492</v>
      </c>
      <c r="T687" s="2" t="n">
        <f aca="false">Q687 * 1.26</f>
        <v>107100000</v>
      </c>
      <c r="U687" s="2" t="n">
        <f aca="false">R687 * 1.26</f>
        <v>72438040.08</v>
      </c>
      <c r="V687" s="2" t="n">
        <f aca="false">S687 * 1.26</f>
        <v>-34661959.92</v>
      </c>
      <c r="W687" s="1" t="n">
        <f aca="false">R687/Q687</f>
        <v>0.676358917647059</v>
      </c>
      <c r="X687" s="3" t="n">
        <v>1</v>
      </c>
    </row>
    <row r="688" customFormat="false" ht="15" hidden="false" customHeight="false" outlineLevel="0" collapsed="false">
      <c r="A688" s="0" t="s">
        <v>4775</v>
      </c>
      <c r="B688" s="0" t="s">
        <v>4776</v>
      </c>
      <c r="C688" s="0" t="s">
        <v>4777</v>
      </c>
      <c r="D688" s="0" t="s">
        <v>4016</v>
      </c>
      <c r="E688" s="0" t="n">
        <v>6.4</v>
      </c>
      <c r="F688" s="0" t="n">
        <v>52</v>
      </c>
      <c r="G688" s="5" t="n">
        <v>38853</v>
      </c>
      <c r="H688" s="0" t="s">
        <v>86</v>
      </c>
      <c r="I688" s="0" t="s">
        <v>4778</v>
      </c>
      <c r="J688" s="6" t="n">
        <v>36480</v>
      </c>
      <c r="K688" s="0" t="s">
        <v>4779</v>
      </c>
      <c r="L688" s="5" t="n">
        <v>38711</v>
      </c>
      <c r="M688" s="0" t="s">
        <v>445</v>
      </c>
      <c r="N688" s="0" t="s">
        <v>4780</v>
      </c>
      <c r="O688" s="0" t="s">
        <v>4781</v>
      </c>
      <c r="P688" s="0" t="s">
        <v>4782</v>
      </c>
      <c r="Q688" s="0" t="n">
        <f aca="false">LOOKUP(A688,'budget_gross.tsv'!A$2:A$8468,'budget_gross.tsv'!B$2:B$8468)</f>
        <v>45000000</v>
      </c>
      <c r="R688" s="0" t="n">
        <f aca="false">LOOKUP(A688,'budget_gross.tsv'!A$2:A$8468,'budget_gross.tsv'!C$2:C$8468)</f>
        <v>19377727</v>
      </c>
      <c r="S688" s="1" t="n">
        <f aca="false">R688-Q688</f>
        <v>-25622273</v>
      </c>
      <c r="T688" s="2" t="n">
        <f aca="false">Q688 * 1.26</f>
        <v>56700000</v>
      </c>
      <c r="U688" s="2" t="n">
        <f aca="false">R688 * 1.26</f>
        <v>24415936.02</v>
      </c>
      <c r="V688" s="2" t="n">
        <f aca="false">S688 * 1.26</f>
        <v>-32284063.98</v>
      </c>
      <c r="W688" s="1" t="n">
        <f aca="false">R688/Q688</f>
        <v>0.430616155555556</v>
      </c>
      <c r="X688" s="3" t="n">
        <v>1</v>
      </c>
    </row>
    <row r="689" customFormat="false" ht="15" hidden="false" customHeight="false" outlineLevel="0" collapsed="false">
      <c r="A689" s="0" t="s">
        <v>4783</v>
      </c>
      <c r="B689" s="0" t="s">
        <v>4784</v>
      </c>
      <c r="C689" s="0" t="s">
        <v>4785</v>
      </c>
      <c r="D689" s="0" t="s">
        <v>4016</v>
      </c>
      <c r="E689" s="0" t="n">
        <v>5.1</v>
      </c>
      <c r="F689" s="0" t="n">
        <v>24</v>
      </c>
      <c r="G689" s="5" t="n">
        <v>38979</v>
      </c>
      <c r="H689" s="0" t="s">
        <v>4260</v>
      </c>
      <c r="I689" s="0" t="s">
        <v>4786</v>
      </c>
      <c r="J689" s="6" t="n">
        <v>26798</v>
      </c>
      <c r="K689" s="0" t="s">
        <v>4787</v>
      </c>
      <c r="L689" s="5" t="n">
        <v>38800</v>
      </c>
      <c r="M689" s="0" t="s">
        <v>107</v>
      </c>
      <c r="N689" s="0" t="s">
        <v>4788</v>
      </c>
      <c r="O689" s="0" t="s">
        <v>28</v>
      </c>
      <c r="P689" s="0" t="s">
        <v>4789</v>
      </c>
      <c r="Q689" s="0" t="n">
        <f aca="false">LOOKUP(A689,'budget_gross.tsv'!A$2:A$8468,'budget_gross.tsv'!B$2:B$8468)</f>
        <v>9000000</v>
      </c>
      <c r="R689" s="0" t="n">
        <f aca="false">LOOKUP(A689,'budget_gross.tsv'!A$2:A$8468,'budget_gross.tsv'!C$2:C$8468)</f>
        <v>23086480</v>
      </c>
      <c r="S689" s="1" t="n">
        <f aca="false">R689-Q689</f>
        <v>14086480</v>
      </c>
      <c r="T689" s="2" t="n">
        <f aca="false">Q689 * 1.22</f>
        <v>10980000</v>
      </c>
      <c r="U689" s="2" t="n">
        <f aca="false">R689 * 1.22</f>
        <v>28165505.6</v>
      </c>
      <c r="V689" s="2" t="n">
        <f aca="false">S689 * 1.22</f>
        <v>17185505.6</v>
      </c>
      <c r="W689" s="1" t="n">
        <f aca="false">R689/Q689</f>
        <v>2.56516444444444</v>
      </c>
      <c r="X689" s="3" t="n">
        <v>3</v>
      </c>
    </row>
    <row r="690" customFormat="false" ht="15" hidden="false" customHeight="false" outlineLevel="0" collapsed="false">
      <c r="A690" s="0" t="s">
        <v>4790</v>
      </c>
      <c r="B690" s="0" t="s">
        <v>4791</v>
      </c>
      <c r="C690" s="0" t="s">
        <v>4792</v>
      </c>
      <c r="D690" s="0" t="s">
        <v>4016</v>
      </c>
      <c r="E690" s="0" t="n">
        <v>5.5</v>
      </c>
      <c r="F690" s="0" t="n">
        <v>45</v>
      </c>
      <c r="G690" s="5" t="n">
        <v>38993</v>
      </c>
      <c r="H690" s="0" t="s">
        <v>86</v>
      </c>
      <c r="I690" s="0" t="s">
        <v>4793</v>
      </c>
      <c r="J690" s="6" t="n">
        <v>23139</v>
      </c>
      <c r="K690" s="0" t="s">
        <v>4677</v>
      </c>
      <c r="L690" s="5" t="n">
        <v>38828</v>
      </c>
      <c r="M690" s="0" t="s">
        <v>1369</v>
      </c>
      <c r="N690" s="0" t="s">
        <v>4276</v>
      </c>
      <c r="O690" s="0" t="s">
        <v>90</v>
      </c>
      <c r="P690" s="0" t="s">
        <v>4794</v>
      </c>
      <c r="Q690" s="0" t="n">
        <f aca="false">LOOKUP(A690,'budget_gross.tsv'!A$2:A$8468,'budget_gross.tsv'!B$2:B$8468)</f>
        <v>17000000</v>
      </c>
      <c r="R690" s="0" t="n">
        <f aca="false">LOOKUP(A690,'budget_gross.tsv'!A$2:A$8468,'budget_gross.tsv'!C$2:C$8468)</f>
        <v>7191830</v>
      </c>
      <c r="S690" s="1" t="n">
        <f aca="false">R690-Q690</f>
        <v>-9808170</v>
      </c>
      <c r="T690" s="2" t="n">
        <f aca="false">Q690 * 1.22</f>
        <v>20740000</v>
      </c>
      <c r="U690" s="2" t="n">
        <f aca="false">R690 * 1.22</f>
        <v>8774032.6</v>
      </c>
      <c r="V690" s="2" t="n">
        <f aca="false">S690 * 1.22</f>
        <v>-11965967.4</v>
      </c>
      <c r="W690" s="1" t="n">
        <f aca="false">R690/Q690</f>
        <v>0.423048823529412</v>
      </c>
      <c r="X690" s="3" t="n">
        <v>1</v>
      </c>
    </row>
    <row r="691" customFormat="false" ht="15" hidden="false" customHeight="false" outlineLevel="0" collapsed="false">
      <c r="A691" s="0" t="s">
        <v>4795</v>
      </c>
      <c r="B691" s="0" t="s">
        <v>4796</v>
      </c>
      <c r="C691" s="0" t="s">
        <v>4797</v>
      </c>
      <c r="D691" s="0" t="s">
        <v>4016</v>
      </c>
      <c r="E691" s="0" t="n">
        <v>6.6</v>
      </c>
      <c r="F691" s="0" t="n">
        <v>46</v>
      </c>
      <c r="G691" s="5" t="n">
        <v>39035</v>
      </c>
      <c r="H691" s="0" t="s">
        <v>1397</v>
      </c>
      <c r="I691" s="0" t="s">
        <v>4798</v>
      </c>
      <c r="J691" s="6" t="n">
        <v>342704</v>
      </c>
      <c r="K691" s="0" t="s">
        <v>2195</v>
      </c>
      <c r="L691" s="5" t="n">
        <v>38856</v>
      </c>
      <c r="M691" s="0" t="s">
        <v>4799</v>
      </c>
      <c r="N691" s="0" t="s">
        <v>1380</v>
      </c>
      <c r="O691" s="0" t="s">
        <v>4800</v>
      </c>
      <c r="P691" s="0" t="s">
        <v>4801</v>
      </c>
      <c r="Q691" s="0" t="n">
        <f aca="false">LOOKUP(A691,'budget_gross.tsv'!A$2:A$8468,'budget_gross.tsv'!B$2:B$8468)</f>
        <v>125000000</v>
      </c>
      <c r="R691" s="0" t="n">
        <f aca="false">LOOKUP(A691,'budget_gross.tsv'!A$2:A$8468,'budget_gross.tsv'!C$2:C$8468)</f>
        <v>217536138</v>
      </c>
      <c r="S691" s="1" t="n">
        <f aca="false">R691-Q691</f>
        <v>92536138</v>
      </c>
      <c r="T691" s="2" t="n">
        <f aca="false">Q691 * 1.22</f>
        <v>152500000</v>
      </c>
      <c r="U691" s="2" t="n">
        <f aca="false">R691 * 1.22</f>
        <v>265394088.36</v>
      </c>
      <c r="V691" s="2" t="n">
        <f aca="false">S691 * 1.22</f>
        <v>112894088.36</v>
      </c>
      <c r="W691" s="1" t="n">
        <f aca="false">R691/Q691</f>
        <v>1.740289104</v>
      </c>
      <c r="X691" s="3" t="n">
        <v>2</v>
      </c>
    </row>
    <row r="692" customFormat="false" ht="15" hidden="false" customHeight="false" outlineLevel="0" collapsed="false">
      <c r="A692" s="0" t="s">
        <v>4802</v>
      </c>
      <c r="B692" s="0" t="s">
        <v>4803</v>
      </c>
      <c r="C692" s="0" t="s">
        <v>4804</v>
      </c>
      <c r="D692" s="0" t="s">
        <v>4016</v>
      </c>
      <c r="E692" s="0" t="n">
        <v>5.8</v>
      </c>
      <c r="F692" s="0" t="n">
        <v>45</v>
      </c>
      <c r="G692" s="5" t="n">
        <v>39007</v>
      </c>
      <c r="H692" s="0" t="s">
        <v>86</v>
      </c>
      <c r="I692" s="0" t="s">
        <v>4805</v>
      </c>
      <c r="J692" s="6" t="n">
        <v>108038</v>
      </c>
      <c r="K692" s="0" t="s">
        <v>4225</v>
      </c>
      <c r="L692" s="5" t="n">
        <v>38870</v>
      </c>
      <c r="M692" s="0" t="s">
        <v>232</v>
      </c>
      <c r="N692" s="0" t="s">
        <v>437</v>
      </c>
      <c r="O692" s="0" t="s">
        <v>135</v>
      </c>
      <c r="P692" s="0" t="s">
        <v>4806</v>
      </c>
      <c r="Q692" s="0" t="n">
        <f aca="false">LOOKUP(A692,'budget_gross.tsv'!A$2:A$8468,'budget_gross.tsv'!B$2:B$8468)</f>
        <v>52000000</v>
      </c>
      <c r="R692" s="0" t="n">
        <f aca="false">LOOKUP(A692,'budget_gross.tsv'!A$2:A$8468,'budget_gross.tsv'!C$2:C$8468)</f>
        <v>118703275</v>
      </c>
      <c r="S692" s="1" t="n">
        <f aca="false">R692-Q692</f>
        <v>66703275</v>
      </c>
      <c r="T692" s="2" t="n">
        <f aca="false">Q692 * 1.22</f>
        <v>63440000</v>
      </c>
      <c r="U692" s="2" t="n">
        <f aca="false">R692 * 1.22</f>
        <v>144817995.5</v>
      </c>
      <c r="V692" s="2" t="n">
        <f aca="false">S692 * 1.22</f>
        <v>81377995.5</v>
      </c>
      <c r="W692" s="1" t="n">
        <f aca="false">R692/Q692</f>
        <v>2.28275528846154</v>
      </c>
      <c r="X692" s="3" t="n">
        <v>3</v>
      </c>
    </row>
    <row r="693" customFormat="false" ht="15" hidden="false" customHeight="false" outlineLevel="0" collapsed="false">
      <c r="A693" s="0" t="s">
        <v>4807</v>
      </c>
      <c r="B693" s="0" t="s">
        <v>4808</v>
      </c>
      <c r="C693" s="0" t="s">
        <v>4809</v>
      </c>
      <c r="D693" s="0" t="s">
        <v>4016</v>
      </c>
      <c r="E693" s="0" t="n">
        <v>6.8</v>
      </c>
      <c r="F693" s="0" t="n">
        <v>75</v>
      </c>
      <c r="G693" s="5" t="n">
        <v>38300</v>
      </c>
      <c r="H693" s="0" t="s">
        <v>130</v>
      </c>
      <c r="I693" s="0" t="s">
        <v>4810</v>
      </c>
      <c r="J693" s="6" t="n">
        <v>20174</v>
      </c>
      <c r="K693" s="0" t="s">
        <v>4126</v>
      </c>
      <c r="L693" s="5" t="n">
        <v>38877</v>
      </c>
      <c r="M693" s="0" t="s">
        <v>197</v>
      </c>
      <c r="N693" s="0" t="s">
        <v>1503</v>
      </c>
      <c r="O693" s="0" t="s">
        <v>4616</v>
      </c>
      <c r="P693" s="0" t="s">
        <v>4811</v>
      </c>
      <c r="Q693" s="0" t="n">
        <f aca="false">LOOKUP(A693,'budget_gross.tsv'!A$2:A$8468,'budget_gross.tsv'!B$2:B$8468)</f>
        <v>10000000</v>
      </c>
      <c r="R693" s="0" t="n">
        <f aca="false">LOOKUP(A693,'budget_gross.tsv'!A$2:A$8468,'budget_gross.tsv'!C$2:C$8468)</f>
        <v>20342852</v>
      </c>
      <c r="S693" s="1" t="n">
        <f aca="false">R693-Q693</f>
        <v>10342852</v>
      </c>
      <c r="T693" s="2" t="n">
        <f aca="false">Q693 * 1.22</f>
        <v>12200000</v>
      </c>
      <c r="U693" s="2" t="n">
        <f aca="false">R693 * 1.22</f>
        <v>24818279.44</v>
      </c>
      <c r="V693" s="2" t="n">
        <f aca="false">S693 * 1.22</f>
        <v>12618279.44</v>
      </c>
      <c r="W693" s="1" t="n">
        <f aca="false">R693/Q693</f>
        <v>2.0342852</v>
      </c>
      <c r="X693" s="3" t="n">
        <v>3</v>
      </c>
    </row>
    <row r="694" customFormat="false" ht="15" hidden="false" customHeight="false" outlineLevel="0" collapsed="false">
      <c r="A694" s="0" t="s">
        <v>4812</v>
      </c>
      <c r="B694" s="0" t="s">
        <v>4813</v>
      </c>
      <c r="C694" s="0" t="s">
        <v>4814</v>
      </c>
      <c r="D694" s="0" t="s">
        <v>4016</v>
      </c>
      <c r="E694" s="0" t="n">
        <v>6</v>
      </c>
      <c r="F694" s="0" t="n">
        <v>45</v>
      </c>
      <c r="G694" s="5" t="n">
        <v>38986</v>
      </c>
      <c r="H694" s="0" t="s">
        <v>86</v>
      </c>
      <c r="I694" s="0" t="s">
        <v>4815</v>
      </c>
      <c r="J694" s="6" t="n">
        <v>198162</v>
      </c>
      <c r="K694" s="0" t="s">
        <v>4816</v>
      </c>
      <c r="L694" s="5" t="n">
        <v>38884</v>
      </c>
      <c r="M694" s="0" t="s">
        <v>313</v>
      </c>
      <c r="N694" s="0" t="s">
        <v>817</v>
      </c>
      <c r="O694" s="0" t="s">
        <v>1585</v>
      </c>
      <c r="P694" s="0" t="s">
        <v>4817</v>
      </c>
      <c r="Q694" s="0" t="n">
        <f aca="false">LOOKUP(A694,'budget_gross.tsv'!A$2:A$8468,'budget_gross.tsv'!B$2:B$8468)</f>
        <v>85000000</v>
      </c>
      <c r="R694" s="0" t="n">
        <f aca="false">LOOKUP(A694,'budget_gross.tsv'!A$2:A$8468,'budget_gross.tsv'!C$2:C$8468)</f>
        <v>62514415</v>
      </c>
      <c r="S694" s="1" t="n">
        <f aca="false">R694-Q694</f>
        <v>-22485585</v>
      </c>
      <c r="T694" s="2" t="n">
        <f aca="false">Q694 * 1.22</f>
        <v>103700000</v>
      </c>
      <c r="U694" s="2" t="n">
        <f aca="false">R694 * 1.22</f>
        <v>76267586.3</v>
      </c>
      <c r="V694" s="2" t="n">
        <f aca="false">S694 * 1.22</f>
        <v>-27432413.7</v>
      </c>
      <c r="W694" s="1" t="n">
        <f aca="false">R694/Q694</f>
        <v>0.735463705882353</v>
      </c>
      <c r="X694" s="3" t="n">
        <v>1</v>
      </c>
    </row>
    <row r="695" customFormat="false" ht="15" hidden="false" customHeight="false" outlineLevel="0" collapsed="false">
      <c r="A695" s="0" t="s">
        <v>4818</v>
      </c>
      <c r="B695" s="0" t="s">
        <v>4819</v>
      </c>
      <c r="C695" s="0" t="s">
        <v>4820</v>
      </c>
      <c r="D695" s="0" t="s">
        <v>4016</v>
      </c>
      <c r="E695" s="0" t="n">
        <v>7.3</v>
      </c>
      <c r="F695" s="0" t="n">
        <v>40</v>
      </c>
      <c r="G695" s="5" t="n">
        <v>39259</v>
      </c>
      <c r="H695" s="0" t="s">
        <v>2121</v>
      </c>
      <c r="I695" s="0" t="s">
        <v>4821</v>
      </c>
      <c r="J695" s="6" t="n">
        <v>22311</v>
      </c>
      <c r="K695" s="0" t="s">
        <v>4822</v>
      </c>
      <c r="L695" s="5" t="n">
        <v>38891</v>
      </c>
      <c r="M695" s="0" t="s">
        <v>403</v>
      </c>
      <c r="N695" s="0" t="s">
        <v>4188</v>
      </c>
      <c r="O695" s="0" t="s">
        <v>28</v>
      </c>
      <c r="P695" s="0" t="s">
        <v>4823</v>
      </c>
      <c r="Q695" s="0" t="n">
        <f aca="false">LOOKUP(A695,'budget_gross.tsv'!A$2:A$8468,'budget_gross.tsv'!B$2:B$8468)</f>
        <v>10000000</v>
      </c>
      <c r="R695" s="0" t="n">
        <f aca="false">LOOKUP(A695,'budget_gross.tsv'!A$2:A$8468,'budget_gross.tsv'!C$2:C$8468)</f>
        <v>3960414</v>
      </c>
      <c r="S695" s="1" t="n">
        <f aca="false">R695-Q695</f>
        <v>-6039586</v>
      </c>
      <c r="T695" s="2" t="n">
        <f aca="false">Q695 * 1.22</f>
        <v>12200000</v>
      </c>
      <c r="U695" s="2" t="n">
        <f aca="false">R695 * 1.22</f>
        <v>4831705.08</v>
      </c>
      <c r="V695" s="2" t="n">
        <f aca="false">S695 * 1.22</f>
        <v>-7368294.92</v>
      </c>
      <c r="W695" s="1" t="n">
        <f aca="false">R695/Q695</f>
        <v>0.3960414</v>
      </c>
      <c r="X695" s="3" t="n">
        <v>1</v>
      </c>
    </row>
    <row r="696" customFormat="false" ht="15" hidden="false" customHeight="false" outlineLevel="0" collapsed="false">
      <c r="A696" s="0" t="s">
        <v>4824</v>
      </c>
      <c r="B696" s="0" t="s">
        <v>4825</v>
      </c>
      <c r="C696" s="0" t="s">
        <v>4826</v>
      </c>
      <c r="D696" s="0" t="s">
        <v>4016</v>
      </c>
      <c r="E696" s="0" t="n">
        <v>5.6</v>
      </c>
      <c r="F696" s="0" t="n">
        <v>46</v>
      </c>
      <c r="G696" s="5" t="n">
        <v>39042</v>
      </c>
      <c r="H696" s="0" t="s">
        <v>86</v>
      </c>
      <c r="I696" s="0" t="s">
        <v>4827</v>
      </c>
      <c r="J696" s="6" t="n">
        <v>71308</v>
      </c>
      <c r="K696" s="0" t="s">
        <v>4828</v>
      </c>
      <c r="L696" s="5" t="n">
        <v>38912</v>
      </c>
      <c r="M696" s="0" t="s">
        <v>879</v>
      </c>
      <c r="N696" s="0" t="s">
        <v>428</v>
      </c>
      <c r="O696" s="0" t="s">
        <v>2071</v>
      </c>
      <c r="P696" s="0" t="s">
        <v>4829</v>
      </c>
      <c r="Q696" s="0" t="n">
        <f aca="false">LOOKUP(A696,'budget_gross.tsv'!A$2:A$8468,'budget_gross.tsv'!B$2:B$8468)</f>
        <v>54000000</v>
      </c>
      <c r="R696" s="0" t="n">
        <f aca="false">LOOKUP(A696,'budget_gross.tsv'!A$2:A$8468,'budget_gross.tsv'!C$2:C$8468)</f>
        <v>75628110</v>
      </c>
      <c r="S696" s="1" t="n">
        <f aca="false">R696-Q696</f>
        <v>21628110</v>
      </c>
      <c r="T696" s="2" t="n">
        <f aca="false">Q696 * 1.22</f>
        <v>65880000</v>
      </c>
      <c r="U696" s="2" t="n">
        <f aca="false">R696 * 1.22</f>
        <v>92266294.2</v>
      </c>
      <c r="V696" s="2" t="n">
        <f aca="false">S696 * 1.22</f>
        <v>26386294.2</v>
      </c>
      <c r="W696" s="1" t="n">
        <f aca="false">R696/Q696</f>
        <v>1.40052055555556</v>
      </c>
      <c r="X696" s="3" t="n">
        <v>2</v>
      </c>
    </row>
    <row r="697" customFormat="false" ht="15" hidden="false" customHeight="false" outlineLevel="0" collapsed="false">
      <c r="A697" s="0" t="s">
        <v>4830</v>
      </c>
      <c r="B697" s="0" t="s">
        <v>4831</v>
      </c>
      <c r="C697" s="0" t="s">
        <v>4832</v>
      </c>
      <c r="D697" s="0" t="s">
        <v>4016</v>
      </c>
      <c r="E697" s="0" t="n">
        <v>4.3</v>
      </c>
      <c r="F697" s="0" t="n">
        <v>26</v>
      </c>
      <c r="G697" s="5" t="n">
        <v>39028</v>
      </c>
      <c r="H697" s="0" t="s">
        <v>4514</v>
      </c>
      <c r="I697" s="0" t="s">
        <v>4833</v>
      </c>
      <c r="J697" s="6" t="n">
        <v>42172</v>
      </c>
      <c r="K697" s="0" t="s">
        <v>4603</v>
      </c>
      <c r="L697" s="5" t="n">
        <v>38912</v>
      </c>
      <c r="M697" s="0" t="s">
        <v>375</v>
      </c>
      <c r="N697" s="0" t="s">
        <v>657</v>
      </c>
      <c r="O697" s="0" t="s">
        <v>4834</v>
      </c>
      <c r="P697" s="0" t="s">
        <v>4835</v>
      </c>
      <c r="Q697" s="0" t="n">
        <f aca="false">LOOKUP(A697,'budget_gross.tsv'!A$2:A$8468,'budget_gross.tsv'!B$2:B$8468)</f>
        <v>64000000</v>
      </c>
      <c r="R697" s="0" t="n">
        <f aca="false">LOOKUP(A697,'budget_gross.tsv'!A$2:A$8468,'budget_gross.tsv'!C$2:C$8468)</f>
        <v>58645052</v>
      </c>
      <c r="S697" s="1" t="n">
        <f aca="false">R697-Q697</f>
        <v>-5354948</v>
      </c>
      <c r="T697" s="2" t="n">
        <f aca="false">Q697 * 1.22</f>
        <v>78080000</v>
      </c>
      <c r="U697" s="2" t="n">
        <f aca="false">R697 * 1.22</f>
        <v>71546963.44</v>
      </c>
      <c r="V697" s="2" t="n">
        <f aca="false">S697 * 1.22</f>
        <v>-6533036.56</v>
      </c>
      <c r="W697" s="1" t="n">
        <f aca="false">R697/Q697</f>
        <v>0.9163289375</v>
      </c>
      <c r="X697" s="3" t="n">
        <v>1</v>
      </c>
    </row>
    <row r="698" customFormat="false" ht="15" hidden="false" customHeight="false" outlineLevel="0" collapsed="false">
      <c r="A698" s="0" t="s">
        <v>4836</v>
      </c>
      <c r="B698" s="0" t="s">
        <v>4837</v>
      </c>
      <c r="C698" s="0" t="s">
        <v>4838</v>
      </c>
      <c r="D698" s="0" t="s">
        <v>4016</v>
      </c>
      <c r="E698" s="0" t="n">
        <v>6.5</v>
      </c>
      <c r="F698" s="0" t="n">
        <v>48</v>
      </c>
      <c r="G698" s="5" t="n">
        <v>39070</v>
      </c>
      <c r="H698" s="0" t="s">
        <v>4260</v>
      </c>
      <c r="I698" s="0" t="s">
        <v>4839</v>
      </c>
      <c r="J698" s="6" t="n">
        <v>97449</v>
      </c>
      <c r="K698" s="0" t="s">
        <v>4840</v>
      </c>
      <c r="L698" s="5" t="n">
        <v>38940</v>
      </c>
      <c r="M698" s="0" t="s">
        <v>313</v>
      </c>
      <c r="N698" s="0" t="s">
        <v>4841</v>
      </c>
      <c r="O698" s="0" t="s">
        <v>189</v>
      </c>
      <c r="P698" s="0" t="s">
        <v>4842</v>
      </c>
      <c r="Q698" s="0" t="n">
        <f aca="false">LOOKUP(A698,'budget_gross.tsv'!A$2:A$8468,'budget_gross.tsv'!B$2:B$8468)</f>
        <v>12000000</v>
      </c>
      <c r="R698" s="0" t="n">
        <f aca="false">LOOKUP(A698,'budget_gross.tsv'!A$2:A$8468,'budget_gross.tsv'!C$2:C$8468)</f>
        <v>65328121</v>
      </c>
      <c r="S698" s="1" t="n">
        <f aca="false">R698-Q698</f>
        <v>53328121</v>
      </c>
      <c r="T698" s="2" t="n">
        <f aca="false">Q698 * 1.22</f>
        <v>14640000</v>
      </c>
      <c r="U698" s="2" t="n">
        <f aca="false">R698 * 1.22</f>
        <v>79700307.62</v>
      </c>
      <c r="V698" s="2" t="n">
        <f aca="false">S698 * 1.22</f>
        <v>65060307.62</v>
      </c>
      <c r="W698" s="1" t="n">
        <f aca="false">R698/Q698</f>
        <v>5.44401008333333</v>
      </c>
      <c r="X698" s="3" t="n">
        <v>4</v>
      </c>
    </row>
    <row r="699" customFormat="false" ht="15" hidden="false" customHeight="false" outlineLevel="0" collapsed="false">
      <c r="A699" s="0" t="s">
        <v>4843</v>
      </c>
      <c r="B699" s="0" t="s">
        <v>4844</v>
      </c>
      <c r="C699" s="0" t="s">
        <v>4845</v>
      </c>
      <c r="D699" s="0" t="s">
        <v>4016</v>
      </c>
      <c r="E699" s="0" t="n">
        <v>6.9</v>
      </c>
      <c r="F699" s="0" t="n">
        <v>52</v>
      </c>
      <c r="G699" s="5" t="n">
        <v>39098</v>
      </c>
      <c r="H699" s="0" t="s">
        <v>1397</v>
      </c>
      <c r="I699" s="0" t="s">
        <v>4846</v>
      </c>
      <c r="J699" s="6" t="n">
        <v>35637</v>
      </c>
      <c r="K699" s="0" t="s">
        <v>4847</v>
      </c>
      <c r="L699" s="5" t="n">
        <v>38975</v>
      </c>
      <c r="M699" s="0" t="s">
        <v>1987</v>
      </c>
      <c r="N699" s="0" t="s">
        <v>4848</v>
      </c>
      <c r="O699" s="0" t="s">
        <v>28</v>
      </c>
      <c r="P699" s="0" t="s">
        <v>4849</v>
      </c>
      <c r="Q699" s="0" t="n">
        <f aca="false">LOOKUP(A699,'budget_gross.tsv'!A$2:A$8468,'budget_gross.tsv'!B$2:B$8468)</f>
        <v>30000000</v>
      </c>
      <c r="R699" s="0" t="n">
        <f aca="false">LOOKUP(A699,'budget_gross.tsv'!A$2:A$8468,'budget_gross.tsv'!C$2:C$8468)</f>
        <v>38432823</v>
      </c>
      <c r="S699" s="1" t="n">
        <f aca="false">R699-Q699</f>
        <v>8432823</v>
      </c>
      <c r="T699" s="2" t="n">
        <f aca="false">Q699 * 1.22</f>
        <v>36600000</v>
      </c>
      <c r="U699" s="2" t="n">
        <f aca="false">R699 * 1.22</f>
        <v>46888044.06</v>
      </c>
      <c r="V699" s="2" t="n">
        <f aca="false">S699 * 1.22</f>
        <v>10288044.06</v>
      </c>
      <c r="W699" s="1" t="n">
        <f aca="false">R699/Q699</f>
        <v>1.2810941</v>
      </c>
      <c r="X699" s="3" t="n">
        <v>2</v>
      </c>
    </row>
    <row r="700" customFormat="false" ht="15" hidden="false" customHeight="false" outlineLevel="0" collapsed="false">
      <c r="A700" s="0" t="s">
        <v>4850</v>
      </c>
      <c r="B700" s="0" t="s">
        <v>4851</v>
      </c>
      <c r="C700" s="0" t="s">
        <v>4852</v>
      </c>
      <c r="D700" s="0" t="s">
        <v>4016</v>
      </c>
      <c r="E700" s="0" t="n">
        <v>5.5</v>
      </c>
      <c r="F700" s="0" t="n">
        <v>36</v>
      </c>
      <c r="G700" s="5" t="n">
        <v>39098</v>
      </c>
      <c r="H700" s="0" t="s">
        <v>2742</v>
      </c>
      <c r="I700" s="0" t="s">
        <v>4853</v>
      </c>
      <c r="J700" s="6" t="n">
        <v>39231</v>
      </c>
      <c r="K700" s="0" t="s">
        <v>4854</v>
      </c>
      <c r="L700" s="5" t="n">
        <v>38996</v>
      </c>
      <c r="M700" s="0" t="s">
        <v>180</v>
      </c>
      <c r="N700" s="0" t="s">
        <v>428</v>
      </c>
      <c r="O700" s="0" t="s">
        <v>290</v>
      </c>
      <c r="P700" s="0" t="s">
        <v>4855</v>
      </c>
      <c r="Q700" s="0" t="n">
        <f aca="false">LOOKUP(A700,'budget_gross.tsv'!A$2:A$8468,'budget_gross.tsv'!B$2:B$8468)</f>
        <v>12000000</v>
      </c>
      <c r="R700" s="0" t="n">
        <f aca="false">LOOKUP(A700,'budget_gross.tsv'!A$2:A$8468,'budget_gross.tsv'!C$2:C$8468)</f>
        <v>28435406</v>
      </c>
      <c r="S700" s="1" t="n">
        <f aca="false">R700-Q700</f>
        <v>16435406</v>
      </c>
      <c r="T700" s="2" t="n">
        <f aca="false">Q700 * 1.22</f>
        <v>14640000</v>
      </c>
      <c r="U700" s="2" t="n">
        <f aca="false">R700 * 1.22</f>
        <v>34691195.32</v>
      </c>
      <c r="V700" s="2" t="n">
        <f aca="false">S700 * 1.22</f>
        <v>20051195.32</v>
      </c>
      <c r="W700" s="1" t="n">
        <f aca="false">R700/Q700</f>
        <v>2.36961716666667</v>
      </c>
      <c r="X700" s="3" t="n">
        <v>3</v>
      </c>
    </row>
    <row r="701" customFormat="false" ht="15" hidden="false" customHeight="false" outlineLevel="0" collapsed="false">
      <c r="A701" s="0" t="s">
        <v>4856</v>
      </c>
      <c r="B701" s="0" t="s">
        <v>4857</v>
      </c>
      <c r="C701" s="0" t="s">
        <v>4858</v>
      </c>
      <c r="D701" s="0" t="s">
        <v>4016</v>
      </c>
      <c r="E701" s="0" t="n">
        <v>5</v>
      </c>
      <c r="F701" s="0" t="n">
        <v>33</v>
      </c>
      <c r="G701" s="5" t="n">
        <v>39119</v>
      </c>
      <c r="H701" s="0" t="s">
        <v>2096</v>
      </c>
      <c r="I701" s="0" t="s">
        <v>4859</v>
      </c>
      <c r="J701" s="6" t="n">
        <v>41039</v>
      </c>
      <c r="K701" s="0" t="s">
        <v>4860</v>
      </c>
      <c r="L701" s="5" t="n">
        <v>39003</v>
      </c>
      <c r="M701" s="0" t="s">
        <v>165</v>
      </c>
      <c r="N701" s="0" t="s">
        <v>4788</v>
      </c>
      <c r="O701" s="0" t="s">
        <v>100</v>
      </c>
      <c r="P701" s="0" t="s">
        <v>4861</v>
      </c>
      <c r="Q701" s="0" t="n">
        <f aca="false">LOOKUP(A701,'budget_gross.tsv'!A$2:A$8468,'budget_gross.tsv'!B$2:B$8468)</f>
        <v>20000000</v>
      </c>
      <c r="R701" s="0" t="n">
        <f aca="false">LOOKUP(A701,'budget_gross.tsv'!A$2:A$8468,'budget_gross.tsv'!C$2:C$8468)</f>
        <v>39143839</v>
      </c>
      <c r="S701" s="1" t="n">
        <f aca="false">R701-Q701</f>
        <v>19143839</v>
      </c>
      <c r="T701" s="2" t="n">
        <f aca="false">Q701 * 1.22</f>
        <v>24400000</v>
      </c>
      <c r="U701" s="2" t="n">
        <f aca="false">R701 * 1.22</f>
        <v>47755483.58</v>
      </c>
      <c r="V701" s="2" t="n">
        <f aca="false">S701 * 1.22</f>
        <v>23355483.58</v>
      </c>
      <c r="W701" s="1" t="n">
        <f aca="false">R701/Q701</f>
        <v>1.95719195</v>
      </c>
      <c r="X701" s="3" t="n">
        <v>2</v>
      </c>
    </row>
    <row r="702" customFormat="false" ht="15" hidden="false" customHeight="false" outlineLevel="0" collapsed="false">
      <c r="A702" s="0" t="s">
        <v>4862</v>
      </c>
      <c r="B702" s="0" t="s">
        <v>4863</v>
      </c>
      <c r="C702" s="0" t="s">
        <v>4864</v>
      </c>
      <c r="D702" s="0" t="s">
        <v>4016</v>
      </c>
      <c r="E702" s="0" t="n">
        <v>6.2</v>
      </c>
      <c r="F702" s="0" t="n">
        <v>39</v>
      </c>
      <c r="G702" s="5" t="n">
        <v>39133</v>
      </c>
      <c r="H702" s="0" t="s">
        <v>86</v>
      </c>
      <c r="I702" s="0" t="s">
        <v>4865</v>
      </c>
      <c r="J702" s="6" t="n">
        <v>29040</v>
      </c>
      <c r="K702" s="0" t="s">
        <v>4866</v>
      </c>
      <c r="L702" s="5" t="n">
        <v>39003</v>
      </c>
      <c r="M702" s="0" t="s">
        <v>831</v>
      </c>
      <c r="N702" s="0" t="s">
        <v>437</v>
      </c>
      <c r="O702" s="0" t="s">
        <v>90</v>
      </c>
      <c r="P702" s="0" t="s">
        <v>4867</v>
      </c>
      <c r="Q702" s="0" t="n">
        <f aca="false">LOOKUP(A702,'budget_gross.tsv'!A$2:A$8468,'budget_gross.tsv'!B$2:B$8468)</f>
        <v>20000000</v>
      </c>
      <c r="R702" s="0" t="n">
        <f aca="false">LOOKUP(A702,'budget_gross.tsv'!A$2:A$8468,'budget_gross.tsv'!C$2:C$8468)</f>
        <v>37442180</v>
      </c>
      <c r="S702" s="1" t="n">
        <f aca="false">R702-Q702</f>
        <v>17442180</v>
      </c>
      <c r="T702" s="2" t="n">
        <f aca="false">Q702 * 1.22</f>
        <v>24400000</v>
      </c>
      <c r="U702" s="2" t="n">
        <f aca="false">R702 * 1.22</f>
        <v>45679459.6</v>
      </c>
      <c r="V702" s="2" t="n">
        <f aca="false">S702 * 1.22</f>
        <v>21279459.6</v>
      </c>
      <c r="W702" s="1" t="n">
        <f aca="false">R702/Q702</f>
        <v>1.872109</v>
      </c>
      <c r="X702" s="3" t="n">
        <v>2</v>
      </c>
    </row>
    <row r="703" customFormat="false" ht="15" hidden="false" customHeight="false" outlineLevel="0" collapsed="false">
      <c r="A703" s="0" t="s">
        <v>4868</v>
      </c>
      <c r="B703" s="0" t="s">
        <v>4869</v>
      </c>
      <c r="C703" s="0" t="s">
        <v>4870</v>
      </c>
      <c r="D703" s="0" t="s">
        <v>4016</v>
      </c>
      <c r="E703" s="0" t="n">
        <v>6.7</v>
      </c>
      <c r="F703" s="0" t="n">
        <v>62</v>
      </c>
      <c r="G703" s="5" t="n">
        <v>39112</v>
      </c>
      <c r="H703" s="0" t="s">
        <v>1432</v>
      </c>
      <c r="I703" s="0" t="s">
        <v>4871</v>
      </c>
      <c r="J703" s="6" t="n">
        <v>9530</v>
      </c>
      <c r="K703" s="0" t="s">
        <v>4872</v>
      </c>
      <c r="L703" s="5" t="n">
        <v>39017</v>
      </c>
      <c r="M703" s="0" t="s">
        <v>133</v>
      </c>
      <c r="N703" s="0" t="s">
        <v>4873</v>
      </c>
      <c r="O703" s="0" t="s">
        <v>135</v>
      </c>
      <c r="P703" s="0" t="s">
        <v>4874</v>
      </c>
      <c r="Q703" s="0" t="n">
        <f aca="false">LOOKUP(A703,'budget_gross.tsv'!A$2:A$8468,'budget_gross.tsv'!B$2:B$8468)</f>
        <v>14000000</v>
      </c>
      <c r="R703" s="0" t="n">
        <f aca="false">LOOKUP(A703,'budget_gross.tsv'!A$2:A$8468,'budget_gross.tsv'!C$2:C$8468)</f>
        <v>4291965</v>
      </c>
      <c r="S703" s="1" t="n">
        <f aca="false">R703-Q703</f>
        <v>-9708035</v>
      </c>
      <c r="T703" s="2" t="n">
        <f aca="false">Q703 * 1.22</f>
        <v>17080000</v>
      </c>
      <c r="U703" s="2" t="n">
        <f aca="false">R703 * 1.22</f>
        <v>5236197.3</v>
      </c>
      <c r="V703" s="2" t="n">
        <f aca="false">S703 * 1.22</f>
        <v>-11843802.7</v>
      </c>
      <c r="W703" s="1" t="n">
        <f aca="false">R703/Q703</f>
        <v>0.306568928571429</v>
      </c>
      <c r="X703" s="3" t="n">
        <v>1</v>
      </c>
    </row>
    <row r="704" customFormat="false" ht="15" hidden="false" customHeight="false" outlineLevel="0" collapsed="false">
      <c r="A704" s="0" t="s">
        <v>4875</v>
      </c>
      <c r="B704" s="0" t="s">
        <v>4876</v>
      </c>
      <c r="C704" s="0" t="s">
        <v>4877</v>
      </c>
      <c r="D704" s="0" t="s">
        <v>4016</v>
      </c>
      <c r="E704" s="0" t="n">
        <v>7.6</v>
      </c>
      <c r="F704" s="0" t="n">
        <v>67</v>
      </c>
      <c r="G704" s="5" t="n">
        <v>39140</v>
      </c>
      <c r="H704" s="0" t="s">
        <v>1397</v>
      </c>
      <c r="I704" s="0" t="s">
        <v>4878</v>
      </c>
      <c r="J704" s="6" t="n">
        <v>196166</v>
      </c>
      <c r="K704" s="0" t="s">
        <v>4879</v>
      </c>
      <c r="L704" s="5" t="n">
        <v>39031</v>
      </c>
      <c r="M704" s="0" t="s">
        <v>756</v>
      </c>
      <c r="N704" s="0" t="s">
        <v>4066</v>
      </c>
      <c r="O704" s="0" t="s">
        <v>4880</v>
      </c>
      <c r="P704" s="0" t="s">
        <v>4881</v>
      </c>
      <c r="Q704" s="0" t="n">
        <f aca="false">LOOKUP(A704,'budget_gross.tsv'!A$2:A$8468,'budget_gross.tsv'!B$2:B$8468)</f>
        <v>38000000</v>
      </c>
      <c r="R704" s="0" t="n">
        <f aca="false">LOOKUP(A704,'budget_gross.tsv'!A$2:A$8468,'budget_gross.tsv'!C$2:C$8468)</f>
        <v>40137776</v>
      </c>
      <c r="S704" s="1" t="n">
        <f aca="false">R704-Q704</f>
        <v>2137776</v>
      </c>
      <c r="T704" s="2" t="n">
        <f aca="false">Q704 * 1.22</f>
        <v>46360000</v>
      </c>
      <c r="U704" s="2" t="n">
        <f aca="false">R704 * 1.22</f>
        <v>48968086.72</v>
      </c>
      <c r="V704" s="2" t="n">
        <f aca="false">S704 * 1.22</f>
        <v>2608086.72</v>
      </c>
      <c r="W704" s="1" t="n">
        <f aca="false">R704/Q704</f>
        <v>1.05625726315789</v>
      </c>
      <c r="X704" s="3" t="n">
        <v>2</v>
      </c>
    </row>
    <row r="705" customFormat="false" ht="15" hidden="false" customHeight="false" outlineLevel="0" collapsed="false">
      <c r="A705" s="0" t="s">
        <v>4882</v>
      </c>
      <c r="B705" s="0" t="s">
        <v>4883</v>
      </c>
      <c r="C705" s="0" t="s">
        <v>4884</v>
      </c>
      <c r="D705" s="0" t="s">
        <v>4016</v>
      </c>
      <c r="E705" s="0" t="n">
        <v>4.8</v>
      </c>
      <c r="F705" s="0" t="n">
        <v>38</v>
      </c>
      <c r="G705" s="5" t="n">
        <v>39140</v>
      </c>
      <c r="H705" s="0" t="s">
        <v>1432</v>
      </c>
      <c r="I705" s="0" t="s">
        <v>4885</v>
      </c>
      <c r="J705" s="6" t="n">
        <v>10330</v>
      </c>
      <c r="K705" s="0" t="s">
        <v>4886</v>
      </c>
      <c r="L705" s="5" t="n">
        <v>39031</v>
      </c>
      <c r="M705" s="0" t="s">
        <v>107</v>
      </c>
      <c r="N705" s="0" t="s">
        <v>1122</v>
      </c>
      <c r="O705" s="0" t="s">
        <v>28</v>
      </c>
      <c r="P705" s="0" t="s">
        <v>4887</v>
      </c>
      <c r="Q705" s="0" t="n">
        <f aca="false">LOOKUP(A705,'budget_gross.tsv'!A$2:A$8468,'budget_gross.tsv'!B$2:B$8468)</f>
        <v>15000000</v>
      </c>
      <c r="R705" s="0" t="n">
        <f aca="false">LOOKUP(A705,'budget_gross.tsv'!A$2:A$8468,'budget_gross.tsv'!C$2:C$8468)</f>
        <v>7749851</v>
      </c>
      <c r="S705" s="1" t="n">
        <f aca="false">R705-Q705</f>
        <v>-7250149</v>
      </c>
      <c r="T705" s="2" t="n">
        <f aca="false">Q705 * 1.22</f>
        <v>18300000</v>
      </c>
      <c r="U705" s="2" t="n">
        <f aca="false">R705 * 1.22</f>
        <v>9454818.22</v>
      </c>
      <c r="V705" s="2" t="n">
        <f aca="false">S705 * 1.22</f>
        <v>-8845181.78</v>
      </c>
      <c r="W705" s="1" t="n">
        <f aca="false">R705/Q705</f>
        <v>0.516656733333333</v>
      </c>
      <c r="X705" s="3" t="n">
        <v>1</v>
      </c>
    </row>
    <row r="706" customFormat="false" ht="15" hidden="false" customHeight="false" outlineLevel="0" collapsed="false">
      <c r="A706" s="0" t="s">
        <v>4888</v>
      </c>
      <c r="B706" s="0" t="s">
        <v>4889</v>
      </c>
      <c r="C706" s="0" t="s">
        <v>4890</v>
      </c>
      <c r="D706" s="0" t="s">
        <v>4016</v>
      </c>
      <c r="E706" s="0" t="n">
        <v>6.9</v>
      </c>
      <c r="F706" s="0" t="n">
        <v>52</v>
      </c>
      <c r="G706" s="5" t="n">
        <v>39154</v>
      </c>
      <c r="H706" s="0" t="s">
        <v>1397</v>
      </c>
      <c r="I706" s="0" t="s">
        <v>4891</v>
      </c>
      <c r="J706" s="6" t="n">
        <v>196721</v>
      </c>
      <c r="K706" s="0" t="s">
        <v>4508</v>
      </c>
      <c r="L706" s="5" t="n">
        <v>39059</v>
      </c>
      <c r="M706" s="0" t="s">
        <v>728</v>
      </c>
      <c r="N706" s="0" t="s">
        <v>428</v>
      </c>
      <c r="O706" s="0" t="s">
        <v>198</v>
      </c>
      <c r="P706" s="0" t="s">
        <v>4892</v>
      </c>
      <c r="Q706" s="0" t="n">
        <f aca="false">LOOKUP(A706,'budget_gross.tsv'!A$2:A$8468,'budget_gross.tsv'!B$2:B$8468)</f>
        <v>85000000</v>
      </c>
      <c r="R706" s="0" t="n">
        <f aca="false">LOOKUP(A706,'budget_gross.tsv'!A$2:A$8468,'budget_gross.tsv'!C$2:C$8468)</f>
        <v>63224849</v>
      </c>
      <c r="S706" s="1" t="n">
        <f aca="false">R706-Q706</f>
        <v>-21775151</v>
      </c>
      <c r="T706" s="2" t="n">
        <f aca="false">Q706 * 1.22</f>
        <v>103700000</v>
      </c>
      <c r="U706" s="2" t="n">
        <f aca="false">R706 * 1.22</f>
        <v>77134315.78</v>
      </c>
      <c r="V706" s="2" t="n">
        <f aca="false">S706 * 1.22</f>
        <v>-26565684.22</v>
      </c>
      <c r="W706" s="1" t="n">
        <f aca="false">R706/Q706</f>
        <v>0.743821752941176</v>
      </c>
      <c r="X706" s="3" t="n">
        <v>1</v>
      </c>
    </row>
    <row r="707" customFormat="false" ht="15" hidden="false" customHeight="false" outlineLevel="0" collapsed="false">
      <c r="A707" s="0" t="s">
        <v>4893</v>
      </c>
      <c r="B707" s="0" t="s">
        <v>4894</v>
      </c>
      <c r="C707" s="0" t="s">
        <v>4895</v>
      </c>
      <c r="D707" s="0" t="s">
        <v>4016</v>
      </c>
      <c r="E707" s="0" t="n">
        <v>5.3</v>
      </c>
      <c r="F707" s="0" t="n">
        <v>44</v>
      </c>
      <c r="G707" s="5" t="n">
        <v>39220</v>
      </c>
      <c r="H707" s="0" t="s">
        <v>4896</v>
      </c>
      <c r="I707" s="0" t="s">
        <v>4897</v>
      </c>
      <c r="J707" s="6" t="n">
        <v>20162</v>
      </c>
      <c r="K707" s="0" t="s">
        <v>4898</v>
      </c>
      <c r="L707" s="5" t="n">
        <v>39094</v>
      </c>
      <c r="M707" s="0" t="s">
        <v>347</v>
      </c>
      <c r="N707" s="0" t="s">
        <v>4502</v>
      </c>
      <c r="O707" s="0" t="s">
        <v>626</v>
      </c>
      <c r="P707" s="0" t="s">
        <v>4899</v>
      </c>
      <c r="Q707" s="0" t="n">
        <f aca="false">LOOKUP(A707,'budget_gross.tsv'!A$2:A$8468,'budget_gross.tsv'!B$2:B$8468)</f>
        <v>14000000</v>
      </c>
      <c r="R707" s="0" t="n">
        <f aca="false">LOOKUP(A707,'budget_gross.tsv'!A$2:A$8468,'budget_gross.tsv'!C$2:C$8468)</f>
        <v>61356221</v>
      </c>
      <c r="S707" s="1" t="n">
        <f aca="false">R707-Q707</f>
        <v>47356221</v>
      </c>
      <c r="T707" s="2" t="n">
        <f aca="false">Q707 * 1.18</f>
        <v>16520000</v>
      </c>
      <c r="U707" s="2" t="n">
        <f aca="false">R707 * 1.18</f>
        <v>72400340.78</v>
      </c>
      <c r="V707" s="2" t="n">
        <f aca="false">S707 * 1.18</f>
        <v>55880340.78</v>
      </c>
      <c r="W707" s="1" t="n">
        <f aca="false">R707/Q707</f>
        <v>4.38258721428571</v>
      </c>
      <c r="X707" s="3" t="n">
        <v>4</v>
      </c>
    </row>
    <row r="708" customFormat="false" ht="15" hidden="false" customHeight="false" outlineLevel="0" collapsed="false">
      <c r="A708" s="0" t="s">
        <v>4900</v>
      </c>
      <c r="B708" s="0" t="s">
        <v>4901</v>
      </c>
      <c r="C708" s="0" t="s">
        <v>4902</v>
      </c>
      <c r="D708" s="0" t="s">
        <v>4016</v>
      </c>
      <c r="E708" s="0" t="n">
        <v>6.5</v>
      </c>
      <c r="F708" s="0" t="n">
        <v>40</v>
      </c>
      <c r="G708" s="5" t="n">
        <v>40322</v>
      </c>
      <c r="H708" s="0" t="s">
        <v>4903</v>
      </c>
      <c r="I708" s="0" t="s">
        <v>4904</v>
      </c>
      <c r="J708" s="6" t="n">
        <v>3348</v>
      </c>
      <c r="K708" s="0" t="s">
        <v>4905</v>
      </c>
      <c r="L708" s="5" t="n">
        <v>39109</v>
      </c>
      <c r="M708" s="0" t="s">
        <v>427</v>
      </c>
      <c r="N708" s="0" t="s">
        <v>1525</v>
      </c>
      <c r="O708" s="0" t="s">
        <v>781</v>
      </c>
      <c r="P708" s="0" t="s">
        <v>4906</v>
      </c>
      <c r="Q708" s="0" t="n">
        <f aca="false">LOOKUP(A708,'budget_gross.tsv'!A$2:A$8468,'budget_gross.tsv'!B$2:B$8468)</f>
        <v>1500000</v>
      </c>
      <c r="R708" s="0" t="n">
        <f aca="false">LOOKUP(A708,'budget_gross.tsv'!A$2:A$8468,'budget_gross.tsv'!C$2:C$8468)</f>
        <v>3072</v>
      </c>
      <c r="S708" s="1" t="n">
        <f aca="false">R708-Q708</f>
        <v>-1496928</v>
      </c>
      <c r="T708" s="2" t="n">
        <f aca="false">Q708 * 1.18</f>
        <v>1770000</v>
      </c>
      <c r="U708" s="2" t="n">
        <f aca="false">R708 * 1.18</f>
        <v>3624.96</v>
      </c>
      <c r="V708" s="2" t="n">
        <f aca="false">S708 * 1.18</f>
        <v>-1766375.04</v>
      </c>
      <c r="W708" s="1" t="n">
        <f aca="false">R708/Q708</f>
        <v>0.002048</v>
      </c>
      <c r="X708" s="3" t="n">
        <v>1</v>
      </c>
    </row>
    <row r="709" customFormat="false" ht="15" hidden="false" customHeight="false" outlineLevel="0" collapsed="false">
      <c r="A709" s="0" t="s">
        <v>4907</v>
      </c>
      <c r="B709" s="0" t="s">
        <v>4908</v>
      </c>
      <c r="C709" s="0" t="s">
        <v>4909</v>
      </c>
      <c r="D709" s="0" t="s">
        <v>4016</v>
      </c>
      <c r="E709" s="0" t="n">
        <v>5.7</v>
      </c>
      <c r="F709" s="0" t="s">
        <v>28</v>
      </c>
      <c r="G709" s="5" t="n">
        <v>39661</v>
      </c>
      <c r="H709" s="0" t="s">
        <v>4910</v>
      </c>
      <c r="I709" s="0" t="s">
        <v>4911</v>
      </c>
      <c r="J709" s="0" t="n">
        <v>56</v>
      </c>
      <c r="K709" s="0" t="s">
        <v>4912</v>
      </c>
      <c r="L709" s="5" t="n">
        <v>39144</v>
      </c>
      <c r="M709" s="0" t="s">
        <v>107</v>
      </c>
      <c r="N709" s="0" t="s">
        <v>289</v>
      </c>
      <c r="O709" s="0" t="s">
        <v>117</v>
      </c>
      <c r="P709" s="0" t="s">
        <v>1065</v>
      </c>
      <c r="Q709" s="0" t="n">
        <f aca="false">LOOKUP(A709,'budget_gross.tsv'!A$2:A$8468,'budget_gross.tsv'!B$2:B$8468)</f>
        <v>500000</v>
      </c>
      <c r="R709" s="0" t="n">
        <f aca="false">LOOKUP(A709,'budget_gross.tsv'!A$2:A$8468,'budget_gross.tsv'!C$2:C$8468)</f>
        <v>51408</v>
      </c>
      <c r="S709" s="1" t="n">
        <f aca="false">R709-Q709</f>
        <v>-448592</v>
      </c>
      <c r="T709" s="2" t="n">
        <f aca="false">Q709 * 1.18</f>
        <v>590000</v>
      </c>
      <c r="U709" s="2" t="n">
        <f aca="false">R709 * 1.18</f>
        <v>60661.44</v>
      </c>
      <c r="V709" s="2" t="n">
        <f aca="false">S709 * 1.18</f>
        <v>-529338.56</v>
      </c>
      <c r="W709" s="1" t="n">
        <f aca="false">R709/Q709</f>
        <v>0.102816</v>
      </c>
      <c r="X709" s="3" t="n">
        <v>1</v>
      </c>
    </row>
    <row r="710" customFormat="false" ht="15" hidden="false" customHeight="false" outlineLevel="0" collapsed="false">
      <c r="A710" s="0" t="s">
        <v>4913</v>
      </c>
      <c r="B710" s="0" t="s">
        <v>4914</v>
      </c>
      <c r="C710" s="0" t="s">
        <v>4915</v>
      </c>
      <c r="D710" s="0" t="s">
        <v>4016</v>
      </c>
      <c r="E710" s="0" t="n">
        <v>6.2</v>
      </c>
      <c r="F710" s="0" t="n">
        <v>59</v>
      </c>
      <c r="G710" s="5" t="n">
        <v>39385</v>
      </c>
      <c r="H710" s="0" t="s">
        <v>1397</v>
      </c>
      <c r="I710" s="0" t="s">
        <v>4916</v>
      </c>
      <c r="J710" s="6" t="n">
        <v>415052</v>
      </c>
      <c r="K710" s="0" t="s">
        <v>3282</v>
      </c>
      <c r="L710" s="5" t="n">
        <v>39206</v>
      </c>
      <c r="M710" s="0" t="s">
        <v>4917</v>
      </c>
      <c r="N710" s="0" t="s">
        <v>801</v>
      </c>
      <c r="O710" s="0" t="s">
        <v>4918</v>
      </c>
      <c r="P710" s="0" t="s">
        <v>4919</v>
      </c>
      <c r="Q710" s="0" t="n">
        <f aca="false">LOOKUP(A710,'budget_gross.tsv'!A$2:A$8468,'budget_gross.tsv'!B$2:B$8468)</f>
        <v>258000000</v>
      </c>
      <c r="R710" s="0" t="n">
        <f aca="false">LOOKUP(A710,'budget_gross.tsv'!A$2:A$8468,'budget_gross.tsv'!C$2:C$8468)</f>
        <v>336530303</v>
      </c>
      <c r="S710" s="1" t="n">
        <f aca="false">R710-Q710</f>
        <v>78530303</v>
      </c>
      <c r="T710" s="2" t="n">
        <f aca="false">Q710 * 1.18</f>
        <v>304440000</v>
      </c>
      <c r="U710" s="2" t="n">
        <f aca="false">R710 * 1.18</f>
        <v>397105757.54</v>
      </c>
      <c r="V710" s="2" t="n">
        <f aca="false">S710 * 1.18</f>
        <v>92665757.54</v>
      </c>
      <c r="W710" s="1" t="n">
        <f aca="false">R710/Q710</f>
        <v>1.30438101937984</v>
      </c>
      <c r="X710" s="3" t="n">
        <v>2</v>
      </c>
    </row>
    <row r="711" customFormat="false" ht="15" hidden="false" customHeight="false" outlineLevel="0" collapsed="false">
      <c r="A711" s="0" t="s">
        <v>4920</v>
      </c>
      <c r="B711" s="0" t="s">
        <v>4921</v>
      </c>
      <c r="C711" s="0" t="s">
        <v>4922</v>
      </c>
      <c r="D711" s="0" t="s">
        <v>4016</v>
      </c>
      <c r="E711" s="0" t="n">
        <v>4.8</v>
      </c>
      <c r="F711" s="0" t="n">
        <v>38</v>
      </c>
      <c r="G711" s="5" t="n">
        <v>39329</v>
      </c>
      <c r="H711" s="0" t="s">
        <v>2980</v>
      </c>
      <c r="I711" s="0" t="s">
        <v>4923</v>
      </c>
      <c r="J711" s="6" t="n">
        <v>39917</v>
      </c>
      <c r="K711" s="0" t="s">
        <v>4924</v>
      </c>
      <c r="L711" s="5" t="n">
        <v>39248</v>
      </c>
      <c r="M711" s="0" t="s">
        <v>89</v>
      </c>
      <c r="N711" s="0" t="s">
        <v>801</v>
      </c>
      <c r="O711" s="0" t="s">
        <v>90</v>
      </c>
      <c r="P711" s="0" t="s">
        <v>4925</v>
      </c>
      <c r="Q711" s="0" t="n">
        <f aca="false">LOOKUP(A711,'budget_gross.tsv'!A$2:A$8468,'budget_gross.tsv'!B$2:B$8468)</f>
        <v>21000000</v>
      </c>
      <c r="R711" s="0" t="n">
        <f aca="false">LOOKUP(A711,'budget_gross.tsv'!A$2:A$8468,'budget_gross.tsv'!C$2:C$8468)</f>
        <v>480314</v>
      </c>
      <c r="S711" s="1" t="n">
        <f aca="false">R711-Q711</f>
        <v>-20519686</v>
      </c>
      <c r="T711" s="2" t="n">
        <f aca="false">Q711 * 1.18</f>
        <v>24780000</v>
      </c>
      <c r="U711" s="2" t="n">
        <f aca="false">R711 * 1.18</f>
        <v>566770.52</v>
      </c>
      <c r="V711" s="2" t="n">
        <f aca="false">S711 * 1.18</f>
        <v>-24213229.48</v>
      </c>
      <c r="W711" s="1" t="n">
        <f aca="false">R711/Q711</f>
        <v>0.0228720952380952</v>
      </c>
      <c r="X711" s="3" t="n">
        <v>1</v>
      </c>
    </row>
    <row r="712" customFormat="false" ht="15" hidden="false" customHeight="false" outlineLevel="0" collapsed="false">
      <c r="A712" s="0" t="s">
        <v>4926</v>
      </c>
      <c r="B712" s="0" t="s">
        <v>4927</v>
      </c>
      <c r="C712" s="0" t="s">
        <v>4928</v>
      </c>
      <c r="D712" s="0" t="s">
        <v>4016</v>
      </c>
      <c r="E712" s="0" t="n">
        <v>7</v>
      </c>
      <c r="F712" s="0" t="n">
        <v>68</v>
      </c>
      <c r="G712" s="5" t="n">
        <v>39826</v>
      </c>
      <c r="H712" s="0" t="s">
        <v>4929</v>
      </c>
      <c r="I712" s="0" t="s">
        <v>4930</v>
      </c>
      <c r="J712" s="0" t="n">
        <v>256</v>
      </c>
      <c r="K712" s="0" t="s">
        <v>4931</v>
      </c>
      <c r="L712" s="5" t="n">
        <v>39254</v>
      </c>
      <c r="M712" s="0" t="s">
        <v>1079</v>
      </c>
      <c r="N712" s="0" t="s">
        <v>446</v>
      </c>
      <c r="O712" s="0" t="s">
        <v>832</v>
      </c>
      <c r="P712" s="0" t="s">
        <v>4932</v>
      </c>
      <c r="Q712" s="0" t="n">
        <f aca="false">LOOKUP(A712,'budget_gross.tsv'!A$2:A$8468,'budget_gross.tsv'!B$2:B$8468)</f>
        <v>35000</v>
      </c>
      <c r="R712" s="0" t="n">
        <f aca="false">LOOKUP(A712,'budget_gross.tsv'!A$2:A$8468,'budget_gross.tsv'!C$2:C$8468)</f>
        <v>74494</v>
      </c>
      <c r="S712" s="1" t="n">
        <f aca="false">R712-Q712</f>
        <v>39494</v>
      </c>
      <c r="T712" s="2" t="n">
        <f aca="false">Q712 * 1.18</f>
        <v>41300</v>
      </c>
      <c r="U712" s="2" t="n">
        <f aca="false">R712 * 1.18</f>
        <v>87902.92</v>
      </c>
      <c r="V712" s="2" t="n">
        <f aca="false">S712 * 1.18</f>
        <v>46602.92</v>
      </c>
      <c r="W712" s="1" t="n">
        <f aca="false">R712/Q712</f>
        <v>2.1284</v>
      </c>
      <c r="X712" s="3" t="n">
        <v>3</v>
      </c>
    </row>
    <row r="713" customFormat="false" ht="15" hidden="false" customHeight="false" outlineLevel="0" collapsed="false">
      <c r="A713" s="0" t="s">
        <v>4933</v>
      </c>
      <c r="B713" s="0" t="s">
        <v>4934</v>
      </c>
      <c r="C713" s="0" t="s">
        <v>4935</v>
      </c>
      <c r="D713" s="0" t="s">
        <v>4016</v>
      </c>
      <c r="E713" s="0" t="n">
        <v>6</v>
      </c>
      <c r="F713" s="0" t="n">
        <v>37</v>
      </c>
      <c r="G713" s="5" t="n">
        <v>39392</v>
      </c>
      <c r="H713" s="0" t="s">
        <v>86</v>
      </c>
      <c r="I713" s="0" t="s">
        <v>4936</v>
      </c>
      <c r="J713" s="6" t="n">
        <v>125403</v>
      </c>
      <c r="K713" s="0" t="s">
        <v>3082</v>
      </c>
      <c r="L713" s="5" t="n">
        <v>39283</v>
      </c>
      <c r="M713" s="0" t="s">
        <v>831</v>
      </c>
      <c r="N713" s="0" t="s">
        <v>428</v>
      </c>
      <c r="O713" s="0" t="s">
        <v>4937</v>
      </c>
      <c r="P713" s="0" t="s">
        <v>4938</v>
      </c>
      <c r="Q713" s="0" t="n">
        <f aca="false">LOOKUP(A713,'budget_gross.tsv'!A$2:A$8468,'budget_gross.tsv'!B$2:B$8468)</f>
        <v>85000000</v>
      </c>
      <c r="R713" s="0" t="n">
        <f aca="false">LOOKUP(A713,'budget_gross.tsv'!A$2:A$8468,'budget_gross.tsv'!C$2:C$8468)</f>
        <v>120059556</v>
      </c>
      <c r="S713" s="1" t="n">
        <f aca="false">R713-Q713</f>
        <v>35059556</v>
      </c>
      <c r="T713" s="2" t="n">
        <f aca="false">Q713 * 1.18</f>
        <v>100300000</v>
      </c>
      <c r="U713" s="2" t="n">
        <f aca="false">R713 * 1.18</f>
        <v>141670276.08</v>
      </c>
      <c r="V713" s="2" t="n">
        <f aca="false">S713 * 1.18</f>
        <v>41370276.08</v>
      </c>
      <c r="W713" s="1" t="n">
        <f aca="false">R713/Q713</f>
        <v>1.41246536470588</v>
      </c>
      <c r="X713" s="3" t="n">
        <v>2</v>
      </c>
    </row>
    <row r="714" customFormat="false" ht="15" hidden="false" customHeight="false" outlineLevel="0" collapsed="false">
      <c r="A714" s="0" t="s">
        <v>4939</v>
      </c>
      <c r="B714" s="0" t="s">
        <v>4940</v>
      </c>
      <c r="C714" s="0" t="s">
        <v>4941</v>
      </c>
      <c r="D714" s="0" t="s">
        <v>4016</v>
      </c>
      <c r="E714" s="0" t="n">
        <v>8.1</v>
      </c>
      <c r="F714" s="0" t="n">
        <v>85</v>
      </c>
      <c r="G714" s="5" t="n">
        <v>39427</v>
      </c>
      <c r="H714" s="0" t="s">
        <v>86</v>
      </c>
      <c r="I714" s="0" t="s">
        <v>4942</v>
      </c>
      <c r="J714" s="6" t="n">
        <v>534400</v>
      </c>
      <c r="K714" s="0" t="s">
        <v>4615</v>
      </c>
      <c r="L714" s="5" t="n">
        <v>39297</v>
      </c>
      <c r="M714" s="0" t="s">
        <v>831</v>
      </c>
      <c r="N714" s="0" t="s">
        <v>4381</v>
      </c>
      <c r="O714" s="0" t="s">
        <v>4943</v>
      </c>
      <c r="P714" s="0" t="s">
        <v>4944</v>
      </c>
      <c r="Q714" s="0" t="n">
        <f aca="false">LOOKUP(A714,'budget_gross.tsv'!A$2:A$8468,'budget_gross.tsv'!B$2:B$8468)</f>
        <v>110000000</v>
      </c>
      <c r="R714" s="0" t="n">
        <f aca="false">LOOKUP(A714,'budget_gross.tsv'!A$2:A$8468,'budget_gross.tsv'!C$2:C$8468)</f>
        <v>227471070</v>
      </c>
      <c r="S714" s="1" t="n">
        <f aca="false">R714-Q714</f>
        <v>117471070</v>
      </c>
      <c r="T714" s="2" t="n">
        <f aca="false">Q714 * 1.18</f>
        <v>129800000</v>
      </c>
      <c r="U714" s="2" t="n">
        <f aca="false">R714 * 1.18</f>
        <v>268415862.6</v>
      </c>
      <c r="V714" s="2" t="n">
        <f aca="false">S714 * 1.18</f>
        <v>138615862.6</v>
      </c>
      <c r="W714" s="1" t="n">
        <f aca="false">R714/Q714</f>
        <v>2.06791881818182</v>
      </c>
      <c r="X714" s="3" t="n">
        <v>3</v>
      </c>
    </row>
    <row r="715" customFormat="false" ht="15" hidden="false" customHeight="false" outlineLevel="0" collapsed="false">
      <c r="A715" s="0" t="s">
        <v>4945</v>
      </c>
      <c r="B715" s="0" t="n">
        <v>12</v>
      </c>
      <c r="C715" s="0" t="s">
        <v>4946</v>
      </c>
      <c r="D715" s="0" t="s">
        <v>4016</v>
      </c>
      <c r="E715" s="0" t="n">
        <v>7.8</v>
      </c>
      <c r="F715" s="0" t="n">
        <v>72</v>
      </c>
      <c r="G715" s="5" t="n">
        <v>40008</v>
      </c>
      <c r="H715" s="0" t="s">
        <v>2987</v>
      </c>
      <c r="I715" s="0" t="s">
        <v>4947</v>
      </c>
      <c r="J715" s="6" t="n">
        <v>12282</v>
      </c>
      <c r="K715" s="0" t="s">
        <v>4948</v>
      </c>
      <c r="L715" s="5" t="n">
        <v>39345</v>
      </c>
      <c r="M715" s="0" t="s">
        <v>1129</v>
      </c>
      <c r="N715" s="0" t="s">
        <v>4949</v>
      </c>
      <c r="O715" s="0" t="s">
        <v>4950</v>
      </c>
      <c r="P715" s="0" t="s">
        <v>4951</v>
      </c>
      <c r="Q715" s="0" t="n">
        <f aca="false">LOOKUP(A715,'budget_gross.tsv'!A$2:A$8468,'budget_gross.tsv'!B$2:B$8468)</f>
        <v>4000000</v>
      </c>
      <c r="R715" s="0" t="n">
        <f aca="false">LOOKUP(A715,'budget_gross.tsv'!A$2:A$8468,'budget_gross.tsv'!C$2:C$8468)</f>
        <v>125120</v>
      </c>
      <c r="S715" s="1" t="n">
        <f aca="false">R715-Q715</f>
        <v>-3874880</v>
      </c>
      <c r="T715" s="2" t="n">
        <f aca="false">Q715 * 1.18</f>
        <v>4720000</v>
      </c>
      <c r="U715" s="2" t="n">
        <f aca="false">R715 * 1.18</f>
        <v>147641.6</v>
      </c>
      <c r="V715" s="2" t="n">
        <f aca="false">S715 * 1.18</f>
        <v>-4572358.4</v>
      </c>
      <c r="W715" s="1" t="n">
        <f aca="false">R715/Q715</f>
        <v>0.03128</v>
      </c>
      <c r="X715" s="3" t="n">
        <v>1</v>
      </c>
    </row>
    <row r="716" customFormat="false" ht="15" hidden="false" customHeight="false" outlineLevel="0" collapsed="false">
      <c r="A716" s="0" t="s">
        <v>4952</v>
      </c>
      <c r="B716" s="0" t="s">
        <v>4953</v>
      </c>
      <c r="C716" s="0" t="s">
        <v>4954</v>
      </c>
      <c r="D716" s="0" t="s">
        <v>4016</v>
      </c>
      <c r="E716" s="0" t="n">
        <v>6.3</v>
      </c>
      <c r="F716" s="0" t="n">
        <v>45</v>
      </c>
      <c r="G716" s="5" t="n">
        <v>39469</v>
      </c>
      <c r="H716" s="0" t="s">
        <v>86</v>
      </c>
      <c r="I716" s="0" t="s">
        <v>4955</v>
      </c>
      <c r="J716" s="6" t="n">
        <v>39995</v>
      </c>
      <c r="K716" s="0" t="s">
        <v>2975</v>
      </c>
      <c r="L716" s="5" t="n">
        <v>39346</v>
      </c>
      <c r="M716" s="0" t="s">
        <v>2069</v>
      </c>
      <c r="N716" s="0" t="s">
        <v>428</v>
      </c>
      <c r="O716" s="0" t="s">
        <v>28</v>
      </c>
      <c r="P716" s="0" t="s">
        <v>4956</v>
      </c>
      <c r="Q716" s="0" t="n">
        <f aca="false">LOOKUP(A716,'budget_gross.tsv'!A$2:A$8468,'budget_gross.tsv'!B$2:B$8468)</f>
        <v>16500000</v>
      </c>
      <c r="R716" s="0" t="n">
        <f aca="false">LOOKUP(A716,'budget_gross.tsv'!A$2:A$8468,'budget_gross.tsv'!C$2:C$8468)</f>
        <v>11892415</v>
      </c>
      <c r="S716" s="1" t="n">
        <f aca="false">R716-Q716</f>
        <v>-4607585</v>
      </c>
      <c r="T716" s="2" t="n">
        <f aca="false">Q716 * 1.18</f>
        <v>19470000</v>
      </c>
      <c r="U716" s="2" t="n">
        <f aca="false">R716 * 1.18</f>
        <v>14033049.7</v>
      </c>
      <c r="V716" s="2" t="n">
        <f aca="false">S716 * 1.18</f>
        <v>-5436950.3</v>
      </c>
      <c r="W716" s="1" t="n">
        <f aca="false">R716/Q716</f>
        <v>0.720752424242424</v>
      </c>
      <c r="X716" s="3" t="n">
        <v>1</v>
      </c>
    </row>
    <row r="717" customFormat="false" ht="15" hidden="false" customHeight="false" outlineLevel="0" collapsed="false">
      <c r="A717" s="0" t="s">
        <v>4957</v>
      </c>
      <c r="B717" s="0" t="s">
        <v>4958</v>
      </c>
      <c r="C717" s="0" t="s">
        <v>4959</v>
      </c>
      <c r="D717" s="0" t="s">
        <v>4016</v>
      </c>
      <c r="E717" s="0" t="n">
        <v>7.4</v>
      </c>
      <c r="F717" s="0" t="n">
        <v>56</v>
      </c>
      <c r="G717" s="5" t="n">
        <v>39483</v>
      </c>
      <c r="H717" s="0" t="s">
        <v>4960</v>
      </c>
      <c r="I717" s="0" t="s">
        <v>4961</v>
      </c>
      <c r="J717" s="6" t="n">
        <v>96176</v>
      </c>
      <c r="K717" s="0" t="s">
        <v>4962</v>
      </c>
      <c r="L717" s="5" t="n">
        <v>39367</v>
      </c>
      <c r="M717" s="0" t="s">
        <v>577</v>
      </c>
      <c r="N717" s="0" t="s">
        <v>4963</v>
      </c>
      <c r="O717" s="0" t="s">
        <v>4964</v>
      </c>
      <c r="P717" s="0" t="s">
        <v>4965</v>
      </c>
      <c r="Q717" s="0" t="n">
        <f aca="false">LOOKUP(A717,'budget_gross.tsv'!A$2:A$8468,'budget_gross.tsv'!B$2:B$8468)</f>
        <v>45000000</v>
      </c>
      <c r="R717" s="0" t="n">
        <f aca="false">LOOKUP(A717,'budget_gross.tsv'!A$2:A$8468,'budget_gross.tsv'!C$2:C$8468)</f>
        <v>24343673</v>
      </c>
      <c r="S717" s="1" t="n">
        <f aca="false">R717-Q717</f>
        <v>-20656327</v>
      </c>
      <c r="T717" s="2" t="n">
        <f aca="false">Q717 * 1.18</f>
        <v>53100000</v>
      </c>
      <c r="U717" s="2" t="n">
        <f aca="false">R717 * 1.18</f>
        <v>28725534.14</v>
      </c>
      <c r="V717" s="2" t="n">
        <f aca="false">S717 * 1.18</f>
        <v>-24374465.86</v>
      </c>
      <c r="W717" s="1" t="n">
        <f aca="false">R717/Q717</f>
        <v>0.540970511111111</v>
      </c>
      <c r="X717" s="3" t="n">
        <v>1</v>
      </c>
    </row>
    <row r="718" customFormat="false" ht="15" hidden="false" customHeight="false" outlineLevel="0" collapsed="false">
      <c r="A718" s="0" t="s">
        <v>4966</v>
      </c>
      <c r="B718" s="0" t="s">
        <v>4967</v>
      </c>
      <c r="C718" s="0" t="s">
        <v>4968</v>
      </c>
      <c r="D718" s="0" t="s">
        <v>4016</v>
      </c>
      <c r="E718" s="0" t="n">
        <v>6.8</v>
      </c>
      <c r="F718" s="0" t="n">
        <v>65</v>
      </c>
      <c r="G718" s="5" t="n">
        <v>39518</v>
      </c>
      <c r="H718" s="0" t="s">
        <v>4260</v>
      </c>
      <c r="I718" s="0" t="s">
        <v>4969</v>
      </c>
      <c r="J718" s="6" t="n">
        <v>89515</v>
      </c>
      <c r="K718" s="0" t="s">
        <v>3205</v>
      </c>
      <c r="L718" s="5" t="n">
        <v>39381</v>
      </c>
      <c r="M718" s="0" t="s">
        <v>375</v>
      </c>
      <c r="N718" s="0" t="s">
        <v>437</v>
      </c>
      <c r="O718" s="0" t="s">
        <v>537</v>
      </c>
      <c r="P718" s="0" t="s">
        <v>4970</v>
      </c>
      <c r="Q718" s="0" t="n">
        <f aca="false">LOOKUP(A718,'budget_gross.tsv'!A$2:A$8468,'budget_gross.tsv'!B$2:B$8468)</f>
        <v>25000000</v>
      </c>
      <c r="R718" s="0" t="n">
        <f aca="false">LOOKUP(A718,'budget_gross.tsv'!A$2:A$8468,'budget_gross.tsv'!C$2:C$8468)</f>
        <v>47642963</v>
      </c>
      <c r="S718" s="1" t="n">
        <f aca="false">R718-Q718</f>
        <v>22642963</v>
      </c>
      <c r="T718" s="2" t="n">
        <f aca="false">Q718 * 1.18</f>
        <v>29500000</v>
      </c>
      <c r="U718" s="2" t="n">
        <f aca="false">R718 * 1.18</f>
        <v>56218696.34</v>
      </c>
      <c r="V718" s="2" t="n">
        <f aca="false">S718 * 1.18</f>
        <v>26718696.34</v>
      </c>
      <c r="W718" s="1" t="n">
        <f aca="false">R718/Q718</f>
        <v>1.90571852</v>
      </c>
      <c r="X718" s="3" t="n">
        <v>2</v>
      </c>
    </row>
    <row r="719" customFormat="false" ht="15" hidden="false" customHeight="false" outlineLevel="0" collapsed="false">
      <c r="A719" s="0" t="s">
        <v>4971</v>
      </c>
      <c r="B719" s="0" t="s">
        <v>4972</v>
      </c>
      <c r="C719" s="0" t="s">
        <v>4973</v>
      </c>
      <c r="D719" s="0" t="s">
        <v>4016</v>
      </c>
      <c r="E719" s="0" t="n">
        <v>5.6</v>
      </c>
      <c r="F719" s="0" t="n">
        <v>30</v>
      </c>
      <c r="G719" s="5" t="n">
        <v>39581</v>
      </c>
      <c r="H719" s="0" t="s">
        <v>4974</v>
      </c>
      <c r="I719" s="0" t="s">
        <v>4975</v>
      </c>
      <c r="J719" s="0" t="n">
        <v>445</v>
      </c>
      <c r="K719" s="0" t="s">
        <v>4976</v>
      </c>
      <c r="L719" s="5" t="n">
        <v>39383</v>
      </c>
      <c r="M719" s="0" t="s">
        <v>375</v>
      </c>
      <c r="N719" s="0" t="s">
        <v>1525</v>
      </c>
      <c r="O719" s="0" t="s">
        <v>28</v>
      </c>
      <c r="P719" s="0" t="s">
        <v>4977</v>
      </c>
      <c r="Q719" s="0" t="n">
        <f aca="false">LOOKUP(A719,'budget_gross.tsv'!A$2:A$8468,'budget_gross.tsv'!B$2:B$8468)</f>
        <v>3600000</v>
      </c>
      <c r="R719" s="0" t="n">
        <f aca="false">LOOKUP(A719,'budget_gross.tsv'!A$2:A$8468,'budget_gross.tsv'!C$2:C$8468)</f>
        <v>79436</v>
      </c>
      <c r="S719" s="1" t="n">
        <f aca="false">R719-Q719</f>
        <v>-3520564</v>
      </c>
      <c r="T719" s="2" t="n">
        <f aca="false">Q719 * 1.18</f>
        <v>4248000</v>
      </c>
      <c r="U719" s="2" t="n">
        <f aca="false">R719 * 1.18</f>
        <v>93734.48</v>
      </c>
      <c r="V719" s="2" t="n">
        <f aca="false">S719 * 1.18</f>
        <v>-4154265.52</v>
      </c>
      <c r="W719" s="1" t="n">
        <f aca="false">R719/Q719</f>
        <v>0.0220655555555556</v>
      </c>
      <c r="X719" s="3" t="n">
        <v>1</v>
      </c>
    </row>
    <row r="720" customFormat="false" ht="15" hidden="false" customHeight="false" outlineLevel="0" collapsed="false">
      <c r="A720" s="0" t="s">
        <v>4978</v>
      </c>
      <c r="B720" s="0" t="s">
        <v>4979</v>
      </c>
      <c r="C720" s="0" t="s">
        <v>4980</v>
      </c>
      <c r="D720" s="0" t="s">
        <v>4016</v>
      </c>
      <c r="E720" s="0" t="n">
        <v>6.7</v>
      </c>
      <c r="F720" s="0" t="n">
        <v>52</v>
      </c>
      <c r="G720" s="5" t="n">
        <v>39630</v>
      </c>
      <c r="H720" s="0" t="s">
        <v>2461</v>
      </c>
      <c r="I720" s="0" t="s">
        <v>4981</v>
      </c>
      <c r="J720" s="6" t="n">
        <v>46600</v>
      </c>
      <c r="K720" s="0" t="s">
        <v>4982</v>
      </c>
      <c r="L720" s="5" t="n">
        <v>39414</v>
      </c>
      <c r="M720" s="0" t="s">
        <v>486</v>
      </c>
      <c r="N720" s="0" t="s">
        <v>394</v>
      </c>
      <c r="O720" s="0" t="s">
        <v>537</v>
      </c>
      <c r="P720" s="0" t="s">
        <v>4983</v>
      </c>
      <c r="Q720" s="0" t="n">
        <f aca="false">LOOKUP(A720,'budget_gross.tsv'!A$2:A$8468,'budget_gross.tsv'!B$2:B$8468)</f>
        <v>10000000</v>
      </c>
      <c r="R720" s="0" t="n">
        <f aca="false">LOOKUP(A720,'budget_gross.tsv'!A$2:A$8468,'budget_gross.tsv'!C$2:C$8468)</f>
        <v>866778</v>
      </c>
      <c r="S720" s="1" t="n">
        <f aca="false">R720-Q720</f>
        <v>-9133222</v>
      </c>
      <c r="T720" s="2" t="n">
        <f aca="false">Q720 * 1.18</f>
        <v>11800000</v>
      </c>
      <c r="U720" s="2" t="n">
        <f aca="false">R720 * 1.18</f>
        <v>1022798.04</v>
      </c>
      <c r="V720" s="2" t="n">
        <f aca="false">S720 * 1.18</f>
        <v>-10777201.96</v>
      </c>
      <c r="W720" s="1" t="n">
        <f aca="false">R720/Q720</f>
        <v>0.0866778</v>
      </c>
      <c r="X720" s="3" t="n">
        <v>1</v>
      </c>
    </row>
    <row r="721" customFormat="false" ht="15" hidden="false" customHeight="false" outlineLevel="0" collapsed="false">
      <c r="A721" s="0" t="s">
        <v>4984</v>
      </c>
      <c r="B721" s="0" t="s">
        <v>4985</v>
      </c>
      <c r="C721" s="0" t="s">
        <v>4986</v>
      </c>
      <c r="D721" s="0" t="s">
        <v>4016</v>
      </c>
      <c r="E721" s="0" t="n">
        <v>7.5</v>
      </c>
      <c r="F721" s="0" t="n">
        <v>81</v>
      </c>
      <c r="G721" s="5" t="n">
        <v>39553</v>
      </c>
      <c r="H721" s="0" t="s">
        <v>1441</v>
      </c>
      <c r="I721" s="0" t="s">
        <v>4987</v>
      </c>
      <c r="J721" s="6" t="n">
        <v>437580</v>
      </c>
      <c r="K721" s="0" t="s">
        <v>4988</v>
      </c>
      <c r="L721" s="5" t="n">
        <v>39441</v>
      </c>
      <c r="M721" s="0" t="s">
        <v>214</v>
      </c>
      <c r="N721" s="0" t="s">
        <v>356</v>
      </c>
      <c r="O721" s="0" t="s">
        <v>4989</v>
      </c>
      <c r="P721" s="0" t="s">
        <v>4990</v>
      </c>
      <c r="Q721" s="0" t="n">
        <f aca="false">LOOKUP(A721,'budget_gross.tsv'!A$2:A$8468,'budget_gross.tsv'!B$2:B$8468)</f>
        <v>7500000</v>
      </c>
      <c r="R721" s="0" t="n">
        <f aca="false">LOOKUP(A721,'budget_gross.tsv'!A$2:A$8468,'budget_gross.tsv'!C$2:C$8468)</f>
        <v>143495265</v>
      </c>
      <c r="S721" s="1" t="n">
        <f aca="false">R721-Q721</f>
        <v>135995265</v>
      </c>
      <c r="T721" s="2" t="n">
        <f aca="false">Q721 * 1.18</f>
        <v>8850000</v>
      </c>
      <c r="U721" s="2" t="n">
        <f aca="false">R721 * 1.18</f>
        <v>169324412.7</v>
      </c>
      <c r="V721" s="2" t="n">
        <f aca="false">S721 * 1.18</f>
        <v>160474412.7</v>
      </c>
      <c r="W721" s="1" t="n">
        <f aca="false">R721/Q721</f>
        <v>19.132702</v>
      </c>
      <c r="X721" s="3" t="n">
        <v>4</v>
      </c>
    </row>
    <row r="722" customFormat="false" ht="15" hidden="false" customHeight="false" outlineLevel="0" collapsed="false">
      <c r="A722" s="0" t="s">
        <v>4991</v>
      </c>
      <c r="B722" s="0" t="s">
        <v>4992</v>
      </c>
      <c r="C722" s="0" t="s">
        <v>4993</v>
      </c>
      <c r="D722" s="0" t="s">
        <v>4016</v>
      </c>
      <c r="E722" s="0" t="n">
        <v>7.4</v>
      </c>
      <c r="F722" s="0" t="n">
        <v>42</v>
      </c>
      <c r="G722" s="5" t="n">
        <v>39609</v>
      </c>
      <c r="H722" s="0" t="s">
        <v>2273</v>
      </c>
      <c r="I722" s="0" t="s">
        <v>4994</v>
      </c>
      <c r="J722" s="6" t="n">
        <v>197536</v>
      </c>
      <c r="K722" s="0" t="s">
        <v>2873</v>
      </c>
      <c r="L722" s="5" t="n">
        <v>39458</v>
      </c>
      <c r="M722" s="0" t="s">
        <v>42</v>
      </c>
      <c r="N722" s="0" t="s">
        <v>33</v>
      </c>
      <c r="O722" s="0" t="s">
        <v>1637</v>
      </c>
      <c r="P722" s="0" t="s">
        <v>4995</v>
      </c>
      <c r="Q722" s="0" t="n">
        <f aca="false">LOOKUP(A722,'budget_gross.tsv'!A$2:A$8468,'budget_gross.tsv'!B$2:B$8468)</f>
        <v>45000000</v>
      </c>
      <c r="R722" s="0" t="n">
        <f aca="false">LOOKUP(A722,'budget_gross.tsv'!A$2:A$8468,'budget_gross.tsv'!C$2:C$8468)</f>
        <v>93466502</v>
      </c>
      <c r="S722" s="1" t="n">
        <f aca="false">R722-Q722</f>
        <v>48466502</v>
      </c>
      <c r="T722" s="2" t="n">
        <f aca="false">Q722 * 1.14</f>
        <v>51300000</v>
      </c>
      <c r="U722" s="2" t="n">
        <f aca="false">R722 * 1.14</f>
        <v>106551812.28</v>
      </c>
      <c r="V722" s="2" t="n">
        <f aca="false">S722 * 1.14</f>
        <v>55251812.28</v>
      </c>
      <c r="W722" s="1" t="n">
        <f aca="false">R722/Q722</f>
        <v>2.07703337777778</v>
      </c>
      <c r="X722" s="3" t="n">
        <v>3</v>
      </c>
    </row>
    <row r="723" customFormat="false" ht="15" hidden="false" customHeight="false" outlineLevel="0" collapsed="false">
      <c r="A723" s="0" t="s">
        <v>4996</v>
      </c>
      <c r="B723" s="0" t="s">
        <v>4997</v>
      </c>
      <c r="C723" s="0" t="s">
        <v>4998</v>
      </c>
      <c r="D723" s="0" t="s">
        <v>4016</v>
      </c>
      <c r="E723" s="0" t="n">
        <v>3.8</v>
      </c>
      <c r="F723" s="0" t="n">
        <v>15</v>
      </c>
      <c r="G723" s="5" t="n">
        <v>39553</v>
      </c>
      <c r="H723" s="0" t="s">
        <v>255</v>
      </c>
      <c r="I723" s="0" t="s">
        <v>4999</v>
      </c>
      <c r="J723" s="6" t="n">
        <v>39805</v>
      </c>
      <c r="K723" s="0" t="s">
        <v>5000</v>
      </c>
      <c r="L723" s="5" t="n">
        <v>39458</v>
      </c>
      <c r="M723" s="0" t="s">
        <v>808</v>
      </c>
      <c r="N723" s="0" t="s">
        <v>1193</v>
      </c>
      <c r="O723" s="0" t="s">
        <v>1840</v>
      </c>
      <c r="P723" s="0" t="s">
        <v>5001</v>
      </c>
      <c r="Q723" s="0" t="n">
        <f aca="false">LOOKUP(A723,'budget_gross.tsv'!A$2:A$8468,'budget_gross.tsv'!B$2:B$8468)</f>
        <v>60000000</v>
      </c>
      <c r="R723" s="0" t="n">
        <f aca="false">LOOKUP(A723,'budget_gross.tsv'!A$2:A$8468,'budget_gross.tsv'!C$2:C$8468)</f>
        <v>4535117</v>
      </c>
      <c r="S723" s="1" t="n">
        <f aca="false">R723-Q723</f>
        <v>-55464883</v>
      </c>
      <c r="T723" s="2" t="n">
        <f aca="false">Q723 * 1.14</f>
        <v>68400000</v>
      </c>
      <c r="U723" s="2" t="n">
        <f aca="false">R723 * 1.14</f>
        <v>5170033.38</v>
      </c>
      <c r="V723" s="2" t="n">
        <f aca="false">S723 * 1.14</f>
        <v>-63229966.62</v>
      </c>
      <c r="W723" s="1" t="n">
        <f aca="false">R723/Q723</f>
        <v>0.0755852833333333</v>
      </c>
      <c r="X723" s="3" t="n">
        <v>1</v>
      </c>
    </row>
    <row r="724" customFormat="false" ht="15" hidden="false" customHeight="false" outlineLevel="0" collapsed="false">
      <c r="A724" s="0" t="s">
        <v>5002</v>
      </c>
      <c r="B724" s="0" t="s">
        <v>5003</v>
      </c>
      <c r="C724" s="0" t="s">
        <v>5004</v>
      </c>
      <c r="D724" s="0" t="s">
        <v>4016</v>
      </c>
      <c r="E724" s="0" t="n">
        <v>7</v>
      </c>
      <c r="F724" s="0" t="n">
        <v>64</v>
      </c>
      <c r="G724" s="5" t="n">
        <v>39560</v>
      </c>
      <c r="H724" s="0" t="s">
        <v>2201</v>
      </c>
      <c r="I724" s="0" t="s">
        <v>5005</v>
      </c>
      <c r="J724" s="6" t="n">
        <v>318530</v>
      </c>
      <c r="K724" s="0" t="s">
        <v>5006</v>
      </c>
      <c r="L724" s="5" t="n">
        <v>39465</v>
      </c>
      <c r="M724" s="0" t="s">
        <v>107</v>
      </c>
      <c r="N724" s="0" t="s">
        <v>5007</v>
      </c>
      <c r="O724" s="0" t="s">
        <v>5008</v>
      </c>
      <c r="P724" s="0" t="s">
        <v>5009</v>
      </c>
      <c r="Q724" s="0" t="n">
        <f aca="false">LOOKUP(A724,'budget_gross.tsv'!A$2:A$8468,'budget_gross.tsv'!B$2:B$8468)</f>
        <v>25000000</v>
      </c>
      <c r="R724" s="0" t="n">
        <f aca="false">LOOKUP(A724,'budget_gross.tsv'!A$2:A$8468,'budget_gross.tsv'!C$2:C$8468)</f>
        <v>80048433</v>
      </c>
      <c r="S724" s="1" t="n">
        <f aca="false">R724-Q724</f>
        <v>55048433</v>
      </c>
      <c r="T724" s="2" t="n">
        <f aca="false">Q724 * 1.14</f>
        <v>28500000</v>
      </c>
      <c r="U724" s="2" t="n">
        <f aca="false">R724 * 1.14</f>
        <v>91255213.62</v>
      </c>
      <c r="V724" s="2" t="n">
        <f aca="false">S724 * 1.14</f>
        <v>62755213.62</v>
      </c>
      <c r="W724" s="1" t="n">
        <f aca="false">R724/Q724</f>
        <v>3.20193732</v>
      </c>
      <c r="X724" s="3" t="n">
        <v>3</v>
      </c>
    </row>
    <row r="725" customFormat="false" ht="15" hidden="false" customHeight="false" outlineLevel="0" collapsed="false">
      <c r="A725" s="0" t="s">
        <v>5010</v>
      </c>
      <c r="B725" s="0" t="s">
        <v>5011</v>
      </c>
      <c r="C725" s="0" t="s">
        <v>5012</v>
      </c>
      <c r="D725" s="0" t="s">
        <v>4016</v>
      </c>
      <c r="E725" s="0" t="n">
        <v>6.1</v>
      </c>
      <c r="F725" s="0" t="n">
        <v>47</v>
      </c>
      <c r="G725" s="5" t="n">
        <v>39567</v>
      </c>
      <c r="H725" s="0" t="s">
        <v>95</v>
      </c>
      <c r="I725" s="0" t="s">
        <v>5013</v>
      </c>
      <c r="J725" s="6" t="n">
        <v>132426</v>
      </c>
      <c r="K725" s="0" t="s">
        <v>4840</v>
      </c>
      <c r="L725" s="5" t="n">
        <v>39465</v>
      </c>
      <c r="M725" s="0" t="s">
        <v>1652</v>
      </c>
      <c r="N725" s="0" t="s">
        <v>428</v>
      </c>
      <c r="O725" s="0" t="s">
        <v>447</v>
      </c>
      <c r="P725" s="0" t="s">
        <v>5014</v>
      </c>
      <c r="Q725" s="0" t="n">
        <f aca="false">LOOKUP(A725,'budget_gross.tsv'!A$2:A$8468,'budget_gross.tsv'!B$2:B$8468)</f>
        <v>30000000</v>
      </c>
      <c r="R725" s="0" t="n">
        <f aca="false">LOOKUP(A725,'budget_gross.tsv'!A$2:A$8468,'budget_gross.tsv'!C$2:C$8468)</f>
        <v>76808654</v>
      </c>
      <c r="S725" s="1" t="n">
        <f aca="false">R725-Q725</f>
        <v>46808654</v>
      </c>
      <c r="T725" s="2" t="n">
        <f aca="false">Q725 * 1.14</f>
        <v>34200000</v>
      </c>
      <c r="U725" s="2" t="n">
        <f aca="false">R725 * 1.14</f>
        <v>87561865.56</v>
      </c>
      <c r="V725" s="2" t="n">
        <f aca="false">S725 * 1.14</f>
        <v>53361865.56</v>
      </c>
      <c r="W725" s="1" t="n">
        <f aca="false">R725/Q725</f>
        <v>2.56028846666667</v>
      </c>
      <c r="X725" s="3" t="n">
        <v>3</v>
      </c>
    </row>
    <row r="726" customFormat="false" ht="15" hidden="false" customHeight="false" outlineLevel="0" collapsed="false">
      <c r="A726" s="0" t="s">
        <v>5015</v>
      </c>
      <c r="B726" s="0" t="s">
        <v>5016</v>
      </c>
      <c r="C726" s="0" t="s">
        <v>5017</v>
      </c>
      <c r="D726" s="0" t="s">
        <v>4016</v>
      </c>
      <c r="E726" s="0" t="n">
        <v>5.8</v>
      </c>
      <c r="F726" s="0" t="n">
        <v>41</v>
      </c>
      <c r="G726" s="5" t="n">
        <v>39581</v>
      </c>
      <c r="H726" s="0" t="s">
        <v>5018</v>
      </c>
      <c r="I726" s="0" t="s">
        <v>5019</v>
      </c>
      <c r="J726" s="6" t="n">
        <v>17678</v>
      </c>
      <c r="K726" s="0" t="s">
        <v>5020</v>
      </c>
      <c r="L726" s="5" t="n">
        <v>39465</v>
      </c>
      <c r="M726" s="0" t="s">
        <v>313</v>
      </c>
      <c r="N726" s="0" t="s">
        <v>5021</v>
      </c>
      <c r="O726" s="0" t="s">
        <v>290</v>
      </c>
      <c r="P726" s="0" t="s">
        <v>5022</v>
      </c>
      <c r="Q726" s="0" t="n">
        <f aca="false">LOOKUP(A726,'budget_gross.tsv'!A$2:A$8468,'budget_gross.tsv'!B$2:B$8468)</f>
        <v>22000000</v>
      </c>
      <c r="R726" s="0" t="n">
        <f aca="false">LOOKUP(A726,'budget_gross.tsv'!A$2:A$8468,'budget_gross.tsv'!C$2:C$8468)</f>
        <v>20668843</v>
      </c>
      <c r="S726" s="1" t="n">
        <f aca="false">R726-Q726</f>
        <v>-1331157</v>
      </c>
      <c r="T726" s="2" t="n">
        <f aca="false">Q726 * 1.14</f>
        <v>25080000</v>
      </c>
      <c r="U726" s="2" t="n">
        <f aca="false">R726 * 1.14</f>
        <v>23562481.02</v>
      </c>
      <c r="V726" s="2" t="n">
        <f aca="false">S726 * 1.14</f>
        <v>-1517518.98</v>
      </c>
      <c r="W726" s="1" t="n">
        <f aca="false">R726/Q726</f>
        <v>0.939492863636364</v>
      </c>
      <c r="X726" s="3" t="n">
        <v>1</v>
      </c>
    </row>
    <row r="727" customFormat="false" ht="15" hidden="false" customHeight="false" outlineLevel="0" collapsed="false">
      <c r="A727" s="0" t="s">
        <v>5023</v>
      </c>
      <c r="B727" s="0" t="s">
        <v>5024</v>
      </c>
      <c r="C727" s="0" t="s">
        <v>5025</v>
      </c>
      <c r="D727" s="0" t="s">
        <v>4016</v>
      </c>
      <c r="E727" s="0" t="n">
        <v>2.9</v>
      </c>
      <c r="F727" s="0" t="s">
        <v>28</v>
      </c>
      <c r="G727" s="5" t="n">
        <v>39486</v>
      </c>
      <c r="H727" s="0" t="s">
        <v>5026</v>
      </c>
      <c r="I727" s="0" t="s">
        <v>5027</v>
      </c>
      <c r="J727" s="6" t="n">
        <v>3177</v>
      </c>
      <c r="K727" s="0" t="s">
        <v>5028</v>
      </c>
      <c r="L727" s="5" t="n">
        <v>39465</v>
      </c>
      <c r="M727" s="0" t="s">
        <v>486</v>
      </c>
      <c r="N727" s="0" t="s">
        <v>657</v>
      </c>
      <c r="O727" s="0" t="s">
        <v>28</v>
      </c>
      <c r="P727" s="0" t="s">
        <v>5029</v>
      </c>
      <c r="Q727" s="0" t="n">
        <f aca="false">LOOKUP(A727,'budget_gross.tsv'!A$2:A$8468,'budget_gross.tsv'!B$2:B$8468)</f>
        <v>8000000</v>
      </c>
      <c r="R727" s="0" t="n">
        <f aca="false">LOOKUP(A727,'budget_gross.tsv'!A$2:A$8468,'budget_gross.tsv'!C$2:C$8468)</f>
        <v>42183</v>
      </c>
      <c r="S727" s="1" t="n">
        <f aca="false">R727-Q727</f>
        <v>-7957817</v>
      </c>
      <c r="T727" s="2" t="n">
        <f aca="false">Q727 * 1.14</f>
        <v>9120000</v>
      </c>
      <c r="U727" s="2" t="n">
        <f aca="false">R727 * 1.14</f>
        <v>48088.62</v>
      </c>
      <c r="V727" s="2" t="n">
        <f aca="false">S727 * 1.14</f>
        <v>-9071911.38</v>
      </c>
      <c r="W727" s="1" t="n">
        <f aca="false">R727/Q727</f>
        <v>0.005272875</v>
      </c>
      <c r="X727" s="3" t="n">
        <v>1</v>
      </c>
    </row>
    <row r="728" customFormat="false" ht="15" hidden="false" customHeight="false" outlineLevel="0" collapsed="false">
      <c r="A728" s="0" t="s">
        <v>5030</v>
      </c>
      <c r="B728" s="0" t="s">
        <v>5031</v>
      </c>
      <c r="C728" s="0" t="s">
        <v>5032</v>
      </c>
      <c r="D728" s="0" t="s">
        <v>4016</v>
      </c>
      <c r="E728" s="0" t="n">
        <v>6.4</v>
      </c>
      <c r="F728" s="0" t="n">
        <v>39</v>
      </c>
      <c r="G728" s="5" t="n">
        <v>40568</v>
      </c>
      <c r="H728" s="0" t="s">
        <v>885</v>
      </c>
      <c r="I728" s="0" t="s">
        <v>5033</v>
      </c>
      <c r="J728" s="6" t="n">
        <v>1748</v>
      </c>
      <c r="K728" s="0" t="s">
        <v>5034</v>
      </c>
      <c r="L728" s="5" t="n">
        <v>39467</v>
      </c>
      <c r="M728" s="0" t="s">
        <v>223</v>
      </c>
      <c r="N728" s="0" t="s">
        <v>4276</v>
      </c>
      <c r="O728" s="0" t="s">
        <v>502</v>
      </c>
      <c r="P728" s="0" t="s">
        <v>5035</v>
      </c>
      <c r="Q728" s="0" t="n">
        <f aca="false">LOOKUP(A728,'budget_gross.tsv'!A$2:A$8468,'budget_gross.tsv'!B$2:B$8468)</f>
        <v>2500000</v>
      </c>
      <c r="R728" s="0" t="n">
        <f aca="false">LOOKUP(A728,'budget_gross.tsv'!A$2:A$8468,'budget_gross.tsv'!C$2:C$8468)</f>
        <v>17196</v>
      </c>
      <c r="S728" s="1" t="n">
        <f aca="false">R728-Q728</f>
        <v>-2482804</v>
      </c>
      <c r="T728" s="2" t="n">
        <f aca="false">Q728 * 1.14</f>
        <v>2850000</v>
      </c>
      <c r="U728" s="2" t="n">
        <f aca="false">R728 * 1.14</f>
        <v>19603.44</v>
      </c>
      <c r="V728" s="2" t="n">
        <f aca="false">S728 * 1.14</f>
        <v>-2830396.56</v>
      </c>
      <c r="W728" s="1" t="n">
        <f aca="false">R728/Q728</f>
        <v>0.0068784</v>
      </c>
      <c r="X728" s="3" t="n">
        <v>1</v>
      </c>
    </row>
    <row r="729" customFormat="false" ht="15" hidden="false" customHeight="false" outlineLevel="0" collapsed="false">
      <c r="A729" s="0" t="s">
        <v>5036</v>
      </c>
      <c r="B729" s="0" t="s">
        <v>5037</v>
      </c>
      <c r="C729" s="0" t="s">
        <v>5038</v>
      </c>
      <c r="D729" s="0" t="s">
        <v>4016</v>
      </c>
      <c r="E729" s="0" t="n">
        <v>2.7</v>
      </c>
      <c r="F729" s="0" t="n">
        <v>9</v>
      </c>
      <c r="G729" s="5" t="n">
        <v>39602</v>
      </c>
      <c r="H729" s="0" t="s">
        <v>95</v>
      </c>
      <c r="I729" s="0" t="s">
        <v>5039</v>
      </c>
      <c r="J729" s="6" t="n">
        <v>92576</v>
      </c>
      <c r="K729" s="0" t="s">
        <v>5040</v>
      </c>
      <c r="L729" s="5" t="n">
        <v>39472</v>
      </c>
      <c r="M729" s="0" t="s">
        <v>124</v>
      </c>
      <c r="N729" s="0" t="s">
        <v>376</v>
      </c>
      <c r="O729" s="0" t="s">
        <v>872</v>
      </c>
      <c r="P729" s="0" t="s">
        <v>5041</v>
      </c>
      <c r="Q729" s="0" t="n">
        <f aca="false">LOOKUP(A729,'budget_gross.tsv'!A$2:A$8468,'budget_gross.tsv'!B$2:B$8468)</f>
        <v>30000000</v>
      </c>
      <c r="R729" s="0" t="n">
        <f aca="false">LOOKUP(A729,'budget_gross.tsv'!A$2:A$8468,'budget_gross.tsv'!C$2:C$8468)</f>
        <v>38233676</v>
      </c>
      <c r="S729" s="1" t="n">
        <f aca="false">R729-Q729</f>
        <v>8233676</v>
      </c>
      <c r="T729" s="2" t="n">
        <f aca="false">Q729 * 1.14</f>
        <v>34200000</v>
      </c>
      <c r="U729" s="2" t="n">
        <f aca="false">R729 * 1.14</f>
        <v>43586390.64</v>
      </c>
      <c r="V729" s="2" t="n">
        <f aca="false">S729 * 1.14</f>
        <v>9386390.64</v>
      </c>
      <c r="W729" s="1" t="n">
        <f aca="false">R729/Q729</f>
        <v>1.27445586666667</v>
      </c>
      <c r="X729" s="3" t="n">
        <v>2</v>
      </c>
    </row>
    <row r="730" customFormat="false" ht="15" hidden="false" customHeight="false" outlineLevel="0" collapsed="false">
      <c r="A730" s="0" t="s">
        <v>5042</v>
      </c>
      <c r="B730" s="0" t="s">
        <v>5043</v>
      </c>
      <c r="C730" s="0" t="s">
        <v>5044</v>
      </c>
      <c r="D730" s="0" t="s">
        <v>4016</v>
      </c>
      <c r="E730" s="0" t="n">
        <v>5.4</v>
      </c>
      <c r="F730" s="0" t="n">
        <v>36</v>
      </c>
      <c r="G730" s="5" t="n">
        <v>39605</v>
      </c>
      <c r="H730" s="0" t="s">
        <v>2878</v>
      </c>
      <c r="I730" s="0" t="s">
        <v>5045</v>
      </c>
      <c r="J730" s="6" t="n">
        <v>46268</v>
      </c>
      <c r="K730" s="0" t="s">
        <v>5046</v>
      </c>
      <c r="L730" s="5" t="n">
        <v>39479</v>
      </c>
      <c r="M730" s="0" t="s">
        <v>375</v>
      </c>
      <c r="N730" s="0" t="s">
        <v>1122</v>
      </c>
      <c r="O730" s="0" t="s">
        <v>1058</v>
      </c>
      <c r="P730" s="0" t="s">
        <v>5047</v>
      </c>
      <c r="Q730" s="0" t="n">
        <f aca="false">LOOKUP(A730,'budget_gross.tsv'!A$2:A$8468,'budget_gross.tsv'!B$2:B$8468)</f>
        <v>12000000</v>
      </c>
      <c r="R730" s="0" t="n">
        <f aca="false">LOOKUP(A730,'budget_gross.tsv'!A$2:A$8468,'budget_gross.tsv'!C$2:C$8468)</f>
        <v>31418697</v>
      </c>
      <c r="S730" s="1" t="n">
        <f aca="false">R730-Q730</f>
        <v>19418697</v>
      </c>
      <c r="T730" s="2" t="n">
        <f aca="false">Q730 * 1.14</f>
        <v>13680000</v>
      </c>
      <c r="U730" s="2" t="n">
        <f aca="false">R730 * 1.14</f>
        <v>35817314.58</v>
      </c>
      <c r="V730" s="2" t="n">
        <f aca="false">S730 * 1.14</f>
        <v>22137314.58</v>
      </c>
      <c r="W730" s="1" t="n">
        <f aca="false">R730/Q730</f>
        <v>2.61822475</v>
      </c>
      <c r="X730" s="3" t="n">
        <v>3</v>
      </c>
    </row>
    <row r="731" customFormat="false" ht="15" hidden="false" customHeight="false" outlineLevel="0" collapsed="false">
      <c r="A731" s="0" t="s">
        <v>5048</v>
      </c>
      <c r="B731" s="0" t="s">
        <v>5049</v>
      </c>
      <c r="C731" s="0" t="s">
        <v>5050</v>
      </c>
      <c r="D731" s="0" t="s">
        <v>4016</v>
      </c>
      <c r="E731" s="0" t="n">
        <v>5.2</v>
      </c>
      <c r="F731" s="0" t="n">
        <v>30</v>
      </c>
      <c r="G731" s="5" t="n">
        <v>39574</v>
      </c>
      <c r="H731" s="0" t="s">
        <v>2187</v>
      </c>
      <c r="I731" s="0" t="s">
        <v>5051</v>
      </c>
      <c r="J731" s="6" t="n">
        <v>22031</v>
      </c>
      <c r="K731" s="0" t="s">
        <v>5052</v>
      </c>
      <c r="L731" s="5" t="n">
        <v>39479</v>
      </c>
      <c r="M731" s="0" t="s">
        <v>486</v>
      </c>
      <c r="N731" s="0" t="s">
        <v>2380</v>
      </c>
      <c r="O731" s="0" t="s">
        <v>28</v>
      </c>
      <c r="P731" s="0" t="s">
        <v>5053</v>
      </c>
      <c r="Q731" s="0" t="n">
        <f aca="false">LOOKUP(A731,'budget_gross.tsv'!A$2:A$8468,'budget_gross.tsv'!B$2:B$8468)</f>
        <v>10000000</v>
      </c>
      <c r="R731" s="0" t="n">
        <f aca="false">LOOKUP(A731,'budget_gross.tsv'!A$2:A$8468,'budget_gross.tsv'!C$2:C$8468)</f>
        <v>7563670</v>
      </c>
      <c r="S731" s="1" t="n">
        <f aca="false">R731-Q731</f>
        <v>-2436330</v>
      </c>
      <c r="T731" s="2" t="n">
        <f aca="false">Q731 * 1.14</f>
        <v>11400000</v>
      </c>
      <c r="U731" s="2" t="n">
        <f aca="false">R731 * 1.14</f>
        <v>8622583.8</v>
      </c>
      <c r="V731" s="2" t="n">
        <f aca="false">S731 * 1.14</f>
        <v>-2777416.2</v>
      </c>
      <c r="W731" s="1" t="n">
        <f aca="false">R731/Q731</f>
        <v>0.756367</v>
      </c>
      <c r="X731" s="3" t="n">
        <v>1</v>
      </c>
    </row>
    <row r="732" customFormat="false" ht="15" hidden="false" customHeight="false" outlineLevel="0" collapsed="false">
      <c r="A732" s="0" t="s">
        <v>5054</v>
      </c>
      <c r="B732" s="0" t="s">
        <v>5055</v>
      </c>
      <c r="C732" s="0" t="s">
        <v>5056</v>
      </c>
      <c r="D732" s="0" t="s">
        <v>4016</v>
      </c>
      <c r="E732" s="0" t="n">
        <v>5.4</v>
      </c>
      <c r="F732" s="0" t="n">
        <v>46</v>
      </c>
      <c r="G732" s="5" t="n">
        <v>39616</v>
      </c>
      <c r="H732" s="0" t="s">
        <v>86</v>
      </c>
      <c r="I732" s="0" t="s">
        <v>5057</v>
      </c>
      <c r="J732" s="6" t="n">
        <v>11365</v>
      </c>
      <c r="K732" s="0" t="s">
        <v>4374</v>
      </c>
      <c r="L732" s="5" t="n">
        <v>39486</v>
      </c>
      <c r="M732" s="0" t="s">
        <v>552</v>
      </c>
      <c r="N732" s="0" t="s">
        <v>428</v>
      </c>
      <c r="O732" s="0" t="s">
        <v>28</v>
      </c>
      <c r="P732" s="0" t="s">
        <v>5058</v>
      </c>
      <c r="Q732" s="0" t="n">
        <f aca="false">LOOKUP(A732,'budget_gross.tsv'!A$2:A$8468,'budget_gross.tsv'!B$2:B$8468)</f>
        <v>35000000</v>
      </c>
      <c r="R732" s="0" t="n">
        <f aca="false">LOOKUP(A732,'budget_gross.tsv'!A$2:A$8468,'budget_gross.tsv'!C$2:C$8468)</f>
        <v>42436517</v>
      </c>
      <c r="S732" s="1" t="n">
        <f aca="false">R732-Q732</f>
        <v>7436517</v>
      </c>
      <c r="T732" s="2" t="n">
        <f aca="false">Q732 * 1.14</f>
        <v>39900000</v>
      </c>
      <c r="U732" s="2" t="n">
        <f aca="false">R732 * 1.14</f>
        <v>48377629.38</v>
      </c>
      <c r="V732" s="2" t="n">
        <f aca="false">S732 * 1.14</f>
        <v>8477629.38</v>
      </c>
      <c r="W732" s="1" t="n">
        <f aca="false">R732/Q732</f>
        <v>1.21247191428571</v>
      </c>
      <c r="X732" s="3" t="n">
        <v>2</v>
      </c>
    </row>
    <row r="733" customFormat="false" ht="15" hidden="false" customHeight="false" outlineLevel="0" collapsed="false">
      <c r="A733" s="0" t="s">
        <v>5059</v>
      </c>
      <c r="B733" s="0" t="s">
        <v>5060</v>
      </c>
      <c r="C733" s="0" t="s">
        <v>5061</v>
      </c>
      <c r="D733" s="0" t="s">
        <v>4016</v>
      </c>
      <c r="E733" s="0" t="n">
        <v>5.7</v>
      </c>
      <c r="F733" s="0" t="n">
        <v>29</v>
      </c>
      <c r="G733" s="5" t="n">
        <v>39616</v>
      </c>
      <c r="H733" s="0" t="s">
        <v>2273</v>
      </c>
      <c r="I733" s="0" t="s">
        <v>5062</v>
      </c>
      <c r="J733" s="6" t="n">
        <v>63626</v>
      </c>
      <c r="K733" s="0" t="s">
        <v>5063</v>
      </c>
      <c r="L733" s="5" t="n">
        <v>39486</v>
      </c>
      <c r="M733" s="0" t="s">
        <v>51</v>
      </c>
      <c r="N733" s="0" t="s">
        <v>1370</v>
      </c>
      <c r="O733" s="0" t="s">
        <v>34</v>
      </c>
      <c r="P733" s="0" t="s">
        <v>5064</v>
      </c>
      <c r="Q733" s="0" t="n">
        <f aca="false">LOOKUP(A733,'budget_gross.tsv'!A$2:A$8468,'budget_gross.tsv'!B$2:B$8468)</f>
        <v>70000000</v>
      </c>
      <c r="R733" s="0" t="n">
        <f aca="false">LOOKUP(A733,'budget_gross.tsv'!A$2:A$8468,'budget_gross.tsv'!C$2:C$8468)</f>
        <v>70231041</v>
      </c>
      <c r="S733" s="1" t="n">
        <f aca="false">R733-Q733</f>
        <v>231041</v>
      </c>
      <c r="T733" s="2" t="n">
        <f aca="false">Q733 * 1.14</f>
        <v>79800000</v>
      </c>
      <c r="U733" s="2" t="n">
        <f aca="false">R733 * 1.14</f>
        <v>80063386.74</v>
      </c>
      <c r="V733" s="2" t="n">
        <f aca="false">S733 * 1.14</f>
        <v>263386.74</v>
      </c>
      <c r="W733" s="1" t="n">
        <f aca="false">R733/Q733</f>
        <v>1.00330058571429</v>
      </c>
      <c r="X733" s="3" t="n">
        <v>2</v>
      </c>
    </row>
    <row r="734" customFormat="false" ht="15" hidden="false" customHeight="false" outlineLevel="0" collapsed="false">
      <c r="A734" s="0" t="s">
        <v>5065</v>
      </c>
      <c r="B734" s="0" t="s">
        <v>5066</v>
      </c>
      <c r="C734" s="0" t="s">
        <v>5067</v>
      </c>
      <c r="D734" s="0" t="s">
        <v>4016</v>
      </c>
      <c r="E734" s="0" t="n">
        <v>6.2</v>
      </c>
      <c r="F734" s="0" t="n">
        <v>50</v>
      </c>
      <c r="G734" s="5" t="n">
        <v>39644</v>
      </c>
      <c r="H734" s="0" t="s">
        <v>203</v>
      </c>
      <c r="I734" s="0" t="s">
        <v>5068</v>
      </c>
      <c r="J734" s="6" t="n">
        <v>71562</v>
      </c>
      <c r="K734" s="0" t="s">
        <v>196</v>
      </c>
      <c r="L734" s="5" t="n">
        <v>39492</v>
      </c>
      <c r="M734" s="0" t="s">
        <v>375</v>
      </c>
      <c r="N734" s="0" t="s">
        <v>4502</v>
      </c>
      <c r="O734" s="0" t="s">
        <v>1058</v>
      </c>
      <c r="P734" s="0" t="s">
        <v>5069</v>
      </c>
      <c r="Q734" s="0" t="n">
        <f aca="false">LOOKUP(A734,'budget_gross.tsv'!A$2:A$8468,'budget_gross.tsv'!B$2:B$8468)</f>
        <v>17500000</v>
      </c>
      <c r="R734" s="0" t="n">
        <f aca="false">LOOKUP(A734,'budget_gross.tsv'!A$2:A$8468,'budget_gross.tsv'!C$2:C$8468)</f>
        <v>58017783</v>
      </c>
      <c r="S734" s="1" t="n">
        <f aca="false">R734-Q734</f>
        <v>40517783</v>
      </c>
      <c r="T734" s="2" t="n">
        <f aca="false">Q734 * 1.14</f>
        <v>19950000</v>
      </c>
      <c r="U734" s="2" t="n">
        <f aca="false">R734 * 1.14</f>
        <v>66140272.62</v>
      </c>
      <c r="V734" s="2" t="n">
        <f aca="false">S734 * 1.14</f>
        <v>46190272.62</v>
      </c>
      <c r="W734" s="1" t="n">
        <f aca="false">R734/Q734</f>
        <v>3.31530188571429</v>
      </c>
      <c r="X734" s="3" t="n">
        <v>3</v>
      </c>
    </row>
    <row r="735" customFormat="false" ht="15" hidden="false" customHeight="false" outlineLevel="0" collapsed="false">
      <c r="A735" s="0" t="s">
        <v>5070</v>
      </c>
      <c r="B735" s="0" t="s">
        <v>5071</v>
      </c>
      <c r="C735" s="0" t="s">
        <v>5072</v>
      </c>
      <c r="D735" s="0" t="s">
        <v>4016</v>
      </c>
      <c r="E735" s="0" t="n">
        <v>6.1</v>
      </c>
      <c r="F735" s="0" t="n">
        <v>35</v>
      </c>
      <c r="G735" s="5" t="n">
        <v>39609</v>
      </c>
      <c r="H735" s="0" t="s">
        <v>95</v>
      </c>
      <c r="I735" s="0" t="s">
        <v>5073</v>
      </c>
      <c r="J735" s="6" t="n">
        <v>255405</v>
      </c>
      <c r="K735" s="0" t="s">
        <v>4380</v>
      </c>
      <c r="L735" s="5" t="n">
        <v>39492</v>
      </c>
      <c r="M735" s="0" t="s">
        <v>305</v>
      </c>
      <c r="N735" s="0" t="s">
        <v>1406</v>
      </c>
      <c r="O735" s="0" t="s">
        <v>1216</v>
      </c>
      <c r="P735" s="0" t="s">
        <v>5074</v>
      </c>
      <c r="Q735" s="0" t="n">
        <f aca="false">LOOKUP(A735,'budget_gross.tsv'!A$2:A$8468,'budget_gross.tsv'!B$2:B$8468)</f>
        <v>85000000</v>
      </c>
      <c r="R735" s="0" t="n">
        <f aca="false">LOOKUP(A735,'budget_gross.tsv'!A$2:A$8468,'budget_gross.tsv'!C$2:C$8468)</f>
        <v>80172128</v>
      </c>
      <c r="S735" s="1" t="n">
        <f aca="false">R735-Q735</f>
        <v>-4827872</v>
      </c>
      <c r="T735" s="2" t="n">
        <f aca="false">Q735 * 1.14</f>
        <v>96900000</v>
      </c>
      <c r="U735" s="2" t="n">
        <f aca="false">R735 * 1.14</f>
        <v>91396225.92</v>
      </c>
      <c r="V735" s="2" t="n">
        <f aca="false">S735 * 1.14</f>
        <v>-5503774.08</v>
      </c>
      <c r="W735" s="1" t="n">
        <f aca="false">R735/Q735</f>
        <v>0.943201505882353</v>
      </c>
      <c r="X735" s="3" t="n">
        <v>1</v>
      </c>
    </row>
    <row r="736" customFormat="false" ht="15" hidden="false" customHeight="false" outlineLevel="0" collapsed="false">
      <c r="A736" s="0" t="s">
        <v>5075</v>
      </c>
      <c r="B736" s="0" t="s">
        <v>5076</v>
      </c>
      <c r="C736" s="0" t="s">
        <v>5077</v>
      </c>
      <c r="D736" s="0" t="s">
        <v>4016</v>
      </c>
      <c r="E736" s="0" t="n">
        <v>1.9</v>
      </c>
      <c r="F736" s="0" t="n">
        <v>7</v>
      </c>
      <c r="G736" s="5" t="n">
        <v>39574</v>
      </c>
      <c r="H736" s="0" t="s">
        <v>5078</v>
      </c>
      <c r="I736" s="0" t="s">
        <v>5079</v>
      </c>
      <c r="J736" s="6" t="n">
        <v>34164</v>
      </c>
      <c r="K736" s="0" t="s">
        <v>5080</v>
      </c>
      <c r="L736" s="5" t="n">
        <v>39499</v>
      </c>
      <c r="M736" s="0" t="s">
        <v>1512</v>
      </c>
      <c r="N736" s="0" t="s">
        <v>428</v>
      </c>
      <c r="O736" s="0" t="s">
        <v>1231</v>
      </c>
      <c r="P736" s="0" t="s">
        <v>5081</v>
      </c>
      <c r="Q736" s="0" t="n">
        <f aca="false">LOOKUP(A736,'budget_gross.tsv'!A$2:A$8468,'budget_gross.tsv'!B$2:B$8468)</f>
        <v>9000000</v>
      </c>
      <c r="R736" s="0" t="n">
        <f aca="false">LOOKUP(A736,'budget_gross.tsv'!A$2:A$8468,'budget_gross.tsv'!C$2:C$8468)</f>
        <v>27696</v>
      </c>
      <c r="S736" s="1" t="n">
        <f aca="false">R736-Q736</f>
        <v>-8972304</v>
      </c>
      <c r="T736" s="2" t="n">
        <f aca="false">Q736 * 1.14</f>
        <v>10260000</v>
      </c>
      <c r="U736" s="2" t="n">
        <f aca="false">R736 * 1.14</f>
        <v>31573.44</v>
      </c>
      <c r="V736" s="2" t="n">
        <f aca="false">S736 * 1.14</f>
        <v>-10228426.56</v>
      </c>
      <c r="W736" s="1" t="n">
        <f aca="false">R736/Q736</f>
        <v>0.00307733333333333</v>
      </c>
      <c r="X736" s="3" t="n">
        <v>1</v>
      </c>
    </row>
    <row r="737" customFormat="false" ht="15" hidden="false" customHeight="false" outlineLevel="0" collapsed="false">
      <c r="A737" s="0" t="s">
        <v>5082</v>
      </c>
      <c r="B737" s="0" t="s">
        <v>5083</v>
      </c>
      <c r="C737" s="0" t="s">
        <v>5084</v>
      </c>
      <c r="D737" s="0" t="s">
        <v>4016</v>
      </c>
      <c r="E737" s="0" t="n">
        <v>6.6</v>
      </c>
      <c r="F737" s="0" t="n">
        <v>40</v>
      </c>
      <c r="G737" s="5" t="n">
        <v>39630</v>
      </c>
      <c r="H737" s="0" t="s">
        <v>4514</v>
      </c>
      <c r="I737" s="0" t="s">
        <v>5085</v>
      </c>
      <c r="J737" s="6" t="n">
        <v>132246</v>
      </c>
      <c r="K737" s="0" t="s">
        <v>5086</v>
      </c>
      <c r="L737" s="5" t="n">
        <v>39500</v>
      </c>
      <c r="M737" s="0" t="s">
        <v>427</v>
      </c>
      <c r="N737" s="0" t="s">
        <v>1006</v>
      </c>
      <c r="O737" s="0" t="s">
        <v>2071</v>
      </c>
      <c r="P737" s="0" t="s">
        <v>5087</v>
      </c>
      <c r="Q737" s="0" t="n">
        <f aca="false">LOOKUP(A737,'budget_gross.tsv'!A$2:A$8468,'budget_gross.tsv'!B$2:B$8468)</f>
        <v>40000000</v>
      </c>
      <c r="R737" s="0" t="n">
        <f aca="false">LOOKUP(A737,'budget_gross.tsv'!A$2:A$8468,'budget_gross.tsv'!C$2:C$8468)</f>
        <v>72266306</v>
      </c>
      <c r="S737" s="1" t="n">
        <f aca="false">R737-Q737</f>
        <v>32266306</v>
      </c>
      <c r="T737" s="2" t="n">
        <f aca="false">Q737 * 1.14</f>
        <v>45600000</v>
      </c>
      <c r="U737" s="2" t="n">
        <f aca="false">R737 * 1.14</f>
        <v>82383588.84</v>
      </c>
      <c r="V737" s="2" t="n">
        <f aca="false">S737 * 1.14</f>
        <v>36783588.84</v>
      </c>
      <c r="W737" s="1" t="n">
        <f aca="false">R737/Q737</f>
        <v>1.80665765</v>
      </c>
      <c r="X737" s="3" t="n">
        <v>2</v>
      </c>
    </row>
    <row r="738" customFormat="false" ht="15" hidden="false" customHeight="false" outlineLevel="0" collapsed="false">
      <c r="A738" s="0" t="s">
        <v>5088</v>
      </c>
      <c r="B738" s="0" t="s">
        <v>5089</v>
      </c>
      <c r="C738" s="0" t="s">
        <v>5090</v>
      </c>
      <c r="D738" s="0" t="s">
        <v>4016</v>
      </c>
      <c r="E738" s="0" t="n">
        <v>6.4</v>
      </c>
      <c r="F738" s="0" t="n">
        <v>52</v>
      </c>
      <c r="G738" s="5" t="n">
        <v>39609</v>
      </c>
      <c r="H738" s="0" t="s">
        <v>2187</v>
      </c>
      <c r="I738" s="0" t="s">
        <v>5091</v>
      </c>
      <c r="J738" s="6" t="n">
        <v>82565</v>
      </c>
      <c r="K738" s="0" t="s">
        <v>5092</v>
      </c>
      <c r="L738" s="5" t="n">
        <v>39500</v>
      </c>
      <c r="M738" s="0" t="s">
        <v>165</v>
      </c>
      <c r="N738" s="0" t="s">
        <v>376</v>
      </c>
      <c r="O738" s="0" t="s">
        <v>537</v>
      </c>
      <c r="P738" s="0" t="s">
        <v>5093</v>
      </c>
      <c r="Q738" s="0" t="n">
        <f aca="false">LOOKUP(A738,'budget_gross.tsv'!A$2:A$8468,'budget_gross.tsv'!B$2:B$8468)</f>
        <v>20000000</v>
      </c>
      <c r="R738" s="0" t="n">
        <f aca="false">LOOKUP(A738,'budget_gross.tsv'!A$2:A$8468,'budget_gross.tsv'!C$2:C$8468)</f>
        <v>11169531</v>
      </c>
      <c r="S738" s="1" t="n">
        <f aca="false">R738-Q738</f>
        <v>-8830469</v>
      </c>
      <c r="T738" s="2" t="n">
        <f aca="false">Q738 * 1.14</f>
        <v>22800000</v>
      </c>
      <c r="U738" s="2" t="n">
        <f aca="false">R738 * 1.14</f>
        <v>12733265.34</v>
      </c>
      <c r="V738" s="2" t="n">
        <f aca="false">S738 * 1.14</f>
        <v>-10066734.66</v>
      </c>
      <c r="W738" s="1" t="n">
        <f aca="false">R738/Q738</f>
        <v>0.55847655</v>
      </c>
      <c r="X738" s="3" t="n">
        <v>1</v>
      </c>
    </row>
    <row r="739" customFormat="false" ht="15" hidden="false" customHeight="false" outlineLevel="0" collapsed="false">
      <c r="A739" s="0" t="s">
        <v>5094</v>
      </c>
      <c r="B739" s="0" t="s">
        <v>5095</v>
      </c>
      <c r="C739" s="0" t="s">
        <v>5096</v>
      </c>
      <c r="D739" s="0" t="s">
        <v>4016</v>
      </c>
      <c r="E739" s="0" t="n">
        <v>3.2</v>
      </c>
      <c r="F739" s="0" t="n">
        <v>17</v>
      </c>
      <c r="G739" s="5" t="n">
        <v>39609</v>
      </c>
      <c r="H739" s="0" t="s">
        <v>5097</v>
      </c>
      <c r="I739" s="0" t="s">
        <v>5098</v>
      </c>
      <c r="J739" s="6" t="n">
        <v>5575</v>
      </c>
      <c r="K739" s="0" t="s">
        <v>5099</v>
      </c>
      <c r="L739" s="5" t="n">
        <v>39500</v>
      </c>
      <c r="M739" s="0" t="s">
        <v>42</v>
      </c>
      <c r="N739" s="0" t="s">
        <v>657</v>
      </c>
      <c r="O739" s="0" t="s">
        <v>537</v>
      </c>
      <c r="P739" s="0" t="s">
        <v>5100</v>
      </c>
      <c r="Q739" s="0" t="n">
        <f aca="false">LOOKUP(A739,'budget_gross.tsv'!A$2:A$8468,'budget_gross.tsv'!B$2:B$8468)</f>
        <v>7500000</v>
      </c>
      <c r="R739" s="0" t="n">
        <f aca="false">LOOKUP(A739,'budget_gross.tsv'!A$2:A$8468,'budget_gross.tsv'!C$2:C$8468)</f>
        <v>4131640</v>
      </c>
      <c r="S739" s="1" t="n">
        <f aca="false">R739-Q739</f>
        <v>-3368360</v>
      </c>
      <c r="T739" s="2" t="n">
        <f aca="false">Q739 * 1.14</f>
        <v>8550000</v>
      </c>
      <c r="U739" s="2" t="n">
        <f aca="false">R739 * 1.14</f>
        <v>4710069.6</v>
      </c>
      <c r="V739" s="2" t="n">
        <f aca="false">S739 * 1.14</f>
        <v>-3839930.4</v>
      </c>
      <c r="W739" s="1" t="n">
        <f aca="false">R739/Q739</f>
        <v>0.550885333333333</v>
      </c>
      <c r="X739" s="3" t="n">
        <v>1</v>
      </c>
    </row>
    <row r="740" customFormat="false" ht="15" hidden="false" customHeight="false" outlineLevel="0" collapsed="false">
      <c r="A740" s="0" t="s">
        <v>5101</v>
      </c>
      <c r="B740" s="0" t="s">
        <v>5102</v>
      </c>
      <c r="C740" s="0" t="s">
        <v>5103</v>
      </c>
      <c r="D740" s="0" t="s">
        <v>4016</v>
      </c>
      <c r="E740" s="0" t="n">
        <v>6.7</v>
      </c>
      <c r="F740" s="0" t="n">
        <v>50</v>
      </c>
      <c r="G740" s="5" t="n">
        <v>39609</v>
      </c>
      <c r="H740" s="0" t="s">
        <v>5104</v>
      </c>
      <c r="I740" s="0" t="s">
        <v>5105</v>
      </c>
      <c r="J740" s="6" t="n">
        <v>89297</v>
      </c>
      <c r="K740" s="0" t="s">
        <v>5106</v>
      </c>
      <c r="L740" s="5" t="n">
        <v>39507</v>
      </c>
      <c r="M740" s="0" t="s">
        <v>831</v>
      </c>
      <c r="N740" s="0" t="s">
        <v>4873</v>
      </c>
      <c r="O740" s="0" t="s">
        <v>100</v>
      </c>
      <c r="P740" s="0" t="s">
        <v>5107</v>
      </c>
      <c r="Q740" s="0" t="n">
        <f aca="false">LOOKUP(A740,'budget_gross.tsv'!A$2:A$8468,'budget_gross.tsv'!B$2:B$8468)</f>
        <v>35000000</v>
      </c>
      <c r="R740" s="0" t="n">
        <f aca="false">LOOKUP(A740,'budget_gross.tsv'!A$2:A$8468,'budget_gross.tsv'!C$2:C$8468)</f>
        <v>26814957</v>
      </c>
      <c r="S740" s="1" t="n">
        <f aca="false">R740-Q740</f>
        <v>-8185043</v>
      </c>
      <c r="T740" s="2" t="n">
        <f aca="false">Q740 * 1.14</f>
        <v>39900000</v>
      </c>
      <c r="U740" s="2" t="n">
        <f aca="false">R740 * 1.14</f>
        <v>30569050.98</v>
      </c>
      <c r="V740" s="2" t="n">
        <f aca="false">S740 * 1.14</f>
        <v>-9330949.02</v>
      </c>
      <c r="W740" s="1" t="n">
        <f aca="false">R740/Q740</f>
        <v>0.766141628571429</v>
      </c>
      <c r="X740" s="3" t="n">
        <v>1</v>
      </c>
    </row>
    <row r="741" customFormat="false" ht="15" hidden="false" customHeight="false" outlineLevel="0" collapsed="false">
      <c r="A741" s="0" t="s">
        <v>5108</v>
      </c>
      <c r="B741" s="0" t="s">
        <v>5109</v>
      </c>
      <c r="C741" s="0" t="s">
        <v>5110</v>
      </c>
      <c r="D741" s="0" t="s">
        <v>4016</v>
      </c>
      <c r="E741" s="0" t="n">
        <v>7.3</v>
      </c>
      <c r="F741" s="0" t="n">
        <v>68</v>
      </c>
      <c r="G741" s="5" t="n">
        <v>40260</v>
      </c>
      <c r="H741" s="0" t="s">
        <v>5111</v>
      </c>
      <c r="I741" s="0" t="s">
        <v>5112</v>
      </c>
      <c r="J741" s="6" t="n">
        <v>7790</v>
      </c>
      <c r="K741" s="0" t="s">
        <v>5113</v>
      </c>
      <c r="L741" s="5" t="n">
        <v>39513</v>
      </c>
      <c r="M741" s="0" t="s">
        <v>42</v>
      </c>
      <c r="N741" s="0" t="s">
        <v>394</v>
      </c>
      <c r="O741" s="0" t="s">
        <v>5114</v>
      </c>
      <c r="P741" s="0" t="s">
        <v>5115</v>
      </c>
      <c r="Q741" s="0" t="n">
        <f aca="false">LOOKUP(A741,'budget_gross.tsv'!A$2:A$8468,'budget_gross.tsv'!B$2:B$8468)</f>
        <v>5000000</v>
      </c>
      <c r="R741" s="0" t="n">
        <f aca="false">LOOKUP(A741,'budget_gross.tsv'!A$2:A$8468,'budget_gross.tsv'!C$2:C$8468)</f>
        <v>87944</v>
      </c>
      <c r="S741" s="1" t="n">
        <f aca="false">R741-Q741</f>
        <v>-4912056</v>
      </c>
      <c r="T741" s="2" t="n">
        <f aca="false">Q741 * 1.14</f>
        <v>5700000</v>
      </c>
      <c r="U741" s="2" t="n">
        <f aca="false">R741 * 1.14</f>
        <v>100256.16</v>
      </c>
      <c r="V741" s="2" t="n">
        <f aca="false">S741 * 1.14</f>
        <v>-5599743.84</v>
      </c>
      <c r="W741" s="1" t="n">
        <f aca="false">R741/Q741</f>
        <v>0.0175888</v>
      </c>
      <c r="X741" s="3" t="n">
        <v>1</v>
      </c>
    </row>
    <row r="742" customFormat="false" ht="15" hidden="false" customHeight="false" outlineLevel="0" collapsed="false">
      <c r="A742" s="0" t="s">
        <v>5116</v>
      </c>
      <c r="B742" s="0" t="s">
        <v>5117</v>
      </c>
      <c r="C742" s="0" t="s">
        <v>5118</v>
      </c>
      <c r="D742" s="0" t="s">
        <v>4016</v>
      </c>
      <c r="E742" s="0" t="n">
        <v>5.1</v>
      </c>
      <c r="F742" s="0" t="n">
        <v>34</v>
      </c>
      <c r="G742" s="5" t="n">
        <v>39623</v>
      </c>
      <c r="H742" s="0" t="s">
        <v>2273</v>
      </c>
      <c r="I742" s="0" t="s">
        <v>5119</v>
      </c>
      <c r="J742" s="6" t="n">
        <v>113836</v>
      </c>
      <c r="K742" s="0" t="s">
        <v>5120</v>
      </c>
      <c r="L742" s="5" t="n">
        <v>39514</v>
      </c>
      <c r="M742" s="0" t="s">
        <v>347</v>
      </c>
      <c r="N742" s="0" t="s">
        <v>1130</v>
      </c>
      <c r="O742" s="0" t="s">
        <v>28</v>
      </c>
      <c r="P742" s="0" t="s">
        <v>5121</v>
      </c>
      <c r="Q742" s="0" t="n">
        <f aca="false">LOOKUP(A742,'budget_gross.tsv'!A$2:A$8468,'budget_gross.tsv'!B$2:B$8468)</f>
        <v>105000000</v>
      </c>
      <c r="R742" s="0" t="n">
        <f aca="false">LOOKUP(A742,'budget_gross.tsv'!A$2:A$8468,'budget_gross.tsv'!C$2:C$8468)</f>
        <v>94784201</v>
      </c>
      <c r="S742" s="1" t="n">
        <f aca="false">R742-Q742</f>
        <v>-10215799</v>
      </c>
      <c r="T742" s="2" t="n">
        <f aca="false">Q742 * 1.14</f>
        <v>119700000</v>
      </c>
      <c r="U742" s="2" t="n">
        <f aca="false">R742 * 1.14</f>
        <v>108053989.14</v>
      </c>
      <c r="V742" s="2" t="n">
        <f aca="false">S742 * 1.14</f>
        <v>-11646010.86</v>
      </c>
      <c r="W742" s="1" t="n">
        <f aca="false">R742/Q742</f>
        <v>0.902706676190476</v>
      </c>
      <c r="X742" s="3" t="n">
        <v>1</v>
      </c>
    </row>
    <row r="743" customFormat="false" ht="15" hidden="false" customHeight="false" outlineLevel="0" collapsed="false">
      <c r="A743" s="0" t="s">
        <v>5122</v>
      </c>
      <c r="B743" s="0" t="s">
        <v>5123</v>
      </c>
      <c r="C743" s="0" t="s">
        <v>5124</v>
      </c>
      <c r="D743" s="0" t="s">
        <v>4016</v>
      </c>
      <c r="E743" s="0" t="n">
        <v>5.1</v>
      </c>
      <c r="F743" s="0" t="s">
        <v>28</v>
      </c>
      <c r="G743" s="5" t="n">
        <v>39756</v>
      </c>
      <c r="H743" s="0" t="s">
        <v>5125</v>
      </c>
      <c r="I743" s="0" t="s">
        <v>5126</v>
      </c>
      <c r="J743" s="0" t="n">
        <v>144</v>
      </c>
      <c r="K743" s="0" t="s">
        <v>5127</v>
      </c>
      <c r="L743" s="5" t="n">
        <v>39514</v>
      </c>
      <c r="M743" s="0" t="s">
        <v>197</v>
      </c>
      <c r="N743" s="0" t="s">
        <v>376</v>
      </c>
      <c r="O743" s="0" t="s">
        <v>28</v>
      </c>
      <c r="P743" s="0" t="s">
        <v>5128</v>
      </c>
      <c r="Q743" s="0" t="n">
        <f aca="false">LOOKUP(A743,'budget_gross.tsv'!A$2:A$8468,'budget_gross.tsv'!B$2:B$8468)</f>
        <v>7000000</v>
      </c>
      <c r="R743" s="0" t="n">
        <f aca="false">LOOKUP(A743,'budget_gross.tsv'!A$2:A$8468,'budget_gross.tsv'!C$2:C$8468)</f>
        <v>11600</v>
      </c>
      <c r="S743" s="1" t="n">
        <f aca="false">R743-Q743</f>
        <v>-6988400</v>
      </c>
      <c r="T743" s="2" t="n">
        <f aca="false">Q743 * 1.14</f>
        <v>7980000</v>
      </c>
      <c r="U743" s="2" t="n">
        <f aca="false">R743 * 1.14</f>
        <v>13224</v>
      </c>
      <c r="V743" s="2" t="n">
        <f aca="false">S743 * 1.14</f>
        <v>-7966776</v>
      </c>
      <c r="W743" s="1" t="n">
        <f aca="false">R743/Q743</f>
        <v>0.00165714285714286</v>
      </c>
      <c r="X743" s="3" t="n">
        <v>1</v>
      </c>
    </row>
    <row r="744" customFormat="false" ht="15" hidden="false" customHeight="false" outlineLevel="0" collapsed="false">
      <c r="A744" s="0" t="s">
        <v>5129</v>
      </c>
      <c r="B744" s="0" t="s">
        <v>5130</v>
      </c>
      <c r="C744" s="0" t="s">
        <v>5131</v>
      </c>
      <c r="D744" s="0" t="s">
        <v>4016</v>
      </c>
      <c r="E744" s="0" t="n">
        <v>6.6</v>
      </c>
      <c r="F744" s="0" t="n">
        <v>39</v>
      </c>
      <c r="G744" s="5" t="n">
        <v>39658</v>
      </c>
      <c r="H744" s="0" t="s">
        <v>2377</v>
      </c>
      <c r="I744" s="0" t="s">
        <v>5132</v>
      </c>
      <c r="J744" s="6" t="n">
        <v>85120</v>
      </c>
      <c r="K744" s="0" t="s">
        <v>4741</v>
      </c>
      <c r="L744" s="5" t="n">
        <v>39521</v>
      </c>
      <c r="M744" s="0" t="s">
        <v>879</v>
      </c>
      <c r="N744" s="0" t="s">
        <v>1137</v>
      </c>
      <c r="O744" s="0" t="s">
        <v>117</v>
      </c>
      <c r="P744" s="0" t="s">
        <v>5133</v>
      </c>
      <c r="Q744" s="0" t="n">
        <f aca="false">LOOKUP(A744,'budget_gross.tsv'!A$2:A$8468,'budget_gross.tsv'!B$2:B$8468)</f>
        <v>20000000</v>
      </c>
      <c r="R744" s="0" t="n">
        <f aca="false">LOOKUP(A744,'budget_gross.tsv'!A$2:A$8468,'budget_gross.tsv'!C$2:C$8468)</f>
        <v>24850922</v>
      </c>
      <c r="S744" s="1" t="n">
        <f aca="false">R744-Q744</f>
        <v>4850922</v>
      </c>
      <c r="T744" s="2" t="n">
        <f aca="false">Q744 * 1.14</f>
        <v>22800000</v>
      </c>
      <c r="U744" s="2" t="n">
        <f aca="false">R744 * 1.14</f>
        <v>28330051.08</v>
      </c>
      <c r="V744" s="2" t="n">
        <f aca="false">S744 * 1.14</f>
        <v>5530051.08</v>
      </c>
      <c r="W744" s="1" t="n">
        <f aca="false">R744/Q744</f>
        <v>1.2425461</v>
      </c>
      <c r="X744" s="3" t="n">
        <v>2</v>
      </c>
    </row>
    <row r="745" customFormat="false" ht="15" hidden="false" customHeight="false" outlineLevel="0" collapsed="false">
      <c r="A745" s="0" t="s">
        <v>5134</v>
      </c>
      <c r="B745" s="0" t="s">
        <v>5135</v>
      </c>
      <c r="C745" s="0" t="s">
        <v>5136</v>
      </c>
      <c r="D745" s="0" t="s">
        <v>4016</v>
      </c>
      <c r="E745" s="0" t="n">
        <v>5.2</v>
      </c>
      <c r="F745" s="0" t="n">
        <v>37</v>
      </c>
      <c r="G745" s="5" t="n">
        <v>39644</v>
      </c>
      <c r="H745" s="0" t="s">
        <v>95</v>
      </c>
      <c r="I745" s="0" t="s">
        <v>5137</v>
      </c>
      <c r="J745" s="6" t="n">
        <v>28540</v>
      </c>
      <c r="K745" s="0" t="s">
        <v>5138</v>
      </c>
      <c r="L745" s="5" t="n">
        <v>39528</v>
      </c>
      <c r="M745" s="0" t="s">
        <v>107</v>
      </c>
      <c r="N745" s="0" t="s">
        <v>1122</v>
      </c>
      <c r="O745" s="0" t="s">
        <v>28</v>
      </c>
      <c r="P745" s="0" t="s">
        <v>5139</v>
      </c>
      <c r="Q745" s="0" t="n">
        <f aca="false">LOOKUP(A745,'budget_gross.tsv'!A$2:A$8468,'budget_gross.tsv'!B$2:B$8468)</f>
        <v>8000000</v>
      </c>
      <c r="R745" s="0" t="n">
        <f aca="false">LOOKUP(A745,'budget_gross.tsv'!A$2:A$8468,'budget_gross.tsv'!C$2:C$8468)</f>
        <v>25926543</v>
      </c>
      <c r="S745" s="1" t="n">
        <f aca="false">R745-Q745</f>
        <v>17926543</v>
      </c>
      <c r="T745" s="2" t="n">
        <f aca="false">Q745 * 1.14</f>
        <v>9120000</v>
      </c>
      <c r="U745" s="2" t="n">
        <f aca="false">R745 * 1.14</f>
        <v>29556259.02</v>
      </c>
      <c r="V745" s="2" t="n">
        <f aca="false">S745 * 1.14</f>
        <v>20436259.02</v>
      </c>
      <c r="W745" s="1" t="n">
        <f aca="false">R745/Q745</f>
        <v>3.240817875</v>
      </c>
      <c r="X745" s="3" t="n">
        <v>3</v>
      </c>
    </row>
    <row r="746" customFormat="false" ht="15" hidden="false" customHeight="false" outlineLevel="0" collapsed="false">
      <c r="A746" s="0" t="s">
        <v>5140</v>
      </c>
      <c r="B746" s="0" t="s">
        <v>5141</v>
      </c>
      <c r="C746" s="0" t="s">
        <v>5142</v>
      </c>
      <c r="D746" s="0" t="s">
        <v>4016</v>
      </c>
      <c r="E746" s="0" t="n">
        <v>5.7</v>
      </c>
      <c r="F746" s="0" t="n">
        <v>41</v>
      </c>
      <c r="G746" s="5" t="n">
        <v>39630</v>
      </c>
      <c r="H746" s="0" t="s">
        <v>194</v>
      </c>
      <c r="I746" s="0" t="s">
        <v>5143</v>
      </c>
      <c r="J746" s="6" t="n">
        <v>52420</v>
      </c>
      <c r="K746" s="0" t="s">
        <v>4387</v>
      </c>
      <c r="L746" s="5" t="n">
        <v>39528</v>
      </c>
      <c r="M746" s="0" t="s">
        <v>879</v>
      </c>
      <c r="N746" s="0" t="s">
        <v>356</v>
      </c>
      <c r="O746" s="0" t="s">
        <v>1167</v>
      </c>
      <c r="P746" s="0" t="s">
        <v>5144</v>
      </c>
      <c r="Q746" s="0" t="n">
        <f aca="false">LOOKUP(A746,'budget_gross.tsv'!A$2:A$8468,'budget_gross.tsv'!B$2:B$8468)</f>
        <v>40000000</v>
      </c>
      <c r="R746" s="0" t="n">
        <f aca="false">LOOKUP(A746,'budget_gross.tsv'!A$2:A$8468,'budget_gross.tsv'!C$2:C$8468)</f>
        <v>32853640</v>
      </c>
      <c r="S746" s="1" t="n">
        <f aca="false">R746-Q746</f>
        <v>-7146360</v>
      </c>
      <c r="T746" s="2" t="n">
        <f aca="false">Q746 * 1.14</f>
        <v>45600000</v>
      </c>
      <c r="U746" s="2" t="n">
        <f aca="false">R746 * 1.14</f>
        <v>37453149.6</v>
      </c>
      <c r="V746" s="2" t="n">
        <f aca="false">S746 * 1.14</f>
        <v>-8146850.4</v>
      </c>
      <c r="W746" s="1" t="n">
        <f aca="false">R746/Q746</f>
        <v>0.821341</v>
      </c>
      <c r="X746" s="3" t="n">
        <v>1</v>
      </c>
    </row>
    <row r="747" customFormat="false" ht="15" hidden="false" customHeight="false" outlineLevel="0" collapsed="false">
      <c r="A747" s="0" t="s">
        <v>5145</v>
      </c>
      <c r="B747" s="0" t="s">
        <v>5146</v>
      </c>
      <c r="C747" s="0" t="s">
        <v>5147</v>
      </c>
      <c r="D747" s="0" t="s">
        <v>4016</v>
      </c>
      <c r="E747" s="0" t="n">
        <v>5.7</v>
      </c>
      <c r="F747" s="0" t="s">
        <v>28</v>
      </c>
      <c r="G747" s="5" t="n">
        <v>40134</v>
      </c>
      <c r="H747" s="0" t="s">
        <v>5148</v>
      </c>
      <c r="I747" s="0" t="s">
        <v>5149</v>
      </c>
      <c r="J747" s="0" t="n">
        <v>405</v>
      </c>
      <c r="K747" s="0" t="s">
        <v>5150</v>
      </c>
      <c r="L747" s="5" t="n">
        <v>39534</v>
      </c>
      <c r="M747" s="0" t="s">
        <v>124</v>
      </c>
      <c r="N747" s="0" t="s">
        <v>356</v>
      </c>
      <c r="O747" s="0" t="s">
        <v>117</v>
      </c>
      <c r="Q747" s="0" t="n">
        <f aca="false">LOOKUP(A747,'budget_gross.tsv'!A$2:A$8468,'budget_gross.tsv'!B$2:B$8468)</f>
        <v>1000000</v>
      </c>
      <c r="R747" s="0" t="n">
        <f aca="false">LOOKUP(A747,'budget_gross.tsv'!A$2:A$8468,'budget_gross.tsv'!C$2:C$8468)</f>
        <v>30341</v>
      </c>
      <c r="S747" s="1" t="n">
        <f aca="false">R747-Q747</f>
        <v>-969659</v>
      </c>
      <c r="T747" s="2" t="n">
        <f aca="false">Q747 * 1.14</f>
        <v>1140000</v>
      </c>
      <c r="U747" s="2" t="n">
        <f aca="false">R747 * 1.14</f>
        <v>34588.74</v>
      </c>
      <c r="V747" s="2" t="n">
        <f aca="false">S747 * 1.14</f>
        <v>-1105411.26</v>
      </c>
      <c r="W747" s="1" t="n">
        <f aca="false">R747/Q747</f>
        <v>0.030341</v>
      </c>
      <c r="X747" s="3" t="n">
        <v>1</v>
      </c>
    </row>
    <row r="748" customFormat="false" ht="15" hidden="false" customHeight="false" outlineLevel="0" collapsed="false">
      <c r="A748" s="0" t="s">
        <v>5151</v>
      </c>
      <c r="B748" s="0" t="n">
        <v>21</v>
      </c>
      <c r="C748" s="0" t="s">
        <v>5152</v>
      </c>
      <c r="D748" s="0" t="s">
        <v>4016</v>
      </c>
      <c r="E748" s="0" t="n">
        <v>6.8</v>
      </c>
      <c r="F748" s="0" t="n">
        <v>48</v>
      </c>
      <c r="G748" s="5" t="n">
        <v>39651</v>
      </c>
      <c r="H748" s="0" t="s">
        <v>3236</v>
      </c>
      <c r="I748" s="0" t="s">
        <v>5153</v>
      </c>
      <c r="J748" s="6" t="n">
        <v>200744</v>
      </c>
      <c r="K748" s="0" t="s">
        <v>4535</v>
      </c>
      <c r="L748" s="5" t="n">
        <v>39535</v>
      </c>
      <c r="M748" s="0" t="s">
        <v>1271</v>
      </c>
      <c r="N748" s="0" t="s">
        <v>4949</v>
      </c>
      <c r="O748" s="0" t="s">
        <v>563</v>
      </c>
      <c r="P748" s="0" t="s">
        <v>5154</v>
      </c>
      <c r="Q748" s="0" t="n">
        <f aca="false">LOOKUP(A748,'budget_gross.tsv'!A$2:A$8468,'budget_gross.tsv'!B$2:B$8468)</f>
        <v>35000000</v>
      </c>
      <c r="R748" s="0" t="n">
        <f aca="false">LOOKUP(A748,'budget_gross.tsv'!A$2:A$8468,'budget_gross.tsv'!C$2:C$8468)</f>
        <v>81159365</v>
      </c>
      <c r="S748" s="1" t="n">
        <f aca="false">R748-Q748</f>
        <v>46159365</v>
      </c>
      <c r="T748" s="2" t="n">
        <f aca="false">Q748 * 1.14</f>
        <v>39900000</v>
      </c>
      <c r="U748" s="2" t="n">
        <f aca="false">R748 * 1.14</f>
        <v>92521676.1</v>
      </c>
      <c r="V748" s="2" t="n">
        <f aca="false">S748 * 1.14</f>
        <v>52621676.1</v>
      </c>
      <c r="W748" s="1" t="n">
        <f aca="false">R748/Q748</f>
        <v>2.318839</v>
      </c>
      <c r="X748" s="3" t="n">
        <v>3</v>
      </c>
    </row>
    <row r="749" customFormat="false" ht="15" hidden="false" customHeight="false" outlineLevel="0" collapsed="false">
      <c r="A749" s="0" t="s">
        <v>5155</v>
      </c>
      <c r="B749" s="0" t="s">
        <v>5156</v>
      </c>
      <c r="C749" s="0" t="s">
        <v>5157</v>
      </c>
      <c r="D749" s="0" t="s">
        <v>4016</v>
      </c>
      <c r="E749" s="0" t="n">
        <v>4.5</v>
      </c>
      <c r="F749" s="0" t="n">
        <v>33</v>
      </c>
      <c r="G749" s="5" t="n">
        <v>39637</v>
      </c>
      <c r="H749" s="0" t="s">
        <v>5158</v>
      </c>
      <c r="I749" s="0" t="s">
        <v>5159</v>
      </c>
      <c r="J749" s="6" t="n">
        <v>55003</v>
      </c>
      <c r="K749" s="0" t="s">
        <v>5160</v>
      </c>
      <c r="L749" s="5" t="n">
        <v>39535</v>
      </c>
      <c r="M749" s="0" t="s">
        <v>1036</v>
      </c>
      <c r="N749" s="0" t="s">
        <v>4406</v>
      </c>
      <c r="O749" s="0" t="s">
        <v>117</v>
      </c>
      <c r="P749" s="0" t="s">
        <v>5161</v>
      </c>
      <c r="Q749" s="0" t="n">
        <f aca="false">LOOKUP(A749,'budget_gross.tsv'!A$2:A$8468,'budget_gross.tsv'!B$2:B$8468)</f>
        <v>35000000</v>
      </c>
      <c r="R749" s="0" t="n">
        <f aca="false">LOOKUP(A749,'budget_gross.tsv'!A$2:A$8468,'budget_gross.tsv'!C$2:C$8468)</f>
        <v>25871834</v>
      </c>
      <c r="S749" s="1" t="n">
        <f aca="false">R749-Q749</f>
        <v>-9128166</v>
      </c>
      <c r="T749" s="2" t="n">
        <f aca="false">Q749 * 1.14</f>
        <v>39900000</v>
      </c>
      <c r="U749" s="2" t="n">
        <f aca="false">R749 * 1.14</f>
        <v>29493890.76</v>
      </c>
      <c r="V749" s="2" t="n">
        <f aca="false">S749 * 1.14</f>
        <v>-10406109.24</v>
      </c>
      <c r="W749" s="1" t="n">
        <f aca="false">R749/Q749</f>
        <v>0.739195257142857</v>
      </c>
      <c r="X749" s="3" t="n">
        <v>1</v>
      </c>
    </row>
    <row r="750" customFormat="false" ht="15" hidden="false" customHeight="false" outlineLevel="0" collapsed="false">
      <c r="A750" s="0" t="s">
        <v>5162</v>
      </c>
      <c r="B750" s="0" t="s">
        <v>5163</v>
      </c>
      <c r="C750" s="0" t="s">
        <v>5164</v>
      </c>
      <c r="D750" s="0" t="s">
        <v>4016</v>
      </c>
      <c r="E750" s="0" t="n">
        <v>6.4</v>
      </c>
      <c r="F750" s="0" t="s">
        <v>28</v>
      </c>
      <c r="G750" s="0" t="s">
        <v>28</v>
      </c>
      <c r="H750" s="0" t="s">
        <v>28</v>
      </c>
      <c r="I750" s="0" t="s">
        <v>5165</v>
      </c>
      <c r="J750" s="0" t="n">
        <v>62</v>
      </c>
      <c r="K750" s="0" t="s">
        <v>5166</v>
      </c>
      <c r="L750" s="5" t="n">
        <v>39535</v>
      </c>
      <c r="M750" s="0" t="s">
        <v>427</v>
      </c>
      <c r="N750" s="0" t="s">
        <v>289</v>
      </c>
      <c r="O750" s="0" t="s">
        <v>117</v>
      </c>
      <c r="P750" s="0" t="s">
        <v>5167</v>
      </c>
      <c r="Q750" s="0" t="n">
        <f aca="false">LOOKUP(A750,'budget_gross.tsv'!A$2:A$8468,'budget_gross.tsv'!B$2:B$8468)</f>
        <v>250000</v>
      </c>
      <c r="R750" s="0" t="n">
        <f aca="false">LOOKUP(A750,'budget_gross.tsv'!A$2:A$8468,'budget_gross.tsv'!C$2:C$8468)</f>
        <v>67665</v>
      </c>
      <c r="S750" s="1" t="n">
        <f aca="false">R750-Q750</f>
        <v>-182335</v>
      </c>
      <c r="T750" s="2" t="n">
        <f aca="false">Q750 * 1.14</f>
        <v>285000</v>
      </c>
      <c r="U750" s="2" t="n">
        <f aca="false">R750 * 1.14</f>
        <v>77138.1</v>
      </c>
      <c r="V750" s="2" t="n">
        <f aca="false">S750 * 1.14</f>
        <v>-207861.9</v>
      </c>
      <c r="W750" s="1" t="n">
        <f aca="false">R750/Q750</f>
        <v>0.27066</v>
      </c>
      <c r="X750" s="3" t="n">
        <v>1</v>
      </c>
    </row>
    <row r="751" customFormat="false" ht="15" hidden="false" customHeight="false" outlineLevel="0" collapsed="false">
      <c r="A751" s="0" t="s">
        <v>5168</v>
      </c>
      <c r="B751" s="0" t="s">
        <v>5169</v>
      </c>
      <c r="C751" s="0" t="s">
        <v>5170</v>
      </c>
      <c r="D751" s="0" t="s">
        <v>4016</v>
      </c>
      <c r="E751" s="0" t="n">
        <v>6.3</v>
      </c>
      <c r="F751" s="0" t="n">
        <v>65</v>
      </c>
      <c r="G751" s="5" t="n">
        <v>39693</v>
      </c>
      <c r="H751" s="0" t="s">
        <v>5171</v>
      </c>
      <c r="I751" s="0" t="s">
        <v>5172</v>
      </c>
      <c r="J751" s="6" t="n">
        <v>8309</v>
      </c>
      <c r="K751" s="0" t="s">
        <v>3962</v>
      </c>
      <c r="L751" s="5" t="n">
        <v>39535</v>
      </c>
      <c r="M751" s="0" t="s">
        <v>1512</v>
      </c>
      <c r="N751" s="0" t="s">
        <v>5173</v>
      </c>
      <c r="O751" s="0" t="s">
        <v>290</v>
      </c>
      <c r="P751" s="0" t="s">
        <v>5174</v>
      </c>
      <c r="Q751" s="0" t="n">
        <f aca="false">LOOKUP(A751,'budget_gross.tsv'!A$2:A$8468,'budget_gross.tsv'!B$2:B$8468)</f>
        <v>12000000</v>
      </c>
      <c r="R751" s="0" t="n">
        <f aca="false">LOOKUP(A751,'budget_gross.tsv'!A$2:A$8468,'budget_gross.tsv'!C$2:C$8468)</f>
        <v>1506998</v>
      </c>
      <c r="S751" s="1" t="n">
        <f aca="false">R751-Q751</f>
        <v>-10493002</v>
      </c>
      <c r="T751" s="2" t="n">
        <f aca="false">Q751 * 1.14</f>
        <v>13680000</v>
      </c>
      <c r="U751" s="2" t="n">
        <f aca="false">R751 * 1.14</f>
        <v>1717977.72</v>
      </c>
      <c r="V751" s="2" t="n">
        <f aca="false">S751 * 1.14</f>
        <v>-11962022.28</v>
      </c>
      <c r="W751" s="1" t="n">
        <f aca="false">R751/Q751</f>
        <v>0.125583166666667</v>
      </c>
      <c r="X751" s="3" t="n">
        <v>1</v>
      </c>
    </row>
    <row r="752" customFormat="false" ht="15" hidden="false" customHeight="false" outlineLevel="0" collapsed="false">
      <c r="A752" s="0" t="s">
        <v>5175</v>
      </c>
      <c r="B752" s="0" t="s">
        <v>5176</v>
      </c>
      <c r="C752" s="0" t="s">
        <v>5177</v>
      </c>
      <c r="D752" s="0" t="s">
        <v>4016</v>
      </c>
      <c r="E752" s="0" t="n">
        <v>6.8</v>
      </c>
      <c r="F752" s="0" t="n">
        <v>57</v>
      </c>
      <c r="G752" s="5" t="n">
        <v>39602</v>
      </c>
      <c r="H752" s="0" t="s">
        <v>3192</v>
      </c>
      <c r="I752" s="0" t="s">
        <v>5178</v>
      </c>
      <c r="J752" s="6" t="n">
        <v>20356</v>
      </c>
      <c r="K752" s="0" t="s">
        <v>5179</v>
      </c>
      <c r="L752" s="5" t="n">
        <v>39535</v>
      </c>
      <c r="M752" s="0" t="s">
        <v>2069</v>
      </c>
      <c r="N752" s="0" t="s">
        <v>4949</v>
      </c>
      <c r="O752" s="0" t="s">
        <v>28</v>
      </c>
      <c r="P752" s="0" t="s">
        <v>5180</v>
      </c>
      <c r="Q752" s="0" t="n">
        <f aca="false">LOOKUP(A752,'budget_gross.tsv'!A$2:A$8468,'budget_gross.tsv'!B$2:B$8468)</f>
        <v>20000000</v>
      </c>
      <c r="R752" s="0" t="n">
        <f aca="false">LOOKUP(A752,'budget_gross.tsv'!A$2:A$8468,'budget_gross.tsv'!C$2:C$8468)</f>
        <v>1200234</v>
      </c>
      <c r="S752" s="1" t="n">
        <f aca="false">R752-Q752</f>
        <v>-18799766</v>
      </c>
      <c r="T752" s="2" t="n">
        <f aca="false">Q752 * 1.14</f>
        <v>22800000</v>
      </c>
      <c r="U752" s="2" t="n">
        <f aca="false">R752 * 1.14</f>
        <v>1368266.76</v>
      </c>
      <c r="V752" s="2" t="n">
        <f aca="false">S752 * 1.14</f>
        <v>-21431733.24</v>
      </c>
      <c r="W752" s="1" t="n">
        <f aca="false">R752/Q752</f>
        <v>0.0600117</v>
      </c>
      <c r="X752" s="3" t="n">
        <v>1</v>
      </c>
    </row>
    <row r="753" customFormat="false" ht="15" hidden="false" customHeight="false" outlineLevel="0" collapsed="false">
      <c r="A753" s="0" t="s">
        <v>5181</v>
      </c>
      <c r="B753" s="0" t="s">
        <v>5182</v>
      </c>
      <c r="C753" s="0" t="s">
        <v>5183</v>
      </c>
      <c r="D753" s="0" t="s">
        <v>4016</v>
      </c>
      <c r="E753" s="0" t="n">
        <v>6</v>
      </c>
      <c r="F753" s="0" t="n">
        <v>56</v>
      </c>
      <c r="G753" s="5" t="n">
        <v>39707</v>
      </c>
      <c r="H753" s="0" t="s">
        <v>86</v>
      </c>
      <c r="I753" s="0" t="s">
        <v>5184</v>
      </c>
      <c r="J753" s="6" t="n">
        <v>28527</v>
      </c>
      <c r="K753" s="0" t="s">
        <v>5185</v>
      </c>
      <c r="L753" s="5" t="n">
        <v>39542</v>
      </c>
      <c r="M753" s="0" t="s">
        <v>552</v>
      </c>
      <c r="N753" s="0" t="s">
        <v>437</v>
      </c>
      <c r="O753" s="0" t="s">
        <v>189</v>
      </c>
      <c r="P753" s="0" t="s">
        <v>5186</v>
      </c>
      <c r="Q753" s="0" t="n">
        <f aca="false">LOOKUP(A753,'budget_gross.tsv'!A$2:A$8468,'budget_gross.tsv'!B$2:B$8468)</f>
        <v>58000000</v>
      </c>
      <c r="R753" s="0" t="n">
        <f aca="false">LOOKUP(A753,'budget_gross.tsv'!A$2:A$8468,'budget_gross.tsv'!C$2:C$8468)</f>
        <v>31199215</v>
      </c>
      <c r="S753" s="1" t="n">
        <f aca="false">R753-Q753</f>
        <v>-26800785</v>
      </c>
      <c r="T753" s="2" t="n">
        <f aca="false">Q753 * 1.14</f>
        <v>66120000</v>
      </c>
      <c r="U753" s="2" t="n">
        <f aca="false">R753 * 1.14</f>
        <v>35567105.1</v>
      </c>
      <c r="V753" s="2" t="n">
        <f aca="false">S753 * 1.14</f>
        <v>-30552894.9</v>
      </c>
      <c r="W753" s="1" t="n">
        <f aca="false">R753/Q753</f>
        <v>0.5379175</v>
      </c>
      <c r="X753" s="3" t="n">
        <v>1</v>
      </c>
    </row>
    <row r="754" customFormat="false" ht="15" hidden="false" customHeight="false" outlineLevel="0" collapsed="false">
      <c r="A754" s="0" t="s">
        <v>5187</v>
      </c>
      <c r="B754" s="0" t="s">
        <v>5188</v>
      </c>
      <c r="C754" s="0" t="s">
        <v>5189</v>
      </c>
      <c r="D754" s="0" t="s">
        <v>4016</v>
      </c>
      <c r="E754" s="0" t="n">
        <v>3.9</v>
      </c>
      <c r="F754" s="0" t="n">
        <v>17</v>
      </c>
      <c r="G754" s="5" t="n">
        <v>39679</v>
      </c>
      <c r="H754" s="0" t="s">
        <v>4896</v>
      </c>
      <c r="I754" s="0" t="s">
        <v>5190</v>
      </c>
      <c r="J754" s="6" t="n">
        <v>29138</v>
      </c>
      <c r="K754" s="0" t="s">
        <v>5191</v>
      </c>
      <c r="L754" s="5" t="n">
        <v>39549</v>
      </c>
      <c r="M754" s="0" t="s">
        <v>305</v>
      </c>
      <c r="N754" s="0" t="s">
        <v>4412</v>
      </c>
      <c r="O754" s="0" t="s">
        <v>189</v>
      </c>
      <c r="P754" s="0" t="s">
        <v>5192</v>
      </c>
      <c r="Q754" s="0" t="n">
        <f aca="false">LOOKUP(A754,'budget_gross.tsv'!A$2:A$8468,'budget_gross.tsv'!B$2:B$8468)</f>
        <v>20000000</v>
      </c>
      <c r="R754" s="0" t="n">
        <f aca="false">LOOKUP(A754,'budget_gross.tsv'!A$2:A$8468,'budget_gross.tsv'!C$2:C$8468)</f>
        <v>43869350</v>
      </c>
      <c r="S754" s="1" t="n">
        <f aca="false">R754-Q754</f>
        <v>23869350</v>
      </c>
      <c r="T754" s="2" t="n">
        <f aca="false">Q754 * 1.14</f>
        <v>22800000</v>
      </c>
      <c r="U754" s="2" t="n">
        <f aca="false">R754 * 1.14</f>
        <v>50011059</v>
      </c>
      <c r="V754" s="2" t="n">
        <f aca="false">S754 * 1.14</f>
        <v>27211059</v>
      </c>
      <c r="W754" s="1" t="n">
        <f aca="false">R754/Q754</f>
        <v>2.1934675</v>
      </c>
      <c r="X754" s="3" t="n">
        <v>3</v>
      </c>
    </row>
    <row r="755" customFormat="false" ht="15" hidden="false" customHeight="false" outlineLevel="0" collapsed="false">
      <c r="A755" s="0" t="s">
        <v>5193</v>
      </c>
      <c r="B755" s="0" t="s">
        <v>5194</v>
      </c>
      <c r="C755" s="0" t="s">
        <v>5195</v>
      </c>
      <c r="D755" s="0" t="s">
        <v>4016</v>
      </c>
      <c r="E755" s="0" t="n">
        <v>6</v>
      </c>
      <c r="F755" s="0" t="n">
        <v>55</v>
      </c>
      <c r="G755" s="5" t="n">
        <v>39700</v>
      </c>
      <c r="H755" s="0" t="s">
        <v>86</v>
      </c>
      <c r="I755" s="0" t="s">
        <v>5196</v>
      </c>
      <c r="J755" s="6" t="n">
        <v>35938</v>
      </c>
      <c r="K755" s="0" t="s">
        <v>5197</v>
      </c>
      <c r="L755" s="5" t="n">
        <v>39563</v>
      </c>
      <c r="M755" s="0" t="s">
        <v>258</v>
      </c>
      <c r="N755" s="0" t="s">
        <v>428</v>
      </c>
      <c r="O755" s="0" t="s">
        <v>563</v>
      </c>
      <c r="P755" s="0" t="s">
        <v>5198</v>
      </c>
      <c r="Q755" s="0" t="n">
        <f aca="false">LOOKUP(A755,'budget_gross.tsv'!A$2:A$8468,'budget_gross.tsv'!B$2:B$8468)</f>
        <v>30000000</v>
      </c>
      <c r="R755" s="0" t="n">
        <f aca="false">LOOKUP(A755,'budget_gross.tsv'!A$2:A$8468,'budget_gross.tsv'!C$2:C$8468)</f>
        <v>60269340</v>
      </c>
      <c r="S755" s="1" t="n">
        <f aca="false">R755-Q755</f>
        <v>30269340</v>
      </c>
      <c r="T755" s="2" t="n">
        <f aca="false">Q755 * 1.14</f>
        <v>34200000</v>
      </c>
      <c r="U755" s="2" t="n">
        <f aca="false">R755 * 1.14</f>
        <v>68707047.6</v>
      </c>
      <c r="V755" s="2" t="n">
        <f aca="false">S755 * 1.14</f>
        <v>34507047.6</v>
      </c>
      <c r="W755" s="1" t="n">
        <f aca="false">R755/Q755</f>
        <v>2.008978</v>
      </c>
      <c r="X755" s="3" t="n">
        <v>3</v>
      </c>
    </row>
    <row r="756" customFormat="false" ht="15" hidden="false" customHeight="false" outlineLevel="0" collapsed="false">
      <c r="A756" s="0" t="s">
        <v>5199</v>
      </c>
      <c r="B756" s="0" t="s">
        <v>5200</v>
      </c>
      <c r="C756" s="0" t="s">
        <v>5201</v>
      </c>
      <c r="D756" s="0" t="s">
        <v>4016</v>
      </c>
      <c r="E756" s="0" t="n">
        <v>7.9</v>
      </c>
      <c r="F756" s="0" t="n">
        <v>79</v>
      </c>
      <c r="G756" s="5" t="n">
        <v>39721</v>
      </c>
      <c r="H756" s="0" t="s">
        <v>194</v>
      </c>
      <c r="I756" s="0" t="s">
        <v>5202</v>
      </c>
      <c r="J756" s="6" t="n">
        <v>751968</v>
      </c>
      <c r="K756" s="0" t="s">
        <v>3769</v>
      </c>
      <c r="L756" s="5" t="n">
        <v>39570</v>
      </c>
      <c r="M756" s="0" t="s">
        <v>633</v>
      </c>
      <c r="N756" s="0" t="s">
        <v>1406</v>
      </c>
      <c r="O756" s="0" t="s">
        <v>5203</v>
      </c>
      <c r="P756" s="0" t="s">
        <v>5204</v>
      </c>
      <c r="Q756" s="0" t="n">
        <f aca="false">LOOKUP(A756,'budget_gross.tsv'!A$2:A$8468,'budget_gross.tsv'!B$2:B$8468)</f>
        <v>140000000</v>
      </c>
      <c r="R756" s="0" t="n">
        <f aca="false">LOOKUP(A756,'budget_gross.tsv'!A$2:A$8468,'budget_gross.tsv'!C$2:C$8468)</f>
        <v>318412101</v>
      </c>
      <c r="S756" s="1" t="n">
        <f aca="false">R756-Q756</f>
        <v>178412101</v>
      </c>
      <c r="T756" s="2" t="n">
        <f aca="false">Q756 * 1.14</f>
        <v>159600000</v>
      </c>
      <c r="U756" s="2" t="n">
        <f aca="false">R756 * 1.14</f>
        <v>362989795.14</v>
      </c>
      <c r="V756" s="2" t="n">
        <f aca="false">S756 * 1.14</f>
        <v>203389795.14</v>
      </c>
      <c r="W756" s="1" t="n">
        <f aca="false">R756/Q756</f>
        <v>2.27437215</v>
      </c>
      <c r="X756" s="3" t="n">
        <v>3</v>
      </c>
    </row>
    <row r="757" customFormat="false" ht="15" hidden="false" customHeight="false" outlineLevel="0" collapsed="false">
      <c r="A757" s="0" t="s">
        <v>5205</v>
      </c>
      <c r="B757" s="0" t="s">
        <v>5206</v>
      </c>
      <c r="C757" s="0" t="s">
        <v>5207</v>
      </c>
      <c r="D757" s="0" t="s">
        <v>4016</v>
      </c>
      <c r="E757" s="0" t="n">
        <v>5.9</v>
      </c>
      <c r="F757" s="0" t="n">
        <v>37</v>
      </c>
      <c r="G757" s="5" t="n">
        <v>39707</v>
      </c>
      <c r="H757" s="0" t="s">
        <v>5104</v>
      </c>
      <c r="I757" s="0" t="s">
        <v>5208</v>
      </c>
      <c r="J757" s="6" t="n">
        <v>57901</v>
      </c>
      <c r="K757" s="0" t="s">
        <v>5209</v>
      </c>
      <c r="L757" s="5" t="n">
        <v>39570</v>
      </c>
      <c r="M757" s="0" t="s">
        <v>133</v>
      </c>
      <c r="N757" s="0" t="s">
        <v>428</v>
      </c>
      <c r="O757" s="0" t="s">
        <v>781</v>
      </c>
      <c r="P757" s="0" t="s">
        <v>5210</v>
      </c>
      <c r="Q757" s="0" t="n">
        <f aca="false">LOOKUP(A757,'budget_gross.tsv'!A$2:A$8468,'budget_gross.tsv'!B$2:B$8468)</f>
        <v>40000000</v>
      </c>
      <c r="R757" s="0" t="n">
        <f aca="false">LOOKUP(A757,'budget_gross.tsv'!A$2:A$8468,'budget_gross.tsv'!C$2:C$8468)</f>
        <v>46012734</v>
      </c>
      <c r="S757" s="1" t="n">
        <f aca="false">R757-Q757</f>
        <v>6012734</v>
      </c>
      <c r="T757" s="2" t="n">
        <f aca="false">Q757 * 1.14</f>
        <v>45600000</v>
      </c>
      <c r="U757" s="2" t="n">
        <f aca="false">R757 * 1.14</f>
        <v>52454516.76</v>
      </c>
      <c r="V757" s="2" t="n">
        <f aca="false">S757 * 1.14</f>
        <v>6854516.76</v>
      </c>
      <c r="W757" s="1" t="n">
        <f aca="false">R757/Q757</f>
        <v>1.15031835</v>
      </c>
      <c r="X757" s="3" t="n">
        <v>2</v>
      </c>
    </row>
    <row r="758" customFormat="false" ht="15" hidden="false" customHeight="false" outlineLevel="0" collapsed="false">
      <c r="A758" s="0" t="s">
        <v>5211</v>
      </c>
      <c r="B758" s="0" t="s">
        <v>5212</v>
      </c>
      <c r="C758" s="0" t="s">
        <v>5213</v>
      </c>
      <c r="D758" s="0" t="s">
        <v>4016</v>
      </c>
      <c r="E758" s="0" t="n">
        <v>6.1</v>
      </c>
      <c r="F758" s="0" t="n">
        <v>36</v>
      </c>
      <c r="G758" s="5" t="n">
        <v>39686</v>
      </c>
      <c r="H758" s="0" t="s">
        <v>95</v>
      </c>
      <c r="I758" s="0" t="s">
        <v>5214</v>
      </c>
      <c r="J758" s="6" t="n">
        <v>148422</v>
      </c>
      <c r="K758" s="0" t="s">
        <v>2757</v>
      </c>
      <c r="L758" s="5" t="n">
        <v>39577</v>
      </c>
      <c r="M758" s="0" t="s">
        <v>258</v>
      </c>
      <c r="N758" s="0" t="s">
        <v>428</v>
      </c>
      <c r="O758" s="0" t="s">
        <v>1058</v>
      </c>
      <c r="P758" s="0" t="s">
        <v>5215</v>
      </c>
      <c r="Q758" s="0" t="n">
        <f aca="false">LOOKUP(A758,'budget_gross.tsv'!A$2:A$8468,'budget_gross.tsv'!B$2:B$8468)</f>
        <v>35000000</v>
      </c>
      <c r="R758" s="0" t="n">
        <f aca="false">LOOKUP(A758,'budget_gross.tsv'!A$2:A$8468,'budget_gross.tsv'!C$2:C$8468)</f>
        <v>80277646</v>
      </c>
      <c r="S758" s="1" t="n">
        <f aca="false">R758-Q758</f>
        <v>45277646</v>
      </c>
      <c r="T758" s="2" t="n">
        <f aca="false">Q758 * 1.14</f>
        <v>39900000</v>
      </c>
      <c r="U758" s="2" t="n">
        <f aca="false">R758 * 1.14</f>
        <v>91516516.44</v>
      </c>
      <c r="V758" s="2" t="n">
        <f aca="false">S758 * 1.14</f>
        <v>51616516.44</v>
      </c>
      <c r="W758" s="1" t="n">
        <f aca="false">R758/Q758</f>
        <v>2.29364702857143</v>
      </c>
      <c r="X758" s="3" t="n">
        <v>3</v>
      </c>
    </row>
    <row r="759" customFormat="false" ht="15" hidden="false" customHeight="false" outlineLevel="0" collapsed="false">
      <c r="A759" s="0" t="s">
        <v>5216</v>
      </c>
      <c r="B759" s="0" t="s">
        <v>5217</v>
      </c>
      <c r="C759" s="0" t="s">
        <v>5218</v>
      </c>
      <c r="D759" s="0" t="s">
        <v>4016</v>
      </c>
      <c r="E759" s="0" t="n">
        <v>6.2</v>
      </c>
      <c r="F759" s="0" t="n">
        <v>65</v>
      </c>
      <c r="G759" s="5" t="n">
        <v>39735</v>
      </c>
      <c r="H759" s="0" t="s">
        <v>194</v>
      </c>
      <c r="I759" s="0" t="s">
        <v>5219</v>
      </c>
      <c r="J759" s="6" t="n">
        <v>356423</v>
      </c>
      <c r="K759" s="0" t="s">
        <v>3109</v>
      </c>
      <c r="L759" s="5" t="n">
        <v>39590</v>
      </c>
      <c r="M759" s="0" t="s">
        <v>972</v>
      </c>
      <c r="N759" s="0" t="s">
        <v>1193</v>
      </c>
      <c r="O759" s="0" t="s">
        <v>5220</v>
      </c>
      <c r="P759" s="0" t="s">
        <v>5221</v>
      </c>
      <c r="Q759" s="0" t="n">
        <f aca="false">LOOKUP(A759,'budget_gross.tsv'!A$2:A$8468,'budget_gross.tsv'!B$2:B$8468)</f>
        <v>185000000</v>
      </c>
      <c r="R759" s="0" t="n">
        <f aca="false">LOOKUP(A759,'budget_gross.tsv'!A$2:A$8468,'budget_gross.tsv'!C$2:C$8468)</f>
        <v>317101119</v>
      </c>
      <c r="S759" s="1" t="n">
        <f aca="false">R759-Q759</f>
        <v>132101119</v>
      </c>
      <c r="T759" s="2" t="n">
        <f aca="false">Q759 * 1.14</f>
        <v>210900000</v>
      </c>
      <c r="U759" s="2" t="n">
        <f aca="false">R759 * 1.14</f>
        <v>361495275.66</v>
      </c>
      <c r="V759" s="2" t="n">
        <f aca="false">S759 * 1.14</f>
        <v>150595275.66</v>
      </c>
      <c r="W759" s="1" t="n">
        <f aca="false">R759/Q759</f>
        <v>1.7140601027027</v>
      </c>
      <c r="X759" s="3" t="n">
        <v>2</v>
      </c>
    </row>
    <row r="760" customFormat="false" ht="15" hidden="false" customHeight="false" outlineLevel="0" collapsed="false">
      <c r="A760" s="0" t="s">
        <v>5222</v>
      </c>
      <c r="B760" s="0" t="s">
        <v>5223</v>
      </c>
      <c r="C760" s="0" t="s">
        <v>5224</v>
      </c>
      <c r="D760" s="0" t="s">
        <v>4016</v>
      </c>
      <c r="E760" s="0" t="n">
        <v>5.5</v>
      </c>
      <c r="F760" s="0" t="n">
        <v>54</v>
      </c>
      <c r="G760" s="5" t="n">
        <v>39728</v>
      </c>
      <c r="H760" s="0" t="s">
        <v>1397</v>
      </c>
      <c r="I760" s="0" t="s">
        <v>5225</v>
      </c>
      <c r="J760" s="6" t="n">
        <v>165228</v>
      </c>
      <c r="K760" s="0" t="s">
        <v>3082</v>
      </c>
      <c r="L760" s="5" t="n">
        <v>39605</v>
      </c>
      <c r="M760" s="0" t="s">
        <v>756</v>
      </c>
      <c r="N760" s="0" t="s">
        <v>2070</v>
      </c>
      <c r="O760" s="0" t="s">
        <v>265</v>
      </c>
      <c r="P760" s="0" t="s">
        <v>5226</v>
      </c>
      <c r="Q760" s="0" t="n">
        <f aca="false">LOOKUP(A760,'budget_gross.tsv'!A$2:A$8468,'budget_gross.tsv'!B$2:B$8468)</f>
        <v>90000000</v>
      </c>
      <c r="R760" s="0" t="n">
        <f aca="false">LOOKUP(A760,'budget_gross.tsv'!A$2:A$8468,'budget_gross.tsv'!C$2:C$8468)</f>
        <v>100018837</v>
      </c>
      <c r="S760" s="1" t="n">
        <f aca="false">R760-Q760</f>
        <v>10018837</v>
      </c>
      <c r="T760" s="2" t="n">
        <f aca="false">Q760 * 1.14</f>
        <v>102600000</v>
      </c>
      <c r="U760" s="2" t="n">
        <f aca="false">R760 * 1.14</f>
        <v>114021474.18</v>
      </c>
      <c r="V760" s="2" t="n">
        <f aca="false">S760 * 1.14</f>
        <v>11421474.18</v>
      </c>
      <c r="W760" s="1" t="n">
        <f aca="false">R760/Q760</f>
        <v>1.11132041111111</v>
      </c>
      <c r="X760" s="3" t="n">
        <v>2</v>
      </c>
    </row>
    <row r="761" customFormat="false" ht="15" hidden="false" customHeight="false" outlineLevel="0" collapsed="false">
      <c r="A761" s="0" t="s">
        <v>5227</v>
      </c>
      <c r="B761" s="0" t="s">
        <v>5228</v>
      </c>
      <c r="C761" s="0" t="s">
        <v>5229</v>
      </c>
      <c r="D761" s="0" t="s">
        <v>4016</v>
      </c>
      <c r="E761" s="0" t="n">
        <v>6.8</v>
      </c>
      <c r="F761" s="0" t="n">
        <v>61</v>
      </c>
      <c r="G761" s="5" t="n">
        <v>39742</v>
      </c>
      <c r="H761" s="0" t="s">
        <v>86</v>
      </c>
      <c r="I761" s="0" t="s">
        <v>5230</v>
      </c>
      <c r="J761" s="6" t="n">
        <v>348782</v>
      </c>
      <c r="K761" s="0" t="s">
        <v>5231</v>
      </c>
      <c r="L761" s="5" t="n">
        <v>39612</v>
      </c>
      <c r="M761" s="0" t="s">
        <v>51</v>
      </c>
      <c r="N761" s="0" t="s">
        <v>1406</v>
      </c>
      <c r="O761" s="0" t="s">
        <v>158</v>
      </c>
      <c r="P761" s="0" t="s">
        <v>5232</v>
      </c>
      <c r="Q761" s="0" t="n">
        <f aca="false">LOOKUP(A761,'budget_gross.tsv'!A$2:A$8468,'budget_gross.tsv'!B$2:B$8468)</f>
        <v>150000000</v>
      </c>
      <c r="R761" s="0" t="n">
        <f aca="false">LOOKUP(A761,'budget_gross.tsv'!A$2:A$8468,'budget_gross.tsv'!C$2:C$8468)</f>
        <v>134518390</v>
      </c>
      <c r="S761" s="1" t="n">
        <f aca="false">R761-Q761</f>
        <v>-15481610</v>
      </c>
      <c r="T761" s="2" t="n">
        <f aca="false">Q761 * 1.14</f>
        <v>171000000</v>
      </c>
      <c r="U761" s="2" t="n">
        <f aca="false">R761 * 1.14</f>
        <v>153350964.6</v>
      </c>
      <c r="V761" s="2" t="n">
        <f aca="false">S761 * 1.14</f>
        <v>-17649035.4</v>
      </c>
      <c r="W761" s="1" t="n">
        <f aca="false">R761/Q761</f>
        <v>0.896789266666667</v>
      </c>
      <c r="X761" s="3" t="n">
        <v>1</v>
      </c>
    </row>
    <row r="762" customFormat="false" ht="15" hidden="false" customHeight="false" outlineLevel="0" collapsed="false">
      <c r="A762" s="0" t="s">
        <v>5233</v>
      </c>
      <c r="B762" s="0" t="s">
        <v>5234</v>
      </c>
      <c r="C762" s="0" t="s">
        <v>5235</v>
      </c>
      <c r="D762" s="0" t="s">
        <v>4016</v>
      </c>
      <c r="E762" s="0" t="n">
        <v>6.5</v>
      </c>
      <c r="F762" s="0" t="n">
        <v>54</v>
      </c>
      <c r="G762" s="5" t="n">
        <v>39756</v>
      </c>
      <c r="H762" s="0" t="s">
        <v>2273</v>
      </c>
      <c r="I762" s="0" t="s">
        <v>5236</v>
      </c>
      <c r="J762" s="6" t="n">
        <v>176438</v>
      </c>
      <c r="K762" s="0" t="s">
        <v>4217</v>
      </c>
      <c r="L762" s="5" t="n">
        <v>39619</v>
      </c>
      <c r="M762" s="0" t="s">
        <v>879</v>
      </c>
      <c r="N762" s="0" t="s">
        <v>1370</v>
      </c>
      <c r="O762" s="0" t="s">
        <v>1630</v>
      </c>
      <c r="P762" s="0" t="s">
        <v>5237</v>
      </c>
      <c r="Q762" s="0" t="n">
        <f aca="false">LOOKUP(A762,'budget_gross.tsv'!A$2:A$8468,'budget_gross.tsv'!B$2:B$8468)</f>
        <v>80000000</v>
      </c>
      <c r="R762" s="0" t="n">
        <f aca="false">LOOKUP(A762,'budget_gross.tsv'!A$2:A$8468,'budget_gross.tsv'!C$2:C$8468)</f>
        <v>130319208</v>
      </c>
      <c r="S762" s="1" t="n">
        <f aca="false">R762-Q762</f>
        <v>50319208</v>
      </c>
      <c r="T762" s="2" t="n">
        <f aca="false">Q762 * 1.14</f>
        <v>91200000</v>
      </c>
      <c r="U762" s="2" t="n">
        <f aca="false">R762 * 1.14</f>
        <v>148563897.12</v>
      </c>
      <c r="V762" s="2" t="n">
        <f aca="false">S762 * 1.14</f>
        <v>57363897.12</v>
      </c>
      <c r="W762" s="1" t="n">
        <f aca="false">R762/Q762</f>
        <v>1.6289901</v>
      </c>
      <c r="X762" s="3" t="n">
        <v>2</v>
      </c>
    </row>
    <row r="763" customFormat="false" ht="15" hidden="false" customHeight="false" outlineLevel="0" collapsed="false">
      <c r="A763" s="0" t="s">
        <v>5238</v>
      </c>
      <c r="B763" s="0" t="s">
        <v>5239</v>
      </c>
      <c r="C763" s="0" t="s">
        <v>5240</v>
      </c>
      <c r="D763" s="0" t="s">
        <v>4016</v>
      </c>
      <c r="E763" s="0" t="n">
        <v>3.8</v>
      </c>
      <c r="F763" s="0" t="n">
        <v>24</v>
      </c>
      <c r="G763" s="5" t="n">
        <v>39707</v>
      </c>
      <c r="H763" s="0" t="s">
        <v>194</v>
      </c>
      <c r="I763" s="0" t="s">
        <v>5241</v>
      </c>
      <c r="J763" s="6" t="n">
        <v>44821</v>
      </c>
      <c r="K763" s="0" t="s">
        <v>5242</v>
      </c>
      <c r="L763" s="5" t="n">
        <v>39619</v>
      </c>
      <c r="M763" s="0" t="s">
        <v>89</v>
      </c>
      <c r="N763" s="0" t="s">
        <v>4226</v>
      </c>
      <c r="O763" s="0" t="s">
        <v>1678</v>
      </c>
      <c r="P763" s="0" t="s">
        <v>5243</v>
      </c>
      <c r="Q763" s="0" t="n">
        <f aca="false">LOOKUP(A763,'budget_gross.tsv'!A$2:A$8468,'budget_gross.tsv'!B$2:B$8468)</f>
        <v>62000000</v>
      </c>
      <c r="R763" s="0" t="n">
        <f aca="false">LOOKUP(A763,'budget_gross.tsv'!A$2:A$8468,'budget_gross.tsv'!C$2:C$8468)</f>
        <v>32235793</v>
      </c>
      <c r="S763" s="1" t="n">
        <f aca="false">R763-Q763</f>
        <v>-29764207</v>
      </c>
      <c r="T763" s="2" t="n">
        <f aca="false">Q763 * 1.14</f>
        <v>70680000</v>
      </c>
      <c r="U763" s="2" t="n">
        <f aca="false">R763 * 1.14</f>
        <v>36748804.02</v>
      </c>
      <c r="V763" s="2" t="n">
        <f aca="false">S763 * 1.14</f>
        <v>-33931195.98</v>
      </c>
      <c r="W763" s="1" t="n">
        <f aca="false">R763/Q763</f>
        <v>0.51993214516129</v>
      </c>
      <c r="X763" s="3" t="n">
        <v>1</v>
      </c>
    </row>
    <row r="764" customFormat="false" ht="15" hidden="false" customHeight="false" outlineLevel="0" collapsed="false">
      <c r="A764" s="0" t="s">
        <v>5244</v>
      </c>
      <c r="B764" s="0" t="s">
        <v>5245</v>
      </c>
      <c r="C764" s="0" t="s">
        <v>5246</v>
      </c>
      <c r="D764" s="0" t="s">
        <v>4016</v>
      </c>
      <c r="E764" s="0" t="n">
        <v>6.4</v>
      </c>
      <c r="F764" s="0" t="n">
        <v>49</v>
      </c>
      <c r="G764" s="5" t="n">
        <v>39777</v>
      </c>
      <c r="H764" s="0" t="s">
        <v>2153</v>
      </c>
      <c r="I764" s="0" t="s">
        <v>5247</v>
      </c>
      <c r="J764" s="6" t="n">
        <v>372346</v>
      </c>
      <c r="K764" s="0" t="s">
        <v>4483</v>
      </c>
      <c r="L764" s="5" t="n">
        <v>39631</v>
      </c>
      <c r="M764" s="0" t="s">
        <v>60</v>
      </c>
      <c r="N764" s="0" t="s">
        <v>562</v>
      </c>
      <c r="O764" s="0" t="s">
        <v>2125</v>
      </c>
      <c r="P764" s="0" t="s">
        <v>5248</v>
      </c>
      <c r="Q764" s="0" t="n">
        <f aca="false">LOOKUP(A764,'budget_gross.tsv'!A$2:A$8468,'budget_gross.tsv'!B$2:B$8468)</f>
        <v>150000000</v>
      </c>
      <c r="R764" s="0" t="n">
        <f aca="false">LOOKUP(A764,'budget_gross.tsv'!A$2:A$8468,'budget_gross.tsv'!C$2:C$8468)</f>
        <v>227946274</v>
      </c>
      <c r="S764" s="1" t="n">
        <f aca="false">R764-Q764</f>
        <v>77946274</v>
      </c>
      <c r="T764" s="2" t="n">
        <f aca="false">Q764 * 1.14</f>
        <v>171000000</v>
      </c>
      <c r="U764" s="2" t="n">
        <f aca="false">R764 * 1.14</f>
        <v>259858752.36</v>
      </c>
      <c r="V764" s="2" t="n">
        <f aca="false">S764 * 1.14</f>
        <v>88858752.36</v>
      </c>
      <c r="W764" s="1" t="n">
        <f aca="false">R764/Q764</f>
        <v>1.51964182666667</v>
      </c>
      <c r="X764" s="3" t="n">
        <v>2</v>
      </c>
    </row>
    <row r="765" customFormat="false" ht="15" hidden="false" customHeight="false" outlineLevel="0" collapsed="false">
      <c r="A765" s="0" t="s">
        <v>5249</v>
      </c>
      <c r="B765" s="0" t="s">
        <v>5250</v>
      </c>
      <c r="C765" s="0" t="s">
        <v>5251</v>
      </c>
      <c r="D765" s="0" t="s">
        <v>4016</v>
      </c>
      <c r="E765" s="0" t="n">
        <v>7</v>
      </c>
      <c r="F765" s="0" t="n">
        <v>78</v>
      </c>
      <c r="G765" s="5" t="n">
        <v>39763</v>
      </c>
      <c r="H765" s="0" t="s">
        <v>86</v>
      </c>
      <c r="I765" s="0" t="s">
        <v>5252</v>
      </c>
      <c r="J765" s="6" t="n">
        <v>219549</v>
      </c>
      <c r="K765" s="0" t="s">
        <v>4552</v>
      </c>
      <c r="L765" s="5" t="n">
        <v>39640</v>
      </c>
      <c r="M765" s="0" t="s">
        <v>403</v>
      </c>
      <c r="N765" s="0" t="s">
        <v>1193</v>
      </c>
      <c r="O765" s="0" t="s">
        <v>5253</v>
      </c>
      <c r="P765" s="0" t="s">
        <v>5254</v>
      </c>
      <c r="Q765" s="0" t="n">
        <f aca="false">LOOKUP(A765,'budget_gross.tsv'!A$2:A$8468,'budget_gross.tsv'!B$2:B$8468)</f>
        <v>85000000</v>
      </c>
      <c r="R765" s="0" t="n">
        <f aca="false">LOOKUP(A765,'budget_gross.tsv'!A$2:A$8468,'budget_gross.tsv'!C$2:C$8468)</f>
        <v>75754670</v>
      </c>
      <c r="S765" s="1" t="n">
        <f aca="false">R765-Q765</f>
        <v>-9245330</v>
      </c>
      <c r="T765" s="2" t="n">
        <f aca="false">Q765 * 1.14</f>
        <v>96900000</v>
      </c>
      <c r="U765" s="2" t="n">
        <f aca="false">R765 * 1.14</f>
        <v>86360323.8</v>
      </c>
      <c r="V765" s="2" t="n">
        <f aca="false">S765 * 1.14</f>
        <v>-10539676.2</v>
      </c>
      <c r="W765" s="1" t="n">
        <f aca="false">R765/Q765</f>
        <v>0.891231411764706</v>
      </c>
      <c r="X765" s="3" t="n">
        <v>1</v>
      </c>
    </row>
    <row r="766" customFormat="false" ht="15" hidden="false" customHeight="false" outlineLevel="0" collapsed="false">
      <c r="A766" s="0" t="s">
        <v>5255</v>
      </c>
      <c r="B766" s="0" t="s">
        <v>5256</v>
      </c>
      <c r="C766" s="0" t="s">
        <v>5257</v>
      </c>
      <c r="D766" s="0" t="s">
        <v>4016</v>
      </c>
      <c r="E766" s="0" t="n">
        <v>9</v>
      </c>
      <c r="F766" s="0" t="n">
        <v>82</v>
      </c>
      <c r="G766" s="5" t="n">
        <v>39791</v>
      </c>
      <c r="H766" s="0" t="s">
        <v>5258</v>
      </c>
      <c r="I766" s="0" t="s">
        <v>5259</v>
      </c>
      <c r="J766" s="6" t="n">
        <v>1827477</v>
      </c>
      <c r="K766" s="0" t="s">
        <v>5260</v>
      </c>
      <c r="L766" s="5" t="n">
        <v>39647</v>
      </c>
      <c r="M766" s="0" t="s">
        <v>436</v>
      </c>
      <c r="N766" s="0" t="s">
        <v>562</v>
      </c>
      <c r="O766" s="0" t="s">
        <v>5261</v>
      </c>
      <c r="P766" s="0" t="s">
        <v>5262</v>
      </c>
      <c r="Q766" s="0" t="n">
        <f aca="false">LOOKUP(A766,'budget_gross.tsv'!A$2:A$8468,'budget_gross.tsv'!B$2:B$8468)</f>
        <v>185000000</v>
      </c>
      <c r="R766" s="0" t="n">
        <f aca="false">LOOKUP(A766,'budget_gross.tsv'!A$2:A$8468,'budget_gross.tsv'!C$2:C$8468)</f>
        <v>534858444</v>
      </c>
      <c r="S766" s="1" t="n">
        <f aca="false">R766-Q766</f>
        <v>349858444</v>
      </c>
      <c r="T766" s="2" t="n">
        <f aca="false">Q766 * 1.14</f>
        <v>210900000</v>
      </c>
      <c r="U766" s="2" t="n">
        <f aca="false">R766 * 1.14</f>
        <v>609738626.16</v>
      </c>
      <c r="V766" s="2" t="n">
        <f aca="false">S766 * 1.14</f>
        <v>398838626.16</v>
      </c>
      <c r="W766" s="1" t="n">
        <f aca="false">R766/Q766</f>
        <v>2.89112672432432</v>
      </c>
      <c r="X766" s="3" t="n">
        <v>3</v>
      </c>
    </row>
    <row r="767" customFormat="false" ht="15" hidden="false" customHeight="false" outlineLevel="0" collapsed="false">
      <c r="A767" s="0" t="s">
        <v>5263</v>
      </c>
      <c r="B767" s="0" t="s">
        <v>5264</v>
      </c>
      <c r="C767" s="0" t="s">
        <v>5265</v>
      </c>
      <c r="D767" s="0" t="s">
        <v>4016</v>
      </c>
      <c r="E767" s="0" t="n">
        <v>5.9</v>
      </c>
      <c r="F767" s="0" t="n">
        <v>47</v>
      </c>
      <c r="G767" s="5" t="n">
        <v>39784</v>
      </c>
      <c r="H767" s="0" t="s">
        <v>95</v>
      </c>
      <c r="I767" s="0" t="s">
        <v>5266</v>
      </c>
      <c r="J767" s="6" t="n">
        <v>81495</v>
      </c>
      <c r="K767" s="0" t="s">
        <v>5267</v>
      </c>
      <c r="L767" s="5" t="n">
        <v>39654</v>
      </c>
      <c r="M767" s="0" t="s">
        <v>313</v>
      </c>
      <c r="N767" s="0" t="s">
        <v>5268</v>
      </c>
      <c r="O767" s="0" t="s">
        <v>28</v>
      </c>
      <c r="P767" s="0" t="s">
        <v>5269</v>
      </c>
      <c r="Q767" s="0" t="n">
        <f aca="false">LOOKUP(A767,'budget_gross.tsv'!A$2:A$8468,'budget_gross.tsv'!B$2:B$8468)</f>
        <v>30000000</v>
      </c>
      <c r="R767" s="0" t="n">
        <f aca="false">LOOKUP(A767,'budget_gross.tsv'!A$2:A$8468,'budget_gross.tsv'!C$2:C$8468)</f>
        <v>20981633</v>
      </c>
      <c r="S767" s="1" t="n">
        <f aca="false">R767-Q767</f>
        <v>-9018367</v>
      </c>
      <c r="T767" s="2" t="n">
        <f aca="false">Q767 * 1.14</f>
        <v>34200000</v>
      </c>
      <c r="U767" s="2" t="n">
        <f aca="false">R767 * 1.14</f>
        <v>23919061.62</v>
      </c>
      <c r="V767" s="2" t="n">
        <f aca="false">S767 * 1.14</f>
        <v>-10280938.38</v>
      </c>
      <c r="W767" s="1" t="n">
        <f aca="false">R767/Q767</f>
        <v>0.699387766666667</v>
      </c>
      <c r="X767" s="3" t="n">
        <v>1</v>
      </c>
    </row>
    <row r="768" customFormat="false" ht="15" hidden="false" customHeight="false" outlineLevel="0" collapsed="false">
      <c r="A768" s="0" t="s">
        <v>5270</v>
      </c>
      <c r="B768" s="0" t="s">
        <v>5271</v>
      </c>
      <c r="C768" s="0" t="s">
        <v>5272</v>
      </c>
      <c r="D768" s="0" t="s">
        <v>4016</v>
      </c>
      <c r="E768" s="0" t="n">
        <v>6.1</v>
      </c>
      <c r="F768" s="0" t="n">
        <v>47</v>
      </c>
      <c r="G768" s="5" t="n">
        <v>39826</v>
      </c>
      <c r="H768" s="0" t="s">
        <v>5273</v>
      </c>
      <c r="I768" s="0" t="s">
        <v>5274</v>
      </c>
      <c r="J768" s="6" t="n">
        <v>15699</v>
      </c>
      <c r="K768" s="0" t="s">
        <v>5275</v>
      </c>
      <c r="L768" s="5" t="n">
        <v>39661</v>
      </c>
      <c r="M768" s="0" t="s">
        <v>403</v>
      </c>
      <c r="N768" s="0" t="s">
        <v>356</v>
      </c>
      <c r="O768" s="0" t="s">
        <v>90</v>
      </c>
      <c r="P768" s="0" t="s">
        <v>5276</v>
      </c>
      <c r="Q768" s="0" t="n">
        <f aca="false">LOOKUP(A768,'budget_gross.tsv'!A$2:A$8468,'budget_gross.tsv'!B$2:B$8468)</f>
        <v>21000000</v>
      </c>
      <c r="R768" s="0" t="n">
        <f aca="false">LOOKUP(A768,'budget_gross.tsv'!A$2:A$8468,'budget_gross.tsv'!C$2:C$8468)</f>
        <v>16284360</v>
      </c>
      <c r="S768" s="1" t="n">
        <f aca="false">R768-Q768</f>
        <v>-4715640</v>
      </c>
      <c r="T768" s="2" t="n">
        <f aca="false">Q768 * 1.14</f>
        <v>23940000</v>
      </c>
      <c r="U768" s="2" t="n">
        <f aca="false">R768 * 1.14</f>
        <v>18564170.4</v>
      </c>
      <c r="V768" s="2" t="n">
        <f aca="false">S768 * 1.14</f>
        <v>-5375829.6</v>
      </c>
      <c r="W768" s="1" t="n">
        <f aca="false">R768/Q768</f>
        <v>0.775445714285714</v>
      </c>
      <c r="X768" s="3" t="n">
        <v>1</v>
      </c>
    </row>
    <row r="769" customFormat="false" ht="15" hidden="false" customHeight="false" outlineLevel="0" collapsed="false">
      <c r="A769" s="0" t="s">
        <v>5277</v>
      </c>
      <c r="B769" s="0" t="s">
        <v>5278</v>
      </c>
      <c r="C769" s="0" t="s">
        <v>5279</v>
      </c>
      <c r="D769" s="0" t="s">
        <v>4016</v>
      </c>
      <c r="E769" s="0" t="n">
        <v>5.2</v>
      </c>
      <c r="F769" s="0" t="n">
        <v>31</v>
      </c>
      <c r="G769" s="5" t="n">
        <v>39798</v>
      </c>
      <c r="H769" s="0" t="s">
        <v>86</v>
      </c>
      <c r="I769" s="0" t="s">
        <v>5280</v>
      </c>
      <c r="J769" s="6" t="n">
        <v>128062</v>
      </c>
      <c r="K769" s="0" t="s">
        <v>4195</v>
      </c>
      <c r="L769" s="5" t="n">
        <v>39661</v>
      </c>
      <c r="M769" s="0" t="s">
        <v>51</v>
      </c>
      <c r="N769" s="0" t="s">
        <v>1193</v>
      </c>
      <c r="O769" s="0" t="s">
        <v>1630</v>
      </c>
      <c r="P769" s="0" t="s">
        <v>5281</v>
      </c>
      <c r="Q769" s="0" t="n">
        <f aca="false">LOOKUP(A769,'budget_gross.tsv'!A$2:A$8468,'budget_gross.tsv'!B$2:B$8468)</f>
        <v>145000000</v>
      </c>
      <c r="R769" s="0" t="n">
        <f aca="false">LOOKUP(A769,'budget_gross.tsv'!A$2:A$8468,'budget_gross.tsv'!C$2:C$8468)</f>
        <v>102491776</v>
      </c>
      <c r="S769" s="1" t="n">
        <f aca="false">R769-Q769</f>
        <v>-42508224</v>
      </c>
      <c r="T769" s="2" t="n">
        <f aca="false">Q769 * 1.14</f>
        <v>165300000</v>
      </c>
      <c r="U769" s="2" t="n">
        <f aca="false">R769 * 1.14</f>
        <v>116840624.64</v>
      </c>
      <c r="V769" s="2" t="n">
        <f aca="false">S769 * 1.14</f>
        <v>-48459375.36</v>
      </c>
      <c r="W769" s="1" t="n">
        <f aca="false">R769/Q769</f>
        <v>0.706839834482759</v>
      </c>
      <c r="X769" s="3" t="n">
        <v>1</v>
      </c>
    </row>
    <row r="770" customFormat="false" ht="15" hidden="false" customHeight="false" outlineLevel="0" collapsed="false">
      <c r="A770" s="0" t="s">
        <v>5282</v>
      </c>
      <c r="B770" s="0" t="s">
        <v>5283</v>
      </c>
      <c r="C770" s="0" t="s">
        <v>5284</v>
      </c>
      <c r="D770" s="0" t="s">
        <v>4016</v>
      </c>
      <c r="E770" s="0" t="n">
        <v>7.1</v>
      </c>
      <c r="F770" s="0" t="n">
        <v>70</v>
      </c>
      <c r="G770" s="5" t="n">
        <v>39840</v>
      </c>
      <c r="H770" s="0" t="s">
        <v>2980</v>
      </c>
      <c r="I770" s="0" t="s">
        <v>5285</v>
      </c>
      <c r="J770" s="6" t="n">
        <v>212022</v>
      </c>
      <c r="K770" s="0" t="s">
        <v>5286</v>
      </c>
      <c r="L770" s="5" t="n">
        <v>39675</v>
      </c>
      <c r="M770" s="0" t="s">
        <v>214</v>
      </c>
      <c r="N770" s="0" t="s">
        <v>394</v>
      </c>
      <c r="O770" s="0" t="s">
        <v>5287</v>
      </c>
      <c r="P770" s="0" t="s">
        <v>5288</v>
      </c>
      <c r="Q770" s="0" t="n">
        <f aca="false">LOOKUP(A770,'budget_gross.tsv'!A$2:A$8468,'budget_gross.tsv'!B$2:B$8468)</f>
        <v>15500000</v>
      </c>
      <c r="R770" s="0" t="n">
        <f aca="false">LOOKUP(A770,'budget_gross.tsv'!A$2:A$8468,'budget_gross.tsv'!C$2:C$8468)</f>
        <v>23216709</v>
      </c>
      <c r="S770" s="1" t="n">
        <f aca="false">R770-Q770</f>
        <v>7716709</v>
      </c>
      <c r="T770" s="2" t="n">
        <f aca="false">Q770 * 1.14</f>
        <v>17670000</v>
      </c>
      <c r="U770" s="2" t="n">
        <f aca="false">R770 * 1.14</f>
        <v>26467048.26</v>
      </c>
      <c r="V770" s="2" t="n">
        <f aca="false">S770 * 1.14</f>
        <v>8797048.26</v>
      </c>
      <c r="W770" s="1" t="n">
        <f aca="false">R770/Q770</f>
        <v>1.49785219354839</v>
      </c>
      <c r="X770" s="3" t="n">
        <v>2</v>
      </c>
    </row>
    <row r="771" customFormat="false" ht="15" hidden="false" customHeight="false" outlineLevel="0" collapsed="false">
      <c r="A771" s="0" t="s">
        <v>5289</v>
      </c>
      <c r="B771" s="0" t="s">
        <v>5290</v>
      </c>
      <c r="C771" s="0" t="s">
        <v>5291</v>
      </c>
      <c r="D771" s="0" t="s">
        <v>4016</v>
      </c>
      <c r="E771" s="0" t="n">
        <v>6.7</v>
      </c>
      <c r="F771" s="0" t="n">
        <v>64</v>
      </c>
      <c r="G771" s="5" t="n">
        <v>39826</v>
      </c>
      <c r="H771" s="0" t="s">
        <v>5292</v>
      </c>
      <c r="I771" s="0" t="s">
        <v>5293</v>
      </c>
      <c r="J771" s="6" t="n">
        <v>10544</v>
      </c>
      <c r="K771" s="0" t="s">
        <v>5294</v>
      </c>
      <c r="L771" s="5" t="n">
        <v>39675</v>
      </c>
      <c r="M771" s="0" t="s">
        <v>577</v>
      </c>
      <c r="N771" s="0" t="s">
        <v>394</v>
      </c>
      <c r="O771" s="0" t="s">
        <v>4451</v>
      </c>
      <c r="P771" s="0" t="s">
        <v>5295</v>
      </c>
      <c r="Q771" s="0" t="n">
        <f aca="false">LOOKUP(A771,'budget_gross.tsv'!A$2:A$8468,'budget_gross.tsv'!B$2:B$8468)</f>
        <v>20000000</v>
      </c>
      <c r="R771" s="0" t="n">
        <f aca="false">LOOKUP(A771,'budget_gross.tsv'!A$2:A$8468,'budget_gross.tsv'!C$2:C$8468)</f>
        <v>6414563</v>
      </c>
      <c r="S771" s="1" t="n">
        <f aca="false">R771-Q771</f>
        <v>-13585437</v>
      </c>
      <c r="T771" s="2" t="n">
        <f aca="false">Q771 * 1.14</f>
        <v>22800000</v>
      </c>
      <c r="U771" s="2" t="n">
        <f aca="false">R771 * 1.14</f>
        <v>7312601.82</v>
      </c>
      <c r="V771" s="2" t="n">
        <f aca="false">S771 * 1.14</f>
        <v>-15487398.18</v>
      </c>
      <c r="W771" s="1" t="n">
        <f aca="false">R771/Q771</f>
        <v>0.32072815</v>
      </c>
      <c r="X771" s="3" t="n">
        <v>1</v>
      </c>
    </row>
    <row r="772" customFormat="false" ht="15" hidden="false" customHeight="false" outlineLevel="0" collapsed="false">
      <c r="A772" s="0" t="s">
        <v>5296</v>
      </c>
      <c r="B772" s="0" t="s">
        <v>5297</v>
      </c>
      <c r="C772" s="0" t="s">
        <v>5298</v>
      </c>
      <c r="D772" s="0" t="s">
        <v>4016</v>
      </c>
      <c r="E772" s="0" t="n">
        <v>6.2</v>
      </c>
      <c r="F772" s="0" t="n">
        <v>53</v>
      </c>
      <c r="G772" s="5" t="n">
        <v>39840</v>
      </c>
      <c r="H772" s="0" t="s">
        <v>5299</v>
      </c>
      <c r="I772" s="0" t="s">
        <v>5300</v>
      </c>
      <c r="J772" s="6" t="n">
        <v>33621</v>
      </c>
      <c r="K772" s="0" t="s">
        <v>5301</v>
      </c>
      <c r="L772" s="5" t="n">
        <v>39680</v>
      </c>
      <c r="M772" s="0" t="s">
        <v>165</v>
      </c>
      <c r="N772" s="0" t="s">
        <v>4276</v>
      </c>
      <c r="O772" s="0" t="s">
        <v>28</v>
      </c>
      <c r="P772" s="0" t="s">
        <v>5302</v>
      </c>
      <c r="Q772" s="0" t="n">
        <f aca="false">LOOKUP(A772,'budget_gross.tsv'!A$2:A$8468,'budget_gross.tsv'!B$2:B$8468)</f>
        <v>15000000</v>
      </c>
      <c r="R772" s="0" t="n">
        <f aca="false">LOOKUP(A772,'budget_gross.tsv'!A$2:A$8468,'budget_gross.tsv'!C$2:C$8468)</f>
        <v>6409528</v>
      </c>
      <c r="S772" s="1" t="n">
        <f aca="false">R772-Q772</f>
        <v>-8590472</v>
      </c>
      <c r="T772" s="2" t="n">
        <f aca="false">Q772 * 1.14</f>
        <v>17100000</v>
      </c>
      <c r="U772" s="2" t="n">
        <f aca="false">R772 * 1.14</f>
        <v>7306861.92</v>
      </c>
      <c r="V772" s="2" t="n">
        <f aca="false">S772 * 1.14</f>
        <v>-9793138.08</v>
      </c>
      <c r="W772" s="1" t="n">
        <f aca="false">R772/Q772</f>
        <v>0.427301866666667</v>
      </c>
      <c r="X772" s="3" t="n">
        <v>1</v>
      </c>
    </row>
    <row r="773" customFormat="false" ht="15" hidden="false" customHeight="false" outlineLevel="0" collapsed="false">
      <c r="A773" s="0" t="s">
        <v>5303</v>
      </c>
      <c r="B773" s="0" t="s">
        <v>5304</v>
      </c>
      <c r="C773" s="0" t="s">
        <v>5305</v>
      </c>
      <c r="D773" s="0" t="s">
        <v>4016</v>
      </c>
      <c r="E773" s="0" t="n">
        <v>5.5</v>
      </c>
      <c r="F773" s="0" t="n">
        <v>55</v>
      </c>
      <c r="G773" s="5" t="n">
        <v>39801</v>
      </c>
      <c r="H773" s="0" t="s">
        <v>5104</v>
      </c>
      <c r="I773" s="0" t="s">
        <v>5306</v>
      </c>
      <c r="J773" s="6" t="n">
        <v>68084</v>
      </c>
      <c r="K773" s="0" t="s">
        <v>5307</v>
      </c>
      <c r="L773" s="5" t="n">
        <v>39682</v>
      </c>
      <c r="M773" s="0" t="s">
        <v>42</v>
      </c>
      <c r="N773" s="0" t="s">
        <v>428</v>
      </c>
      <c r="O773" s="0" t="s">
        <v>290</v>
      </c>
      <c r="P773" s="0" t="s">
        <v>5308</v>
      </c>
      <c r="Q773" s="0" t="n">
        <f aca="false">LOOKUP(A773,'budget_gross.tsv'!A$2:A$8468,'budget_gross.tsv'!B$2:B$8468)</f>
        <v>25000000</v>
      </c>
      <c r="R773" s="0" t="n">
        <f aca="false">LOOKUP(A773,'budget_gross.tsv'!A$2:A$8468,'budget_gross.tsv'!C$2:C$8468)</f>
        <v>48237389</v>
      </c>
      <c r="S773" s="1" t="n">
        <f aca="false">R773-Q773</f>
        <v>23237389</v>
      </c>
      <c r="T773" s="2" t="n">
        <f aca="false">Q773 * 1.14</f>
        <v>28500000</v>
      </c>
      <c r="U773" s="2" t="n">
        <f aca="false">R773 * 1.14</f>
        <v>54990623.46</v>
      </c>
      <c r="V773" s="2" t="n">
        <f aca="false">S773 * 1.14</f>
        <v>26490623.46</v>
      </c>
      <c r="W773" s="1" t="n">
        <f aca="false">R773/Q773</f>
        <v>1.92949556</v>
      </c>
      <c r="X773" s="3" t="n">
        <v>2</v>
      </c>
    </row>
    <row r="774" customFormat="false" ht="15" hidden="false" customHeight="false" outlineLevel="0" collapsed="false">
      <c r="A774" s="0" t="s">
        <v>5309</v>
      </c>
      <c r="B774" s="0" t="s">
        <v>5310</v>
      </c>
      <c r="C774" s="0" t="s">
        <v>5311</v>
      </c>
      <c r="D774" s="0" t="s">
        <v>4016</v>
      </c>
      <c r="E774" s="0" t="n">
        <v>1.9</v>
      </c>
      <c r="F774" s="0" t="n">
        <v>15</v>
      </c>
      <c r="G774" s="5" t="n">
        <v>39819</v>
      </c>
      <c r="H774" s="0" t="s">
        <v>2742</v>
      </c>
      <c r="I774" s="0" t="s">
        <v>5312</v>
      </c>
      <c r="J774" s="6" t="n">
        <v>77892</v>
      </c>
      <c r="K774" s="0" t="s">
        <v>5040</v>
      </c>
      <c r="L774" s="5" t="n">
        <v>39689</v>
      </c>
      <c r="M774" s="0" t="s">
        <v>89</v>
      </c>
      <c r="N774" s="0" t="s">
        <v>376</v>
      </c>
      <c r="O774" s="0" t="s">
        <v>959</v>
      </c>
      <c r="P774" s="0" t="s">
        <v>5313</v>
      </c>
      <c r="Q774" s="0" t="n">
        <f aca="false">LOOKUP(A774,'budget_gross.tsv'!A$2:A$8468,'budget_gross.tsv'!B$2:B$8468)</f>
        <v>20000000</v>
      </c>
      <c r="R774" s="0" t="n">
        <f aca="false">LOOKUP(A774,'budget_gross.tsv'!A$2:A$8468,'budget_gross.tsv'!C$2:C$8468)</f>
        <v>14190901</v>
      </c>
      <c r="S774" s="1" t="n">
        <f aca="false">R774-Q774</f>
        <v>-5809099</v>
      </c>
      <c r="T774" s="2" t="n">
        <f aca="false">Q774 * 1.14</f>
        <v>22800000</v>
      </c>
      <c r="U774" s="2" t="n">
        <f aca="false">R774 * 1.14</f>
        <v>16177627.14</v>
      </c>
      <c r="V774" s="2" t="n">
        <f aca="false">S774 * 1.14</f>
        <v>-6622372.86</v>
      </c>
      <c r="W774" s="1" t="n">
        <f aca="false">R774/Q774</f>
        <v>0.70954505</v>
      </c>
      <c r="X774" s="3" t="n">
        <v>1</v>
      </c>
    </row>
    <row r="775" customFormat="false" ht="15" hidden="false" customHeight="false" outlineLevel="0" collapsed="false">
      <c r="A775" s="0" t="s">
        <v>5314</v>
      </c>
      <c r="B775" s="0" t="s">
        <v>5315</v>
      </c>
      <c r="C775" s="0" t="s">
        <v>5316</v>
      </c>
      <c r="D775" s="0" t="s">
        <v>4016</v>
      </c>
      <c r="E775" s="0" t="n">
        <v>4.9</v>
      </c>
      <c r="F775" s="0" t="n">
        <v>27</v>
      </c>
      <c r="G775" s="5" t="n">
        <v>39801</v>
      </c>
      <c r="H775" s="0" t="s">
        <v>5317</v>
      </c>
      <c r="I775" s="0" t="s">
        <v>5318</v>
      </c>
      <c r="J775" s="6" t="n">
        <v>17607</v>
      </c>
      <c r="K775" s="0" t="s">
        <v>5319</v>
      </c>
      <c r="L775" s="5" t="n">
        <v>39703</v>
      </c>
      <c r="M775" s="0" t="s">
        <v>552</v>
      </c>
      <c r="N775" s="0" t="s">
        <v>356</v>
      </c>
      <c r="O775" s="0" t="s">
        <v>1231</v>
      </c>
      <c r="P775" s="0" t="s">
        <v>5320</v>
      </c>
      <c r="Q775" s="0" t="n">
        <f aca="false">LOOKUP(A775,'budget_gross.tsv'!A$2:A$8468,'budget_gross.tsv'!B$2:B$8468)</f>
        <v>16500000</v>
      </c>
      <c r="R775" s="0" t="n">
        <f aca="false">LOOKUP(A775,'budget_gross.tsv'!A$2:A$8468,'budget_gross.tsv'!C$2:C$8468)</f>
        <v>26902075</v>
      </c>
      <c r="S775" s="1" t="n">
        <f aca="false">R775-Q775</f>
        <v>10402075</v>
      </c>
      <c r="T775" s="2" t="n">
        <f aca="false">Q775 * 1.14</f>
        <v>18810000</v>
      </c>
      <c r="U775" s="2" t="n">
        <f aca="false">R775 * 1.14</f>
        <v>30668365.5</v>
      </c>
      <c r="V775" s="2" t="n">
        <f aca="false">S775 * 1.14</f>
        <v>11858365.5</v>
      </c>
      <c r="W775" s="1" t="n">
        <f aca="false">R775/Q775</f>
        <v>1.63042878787879</v>
      </c>
      <c r="X775" s="3" t="n">
        <v>2</v>
      </c>
    </row>
    <row r="776" customFormat="false" ht="15" hidden="false" customHeight="false" outlineLevel="0" collapsed="false">
      <c r="A776" s="0" t="s">
        <v>5321</v>
      </c>
      <c r="B776" s="0" t="s">
        <v>5322</v>
      </c>
      <c r="C776" s="0" t="s">
        <v>5323</v>
      </c>
      <c r="D776" s="0" t="s">
        <v>4016</v>
      </c>
      <c r="E776" s="0" t="n">
        <v>6.1</v>
      </c>
      <c r="F776" s="0" t="n">
        <v>47</v>
      </c>
      <c r="G776" s="5" t="n">
        <v>39840</v>
      </c>
      <c r="H776" s="0" t="s">
        <v>5324</v>
      </c>
      <c r="I776" s="0" t="s">
        <v>5325</v>
      </c>
      <c r="J776" s="6" t="n">
        <v>42728</v>
      </c>
      <c r="K776" s="0" t="s">
        <v>5326</v>
      </c>
      <c r="L776" s="5" t="n">
        <v>39710</v>
      </c>
      <c r="M776" s="0" t="s">
        <v>879</v>
      </c>
      <c r="N776" s="0" t="s">
        <v>4949</v>
      </c>
      <c r="O776" s="0" t="s">
        <v>90</v>
      </c>
      <c r="P776" s="0" t="s">
        <v>5327</v>
      </c>
      <c r="Q776" s="0" t="n">
        <f aca="false">LOOKUP(A776,'budget_gross.tsv'!A$2:A$8468,'budget_gross.tsv'!B$2:B$8468)</f>
        <v>22000000</v>
      </c>
      <c r="R776" s="0" t="n">
        <f aca="false">LOOKUP(A776,'budget_gross.tsv'!A$2:A$8468,'budget_gross.tsv'!C$2:C$8468)</f>
        <v>39263506</v>
      </c>
      <c r="S776" s="1" t="n">
        <f aca="false">R776-Q776</f>
        <v>17263506</v>
      </c>
      <c r="T776" s="2" t="n">
        <f aca="false">Q776 * 1.14</f>
        <v>25080000</v>
      </c>
      <c r="U776" s="2" t="n">
        <f aca="false">R776 * 1.14</f>
        <v>44760396.84</v>
      </c>
      <c r="V776" s="2" t="n">
        <f aca="false">S776 * 1.14</f>
        <v>19680396.84</v>
      </c>
      <c r="W776" s="1" t="n">
        <f aca="false">R776/Q776</f>
        <v>1.78470481818182</v>
      </c>
      <c r="X776" s="3" t="n">
        <v>2</v>
      </c>
    </row>
    <row r="777" customFormat="false" ht="15" hidden="false" customHeight="false" outlineLevel="0" collapsed="false">
      <c r="A777" s="0" t="s">
        <v>5328</v>
      </c>
      <c r="B777" s="0" t="s">
        <v>5329</v>
      </c>
      <c r="C777" s="0" t="s">
        <v>5330</v>
      </c>
      <c r="D777" s="0" t="s">
        <v>4016</v>
      </c>
      <c r="E777" s="0" t="n">
        <v>6.7</v>
      </c>
      <c r="F777" s="0" t="n">
        <v>72</v>
      </c>
      <c r="G777" s="5" t="n">
        <v>39809</v>
      </c>
      <c r="H777" s="0" t="s">
        <v>5331</v>
      </c>
      <c r="I777" s="0" t="s">
        <v>5332</v>
      </c>
      <c r="J777" s="6" t="n">
        <v>62976</v>
      </c>
      <c r="K777" s="0" t="s">
        <v>4546</v>
      </c>
      <c r="L777" s="5" t="n">
        <v>39710</v>
      </c>
      <c r="M777" s="0" t="s">
        <v>165</v>
      </c>
      <c r="N777" s="0" t="s">
        <v>4066</v>
      </c>
      <c r="O777" s="0" t="s">
        <v>1224</v>
      </c>
      <c r="P777" s="0" t="s">
        <v>5333</v>
      </c>
      <c r="Q777" s="0" t="n">
        <f aca="false">LOOKUP(A777,'budget_gross.tsv'!A$2:A$8468,'budget_gross.tsv'!B$2:B$8468)</f>
        <v>20000000</v>
      </c>
      <c r="R777" s="0" t="n">
        <f aca="false">LOOKUP(A777,'budget_gross.tsv'!A$2:A$8468,'budget_gross.tsv'!C$2:C$8468)</f>
        <v>13214030</v>
      </c>
      <c r="S777" s="1" t="n">
        <f aca="false">R777-Q777</f>
        <v>-6785970</v>
      </c>
      <c r="T777" s="2" t="n">
        <f aca="false">Q777 * 1.14</f>
        <v>22800000</v>
      </c>
      <c r="U777" s="2" t="n">
        <f aca="false">R777 * 1.14</f>
        <v>15063994.2</v>
      </c>
      <c r="V777" s="2" t="n">
        <f aca="false">S777 * 1.14</f>
        <v>-7736005.8</v>
      </c>
      <c r="W777" s="1" t="n">
        <f aca="false">R777/Q777</f>
        <v>0.6607015</v>
      </c>
      <c r="X777" s="3" t="n">
        <v>1</v>
      </c>
    </row>
    <row r="778" customFormat="false" ht="15" hidden="false" customHeight="false" outlineLevel="0" collapsed="false">
      <c r="A778" s="0" t="s">
        <v>5334</v>
      </c>
      <c r="B778" s="0" t="s">
        <v>5335</v>
      </c>
      <c r="C778" s="0" t="s">
        <v>5336</v>
      </c>
      <c r="D778" s="0" t="s">
        <v>4016</v>
      </c>
      <c r="E778" s="0" t="n">
        <v>6</v>
      </c>
      <c r="F778" s="0" t="n">
        <v>39</v>
      </c>
      <c r="G778" s="5" t="n">
        <v>39854</v>
      </c>
      <c r="H778" s="0" t="s">
        <v>5337</v>
      </c>
      <c r="I778" s="0" t="s">
        <v>5338</v>
      </c>
      <c r="J778" s="6" t="n">
        <v>19362</v>
      </c>
      <c r="K778" s="0" t="s">
        <v>5339</v>
      </c>
      <c r="L778" s="5" t="n">
        <v>39717</v>
      </c>
      <c r="M778" s="0" t="s">
        <v>42</v>
      </c>
      <c r="N778" s="0" t="s">
        <v>394</v>
      </c>
      <c r="O778" s="0" t="s">
        <v>90</v>
      </c>
      <c r="P778" s="0" t="s">
        <v>5340</v>
      </c>
      <c r="Q778" s="0" t="n">
        <f aca="false">LOOKUP(A778,'budget_gross.tsv'!A$2:A$8468,'budget_gross.tsv'!B$2:B$8468)</f>
        <v>30000000</v>
      </c>
      <c r="R778" s="0" t="n">
        <f aca="false">LOOKUP(A778,'budget_gross.tsv'!A$2:A$8468,'budget_gross.tsv'!C$2:C$8468)</f>
        <v>41850659</v>
      </c>
      <c r="S778" s="1" t="n">
        <f aca="false">R778-Q778</f>
        <v>11850659</v>
      </c>
      <c r="T778" s="2" t="n">
        <f aca="false">Q778 * 1.14</f>
        <v>34200000</v>
      </c>
      <c r="U778" s="2" t="n">
        <f aca="false">R778 * 1.14</f>
        <v>47709751.26</v>
      </c>
      <c r="V778" s="2" t="n">
        <f aca="false">S778 * 1.14</f>
        <v>13509751.26</v>
      </c>
      <c r="W778" s="1" t="n">
        <f aca="false">R778/Q778</f>
        <v>1.39502196666667</v>
      </c>
      <c r="X778" s="3" t="n">
        <v>2</v>
      </c>
    </row>
    <row r="779" customFormat="false" ht="15" hidden="false" customHeight="false" outlineLevel="0" collapsed="false">
      <c r="A779" s="0" t="s">
        <v>5341</v>
      </c>
      <c r="B779" s="0" t="s">
        <v>5342</v>
      </c>
      <c r="C779" s="0" t="s">
        <v>5343</v>
      </c>
      <c r="D779" s="0" t="s">
        <v>4016</v>
      </c>
      <c r="E779" s="0" t="n">
        <v>6.6</v>
      </c>
      <c r="F779" s="0" t="n">
        <v>43</v>
      </c>
      <c r="G779" s="5" t="n">
        <v>39809</v>
      </c>
      <c r="H779" s="0" t="s">
        <v>2489</v>
      </c>
      <c r="I779" s="0" t="s">
        <v>5344</v>
      </c>
      <c r="J779" s="6" t="n">
        <v>158107</v>
      </c>
      <c r="K779" s="0" t="s">
        <v>5345</v>
      </c>
      <c r="L779" s="5" t="n">
        <v>39717</v>
      </c>
      <c r="M779" s="0" t="s">
        <v>355</v>
      </c>
      <c r="N779" s="0" t="s">
        <v>4381</v>
      </c>
      <c r="O779" s="0" t="s">
        <v>2011</v>
      </c>
      <c r="P779" s="0" t="s">
        <v>5346</v>
      </c>
      <c r="Q779" s="0" t="n">
        <f aca="false">LOOKUP(A779,'budget_gross.tsv'!A$2:A$8468,'budget_gross.tsv'!B$2:B$8468)</f>
        <v>80000000</v>
      </c>
      <c r="R779" s="0" t="n">
        <f aca="false">LOOKUP(A779,'budget_gross.tsv'!A$2:A$8468,'budget_gross.tsv'!C$2:C$8468)</f>
        <v>101111837</v>
      </c>
      <c r="S779" s="1" t="n">
        <f aca="false">R779-Q779</f>
        <v>21111837</v>
      </c>
      <c r="T779" s="2" t="n">
        <f aca="false">Q779 * 1.14</f>
        <v>91200000</v>
      </c>
      <c r="U779" s="2" t="n">
        <f aca="false">R779 * 1.14</f>
        <v>115267494.18</v>
      </c>
      <c r="V779" s="2" t="n">
        <f aca="false">S779 * 1.14</f>
        <v>24067494.18</v>
      </c>
      <c r="W779" s="1" t="n">
        <f aca="false">R779/Q779</f>
        <v>1.2638979625</v>
      </c>
      <c r="X779" s="3" t="n">
        <v>2</v>
      </c>
    </row>
    <row r="780" customFormat="false" ht="15" hidden="false" customHeight="false" outlineLevel="0" collapsed="false">
      <c r="A780" s="0" t="s">
        <v>5347</v>
      </c>
      <c r="B780" s="0" t="s">
        <v>5348</v>
      </c>
      <c r="C780" s="0" t="s">
        <v>5349</v>
      </c>
      <c r="D780" s="0" t="s">
        <v>4016</v>
      </c>
      <c r="E780" s="0" t="n">
        <v>6.7</v>
      </c>
      <c r="F780" s="0" t="n">
        <v>64</v>
      </c>
      <c r="G780" s="5" t="n">
        <v>39847</v>
      </c>
      <c r="H780" s="0" t="s">
        <v>5324</v>
      </c>
      <c r="I780" s="0" t="s">
        <v>5350</v>
      </c>
      <c r="J780" s="6" t="n">
        <v>78746</v>
      </c>
      <c r="K780" s="0" t="s">
        <v>5351</v>
      </c>
      <c r="L780" s="5" t="n">
        <v>39724</v>
      </c>
      <c r="M780" s="0" t="s">
        <v>427</v>
      </c>
      <c r="N780" s="0" t="s">
        <v>1503</v>
      </c>
      <c r="O780" s="0" t="s">
        <v>626</v>
      </c>
      <c r="P780" s="0" t="s">
        <v>5352</v>
      </c>
      <c r="Q780" s="0" t="n">
        <f aca="false">LOOKUP(A780,'budget_gross.tsv'!A$2:A$8468,'budget_gross.tsv'!B$2:B$8468)</f>
        <v>9000000</v>
      </c>
      <c r="R780" s="0" t="n">
        <f aca="false">LOOKUP(A780,'budget_gross.tsv'!A$2:A$8468,'budget_gross.tsv'!C$2:C$8468)</f>
        <v>31487293</v>
      </c>
      <c r="S780" s="1" t="n">
        <f aca="false">R780-Q780</f>
        <v>22487293</v>
      </c>
      <c r="T780" s="2" t="n">
        <f aca="false">Q780 * 1.14</f>
        <v>10260000</v>
      </c>
      <c r="U780" s="2" t="n">
        <f aca="false">R780 * 1.14</f>
        <v>35895514.02</v>
      </c>
      <c r="V780" s="2" t="n">
        <f aca="false">S780 * 1.14</f>
        <v>25635514.02</v>
      </c>
      <c r="W780" s="1" t="n">
        <f aca="false">R780/Q780</f>
        <v>3.49858811111111</v>
      </c>
      <c r="X780" s="3" t="n">
        <v>3</v>
      </c>
    </row>
    <row r="781" customFormat="false" ht="15" hidden="false" customHeight="false" outlineLevel="0" collapsed="false">
      <c r="A781" s="0" t="s">
        <v>5353</v>
      </c>
      <c r="B781" s="0" t="s">
        <v>5354</v>
      </c>
      <c r="C781" s="0" t="s">
        <v>5355</v>
      </c>
      <c r="D781" s="0" t="s">
        <v>4016</v>
      </c>
      <c r="E781" s="0" t="n">
        <v>4.3</v>
      </c>
      <c r="F781" s="0" t="n">
        <v>20</v>
      </c>
      <c r="G781" s="5" t="n">
        <v>39812</v>
      </c>
      <c r="H781" s="0" t="s">
        <v>2803</v>
      </c>
      <c r="I781" s="0" t="s">
        <v>5356</v>
      </c>
      <c r="J781" s="6" t="n">
        <v>8791</v>
      </c>
      <c r="K781" s="0" t="s">
        <v>5357</v>
      </c>
      <c r="L781" s="5" t="n">
        <v>39724</v>
      </c>
      <c r="M781" s="0" t="s">
        <v>79</v>
      </c>
      <c r="N781" s="0" t="s">
        <v>4025</v>
      </c>
      <c r="O781" s="0" t="s">
        <v>28</v>
      </c>
      <c r="P781" s="0" t="s">
        <v>5358</v>
      </c>
      <c r="Q781" s="0" t="n">
        <f aca="false">LOOKUP(A781,'budget_gross.tsv'!A$2:A$8468,'budget_gross.tsv'!B$2:B$8468)</f>
        <v>12000000</v>
      </c>
      <c r="R781" s="0" t="n">
        <f aca="false">LOOKUP(A781,'budget_gross.tsv'!A$2:A$8468,'budget_gross.tsv'!C$2:C$8468)</f>
        <v>7001720</v>
      </c>
      <c r="S781" s="1" t="n">
        <f aca="false">R781-Q781</f>
        <v>-4998280</v>
      </c>
      <c r="T781" s="2" t="n">
        <f aca="false">Q781 * 1.14</f>
        <v>13680000</v>
      </c>
      <c r="U781" s="2" t="n">
        <f aca="false">R781 * 1.14</f>
        <v>7981960.8</v>
      </c>
      <c r="V781" s="2" t="n">
        <f aca="false">S781 * 1.14</f>
        <v>-5698039.2</v>
      </c>
      <c r="W781" s="1" t="n">
        <f aca="false">R781/Q781</f>
        <v>0.583476666666667</v>
      </c>
      <c r="X781" s="3" t="n">
        <v>1</v>
      </c>
    </row>
    <row r="782" customFormat="false" ht="15" hidden="false" customHeight="false" outlineLevel="0" collapsed="false">
      <c r="A782" s="0" t="s">
        <v>5359</v>
      </c>
      <c r="B782" s="0" t="s">
        <v>5360</v>
      </c>
      <c r="C782" s="0" t="s">
        <v>5361</v>
      </c>
      <c r="D782" s="0" t="s">
        <v>4016</v>
      </c>
      <c r="E782" s="0" t="n">
        <v>7</v>
      </c>
      <c r="F782" s="0" t="n">
        <v>57</v>
      </c>
      <c r="G782" s="5" t="n">
        <v>39861</v>
      </c>
      <c r="H782" s="0" t="s">
        <v>86</v>
      </c>
      <c r="I782" s="0" t="s">
        <v>5362</v>
      </c>
      <c r="J782" s="6" t="n">
        <v>15054</v>
      </c>
      <c r="K782" s="0" t="s">
        <v>5363</v>
      </c>
      <c r="L782" s="5" t="n">
        <v>39724</v>
      </c>
      <c r="M782" s="0" t="s">
        <v>1192</v>
      </c>
      <c r="N782" s="0" t="s">
        <v>52</v>
      </c>
      <c r="O782" s="0" t="s">
        <v>117</v>
      </c>
      <c r="P782" s="0" t="s">
        <v>5364</v>
      </c>
      <c r="Q782" s="0" t="n">
        <f aca="false">LOOKUP(A782,'budget_gross.tsv'!A$2:A$8468,'budget_gross.tsv'!B$2:B$8468)</f>
        <v>20000000</v>
      </c>
      <c r="R782" s="0" t="n">
        <f aca="false">LOOKUP(A782,'budget_gross.tsv'!A$2:A$8468,'budget_gross.tsv'!C$2:C$8468)</f>
        <v>4234040</v>
      </c>
      <c r="S782" s="1" t="n">
        <f aca="false">R782-Q782</f>
        <v>-15765960</v>
      </c>
      <c r="T782" s="2" t="n">
        <f aca="false">Q782 * 1.14</f>
        <v>22800000</v>
      </c>
      <c r="U782" s="2" t="n">
        <f aca="false">R782 * 1.14</f>
        <v>4826805.6</v>
      </c>
      <c r="V782" s="2" t="n">
        <f aca="false">S782 * 1.14</f>
        <v>-17973194.4</v>
      </c>
      <c r="W782" s="1" t="n">
        <f aca="false">R782/Q782</f>
        <v>0.211702</v>
      </c>
      <c r="X782" s="3" t="n">
        <v>1</v>
      </c>
    </row>
    <row r="783" customFormat="false" ht="15" hidden="false" customHeight="false" outlineLevel="0" collapsed="false">
      <c r="A783" s="0" t="s">
        <v>5365</v>
      </c>
      <c r="B783" s="0" t="s">
        <v>5366</v>
      </c>
      <c r="C783" s="0" t="s">
        <v>5367</v>
      </c>
      <c r="D783" s="0" t="s">
        <v>4016</v>
      </c>
      <c r="E783" s="0" t="n">
        <v>7.4</v>
      </c>
      <c r="F783" s="0" t="n">
        <v>43</v>
      </c>
      <c r="G783" s="0" t="s">
        <v>28</v>
      </c>
      <c r="H783" s="0" t="s">
        <v>5368</v>
      </c>
      <c r="I783" s="0" t="s">
        <v>5369</v>
      </c>
      <c r="J783" s="0" t="n">
        <v>52</v>
      </c>
      <c r="K783" s="0" t="s">
        <v>5370</v>
      </c>
      <c r="L783" s="5" t="n">
        <v>39731</v>
      </c>
      <c r="M783" s="0" t="s">
        <v>124</v>
      </c>
      <c r="N783" s="0" t="s">
        <v>5371</v>
      </c>
      <c r="O783" s="0" t="s">
        <v>28</v>
      </c>
      <c r="P783" s="0" t="s">
        <v>5372</v>
      </c>
      <c r="Q783" s="0" t="n">
        <f aca="false">LOOKUP(A783,'budget_gross.tsv'!A$2:A$8468,'budget_gross.tsv'!B$2:B$8468)</f>
        <v>200000</v>
      </c>
      <c r="R783" s="0" t="n">
        <f aca="false">LOOKUP(A783,'budget_gross.tsv'!A$2:A$8468,'budget_gross.tsv'!C$2:C$8468)</f>
        <v>215185</v>
      </c>
      <c r="S783" s="1" t="n">
        <f aca="false">R783-Q783</f>
        <v>15185</v>
      </c>
      <c r="T783" s="2" t="n">
        <f aca="false">Q783 * 1.14</f>
        <v>228000</v>
      </c>
      <c r="U783" s="2" t="n">
        <f aca="false">R783 * 1.14</f>
        <v>245310.9</v>
      </c>
      <c r="V783" s="2" t="n">
        <f aca="false">S783 * 1.14</f>
        <v>17310.9</v>
      </c>
      <c r="W783" s="1" t="n">
        <f aca="false">R783/Q783</f>
        <v>1.075925</v>
      </c>
      <c r="X783" s="3" t="n">
        <v>2</v>
      </c>
    </row>
    <row r="784" customFormat="false" ht="15" hidden="false" customHeight="false" outlineLevel="0" collapsed="false">
      <c r="A784" s="0" t="s">
        <v>5373</v>
      </c>
      <c r="B784" s="0" t="s">
        <v>5374</v>
      </c>
      <c r="C784" s="0" t="s">
        <v>5375</v>
      </c>
      <c r="D784" s="0" t="s">
        <v>4016</v>
      </c>
      <c r="E784" s="0" t="n">
        <v>7.3</v>
      </c>
      <c r="F784" s="0" t="n">
        <v>57</v>
      </c>
      <c r="G784" s="5" t="n">
        <v>39847</v>
      </c>
      <c r="H784" s="0" t="s">
        <v>1441</v>
      </c>
      <c r="I784" s="0" t="s">
        <v>5376</v>
      </c>
      <c r="J784" s="6" t="n">
        <v>20941</v>
      </c>
      <c r="K784" s="0" t="s">
        <v>5377</v>
      </c>
      <c r="L784" s="5" t="n">
        <v>39738</v>
      </c>
      <c r="M784" s="0" t="s">
        <v>552</v>
      </c>
      <c r="N784" s="0" t="s">
        <v>446</v>
      </c>
      <c r="O784" s="0" t="s">
        <v>5378</v>
      </c>
      <c r="P784" s="0" t="s">
        <v>5379</v>
      </c>
      <c r="Q784" s="0" t="n">
        <f aca="false">LOOKUP(A784,'budget_gross.tsv'!A$2:A$8468,'budget_gross.tsv'!B$2:B$8468)</f>
        <v>11000000</v>
      </c>
      <c r="R784" s="0" t="n">
        <f aca="false">LOOKUP(A784,'budget_gross.tsv'!A$2:A$8468,'budget_gross.tsv'!C$2:C$8468)</f>
        <v>37766350</v>
      </c>
      <c r="S784" s="1" t="n">
        <f aca="false">R784-Q784</f>
        <v>26766350</v>
      </c>
      <c r="T784" s="2" t="n">
        <f aca="false">Q784 * 1.14</f>
        <v>12540000</v>
      </c>
      <c r="U784" s="2" t="n">
        <f aca="false">R784 * 1.14</f>
        <v>43053639</v>
      </c>
      <c r="V784" s="2" t="n">
        <f aca="false">S784 * 1.14</f>
        <v>30513639</v>
      </c>
      <c r="W784" s="1" t="n">
        <f aca="false">R784/Q784</f>
        <v>3.43330454545455</v>
      </c>
      <c r="X784" s="3" t="n">
        <v>3</v>
      </c>
    </row>
    <row r="785" customFormat="false" ht="15" hidden="false" customHeight="false" outlineLevel="0" collapsed="false">
      <c r="A785" s="0" t="s">
        <v>5380</v>
      </c>
      <c r="B785" s="0" t="s">
        <v>5381</v>
      </c>
      <c r="C785" s="0" t="s">
        <v>5382</v>
      </c>
      <c r="D785" s="0" t="s">
        <v>4016</v>
      </c>
      <c r="E785" s="0" t="n">
        <v>5.4</v>
      </c>
      <c r="F785" s="0" t="n">
        <v>31</v>
      </c>
      <c r="G785" s="5" t="n">
        <v>39833</v>
      </c>
      <c r="H785" s="0" t="s">
        <v>95</v>
      </c>
      <c r="I785" s="0" t="s">
        <v>5383</v>
      </c>
      <c r="J785" s="6" t="n">
        <v>111749</v>
      </c>
      <c r="K785" s="0" t="s">
        <v>5384</v>
      </c>
      <c r="L785" s="5" t="n">
        <v>39738</v>
      </c>
      <c r="M785" s="0" t="s">
        <v>249</v>
      </c>
      <c r="N785" s="0" t="s">
        <v>562</v>
      </c>
      <c r="O785" s="0" t="s">
        <v>90</v>
      </c>
      <c r="P785" s="0" t="s">
        <v>5385</v>
      </c>
      <c r="Q785" s="0" t="n">
        <f aca="false">LOOKUP(A785,'budget_gross.tsv'!A$2:A$8468,'budget_gross.tsv'!B$2:B$8468)</f>
        <v>35000000</v>
      </c>
      <c r="R785" s="0" t="n">
        <f aca="false">LOOKUP(A785,'budget_gross.tsv'!A$2:A$8468,'budget_gross.tsv'!C$2:C$8468)</f>
        <v>40689393</v>
      </c>
      <c r="S785" s="1" t="n">
        <f aca="false">R785-Q785</f>
        <v>5689393</v>
      </c>
      <c r="T785" s="2" t="n">
        <f aca="false">Q785 * 1.14</f>
        <v>39900000</v>
      </c>
      <c r="U785" s="2" t="n">
        <f aca="false">R785 * 1.14</f>
        <v>46385908.02</v>
      </c>
      <c r="V785" s="2" t="n">
        <f aca="false">S785 * 1.14</f>
        <v>6485908.02</v>
      </c>
      <c r="W785" s="1" t="n">
        <f aca="false">R785/Q785</f>
        <v>1.16255408571429</v>
      </c>
      <c r="X785" s="3" t="n">
        <v>2</v>
      </c>
    </row>
    <row r="786" customFormat="false" ht="15" hidden="false" customHeight="false" outlineLevel="0" collapsed="false">
      <c r="A786" s="0" t="s">
        <v>5386</v>
      </c>
      <c r="B786" s="0" t="s">
        <v>5387</v>
      </c>
      <c r="C786" s="0" t="s">
        <v>5388</v>
      </c>
      <c r="D786" s="0" t="s">
        <v>4016</v>
      </c>
      <c r="E786" s="0" t="n">
        <v>6.3</v>
      </c>
      <c r="F786" s="0" t="n">
        <v>56</v>
      </c>
      <c r="G786" s="5" t="n">
        <v>39854</v>
      </c>
      <c r="H786" s="0" t="s">
        <v>2742</v>
      </c>
      <c r="I786" s="0" t="s">
        <v>5389</v>
      </c>
      <c r="J786" s="6" t="n">
        <v>42418</v>
      </c>
      <c r="K786" s="0" t="s">
        <v>5390</v>
      </c>
      <c r="L786" s="5" t="n">
        <v>39738</v>
      </c>
      <c r="M786" s="0" t="s">
        <v>625</v>
      </c>
      <c r="N786" s="0" t="s">
        <v>4873</v>
      </c>
      <c r="O786" s="0" t="s">
        <v>1185</v>
      </c>
      <c r="P786" s="0" t="s">
        <v>5391</v>
      </c>
      <c r="Q786" s="0" t="n">
        <f aca="false">LOOKUP(A786,'budget_gross.tsv'!A$2:A$8468,'budget_gross.tsv'!B$2:B$8468)</f>
        <v>25100000</v>
      </c>
      <c r="R786" s="0" t="n">
        <f aca="false">LOOKUP(A786,'budget_gross.tsv'!A$2:A$8468,'budget_gross.tsv'!C$2:C$8468)</f>
        <v>25534493</v>
      </c>
      <c r="S786" s="1" t="n">
        <f aca="false">R786-Q786</f>
        <v>434493</v>
      </c>
      <c r="T786" s="2" t="n">
        <f aca="false">Q786 * 1.14</f>
        <v>28614000</v>
      </c>
      <c r="U786" s="2" t="n">
        <f aca="false">R786 * 1.14</f>
        <v>29109322.02</v>
      </c>
      <c r="V786" s="2" t="n">
        <f aca="false">S786 * 1.14</f>
        <v>495322.02</v>
      </c>
      <c r="W786" s="1" t="n">
        <f aca="false">R786/Q786</f>
        <v>1.01731047808765</v>
      </c>
      <c r="X786" s="3" t="n">
        <v>2</v>
      </c>
    </row>
    <row r="787" customFormat="false" ht="15" hidden="false" customHeight="false" outlineLevel="0" collapsed="false">
      <c r="A787" s="0" t="s">
        <v>5392</v>
      </c>
      <c r="B787" s="0" t="s">
        <v>5393</v>
      </c>
      <c r="C787" s="0" t="s">
        <v>5394</v>
      </c>
      <c r="D787" s="0" t="s">
        <v>4016</v>
      </c>
      <c r="E787" s="0" t="n">
        <v>3.9</v>
      </c>
      <c r="F787" s="0" t="n">
        <v>28</v>
      </c>
      <c r="G787" s="5" t="n">
        <v>39868</v>
      </c>
      <c r="H787" s="0" t="s">
        <v>255</v>
      </c>
      <c r="I787" s="0" t="s">
        <v>5395</v>
      </c>
      <c r="J787" s="6" t="n">
        <v>8208</v>
      </c>
      <c r="K787" s="0" t="s">
        <v>5396</v>
      </c>
      <c r="L787" s="5" t="n">
        <v>39752</v>
      </c>
      <c r="M787" s="0" t="s">
        <v>1014</v>
      </c>
      <c r="N787" s="0" t="s">
        <v>4734</v>
      </c>
      <c r="O787" s="0" t="s">
        <v>90</v>
      </c>
      <c r="P787" s="0" t="s">
        <v>5397</v>
      </c>
      <c r="Q787" s="0" t="n">
        <f aca="false">LOOKUP(A787,'budget_gross.tsv'!A$2:A$8468,'budget_gross.tsv'!B$2:B$8468)</f>
        <v>5000000</v>
      </c>
      <c r="R787" s="0" t="n">
        <f aca="false">LOOKUP(A787,'budget_gross.tsv'!A$2:A$8468,'budget_gross.tsv'!C$2:C$8468)</f>
        <v>13350177</v>
      </c>
      <c r="S787" s="1" t="n">
        <f aca="false">R787-Q787</f>
        <v>8350177</v>
      </c>
      <c r="T787" s="2" t="n">
        <f aca="false">Q787 * 1.14</f>
        <v>5700000</v>
      </c>
      <c r="U787" s="2" t="n">
        <f aca="false">R787 * 1.14</f>
        <v>15219201.78</v>
      </c>
      <c r="V787" s="2" t="n">
        <f aca="false">S787 * 1.14</f>
        <v>9519201.78</v>
      </c>
      <c r="W787" s="1" t="n">
        <f aca="false">R787/Q787</f>
        <v>2.6700354</v>
      </c>
      <c r="X787" s="3" t="n">
        <v>3</v>
      </c>
    </row>
    <row r="788" customFormat="false" ht="15" hidden="false" customHeight="false" outlineLevel="0" collapsed="false">
      <c r="A788" s="0" t="s">
        <v>5398</v>
      </c>
      <c r="B788" s="0" t="s">
        <v>5399</v>
      </c>
      <c r="C788" s="0" t="s">
        <v>5400</v>
      </c>
      <c r="D788" s="0" t="s">
        <v>4016</v>
      </c>
      <c r="E788" s="0" t="n">
        <v>6.6</v>
      </c>
      <c r="F788" s="0" t="n">
        <v>58</v>
      </c>
      <c r="G788" s="5" t="n">
        <v>39896</v>
      </c>
      <c r="H788" s="0" t="s">
        <v>5401</v>
      </c>
      <c r="I788" s="0" t="s">
        <v>5402</v>
      </c>
      <c r="J788" s="6" t="n">
        <v>352418</v>
      </c>
      <c r="K788" s="0" t="s">
        <v>4879</v>
      </c>
      <c r="L788" s="5" t="n">
        <v>39766</v>
      </c>
      <c r="M788" s="0" t="s">
        <v>232</v>
      </c>
      <c r="N788" s="0" t="s">
        <v>5403</v>
      </c>
      <c r="O788" s="0" t="s">
        <v>5404</v>
      </c>
      <c r="P788" s="0" t="s">
        <v>5405</v>
      </c>
      <c r="Q788" s="0" t="n">
        <f aca="false">LOOKUP(A788,'budget_gross.tsv'!A$2:A$8468,'budget_gross.tsv'!B$2:B$8468)</f>
        <v>200000000</v>
      </c>
      <c r="R788" s="0" t="n">
        <f aca="false">LOOKUP(A788,'budget_gross.tsv'!A$2:A$8468,'budget_gross.tsv'!C$2:C$8468)</f>
        <v>168368427</v>
      </c>
      <c r="S788" s="1" t="n">
        <f aca="false">R788-Q788</f>
        <v>-31631573</v>
      </c>
      <c r="T788" s="2" t="n">
        <f aca="false">Q788 * 1.14</f>
        <v>228000000</v>
      </c>
      <c r="U788" s="2" t="n">
        <f aca="false">R788 * 1.14</f>
        <v>191940006.78</v>
      </c>
      <c r="V788" s="2" t="n">
        <f aca="false">S788 * 1.14</f>
        <v>-36059993.22</v>
      </c>
      <c r="W788" s="1" t="n">
        <f aca="false">R788/Q788</f>
        <v>0.841842135</v>
      </c>
      <c r="X788" s="3" t="n">
        <v>1</v>
      </c>
    </row>
    <row r="789" customFormat="false" ht="15" hidden="false" customHeight="false" outlineLevel="0" collapsed="false">
      <c r="A789" s="0" t="s">
        <v>5406</v>
      </c>
      <c r="B789" s="0" t="s">
        <v>5407</v>
      </c>
      <c r="C789" s="0" t="s">
        <v>5408</v>
      </c>
      <c r="D789" s="0" t="s">
        <v>4016</v>
      </c>
      <c r="E789" s="0" t="n">
        <v>5.2</v>
      </c>
      <c r="F789" s="0" t="n">
        <v>56</v>
      </c>
      <c r="G789" s="5" t="n">
        <v>39893</v>
      </c>
      <c r="H789" s="0" t="s">
        <v>2377</v>
      </c>
      <c r="I789" s="0" t="s">
        <v>5409</v>
      </c>
      <c r="J789" s="6" t="n">
        <v>365099</v>
      </c>
      <c r="K789" s="0" t="s">
        <v>5410</v>
      </c>
      <c r="L789" s="5" t="n">
        <v>39773</v>
      </c>
      <c r="M789" s="0" t="s">
        <v>972</v>
      </c>
      <c r="N789" s="0" t="s">
        <v>4081</v>
      </c>
      <c r="O789" s="0" t="s">
        <v>5411</v>
      </c>
      <c r="P789" s="0" t="s">
        <v>5412</v>
      </c>
      <c r="Q789" s="0" t="n">
        <f aca="false">LOOKUP(A789,'budget_gross.tsv'!A$2:A$8468,'budget_gross.tsv'!B$2:B$8468)</f>
        <v>37000000</v>
      </c>
      <c r="R789" s="0" t="n">
        <f aca="false">LOOKUP(A789,'budget_gross.tsv'!A$2:A$8468,'budget_gross.tsv'!C$2:C$8468)</f>
        <v>191465414</v>
      </c>
      <c r="S789" s="1" t="n">
        <f aca="false">R789-Q789</f>
        <v>154465414</v>
      </c>
      <c r="T789" s="2" t="n">
        <f aca="false">Q789 * 1.14</f>
        <v>42180000</v>
      </c>
      <c r="U789" s="2" t="n">
        <f aca="false">R789 * 1.14</f>
        <v>218270571.96</v>
      </c>
      <c r="V789" s="2" t="n">
        <f aca="false">S789 * 1.14</f>
        <v>176090571.96</v>
      </c>
      <c r="W789" s="1" t="n">
        <f aca="false">R789/Q789</f>
        <v>5.17474091891892</v>
      </c>
      <c r="X789" s="3" t="n">
        <v>4</v>
      </c>
    </row>
    <row r="790" customFormat="false" ht="15" hidden="false" customHeight="false" outlineLevel="0" collapsed="false">
      <c r="A790" s="0" t="s">
        <v>5413</v>
      </c>
      <c r="B790" s="0" t="s">
        <v>5414</v>
      </c>
      <c r="C790" s="0" t="s">
        <v>5415</v>
      </c>
      <c r="D790" s="0" t="s">
        <v>4016</v>
      </c>
      <c r="E790" s="0" t="n">
        <v>5.6</v>
      </c>
      <c r="F790" s="0" t="n">
        <v>41</v>
      </c>
      <c r="G790" s="5" t="n">
        <v>40141</v>
      </c>
      <c r="H790" s="0" t="s">
        <v>2187</v>
      </c>
      <c r="I790" s="0" t="s">
        <v>5416</v>
      </c>
      <c r="J790" s="6" t="n">
        <v>52012</v>
      </c>
      <c r="K790" s="0" t="s">
        <v>5417</v>
      </c>
      <c r="L790" s="5" t="n">
        <v>39778</v>
      </c>
      <c r="M790" s="0" t="s">
        <v>305</v>
      </c>
      <c r="N790" s="0" t="s">
        <v>437</v>
      </c>
      <c r="O790" s="0" t="s">
        <v>781</v>
      </c>
      <c r="P790" s="0" t="s">
        <v>5418</v>
      </c>
      <c r="Q790" s="0" t="n">
        <f aca="false">LOOKUP(A790,'budget_gross.tsv'!A$2:A$8468,'budget_gross.tsv'!B$2:B$8468)</f>
        <v>80000000</v>
      </c>
      <c r="R790" s="0" t="n">
        <f aca="false">LOOKUP(A790,'budget_gross.tsv'!A$2:A$8468,'budget_gross.tsv'!C$2:C$8468)</f>
        <v>120146040</v>
      </c>
      <c r="S790" s="1" t="n">
        <f aca="false">R790-Q790</f>
        <v>40146040</v>
      </c>
      <c r="T790" s="2" t="n">
        <f aca="false">Q790 * 1.14</f>
        <v>91200000</v>
      </c>
      <c r="U790" s="2" t="n">
        <f aca="false">R790 * 1.14</f>
        <v>136966485.6</v>
      </c>
      <c r="V790" s="2" t="n">
        <f aca="false">S790 * 1.14</f>
        <v>45766485.6</v>
      </c>
      <c r="W790" s="1" t="n">
        <f aca="false">R790/Q790</f>
        <v>1.5018255</v>
      </c>
      <c r="X790" s="3" t="n">
        <v>2</v>
      </c>
    </row>
    <row r="791" customFormat="false" ht="15" hidden="false" customHeight="false" outlineLevel="0" collapsed="false">
      <c r="A791" s="0" t="s">
        <v>5419</v>
      </c>
      <c r="B791" s="0" t="s">
        <v>5420</v>
      </c>
      <c r="C791" s="0" t="s">
        <v>5421</v>
      </c>
      <c r="D791" s="0" t="s">
        <v>4016</v>
      </c>
      <c r="E791" s="0" t="n">
        <v>6.6</v>
      </c>
      <c r="F791" s="0" t="n">
        <v>53</v>
      </c>
      <c r="G791" s="5" t="n">
        <v>39875</v>
      </c>
      <c r="H791" s="0" t="s">
        <v>95</v>
      </c>
      <c r="I791" s="0" t="s">
        <v>5422</v>
      </c>
      <c r="J791" s="6" t="n">
        <v>107390</v>
      </c>
      <c r="K791" s="0" t="s">
        <v>5423</v>
      </c>
      <c r="L791" s="5" t="n">
        <v>39778</v>
      </c>
      <c r="M791" s="0" t="s">
        <v>5424</v>
      </c>
      <c r="N791" s="0" t="s">
        <v>4254</v>
      </c>
      <c r="O791" s="0" t="s">
        <v>5425</v>
      </c>
      <c r="P791" s="0" t="s">
        <v>5426</v>
      </c>
      <c r="Q791" s="0" t="n">
        <f aca="false">LOOKUP(A791,'budget_gross.tsv'!A$2:A$8468,'budget_gross.tsv'!B$2:B$8468)</f>
        <v>130000000</v>
      </c>
      <c r="R791" s="0" t="n">
        <f aca="false">LOOKUP(A791,'budget_gross.tsv'!A$2:A$8468,'budget_gross.tsv'!C$2:C$8468)</f>
        <v>49554002</v>
      </c>
      <c r="S791" s="1" t="n">
        <f aca="false">R791-Q791</f>
        <v>-80445998</v>
      </c>
      <c r="T791" s="2" t="n">
        <f aca="false">Q791 * 1.14</f>
        <v>148200000</v>
      </c>
      <c r="U791" s="2" t="n">
        <f aca="false">R791 * 1.14</f>
        <v>56491562.28</v>
      </c>
      <c r="V791" s="2" t="n">
        <f aca="false">S791 * 1.14</f>
        <v>-91708437.72</v>
      </c>
      <c r="W791" s="1" t="n">
        <f aca="false">R791/Q791</f>
        <v>0.381184630769231</v>
      </c>
      <c r="X791" s="3" t="n">
        <v>1</v>
      </c>
    </row>
    <row r="792" customFormat="false" ht="15" hidden="false" customHeight="false" outlineLevel="0" collapsed="false">
      <c r="A792" s="0" t="s">
        <v>5427</v>
      </c>
      <c r="B792" s="0" t="s">
        <v>5428</v>
      </c>
      <c r="C792" s="0" t="s">
        <v>5429</v>
      </c>
      <c r="D792" s="0" t="s">
        <v>4016</v>
      </c>
      <c r="E792" s="0" t="n">
        <v>5.5</v>
      </c>
      <c r="F792" s="0" t="n">
        <v>40</v>
      </c>
      <c r="G792" s="5" t="n">
        <v>39910</v>
      </c>
      <c r="H792" s="0" t="s">
        <v>95</v>
      </c>
      <c r="I792" s="0" t="s">
        <v>5430</v>
      </c>
      <c r="J792" s="6" t="n">
        <v>146082</v>
      </c>
      <c r="K792" s="0" t="s">
        <v>4733</v>
      </c>
      <c r="L792" s="5" t="n">
        <v>39794</v>
      </c>
      <c r="M792" s="0" t="s">
        <v>313</v>
      </c>
      <c r="N792" s="0" t="s">
        <v>5431</v>
      </c>
      <c r="O792" s="0" t="s">
        <v>809</v>
      </c>
      <c r="P792" s="0" t="s">
        <v>5432</v>
      </c>
      <c r="Q792" s="0" t="n">
        <f aca="false">LOOKUP(A792,'budget_gross.tsv'!A$2:A$8468,'budget_gross.tsv'!B$2:B$8468)</f>
        <v>80000000</v>
      </c>
      <c r="R792" s="0" t="n">
        <f aca="false">LOOKUP(A792,'budget_gross.tsv'!A$2:A$8468,'budget_gross.tsv'!C$2:C$8468)</f>
        <v>79366978</v>
      </c>
      <c r="S792" s="1" t="n">
        <f aca="false">R792-Q792</f>
        <v>-633022</v>
      </c>
      <c r="T792" s="2" t="n">
        <f aca="false">Q792 * 1.14</f>
        <v>91200000</v>
      </c>
      <c r="U792" s="2" t="n">
        <f aca="false">R792 * 1.14</f>
        <v>90478354.92</v>
      </c>
      <c r="V792" s="2" t="n">
        <f aca="false">S792 * 1.14</f>
        <v>-721645.08</v>
      </c>
      <c r="W792" s="1" t="n">
        <f aca="false">R792/Q792</f>
        <v>0.992087225</v>
      </c>
      <c r="X792" s="3" t="n">
        <v>1</v>
      </c>
    </row>
    <row r="793" customFormat="false" ht="15" hidden="false" customHeight="false" outlineLevel="0" collapsed="false">
      <c r="A793" s="0" t="s">
        <v>5433</v>
      </c>
      <c r="B793" s="0" t="s">
        <v>5434</v>
      </c>
      <c r="C793" s="0" t="s">
        <v>5435</v>
      </c>
      <c r="D793" s="0" t="s">
        <v>4016</v>
      </c>
      <c r="E793" s="0" t="n">
        <v>6.8</v>
      </c>
      <c r="F793" s="0" t="n">
        <v>46</v>
      </c>
      <c r="G793" s="5" t="n">
        <v>39910</v>
      </c>
      <c r="H793" s="0" t="s">
        <v>5337</v>
      </c>
      <c r="I793" s="0" t="s">
        <v>5436</v>
      </c>
      <c r="J793" s="6" t="n">
        <v>287311</v>
      </c>
      <c r="K793" s="0" t="s">
        <v>4225</v>
      </c>
      <c r="L793" s="5" t="n">
        <v>39801</v>
      </c>
      <c r="M793" s="0" t="s">
        <v>313</v>
      </c>
      <c r="N793" s="0" t="s">
        <v>428</v>
      </c>
      <c r="O793" s="0" t="s">
        <v>2011</v>
      </c>
      <c r="P793" s="0" t="s">
        <v>5437</v>
      </c>
      <c r="Q793" s="0" t="n">
        <f aca="false">LOOKUP(A793,'budget_gross.tsv'!A$2:A$8468,'budget_gross.tsv'!B$2:B$8468)</f>
        <v>70000000</v>
      </c>
      <c r="R793" s="0" t="n">
        <f aca="false">LOOKUP(A793,'budget_gross.tsv'!A$2:A$8468,'budget_gross.tsv'!C$2:C$8468)</f>
        <v>97690976</v>
      </c>
      <c r="S793" s="1" t="n">
        <f aca="false">R793-Q793</f>
        <v>27690976</v>
      </c>
      <c r="T793" s="2" t="n">
        <f aca="false">Q793 * 1.14</f>
        <v>79800000</v>
      </c>
      <c r="U793" s="2" t="n">
        <f aca="false">R793 * 1.14</f>
        <v>111367712.64</v>
      </c>
      <c r="V793" s="2" t="n">
        <f aca="false">S793 * 1.14</f>
        <v>31567712.64</v>
      </c>
      <c r="W793" s="1" t="n">
        <f aca="false">R793/Q793</f>
        <v>1.39558537142857</v>
      </c>
      <c r="X793" s="3" t="n">
        <v>2</v>
      </c>
    </row>
    <row r="794" customFormat="false" ht="15" hidden="false" customHeight="false" outlineLevel="0" collapsed="false">
      <c r="A794" s="0" t="s">
        <v>5438</v>
      </c>
      <c r="B794" s="0" t="s">
        <v>5439</v>
      </c>
      <c r="C794" s="0" t="s">
        <v>5440</v>
      </c>
      <c r="D794" s="0" t="s">
        <v>4016</v>
      </c>
      <c r="E794" s="0" t="n">
        <v>7.7</v>
      </c>
      <c r="F794" s="0" t="n">
        <v>36</v>
      </c>
      <c r="G794" s="5" t="n">
        <v>39903</v>
      </c>
      <c r="H794" s="0" t="s">
        <v>1397</v>
      </c>
      <c r="I794" s="0" t="s">
        <v>5441</v>
      </c>
      <c r="J794" s="6" t="n">
        <v>248491</v>
      </c>
      <c r="K794" s="0" t="s">
        <v>5442</v>
      </c>
      <c r="L794" s="5" t="n">
        <v>39801</v>
      </c>
      <c r="M794" s="0" t="s">
        <v>1271</v>
      </c>
      <c r="N794" s="0" t="s">
        <v>394</v>
      </c>
      <c r="O794" s="0" t="s">
        <v>887</v>
      </c>
      <c r="P794" s="0" t="s">
        <v>5443</v>
      </c>
      <c r="Q794" s="0" t="n">
        <f aca="false">LOOKUP(A794,'budget_gross.tsv'!A$2:A$8468,'budget_gross.tsv'!B$2:B$8468)</f>
        <v>55000000</v>
      </c>
      <c r="R794" s="0" t="n">
        <f aca="false">LOOKUP(A794,'budget_gross.tsv'!A$2:A$8468,'budget_gross.tsv'!C$2:C$8468)</f>
        <v>69951824</v>
      </c>
      <c r="S794" s="1" t="n">
        <f aca="false">R794-Q794</f>
        <v>14951824</v>
      </c>
      <c r="T794" s="2" t="n">
        <f aca="false">Q794 * 1.14</f>
        <v>62700000</v>
      </c>
      <c r="U794" s="2" t="n">
        <f aca="false">R794 * 1.14</f>
        <v>79745079.36</v>
      </c>
      <c r="V794" s="2" t="n">
        <f aca="false">S794 * 1.14</f>
        <v>17045079.36</v>
      </c>
      <c r="W794" s="1" t="n">
        <f aca="false">R794/Q794</f>
        <v>1.27185134545455</v>
      </c>
      <c r="X794" s="3" t="n">
        <v>2</v>
      </c>
    </row>
    <row r="795" customFormat="false" ht="15" hidden="false" customHeight="false" outlineLevel="0" collapsed="false">
      <c r="A795" s="0" t="s">
        <v>5444</v>
      </c>
      <c r="B795" s="0" t="s">
        <v>5445</v>
      </c>
      <c r="C795" s="0" t="s">
        <v>5446</v>
      </c>
      <c r="D795" s="0" t="s">
        <v>4016</v>
      </c>
      <c r="E795" s="0" t="n">
        <v>7.5</v>
      </c>
      <c r="F795" s="0" t="n">
        <v>68</v>
      </c>
      <c r="G795" s="5" t="n">
        <v>39910</v>
      </c>
      <c r="H795" s="0" t="s">
        <v>4064</v>
      </c>
      <c r="I795" s="0" t="s">
        <v>5447</v>
      </c>
      <c r="J795" s="6" t="n">
        <v>105391</v>
      </c>
      <c r="K795" s="0" t="s">
        <v>5448</v>
      </c>
      <c r="L795" s="5" t="n">
        <v>39807</v>
      </c>
      <c r="M795" s="0" t="s">
        <v>313</v>
      </c>
      <c r="N795" s="0" t="s">
        <v>3649</v>
      </c>
      <c r="O795" s="0" t="s">
        <v>5449</v>
      </c>
      <c r="P795" s="0" t="s">
        <v>5450</v>
      </c>
      <c r="Q795" s="0" t="n">
        <f aca="false">LOOKUP(A795,'budget_gross.tsv'!A$2:A$8468,'budget_gross.tsv'!B$2:B$8468)</f>
        <v>20000000</v>
      </c>
      <c r="R795" s="0" t="n">
        <f aca="false">LOOKUP(A795,'budget_gross.tsv'!A$2:A$8468,'budget_gross.tsv'!C$2:C$8468)</f>
        <v>33422556</v>
      </c>
      <c r="S795" s="1" t="n">
        <f aca="false">R795-Q795</f>
        <v>13422556</v>
      </c>
      <c r="T795" s="2" t="n">
        <f aca="false">Q795 * 1.14</f>
        <v>22800000</v>
      </c>
      <c r="U795" s="2" t="n">
        <f aca="false">R795 * 1.14</f>
        <v>38101713.84</v>
      </c>
      <c r="V795" s="2" t="n">
        <f aca="false">S795 * 1.14</f>
        <v>15301713.84</v>
      </c>
      <c r="W795" s="1" t="n">
        <f aca="false">R795/Q795</f>
        <v>1.6711278</v>
      </c>
      <c r="X795" s="3" t="n">
        <v>2</v>
      </c>
    </row>
    <row r="796" customFormat="false" ht="15" hidden="false" customHeight="false" outlineLevel="0" collapsed="false">
      <c r="A796" s="0" t="s">
        <v>5451</v>
      </c>
      <c r="B796" s="0" t="s">
        <v>5452</v>
      </c>
      <c r="C796" s="0" t="s">
        <v>5453</v>
      </c>
      <c r="D796" s="0" t="s">
        <v>4016</v>
      </c>
      <c r="E796" s="0" t="n">
        <v>7.1</v>
      </c>
      <c r="F796" s="0" t="n">
        <v>56</v>
      </c>
      <c r="G796" s="5" t="n">
        <v>39952</v>
      </c>
      <c r="H796" s="0" t="s">
        <v>2663</v>
      </c>
      <c r="I796" s="0" t="s">
        <v>5454</v>
      </c>
      <c r="J796" s="6" t="n">
        <v>196603</v>
      </c>
      <c r="K796" s="0" t="s">
        <v>5455</v>
      </c>
      <c r="L796" s="5" t="n">
        <v>39807</v>
      </c>
      <c r="M796" s="0" t="s">
        <v>365</v>
      </c>
      <c r="N796" s="0" t="s">
        <v>1420</v>
      </c>
      <c r="O796" s="0" t="s">
        <v>463</v>
      </c>
      <c r="P796" s="0" t="s">
        <v>5456</v>
      </c>
      <c r="Q796" s="0" t="n">
        <f aca="false">LOOKUP(A796,'budget_gross.tsv'!A$2:A$8468,'budget_gross.tsv'!B$2:B$8468)</f>
        <v>75000000</v>
      </c>
      <c r="R796" s="0" t="n">
        <f aca="false">LOOKUP(A796,'budget_gross.tsv'!A$2:A$8468,'budget_gross.tsv'!C$2:C$8468)</f>
        <v>83077833</v>
      </c>
      <c r="S796" s="1" t="n">
        <f aca="false">R796-Q796</f>
        <v>8077833</v>
      </c>
      <c r="T796" s="2" t="n">
        <f aca="false">Q796 * 1.14</f>
        <v>85500000</v>
      </c>
      <c r="U796" s="2" t="n">
        <f aca="false">R796 * 1.14</f>
        <v>94708729.62</v>
      </c>
      <c r="V796" s="2" t="n">
        <f aca="false">S796 * 1.14</f>
        <v>9208729.62</v>
      </c>
      <c r="W796" s="1" t="n">
        <f aca="false">R796/Q796</f>
        <v>1.10770444</v>
      </c>
      <c r="X796" s="3" t="n">
        <v>2</v>
      </c>
    </row>
    <row r="797" customFormat="false" ht="15" hidden="false" customHeight="false" outlineLevel="0" collapsed="false">
      <c r="A797" s="0" t="s">
        <v>5457</v>
      </c>
      <c r="B797" s="0" t="s">
        <v>5458</v>
      </c>
      <c r="C797" s="0" t="s">
        <v>5459</v>
      </c>
      <c r="D797" s="0" t="s">
        <v>4016</v>
      </c>
      <c r="E797" s="0" t="n">
        <v>7.8</v>
      </c>
      <c r="F797" s="0" t="n">
        <v>70</v>
      </c>
      <c r="G797" s="5" t="n">
        <v>39938</v>
      </c>
      <c r="H797" s="0" t="s">
        <v>2201</v>
      </c>
      <c r="I797" s="0" t="s">
        <v>5460</v>
      </c>
      <c r="J797" s="6" t="n">
        <v>494493</v>
      </c>
      <c r="K797" s="0" t="s">
        <v>5461</v>
      </c>
      <c r="L797" s="5" t="n">
        <v>39807</v>
      </c>
      <c r="M797" s="0" t="s">
        <v>862</v>
      </c>
      <c r="N797" s="0" t="s">
        <v>4081</v>
      </c>
      <c r="O797" s="0" t="s">
        <v>5462</v>
      </c>
      <c r="P797" s="0" t="s">
        <v>5463</v>
      </c>
      <c r="Q797" s="0" t="n">
        <f aca="false">LOOKUP(A797,'budget_gross.tsv'!A$2:A$8468,'budget_gross.tsv'!B$2:B$8468)</f>
        <v>150000000</v>
      </c>
      <c r="R797" s="0" t="n">
        <f aca="false">LOOKUP(A797,'budget_gross.tsv'!A$2:A$8468,'budget_gross.tsv'!C$2:C$8468)</f>
        <v>127509326</v>
      </c>
      <c r="S797" s="1" t="n">
        <f aca="false">R797-Q797</f>
        <v>-22490674</v>
      </c>
      <c r="T797" s="2" t="n">
        <f aca="false">Q797 * 1.14</f>
        <v>171000000</v>
      </c>
      <c r="U797" s="2" t="n">
        <f aca="false">R797 * 1.14</f>
        <v>145360631.64</v>
      </c>
      <c r="V797" s="2" t="n">
        <f aca="false">S797 * 1.14</f>
        <v>-25639368.36</v>
      </c>
      <c r="W797" s="1" t="n">
        <f aca="false">R797/Q797</f>
        <v>0.850062173333333</v>
      </c>
      <c r="X797" s="3" t="n">
        <v>1</v>
      </c>
    </row>
    <row r="798" customFormat="false" ht="15" hidden="false" customHeight="false" outlineLevel="0" collapsed="false">
      <c r="A798" s="0" t="s">
        <v>5464</v>
      </c>
      <c r="B798" s="0" t="s">
        <v>5465</v>
      </c>
      <c r="C798" s="0" t="s">
        <v>5466</v>
      </c>
      <c r="D798" s="0" t="s">
        <v>4016</v>
      </c>
      <c r="E798" s="0" t="n">
        <v>4.8</v>
      </c>
      <c r="F798" s="0" t="n">
        <v>30</v>
      </c>
      <c r="G798" s="5" t="n">
        <v>39917</v>
      </c>
      <c r="H798" s="0" t="s">
        <v>2878</v>
      </c>
      <c r="I798" s="0" t="s">
        <v>5467</v>
      </c>
      <c r="J798" s="6" t="n">
        <v>55481</v>
      </c>
      <c r="K798" s="0" t="s">
        <v>5468</v>
      </c>
      <c r="L798" s="5" t="n">
        <v>39807</v>
      </c>
      <c r="M798" s="0" t="s">
        <v>180</v>
      </c>
      <c r="N798" s="0" t="s">
        <v>5469</v>
      </c>
      <c r="O798" s="0" t="s">
        <v>290</v>
      </c>
      <c r="P798" s="0" t="s">
        <v>5470</v>
      </c>
      <c r="Q798" s="0" t="n">
        <f aca="false">LOOKUP(A798,'budget_gross.tsv'!A$2:A$8468,'budget_gross.tsv'!B$2:B$8468)</f>
        <v>60000000</v>
      </c>
      <c r="R798" s="0" t="n">
        <f aca="false">LOOKUP(A798,'budget_gross.tsv'!A$2:A$8468,'budget_gross.tsv'!C$2:C$8468)</f>
        <v>19781879</v>
      </c>
      <c r="S798" s="1" t="n">
        <f aca="false">R798-Q798</f>
        <v>-40218121</v>
      </c>
      <c r="T798" s="2" t="n">
        <f aca="false">Q798 * 1.14</f>
        <v>68400000</v>
      </c>
      <c r="U798" s="2" t="n">
        <f aca="false">R798 * 1.14</f>
        <v>22551342.06</v>
      </c>
      <c r="V798" s="2" t="n">
        <f aca="false">S798 * 1.14</f>
        <v>-45848657.94</v>
      </c>
      <c r="W798" s="1" t="n">
        <f aca="false">R798/Q798</f>
        <v>0.329697983333333</v>
      </c>
      <c r="X798" s="3" t="n">
        <v>1</v>
      </c>
    </row>
    <row r="799" customFormat="false" ht="15" hidden="false" customHeight="false" outlineLevel="0" collapsed="false">
      <c r="A799" s="0" t="s">
        <v>5471</v>
      </c>
      <c r="B799" s="0" t="s">
        <v>5472</v>
      </c>
      <c r="C799" s="0" t="s">
        <v>5473</v>
      </c>
      <c r="D799" s="0" t="s">
        <v>4016</v>
      </c>
      <c r="E799" s="0" t="n">
        <v>4.8</v>
      </c>
      <c r="F799" s="0" t="n">
        <v>30</v>
      </c>
      <c r="G799" s="5" t="n">
        <v>40001</v>
      </c>
      <c r="H799" s="0" t="s">
        <v>4739</v>
      </c>
      <c r="I799" s="0" t="s">
        <v>5474</v>
      </c>
      <c r="J799" s="6" t="n">
        <v>44084</v>
      </c>
      <c r="K799" s="0" t="s">
        <v>5475</v>
      </c>
      <c r="L799" s="5" t="n">
        <v>39822</v>
      </c>
      <c r="M799" s="0" t="s">
        <v>305</v>
      </c>
      <c r="N799" s="0" t="s">
        <v>4642</v>
      </c>
      <c r="O799" s="0" t="s">
        <v>90</v>
      </c>
      <c r="P799" s="0" t="s">
        <v>5476</v>
      </c>
      <c r="Q799" s="0" t="n">
        <f aca="false">LOOKUP(A799,'budget_gross.tsv'!A$2:A$8468,'budget_gross.tsv'!B$2:B$8468)</f>
        <v>16000000</v>
      </c>
      <c r="R799" s="0" t="n">
        <f aca="false">LOOKUP(A799,'budget_gross.tsv'!A$2:A$8468,'budget_gross.tsv'!C$2:C$8468)</f>
        <v>42670410</v>
      </c>
      <c r="S799" s="1" t="n">
        <f aca="false">R799-Q799</f>
        <v>26670410</v>
      </c>
      <c r="T799" s="2" t="n">
        <f aca="false">Q799 * 1.14</f>
        <v>18240000</v>
      </c>
      <c r="U799" s="2" t="n">
        <f aca="false">R799 * 1.14</f>
        <v>48644267.4</v>
      </c>
      <c r="V799" s="2" t="n">
        <f aca="false">S799 * 1.14</f>
        <v>30404267.4</v>
      </c>
      <c r="W799" s="1" t="n">
        <f aca="false">R799/Q799</f>
        <v>2.666900625</v>
      </c>
      <c r="X799" s="3" t="n">
        <v>3</v>
      </c>
    </row>
    <row r="800" customFormat="false" ht="15" hidden="false" customHeight="false" outlineLevel="0" collapsed="false">
      <c r="A800" s="0" t="s">
        <v>5477</v>
      </c>
      <c r="B800" s="0" t="s">
        <v>5478</v>
      </c>
      <c r="C800" s="0" t="s">
        <v>5479</v>
      </c>
      <c r="D800" s="0" t="s">
        <v>4016</v>
      </c>
      <c r="E800" s="0" t="n">
        <v>6.1</v>
      </c>
      <c r="F800" s="0" t="n">
        <v>43</v>
      </c>
      <c r="G800" s="5" t="n">
        <v>39910</v>
      </c>
      <c r="H800" s="0" t="s">
        <v>5480</v>
      </c>
      <c r="I800" s="0" t="s">
        <v>5481</v>
      </c>
      <c r="J800" s="6" t="n">
        <v>2458</v>
      </c>
      <c r="K800" s="0" t="s">
        <v>4976</v>
      </c>
      <c r="L800" s="5" t="n">
        <v>39822</v>
      </c>
      <c r="M800" s="0" t="s">
        <v>258</v>
      </c>
      <c r="N800" s="0" t="s">
        <v>394</v>
      </c>
      <c r="O800" s="0" t="s">
        <v>1167</v>
      </c>
      <c r="P800" s="0" t="s">
        <v>5482</v>
      </c>
      <c r="Q800" s="0" t="n">
        <f aca="false">LOOKUP(A800,'budget_gross.tsv'!A$2:A$8468,'budget_gross.tsv'!B$2:B$8468)</f>
        <v>8000000</v>
      </c>
      <c r="R800" s="0" t="n">
        <f aca="false">LOOKUP(A800,'budget_gross.tsv'!A$2:A$8468,'budget_gross.tsv'!C$2:C$8468)</f>
        <v>10572742</v>
      </c>
      <c r="S800" s="1" t="n">
        <f aca="false">R800-Q800</f>
        <v>2572742</v>
      </c>
      <c r="T800" s="2" t="n">
        <f aca="false">Q800 * 1.14</f>
        <v>9120000</v>
      </c>
      <c r="U800" s="2" t="n">
        <f aca="false">R800 * 1.14</f>
        <v>12052925.88</v>
      </c>
      <c r="V800" s="2" t="n">
        <f aca="false">S800 * 1.14</f>
        <v>2932925.88</v>
      </c>
      <c r="W800" s="1" t="n">
        <f aca="false">R800/Q800</f>
        <v>1.32159275</v>
      </c>
      <c r="X800" s="3" t="n">
        <v>2</v>
      </c>
    </row>
    <row r="801" customFormat="false" ht="15" hidden="false" customHeight="false" outlineLevel="0" collapsed="false">
      <c r="A801" s="0" t="s">
        <v>5483</v>
      </c>
      <c r="B801" s="0" t="s">
        <v>5484</v>
      </c>
      <c r="C801" s="0" t="s">
        <v>5485</v>
      </c>
      <c r="D801" s="0" t="s">
        <v>4016</v>
      </c>
      <c r="E801" s="0" t="n">
        <v>7.8</v>
      </c>
      <c r="F801" s="0" t="n">
        <v>50</v>
      </c>
      <c r="G801" s="5" t="n">
        <v>39945</v>
      </c>
      <c r="H801" s="0" t="s">
        <v>95</v>
      </c>
      <c r="I801" s="0" t="s">
        <v>5486</v>
      </c>
      <c r="J801" s="6" t="n">
        <v>506979</v>
      </c>
      <c r="K801" s="0" t="s">
        <v>5487</v>
      </c>
      <c r="L801" s="5" t="n">
        <v>39843</v>
      </c>
      <c r="M801" s="0" t="s">
        <v>98</v>
      </c>
      <c r="N801" s="0" t="s">
        <v>863</v>
      </c>
      <c r="O801" s="0" t="s">
        <v>2071</v>
      </c>
      <c r="P801" s="0" t="s">
        <v>5488</v>
      </c>
      <c r="Q801" s="0" t="n">
        <f aca="false">LOOKUP(A801,'budget_gross.tsv'!A$2:A$8468,'budget_gross.tsv'!B$2:B$8468)</f>
        <v>25000000</v>
      </c>
      <c r="R801" s="0" t="n">
        <f aca="false">LOOKUP(A801,'budget_gross.tsv'!A$2:A$8468,'budget_gross.tsv'!C$2:C$8468)</f>
        <v>145000989</v>
      </c>
      <c r="S801" s="1" t="n">
        <f aca="false">R801-Q801</f>
        <v>120000989</v>
      </c>
      <c r="T801" s="2" t="n">
        <f aca="false">Q801 * 1.14</f>
        <v>28500000</v>
      </c>
      <c r="U801" s="2" t="n">
        <f aca="false">R801 * 1.14</f>
        <v>165301127.46</v>
      </c>
      <c r="V801" s="2" t="n">
        <f aca="false">S801 * 1.14</f>
        <v>136801127.46</v>
      </c>
      <c r="W801" s="1" t="n">
        <f aca="false">R801/Q801</f>
        <v>5.80003956</v>
      </c>
      <c r="X801" s="3" t="n">
        <v>4</v>
      </c>
    </row>
    <row r="802" customFormat="false" ht="15" hidden="false" customHeight="false" outlineLevel="0" collapsed="false">
      <c r="A802" s="0" t="s">
        <v>5489</v>
      </c>
      <c r="B802" s="0" t="s">
        <v>5490</v>
      </c>
      <c r="C802" s="0" t="s">
        <v>5491</v>
      </c>
      <c r="D802" s="0" t="s">
        <v>4016</v>
      </c>
      <c r="E802" s="0" t="n">
        <v>6.4</v>
      </c>
      <c r="F802" s="0" t="n">
        <v>47</v>
      </c>
      <c r="G802" s="5" t="n">
        <v>39966</v>
      </c>
      <c r="H802" s="0" t="s">
        <v>2546</v>
      </c>
      <c r="I802" s="0" t="s">
        <v>5492</v>
      </c>
      <c r="J802" s="6" t="n">
        <v>139573</v>
      </c>
      <c r="K802" s="0" t="s">
        <v>3122</v>
      </c>
      <c r="L802" s="5" t="n">
        <v>39850</v>
      </c>
      <c r="M802" s="0" t="s">
        <v>625</v>
      </c>
      <c r="N802" s="0" t="s">
        <v>437</v>
      </c>
      <c r="O802" s="0" t="s">
        <v>189</v>
      </c>
      <c r="P802" s="0" t="s">
        <v>5493</v>
      </c>
      <c r="Q802" s="0" t="n">
        <f aca="false">LOOKUP(A802,'budget_gross.tsv'!A$2:A$8468,'budget_gross.tsv'!B$2:B$8468)</f>
        <v>40000000</v>
      </c>
      <c r="R802" s="0" t="n">
        <f aca="false">LOOKUP(A802,'budget_gross.tsv'!A$2:A$8468,'budget_gross.tsv'!C$2:C$8468)</f>
        <v>93953653</v>
      </c>
      <c r="S802" s="1" t="n">
        <f aca="false">R802-Q802</f>
        <v>53953653</v>
      </c>
      <c r="T802" s="2" t="n">
        <f aca="false">Q802 * 1.14</f>
        <v>45600000</v>
      </c>
      <c r="U802" s="2" t="n">
        <f aca="false">R802 * 1.14</f>
        <v>107107164.42</v>
      </c>
      <c r="V802" s="2" t="n">
        <f aca="false">S802 * 1.14</f>
        <v>61507164.42</v>
      </c>
      <c r="W802" s="1" t="n">
        <f aca="false">R802/Q802</f>
        <v>2.348841325</v>
      </c>
      <c r="X802" s="3" t="n">
        <v>3</v>
      </c>
    </row>
    <row r="803" customFormat="false" ht="15" hidden="false" customHeight="false" outlineLevel="0" collapsed="false">
      <c r="A803" s="0" t="s">
        <v>5494</v>
      </c>
      <c r="B803" s="0" t="s">
        <v>5495</v>
      </c>
      <c r="C803" s="0" t="s">
        <v>5496</v>
      </c>
      <c r="D803" s="0" t="s">
        <v>4016</v>
      </c>
      <c r="E803" s="0" t="n">
        <v>6.1</v>
      </c>
      <c r="F803" s="0" t="n">
        <v>36</v>
      </c>
      <c r="G803" s="5" t="n">
        <v>40001</v>
      </c>
      <c r="H803" s="0" t="s">
        <v>2377</v>
      </c>
      <c r="I803" s="0" t="s">
        <v>5497</v>
      </c>
      <c r="J803" s="6" t="n">
        <v>95091</v>
      </c>
      <c r="K803" s="0" t="s">
        <v>5498</v>
      </c>
      <c r="L803" s="5" t="n">
        <v>39850</v>
      </c>
      <c r="M803" s="0" t="s">
        <v>1652</v>
      </c>
      <c r="N803" s="0" t="s">
        <v>1294</v>
      </c>
      <c r="O803" s="0" t="s">
        <v>1167</v>
      </c>
      <c r="P803" s="0" t="s">
        <v>5499</v>
      </c>
      <c r="Q803" s="0" t="n">
        <f aca="false">LOOKUP(A803,'budget_gross.tsv'!A$2:A$8468,'budget_gross.tsv'!B$2:B$8468)</f>
        <v>38000000</v>
      </c>
      <c r="R803" s="0" t="n">
        <f aca="false">LOOKUP(A803,'budget_gross.tsv'!A$2:A$8468,'budget_gross.tsv'!C$2:C$8468)</f>
        <v>31806100</v>
      </c>
      <c r="S803" s="1" t="n">
        <f aca="false">R803-Q803</f>
        <v>-6193900</v>
      </c>
      <c r="T803" s="2" t="n">
        <f aca="false">Q803 * 1.14</f>
        <v>43320000</v>
      </c>
      <c r="U803" s="2" t="n">
        <f aca="false">R803 * 1.14</f>
        <v>36258954</v>
      </c>
      <c r="V803" s="2" t="n">
        <f aca="false">S803 * 1.14</f>
        <v>-7061046</v>
      </c>
      <c r="W803" s="1" t="n">
        <f aca="false">R803/Q803</f>
        <v>0.837002631578947</v>
      </c>
      <c r="X803" s="3" t="n">
        <v>1</v>
      </c>
    </row>
    <row r="804" customFormat="false" ht="15" hidden="false" customHeight="false" outlineLevel="0" collapsed="false">
      <c r="A804" s="0" t="s">
        <v>5500</v>
      </c>
      <c r="B804" s="0" t="s">
        <v>5501</v>
      </c>
      <c r="C804" s="0" t="s">
        <v>5502</v>
      </c>
      <c r="D804" s="0" t="s">
        <v>4016</v>
      </c>
      <c r="E804" s="0" t="n">
        <v>6.2</v>
      </c>
      <c r="F804" s="0" t="n">
        <v>40</v>
      </c>
      <c r="G804" s="5" t="n">
        <v>39903</v>
      </c>
      <c r="H804" s="0" t="s">
        <v>5503</v>
      </c>
      <c r="I804" s="0" t="s">
        <v>5504</v>
      </c>
      <c r="J804" s="6" t="n">
        <v>5130</v>
      </c>
      <c r="K804" s="0" t="s">
        <v>5505</v>
      </c>
      <c r="L804" s="5" t="n">
        <v>39856</v>
      </c>
      <c r="M804" s="0" t="s">
        <v>232</v>
      </c>
      <c r="N804" s="0" t="s">
        <v>437</v>
      </c>
      <c r="O804" s="0" t="s">
        <v>28</v>
      </c>
      <c r="P804" s="0" t="s">
        <v>5506</v>
      </c>
      <c r="Q804" s="0" t="n">
        <f aca="false">LOOKUP(A804,'budget_gross.tsv'!A$2:A$8468,'budget_gross.tsv'!B$2:B$8468)</f>
        <v>14000000</v>
      </c>
      <c r="R804" s="0" t="n">
        <f aca="false">LOOKUP(A804,'budget_gross.tsv'!A$2:A$8468,'budget_gross.tsv'!C$2:C$8468)</f>
        <v>115504</v>
      </c>
      <c r="S804" s="1" t="n">
        <f aca="false">R804-Q804</f>
        <v>-13884496</v>
      </c>
      <c r="T804" s="2" t="n">
        <f aca="false">Q804 * 1.14</f>
        <v>15960000</v>
      </c>
      <c r="U804" s="2" t="n">
        <f aca="false">R804 * 1.14</f>
        <v>131674.56</v>
      </c>
      <c r="V804" s="2" t="n">
        <f aca="false">S804 * 1.14</f>
        <v>-15828325.44</v>
      </c>
      <c r="W804" s="1" t="n">
        <f aca="false">R804/Q804</f>
        <v>0.00825028571428571</v>
      </c>
      <c r="X804" s="3" t="n">
        <v>1</v>
      </c>
    </row>
    <row r="805" customFormat="false" ht="15" hidden="false" customHeight="false" outlineLevel="0" collapsed="false">
      <c r="A805" s="0" t="s">
        <v>5507</v>
      </c>
      <c r="B805" s="0" t="s">
        <v>5508</v>
      </c>
      <c r="C805" s="0" t="s">
        <v>5509</v>
      </c>
      <c r="D805" s="0" t="s">
        <v>4016</v>
      </c>
      <c r="E805" s="0" t="n">
        <v>6.6</v>
      </c>
      <c r="F805" s="0" t="n">
        <v>45</v>
      </c>
      <c r="G805" s="5" t="n">
        <v>39952</v>
      </c>
      <c r="H805" s="0" t="s">
        <v>2980</v>
      </c>
      <c r="I805" s="0" t="s">
        <v>5510</v>
      </c>
      <c r="J805" s="6" t="n">
        <v>51679</v>
      </c>
      <c r="K805" s="0" t="s">
        <v>5511</v>
      </c>
      <c r="L805" s="5" t="n">
        <v>39857</v>
      </c>
      <c r="M805" s="0" t="s">
        <v>427</v>
      </c>
      <c r="N805" s="0" t="s">
        <v>33</v>
      </c>
      <c r="O805" s="0" t="s">
        <v>28</v>
      </c>
      <c r="P805" s="0" t="s">
        <v>5512</v>
      </c>
      <c r="Q805" s="0" t="n">
        <f aca="false">LOOKUP(A805,'budget_gross.tsv'!A$2:A$8468,'budget_gross.tsv'!B$2:B$8468)</f>
        <v>3900000</v>
      </c>
      <c r="R805" s="0" t="n">
        <f aca="false">LOOKUP(A805,'budget_gross.tsv'!A$2:A$8468,'budget_gross.tsv'!C$2:C$8468)</f>
        <v>688529</v>
      </c>
      <c r="S805" s="1" t="n">
        <f aca="false">R805-Q805</f>
        <v>-3211471</v>
      </c>
      <c r="T805" s="2" t="n">
        <f aca="false">Q805 * 1.14</f>
        <v>4446000</v>
      </c>
      <c r="U805" s="2" t="n">
        <f aca="false">R805 * 1.14</f>
        <v>784923.06</v>
      </c>
      <c r="V805" s="2" t="n">
        <f aca="false">S805 * 1.14</f>
        <v>-3661076.94</v>
      </c>
      <c r="W805" s="1" t="n">
        <f aca="false">R805/Q805</f>
        <v>0.176545897435897</v>
      </c>
      <c r="X805" s="3" t="n">
        <v>1</v>
      </c>
    </row>
    <row r="806" customFormat="false" ht="15" hidden="false" customHeight="false" outlineLevel="0" collapsed="false">
      <c r="A806" s="0" t="s">
        <v>5513</v>
      </c>
      <c r="B806" s="0" t="s">
        <v>5514</v>
      </c>
      <c r="C806" s="0" t="s">
        <v>5515</v>
      </c>
      <c r="D806" s="0" t="s">
        <v>4016</v>
      </c>
      <c r="E806" s="0" t="n">
        <v>3.7</v>
      </c>
      <c r="F806" s="0" t="n">
        <v>17</v>
      </c>
      <c r="G806" s="5" t="n">
        <v>39994</v>
      </c>
      <c r="H806" s="0" t="s">
        <v>95</v>
      </c>
      <c r="I806" s="0" t="s">
        <v>5516</v>
      </c>
      <c r="J806" s="6" t="n">
        <v>20533</v>
      </c>
      <c r="K806" s="0" t="s">
        <v>5517</v>
      </c>
      <c r="L806" s="5" t="n">
        <v>39871</v>
      </c>
      <c r="M806" s="0" t="s">
        <v>214</v>
      </c>
      <c r="N806" s="0" t="s">
        <v>863</v>
      </c>
      <c r="O806" s="0" t="s">
        <v>28</v>
      </c>
      <c r="P806" s="0" t="s">
        <v>5518</v>
      </c>
      <c r="Q806" s="0" t="n">
        <f aca="false">LOOKUP(A806,'budget_gross.tsv'!A$2:A$8468,'budget_gross.tsv'!B$2:B$8468)</f>
        <v>18000000</v>
      </c>
      <c r="R806" s="0" t="n">
        <f aca="false">LOOKUP(A806,'budget_gross.tsv'!A$2:A$8468,'budget_gross.tsv'!C$2:C$8468)</f>
        <v>8742261</v>
      </c>
      <c r="S806" s="1" t="n">
        <f aca="false">R806-Q806</f>
        <v>-9257739</v>
      </c>
      <c r="T806" s="2" t="n">
        <f aca="false">Q806 * 1.14</f>
        <v>20520000</v>
      </c>
      <c r="U806" s="2" t="n">
        <f aca="false">R806 * 1.14</f>
        <v>9966177.54</v>
      </c>
      <c r="V806" s="2" t="n">
        <f aca="false">S806 * 1.14</f>
        <v>-10553822.46</v>
      </c>
      <c r="W806" s="1" t="n">
        <f aca="false">R806/Q806</f>
        <v>0.485681166666667</v>
      </c>
      <c r="X806" s="3" t="n">
        <v>1</v>
      </c>
    </row>
    <row r="807" customFormat="false" ht="15" hidden="false" customHeight="false" outlineLevel="0" collapsed="false">
      <c r="A807" s="0" t="s">
        <v>5519</v>
      </c>
      <c r="B807" s="0" t="s">
        <v>5520</v>
      </c>
      <c r="C807" s="0" t="s">
        <v>5521</v>
      </c>
      <c r="D807" s="0" t="s">
        <v>4016</v>
      </c>
      <c r="E807" s="0" t="n">
        <v>6.2</v>
      </c>
      <c r="F807" s="0" t="n">
        <v>41</v>
      </c>
      <c r="G807" s="5" t="n">
        <v>40001</v>
      </c>
      <c r="H807" s="0" t="s">
        <v>2377</v>
      </c>
      <c r="I807" s="0" t="s">
        <v>5522</v>
      </c>
      <c r="J807" s="6" t="n">
        <v>196415</v>
      </c>
      <c r="K807" s="0" t="s">
        <v>5523</v>
      </c>
      <c r="L807" s="5" t="n">
        <v>39892</v>
      </c>
      <c r="M807" s="0" t="s">
        <v>365</v>
      </c>
      <c r="N807" s="0" t="s">
        <v>5268</v>
      </c>
      <c r="O807" s="0" t="s">
        <v>563</v>
      </c>
      <c r="P807" s="0" t="s">
        <v>5524</v>
      </c>
      <c r="Q807" s="0" t="n">
        <f aca="false">LOOKUP(A807,'budget_gross.tsv'!A$2:A$8468,'budget_gross.tsv'!B$2:B$8468)</f>
        <v>50000000</v>
      </c>
      <c r="R807" s="0" t="n">
        <f aca="false">LOOKUP(A807,'budget_gross.tsv'!A$2:A$8468,'budget_gross.tsv'!C$2:C$8468)</f>
        <v>79957634</v>
      </c>
      <c r="S807" s="1" t="n">
        <f aca="false">R807-Q807</f>
        <v>29957634</v>
      </c>
      <c r="T807" s="2" t="n">
        <f aca="false">Q807 * 1.14</f>
        <v>57000000</v>
      </c>
      <c r="U807" s="2" t="n">
        <f aca="false">R807 * 1.14</f>
        <v>91151702.76</v>
      </c>
      <c r="V807" s="2" t="n">
        <f aca="false">S807 * 1.14</f>
        <v>34151702.76</v>
      </c>
      <c r="W807" s="1" t="n">
        <f aca="false">R807/Q807</f>
        <v>1.59915268</v>
      </c>
      <c r="X807" s="3" t="n">
        <v>2</v>
      </c>
    </row>
    <row r="808" customFormat="false" ht="15" hidden="false" customHeight="false" outlineLevel="0" collapsed="false">
      <c r="A808" s="0" t="s">
        <v>5525</v>
      </c>
      <c r="B808" s="0" t="s">
        <v>5526</v>
      </c>
      <c r="C808" s="0" t="s">
        <v>5527</v>
      </c>
      <c r="D808" s="0" t="s">
        <v>4016</v>
      </c>
      <c r="E808" s="0" t="n">
        <v>6.2</v>
      </c>
      <c r="F808" s="0" t="n">
        <v>69</v>
      </c>
      <c r="G808" s="5" t="n">
        <v>40050</v>
      </c>
      <c r="H808" s="0" t="s">
        <v>86</v>
      </c>
      <c r="I808" s="0" t="s">
        <v>5528</v>
      </c>
      <c r="J808" s="6" t="n">
        <v>43087</v>
      </c>
      <c r="K808" s="0" t="s">
        <v>5529</v>
      </c>
      <c r="L808" s="5" t="n">
        <v>39892</v>
      </c>
      <c r="M808" s="0" t="s">
        <v>1987</v>
      </c>
      <c r="N808" s="0" t="s">
        <v>2107</v>
      </c>
      <c r="O808" s="0" t="s">
        <v>5530</v>
      </c>
      <c r="P808" s="0" t="s">
        <v>5531</v>
      </c>
      <c r="Q808" s="0" t="n">
        <f aca="false">LOOKUP(A808,'budget_gross.tsv'!A$2:A$8468,'budget_gross.tsv'!B$2:B$8468)</f>
        <v>60000000</v>
      </c>
      <c r="R808" s="0" t="n">
        <f aca="false">LOOKUP(A808,'budget_gross.tsv'!A$2:A$8468,'budget_gross.tsv'!C$2:C$8468)</f>
        <v>40572825</v>
      </c>
      <c r="S808" s="1" t="n">
        <f aca="false">R808-Q808</f>
        <v>-19427175</v>
      </c>
      <c r="T808" s="2" t="n">
        <f aca="false">Q808 * 1.14</f>
        <v>68400000</v>
      </c>
      <c r="U808" s="2" t="n">
        <f aca="false">R808 * 1.14</f>
        <v>46253020.5</v>
      </c>
      <c r="V808" s="2" t="n">
        <f aca="false">S808 * 1.14</f>
        <v>-22146979.5</v>
      </c>
      <c r="W808" s="1" t="n">
        <f aca="false">R808/Q808</f>
        <v>0.67621375</v>
      </c>
      <c r="X808" s="3" t="n">
        <v>1</v>
      </c>
    </row>
    <row r="809" customFormat="false" ht="15" hidden="false" customHeight="false" outlineLevel="0" collapsed="false">
      <c r="A809" s="0" t="s">
        <v>5532</v>
      </c>
      <c r="B809" s="0" t="s">
        <v>5533</v>
      </c>
      <c r="C809" s="0" t="s">
        <v>5534</v>
      </c>
      <c r="D809" s="0" t="s">
        <v>4016</v>
      </c>
      <c r="E809" s="0" t="n">
        <v>5.6</v>
      </c>
      <c r="F809" s="0" t="n">
        <v>38</v>
      </c>
      <c r="G809" s="5" t="n">
        <v>39994</v>
      </c>
      <c r="H809" s="0" t="s">
        <v>95</v>
      </c>
      <c r="I809" s="0" t="s">
        <v>5535</v>
      </c>
      <c r="J809" s="6" t="n">
        <v>24042</v>
      </c>
      <c r="K809" s="0" t="s">
        <v>5536</v>
      </c>
      <c r="L809" s="5" t="n">
        <v>39899</v>
      </c>
      <c r="M809" s="0" t="s">
        <v>2069</v>
      </c>
      <c r="N809" s="0" t="s">
        <v>817</v>
      </c>
      <c r="O809" s="0" t="s">
        <v>28</v>
      </c>
      <c r="P809" s="0" t="s">
        <v>5537</v>
      </c>
      <c r="Q809" s="0" t="n">
        <f aca="false">LOOKUP(A809,'budget_gross.tsv'!A$2:A$8468,'budget_gross.tsv'!B$2:B$8468)</f>
        <v>22000000</v>
      </c>
      <c r="R809" s="0" t="n">
        <f aca="false">LOOKUP(A809,'budget_gross.tsv'!A$2:A$8468,'budget_gross.tsv'!C$2:C$8468)</f>
        <v>12232937</v>
      </c>
      <c r="S809" s="1" t="n">
        <f aca="false">R809-Q809</f>
        <v>-9767063</v>
      </c>
      <c r="T809" s="2" t="n">
        <f aca="false">Q809 * 1.14</f>
        <v>25080000</v>
      </c>
      <c r="U809" s="2" t="n">
        <f aca="false">R809 * 1.14</f>
        <v>13945548.18</v>
      </c>
      <c r="V809" s="2" t="n">
        <f aca="false">S809 * 1.14</f>
        <v>-11134451.82</v>
      </c>
      <c r="W809" s="1" t="n">
        <f aca="false">R809/Q809</f>
        <v>0.556042590909091</v>
      </c>
      <c r="X809" s="3" t="n">
        <v>1</v>
      </c>
    </row>
    <row r="810" customFormat="false" ht="15" hidden="false" customHeight="false" outlineLevel="0" collapsed="false">
      <c r="A810" s="0" t="s">
        <v>5538</v>
      </c>
      <c r="B810" s="0" t="s">
        <v>5539</v>
      </c>
      <c r="C810" s="0" t="s">
        <v>5540</v>
      </c>
      <c r="D810" s="0" t="s">
        <v>4016</v>
      </c>
      <c r="E810" s="0" t="n">
        <v>6.6</v>
      </c>
      <c r="F810" s="0" t="n">
        <v>46</v>
      </c>
      <c r="G810" s="5" t="n">
        <v>40021</v>
      </c>
      <c r="H810" s="0" t="s">
        <v>86</v>
      </c>
      <c r="I810" s="0" t="s">
        <v>5541</v>
      </c>
      <c r="J810" s="6" t="n">
        <v>222065</v>
      </c>
      <c r="K810" s="0" t="s">
        <v>4816</v>
      </c>
      <c r="L810" s="5" t="n">
        <v>39906</v>
      </c>
      <c r="M810" s="0" t="s">
        <v>1369</v>
      </c>
      <c r="N810" s="0" t="s">
        <v>817</v>
      </c>
      <c r="O810" s="0" t="s">
        <v>5542</v>
      </c>
      <c r="P810" s="0" t="s">
        <v>5543</v>
      </c>
      <c r="Q810" s="0" t="n">
        <f aca="false">LOOKUP(A810,'budget_gross.tsv'!A$2:A$8468,'budget_gross.tsv'!B$2:B$8468)</f>
        <v>85000000</v>
      </c>
      <c r="R810" s="0" t="n">
        <f aca="false">LOOKUP(A810,'budget_gross.tsv'!A$2:A$8468,'budget_gross.tsv'!C$2:C$8468)</f>
        <v>155064265</v>
      </c>
      <c r="S810" s="1" t="n">
        <f aca="false">R810-Q810</f>
        <v>70064265</v>
      </c>
      <c r="T810" s="2" t="n">
        <f aca="false">Q810 * 1.14</f>
        <v>96900000</v>
      </c>
      <c r="U810" s="2" t="n">
        <f aca="false">R810 * 1.14</f>
        <v>176773262.1</v>
      </c>
      <c r="V810" s="2" t="n">
        <f aca="false">S810 * 1.14</f>
        <v>79873262.1</v>
      </c>
      <c r="W810" s="1" t="n">
        <f aca="false">R810/Q810</f>
        <v>1.82428547058824</v>
      </c>
      <c r="X810" s="3" t="n">
        <v>2</v>
      </c>
    </row>
    <row r="811" customFormat="false" ht="15" hidden="false" customHeight="false" outlineLevel="0" collapsed="false">
      <c r="A811" s="0" t="s">
        <v>5544</v>
      </c>
      <c r="B811" s="0" t="s">
        <v>5545</v>
      </c>
      <c r="C811" s="0" t="s">
        <v>5546</v>
      </c>
      <c r="D811" s="0" t="s">
        <v>4016</v>
      </c>
      <c r="E811" s="0" t="n">
        <v>3.2</v>
      </c>
      <c r="F811" s="0" t="s">
        <v>28</v>
      </c>
      <c r="G811" s="5" t="n">
        <v>40379</v>
      </c>
      <c r="H811" s="0" t="s">
        <v>5547</v>
      </c>
      <c r="I811" s="0" t="s">
        <v>5548</v>
      </c>
      <c r="J811" s="0" t="n">
        <v>495</v>
      </c>
      <c r="K811" s="0" t="s">
        <v>5549</v>
      </c>
      <c r="L811" s="5" t="n">
        <v>39913</v>
      </c>
      <c r="M811" s="0" t="s">
        <v>427</v>
      </c>
      <c r="N811" s="0" t="s">
        <v>863</v>
      </c>
      <c r="O811" s="0" t="s">
        <v>28</v>
      </c>
      <c r="P811" s="0" t="s">
        <v>5550</v>
      </c>
      <c r="Q811" s="0" t="n">
        <f aca="false">LOOKUP(A811,'budget_gross.tsv'!A$2:A$8468,'budget_gross.tsv'!B$2:B$8468)</f>
        <v>350000</v>
      </c>
      <c r="R811" s="0" t="n">
        <f aca="false">LOOKUP(A811,'budget_gross.tsv'!A$2:A$8468,'budget_gross.tsv'!C$2:C$8468)</f>
        <v>50090</v>
      </c>
      <c r="S811" s="1" t="n">
        <f aca="false">R811-Q811</f>
        <v>-299910</v>
      </c>
      <c r="T811" s="2" t="n">
        <f aca="false">Q811 * 1.14</f>
        <v>399000</v>
      </c>
      <c r="U811" s="2" t="n">
        <f aca="false">R811 * 1.14</f>
        <v>57102.6</v>
      </c>
      <c r="V811" s="2" t="n">
        <f aca="false">S811 * 1.14</f>
        <v>-341897.4</v>
      </c>
      <c r="W811" s="1" t="n">
        <f aca="false">R811/Q811</f>
        <v>0.143114285714286</v>
      </c>
      <c r="X811" s="3" t="n">
        <v>1</v>
      </c>
    </row>
    <row r="812" customFormat="false" ht="15" hidden="false" customHeight="false" outlineLevel="0" collapsed="false">
      <c r="A812" s="0" t="s">
        <v>5551</v>
      </c>
      <c r="B812" s="0" t="s">
        <v>5552</v>
      </c>
      <c r="C812" s="0" t="s">
        <v>5553</v>
      </c>
      <c r="D812" s="0" t="s">
        <v>4016</v>
      </c>
      <c r="E812" s="0" t="n">
        <v>6.4</v>
      </c>
      <c r="F812" s="0" t="n">
        <v>48</v>
      </c>
      <c r="G812" s="5" t="n">
        <v>40036</v>
      </c>
      <c r="H812" s="0" t="s">
        <v>2187</v>
      </c>
      <c r="I812" s="0" t="s">
        <v>5554</v>
      </c>
      <c r="J812" s="6" t="n">
        <v>154441</v>
      </c>
      <c r="K812" s="0" t="s">
        <v>5555</v>
      </c>
      <c r="L812" s="5" t="n">
        <v>39920</v>
      </c>
      <c r="M812" s="0" t="s">
        <v>165</v>
      </c>
      <c r="N812" s="0" t="s">
        <v>150</v>
      </c>
      <c r="O812" s="0" t="s">
        <v>809</v>
      </c>
      <c r="P812" s="0" t="s">
        <v>5556</v>
      </c>
      <c r="Q812" s="0" t="n">
        <f aca="false">LOOKUP(A812,'budget_gross.tsv'!A$2:A$8468,'budget_gross.tsv'!B$2:B$8468)</f>
        <v>20000000</v>
      </c>
      <c r="R812" s="0" t="n">
        <f aca="false">LOOKUP(A812,'budget_gross.tsv'!A$2:A$8468,'budget_gross.tsv'!C$2:C$8468)</f>
        <v>64167069</v>
      </c>
      <c r="S812" s="1" t="n">
        <f aca="false">R812-Q812</f>
        <v>44167069</v>
      </c>
      <c r="T812" s="2" t="n">
        <f aca="false">Q812 * 1.14</f>
        <v>22800000</v>
      </c>
      <c r="U812" s="2" t="n">
        <f aca="false">R812 * 1.14</f>
        <v>73150458.66</v>
      </c>
      <c r="V812" s="2" t="n">
        <f aca="false">S812 * 1.14</f>
        <v>50350458.66</v>
      </c>
      <c r="W812" s="1" t="n">
        <f aca="false">R812/Q812</f>
        <v>3.20835345</v>
      </c>
      <c r="X812" s="3" t="n">
        <v>3</v>
      </c>
    </row>
    <row r="813" customFormat="false" ht="15" hidden="false" customHeight="false" outlineLevel="0" collapsed="false">
      <c r="A813" s="0" t="s">
        <v>5557</v>
      </c>
      <c r="B813" s="0" t="s">
        <v>5558</v>
      </c>
      <c r="C813" s="0" t="s">
        <v>5559</v>
      </c>
      <c r="D813" s="0" t="s">
        <v>4016</v>
      </c>
      <c r="E813" s="0" t="n">
        <v>6.7</v>
      </c>
      <c r="F813" s="0" t="n">
        <v>61</v>
      </c>
      <c r="G813" s="5" t="n">
        <v>40029</v>
      </c>
      <c r="H813" s="0" t="s">
        <v>5560</v>
      </c>
      <c r="I813" s="0" t="s">
        <v>5561</v>
      </c>
      <c r="J813" s="6" t="n">
        <v>45779</v>
      </c>
      <c r="K813" s="0" t="s">
        <v>2301</v>
      </c>
      <c r="L813" s="5" t="n">
        <v>39927</v>
      </c>
      <c r="M813" s="0" t="s">
        <v>871</v>
      </c>
      <c r="N813" s="0" t="s">
        <v>4659</v>
      </c>
      <c r="O813" s="0" t="s">
        <v>189</v>
      </c>
      <c r="P813" s="0" t="s">
        <v>5562</v>
      </c>
      <c r="Q813" s="0" t="n">
        <f aca="false">LOOKUP(A813,'budget_gross.tsv'!A$2:A$8468,'budget_gross.tsv'!B$2:B$8468)</f>
        <v>60000000</v>
      </c>
      <c r="R813" s="0" t="n">
        <f aca="false">LOOKUP(A813,'budget_gross.tsv'!A$2:A$8468,'budget_gross.tsv'!C$2:C$8468)</f>
        <v>31670931</v>
      </c>
      <c r="S813" s="1" t="n">
        <f aca="false">R813-Q813</f>
        <v>-28329069</v>
      </c>
      <c r="T813" s="2" t="n">
        <f aca="false">Q813 * 1.14</f>
        <v>68400000</v>
      </c>
      <c r="U813" s="2" t="n">
        <f aca="false">R813 * 1.14</f>
        <v>36104861.34</v>
      </c>
      <c r="V813" s="2" t="n">
        <f aca="false">S813 * 1.14</f>
        <v>-32295138.66</v>
      </c>
      <c r="W813" s="1" t="n">
        <f aca="false">R813/Q813</f>
        <v>0.52784885</v>
      </c>
      <c r="X813" s="3" t="n">
        <v>1</v>
      </c>
    </row>
    <row r="814" customFormat="false" ht="15" hidden="false" customHeight="false" outlineLevel="0" collapsed="false">
      <c r="A814" s="0" t="s">
        <v>5563</v>
      </c>
      <c r="B814" s="0" t="s">
        <v>5564</v>
      </c>
      <c r="C814" s="0" t="s">
        <v>5565</v>
      </c>
      <c r="D814" s="0" t="s">
        <v>4016</v>
      </c>
      <c r="E814" s="0" t="n">
        <v>4.7</v>
      </c>
      <c r="F814" s="0" t="n">
        <v>17</v>
      </c>
      <c r="G814" s="5" t="n">
        <v>40218</v>
      </c>
      <c r="H814" s="0" t="s">
        <v>391</v>
      </c>
      <c r="I814" s="0" t="s">
        <v>5566</v>
      </c>
      <c r="J814" s="6" t="n">
        <v>7302</v>
      </c>
      <c r="K814" s="0" t="s">
        <v>5567</v>
      </c>
      <c r="L814" s="5" t="n">
        <v>39927</v>
      </c>
      <c r="M814" s="0" t="s">
        <v>375</v>
      </c>
      <c r="N814" s="0" t="s">
        <v>428</v>
      </c>
      <c r="O814" s="0" t="s">
        <v>28</v>
      </c>
      <c r="P814" s="0" t="s">
        <v>5568</v>
      </c>
      <c r="Q814" s="0" t="n">
        <f aca="false">LOOKUP(A814,'budget_gross.tsv'!A$2:A$8468,'budget_gross.tsv'!B$2:B$8468)</f>
        <v>3000000</v>
      </c>
      <c r="R814" s="0" t="n">
        <f aca="false">LOOKUP(A814,'budget_gross.tsv'!A$2:A$8468,'budget_gross.tsv'!C$2:C$8468)</f>
        <v>10060</v>
      </c>
      <c r="S814" s="1" t="n">
        <f aca="false">R814-Q814</f>
        <v>-2989940</v>
      </c>
      <c r="T814" s="2" t="n">
        <f aca="false">Q814 * 1.14</f>
        <v>3420000</v>
      </c>
      <c r="U814" s="2" t="n">
        <f aca="false">R814 * 1.14</f>
        <v>11468.4</v>
      </c>
      <c r="V814" s="2" t="n">
        <f aca="false">S814 * 1.14</f>
        <v>-3408531.6</v>
      </c>
      <c r="W814" s="1" t="n">
        <f aca="false">R814/Q814</f>
        <v>0.00335333333333333</v>
      </c>
      <c r="X814" s="3" t="n">
        <v>1</v>
      </c>
    </row>
    <row r="815" customFormat="false" ht="15" hidden="false" customHeight="false" outlineLevel="0" collapsed="false">
      <c r="A815" s="0" t="s">
        <v>5569</v>
      </c>
      <c r="B815" s="0" t="s">
        <v>5570</v>
      </c>
      <c r="C815" s="0" t="s">
        <v>5571</v>
      </c>
      <c r="D815" s="0" t="s">
        <v>4016</v>
      </c>
      <c r="E815" s="0" t="n">
        <v>6.7</v>
      </c>
      <c r="F815" s="0" t="n">
        <v>40</v>
      </c>
      <c r="G815" s="5" t="n">
        <v>40071</v>
      </c>
      <c r="H815" s="0" t="s">
        <v>95</v>
      </c>
      <c r="I815" s="0" t="s">
        <v>5572</v>
      </c>
      <c r="J815" s="6" t="n">
        <v>395694</v>
      </c>
      <c r="K815" s="0" t="s">
        <v>5573</v>
      </c>
      <c r="L815" s="5" t="n">
        <v>39934</v>
      </c>
      <c r="M815" s="0" t="s">
        <v>1369</v>
      </c>
      <c r="N815" s="0" t="s">
        <v>1406</v>
      </c>
      <c r="O815" s="0" t="s">
        <v>5574</v>
      </c>
      <c r="P815" s="0" t="s">
        <v>5575</v>
      </c>
      <c r="Q815" s="0" t="n">
        <f aca="false">LOOKUP(A815,'budget_gross.tsv'!A$2:A$8468,'budget_gross.tsv'!B$2:B$8468)</f>
        <v>150000000</v>
      </c>
      <c r="R815" s="0" t="n">
        <f aca="false">LOOKUP(A815,'budget_gross.tsv'!A$2:A$8468,'budget_gross.tsv'!C$2:C$8468)</f>
        <v>179883157</v>
      </c>
      <c r="S815" s="1" t="n">
        <f aca="false">R815-Q815</f>
        <v>29883157</v>
      </c>
      <c r="T815" s="2" t="n">
        <f aca="false">Q815 * 1.14</f>
        <v>171000000</v>
      </c>
      <c r="U815" s="2" t="n">
        <f aca="false">R815 * 1.14</f>
        <v>205066798.98</v>
      </c>
      <c r="V815" s="2" t="n">
        <f aca="false">S815 * 1.14</f>
        <v>34066798.98</v>
      </c>
      <c r="W815" s="1" t="n">
        <f aca="false">R815/Q815</f>
        <v>1.19922104666667</v>
      </c>
      <c r="X815" s="3" t="n">
        <v>2</v>
      </c>
    </row>
    <row r="816" customFormat="false" ht="15" hidden="false" customHeight="false" outlineLevel="0" collapsed="false">
      <c r="A816" s="0" t="s">
        <v>5576</v>
      </c>
      <c r="B816" s="0" t="s">
        <v>5577</v>
      </c>
      <c r="C816" s="0" t="s">
        <v>5578</v>
      </c>
      <c r="D816" s="0" t="s">
        <v>4016</v>
      </c>
      <c r="E816" s="0" t="n">
        <v>8</v>
      </c>
      <c r="F816" s="0" t="n">
        <v>82</v>
      </c>
      <c r="G816" s="5" t="n">
        <v>40134</v>
      </c>
      <c r="H816" s="0" t="s">
        <v>5579</v>
      </c>
      <c r="I816" s="0" t="s">
        <v>5580</v>
      </c>
      <c r="J816" s="6" t="n">
        <v>531968</v>
      </c>
      <c r="K816" s="0" t="s">
        <v>5581</v>
      </c>
      <c r="L816" s="5" t="n">
        <v>39941</v>
      </c>
      <c r="M816" s="0" t="s">
        <v>808</v>
      </c>
      <c r="N816" s="0" t="s">
        <v>1406</v>
      </c>
      <c r="O816" s="0" t="s">
        <v>5582</v>
      </c>
      <c r="P816" s="0" t="s">
        <v>5583</v>
      </c>
      <c r="Q816" s="0" t="n">
        <f aca="false">LOOKUP(A816,'budget_gross.tsv'!A$2:A$8468,'budget_gross.tsv'!B$2:B$8468)</f>
        <v>150000000</v>
      </c>
      <c r="R816" s="0" t="n">
        <f aca="false">LOOKUP(A816,'budget_gross.tsv'!A$2:A$8468,'budget_gross.tsv'!C$2:C$8468)</f>
        <v>257730019</v>
      </c>
      <c r="S816" s="1" t="n">
        <f aca="false">R816-Q816</f>
        <v>107730019</v>
      </c>
      <c r="T816" s="2" t="n">
        <f aca="false">Q816 * 1.14</f>
        <v>171000000</v>
      </c>
      <c r="U816" s="2" t="n">
        <f aca="false">R816 * 1.14</f>
        <v>293812221.66</v>
      </c>
      <c r="V816" s="2" t="n">
        <f aca="false">S816 * 1.14</f>
        <v>122812221.66</v>
      </c>
      <c r="W816" s="1" t="n">
        <f aca="false">R816/Q816</f>
        <v>1.71820012666667</v>
      </c>
      <c r="X816" s="3" t="n">
        <v>2</v>
      </c>
    </row>
    <row r="817" customFormat="false" ht="15" hidden="false" customHeight="false" outlineLevel="0" collapsed="false">
      <c r="A817" s="0" t="s">
        <v>5584</v>
      </c>
      <c r="B817" s="0" t="s">
        <v>5585</v>
      </c>
      <c r="C817" s="0" t="s">
        <v>5586</v>
      </c>
      <c r="D817" s="0" t="s">
        <v>4016</v>
      </c>
      <c r="E817" s="0" t="n">
        <v>6.6</v>
      </c>
      <c r="F817" s="0" t="n">
        <v>49</v>
      </c>
      <c r="G817" s="5" t="n">
        <v>40148</v>
      </c>
      <c r="H817" s="0" t="s">
        <v>2273</v>
      </c>
      <c r="I817" s="0" t="s">
        <v>5587</v>
      </c>
      <c r="J817" s="6" t="n">
        <v>300417</v>
      </c>
      <c r="K817" s="0" t="s">
        <v>5588</v>
      </c>
      <c r="L817" s="5" t="n">
        <v>39954</v>
      </c>
      <c r="M817" s="0" t="s">
        <v>831</v>
      </c>
      <c r="N817" s="0" t="s">
        <v>1130</v>
      </c>
      <c r="O817" s="0" t="s">
        <v>5589</v>
      </c>
      <c r="P817" s="0" t="s">
        <v>5590</v>
      </c>
      <c r="Q817" s="0" t="n">
        <f aca="false">LOOKUP(A817,'budget_gross.tsv'!A$2:A$8468,'budget_gross.tsv'!B$2:B$8468)</f>
        <v>200000000</v>
      </c>
      <c r="R817" s="0" t="n">
        <f aca="false">LOOKUP(A817,'budget_gross.tsv'!A$2:A$8468,'budget_gross.tsv'!C$2:C$8468)</f>
        <v>125322469</v>
      </c>
      <c r="S817" s="1" t="n">
        <f aca="false">R817-Q817</f>
        <v>-74677531</v>
      </c>
      <c r="T817" s="2" t="n">
        <f aca="false">Q817 * 1.14</f>
        <v>228000000</v>
      </c>
      <c r="U817" s="2" t="n">
        <f aca="false">R817 * 1.14</f>
        <v>142867614.66</v>
      </c>
      <c r="V817" s="2" t="n">
        <f aca="false">S817 * 1.14</f>
        <v>-85132385.34</v>
      </c>
      <c r="W817" s="1" t="n">
        <f aca="false">R817/Q817</f>
        <v>0.626612345</v>
      </c>
      <c r="X817" s="3" t="n">
        <v>1</v>
      </c>
    </row>
    <row r="818" customFormat="false" ht="15" hidden="false" customHeight="false" outlineLevel="0" collapsed="false">
      <c r="A818" s="0" t="s">
        <v>5591</v>
      </c>
      <c r="B818" s="0" t="s">
        <v>5592</v>
      </c>
      <c r="C818" s="0" t="s">
        <v>5593</v>
      </c>
      <c r="D818" s="0" t="s">
        <v>4016</v>
      </c>
      <c r="E818" s="0" t="n">
        <v>3.5</v>
      </c>
      <c r="F818" s="0" t="n">
        <v>40</v>
      </c>
      <c r="G818" s="5" t="n">
        <v>40064</v>
      </c>
      <c r="H818" s="0" t="s">
        <v>2489</v>
      </c>
      <c r="I818" s="0" t="s">
        <v>5594</v>
      </c>
      <c r="J818" s="6" t="n">
        <v>10483</v>
      </c>
      <c r="K818" s="0" t="s">
        <v>5595</v>
      </c>
      <c r="L818" s="5" t="n">
        <v>39955</v>
      </c>
      <c r="M818" s="0" t="s">
        <v>79</v>
      </c>
      <c r="N818" s="0" t="s">
        <v>5596</v>
      </c>
      <c r="O818" s="0" t="s">
        <v>28</v>
      </c>
      <c r="P818" s="0" t="s">
        <v>5597</v>
      </c>
      <c r="Q818" s="0" t="n">
        <f aca="false">LOOKUP(A818,'budget_gross.tsv'!A$2:A$8468,'budget_gross.tsv'!B$2:B$8468)</f>
        <v>25000000</v>
      </c>
      <c r="R818" s="0" t="n">
        <f aca="false">LOOKUP(A818,'budget_gross.tsv'!A$2:A$8468,'budget_gross.tsv'!C$2:C$8468)</f>
        <v>25615792</v>
      </c>
      <c r="S818" s="1" t="n">
        <f aca="false">R818-Q818</f>
        <v>615792</v>
      </c>
      <c r="T818" s="2" t="n">
        <f aca="false">Q818 * 1.14</f>
        <v>28500000</v>
      </c>
      <c r="U818" s="2" t="n">
        <f aca="false">R818 * 1.14</f>
        <v>29202002.88</v>
      </c>
      <c r="V818" s="2" t="n">
        <f aca="false">S818 * 1.14</f>
        <v>702002.88</v>
      </c>
      <c r="W818" s="1" t="n">
        <f aca="false">R818/Q818</f>
        <v>1.02463168</v>
      </c>
      <c r="X818" s="3" t="n">
        <v>2</v>
      </c>
    </row>
    <row r="819" customFormat="false" ht="15" hidden="false" customHeight="false" outlineLevel="0" collapsed="false">
      <c r="A819" s="0" t="s">
        <v>5598</v>
      </c>
      <c r="B819" s="0" t="s">
        <v>5599</v>
      </c>
      <c r="C819" s="0" t="s">
        <v>5600</v>
      </c>
      <c r="D819" s="0" t="s">
        <v>4016</v>
      </c>
      <c r="E819" s="0" t="n">
        <v>6.6</v>
      </c>
      <c r="F819" s="0" t="n">
        <v>83</v>
      </c>
      <c r="G819" s="5" t="n">
        <v>40099</v>
      </c>
      <c r="H819" s="0" t="s">
        <v>86</v>
      </c>
      <c r="I819" s="0" t="s">
        <v>5601</v>
      </c>
      <c r="J819" s="6" t="n">
        <v>166080</v>
      </c>
      <c r="K819" s="0" t="s">
        <v>3282</v>
      </c>
      <c r="L819" s="5" t="n">
        <v>39962</v>
      </c>
      <c r="M819" s="0" t="s">
        <v>258</v>
      </c>
      <c r="N819" s="0" t="s">
        <v>4788</v>
      </c>
      <c r="O819" s="0" t="s">
        <v>5602</v>
      </c>
      <c r="P819" s="0" t="s">
        <v>5603</v>
      </c>
      <c r="Q819" s="0" t="n">
        <f aca="false">LOOKUP(A819,'budget_gross.tsv'!A$2:A$8468,'budget_gross.tsv'!B$2:B$8468)</f>
        <v>30000000</v>
      </c>
      <c r="R819" s="0" t="n">
        <f aca="false">LOOKUP(A819,'budget_gross.tsv'!A$2:A$8468,'budget_gross.tsv'!C$2:C$8468)</f>
        <v>42100625</v>
      </c>
      <c r="S819" s="1" t="n">
        <f aca="false">R819-Q819</f>
        <v>12100625</v>
      </c>
      <c r="T819" s="2" t="n">
        <f aca="false">Q819 * 1.14</f>
        <v>34200000</v>
      </c>
      <c r="U819" s="2" t="n">
        <f aca="false">R819 * 1.14</f>
        <v>47994712.5</v>
      </c>
      <c r="V819" s="2" t="n">
        <f aca="false">S819 * 1.14</f>
        <v>13794712.5</v>
      </c>
      <c r="W819" s="1" t="n">
        <f aca="false">R819/Q819</f>
        <v>1.40335416666667</v>
      </c>
      <c r="X819" s="3" t="n">
        <v>2</v>
      </c>
    </row>
    <row r="820" customFormat="false" ht="15" hidden="false" customHeight="false" outlineLevel="0" collapsed="false">
      <c r="A820" s="0" t="s">
        <v>5604</v>
      </c>
      <c r="B820" s="0" t="s">
        <v>5605</v>
      </c>
      <c r="C820" s="0" t="s">
        <v>5606</v>
      </c>
      <c r="D820" s="0" t="s">
        <v>4016</v>
      </c>
      <c r="E820" s="0" t="n">
        <v>6.1</v>
      </c>
      <c r="F820" s="0" t="s">
        <v>28</v>
      </c>
      <c r="G820" s="5" t="n">
        <v>40071</v>
      </c>
      <c r="H820" s="0" t="s">
        <v>5607</v>
      </c>
      <c r="I820" s="0" t="s">
        <v>5608</v>
      </c>
      <c r="J820" s="6" t="n">
        <v>4005</v>
      </c>
      <c r="K820" s="0" t="s">
        <v>5609</v>
      </c>
      <c r="L820" s="5" t="n">
        <v>39968</v>
      </c>
      <c r="M820" s="0" t="s">
        <v>272</v>
      </c>
      <c r="N820" s="0" t="s">
        <v>33</v>
      </c>
      <c r="O820" s="0" t="s">
        <v>28</v>
      </c>
      <c r="P820" s="0" t="s">
        <v>5610</v>
      </c>
      <c r="Q820" s="0" t="n">
        <f aca="false">LOOKUP(A820,'budget_gross.tsv'!A$2:A$8468,'budget_gross.tsv'!B$2:B$8468)</f>
        <v>6000000</v>
      </c>
      <c r="R820" s="0" t="n">
        <f aca="false">LOOKUP(A820,'budget_gross.tsv'!A$2:A$8468,'budget_gross.tsv'!C$2:C$8468)</f>
        <v>3849</v>
      </c>
      <c r="S820" s="1" t="n">
        <f aca="false">R820-Q820</f>
        <v>-5996151</v>
      </c>
      <c r="T820" s="2" t="n">
        <f aca="false">Q820 * 1.14</f>
        <v>6840000</v>
      </c>
      <c r="U820" s="2" t="n">
        <f aca="false">R820 * 1.14</f>
        <v>4387.86</v>
      </c>
      <c r="V820" s="2" t="n">
        <f aca="false">S820 * 1.14</f>
        <v>-6835612.14</v>
      </c>
      <c r="W820" s="1" t="n">
        <f aca="false">R820/Q820</f>
        <v>0.0006415</v>
      </c>
      <c r="X820" s="3" t="n">
        <v>1</v>
      </c>
    </row>
    <row r="821" customFormat="false" ht="15" hidden="false" customHeight="false" outlineLevel="0" collapsed="false">
      <c r="A821" s="0" t="s">
        <v>5611</v>
      </c>
      <c r="B821" s="0" t="s">
        <v>5612</v>
      </c>
      <c r="C821" s="0" t="s">
        <v>5613</v>
      </c>
      <c r="D821" s="0" t="s">
        <v>4016</v>
      </c>
      <c r="E821" s="0" t="n">
        <v>5.9</v>
      </c>
      <c r="F821" s="0" t="n">
        <v>34</v>
      </c>
      <c r="G821" s="5" t="n">
        <v>40092</v>
      </c>
      <c r="H821" s="0" t="s">
        <v>2688</v>
      </c>
      <c r="I821" s="0" t="s">
        <v>5614</v>
      </c>
      <c r="J821" s="6" t="n">
        <v>16058</v>
      </c>
      <c r="K821" s="0" t="s">
        <v>4444</v>
      </c>
      <c r="L821" s="5" t="n">
        <v>39969</v>
      </c>
      <c r="M821" s="0" t="s">
        <v>486</v>
      </c>
      <c r="N821" s="0" t="s">
        <v>428</v>
      </c>
      <c r="O821" s="0" t="s">
        <v>90</v>
      </c>
      <c r="P821" s="0" t="s">
        <v>5615</v>
      </c>
      <c r="Q821" s="0" t="n">
        <f aca="false">LOOKUP(A821,'budget_gross.tsv'!A$2:A$8468,'budget_gross.tsv'!B$2:B$8468)</f>
        <v>17000000</v>
      </c>
      <c r="R821" s="0" t="n">
        <f aca="false">LOOKUP(A821,'budget_gross.tsv'!A$2:A$8468,'budget_gross.tsv'!C$2:C$8468)</f>
        <v>8662318</v>
      </c>
      <c r="S821" s="1" t="n">
        <f aca="false">R821-Q821</f>
        <v>-8337682</v>
      </c>
      <c r="T821" s="2" t="n">
        <f aca="false">Q821 * 1.14</f>
        <v>19380000</v>
      </c>
      <c r="U821" s="2" t="n">
        <f aca="false">R821 * 1.14</f>
        <v>9875042.52</v>
      </c>
      <c r="V821" s="2" t="n">
        <f aca="false">S821 * 1.14</f>
        <v>-9504957.48</v>
      </c>
      <c r="W821" s="1" t="n">
        <f aca="false">R821/Q821</f>
        <v>0.509548117647059</v>
      </c>
      <c r="X821" s="3" t="n">
        <v>1</v>
      </c>
    </row>
    <row r="822" customFormat="false" ht="15" hidden="false" customHeight="false" outlineLevel="0" collapsed="false">
      <c r="A822" s="0" t="s">
        <v>5616</v>
      </c>
      <c r="B822" s="0" t="s">
        <v>5617</v>
      </c>
      <c r="C822" s="0" t="s">
        <v>5618</v>
      </c>
      <c r="D822" s="0" t="s">
        <v>4016</v>
      </c>
      <c r="E822" s="0" t="n">
        <v>5.4</v>
      </c>
      <c r="F822" s="0" t="n">
        <v>32</v>
      </c>
      <c r="G822" s="5" t="n">
        <v>40099</v>
      </c>
      <c r="H822" s="0" t="s">
        <v>86</v>
      </c>
      <c r="I822" s="0" t="s">
        <v>5619</v>
      </c>
      <c r="J822" s="6" t="n">
        <v>54594</v>
      </c>
      <c r="K822" s="0" t="s">
        <v>5620</v>
      </c>
      <c r="L822" s="5" t="n">
        <v>39969</v>
      </c>
      <c r="M822" s="0" t="s">
        <v>165</v>
      </c>
      <c r="N822" s="0" t="s">
        <v>2162</v>
      </c>
      <c r="O822" s="0" t="s">
        <v>707</v>
      </c>
      <c r="P822" s="0" t="s">
        <v>5621</v>
      </c>
      <c r="Q822" s="0" t="n">
        <f aca="false">LOOKUP(A822,'budget_gross.tsv'!A$2:A$8468,'budget_gross.tsv'!B$2:B$8468)</f>
        <v>100000000</v>
      </c>
      <c r="R822" s="0" t="n">
        <f aca="false">LOOKUP(A822,'budget_gross.tsv'!A$2:A$8468,'budget_gross.tsv'!C$2:C$8468)</f>
        <v>49438370</v>
      </c>
      <c r="S822" s="1" t="n">
        <f aca="false">R822-Q822</f>
        <v>-50561630</v>
      </c>
      <c r="T822" s="2" t="n">
        <f aca="false">Q822 * 1.14</f>
        <v>114000000</v>
      </c>
      <c r="U822" s="2" t="n">
        <f aca="false">R822 * 1.14</f>
        <v>56359741.8</v>
      </c>
      <c r="V822" s="2" t="n">
        <f aca="false">S822 * 1.14</f>
        <v>-57640258.2</v>
      </c>
      <c r="W822" s="1" t="n">
        <f aca="false">R822/Q822</f>
        <v>0.4943837</v>
      </c>
      <c r="X822" s="3" t="n">
        <v>1</v>
      </c>
    </row>
    <row r="823" customFormat="false" ht="15" hidden="false" customHeight="false" outlineLevel="0" collapsed="false">
      <c r="A823" s="0" t="s">
        <v>5622</v>
      </c>
      <c r="B823" s="0" t="s">
        <v>5623</v>
      </c>
      <c r="C823" s="0" t="s">
        <v>5624</v>
      </c>
      <c r="D823" s="0" t="s">
        <v>4016</v>
      </c>
      <c r="E823" s="0" t="n">
        <v>5.7</v>
      </c>
      <c r="F823" s="0" t="s">
        <v>28</v>
      </c>
      <c r="G823" s="5" t="n">
        <v>40253</v>
      </c>
      <c r="H823" s="0" t="s">
        <v>5625</v>
      </c>
      <c r="I823" s="0" t="s">
        <v>5626</v>
      </c>
      <c r="J823" s="0" t="n">
        <v>122</v>
      </c>
      <c r="K823" s="0" t="s">
        <v>5627</v>
      </c>
      <c r="L823" s="5" t="n">
        <v>39976</v>
      </c>
      <c r="M823" s="0" t="s">
        <v>1014</v>
      </c>
      <c r="N823" s="0" t="s">
        <v>428</v>
      </c>
      <c r="O823" s="0" t="s">
        <v>28</v>
      </c>
      <c r="P823" s="0" t="s">
        <v>5628</v>
      </c>
      <c r="Q823" s="0" t="n">
        <f aca="false">LOOKUP(A823,'budget_gross.tsv'!A$2:A$8468,'budget_gross.tsv'!B$2:B$8468)</f>
        <v>3000000</v>
      </c>
      <c r="R823" s="0" t="n">
        <f aca="false">LOOKUP(A823,'budget_gross.tsv'!A$2:A$8468,'budget_gross.tsv'!C$2:C$8468)</f>
        <v>38900</v>
      </c>
      <c r="S823" s="1" t="n">
        <f aca="false">R823-Q823</f>
        <v>-2961100</v>
      </c>
      <c r="T823" s="2" t="n">
        <f aca="false">Q823 * 1.14</f>
        <v>3420000</v>
      </c>
      <c r="U823" s="2" t="n">
        <f aca="false">R823 * 1.14</f>
        <v>44346</v>
      </c>
      <c r="V823" s="2" t="n">
        <f aca="false">S823 * 1.14</f>
        <v>-3375654</v>
      </c>
      <c r="W823" s="1" t="n">
        <f aca="false">R823/Q823</f>
        <v>0.0129666666666667</v>
      </c>
      <c r="X823" s="3" t="n">
        <v>1</v>
      </c>
    </row>
    <row r="824" customFormat="false" ht="15" hidden="false" customHeight="false" outlineLevel="0" collapsed="false">
      <c r="A824" s="0" t="s">
        <v>5629</v>
      </c>
      <c r="B824" s="0" t="s">
        <v>5630</v>
      </c>
      <c r="C824" s="0" t="s">
        <v>5631</v>
      </c>
      <c r="D824" s="0" t="s">
        <v>4016</v>
      </c>
      <c r="E824" s="0" t="n">
        <v>6.7</v>
      </c>
      <c r="F824" s="0" t="n">
        <v>48</v>
      </c>
      <c r="G824" s="5" t="n">
        <v>40099</v>
      </c>
      <c r="H824" s="0" t="s">
        <v>147</v>
      </c>
      <c r="I824" s="0" t="s">
        <v>5632</v>
      </c>
      <c r="J824" s="6" t="n">
        <v>246025</v>
      </c>
      <c r="K824" s="0" t="s">
        <v>4840</v>
      </c>
      <c r="L824" s="5" t="n">
        <v>39983</v>
      </c>
      <c r="M824" s="0" t="s">
        <v>2069</v>
      </c>
      <c r="N824" s="0" t="s">
        <v>437</v>
      </c>
      <c r="O824" s="0" t="s">
        <v>5633</v>
      </c>
      <c r="P824" s="0" t="s">
        <v>5634</v>
      </c>
      <c r="Q824" s="0" t="n">
        <f aca="false">LOOKUP(A824,'budget_gross.tsv'!A$2:A$8468,'budget_gross.tsv'!B$2:B$8468)</f>
        <v>40000000</v>
      </c>
      <c r="R824" s="0" t="n">
        <f aca="false">LOOKUP(A824,'budget_gross.tsv'!A$2:A$8468,'budget_gross.tsv'!C$2:C$8468)</f>
        <v>163958031</v>
      </c>
      <c r="S824" s="1" t="n">
        <f aca="false">R824-Q824</f>
        <v>123958031</v>
      </c>
      <c r="T824" s="2" t="n">
        <f aca="false">Q824 * 1.14</f>
        <v>45600000</v>
      </c>
      <c r="U824" s="2" t="n">
        <f aca="false">R824 * 1.14</f>
        <v>186912155.34</v>
      </c>
      <c r="V824" s="2" t="n">
        <f aca="false">S824 * 1.14</f>
        <v>141312155.34</v>
      </c>
      <c r="W824" s="1" t="n">
        <f aca="false">R824/Q824</f>
        <v>4.098950775</v>
      </c>
      <c r="X824" s="3" t="n">
        <v>4</v>
      </c>
    </row>
    <row r="825" customFormat="false" ht="15" hidden="false" customHeight="false" outlineLevel="0" collapsed="false">
      <c r="A825" s="0" t="s">
        <v>5635</v>
      </c>
      <c r="B825" s="0" t="s">
        <v>5636</v>
      </c>
      <c r="C825" s="0" t="s">
        <v>5637</v>
      </c>
      <c r="D825" s="0" t="s">
        <v>4016</v>
      </c>
      <c r="E825" s="0" t="n">
        <v>4.9</v>
      </c>
      <c r="F825" s="0" t="n">
        <v>34</v>
      </c>
      <c r="G825" s="5" t="n">
        <v>40092</v>
      </c>
      <c r="H825" s="0" t="s">
        <v>1397</v>
      </c>
      <c r="I825" s="0" t="s">
        <v>5638</v>
      </c>
      <c r="J825" s="6" t="n">
        <v>80006</v>
      </c>
      <c r="K825" s="0" t="s">
        <v>5639</v>
      </c>
      <c r="L825" s="5" t="n">
        <v>39983</v>
      </c>
      <c r="M825" s="0" t="s">
        <v>42</v>
      </c>
      <c r="N825" s="0" t="s">
        <v>5640</v>
      </c>
      <c r="O825" s="0" t="s">
        <v>90</v>
      </c>
      <c r="P825" s="0" t="s">
        <v>5641</v>
      </c>
      <c r="Q825" s="0" t="n">
        <f aca="false">LOOKUP(A825,'budget_gross.tsv'!A$2:A$8468,'budget_gross.tsv'!B$2:B$8468)</f>
        <v>60000000</v>
      </c>
      <c r="R825" s="0" t="n">
        <f aca="false">LOOKUP(A825,'budget_gross.tsv'!A$2:A$8468,'budget_gross.tsv'!C$2:C$8468)</f>
        <v>43337279</v>
      </c>
      <c r="S825" s="1" t="n">
        <f aca="false">R825-Q825</f>
        <v>-16662721</v>
      </c>
      <c r="T825" s="2" t="n">
        <f aca="false">Q825 * 1.14</f>
        <v>68400000</v>
      </c>
      <c r="U825" s="2" t="n">
        <f aca="false">R825 * 1.14</f>
        <v>49404498.06</v>
      </c>
      <c r="V825" s="2" t="n">
        <f aca="false">S825 * 1.14</f>
        <v>-18995501.94</v>
      </c>
      <c r="W825" s="1" t="n">
        <f aca="false">R825/Q825</f>
        <v>0.722287983333333</v>
      </c>
      <c r="X825" s="3" t="n">
        <v>1</v>
      </c>
    </row>
    <row r="826" customFormat="false" ht="15" hidden="false" customHeight="false" outlineLevel="0" collapsed="false">
      <c r="A826" s="0" t="s">
        <v>5642</v>
      </c>
      <c r="B826" s="0" t="s">
        <v>5643</v>
      </c>
      <c r="C826" s="0" t="s">
        <v>5644</v>
      </c>
      <c r="D826" s="0" t="s">
        <v>4016</v>
      </c>
      <c r="E826" s="0" t="n">
        <v>6.8</v>
      </c>
      <c r="F826" s="0" t="n">
        <v>55</v>
      </c>
      <c r="G826" s="5" t="n">
        <v>40085</v>
      </c>
      <c r="H826" s="0" t="s">
        <v>2377</v>
      </c>
      <c r="I826" s="0" t="s">
        <v>5645</v>
      </c>
      <c r="J826" s="6" t="n">
        <v>43605</v>
      </c>
      <c r="K826" s="0" t="s">
        <v>5646</v>
      </c>
      <c r="L826" s="5" t="n">
        <v>39983</v>
      </c>
      <c r="M826" s="0" t="s">
        <v>552</v>
      </c>
      <c r="N826" s="0" t="s">
        <v>33</v>
      </c>
      <c r="O826" s="0" t="s">
        <v>100</v>
      </c>
      <c r="P826" s="0" t="s">
        <v>5647</v>
      </c>
      <c r="Q826" s="0" t="n">
        <f aca="false">LOOKUP(A826,'budget_gross.tsv'!A$2:A$8468,'budget_gross.tsv'!B$2:B$8468)</f>
        <v>20000000</v>
      </c>
      <c r="R826" s="0" t="n">
        <f aca="false">LOOKUP(A826,'budget_gross.tsv'!A$2:A$8468,'budget_gross.tsv'!C$2:C$8468)</f>
        <v>3519627</v>
      </c>
      <c r="S826" s="1" t="n">
        <f aca="false">R826-Q826</f>
        <v>-16480373</v>
      </c>
      <c r="T826" s="2" t="n">
        <f aca="false">Q826 * 1.14</f>
        <v>22800000</v>
      </c>
      <c r="U826" s="2" t="n">
        <f aca="false">R826 * 1.14</f>
        <v>4012374.78</v>
      </c>
      <c r="V826" s="2" t="n">
        <f aca="false">S826 * 1.14</f>
        <v>-18787625.22</v>
      </c>
      <c r="W826" s="1" t="n">
        <f aca="false">R826/Q826</f>
        <v>0.17598135</v>
      </c>
      <c r="X826" s="3" t="n">
        <v>1</v>
      </c>
    </row>
    <row r="827" customFormat="false" ht="15" hidden="false" customHeight="false" outlineLevel="0" collapsed="false">
      <c r="A827" s="0" t="s">
        <v>5648</v>
      </c>
      <c r="B827" s="0" t="s">
        <v>5649</v>
      </c>
      <c r="C827" s="0" t="s">
        <v>5650</v>
      </c>
      <c r="D827" s="0" t="s">
        <v>4016</v>
      </c>
      <c r="E827" s="0" t="n">
        <v>4.5</v>
      </c>
      <c r="F827" s="0" t="n">
        <v>39</v>
      </c>
      <c r="G827" s="5" t="n">
        <v>40274</v>
      </c>
      <c r="H827" s="0" t="s">
        <v>5651</v>
      </c>
      <c r="I827" s="0" t="s">
        <v>5652</v>
      </c>
      <c r="J827" s="0" t="n">
        <v>159</v>
      </c>
      <c r="K827" s="0" t="s">
        <v>5653</v>
      </c>
      <c r="L827" s="5" t="n">
        <v>39983</v>
      </c>
      <c r="M827" s="0" t="s">
        <v>486</v>
      </c>
      <c r="N827" s="0" t="s">
        <v>437</v>
      </c>
      <c r="O827" s="0" t="s">
        <v>28</v>
      </c>
      <c r="P827" s="0" t="s">
        <v>5654</v>
      </c>
      <c r="Q827" s="0" t="n">
        <f aca="false">LOOKUP(A827,'budget_gross.tsv'!A$2:A$8468,'budget_gross.tsv'!B$2:B$8468)</f>
        <v>2000000</v>
      </c>
      <c r="R827" s="0" t="n">
        <f aca="false">LOOKUP(A827,'budget_gross.tsv'!A$2:A$8468,'budget_gross.tsv'!C$2:C$8468)</f>
        <v>194316</v>
      </c>
      <c r="S827" s="1" t="n">
        <f aca="false">R827-Q827</f>
        <v>-1805684</v>
      </c>
      <c r="T827" s="2" t="n">
        <f aca="false">Q827 * 1.14</f>
        <v>2280000</v>
      </c>
      <c r="U827" s="2" t="n">
        <f aca="false">R827 * 1.14</f>
        <v>221520.24</v>
      </c>
      <c r="V827" s="2" t="n">
        <f aca="false">S827 * 1.14</f>
        <v>-2058479.76</v>
      </c>
      <c r="W827" s="1" t="n">
        <f aca="false">R827/Q827</f>
        <v>0.097158</v>
      </c>
      <c r="X827" s="3" t="n">
        <v>1</v>
      </c>
    </row>
    <row r="828" customFormat="false" ht="15" hidden="false" customHeight="false" outlineLevel="0" collapsed="false">
      <c r="A828" s="0" t="s">
        <v>5655</v>
      </c>
      <c r="B828" s="0" t="s">
        <v>5656</v>
      </c>
      <c r="C828" s="0" t="s">
        <v>5657</v>
      </c>
      <c r="D828" s="0" t="s">
        <v>4016</v>
      </c>
      <c r="E828" s="0" t="n">
        <v>6</v>
      </c>
      <c r="F828" s="0" t="n">
        <v>35</v>
      </c>
      <c r="G828" s="5" t="n">
        <v>40106</v>
      </c>
      <c r="H828" s="0" t="s">
        <v>3073</v>
      </c>
      <c r="I828" s="0" t="s">
        <v>5658</v>
      </c>
      <c r="J828" s="6" t="n">
        <v>342103</v>
      </c>
      <c r="K828" s="0" t="s">
        <v>5659</v>
      </c>
      <c r="L828" s="5" t="n">
        <v>39988</v>
      </c>
      <c r="M828" s="0" t="s">
        <v>1749</v>
      </c>
      <c r="N828" s="0" t="s">
        <v>1406</v>
      </c>
      <c r="O828" s="0" t="s">
        <v>5660</v>
      </c>
      <c r="P828" s="0" t="s">
        <v>5661</v>
      </c>
      <c r="Q828" s="0" t="n">
        <f aca="false">LOOKUP(A828,'budget_gross.tsv'!A$2:A$8468,'budget_gross.tsv'!B$2:B$8468)</f>
        <v>200000000</v>
      </c>
      <c r="R828" s="0" t="n">
        <f aca="false">LOOKUP(A828,'budget_gross.tsv'!A$2:A$8468,'budget_gross.tsv'!C$2:C$8468)</f>
        <v>402111870</v>
      </c>
      <c r="S828" s="1" t="n">
        <f aca="false">R828-Q828</f>
        <v>202111870</v>
      </c>
      <c r="T828" s="2" t="n">
        <f aca="false">Q828 * 1.14</f>
        <v>228000000</v>
      </c>
      <c r="U828" s="2" t="n">
        <f aca="false">R828 * 1.14</f>
        <v>458407531.8</v>
      </c>
      <c r="V828" s="2" t="n">
        <f aca="false">S828 * 1.14</f>
        <v>230407531.8</v>
      </c>
      <c r="W828" s="1" t="n">
        <f aca="false">R828/Q828</f>
        <v>2.01055935</v>
      </c>
      <c r="X828" s="3" t="n">
        <v>3</v>
      </c>
    </row>
    <row r="829" customFormat="false" ht="15" hidden="false" customHeight="false" outlineLevel="0" collapsed="false">
      <c r="A829" s="0" t="s">
        <v>5662</v>
      </c>
      <c r="B829" s="0" t="s">
        <v>5663</v>
      </c>
      <c r="C829" s="0" t="s">
        <v>5664</v>
      </c>
      <c r="D829" s="0" t="s">
        <v>4016</v>
      </c>
      <c r="E829" s="0" t="n">
        <v>7.4</v>
      </c>
      <c r="F829" s="0" t="n">
        <v>51</v>
      </c>
      <c r="G829" s="5" t="n">
        <v>40134</v>
      </c>
      <c r="H829" s="0" t="s">
        <v>2273</v>
      </c>
      <c r="I829" s="0" t="s">
        <v>5665</v>
      </c>
      <c r="J829" s="6" t="n">
        <v>79487</v>
      </c>
      <c r="K829" s="0" t="s">
        <v>5666</v>
      </c>
      <c r="L829" s="5" t="n">
        <v>39990</v>
      </c>
      <c r="M829" s="0" t="s">
        <v>347</v>
      </c>
      <c r="N829" s="0" t="s">
        <v>446</v>
      </c>
      <c r="O829" s="0" t="s">
        <v>5667</v>
      </c>
      <c r="P829" s="0" t="s">
        <v>5668</v>
      </c>
      <c r="Q829" s="0" t="n">
        <f aca="false">LOOKUP(A829,'budget_gross.tsv'!A$2:A$8468,'budget_gross.tsv'!B$2:B$8468)</f>
        <v>30000000</v>
      </c>
      <c r="R829" s="0" t="n">
        <f aca="false">LOOKUP(A829,'budget_gross.tsv'!A$2:A$8468,'budget_gross.tsv'!C$2:C$8468)</f>
        <v>49200230</v>
      </c>
      <c r="S829" s="1" t="n">
        <f aca="false">R829-Q829</f>
        <v>19200230</v>
      </c>
      <c r="T829" s="2" t="n">
        <f aca="false">Q829 * 1.14</f>
        <v>34200000</v>
      </c>
      <c r="U829" s="2" t="n">
        <f aca="false">R829 * 1.14</f>
        <v>56088262.2</v>
      </c>
      <c r="V829" s="2" t="n">
        <f aca="false">S829 * 1.14</f>
        <v>21888262.2</v>
      </c>
      <c r="W829" s="1" t="n">
        <f aca="false">R829/Q829</f>
        <v>1.64000766666667</v>
      </c>
      <c r="X829" s="3" t="n">
        <v>2</v>
      </c>
    </row>
    <row r="830" customFormat="false" ht="15" hidden="false" customHeight="false" outlineLevel="0" collapsed="false">
      <c r="A830" s="0" t="s">
        <v>5669</v>
      </c>
      <c r="B830" s="0" t="s">
        <v>5670</v>
      </c>
      <c r="C830" s="0" t="s">
        <v>5671</v>
      </c>
      <c r="D830" s="0" t="s">
        <v>4016</v>
      </c>
      <c r="E830" s="0" t="n">
        <v>5.3</v>
      </c>
      <c r="F830" s="0" t="n">
        <v>32</v>
      </c>
      <c r="G830" s="5" t="n">
        <v>40120</v>
      </c>
      <c r="H830" s="0" t="s">
        <v>95</v>
      </c>
      <c r="I830" s="0" t="s">
        <v>5672</v>
      </c>
      <c r="J830" s="6" t="n">
        <v>29672</v>
      </c>
      <c r="K830" s="0" t="s">
        <v>2763</v>
      </c>
      <c r="L830" s="5" t="n">
        <v>40004</v>
      </c>
      <c r="M830" s="0" t="s">
        <v>165</v>
      </c>
      <c r="N830" s="0" t="s">
        <v>428</v>
      </c>
      <c r="O830" s="0" t="s">
        <v>781</v>
      </c>
      <c r="P830" s="0" t="s">
        <v>5673</v>
      </c>
      <c r="Q830" s="0" t="n">
        <f aca="false">LOOKUP(A830,'budget_gross.tsv'!A$2:A$8468,'budget_gross.tsv'!B$2:B$8468)</f>
        <v>18000000</v>
      </c>
      <c r="R830" s="0" t="n">
        <f aca="false">LOOKUP(A830,'budget_gross.tsv'!A$2:A$8468,'budget_gross.tsv'!C$2:C$8468)</f>
        <v>14793904</v>
      </c>
      <c r="S830" s="1" t="n">
        <f aca="false">R830-Q830</f>
        <v>-3206096</v>
      </c>
      <c r="T830" s="2" t="n">
        <f aca="false">Q830 * 1.14</f>
        <v>20520000</v>
      </c>
      <c r="U830" s="2" t="n">
        <f aca="false">R830 * 1.14</f>
        <v>16865050.56</v>
      </c>
      <c r="V830" s="2" t="n">
        <f aca="false">S830 * 1.14</f>
        <v>-3654949.44</v>
      </c>
      <c r="W830" s="1" t="n">
        <f aca="false">R830/Q830</f>
        <v>0.821883555555556</v>
      </c>
      <c r="X830" s="3" t="n">
        <v>1</v>
      </c>
    </row>
    <row r="831" customFormat="false" ht="15" hidden="false" customHeight="false" outlineLevel="0" collapsed="false">
      <c r="A831" s="0" t="s">
        <v>5674</v>
      </c>
      <c r="B831" s="0" t="s">
        <v>5675</v>
      </c>
      <c r="C831" s="0" t="s">
        <v>5676</v>
      </c>
      <c r="D831" s="0" t="s">
        <v>4016</v>
      </c>
      <c r="E831" s="0" t="n">
        <v>5.9</v>
      </c>
      <c r="F831" s="0" t="n">
        <v>35</v>
      </c>
      <c r="G831" s="5" t="n">
        <v>40169</v>
      </c>
      <c r="H831" s="0" t="s">
        <v>5677</v>
      </c>
      <c r="I831" s="0" t="s">
        <v>5678</v>
      </c>
      <c r="J831" s="6" t="n">
        <v>11123</v>
      </c>
      <c r="K831" s="0" t="s">
        <v>4319</v>
      </c>
      <c r="L831" s="5" t="n">
        <v>40004</v>
      </c>
      <c r="M831" s="0" t="s">
        <v>232</v>
      </c>
      <c r="N831" s="0" t="s">
        <v>1006</v>
      </c>
      <c r="O831" s="0" t="s">
        <v>28</v>
      </c>
      <c r="P831" s="0" t="s">
        <v>5679</v>
      </c>
      <c r="Q831" s="0" t="n">
        <f aca="false">LOOKUP(A831,'budget_gross.tsv'!A$2:A$8468,'budget_gross.tsv'!B$2:B$8468)</f>
        <v>25000000</v>
      </c>
      <c r="R831" s="0" t="n">
        <f aca="false">LOOKUP(A831,'budget_gross.tsv'!A$2:A$8468,'budget_gross.tsv'!C$2:C$8468)</f>
        <v>32409</v>
      </c>
      <c r="S831" s="1" t="n">
        <f aca="false">R831-Q831</f>
        <v>-24967591</v>
      </c>
      <c r="T831" s="2" t="n">
        <f aca="false">Q831 * 1.14</f>
        <v>28500000</v>
      </c>
      <c r="U831" s="2" t="n">
        <f aca="false">R831 * 1.14</f>
        <v>36946.26</v>
      </c>
      <c r="V831" s="2" t="n">
        <f aca="false">S831 * 1.14</f>
        <v>-28463053.74</v>
      </c>
      <c r="W831" s="1" t="n">
        <f aca="false">R831/Q831</f>
        <v>0.00129636</v>
      </c>
      <c r="X831" s="3" t="n">
        <v>1</v>
      </c>
    </row>
    <row r="832" customFormat="false" ht="15" hidden="false" customHeight="false" outlineLevel="0" collapsed="false">
      <c r="A832" s="0" t="s">
        <v>5680</v>
      </c>
      <c r="B832" s="0" t="s">
        <v>5681</v>
      </c>
      <c r="C832" s="0" t="s">
        <v>5682</v>
      </c>
      <c r="D832" s="0" t="s">
        <v>4016</v>
      </c>
      <c r="E832" s="0" t="n">
        <v>7</v>
      </c>
      <c r="F832" s="0" t="n">
        <v>66</v>
      </c>
      <c r="G832" s="5" t="n">
        <v>40155</v>
      </c>
      <c r="H832" s="0" t="s">
        <v>3236</v>
      </c>
      <c r="I832" s="0" t="s">
        <v>5683</v>
      </c>
      <c r="J832" s="6" t="n">
        <v>85861</v>
      </c>
      <c r="K832" s="0" t="s">
        <v>5684</v>
      </c>
      <c r="L832" s="5" t="n">
        <v>40032</v>
      </c>
      <c r="M832" s="0" t="s">
        <v>355</v>
      </c>
      <c r="N832" s="0" t="s">
        <v>2674</v>
      </c>
      <c r="O832" s="0" t="s">
        <v>5685</v>
      </c>
      <c r="P832" s="0" t="s">
        <v>5686</v>
      </c>
      <c r="Q832" s="0" t="n">
        <f aca="false">LOOKUP(A832,'budget_gross.tsv'!A$2:A$8468,'budget_gross.tsv'!B$2:B$8468)</f>
        <v>40000000</v>
      </c>
      <c r="R832" s="0" t="n">
        <f aca="false">LOOKUP(A832,'budget_gross.tsv'!A$2:A$8468,'budget_gross.tsv'!C$2:C$8468)</f>
        <v>94125426</v>
      </c>
      <c r="S832" s="1" t="n">
        <f aca="false">R832-Q832</f>
        <v>54125426</v>
      </c>
      <c r="T832" s="2" t="n">
        <f aca="false">Q832 * 1.14</f>
        <v>45600000</v>
      </c>
      <c r="U832" s="2" t="n">
        <f aca="false">R832 * 1.14</f>
        <v>107302985.64</v>
      </c>
      <c r="V832" s="2" t="n">
        <f aca="false">S832 * 1.14</f>
        <v>61702985.64</v>
      </c>
      <c r="W832" s="1" t="n">
        <f aca="false">R832/Q832</f>
        <v>2.35313565</v>
      </c>
      <c r="X832" s="3" t="n">
        <v>3</v>
      </c>
    </row>
    <row r="833" customFormat="false" ht="15" hidden="false" customHeight="false" outlineLevel="0" collapsed="false">
      <c r="A833" s="0" t="s">
        <v>5687</v>
      </c>
      <c r="B833" s="0" t="s">
        <v>5688</v>
      </c>
      <c r="C833" s="0" t="s">
        <v>5689</v>
      </c>
      <c r="D833" s="0" t="s">
        <v>4016</v>
      </c>
      <c r="E833" s="0" t="n">
        <v>7.1</v>
      </c>
      <c r="F833" s="0" t="n">
        <v>47</v>
      </c>
      <c r="G833" s="5" t="n">
        <v>40218</v>
      </c>
      <c r="H833" s="0" t="s">
        <v>2273</v>
      </c>
      <c r="I833" s="0" t="s">
        <v>5690</v>
      </c>
      <c r="J833" s="6" t="n">
        <v>122500</v>
      </c>
      <c r="K833" s="0" t="s">
        <v>5691</v>
      </c>
      <c r="L833" s="5" t="n">
        <v>40039</v>
      </c>
      <c r="M833" s="0" t="s">
        <v>1369</v>
      </c>
      <c r="N833" s="0" t="s">
        <v>4081</v>
      </c>
      <c r="O833" s="0" t="s">
        <v>563</v>
      </c>
      <c r="P833" s="0" t="s">
        <v>5692</v>
      </c>
      <c r="Q833" s="0" t="n">
        <f aca="false">LOOKUP(A833,'budget_gross.tsv'!A$2:A$8468,'budget_gross.tsv'!B$2:B$8468)</f>
        <v>39000000</v>
      </c>
      <c r="R833" s="0" t="n">
        <f aca="false">LOOKUP(A833,'budget_gross.tsv'!A$2:A$8468,'budget_gross.tsv'!C$2:C$8468)</f>
        <v>63414846</v>
      </c>
      <c r="S833" s="1" t="n">
        <f aca="false">R833-Q833</f>
        <v>24414846</v>
      </c>
      <c r="T833" s="2" t="n">
        <f aca="false">Q833 * 1.14</f>
        <v>44460000</v>
      </c>
      <c r="U833" s="2" t="n">
        <f aca="false">R833 * 1.14</f>
        <v>72292924.44</v>
      </c>
      <c r="V833" s="2" t="n">
        <f aca="false">S833 * 1.14</f>
        <v>27832924.44</v>
      </c>
      <c r="W833" s="1" t="n">
        <f aca="false">R833/Q833</f>
        <v>1.62602169230769</v>
      </c>
      <c r="X833" s="3" t="n">
        <v>2</v>
      </c>
    </row>
    <row r="834" customFormat="false" ht="15" hidden="false" customHeight="false" outlineLevel="0" collapsed="false">
      <c r="A834" s="0" t="s">
        <v>5693</v>
      </c>
      <c r="B834" s="0" t="s">
        <v>5694</v>
      </c>
      <c r="C834" s="0" t="s">
        <v>5695</v>
      </c>
      <c r="D834" s="0" t="s">
        <v>4016</v>
      </c>
      <c r="E834" s="0" t="n">
        <v>5.3</v>
      </c>
      <c r="F834" s="0" t="n">
        <v>35</v>
      </c>
      <c r="G834" s="5" t="n">
        <v>40190</v>
      </c>
      <c r="H834" s="0" t="s">
        <v>2688</v>
      </c>
      <c r="I834" s="0" t="s">
        <v>5696</v>
      </c>
      <c r="J834" s="6" t="n">
        <v>12317</v>
      </c>
      <c r="K834" s="0" t="s">
        <v>5697</v>
      </c>
      <c r="L834" s="5" t="n">
        <v>40046</v>
      </c>
      <c r="M834" s="0" t="s">
        <v>305</v>
      </c>
      <c r="N834" s="0" t="s">
        <v>428</v>
      </c>
      <c r="O834" s="0" t="s">
        <v>28</v>
      </c>
      <c r="P834" s="0" t="s">
        <v>5698</v>
      </c>
      <c r="Q834" s="0" t="n">
        <f aca="false">LOOKUP(A834,'budget_gross.tsv'!A$2:A$8468,'budget_gross.tsv'!B$2:B$8468)</f>
        <v>15000000</v>
      </c>
      <c r="R834" s="0" t="n">
        <f aca="false">LOOKUP(A834,'budget_gross.tsv'!A$2:A$8468,'budget_gross.tsv'!C$2:C$8468)</f>
        <v>6373693</v>
      </c>
      <c r="S834" s="1" t="n">
        <f aca="false">R834-Q834</f>
        <v>-8626307</v>
      </c>
      <c r="T834" s="2" t="n">
        <f aca="false">Q834 * 1.14</f>
        <v>17100000</v>
      </c>
      <c r="U834" s="2" t="n">
        <f aca="false">R834 * 1.14</f>
        <v>7266010.02</v>
      </c>
      <c r="V834" s="2" t="n">
        <f aca="false">S834 * 1.14</f>
        <v>-9833989.98</v>
      </c>
      <c r="W834" s="1" t="n">
        <f aca="false">R834/Q834</f>
        <v>0.424912866666667</v>
      </c>
      <c r="X834" s="3" t="n">
        <v>1</v>
      </c>
    </row>
    <row r="835" customFormat="false" ht="15" hidden="false" customHeight="false" outlineLevel="0" collapsed="false">
      <c r="A835" s="0" t="s">
        <v>5699</v>
      </c>
      <c r="B835" s="0" t="s">
        <v>5700</v>
      </c>
      <c r="C835" s="0" t="s">
        <v>5701</v>
      </c>
      <c r="D835" s="0" t="s">
        <v>4016</v>
      </c>
      <c r="E835" s="0" t="n">
        <v>6.5</v>
      </c>
      <c r="F835" s="0" t="n">
        <v>35</v>
      </c>
      <c r="G835" s="5" t="n">
        <v>40207</v>
      </c>
      <c r="H835" s="0" t="s">
        <v>5702</v>
      </c>
      <c r="I835" s="0" t="s">
        <v>5703</v>
      </c>
      <c r="J835" s="6" t="n">
        <v>2317</v>
      </c>
      <c r="K835" s="0" t="s">
        <v>5704</v>
      </c>
      <c r="L835" s="5" t="n">
        <v>40053</v>
      </c>
      <c r="M835" s="0" t="s">
        <v>197</v>
      </c>
      <c r="N835" s="0" t="s">
        <v>428</v>
      </c>
      <c r="O835" s="0" t="s">
        <v>502</v>
      </c>
      <c r="P835" s="0" t="s">
        <v>5705</v>
      </c>
      <c r="Q835" s="0" t="n">
        <f aca="false">LOOKUP(A835,'budget_gross.tsv'!A$2:A$8468,'budget_gross.tsv'!B$2:B$8468)</f>
        <v>1100000</v>
      </c>
      <c r="R835" s="0" t="n">
        <f aca="false">LOOKUP(A835,'budget_gross.tsv'!A$2:A$8468,'budget_gross.tsv'!C$2:C$8468)</f>
        <v>661209</v>
      </c>
      <c r="S835" s="1" t="n">
        <f aca="false">R835-Q835</f>
        <v>-438791</v>
      </c>
      <c r="T835" s="2" t="n">
        <f aca="false">Q835 * 1.14</f>
        <v>1254000</v>
      </c>
      <c r="U835" s="2" t="n">
        <f aca="false">R835 * 1.14</f>
        <v>753778.26</v>
      </c>
      <c r="V835" s="2" t="n">
        <f aca="false">S835 * 1.14</f>
        <v>-500221.74</v>
      </c>
      <c r="W835" s="1" t="n">
        <f aca="false">R835/Q835</f>
        <v>0.601099090909091</v>
      </c>
      <c r="X835" s="3" t="n">
        <v>1</v>
      </c>
    </row>
    <row r="836" customFormat="false" ht="15" hidden="false" customHeight="false" outlineLevel="0" collapsed="false">
      <c r="A836" s="0" t="s">
        <v>5706</v>
      </c>
      <c r="B836" s="0" t="s">
        <v>5707</v>
      </c>
      <c r="C836" s="0" t="s">
        <v>5708</v>
      </c>
      <c r="D836" s="0" t="s">
        <v>4016</v>
      </c>
      <c r="E836" s="0" t="n">
        <v>4.7</v>
      </c>
      <c r="F836" s="0" t="n">
        <v>34</v>
      </c>
      <c r="G836" s="5" t="n">
        <v>40232</v>
      </c>
      <c r="H836" s="0" t="s">
        <v>255</v>
      </c>
      <c r="I836" s="0" t="s">
        <v>5709</v>
      </c>
      <c r="J836" s="6" t="n">
        <v>3860</v>
      </c>
      <c r="K836" s="0" t="s">
        <v>5710</v>
      </c>
      <c r="L836" s="5" t="n">
        <v>40053</v>
      </c>
      <c r="M836" s="0" t="s">
        <v>427</v>
      </c>
      <c r="N836" s="0" t="s">
        <v>356</v>
      </c>
      <c r="O836" s="0" t="s">
        <v>117</v>
      </c>
      <c r="P836" s="0" t="s">
        <v>5711</v>
      </c>
      <c r="Q836" s="0" t="n">
        <f aca="false">LOOKUP(A836,'budget_gross.tsv'!A$2:A$8468,'budget_gross.tsv'!B$2:B$8468)</f>
        <v>5000000</v>
      </c>
      <c r="R836" s="0" t="n">
        <f aca="false">LOOKUP(A836,'budget_gross.tsv'!A$2:A$8468,'budget_gross.tsv'!C$2:C$8468)</f>
        <v>92900</v>
      </c>
      <c r="S836" s="1" t="n">
        <f aca="false">R836-Q836</f>
        <v>-4907100</v>
      </c>
      <c r="T836" s="2" t="n">
        <f aca="false">Q836 * 1.14</f>
        <v>5700000</v>
      </c>
      <c r="U836" s="2" t="n">
        <f aca="false">R836 * 1.14</f>
        <v>105906</v>
      </c>
      <c r="V836" s="2" t="n">
        <f aca="false">S836 * 1.14</f>
        <v>-5594094</v>
      </c>
      <c r="W836" s="1" t="n">
        <f aca="false">R836/Q836</f>
        <v>0.01858</v>
      </c>
      <c r="X836" s="3" t="n">
        <v>1</v>
      </c>
    </row>
    <row r="837" customFormat="false" ht="15" hidden="false" customHeight="false" outlineLevel="0" collapsed="false">
      <c r="A837" s="0" t="s">
        <v>5712</v>
      </c>
      <c r="B837" s="0" t="s">
        <v>5713</v>
      </c>
      <c r="C837" s="0" t="s">
        <v>5714</v>
      </c>
      <c r="D837" s="0" t="s">
        <v>4016</v>
      </c>
      <c r="E837" s="0" t="n">
        <v>5.5</v>
      </c>
      <c r="F837" s="0" t="n">
        <v>47</v>
      </c>
      <c r="G837" s="5" t="n">
        <v>40134</v>
      </c>
      <c r="H837" s="0" t="s">
        <v>4903</v>
      </c>
      <c r="I837" s="0" t="s">
        <v>5715</v>
      </c>
      <c r="J837" s="6" t="n">
        <v>3098</v>
      </c>
      <c r="K837" s="0" t="s">
        <v>5716</v>
      </c>
      <c r="L837" s="5" t="n">
        <v>40053</v>
      </c>
      <c r="M837" s="0" t="s">
        <v>427</v>
      </c>
      <c r="N837" s="0" t="s">
        <v>356</v>
      </c>
      <c r="O837" s="0" t="s">
        <v>28</v>
      </c>
      <c r="P837" s="0" t="s">
        <v>5717</v>
      </c>
      <c r="Q837" s="0" t="n">
        <f aca="false">LOOKUP(A837,'budget_gross.tsv'!A$2:A$8468,'budget_gross.tsv'!B$2:B$8468)</f>
        <v>10000000</v>
      </c>
      <c r="R837" s="0" t="n">
        <f aca="false">LOOKUP(A837,'budget_gross.tsv'!A$2:A$8468,'budget_gross.tsv'!C$2:C$8468)</f>
        <v>19348</v>
      </c>
      <c r="S837" s="1" t="n">
        <f aca="false">R837-Q837</f>
        <v>-9980652</v>
      </c>
      <c r="T837" s="2" t="n">
        <f aca="false">Q837 * 1.14</f>
        <v>11400000</v>
      </c>
      <c r="U837" s="2" t="n">
        <f aca="false">R837 * 1.14</f>
        <v>22056.72</v>
      </c>
      <c r="V837" s="2" t="n">
        <f aca="false">S837 * 1.14</f>
        <v>-11377943.28</v>
      </c>
      <c r="W837" s="1" t="n">
        <f aca="false">R837/Q837</f>
        <v>0.0019348</v>
      </c>
      <c r="X837" s="3" t="n">
        <v>1</v>
      </c>
    </row>
    <row r="838" customFormat="false" ht="15" hidden="false" customHeight="false" outlineLevel="0" collapsed="false">
      <c r="A838" s="0" t="s">
        <v>5718</v>
      </c>
      <c r="B838" s="0" t="s">
        <v>5719</v>
      </c>
      <c r="C838" s="0" t="s">
        <v>5720</v>
      </c>
      <c r="D838" s="0" t="s">
        <v>4016</v>
      </c>
      <c r="E838" s="0" t="n">
        <v>4.8</v>
      </c>
      <c r="F838" s="0" t="n">
        <v>17</v>
      </c>
      <c r="G838" s="5" t="n">
        <v>40169</v>
      </c>
      <c r="H838" s="0" t="s">
        <v>95</v>
      </c>
      <c r="I838" s="0" t="s">
        <v>5721</v>
      </c>
      <c r="J838" s="6" t="n">
        <v>34749</v>
      </c>
      <c r="K838" s="0" t="s">
        <v>5722</v>
      </c>
      <c r="L838" s="5" t="n">
        <v>40060</v>
      </c>
      <c r="M838" s="0" t="s">
        <v>258</v>
      </c>
      <c r="N838" s="0" t="s">
        <v>428</v>
      </c>
      <c r="O838" s="0" t="s">
        <v>1058</v>
      </c>
      <c r="P838" s="0" t="s">
        <v>5723</v>
      </c>
      <c r="Q838" s="0" t="n">
        <f aca="false">LOOKUP(A838,'budget_gross.tsv'!A$2:A$8468,'budget_gross.tsv'!B$2:B$8468)</f>
        <v>15000000</v>
      </c>
      <c r="R838" s="0" t="n">
        <f aca="false">LOOKUP(A838,'budget_gross.tsv'!A$2:A$8468,'budget_gross.tsv'!C$2:C$8468)</f>
        <v>33860010</v>
      </c>
      <c r="S838" s="1" t="n">
        <f aca="false">R838-Q838</f>
        <v>18860010</v>
      </c>
      <c r="T838" s="2" t="n">
        <f aca="false">Q838 * 1.14</f>
        <v>17100000</v>
      </c>
      <c r="U838" s="2" t="n">
        <f aca="false">R838 * 1.14</f>
        <v>38600411.4</v>
      </c>
      <c r="V838" s="2" t="n">
        <f aca="false">S838 * 1.14</f>
        <v>21500411.4</v>
      </c>
      <c r="W838" s="1" t="n">
        <f aca="false">R838/Q838</f>
        <v>2.257334</v>
      </c>
      <c r="X838" s="3" t="n">
        <v>3</v>
      </c>
    </row>
    <row r="839" customFormat="false" ht="15" hidden="false" customHeight="false" outlineLevel="0" collapsed="false">
      <c r="A839" s="0" t="s">
        <v>5724</v>
      </c>
      <c r="B839" s="0" t="n">
        <v>9</v>
      </c>
      <c r="C839" s="0" t="s">
        <v>5725</v>
      </c>
      <c r="D839" s="0" t="s">
        <v>4016</v>
      </c>
      <c r="E839" s="0" t="n">
        <v>7.1</v>
      </c>
      <c r="F839" s="0" t="n">
        <v>60</v>
      </c>
      <c r="G839" s="5" t="n">
        <v>40176</v>
      </c>
      <c r="H839" s="0" t="s">
        <v>1432</v>
      </c>
      <c r="I839" s="0" t="s">
        <v>5726</v>
      </c>
      <c r="J839" s="6" t="n">
        <v>116933</v>
      </c>
      <c r="K839" s="0" t="s">
        <v>5727</v>
      </c>
      <c r="L839" s="5" t="n">
        <v>40065</v>
      </c>
      <c r="M839" s="0" t="s">
        <v>5728</v>
      </c>
      <c r="N839" s="0" t="s">
        <v>2431</v>
      </c>
      <c r="O839" s="0" t="s">
        <v>626</v>
      </c>
      <c r="P839" s="0" t="s">
        <v>5729</v>
      </c>
      <c r="Q839" s="0" t="n">
        <f aca="false">LOOKUP(A839,'budget_gross.tsv'!A$2:A$8468,'budget_gross.tsv'!B$2:B$8468)</f>
        <v>30000000</v>
      </c>
      <c r="R839" s="0" t="n">
        <f aca="false">LOOKUP(A839,'budget_gross.tsv'!A$2:A$8468,'budget_gross.tsv'!C$2:C$8468)</f>
        <v>31743332</v>
      </c>
      <c r="S839" s="1" t="n">
        <f aca="false">R839-Q839</f>
        <v>1743332</v>
      </c>
      <c r="T839" s="2" t="n">
        <f aca="false">Q839 * 1.14</f>
        <v>34200000</v>
      </c>
      <c r="U839" s="2" t="n">
        <f aca="false">R839 * 1.14</f>
        <v>36187398.48</v>
      </c>
      <c r="V839" s="2" t="n">
        <f aca="false">S839 * 1.14</f>
        <v>1987398.48</v>
      </c>
      <c r="W839" s="1" t="n">
        <f aca="false">R839/Q839</f>
        <v>1.05811106666667</v>
      </c>
      <c r="X839" s="3" t="n">
        <v>2</v>
      </c>
    </row>
    <row r="840" customFormat="false" ht="15" hidden="false" customHeight="false" outlineLevel="0" collapsed="false">
      <c r="A840" s="0" t="s">
        <v>5730</v>
      </c>
      <c r="B840" s="0" t="s">
        <v>5731</v>
      </c>
      <c r="C840" s="0" t="s">
        <v>5732</v>
      </c>
      <c r="D840" s="0" t="s">
        <v>4016</v>
      </c>
      <c r="E840" s="0" t="n">
        <v>4.2</v>
      </c>
      <c r="F840" s="0" t="n">
        <v>55</v>
      </c>
      <c r="G840" s="5" t="n">
        <v>38531</v>
      </c>
      <c r="H840" s="0" t="s">
        <v>5733</v>
      </c>
      <c r="I840" s="0" t="s">
        <v>5734</v>
      </c>
      <c r="J840" s="6" t="n">
        <v>8616</v>
      </c>
      <c r="K840" s="0" t="s">
        <v>5735</v>
      </c>
      <c r="L840" s="5" t="n">
        <v>40067</v>
      </c>
      <c r="M840" s="0" t="s">
        <v>756</v>
      </c>
      <c r="N840" s="0" t="s">
        <v>356</v>
      </c>
      <c r="O840" s="0" t="s">
        <v>563</v>
      </c>
      <c r="P840" s="0" t="s">
        <v>5736</v>
      </c>
      <c r="Q840" s="0" t="n">
        <f aca="false">LOOKUP(A840,'budget_gross.tsv'!A$2:A$8468,'budget_gross.tsv'!B$2:B$8468)</f>
        <v>13000000</v>
      </c>
      <c r="R840" s="0" t="n">
        <f aca="false">LOOKUP(A840,'budget_gross.tsv'!A$2:A$8468,'budget_gross.tsv'!C$2:C$8468)</f>
        <v>51733921</v>
      </c>
      <c r="S840" s="1" t="n">
        <f aca="false">R840-Q840</f>
        <v>38733921</v>
      </c>
      <c r="T840" s="2" t="n">
        <f aca="false">Q840 * 1.14</f>
        <v>14820000</v>
      </c>
      <c r="U840" s="2" t="n">
        <f aca="false">R840 * 1.14</f>
        <v>58976669.94</v>
      </c>
      <c r="V840" s="2" t="n">
        <f aca="false">S840 * 1.14</f>
        <v>44156669.94</v>
      </c>
      <c r="W840" s="1" t="n">
        <f aca="false">R840/Q840</f>
        <v>3.97953238461538</v>
      </c>
      <c r="X840" s="3" t="n">
        <v>3</v>
      </c>
    </row>
    <row r="841" customFormat="false" ht="15" hidden="false" customHeight="false" outlineLevel="0" collapsed="false">
      <c r="A841" s="0" t="s">
        <v>5737</v>
      </c>
      <c r="B841" s="0" t="s">
        <v>5738</v>
      </c>
      <c r="C841" s="0" t="s">
        <v>5739</v>
      </c>
      <c r="D841" s="0" t="s">
        <v>4016</v>
      </c>
      <c r="E841" s="0" t="n">
        <v>5.6</v>
      </c>
      <c r="F841" s="0" t="n">
        <v>33</v>
      </c>
      <c r="G841" s="5" t="n">
        <v>40211</v>
      </c>
      <c r="H841" s="0" t="s">
        <v>86</v>
      </c>
      <c r="I841" s="0" t="s">
        <v>5740</v>
      </c>
      <c r="J841" s="6" t="n">
        <v>26858</v>
      </c>
      <c r="K841" s="0" t="s">
        <v>5741</v>
      </c>
      <c r="L841" s="5" t="n">
        <v>40074</v>
      </c>
      <c r="M841" s="0" t="s">
        <v>347</v>
      </c>
      <c r="N841" s="0" t="s">
        <v>394</v>
      </c>
      <c r="O841" s="0" t="s">
        <v>117</v>
      </c>
      <c r="P841" s="0" t="s">
        <v>5742</v>
      </c>
      <c r="Q841" s="0" t="n">
        <f aca="false">LOOKUP(A841,'budget_gross.tsv'!A$2:A$8468,'budget_gross.tsv'!B$2:B$8468)</f>
        <v>18000000</v>
      </c>
      <c r="R841" s="0" t="n">
        <f aca="false">LOOKUP(A841,'budget_gross.tsv'!A$2:A$8468,'budget_gross.tsv'!C$2:C$8468)</f>
        <v>22927390</v>
      </c>
      <c r="S841" s="1" t="n">
        <f aca="false">R841-Q841</f>
        <v>4927390</v>
      </c>
      <c r="T841" s="2" t="n">
        <f aca="false">Q841 * 1.14</f>
        <v>20520000</v>
      </c>
      <c r="U841" s="2" t="n">
        <f aca="false">R841 * 1.14</f>
        <v>26137224.6</v>
      </c>
      <c r="V841" s="2" t="n">
        <f aca="false">S841 * 1.14</f>
        <v>5617224.6</v>
      </c>
      <c r="W841" s="1" t="n">
        <f aca="false">R841/Q841</f>
        <v>1.27374388888889</v>
      </c>
      <c r="X841" s="3" t="n">
        <v>2</v>
      </c>
    </row>
    <row r="842" customFormat="false" ht="15" hidden="false" customHeight="false" outlineLevel="0" collapsed="false">
      <c r="A842" s="0" t="s">
        <v>5743</v>
      </c>
      <c r="B842" s="0" t="s">
        <v>5744</v>
      </c>
      <c r="C842" s="0" t="s">
        <v>5745</v>
      </c>
      <c r="D842" s="0" t="s">
        <v>4016</v>
      </c>
      <c r="E842" s="0" t="n">
        <v>6.3</v>
      </c>
      <c r="F842" s="0" t="n">
        <v>45</v>
      </c>
      <c r="G842" s="5" t="n">
        <v>40204</v>
      </c>
      <c r="H842" s="0" t="s">
        <v>203</v>
      </c>
      <c r="I842" s="0" t="s">
        <v>5746</v>
      </c>
      <c r="J842" s="6" t="n">
        <v>156668</v>
      </c>
      <c r="K842" s="0" t="s">
        <v>4209</v>
      </c>
      <c r="L842" s="5" t="n">
        <v>40081</v>
      </c>
      <c r="M842" s="0" t="s">
        <v>223</v>
      </c>
      <c r="N842" s="0" t="s">
        <v>1294</v>
      </c>
      <c r="O842" s="0" t="s">
        <v>28</v>
      </c>
      <c r="P842" s="0" t="s">
        <v>5747</v>
      </c>
      <c r="Q842" s="0" t="n">
        <f aca="false">LOOKUP(A842,'budget_gross.tsv'!A$2:A$8468,'budget_gross.tsv'!B$2:B$8468)</f>
        <v>80000000</v>
      </c>
      <c r="R842" s="0" t="n">
        <f aca="false">LOOKUP(A842,'budget_gross.tsv'!A$2:A$8468,'budget_gross.tsv'!C$2:C$8468)</f>
        <v>38577772</v>
      </c>
      <c r="S842" s="1" t="n">
        <f aca="false">R842-Q842</f>
        <v>-41422228</v>
      </c>
      <c r="T842" s="2" t="n">
        <f aca="false">Q842 * 1.14</f>
        <v>91200000</v>
      </c>
      <c r="U842" s="2" t="n">
        <f aca="false">R842 * 1.14</f>
        <v>43978660.08</v>
      </c>
      <c r="V842" s="2" t="n">
        <f aca="false">S842 * 1.14</f>
        <v>-47221339.92</v>
      </c>
      <c r="W842" s="1" t="n">
        <f aca="false">R842/Q842</f>
        <v>0.48222215</v>
      </c>
      <c r="X842" s="3" t="n">
        <v>1</v>
      </c>
    </row>
    <row r="843" customFormat="false" ht="15" hidden="false" customHeight="false" outlineLevel="0" collapsed="false">
      <c r="A843" s="0" t="s">
        <v>5748</v>
      </c>
      <c r="B843" s="0" t="s">
        <v>5749</v>
      </c>
      <c r="C843" s="0" t="s">
        <v>5750</v>
      </c>
      <c r="D843" s="0" t="s">
        <v>4016</v>
      </c>
      <c r="E843" s="0" t="n">
        <v>6.4</v>
      </c>
      <c r="F843" s="0" t="n">
        <v>58</v>
      </c>
      <c r="G843" s="5" t="n">
        <v>40197</v>
      </c>
      <c r="H843" s="0" t="s">
        <v>2273</v>
      </c>
      <c r="I843" s="0" t="s">
        <v>5751</v>
      </c>
      <c r="J843" s="6" t="n">
        <v>99081</v>
      </c>
      <c r="K843" s="0" t="s">
        <v>5752</v>
      </c>
      <c r="L843" s="5" t="n">
        <v>40088</v>
      </c>
      <c r="M843" s="0" t="s">
        <v>249</v>
      </c>
      <c r="N843" s="0" t="s">
        <v>2380</v>
      </c>
      <c r="O843" s="0" t="s">
        <v>90</v>
      </c>
      <c r="P843" s="0" t="s">
        <v>5753</v>
      </c>
      <c r="Q843" s="0" t="n">
        <f aca="false">LOOKUP(A843,'budget_gross.tsv'!A$2:A$8468,'budget_gross.tsv'!B$2:B$8468)</f>
        <v>18500000</v>
      </c>
      <c r="R843" s="0" t="n">
        <f aca="false">LOOKUP(A843,'budget_gross.tsv'!A$2:A$8468,'budget_gross.tsv'!C$2:C$8468)</f>
        <v>18439082</v>
      </c>
      <c r="S843" s="1" t="n">
        <f aca="false">R843-Q843</f>
        <v>-60918</v>
      </c>
      <c r="T843" s="2" t="n">
        <f aca="false">Q843 * 1.14</f>
        <v>21090000</v>
      </c>
      <c r="U843" s="2" t="n">
        <f aca="false">R843 * 1.14</f>
        <v>21020553.48</v>
      </c>
      <c r="V843" s="2" t="n">
        <f aca="false">S843 * 1.14</f>
        <v>-69446.52</v>
      </c>
      <c r="W843" s="1" t="n">
        <f aca="false">R843/Q843</f>
        <v>0.996707135135135</v>
      </c>
      <c r="X843" s="3" t="n">
        <v>1</v>
      </c>
    </row>
    <row r="844" customFormat="false" ht="15" hidden="false" customHeight="false" outlineLevel="0" collapsed="false">
      <c r="A844" s="0" t="s">
        <v>5754</v>
      </c>
      <c r="B844" s="0" t="s">
        <v>5755</v>
      </c>
      <c r="C844" s="0" t="s">
        <v>5756</v>
      </c>
      <c r="D844" s="0" t="s">
        <v>4016</v>
      </c>
      <c r="E844" s="0" t="n">
        <v>6.9</v>
      </c>
      <c r="F844" s="0" t="n">
        <v>68</v>
      </c>
      <c r="G844" s="5" t="n">
        <v>40204</v>
      </c>
      <c r="H844" s="0" t="s">
        <v>2688</v>
      </c>
      <c r="I844" s="0" t="s">
        <v>5757</v>
      </c>
      <c r="J844" s="6" t="n">
        <v>57999</v>
      </c>
      <c r="K844" s="0" t="s">
        <v>5758</v>
      </c>
      <c r="L844" s="5" t="n">
        <v>40088</v>
      </c>
      <c r="M844" s="0" t="s">
        <v>1652</v>
      </c>
      <c r="N844" s="0" t="s">
        <v>250</v>
      </c>
      <c r="O844" s="0" t="s">
        <v>864</v>
      </c>
      <c r="P844" s="0" t="s">
        <v>5759</v>
      </c>
      <c r="Q844" s="0" t="n">
        <f aca="false">LOOKUP(A844,'budget_gross.tsv'!A$2:A$8468,'budget_gross.tsv'!B$2:B$8468)</f>
        <v>15000000</v>
      </c>
      <c r="R844" s="0" t="n">
        <f aca="false">LOOKUP(A844,'budget_gross.tsv'!A$2:A$8468,'budget_gross.tsv'!C$2:C$8468)</f>
        <v>13043363</v>
      </c>
      <c r="S844" s="1" t="n">
        <f aca="false">R844-Q844</f>
        <v>-1956637</v>
      </c>
      <c r="T844" s="2" t="n">
        <f aca="false">Q844 * 1.14</f>
        <v>17100000</v>
      </c>
      <c r="U844" s="2" t="n">
        <f aca="false">R844 * 1.14</f>
        <v>14869433.82</v>
      </c>
      <c r="V844" s="2" t="n">
        <f aca="false">S844 * 1.14</f>
        <v>-2230566.18</v>
      </c>
      <c r="W844" s="1" t="n">
        <f aca="false">R844/Q844</f>
        <v>0.869557533333333</v>
      </c>
      <c r="X844" s="3" t="n">
        <v>1</v>
      </c>
    </row>
    <row r="845" customFormat="false" ht="15" hidden="false" customHeight="false" outlineLevel="0" collapsed="false">
      <c r="A845" s="0" t="s">
        <v>5760</v>
      </c>
      <c r="B845" s="0" t="s">
        <v>5761</v>
      </c>
      <c r="C845" s="0" t="s">
        <v>5762</v>
      </c>
      <c r="D845" s="0" t="s">
        <v>4016</v>
      </c>
      <c r="E845" s="0" t="n">
        <v>5.5</v>
      </c>
      <c r="F845" s="0" t="n">
        <v>23</v>
      </c>
      <c r="G845" s="5" t="n">
        <v>40218</v>
      </c>
      <c r="H845" s="0" t="s">
        <v>86</v>
      </c>
      <c r="I845" s="0" t="s">
        <v>5763</v>
      </c>
      <c r="J845" s="6" t="n">
        <v>87321</v>
      </c>
      <c r="K845" s="0" t="s">
        <v>5764</v>
      </c>
      <c r="L845" s="5" t="n">
        <v>40095</v>
      </c>
      <c r="M845" s="0" t="s">
        <v>756</v>
      </c>
      <c r="N845" s="0" t="s">
        <v>376</v>
      </c>
      <c r="O845" s="0" t="s">
        <v>1585</v>
      </c>
      <c r="P845" s="0" t="s">
        <v>5765</v>
      </c>
      <c r="Q845" s="0" t="n">
        <f aca="false">LOOKUP(A845,'budget_gross.tsv'!A$2:A$8468,'budget_gross.tsv'!B$2:B$8468)</f>
        <v>60000000</v>
      </c>
      <c r="R845" s="0" t="n">
        <f aca="false">LOOKUP(A845,'budget_gross.tsv'!A$2:A$8468,'budget_gross.tsv'!C$2:C$8468)</f>
        <v>109205660</v>
      </c>
      <c r="S845" s="1" t="n">
        <f aca="false">R845-Q845</f>
        <v>49205660</v>
      </c>
      <c r="T845" s="2" t="n">
        <f aca="false">Q845 * 1.14</f>
        <v>68400000</v>
      </c>
      <c r="U845" s="2" t="n">
        <f aca="false">R845 * 1.14</f>
        <v>124494452.4</v>
      </c>
      <c r="V845" s="2" t="n">
        <f aca="false">S845 * 1.14</f>
        <v>56094452.4</v>
      </c>
      <c r="W845" s="1" t="n">
        <f aca="false">R845/Q845</f>
        <v>1.82009433333333</v>
      </c>
      <c r="X845" s="3" t="n">
        <v>2</v>
      </c>
    </row>
    <row r="846" customFormat="false" ht="15" hidden="false" customHeight="false" outlineLevel="0" collapsed="false">
      <c r="A846" s="0" t="s">
        <v>5766</v>
      </c>
      <c r="B846" s="0" t="s">
        <v>5767</v>
      </c>
      <c r="C846" s="0" t="s">
        <v>5768</v>
      </c>
      <c r="D846" s="0" t="s">
        <v>4016</v>
      </c>
      <c r="E846" s="0" t="n">
        <v>5.3</v>
      </c>
      <c r="F846" s="0" t="s">
        <v>28</v>
      </c>
      <c r="G846" s="5" t="n">
        <v>40225</v>
      </c>
      <c r="H846" s="0" t="s">
        <v>2496</v>
      </c>
      <c r="I846" s="0" t="s">
        <v>5769</v>
      </c>
      <c r="J846" s="0" t="n">
        <v>469</v>
      </c>
      <c r="K846" s="0" t="s">
        <v>5770</v>
      </c>
      <c r="L846" s="5" t="n">
        <v>40095</v>
      </c>
      <c r="M846" s="0" t="s">
        <v>214</v>
      </c>
      <c r="N846" s="0" t="s">
        <v>925</v>
      </c>
      <c r="O846" s="0" t="s">
        <v>28</v>
      </c>
      <c r="P846" s="0" t="s">
        <v>5771</v>
      </c>
      <c r="Q846" s="0" t="n">
        <f aca="false">LOOKUP(A846,'budget_gross.tsv'!A$2:A$8468,'budget_gross.tsv'!B$2:B$8468)</f>
        <v>3000000</v>
      </c>
      <c r="R846" s="0" t="n">
        <f aca="false">LOOKUP(A846,'budget_gross.tsv'!A$2:A$8468,'budget_gross.tsv'!C$2:C$8468)</f>
        <v>548775</v>
      </c>
      <c r="S846" s="1" t="n">
        <f aca="false">R846-Q846</f>
        <v>-2451225</v>
      </c>
      <c r="T846" s="2" t="n">
        <f aca="false">Q846 * 1.14</f>
        <v>3420000</v>
      </c>
      <c r="U846" s="2" t="n">
        <f aca="false">R846 * 1.14</f>
        <v>625603.5</v>
      </c>
      <c r="V846" s="2" t="n">
        <f aca="false">S846 * 1.14</f>
        <v>-2794396.5</v>
      </c>
      <c r="W846" s="1" t="n">
        <f aca="false">R846/Q846</f>
        <v>0.182925</v>
      </c>
      <c r="X846" s="3" t="n">
        <v>1</v>
      </c>
    </row>
    <row r="847" customFormat="false" ht="15" hidden="false" customHeight="false" outlineLevel="0" collapsed="false">
      <c r="A847" s="0" t="s">
        <v>5772</v>
      </c>
      <c r="B847" s="0" t="s">
        <v>5773</v>
      </c>
      <c r="C847" s="0" t="s">
        <v>5774</v>
      </c>
      <c r="D847" s="0" t="s">
        <v>4016</v>
      </c>
      <c r="E847" s="0" t="n">
        <v>5.9</v>
      </c>
      <c r="F847" s="0" t="n">
        <v>43</v>
      </c>
      <c r="G847" s="5" t="n">
        <v>40232</v>
      </c>
      <c r="H847" s="0" t="s">
        <v>86</v>
      </c>
      <c r="I847" s="0" t="s">
        <v>5775</v>
      </c>
      <c r="J847" s="6" t="n">
        <v>37654</v>
      </c>
      <c r="K847" s="0" t="s">
        <v>4677</v>
      </c>
      <c r="L847" s="5" t="n">
        <v>40109</v>
      </c>
      <c r="M847" s="0" t="s">
        <v>347</v>
      </c>
      <c r="N847" s="0" t="s">
        <v>1193</v>
      </c>
      <c r="O847" s="0" t="s">
        <v>117</v>
      </c>
      <c r="P847" s="0" t="s">
        <v>5776</v>
      </c>
      <c r="Q847" s="0" t="n">
        <f aca="false">LOOKUP(A847,'budget_gross.tsv'!A$2:A$8468,'budget_gross.tsv'!B$2:B$8468)</f>
        <v>40000000</v>
      </c>
      <c r="R847" s="0" t="n">
        <f aca="false">LOOKUP(A847,'budget_gross.tsv'!A$2:A$8468,'budget_gross.tsv'!C$2:C$8468)</f>
        <v>13838130</v>
      </c>
      <c r="S847" s="1" t="n">
        <f aca="false">R847-Q847</f>
        <v>-26161870</v>
      </c>
      <c r="T847" s="2" t="n">
        <f aca="false">Q847 * 1.14</f>
        <v>45600000</v>
      </c>
      <c r="U847" s="2" t="n">
        <f aca="false">R847 * 1.14</f>
        <v>15775468.2</v>
      </c>
      <c r="V847" s="2" t="n">
        <f aca="false">S847 * 1.14</f>
        <v>-29824531.8</v>
      </c>
      <c r="W847" s="1" t="n">
        <f aca="false">R847/Q847</f>
        <v>0.34595325</v>
      </c>
      <c r="X847" s="3" t="n">
        <v>1</v>
      </c>
    </row>
    <row r="848" customFormat="false" ht="15" hidden="false" customHeight="false" outlineLevel="0" collapsed="false">
      <c r="A848" s="0" t="s">
        <v>5777</v>
      </c>
      <c r="B848" s="0" t="s">
        <v>5778</v>
      </c>
      <c r="C848" s="0" t="s">
        <v>5779</v>
      </c>
      <c r="D848" s="0" t="s">
        <v>4016</v>
      </c>
      <c r="E848" s="0" t="n">
        <v>5.9</v>
      </c>
      <c r="F848" s="0" t="n">
        <v>34</v>
      </c>
      <c r="G848" s="5" t="n">
        <v>40253</v>
      </c>
      <c r="H848" s="0" t="s">
        <v>86</v>
      </c>
      <c r="I848" s="0" t="s">
        <v>5780</v>
      </c>
      <c r="J848" s="6" t="n">
        <v>66143</v>
      </c>
      <c r="K848" s="0" t="s">
        <v>5781</v>
      </c>
      <c r="L848" s="5" t="n">
        <v>40123</v>
      </c>
      <c r="M848" s="0" t="s">
        <v>375</v>
      </c>
      <c r="N848" s="0" t="s">
        <v>981</v>
      </c>
      <c r="O848" s="0" t="s">
        <v>90</v>
      </c>
      <c r="P848" s="0" t="s">
        <v>5782</v>
      </c>
      <c r="Q848" s="0" t="n">
        <f aca="false">LOOKUP(A848,'budget_gross.tsv'!A$2:A$8468,'budget_gross.tsv'!B$2:B$8468)</f>
        <v>10000000</v>
      </c>
      <c r="R848" s="0" t="n">
        <f aca="false">LOOKUP(A848,'budget_gross.tsv'!A$2:A$8468,'budget_gross.tsv'!C$2:C$8468)</f>
        <v>25464480</v>
      </c>
      <c r="S848" s="1" t="n">
        <f aca="false">R848-Q848</f>
        <v>15464480</v>
      </c>
      <c r="T848" s="2" t="n">
        <f aca="false">Q848 * 1.14</f>
        <v>11400000</v>
      </c>
      <c r="U848" s="2" t="n">
        <f aca="false">R848 * 1.14</f>
        <v>29029507.2</v>
      </c>
      <c r="V848" s="2" t="n">
        <f aca="false">S848 * 1.14</f>
        <v>17629507.2</v>
      </c>
      <c r="W848" s="1" t="n">
        <f aca="false">R848/Q848</f>
        <v>2.546448</v>
      </c>
      <c r="X848" s="3" t="n">
        <v>3</v>
      </c>
    </row>
    <row r="849" customFormat="false" ht="15" hidden="false" customHeight="false" outlineLevel="0" collapsed="false">
      <c r="A849" s="0" t="s">
        <v>5783</v>
      </c>
      <c r="B849" s="0" t="s">
        <v>5784</v>
      </c>
      <c r="C849" s="0" t="s">
        <v>5785</v>
      </c>
      <c r="D849" s="0" t="s">
        <v>4016</v>
      </c>
      <c r="E849" s="0" t="n">
        <v>5.6</v>
      </c>
      <c r="F849" s="0" t="n">
        <v>47</v>
      </c>
      <c r="G849" s="5" t="n">
        <v>40232</v>
      </c>
      <c r="H849" s="0" t="s">
        <v>2273</v>
      </c>
      <c r="I849" s="0" t="s">
        <v>5786</v>
      </c>
      <c r="J849" s="6" t="n">
        <v>79886</v>
      </c>
      <c r="K849" s="0" t="s">
        <v>5787</v>
      </c>
      <c r="L849" s="5" t="n">
        <v>40123</v>
      </c>
      <c r="M849" s="0" t="s">
        <v>831</v>
      </c>
      <c r="N849" s="0" t="s">
        <v>5788</v>
      </c>
      <c r="O849" s="0" t="s">
        <v>872</v>
      </c>
      <c r="P849" s="0" t="s">
        <v>5789</v>
      </c>
      <c r="Q849" s="0" t="n">
        <f aca="false">LOOKUP(A849,'budget_gross.tsv'!A$2:A$8468,'budget_gross.tsv'!B$2:B$8468)</f>
        <v>16000000</v>
      </c>
      <c r="R849" s="0" t="n">
        <f aca="false">LOOKUP(A849,'budget_gross.tsv'!A$2:A$8468,'budget_gross.tsv'!C$2:C$8468)</f>
        <v>15045676</v>
      </c>
      <c r="S849" s="1" t="n">
        <f aca="false">R849-Q849</f>
        <v>-954324</v>
      </c>
      <c r="T849" s="2" t="n">
        <f aca="false">Q849 * 1.14</f>
        <v>18240000</v>
      </c>
      <c r="U849" s="2" t="n">
        <f aca="false">R849 * 1.14</f>
        <v>17152070.64</v>
      </c>
      <c r="V849" s="2" t="n">
        <f aca="false">S849 * 1.14</f>
        <v>-1087929.36</v>
      </c>
      <c r="W849" s="1" t="n">
        <f aca="false">R849/Q849</f>
        <v>0.94035475</v>
      </c>
      <c r="X849" s="3" t="n">
        <v>1</v>
      </c>
    </row>
    <row r="850" customFormat="false" ht="15" hidden="false" customHeight="false" outlineLevel="0" collapsed="false">
      <c r="A850" s="0" t="s">
        <v>5790</v>
      </c>
      <c r="B850" s="0" t="n">
        <v>2012</v>
      </c>
      <c r="C850" s="0" t="s">
        <v>5791</v>
      </c>
      <c r="D850" s="0" t="s">
        <v>4016</v>
      </c>
      <c r="E850" s="0" t="n">
        <v>5.8</v>
      </c>
      <c r="F850" s="0" t="n">
        <v>49</v>
      </c>
      <c r="G850" s="5" t="n">
        <v>40239</v>
      </c>
      <c r="H850" s="0" t="s">
        <v>5104</v>
      </c>
      <c r="I850" s="0" t="s">
        <v>5792</v>
      </c>
      <c r="J850" s="6" t="n">
        <v>302990</v>
      </c>
      <c r="K850" s="0" t="s">
        <v>5120</v>
      </c>
      <c r="L850" s="5" t="n">
        <v>40130</v>
      </c>
      <c r="M850" s="0" t="s">
        <v>1175</v>
      </c>
      <c r="N850" s="0" t="s">
        <v>1406</v>
      </c>
      <c r="O850" s="0" t="s">
        <v>4616</v>
      </c>
      <c r="P850" s="0" t="s">
        <v>5793</v>
      </c>
      <c r="Q850" s="0" t="n">
        <f aca="false">LOOKUP(A850,'budget_gross.tsv'!A$2:A$8468,'budget_gross.tsv'!B$2:B$8468)</f>
        <v>200000000</v>
      </c>
      <c r="R850" s="0" t="n">
        <f aca="false">LOOKUP(A850,'budget_gross.tsv'!A$2:A$8468,'budget_gross.tsv'!C$2:C$8468)</f>
        <v>166112167</v>
      </c>
      <c r="S850" s="1" t="n">
        <f aca="false">R850-Q850</f>
        <v>-33887833</v>
      </c>
      <c r="T850" s="2" t="n">
        <f aca="false">Q850 * 1.14</f>
        <v>228000000</v>
      </c>
      <c r="U850" s="2" t="n">
        <f aca="false">R850 * 1.14</f>
        <v>189367870.38</v>
      </c>
      <c r="V850" s="2" t="n">
        <f aca="false">S850 * 1.14</f>
        <v>-38632129.62</v>
      </c>
      <c r="W850" s="1" t="n">
        <f aca="false">R850/Q850</f>
        <v>0.830560835</v>
      </c>
      <c r="X850" s="3" t="n">
        <v>1</v>
      </c>
    </row>
    <row r="851" customFormat="false" ht="15" hidden="false" customHeight="false" outlineLevel="0" collapsed="false">
      <c r="A851" s="0" t="s">
        <v>5794</v>
      </c>
      <c r="B851" s="0" t="s">
        <v>5795</v>
      </c>
      <c r="C851" s="0" t="s">
        <v>5796</v>
      </c>
      <c r="D851" s="0" t="s">
        <v>4016</v>
      </c>
      <c r="E851" s="0" t="n">
        <v>6.8</v>
      </c>
      <c r="F851" s="0" t="n">
        <v>62</v>
      </c>
      <c r="G851" s="5" t="n">
        <v>40360</v>
      </c>
      <c r="H851" s="0" t="s">
        <v>5797</v>
      </c>
      <c r="I851" s="0" t="s">
        <v>5798</v>
      </c>
      <c r="J851" s="6" t="n">
        <v>7141</v>
      </c>
      <c r="K851" s="0" t="s">
        <v>5799</v>
      </c>
      <c r="L851" s="5" t="n">
        <v>40136</v>
      </c>
      <c r="M851" s="0" t="s">
        <v>165</v>
      </c>
      <c r="N851" s="0" t="s">
        <v>394</v>
      </c>
      <c r="O851" s="0" t="s">
        <v>28</v>
      </c>
      <c r="P851" s="0" t="s">
        <v>5800</v>
      </c>
      <c r="Q851" s="0" t="n">
        <f aca="false">LOOKUP(A851,'budget_gross.tsv'!A$2:A$8468,'budget_gross.tsv'!B$2:B$8468)</f>
        <v>15500000</v>
      </c>
      <c r="R851" s="0" t="n">
        <f aca="false">LOOKUP(A851,'budget_gross.tsv'!A$2:A$8468,'budget_gross.tsv'!C$2:C$8468)</f>
        <v>317040</v>
      </c>
      <c r="S851" s="1" t="n">
        <f aca="false">R851-Q851</f>
        <v>-15182960</v>
      </c>
      <c r="T851" s="2" t="n">
        <f aca="false">Q851 * 1.14</f>
        <v>17670000</v>
      </c>
      <c r="U851" s="2" t="n">
        <f aca="false">R851 * 1.14</f>
        <v>361425.6</v>
      </c>
      <c r="V851" s="2" t="n">
        <f aca="false">S851 * 1.14</f>
        <v>-17308574.4</v>
      </c>
      <c r="W851" s="1" t="n">
        <f aca="false">R851/Q851</f>
        <v>0.0204541935483871</v>
      </c>
      <c r="X851" s="3" t="n">
        <v>1</v>
      </c>
    </row>
    <row r="852" customFormat="false" ht="15" hidden="false" customHeight="false" outlineLevel="0" collapsed="false">
      <c r="A852" s="0" t="s">
        <v>5801</v>
      </c>
      <c r="B852" s="0" t="s">
        <v>5802</v>
      </c>
      <c r="C852" s="0" t="s">
        <v>5803</v>
      </c>
      <c r="D852" s="0" t="s">
        <v>4016</v>
      </c>
      <c r="E852" s="0" t="n">
        <v>7.7</v>
      </c>
      <c r="F852" s="0" t="n">
        <v>53</v>
      </c>
      <c r="G852" s="5" t="n">
        <v>40260</v>
      </c>
      <c r="H852" s="0" t="s">
        <v>2273</v>
      </c>
      <c r="I852" s="0" t="s">
        <v>5804</v>
      </c>
      <c r="J852" s="6" t="n">
        <v>240860</v>
      </c>
      <c r="K852" s="0" t="s">
        <v>5805</v>
      </c>
      <c r="L852" s="5" t="n">
        <v>40137</v>
      </c>
      <c r="M852" s="0" t="s">
        <v>625</v>
      </c>
      <c r="N852" s="0" t="s">
        <v>2478</v>
      </c>
      <c r="O852" s="0" t="s">
        <v>5806</v>
      </c>
      <c r="P852" s="0" t="s">
        <v>5807</v>
      </c>
      <c r="Q852" s="0" t="n">
        <f aca="false">LOOKUP(A852,'budget_gross.tsv'!A$2:A$8468,'budget_gross.tsv'!B$2:B$8468)</f>
        <v>29000000</v>
      </c>
      <c r="R852" s="0" t="n">
        <f aca="false">LOOKUP(A852,'budget_gross.tsv'!A$2:A$8468,'budget_gross.tsv'!C$2:C$8468)</f>
        <v>255959475</v>
      </c>
      <c r="S852" s="1" t="n">
        <f aca="false">R852-Q852</f>
        <v>226959475</v>
      </c>
      <c r="T852" s="2" t="n">
        <f aca="false">Q852 * 1.14</f>
        <v>33060000</v>
      </c>
      <c r="U852" s="2" t="n">
        <f aca="false">R852 * 1.14</f>
        <v>291793801.5</v>
      </c>
      <c r="V852" s="2" t="n">
        <f aca="false">S852 * 1.14</f>
        <v>258733801.5</v>
      </c>
      <c r="W852" s="1" t="n">
        <f aca="false">R852/Q852</f>
        <v>8.82618879310345</v>
      </c>
      <c r="X852" s="3" t="n">
        <v>4</v>
      </c>
    </row>
    <row r="853" customFormat="false" ht="15" hidden="false" customHeight="false" outlineLevel="0" collapsed="false">
      <c r="A853" s="0" t="s">
        <v>5808</v>
      </c>
      <c r="B853" s="0" t="s">
        <v>5809</v>
      </c>
      <c r="C853" s="0" t="s">
        <v>5810</v>
      </c>
      <c r="D853" s="0" t="s">
        <v>4016</v>
      </c>
      <c r="E853" s="0" t="n">
        <v>4.6</v>
      </c>
      <c r="F853" s="0" t="n">
        <v>44</v>
      </c>
      <c r="G853" s="5" t="n">
        <v>40257</v>
      </c>
      <c r="H853" s="0" t="s">
        <v>2377</v>
      </c>
      <c r="I853" s="0" t="s">
        <v>5811</v>
      </c>
      <c r="J853" s="6" t="n">
        <v>231388</v>
      </c>
      <c r="K853" s="0" t="s">
        <v>5812</v>
      </c>
      <c r="L853" s="5" t="n">
        <v>40137</v>
      </c>
      <c r="M853" s="0" t="s">
        <v>1487</v>
      </c>
      <c r="N853" s="0" t="s">
        <v>3257</v>
      </c>
      <c r="O853" s="0" t="s">
        <v>5813</v>
      </c>
      <c r="P853" s="0" t="s">
        <v>5814</v>
      </c>
      <c r="Q853" s="0" t="n">
        <f aca="false">LOOKUP(A853,'budget_gross.tsv'!A$2:A$8468,'budget_gross.tsv'!B$2:B$8468)</f>
        <v>50000000</v>
      </c>
      <c r="R853" s="0" t="n">
        <f aca="false">LOOKUP(A853,'budget_gross.tsv'!A$2:A$8468,'budget_gross.tsv'!C$2:C$8468)</f>
        <v>296623634</v>
      </c>
      <c r="S853" s="1" t="n">
        <f aca="false">R853-Q853</f>
        <v>246623634</v>
      </c>
      <c r="T853" s="2" t="n">
        <f aca="false">Q853 * 1.14</f>
        <v>57000000</v>
      </c>
      <c r="U853" s="2" t="n">
        <f aca="false">R853 * 1.14</f>
        <v>338150942.76</v>
      </c>
      <c r="V853" s="2" t="n">
        <f aca="false">S853 * 1.14</f>
        <v>281150942.76</v>
      </c>
      <c r="W853" s="1" t="n">
        <f aca="false">R853/Q853</f>
        <v>5.93247268</v>
      </c>
      <c r="X853" s="3" t="n">
        <v>4</v>
      </c>
    </row>
    <row r="854" customFormat="false" ht="15" hidden="false" customHeight="false" outlineLevel="0" collapsed="false">
      <c r="A854" s="0" t="s">
        <v>5815</v>
      </c>
      <c r="B854" s="0" t="s">
        <v>5816</v>
      </c>
      <c r="C854" s="0" t="s">
        <v>5817</v>
      </c>
      <c r="D854" s="0" t="s">
        <v>4016</v>
      </c>
      <c r="E854" s="0" t="n">
        <v>7.2</v>
      </c>
      <c r="F854" s="0" t="n">
        <v>47</v>
      </c>
      <c r="G854" s="5" t="n">
        <v>40232</v>
      </c>
      <c r="H854" s="0" t="s">
        <v>4064</v>
      </c>
      <c r="I854" s="0" t="s">
        <v>5818</v>
      </c>
      <c r="J854" s="6" t="n">
        <v>52647</v>
      </c>
      <c r="K854" s="0" t="s">
        <v>2308</v>
      </c>
      <c r="L854" s="5" t="n">
        <v>40151</v>
      </c>
      <c r="M854" s="0" t="s">
        <v>258</v>
      </c>
      <c r="N854" s="0" t="s">
        <v>1355</v>
      </c>
      <c r="O854" s="0" t="s">
        <v>5819</v>
      </c>
      <c r="P854" s="0" t="s">
        <v>5820</v>
      </c>
      <c r="Q854" s="0" t="n">
        <f aca="false">LOOKUP(A854,'budget_gross.tsv'!A$2:A$8468,'budget_gross.tsv'!B$2:B$8468)</f>
        <v>21000000</v>
      </c>
      <c r="R854" s="0" t="n">
        <f aca="false">LOOKUP(A854,'budget_gross.tsv'!A$2:A$8468,'budget_gross.tsv'!C$2:C$8468)</f>
        <v>8855646</v>
      </c>
      <c r="S854" s="1" t="n">
        <f aca="false">R854-Q854</f>
        <v>-12144354</v>
      </c>
      <c r="T854" s="2" t="n">
        <f aca="false">Q854 * 1.14</f>
        <v>23940000</v>
      </c>
      <c r="U854" s="2" t="n">
        <f aca="false">R854 * 1.14</f>
        <v>10095436.44</v>
      </c>
      <c r="V854" s="2" t="n">
        <f aca="false">S854 * 1.14</f>
        <v>-13844563.56</v>
      </c>
      <c r="W854" s="1" t="n">
        <f aca="false">R854/Q854</f>
        <v>0.421697428571429</v>
      </c>
      <c r="X854" s="3" t="n">
        <v>1</v>
      </c>
    </row>
    <row r="855" customFormat="false" ht="15" hidden="false" customHeight="false" outlineLevel="0" collapsed="false">
      <c r="A855" s="0" t="s">
        <v>5821</v>
      </c>
      <c r="B855" s="0" t="s">
        <v>5822</v>
      </c>
      <c r="C855" s="0" t="s">
        <v>5823</v>
      </c>
      <c r="D855" s="0" t="s">
        <v>4016</v>
      </c>
      <c r="E855" s="0" t="n">
        <v>7.4</v>
      </c>
      <c r="F855" s="0" t="n">
        <v>74</v>
      </c>
      <c r="G855" s="5" t="n">
        <v>40316</v>
      </c>
      <c r="H855" s="0" t="s">
        <v>2273</v>
      </c>
      <c r="I855" s="0" t="s">
        <v>5824</v>
      </c>
      <c r="J855" s="6" t="n">
        <v>131761</v>
      </c>
      <c r="K855" s="0" t="s">
        <v>5825</v>
      </c>
      <c r="L855" s="5" t="n">
        <v>40158</v>
      </c>
      <c r="M855" s="0" t="s">
        <v>445</v>
      </c>
      <c r="N855" s="0" t="s">
        <v>4873</v>
      </c>
      <c r="O855" s="0" t="s">
        <v>5826</v>
      </c>
      <c r="P855" s="0" t="s">
        <v>5827</v>
      </c>
      <c r="Q855" s="0" t="n">
        <f aca="false">LOOKUP(A855,'budget_gross.tsv'!A$2:A$8468,'budget_gross.tsv'!B$2:B$8468)</f>
        <v>60000000</v>
      </c>
      <c r="R855" s="0" t="n">
        <f aca="false">LOOKUP(A855,'budget_gross.tsv'!A$2:A$8468,'budget_gross.tsv'!C$2:C$8468)</f>
        <v>37491364</v>
      </c>
      <c r="S855" s="1" t="n">
        <f aca="false">R855-Q855</f>
        <v>-22508636</v>
      </c>
      <c r="T855" s="2" t="n">
        <f aca="false">Q855 * 1.14</f>
        <v>68400000</v>
      </c>
      <c r="U855" s="2" t="n">
        <f aca="false">R855 * 1.14</f>
        <v>42740154.96</v>
      </c>
      <c r="V855" s="2" t="n">
        <f aca="false">S855 * 1.14</f>
        <v>-25659845.04</v>
      </c>
      <c r="W855" s="1" t="n">
        <f aca="false">R855/Q855</f>
        <v>0.624856066666667</v>
      </c>
      <c r="X855" s="3" t="n">
        <v>1</v>
      </c>
    </row>
    <row r="856" customFormat="false" ht="15" hidden="false" customHeight="false" outlineLevel="0" collapsed="false">
      <c r="A856" s="0" t="s">
        <v>5828</v>
      </c>
      <c r="B856" s="0" t="s">
        <v>5829</v>
      </c>
      <c r="C856" s="0" t="s">
        <v>5830</v>
      </c>
      <c r="D856" s="0" t="s">
        <v>4016</v>
      </c>
      <c r="E856" s="0" t="n">
        <v>7.8</v>
      </c>
      <c r="F856" s="0" t="n">
        <v>83</v>
      </c>
      <c r="G856" s="5" t="n">
        <v>40290</v>
      </c>
      <c r="H856" s="0" t="s">
        <v>95</v>
      </c>
      <c r="I856" s="0" t="s">
        <v>5831</v>
      </c>
      <c r="J856" s="6" t="n">
        <v>949141</v>
      </c>
      <c r="K856" s="0" t="s">
        <v>4043</v>
      </c>
      <c r="L856" s="5" t="n">
        <v>40165</v>
      </c>
      <c r="M856" s="0" t="s">
        <v>5832</v>
      </c>
      <c r="N856" s="0" t="s">
        <v>1193</v>
      </c>
      <c r="O856" s="0" t="s">
        <v>5833</v>
      </c>
      <c r="P856" s="0" t="s">
        <v>5834</v>
      </c>
      <c r="Q856" s="0" t="n">
        <f aca="false">LOOKUP(A856,'budget_gross.tsv'!A$2:A$8468,'budget_gross.tsv'!B$2:B$8468)</f>
        <v>237000000</v>
      </c>
      <c r="R856" s="0" t="n">
        <f aca="false">LOOKUP(A856,'budget_gross.tsv'!A$2:A$8468,'budget_gross.tsv'!C$2:C$8468)</f>
        <v>760507625</v>
      </c>
      <c r="S856" s="1" t="n">
        <f aca="false">R856-Q856</f>
        <v>523507625</v>
      </c>
      <c r="T856" s="2" t="n">
        <f aca="false">Q856 * 1.14</f>
        <v>270180000</v>
      </c>
      <c r="U856" s="2" t="n">
        <f aca="false">R856 * 1.14</f>
        <v>866978692.5</v>
      </c>
      <c r="V856" s="2" t="n">
        <f aca="false">S856 * 1.14</f>
        <v>596798692.5</v>
      </c>
      <c r="W856" s="1" t="n">
        <f aca="false">R856/Q856</f>
        <v>3.20889293248945</v>
      </c>
      <c r="X856" s="3" t="n">
        <v>3</v>
      </c>
    </row>
    <row r="857" customFormat="false" ht="15" hidden="false" customHeight="false" outlineLevel="0" collapsed="false">
      <c r="A857" s="0" t="s">
        <v>5835</v>
      </c>
      <c r="B857" s="0" t="s">
        <v>5836</v>
      </c>
      <c r="C857" s="0" t="s">
        <v>5837</v>
      </c>
      <c r="D857" s="0" t="s">
        <v>4016</v>
      </c>
      <c r="E857" s="0" t="n">
        <v>4.8</v>
      </c>
      <c r="F857" s="0" t="n">
        <v>27</v>
      </c>
      <c r="G857" s="5" t="n">
        <v>40253</v>
      </c>
      <c r="H857" s="0" t="s">
        <v>5104</v>
      </c>
      <c r="I857" s="0" t="s">
        <v>5838</v>
      </c>
      <c r="J857" s="6" t="n">
        <v>31425</v>
      </c>
      <c r="K857" s="0" t="s">
        <v>5839</v>
      </c>
      <c r="L857" s="5" t="n">
        <v>40165</v>
      </c>
      <c r="M857" s="0" t="s">
        <v>180</v>
      </c>
      <c r="N857" s="0" t="s">
        <v>437</v>
      </c>
      <c r="O857" s="0" t="s">
        <v>90</v>
      </c>
      <c r="P857" s="0" t="s">
        <v>5840</v>
      </c>
      <c r="Q857" s="0" t="n">
        <f aca="false">LOOKUP(A857,'budget_gross.tsv'!A$2:A$8468,'budget_gross.tsv'!B$2:B$8468)</f>
        <v>58000000</v>
      </c>
      <c r="R857" s="0" t="n">
        <f aca="false">LOOKUP(A857,'budget_gross.tsv'!A$2:A$8468,'budget_gross.tsv'!C$2:C$8468)</f>
        <v>29580087</v>
      </c>
      <c r="S857" s="1" t="n">
        <f aca="false">R857-Q857</f>
        <v>-28419913</v>
      </c>
      <c r="T857" s="2" t="n">
        <f aca="false">Q857 * 1.14</f>
        <v>66120000</v>
      </c>
      <c r="U857" s="2" t="n">
        <f aca="false">R857 * 1.14</f>
        <v>33721299.18</v>
      </c>
      <c r="V857" s="2" t="n">
        <f aca="false">S857 * 1.14</f>
        <v>-32398700.82</v>
      </c>
      <c r="W857" s="1" t="n">
        <f aca="false">R857/Q857</f>
        <v>0.5100015</v>
      </c>
      <c r="X857" s="3" t="n">
        <v>1</v>
      </c>
    </row>
    <row r="858" customFormat="false" ht="15" hidden="false" customHeight="false" outlineLevel="0" collapsed="false">
      <c r="A858" s="0" t="s">
        <v>5841</v>
      </c>
      <c r="B858" s="0" t="s">
        <v>5842</v>
      </c>
      <c r="C858" s="0" t="s">
        <v>5843</v>
      </c>
      <c r="D858" s="0" t="s">
        <v>4016</v>
      </c>
      <c r="E858" s="0" t="n">
        <v>6.8</v>
      </c>
      <c r="F858" s="0" t="n">
        <v>73</v>
      </c>
      <c r="G858" s="5" t="n">
        <v>40360</v>
      </c>
      <c r="H858" s="0" t="s">
        <v>255</v>
      </c>
      <c r="I858" s="0" t="s">
        <v>5844</v>
      </c>
      <c r="J858" s="6" t="n">
        <v>9673</v>
      </c>
      <c r="K858" s="0" t="s">
        <v>5845</v>
      </c>
      <c r="L858" s="5" t="n">
        <v>40165</v>
      </c>
      <c r="M858" s="0" t="s">
        <v>552</v>
      </c>
      <c r="N858" s="0" t="s">
        <v>446</v>
      </c>
      <c r="O858" s="0" t="s">
        <v>5846</v>
      </c>
      <c r="P858" s="0" t="s">
        <v>5847</v>
      </c>
      <c r="Q858" s="0" t="n">
        <f aca="false">LOOKUP(A858,'budget_gross.tsv'!A$2:A$8468,'budget_gross.tsv'!B$2:B$8468)</f>
        <v>25000000</v>
      </c>
      <c r="R858" s="0" t="n">
        <f aca="false">LOOKUP(A858,'budget_gross.tsv'!A$2:A$8468,'budget_gross.tsv'!C$2:C$8468)</f>
        <v>1186957</v>
      </c>
      <c r="S858" s="1" t="n">
        <f aca="false">R858-Q858</f>
        <v>-23813043</v>
      </c>
      <c r="T858" s="2" t="n">
        <f aca="false">Q858 * 1.14</f>
        <v>28500000</v>
      </c>
      <c r="U858" s="2" t="n">
        <f aca="false">R858 * 1.14</f>
        <v>1353130.98</v>
      </c>
      <c r="V858" s="2" t="n">
        <f aca="false">S858 * 1.14</f>
        <v>-27146869.02</v>
      </c>
      <c r="W858" s="1" t="n">
        <f aca="false">R858/Q858</f>
        <v>0.04747828</v>
      </c>
      <c r="X858" s="3" t="n">
        <v>1</v>
      </c>
    </row>
    <row r="859" customFormat="false" ht="15" hidden="false" customHeight="false" outlineLevel="0" collapsed="false">
      <c r="A859" s="0" t="s">
        <v>5848</v>
      </c>
      <c r="B859" s="0" t="s">
        <v>5849</v>
      </c>
      <c r="C859" s="0" t="s">
        <v>5850</v>
      </c>
      <c r="D859" s="0" t="s">
        <v>4016</v>
      </c>
      <c r="E859" s="0" t="n">
        <v>7.6</v>
      </c>
      <c r="F859" s="0" t="n">
        <v>57</v>
      </c>
      <c r="G859" s="5" t="n">
        <v>40267</v>
      </c>
      <c r="H859" s="0" t="s">
        <v>5337</v>
      </c>
      <c r="I859" s="0" t="s">
        <v>5851</v>
      </c>
      <c r="J859" s="6" t="n">
        <v>508912</v>
      </c>
      <c r="K859" s="0" t="s">
        <v>5852</v>
      </c>
      <c r="L859" s="5" t="n">
        <v>40172</v>
      </c>
      <c r="M859" s="0" t="s">
        <v>1079</v>
      </c>
      <c r="N859" s="0" t="s">
        <v>2041</v>
      </c>
      <c r="O859" s="0" t="s">
        <v>5853</v>
      </c>
      <c r="P859" s="0" t="s">
        <v>5854</v>
      </c>
      <c r="Q859" s="0" t="n">
        <f aca="false">LOOKUP(A859,'budget_gross.tsv'!A$2:A$8468,'budget_gross.tsv'!B$2:B$8468)</f>
        <v>90000000</v>
      </c>
      <c r="R859" s="0" t="n">
        <f aca="false">LOOKUP(A859,'budget_gross.tsv'!A$2:A$8468,'budget_gross.tsv'!C$2:C$8468)</f>
        <v>209028679</v>
      </c>
      <c r="S859" s="1" t="n">
        <f aca="false">R859-Q859</f>
        <v>119028679</v>
      </c>
      <c r="T859" s="2" t="n">
        <f aca="false">Q859 * 1.14</f>
        <v>102600000</v>
      </c>
      <c r="U859" s="2" t="n">
        <f aca="false">R859 * 1.14</f>
        <v>238292694.06</v>
      </c>
      <c r="V859" s="2" t="n">
        <f aca="false">S859 * 1.14</f>
        <v>135692694.06</v>
      </c>
      <c r="W859" s="1" t="n">
        <f aca="false">R859/Q859</f>
        <v>2.32254087777778</v>
      </c>
      <c r="X859" s="3" t="n">
        <v>3</v>
      </c>
    </row>
    <row r="860" customFormat="false" ht="15" hidden="false" customHeight="false" outlineLevel="0" collapsed="false">
      <c r="A860" s="0" t="s">
        <v>5855</v>
      </c>
      <c r="B860" s="0" t="s">
        <v>5856</v>
      </c>
      <c r="C860" s="0" t="s">
        <v>5857</v>
      </c>
      <c r="D860" s="0" t="s">
        <v>4016</v>
      </c>
      <c r="E860" s="0" t="n">
        <v>5.8</v>
      </c>
      <c r="F860" s="0" t="n">
        <v>49</v>
      </c>
      <c r="G860" s="5" t="n">
        <v>40302</v>
      </c>
      <c r="H860" s="0" t="s">
        <v>2980</v>
      </c>
      <c r="I860" s="0" t="s">
        <v>5858</v>
      </c>
      <c r="J860" s="6" t="n">
        <v>38898</v>
      </c>
      <c r="K860" s="0" t="s">
        <v>3570</v>
      </c>
      <c r="L860" s="5" t="n">
        <v>40172</v>
      </c>
      <c r="M860" s="0" t="s">
        <v>355</v>
      </c>
      <c r="N860" s="0" t="s">
        <v>5859</v>
      </c>
      <c r="O860" s="0" t="s">
        <v>5860</v>
      </c>
      <c r="P860" s="0" t="s">
        <v>5861</v>
      </c>
      <c r="Q860" s="0" t="n">
        <f aca="false">LOOKUP(A860,'budget_gross.tsv'!A$2:A$8468,'budget_gross.tsv'!B$2:B$8468)</f>
        <v>80000000</v>
      </c>
      <c r="R860" s="0" t="n">
        <f aca="false">LOOKUP(A860,'budget_gross.tsv'!A$2:A$8468,'budget_gross.tsv'!C$2:C$8468)</f>
        <v>19664021</v>
      </c>
      <c r="S860" s="1" t="n">
        <f aca="false">R860-Q860</f>
        <v>-60335979</v>
      </c>
      <c r="T860" s="2" t="n">
        <f aca="false">Q860 * 1.14</f>
        <v>91200000</v>
      </c>
      <c r="U860" s="2" t="n">
        <f aca="false">R860 * 1.14</f>
        <v>22416983.94</v>
      </c>
      <c r="V860" s="2" t="n">
        <f aca="false">S860 * 1.14</f>
        <v>-68783016.06</v>
      </c>
      <c r="W860" s="1" t="n">
        <f aca="false">R860/Q860</f>
        <v>0.2458002625</v>
      </c>
      <c r="X860" s="3" t="n">
        <v>1</v>
      </c>
    </row>
    <row r="861" customFormat="false" ht="15" hidden="false" customHeight="false" outlineLevel="0" collapsed="false">
      <c r="A861" s="0" t="s">
        <v>5862</v>
      </c>
      <c r="B861" s="0" t="s">
        <v>5863</v>
      </c>
      <c r="C861" s="0" t="s">
        <v>5864</v>
      </c>
      <c r="D861" s="0" t="s">
        <v>4016</v>
      </c>
      <c r="E861" s="0" t="n">
        <v>8.4</v>
      </c>
      <c r="F861" s="0" t="n">
        <v>67</v>
      </c>
      <c r="G861" s="5" t="n">
        <v>40659</v>
      </c>
      <c r="H861" s="0" t="s">
        <v>574</v>
      </c>
      <c r="I861" s="0" t="s">
        <v>5865</v>
      </c>
      <c r="J861" s="6" t="n">
        <v>248467</v>
      </c>
      <c r="K861" s="0" t="s">
        <v>5866</v>
      </c>
      <c r="L861" s="5" t="n">
        <v>40172</v>
      </c>
      <c r="M861" s="0" t="s">
        <v>958</v>
      </c>
      <c r="N861" s="0" t="s">
        <v>33</v>
      </c>
      <c r="O861" s="0" t="s">
        <v>5867</v>
      </c>
      <c r="P861" s="0" t="s">
        <v>5868</v>
      </c>
      <c r="Q861" s="0" t="n">
        <f aca="false">LOOKUP(A861,'budget_gross.tsv'!A$2:A$8468,'budget_gross.tsv'!B$2:B$8468)</f>
        <v>550000000</v>
      </c>
      <c r="R861" s="0" t="n">
        <f aca="false">LOOKUP(A861,'budget_gross.tsv'!A$2:A$8468,'budget_gross.tsv'!C$2:C$8468)</f>
        <v>6532908</v>
      </c>
      <c r="S861" s="1" t="n">
        <f aca="false">R861-Q861</f>
        <v>-543467092</v>
      </c>
      <c r="T861" s="2" t="n">
        <f aca="false">Q861 * 1.14</f>
        <v>627000000</v>
      </c>
      <c r="U861" s="2" t="n">
        <f aca="false">R861 * 1.14</f>
        <v>7447515.12</v>
      </c>
      <c r="V861" s="2" t="n">
        <f aca="false">S861 * 1.14</f>
        <v>-619552484.88</v>
      </c>
      <c r="W861" s="1" t="n">
        <f aca="false">R861/Q861</f>
        <v>0.0118780145454545</v>
      </c>
      <c r="X861" s="3" t="n">
        <v>1</v>
      </c>
    </row>
    <row r="862" customFormat="false" ht="15" hidden="false" customHeight="false" outlineLevel="0" collapsed="false">
      <c r="A862" s="0" t="s">
        <v>5869</v>
      </c>
      <c r="B862" s="0" t="s">
        <v>5870</v>
      </c>
      <c r="C862" s="0" t="s">
        <v>5871</v>
      </c>
      <c r="D862" s="0" t="s">
        <v>4016</v>
      </c>
      <c r="E862" s="0" t="n">
        <v>6.8</v>
      </c>
      <c r="F862" s="0" t="n">
        <v>65</v>
      </c>
      <c r="G862" s="5" t="n">
        <v>40295</v>
      </c>
      <c r="H862" s="0" t="s">
        <v>2987</v>
      </c>
      <c r="I862" s="0" t="s">
        <v>5872</v>
      </c>
      <c r="J862" s="6" t="n">
        <v>131404</v>
      </c>
      <c r="K862" s="0" t="s">
        <v>5873</v>
      </c>
      <c r="L862" s="5" t="n">
        <v>40186</v>
      </c>
      <c r="M862" s="0" t="s">
        <v>1271</v>
      </c>
      <c r="N862" s="0" t="s">
        <v>5874</v>
      </c>
      <c r="O862" s="0" t="s">
        <v>5875</v>
      </c>
      <c r="P862" s="0" t="s">
        <v>5876</v>
      </c>
      <c r="Q862" s="0" t="n">
        <f aca="false">LOOKUP(A862,'budget_gross.tsv'!A$2:A$8468,'budget_gross.tsv'!B$2:B$8468)</f>
        <v>40000000</v>
      </c>
      <c r="R862" s="0" t="n">
        <f aca="false">LOOKUP(A862,'budget_gross.tsv'!A$2:A$8468,'budget_gross.tsv'!C$2:C$8468)</f>
        <v>7689607</v>
      </c>
      <c r="S862" s="1" t="n">
        <f aca="false">R862-Q862</f>
        <v>-32310393</v>
      </c>
      <c r="T862" s="2" t="n">
        <f aca="false">Q862 * 1.12</f>
        <v>44800000</v>
      </c>
      <c r="U862" s="2" t="n">
        <f aca="false">R862 * 1.12</f>
        <v>8612359.84</v>
      </c>
      <c r="V862" s="2" t="n">
        <f aca="false">S862 * 1.12</f>
        <v>-36187640.16</v>
      </c>
      <c r="W862" s="1" t="n">
        <f aca="false">R862/Q862</f>
        <v>0.192240175</v>
      </c>
      <c r="X862" s="3" t="n">
        <v>1</v>
      </c>
    </row>
    <row r="863" customFormat="false" ht="15" hidden="false" customHeight="false" outlineLevel="0" collapsed="false">
      <c r="A863" s="0" t="s">
        <v>5877</v>
      </c>
      <c r="B863" s="0" t="s">
        <v>5878</v>
      </c>
      <c r="C863" s="0" t="s">
        <v>5879</v>
      </c>
      <c r="D863" s="0" t="s">
        <v>4016</v>
      </c>
      <c r="E863" s="0" t="n">
        <v>6.3</v>
      </c>
      <c r="F863" s="0" t="n">
        <v>54</v>
      </c>
      <c r="G863" s="5" t="n">
        <v>40799</v>
      </c>
      <c r="H863" s="0" t="s">
        <v>5880</v>
      </c>
      <c r="I863" s="0" t="s">
        <v>5881</v>
      </c>
      <c r="J863" s="6" t="n">
        <v>1467</v>
      </c>
      <c r="K863" s="0" t="s">
        <v>5882</v>
      </c>
      <c r="L863" s="5" t="n">
        <v>40192</v>
      </c>
      <c r="M863" s="0" t="s">
        <v>107</v>
      </c>
      <c r="N863" s="0" t="s">
        <v>2666</v>
      </c>
      <c r="O863" s="0" t="s">
        <v>5883</v>
      </c>
      <c r="P863" s="0" t="s">
        <v>5884</v>
      </c>
      <c r="Q863" s="0" t="n">
        <f aca="false">LOOKUP(A863,'budget_gross.tsv'!A$2:A$8468,'budget_gross.tsv'!B$2:B$8468)</f>
        <v>6500000</v>
      </c>
      <c r="R863" s="0" t="n">
        <f aca="false">LOOKUP(A863,'budget_gross.tsv'!A$2:A$8468,'budget_gross.tsv'!C$2:C$8468)</f>
        <v>110029</v>
      </c>
      <c r="S863" s="1" t="n">
        <f aca="false">R863-Q863</f>
        <v>-6389971</v>
      </c>
      <c r="T863" s="2" t="n">
        <f aca="false">Q863 * 1.12</f>
        <v>7280000</v>
      </c>
      <c r="U863" s="2" t="n">
        <f aca="false">R863 * 1.12</f>
        <v>123232.48</v>
      </c>
      <c r="V863" s="2" t="n">
        <f aca="false">S863 * 1.12</f>
        <v>-7156767.52</v>
      </c>
      <c r="W863" s="1" t="n">
        <f aca="false">R863/Q863</f>
        <v>0.0169275384615385</v>
      </c>
      <c r="X863" s="3" t="n">
        <v>1</v>
      </c>
    </row>
    <row r="864" customFormat="false" ht="15" hidden="false" customHeight="false" outlineLevel="0" collapsed="false">
      <c r="A864" s="0" t="s">
        <v>5885</v>
      </c>
      <c r="B864" s="0" t="s">
        <v>5886</v>
      </c>
      <c r="C864" s="0" t="s">
        <v>5887</v>
      </c>
      <c r="D864" s="0" t="s">
        <v>4016</v>
      </c>
      <c r="E864" s="0" t="n">
        <v>6.7</v>
      </c>
      <c r="F864" s="0" t="n">
        <v>42</v>
      </c>
      <c r="G864" s="5" t="n">
        <v>40288</v>
      </c>
      <c r="H864" s="0" t="s">
        <v>194</v>
      </c>
      <c r="I864" s="0" t="s">
        <v>5888</v>
      </c>
      <c r="J864" s="6" t="n">
        <v>130873</v>
      </c>
      <c r="K864" s="0" t="s">
        <v>4765</v>
      </c>
      <c r="L864" s="5" t="n">
        <v>40193</v>
      </c>
      <c r="M864" s="0" t="s">
        <v>656</v>
      </c>
      <c r="N864" s="0" t="s">
        <v>5889</v>
      </c>
      <c r="O864" s="0" t="s">
        <v>5890</v>
      </c>
      <c r="P864" s="0" t="s">
        <v>5891</v>
      </c>
      <c r="Q864" s="0" t="n">
        <f aca="false">LOOKUP(A864,'budget_gross.tsv'!A$2:A$8468,'budget_gross.tsv'!B$2:B$8468)</f>
        <v>65000000</v>
      </c>
      <c r="R864" s="0" t="n">
        <f aca="false">LOOKUP(A864,'budget_gross.tsv'!A$2:A$8468,'budget_gross.tsv'!C$2:C$8468)</f>
        <v>43818839</v>
      </c>
      <c r="S864" s="1" t="n">
        <f aca="false">R864-Q864</f>
        <v>-21181161</v>
      </c>
      <c r="T864" s="2" t="n">
        <f aca="false">Q864 * 1.12</f>
        <v>72800000</v>
      </c>
      <c r="U864" s="2" t="n">
        <f aca="false">R864 * 1.12</f>
        <v>49077099.68</v>
      </c>
      <c r="V864" s="2" t="n">
        <f aca="false">S864 * 1.12</f>
        <v>-23722900.32</v>
      </c>
      <c r="W864" s="1" t="n">
        <f aca="false">R864/Q864</f>
        <v>0.674135984615385</v>
      </c>
      <c r="X864" s="3" t="n">
        <v>1</v>
      </c>
    </row>
    <row r="865" customFormat="false" ht="15" hidden="false" customHeight="false" outlineLevel="0" collapsed="false">
      <c r="A865" s="0" t="s">
        <v>5892</v>
      </c>
      <c r="B865" s="0" t="s">
        <v>5893</v>
      </c>
      <c r="C865" s="0" t="s">
        <v>5894</v>
      </c>
      <c r="D865" s="0" t="s">
        <v>4016</v>
      </c>
      <c r="E865" s="0" t="n">
        <v>5.5</v>
      </c>
      <c r="F865" s="0" t="n">
        <v>25</v>
      </c>
      <c r="G865" s="5" t="n">
        <v>40344</v>
      </c>
      <c r="H865" s="0" t="s">
        <v>147</v>
      </c>
      <c r="I865" s="0" t="s">
        <v>5895</v>
      </c>
      <c r="J865" s="6" t="n">
        <v>53180</v>
      </c>
      <c r="K865" s="0" t="s">
        <v>5896</v>
      </c>
      <c r="L865" s="5" t="n">
        <v>40207</v>
      </c>
      <c r="M865" s="0" t="s">
        <v>1512</v>
      </c>
      <c r="N865" s="0" t="s">
        <v>428</v>
      </c>
      <c r="O865" s="0" t="s">
        <v>100</v>
      </c>
      <c r="P865" s="0" t="s">
        <v>5897</v>
      </c>
      <c r="Q865" s="0" t="n">
        <f aca="false">LOOKUP(A865,'budget_gross.tsv'!A$2:A$8468,'budget_gross.tsv'!B$2:B$8468)</f>
        <v>55000000</v>
      </c>
      <c r="R865" s="0" t="n">
        <f aca="false">LOOKUP(A865,'budget_gross.tsv'!A$2:A$8468,'budget_gross.tsv'!C$2:C$8468)</f>
        <v>32669555</v>
      </c>
      <c r="S865" s="1" t="n">
        <f aca="false">R865-Q865</f>
        <v>-22330445</v>
      </c>
      <c r="T865" s="2" t="n">
        <f aca="false">Q865 * 1.12</f>
        <v>61600000</v>
      </c>
      <c r="U865" s="2" t="n">
        <f aca="false">R865 * 1.12</f>
        <v>36589901.6</v>
      </c>
      <c r="V865" s="2" t="n">
        <f aca="false">S865 * 1.12</f>
        <v>-25010098.4</v>
      </c>
      <c r="W865" s="1" t="n">
        <f aca="false">R865/Q865</f>
        <v>0.593991909090909</v>
      </c>
      <c r="X865" s="3" t="n">
        <v>1</v>
      </c>
    </row>
    <row r="866" customFormat="false" ht="15" hidden="false" customHeight="false" outlineLevel="0" collapsed="false">
      <c r="A866" s="0" t="s">
        <v>5898</v>
      </c>
      <c r="B866" s="0" t="s">
        <v>5899</v>
      </c>
      <c r="C866" s="0" t="s">
        <v>5900</v>
      </c>
      <c r="D866" s="0" t="s">
        <v>4016</v>
      </c>
      <c r="E866" s="0" t="n">
        <v>5</v>
      </c>
      <c r="F866" s="0" t="s">
        <v>28</v>
      </c>
      <c r="G866" s="5" t="n">
        <v>40302</v>
      </c>
      <c r="H866" s="0" t="s">
        <v>5901</v>
      </c>
      <c r="I866" s="0" t="s">
        <v>5902</v>
      </c>
      <c r="J866" s="0" t="n">
        <v>682</v>
      </c>
      <c r="K866" s="0" t="s">
        <v>5903</v>
      </c>
      <c r="L866" s="5" t="n">
        <v>40207</v>
      </c>
      <c r="M866" s="0" t="s">
        <v>879</v>
      </c>
      <c r="N866" s="0" t="s">
        <v>446</v>
      </c>
      <c r="O866" s="0" t="s">
        <v>781</v>
      </c>
      <c r="P866" s="0" t="s">
        <v>5904</v>
      </c>
      <c r="Q866" s="0" t="n">
        <f aca="false">LOOKUP(A866,'budget_gross.tsv'!A$2:A$8468,'budget_gross.tsv'!B$2:B$8468)</f>
        <v>7000000</v>
      </c>
      <c r="R866" s="0" t="n">
        <f aca="false">LOOKUP(A866,'budget_gross.tsv'!A$2:A$8468,'budget_gross.tsv'!C$2:C$8468)</f>
        <v>514522</v>
      </c>
      <c r="S866" s="1" t="n">
        <f aca="false">R866-Q866</f>
        <v>-6485478</v>
      </c>
      <c r="T866" s="2" t="n">
        <f aca="false">Q866 * 1.12</f>
        <v>7840000</v>
      </c>
      <c r="U866" s="2" t="n">
        <f aca="false">R866 * 1.12</f>
        <v>576264.64</v>
      </c>
      <c r="V866" s="2" t="n">
        <f aca="false">S866 * 1.12</f>
        <v>-7263735.36</v>
      </c>
      <c r="W866" s="1" t="n">
        <f aca="false">R866/Q866</f>
        <v>0.0735031428571429</v>
      </c>
      <c r="X866" s="3" t="n">
        <v>1</v>
      </c>
    </row>
    <row r="867" customFormat="false" ht="15" hidden="false" customHeight="false" outlineLevel="0" collapsed="false">
      <c r="A867" s="0" t="s">
        <v>5905</v>
      </c>
      <c r="B867" s="0" t="s">
        <v>5906</v>
      </c>
      <c r="C867" s="0" t="s">
        <v>5907</v>
      </c>
      <c r="D867" s="0" t="s">
        <v>4016</v>
      </c>
      <c r="E867" s="0" t="n">
        <v>5.7</v>
      </c>
      <c r="F867" s="0" t="n">
        <v>34</v>
      </c>
      <c r="G867" s="5" t="n">
        <v>40316</v>
      </c>
      <c r="H867" s="0" t="s">
        <v>5908</v>
      </c>
      <c r="I867" s="0" t="s">
        <v>5909</v>
      </c>
      <c r="J867" s="6" t="n">
        <v>99555</v>
      </c>
      <c r="K867" s="0" t="s">
        <v>5910</v>
      </c>
      <c r="L867" s="5" t="n">
        <v>40221</v>
      </c>
      <c r="M867" s="0" t="s">
        <v>1987</v>
      </c>
      <c r="N867" s="0" t="s">
        <v>428</v>
      </c>
      <c r="O867" s="0" t="s">
        <v>2282</v>
      </c>
      <c r="P867" s="0" t="s">
        <v>5911</v>
      </c>
      <c r="Q867" s="0" t="n">
        <f aca="false">LOOKUP(A867,'budget_gross.tsv'!A$2:A$8468,'budget_gross.tsv'!B$2:B$8468)</f>
        <v>52000000</v>
      </c>
      <c r="R867" s="0" t="n">
        <f aca="false">LOOKUP(A867,'budget_gross.tsv'!A$2:A$8468,'budget_gross.tsv'!C$2:C$8468)</f>
        <v>110485654</v>
      </c>
      <c r="S867" s="1" t="n">
        <f aca="false">R867-Q867</f>
        <v>58485654</v>
      </c>
      <c r="T867" s="2" t="n">
        <f aca="false">Q867 * 1.12</f>
        <v>58240000</v>
      </c>
      <c r="U867" s="2" t="n">
        <f aca="false">R867 * 1.12</f>
        <v>123743932.48</v>
      </c>
      <c r="V867" s="2" t="n">
        <f aca="false">S867 * 1.12</f>
        <v>65503932.48</v>
      </c>
      <c r="W867" s="1" t="n">
        <f aca="false">R867/Q867</f>
        <v>2.12472411538462</v>
      </c>
      <c r="X867" s="3" t="n">
        <v>3</v>
      </c>
    </row>
    <row r="868" customFormat="false" ht="15" hidden="false" customHeight="false" outlineLevel="0" collapsed="false">
      <c r="A868" s="0" t="s">
        <v>5912</v>
      </c>
      <c r="B868" s="0" t="s">
        <v>5913</v>
      </c>
      <c r="C868" s="0" t="s">
        <v>5914</v>
      </c>
      <c r="D868" s="0" t="s">
        <v>4016</v>
      </c>
      <c r="E868" s="0" t="n">
        <v>8</v>
      </c>
      <c r="F868" s="0" t="n">
        <v>50</v>
      </c>
      <c r="G868" s="5" t="n">
        <v>40400</v>
      </c>
      <c r="H868" s="0" t="s">
        <v>1441</v>
      </c>
      <c r="I868" s="0" t="s">
        <v>5915</v>
      </c>
      <c r="J868" s="6" t="n">
        <v>80767</v>
      </c>
      <c r="K868" s="0" t="s">
        <v>5916</v>
      </c>
      <c r="L868" s="5" t="n">
        <v>40221</v>
      </c>
      <c r="M868" s="0" t="s">
        <v>5424</v>
      </c>
      <c r="N868" s="0" t="s">
        <v>4254</v>
      </c>
      <c r="O868" s="0" t="s">
        <v>5917</v>
      </c>
      <c r="P868" s="0" t="s">
        <v>5918</v>
      </c>
      <c r="Q868" s="0" t="n">
        <f aca="false">LOOKUP(A868,'budget_gross.tsv'!A$2:A$8468,'budget_gross.tsv'!B$2:B$8468)</f>
        <v>12000000</v>
      </c>
      <c r="R868" s="0" t="n">
        <f aca="false">LOOKUP(A868,'budget_gross.tsv'!A$2:A$8468,'budget_gross.tsv'!C$2:C$8468)</f>
        <v>4018695</v>
      </c>
      <c r="S868" s="1" t="n">
        <f aca="false">R868-Q868</f>
        <v>-7981305</v>
      </c>
      <c r="T868" s="2" t="n">
        <f aca="false">Q868 * 1.12</f>
        <v>13440000</v>
      </c>
      <c r="U868" s="2" t="n">
        <f aca="false">R868 * 1.12</f>
        <v>4500938.4</v>
      </c>
      <c r="V868" s="2" t="n">
        <f aca="false">S868 * 1.12</f>
        <v>-8939061.6</v>
      </c>
      <c r="W868" s="1" t="n">
        <f aca="false">R868/Q868</f>
        <v>0.33489125</v>
      </c>
      <c r="X868" s="3" t="n">
        <v>1</v>
      </c>
    </row>
    <row r="869" customFormat="false" ht="15" hidden="false" customHeight="false" outlineLevel="0" collapsed="false">
      <c r="A869" s="0" t="s">
        <v>5919</v>
      </c>
      <c r="B869" s="0" t="s">
        <v>5920</v>
      </c>
      <c r="C869" s="0" t="s">
        <v>5921</v>
      </c>
      <c r="D869" s="0" t="s">
        <v>4016</v>
      </c>
      <c r="E869" s="0" t="n">
        <v>6.8</v>
      </c>
      <c r="F869" s="0" t="n">
        <v>65</v>
      </c>
      <c r="G869" s="5" t="n">
        <v>40442</v>
      </c>
      <c r="H869" s="0" t="s">
        <v>3192</v>
      </c>
      <c r="I869" s="0" t="s">
        <v>5922</v>
      </c>
      <c r="J869" s="6" t="n">
        <v>17877</v>
      </c>
      <c r="K869" s="0" t="s">
        <v>5923</v>
      </c>
      <c r="L869" s="5" t="n">
        <v>40242</v>
      </c>
      <c r="M869" s="0" t="s">
        <v>1652</v>
      </c>
      <c r="N869" s="0" t="s">
        <v>1780</v>
      </c>
      <c r="O869" s="0" t="s">
        <v>1100</v>
      </c>
      <c r="P869" s="0" t="s">
        <v>5924</v>
      </c>
      <c r="Q869" s="0" t="n">
        <f aca="false">LOOKUP(A869,'budget_gross.tsv'!A$2:A$8468,'budget_gross.tsv'!B$2:B$8468)</f>
        <v>12000000</v>
      </c>
      <c r="R869" s="0" t="n">
        <f aca="false">LOOKUP(A869,'budget_gross.tsv'!A$2:A$8468,'budget_gross.tsv'!C$2:C$8468)</f>
        <v>548934</v>
      </c>
      <c r="S869" s="1" t="n">
        <f aca="false">R869-Q869</f>
        <v>-11451066</v>
      </c>
      <c r="T869" s="2" t="n">
        <f aca="false">Q869 * 1.12</f>
        <v>13440000</v>
      </c>
      <c r="U869" s="2" t="n">
        <f aca="false">R869 * 1.12</f>
        <v>614806.08</v>
      </c>
      <c r="V869" s="2" t="n">
        <f aca="false">S869 * 1.12</f>
        <v>-12825193.92</v>
      </c>
      <c r="W869" s="1" t="n">
        <f aca="false">R869/Q869</f>
        <v>0.0457445</v>
      </c>
      <c r="X869" s="3" t="n">
        <v>1</v>
      </c>
    </row>
    <row r="870" customFormat="false" ht="15" hidden="false" customHeight="false" outlineLevel="0" collapsed="false">
      <c r="A870" s="0" t="s">
        <v>5925</v>
      </c>
      <c r="B870" s="0" t="s">
        <v>5926</v>
      </c>
      <c r="C870" s="0" t="s">
        <v>5927</v>
      </c>
      <c r="D870" s="0" t="s">
        <v>4016</v>
      </c>
      <c r="E870" s="0" t="n">
        <v>4.9</v>
      </c>
      <c r="F870" s="0" t="n">
        <v>38</v>
      </c>
      <c r="G870" s="5" t="n">
        <v>40372</v>
      </c>
      <c r="H870" s="0" t="s">
        <v>1441</v>
      </c>
      <c r="I870" s="0" t="s">
        <v>5928</v>
      </c>
      <c r="J870" s="6" t="n">
        <v>5943</v>
      </c>
      <c r="K870" s="0" t="s">
        <v>5929</v>
      </c>
      <c r="L870" s="5" t="n">
        <v>40249</v>
      </c>
      <c r="M870" s="0" t="s">
        <v>180</v>
      </c>
      <c r="N870" s="0" t="s">
        <v>428</v>
      </c>
      <c r="O870" s="0" t="s">
        <v>100</v>
      </c>
      <c r="P870" s="0" t="s">
        <v>5930</v>
      </c>
      <c r="Q870" s="0" t="n">
        <f aca="false">LOOKUP(A870,'budget_gross.tsv'!A$2:A$8468,'budget_gross.tsv'!B$2:B$8468)</f>
        <v>14000000</v>
      </c>
      <c r="R870" s="0" t="n">
        <f aca="false">LOOKUP(A870,'budget_gross.tsv'!A$2:A$8468,'budget_gross.tsv'!C$2:C$8468)</f>
        <v>20246959</v>
      </c>
      <c r="S870" s="1" t="n">
        <f aca="false">R870-Q870</f>
        <v>6246959</v>
      </c>
      <c r="T870" s="2" t="n">
        <f aca="false">Q870 * 1.12</f>
        <v>15680000</v>
      </c>
      <c r="U870" s="2" t="n">
        <f aca="false">R870 * 1.12</f>
        <v>22676594.08</v>
      </c>
      <c r="V870" s="2" t="n">
        <f aca="false">S870 * 1.12</f>
        <v>6996594.08</v>
      </c>
      <c r="W870" s="1" t="n">
        <f aca="false">R870/Q870</f>
        <v>1.44621135714286</v>
      </c>
      <c r="X870" s="3" t="n">
        <v>2</v>
      </c>
    </row>
    <row r="871" customFormat="false" ht="15" hidden="false" customHeight="false" outlineLevel="0" collapsed="false">
      <c r="A871" s="0" t="s">
        <v>5931</v>
      </c>
      <c r="B871" s="0" t="s">
        <v>5932</v>
      </c>
      <c r="C871" s="0" t="s">
        <v>5933</v>
      </c>
      <c r="D871" s="0" t="s">
        <v>4016</v>
      </c>
      <c r="E871" s="0" t="n">
        <v>5.5</v>
      </c>
      <c r="F871" s="0" t="n">
        <v>22</v>
      </c>
      <c r="G871" s="5" t="n">
        <v>40372</v>
      </c>
      <c r="H871" s="0" t="s">
        <v>1397</v>
      </c>
      <c r="I871" s="0" t="s">
        <v>5934</v>
      </c>
      <c r="J871" s="6" t="n">
        <v>102266</v>
      </c>
      <c r="K871" s="0" t="s">
        <v>5063</v>
      </c>
      <c r="L871" s="5" t="n">
        <v>40256</v>
      </c>
      <c r="M871" s="0" t="s">
        <v>879</v>
      </c>
      <c r="N871" s="0" t="s">
        <v>5935</v>
      </c>
      <c r="O871" s="0" t="s">
        <v>1840</v>
      </c>
      <c r="P871" s="0" t="s">
        <v>5936</v>
      </c>
      <c r="Q871" s="0" t="n">
        <f aca="false">LOOKUP(A871,'budget_gross.tsv'!A$2:A$8468,'budget_gross.tsv'!B$2:B$8468)</f>
        <v>40000000</v>
      </c>
      <c r="R871" s="0" t="n">
        <f aca="false">LOOKUP(A871,'budget_gross.tsv'!A$2:A$8468,'budget_gross.tsv'!C$2:C$8468)</f>
        <v>67061228</v>
      </c>
      <c r="S871" s="1" t="n">
        <f aca="false">R871-Q871</f>
        <v>27061228</v>
      </c>
      <c r="T871" s="2" t="n">
        <f aca="false">Q871 * 1.12</f>
        <v>44800000</v>
      </c>
      <c r="U871" s="2" t="n">
        <f aca="false">R871 * 1.12</f>
        <v>75108575.36</v>
      </c>
      <c r="V871" s="2" t="n">
        <f aca="false">S871 * 1.12</f>
        <v>30308575.36</v>
      </c>
      <c r="W871" s="1" t="n">
        <f aca="false">R871/Q871</f>
        <v>1.6765307</v>
      </c>
      <c r="X871" s="3" t="n">
        <v>2</v>
      </c>
    </row>
    <row r="872" customFormat="false" ht="15" hidden="false" customHeight="false" outlineLevel="0" collapsed="false">
      <c r="A872" s="0" t="s">
        <v>5937</v>
      </c>
      <c r="B872" s="0" t="s">
        <v>5938</v>
      </c>
      <c r="C872" s="0" t="s">
        <v>5939</v>
      </c>
      <c r="D872" s="0" t="s">
        <v>4016</v>
      </c>
      <c r="E872" s="0" t="n">
        <v>7.2</v>
      </c>
      <c r="F872" s="0" t="n">
        <v>77</v>
      </c>
      <c r="G872" s="5" t="n">
        <v>40393</v>
      </c>
      <c r="H872" s="0" t="s">
        <v>2377</v>
      </c>
      <c r="I872" s="0" t="s">
        <v>5940</v>
      </c>
      <c r="J872" s="6" t="n">
        <v>139469</v>
      </c>
      <c r="K872" s="0" t="s">
        <v>5941</v>
      </c>
      <c r="L872" s="5" t="n">
        <v>40256</v>
      </c>
      <c r="M872" s="0" t="s">
        <v>1079</v>
      </c>
      <c r="N872" s="0" t="s">
        <v>706</v>
      </c>
      <c r="O872" s="0" t="s">
        <v>5942</v>
      </c>
      <c r="P872" s="0" t="s">
        <v>5943</v>
      </c>
      <c r="Q872" s="0" t="n">
        <f aca="false">LOOKUP(A872,'budget_gross.tsv'!A$2:A$8468,'budget_gross.tsv'!B$2:B$8468)</f>
        <v>45000000</v>
      </c>
      <c r="R872" s="0" t="n">
        <f aca="false">LOOKUP(A872,'budget_gross.tsv'!A$2:A$8468,'budget_gross.tsv'!C$2:C$8468)</f>
        <v>15541549</v>
      </c>
      <c r="S872" s="1" t="n">
        <f aca="false">R872-Q872</f>
        <v>-29458451</v>
      </c>
      <c r="T872" s="2" t="n">
        <f aca="false">Q872 * 1.12</f>
        <v>50400000</v>
      </c>
      <c r="U872" s="2" t="n">
        <f aca="false">R872 * 1.12</f>
        <v>17406534.88</v>
      </c>
      <c r="V872" s="2" t="n">
        <f aca="false">S872 * 1.12</f>
        <v>-32993465.12</v>
      </c>
      <c r="W872" s="1" t="n">
        <f aca="false">R872/Q872</f>
        <v>0.345367755555556</v>
      </c>
      <c r="X872" s="3" t="n">
        <v>1</v>
      </c>
    </row>
    <row r="873" customFormat="false" ht="15" hidden="false" customHeight="false" outlineLevel="0" collapsed="false">
      <c r="A873" s="0" t="s">
        <v>5944</v>
      </c>
      <c r="B873" s="0" t="s">
        <v>5945</v>
      </c>
      <c r="C873" s="0" t="s">
        <v>5946</v>
      </c>
      <c r="D873" s="0" t="s">
        <v>4016</v>
      </c>
      <c r="E873" s="0" t="n">
        <v>4.5</v>
      </c>
      <c r="F873" s="0" t="n">
        <v>43</v>
      </c>
      <c r="G873" s="5" t="n">
        <v>40421</v>
      </c>
      <c r="H873" s="0" t="s">
        <v>2742</v>
      </c>
      <c r="I873" s="0" t="s">
        <v>5947</v>
      </c>
      <c r="J873" s="6" t="n">
        <v>7995</v>
      </c>
      <c r="K873" s="0" t="s">
        <v>5735</v>
      </c>
      <c r="L873" s="5" t="n">
        <v>40270</v>
      </c>
      <c r="M873" s="0" t="s">
        <v>365</v>
      </c>
      <c r="N873" s="0" t="s">
        <v>437</v>
      </c>
      <c r="O873" s="0" t="s">
        <v>563</v>
      </c>
      <c r="P873" s="0" t="s">
        <v>5948</v>
      </c>
      <c r="Q873" s="0" t="n">
        <f aca="false">LOOKUP(A873,'budget_gross.tsv'!A$2:A$8468,'budget_gross.tsv'!B$2:B$8468)</f>
        <v>20000000</v>
      </c>
      <c r="R873" s="0" t="n">
        <f aca="false">LOOKUP(A873,'budget_gross.tsv'!A$2:A$8468,'budget_gross.tsv'!C$2:C$8468)</f>
        <v>60095852</v>
      </c>
      <c r="S873" s="1" t="n">
        <f aca="false">R873-Q873</f>
        <v>40095852</v>
      </c>
      <c r="T873" s="2" t="n">
        <f aca="false">Q873 * 1.12</f>
        <v>22400000</v>
      </c>
      <c r="U873" s="2" t="n">
        <f aca="false">R873 * 1.12</f>
        <v>67307354.24</v>
      </c>
      <c r="V873" s="2" t="n">
        <f aca="false">S873 * 1.12</f>
        <v>44907354.24</v>
      </c>
      <c r="W873" s="1" t="n">
        <f aca="false">R873/Q873</f>
        <v>3.0047926</v>
      </c>
      <c r="X873" s="3" t="n">
        <v>3</v>
      </c>
    </row>
    <row r="874" customFormat="false" ht="15" hidden="false" customHeight="false" outlineLevel="0" collapsed="false">
      <c r="A874" s="0" t="s">
        <v>5949</v>
      </c>
      <c r="B874" s="0" t="s">
        <v>5950</v>
      </c>
      <c r="C874" s="0" t="s">
        <v>5951</v>
      </c>
      <c r="D874" s="0" t="s">
        <v>4016</v>
      </c>
      <c r="E874" s="0" t="n">
        <v>5.8</v>
      </c>
      <c r="F874" s="0" t="n">
        <v>39</v>
      </c>
      <c r="G874" s="5" t="n">
        <v>40386</v>
      </c>
      <c r="H874" s="0" t="s">
        <v>3677</v>
      </c>
      <c r="I874" s="0" t="s">
        <v>5952</v>
      </c>
      <c r="J874" s="6" t="n">
        <v>238729</v>
      </c>
      <c r="K874" s="0" t="s">
        <v>5231</v>
      </c>
      <c r="L874" s="5" t="n">
        <v>40270</v>
      </c>
      <c r="M874" s="0" t="s">
        <v>232</v>
      </c>
      <c r="N874" s="0" t="s">
        <v>1193</v>
      </c>
      <c r="O874" s="0" t="s">
        <v>5953</v>
      </c>
      <c r="P874" s="0" t="s">
        <v>5954</v>
      </c>
      <c r="Q874" s="0" t="n">
        <f aca="false">LOOKUP(A874,'budget_gross.tsv'!A$2:A$8468,'budget_gross.tsv'!B$2:B$8468)</f>
        <v>125000000</v>
      </c>
      <c r="R874" s="0" t="n">
        <f aca="false">LOOKUP(A874,'budget_gross.tsv'!A$2:A$8468,'budget_gross.tsv'!C$2:C$8468)</f>
        <v>163214888</v>
      </c>
      <c r="S874" s="1" t="n">
        <f aca="false">R874-Q874</f>
        <v>38214888</v>
      </c>
      <c r="T874" s="2" t="n">
        <f aca="false">Q874 * 1.12</f>
        <v>140000000</v>
      </c>
      <c r="U874" s="2" t="n">
        <f aca="false">R874 * 1.12</f>
        <v>182800674.56</v>
      </c>
      <c r="V874" s="2" t="n">
        <f aca="false">S874 * 1.12</f>
        <v>42800674.56</v>
      </c>
      <c r="W874" s="1" t="n">
        <f aca="false">R874/Q874</f>
        <v>1.305719104</v>
      </c>
      <c r="X874" s="3" t="n">
        <v>2</v>
      </c>
    </row>
    <row r="875" customFormat="false" ht="15" hidden="false" customHeight="false" outlineLevel="0" collapsed="false">
      <c r="A875" s="0" t="s">
        <v>5955</v>
      </c>
      <c r="B875" s="0" t="s">
        <v>5956</v>
      </c>
      <c r="C875" s="0" t="s">
        <v>5957</v>
      </c>
      <c r="D875" s="0" t="s">
        <v>4016</v>
      </c>
      <c r="E875" s="0" t="n">
        <v>6.3</v>
      </c>
      <c r="F875" s="0" t="n">
        <v>56</v>
      </c>
      <c r="G875" s="5" t="n">
        <v>40400</v>
      </c>
      <c r="H875" s="0" t="s">
        <v>95</v>
      </c>
      <c r="I875" s="0" t="s">
        <v>5958</v>
      </c>
      <c r="J875" s="6" t="n">
        <v>132893</v>
      </c>
      <c r="K875" s="0" t="s">
        <v>2210</v>
      </c>
      <c r="L875" s="5" t="n">
        <v>40277</v>
      </c>
      <c r="M875" s="0" t="s">
        <v>305</v>
      </c>
      <c r="N875" s="0" t="s">
        <v>2107</v>
      </c>
      <c r="O875" s="0" t="s">
        <v>5959</v>
      </c>
      <c r="P875" s="0" t="s">
        <v>5960</v>
      </c>
      <c r="Q875" s="0" t="n">
        <f aca="false">LOOKUP(A875,'budget_gross.tsv'!A$2:A$8468,'budget_gross.tsv'!B$2:B$8468)</f>
        <v>55000000</v>
      </c>
      <c r="R875" s="0" t="n">
        <f aca="false">LOOKUP(A875,'budget_gross.tsv'!A$2:A$8468,'budget_gross.tsv'!C$2:C$8468)</f>
        <v>98711404</v>
      </c>
      <c r="S875" s="1" t="n">
        <f aca="false">R875-Q875</f>
        <v>43711404</v>
      </c>
      <c r="T875" s="2" t="n">
        <f aca="false">Q875 * 1.12</f>
        <v>61600000</v>
      </c>
      <c r="U875" s="2" t="n">
        <f aca="false">R875 * 1.12</f>
        <v>110556772.48</v>
      </c>
      <c r="V875" s="2" t="n">
        <f aca="false">S875 * 1.12</f>
        <v>48956772.48</v>
      </c>
      <c r="W875" s="1" t="n">
        <f aca="false">R875/Q875</f>
        <v>1.7947528</v>
      </c>
      <c r="X875" s="3" t="n">
        <v>2</v>
      </c>
    </row>
    <row r="876" customFormat="false" ht="15" hidden="false" customHeight="false" outlineLevel="0" collapsed="false">
      <c r="A876" s="0" t="s">
        <v>5961</v>
      </c>
      <c r="B876" s="0" t="s">
        <v>5962</v>
      </c>
      <c r="C876" s="0" t="s">
        <v>5963</v>
      </c>
      <c r="D876" s="0" t="s">
        <v>4016</v>
      </c>
      <c r="E876" s="0" t="n">
        <v>5.3</v>
      </c>
      <c r="F876" s="0" t="n">
        <v>34</v>
      </c>
      <c r="G876" s="5" t="n">
        <v>40414</v>
      </c>
      <c r="H876" s="0" t="s">
        <v>2755</v>
      </c>
      <c r="I876" s="0" t="s">
        <v>5964</v>
      </c>
      <c r="J876" s="6" t="n">
        <v>42533</v>
      </c>
      <c r="K876" s="0" t="s">
        <v>5965</v>
      </c>
      <c r="L876" s="5" t="n">
        <v>40291</v>
      </c>
      <c r="M876" s="0" t="s">
        <v>313</v>
      </c>
      <c r="N876" s="0" t="s">
        <v>428</v>
      </c>
      <c r="O876" s="0" t="s">
        <v>290</v>
      </c>
      <c r="P876" s="0" t="s">
        <v>5966</v>
      </c>
      <c r="Q876" s="0" t="n">
        <f aca="false">LOOKUP(A876,'budget_gross.tsv'!A$2:A$8468,'budget_gross.tsv'!B$2:B$8468)</f>
        <v>35000000</v>
      </c>
      <c r="R876" s="0" t="n">
        <f aca="false">LOOKUP(A876,'budget_gross.tsv'!A$2:A$8468,'budget_gross.tsv'!C$2:C$8468)</f>
        <v>37490007</v>
      </c>
      <c r="S876" s="1" t="n">
        <f aca="false">R876-Q876</f>
        <v>2490007</v>
      </c>
      <c r="T876" s="2" t="n">
        <f aca="false">Q876 * 1.12</f>
        <v>39200000</v>
      </c>
      <c r="U876" s="2" t="n">
        <f aca="false">R876 * 1.12</f>
        <v>41988807.84</v>
      </c>
      <c r="V876" s="2" t="n">
        <f aca="false">S876 * 1.12</f>
        <v>2788807.84</v>
      </c>
      <c r="W876" s="1" t="n">
        <f aca="false">R876/Q876</f>
        <v>1.07114305714286</v>
      </c>
      <c r="X876" s="3" t="n">
        <v>2</v>
      </c>
    </row>
    <row r="877" customFormat="false" ht="15" hidden="false" customHeight="false" outlineLevel="0" collapsed="false">
      <c r="A877" s="0" t="s">
        <v>5967</v>
      </c>
      <c r="B877" s="0" t="s">
        <v>5968</v>
      </c>
      <c r="C877" s="0" t="s">
        <v>5969</v>
      </c>
      <c r="D877" s="0" t="s">
        <v>4016</v>
      </c>
      <c r="E877" s="0" t="n">
        <v>6.4</v>
      </c>
      <c r="F877" s="0" t="n">
        <v>44</v>
      </c>
      <c r="G877" s="5" t="n">
        <v>40379</v>
      </c>
      <c r="H877" s="0" t="s">
        <v>2273</v>
      </c>
      <c r="I877" s="0" t="s">
        <v>5970</v>
      </c>
      <c r="J877" s="6" t="n">
        <v>77626</v>
      </c>
      <c r="K877" s="0" t="s">
        <v>4898</v>
      </c>
      <c r="L877" s="5" t="n">
        <v>40291</v>
      </c>
      <c r="M877" s="0" t="s">
        <v>42</v>
      </c>
      <c r="N877" s="0" t="s">
        <v>2041</v>
      </c>
      <c r="O877" s="0" t="s">
        <v>1185</v>
      </c>
      <c r="P877" s="0" t="s">
        <v>5971</v>
      </c>
      <c r="Q877" s="0" t="n">
        <f aca="false">LOOKUP(A877,'budget_gross.tsv'!A$2:A$8468,'budget_gross.tsv'!B$2:B$8468)</f>
        <v>25000000</v>
      </c>
      <c r="R877" s="0" t="n">
        <f aca="false">LOOKUP(A877,'budget_gross.tsv'!A$2:A$8468,'budget_gross.tsv'!C$2:C$8468)</f>
        <v>23580735</v>
      </c>
      <c r="S877" s="1" t="n">
        <f aca="false">R877-Q877</f>
        <v>-1419265</v>
      </c>
      <c r="T877" s="2" t="n">
        <f aca="false">Q877 * 1.12</f>
        <v>28000000</v>
      </c>
      <c r="U877" s="2" t="n">
        <f aca="false">R877 * 1.12</f>
        <v>26410423.2</v>
      </c>
      <c r="V877" s="2" t="n">
        <f aca="false">S877 * 1.12</f>
        <v>-1589576.8</v>
      </c>
      <c r="W877" s="1" t="n">
        <f aca="false">R877/Q877</f>
        <v>0.9432294</v>
      </c>
      <c r="X877" s="3" t="n">
        <v>1</v>
      </c>
    </row>
    <row r="878" customFormat="false" ht="15" hidden="false" customHeight="false" outlineLevel="0" collapsed="false">
      <c r="A878" s="0" t="s">
        <v>5972</v>
      </c>
      <c r="B878" s="0" t="s">
        <v>5973</v>
      </c>
      <c r="C878" s="0" t="s">
        <v>5974</v>
      </c>
      <c r="D878" s="0" t="s">
        <v>4016</v>
      </c>
      <c r="E878" s="0" t="n">
        <v>5.6</v>
      </c>
      <c r="F878" s="0" t="n">
        <v>33</v>
      </c>
      <c r="G878" s="5" t="n">
        <v>40452</v>
      </c>
      <c r="H878" s="0" t="s">
        <v>5975</v>
      </c>
      <c r="I878" s="0" t="s">
        <v>5976</v>
      </c>
      <c r="J878" s="6" t="n">
        <v>1741</v>
      </c>
      <c r="K878" s="0" t="s">
        <v>5977</v>
      </c>
      <c r="L878" s="5" t="n">
        <v>40291</v>
      </c>
      <c r="M878" s="0" t="s">
        <v>313</v>
      </c>
      <c r="N878" s="0" t="s">
        <v>706</v>
      </c>
      <c r="O878" s="0" t="s">
        <v>5978</v>
      </c>
      <c r="P878" s="0" t="s">
        <v>5979</v>
      </c>
      <c r="Q878" s="0" t="n">
        <f aca="false">LOOKUP(A878,'budget_gross.tsv'!A$2:A$8468,'budget_gross.tsv'!B$2:B$8468)</f>
        <v>1000000</v>
      </c>
      <c r="R878" s="0" t="n">
        <f aca="false">LOOKUP(A878,'budget_gross.tsv'!A$2:A$8468,'budget_gross.tsv'!C$2:C$8468)</f>
        <v>57190</v>
      </c>
      <c r="S878" s="1" t="n">
        <f aca="false">R878-Q878</f>
        <v>-942810</v>
      </c>
      <c r="T878" s="2" t="n">
        <f aca="false">Q878 * 1.12</f>
        <v>1120000</v>
      </c>
      <c r="U878" s="2" t="n">
        <f aca="false">R878 * 1.12</f>
        <v>64052.8</v>
      </c>
      <c r="V878" s="2" t="n">
        <f aca="false">S878 * 1.12</f>
        <v>-1055947.2</v>
      </c>
      <c r="W878" s="1" t="n">
        <f aca="false">R878/Q878</f>
        <v>0.05719</v>
      </c>
      <c r="X878" s="3" t="n">
        <v>1</v>
      </c>
    </row>
    <row r="879" customFormat="false" ht="15" hidden="false" customHeight="false" outlineLevel="0" collapsed="false">
      <c r="A879" s="0" t="s">
        <v>5980</v>
      </c>
      <c r="B879" s="0" t="s">
        <v>5981</v>
      </c>
      <c r="C879" s="0" t="s">
        <v>5982</v>
      </c>
      <c r="D879" s="0" t="s">
        <v>4016</v>
      </c>
      <c r="E879" s="0" t="n">
        <v>7.4</v>
      </c>
      <c r="F879" s="0" t="n">
        <v>66</v>
      </c>
      <c r="G879" s="5" t="n">
        <v>40414</v>
      </c>
      <c r="H879" s="0" t="s">
        <v>4903</v>
      </c>
      <c r="I879" s="0" t="s">
        <v>5983</v>
      </c>
      <c r="J879" s="6" t="n">
        <v>28217</v>
      </c>
      <c r="K879" s="0" t="s">
        <v>5984</v>
      </c>
      <c r="L879" s="5" t="n">
        <v>40298</v>
      </c>
      <c r="M879" s="0" t="s">
        <v>313</v>
      </c>
      <c r="N879" s="0" t="s">
        <v>437</v>
      </c>
      <c r="O879" s="0" t="s">
        <v>1637</v>
      </c>
      <c r="P879" s="0" t="s">
        <v>5985</v>
      </c>
      <c r="Q879" s="0" t="n">
        <f aca="false">LOOKUP(A879,'budget_gross.tsv'!A$2:A$8468,'budget_gross.tsv'!B$2:B$8468)</f>
        <v>6000000</v>
      </c>
      <c r="R879" s="0" t="n">
        <f aca="false">LOOKUP(A879,'budget_gross.tsv'!A$2:A$8468,'budget_gross.tsv'!C$2:C$8468)</f>
        <v>6670712</v>
      </c>
      <c r="S879" s="1" t="n">
        <f aca="false">R879-Q879</f>
        <v>670712</v>
      </c>
      <c r="T879" s="2" t="n">
        <f aca="false">Q879 * 1.12</f>
        <v>6720000</v>
      </c>
      <c r="U879" s="2" t="n">
        <f aca="false">R879 * 1.12</f>
        <v>7471197.44</v>
      </c>
      <c r="V879" s="2" t="n">
        <f aca="false">S879 * 1.12</f>
        <v>751197.44</v>
      </c>
      <c r="W879" s="1" t="n">
        <f aca="false">R879/Q879</f>
        <v>1.11178533333333</v>
      </c>
      <c r="X879" s="3" t="n">
        <v>2</v>
      </c>
    </row>
    <row r="880" customFormat="false" ht="15" hidden="false" customHeight="false" outlineLevel="0" collapsed="false">
      <c r="A880" s="0" t="s">
        <v>5986</v>
      </c>
      <c r="B880" s="0" t="s">
        <v>5987</v>
      </c>
      <c r="C880" s="0" t="s">
        <v>5988</v>
      </c>
      <c r="D880" s="0" t="s">
        <v>4016</v>
      </c>
      <c r="E880" s="0" t="n">
        <v>7</v>
      </c>
      <c r="F880" s="0" t="n">
        <v>57</v>
      </c>
      <c r="G880" s="5" t="n">
        <v>40449</v>
      </c>
      <c r="H880" s="0" t="s">
        <v>2489</v>
      </c>
      <c r="I880" s="0" t="s">
        <v>5989</v>
      </c>
      <c r="J880" s="6" t="n">
        <v>559473</v>
      </c>
      <c r="K880" s="0" t="s">
        <v>3769</v>
      </c>
      <c r="L880" s="5" t="n">
        <v>40305</v>
      </c>
      <c r="M880" s="0" t="s">
        <v>1362</v>
      </c>
      <c r="N880" s="0" t="s">
        <v>1406</v>
      </c>
      <c r="O880" s="0" t="s">
        <v>5990</v>
      </c>
      <c r="P880" s="0" t="s">
        <v>5991</v>
      </c>
      <c r="Q880" s="0" t="n">
        <f aca="false">LOOKUP(A880,'budget_gross.tsv'!A$2:A$8468,'budget_gross.tsv'!B$2:B$8468)</f>
        <v>200000000</v>
      </c>
      <c r="R880" s="0" t="n">
        <f aca="false">LOOKUP(A880,'budget_gross.tsv'!A$2:A$8468,'budget_gross.tsv'!C$2:C$8468)</f>
        <v>312433331</v>
      </c>
      <c r="S880" s="1" t="n">
        <f aca="false">R880-Q880</f>
        <v>112433331</v>
      </c>
      <c r="T880" s="2" t="n">
        <f aca="false">Q880 * 1.12</f>
        <v>224000000</v>
      </c>
      <c r="U880" s="2" t="n">
        <f aca="false">R880 * 1.12</f>
        <v>349925330.72</v>
      </c>
      <c r="V880" s="2" t="n">
        <f aca="false">S880 * 1.12</f>
        <v>125925330.72</v>
      </c>
      <c r="W880" s="1" t="n">
        <f aca="false">R880/Q880</f>
        <v>1.562166655</v>
      </c>
      <c r="X880" s="3" t="n">
        <v>2</v>
      </c>
    </row>
    <row r="881" customFormat="false" ht="15" hidden="false" customHeight="false" outlineLevel="0" collapsed="false">
      <c r="A881" s="0" t="s">
        <v>5992</v>
      </c>
      <c r="B881" s="0" t="s">
        <v>5993</v>
      </c>
      <c r="C881" s="0" t="s">
        <v>5994</v>
      </c>
      <c r="D881" s="0" t="s">
        <v>4016</v>
      </c>
      <c r="E881" s="0" t="n">
        <v>6.7</v>
      </c>
      <c r="F881" s="0" t="n">
        <v>53</v>
      </c>
      <c r="G881" s="5" t="n">
        <v>40442</v>
      </c>
      <c r="H881" s="0" t="s">
        <v>2121</v>
      </c>
      <c r="I881" s="0" t="s">
        <v>5995</v>
      </c>
      <c r="J881" s="6" t="n">
        <v>221762</v>
      </c>
      <c r="K881" s="0" t="s">
        <v>5996</v>
      </c>
      <c r="L881" s="5" t="n">
        <v>40312</v>
      </c>
      <c r="M881" s="0" t="s">
        <v>1713</v>
      </c>
      <c r="N881" s="0" t="s">
        <v>1130</v>
      </c>
      <c r="O881" s="0" t="s">
        <v>3963</v>
      </c>
      <c r="P881" s="0" t="s">
        <v>5997</v>
      </c>
      <c r="Q881" s="0" t="n">
        <f aca="false">LOOKUP(A881,'budget_gross.tsv'!A$2:A$8468,'budget_gross.tsv'!B$2:B$8468)</f>
        <v>200000000</v>
      </c>
      <c r="R881" s="0" t="n">
        <f aca="false">LOOKUP(A881,'budget_gross.tsv'!A$2:A$8468,'budget_gross.tsv'!C$2:C$8468)</f>
        <v>105269730</v>
      </c>
      <c r="S881" s="1" t="n">
        <f aca="false">R881-Q881</f>
        <v>-94730270</v>
      </c>
      <c r="T881" s="2" t="n">
        <f aca="false">Q881 * 1.12</f>
        <v>224000000</v>
      </c>
      <c r="U881" s="2" t="n">
        <f aca="false">R881 * 1.12</f>
        <v>117902097.6</v>
      </c>
      <c r="V881" s="2" t="n">
        <f aca="false">S881 * 1.12</f>
        <v>-106097902.4</v>
      </c>
      <c r="W881" s="1" t="n">
        <f aca="false">R881/Q881</f>
        <v>0.52634865</v>
      </c>
      <c r="X881" s="3" t="n">
        <v>1</v>
      </c>
    </row>
    <row r="882" customFormat="false" ht="15" hidden="false" customHeight="false" outlineLevel="0" collapsed="false">
      <c r="A882" s="0" t="s">
        <v>5998</v>
      </c>
      <c r="B882" s="0" t="s">
        <v>5999</v>
      </c>
      <c r="C882" s="0" t="s">
        <v>6000</v>
      </c>
      <c r="D882" s="0" t="s">
        <v>4016</v>
      </c>
      <c r="E882" s="0" t="n">
        <v>5.1</v>
      </c>
      <c r="F882" s="0" t="n">
        <v>43</v>
      </c>
      <c r="G882" s="5" t="n">
        <v>40582</v>
      </c>
      <c r="H882" s="0" t="s">
        <v>6001</v>
      </c>
      <c r="I882" s="0" t="s">
        <v>6002</v>
      </c>
      <c r="J882" s="6" t="n">
        <v>10511</v>
      </c>
      <c r="K882" s="0" t="s">
        <v>6003</v>
      </c>
      <c r="L882" s="5" t="n">
        <v>40324</v>
      </c>
      <c r="M882" s="0" t="s">
        <v>486</v>
      </c>
      <c r="N882" s="0" t="s">
        <v>437</v>
      </c>
      <c r="O882" s="0" t="s">
        <v>28</v>
      </c>
      <c r="P882" s="0" t="s">
        <v>6004</v>
      </c>
      <c r="Q882" s="0" t="n">
        <f aca="false">LOOKUP(A882,'budget_gross.tsv'!A$2:A$8468,'budget_gross.tsv'!B$2:B$8468)</f>
        <v>4500000</v>
      </c>
      <c r="R882" s="0" t="n">
        <f aca="false">LOOKUP(A882,'budget_gross.tsv'!A$2:A$8468,'budget_gross.tsv'!C$2:C$8468)</f>
        <v>103280</v>
      </c>
      <c r="S882" s="1" t="n">
        <f aca="false">R882-Q882</f>
        <v>-4396720</v>
      </c>
      <c r="T882" s="2" t="n">
        <f aca="false">Q882 * 1.12</f>
        <v>5040000</v>
      </c>
      <c r="U882" s="2" t="n">
        <f aca="false">R882 * 1.12</f>
        <v>115673.6</v>
      </c>
      <c r="V882" s="2" t="n">
        <f aca="false">S882 * 1.12</f>
        <v>-4924326.4</v>
      </c>
      <c r="W882" s="1" t="n">
        <f aca="false">R882/Q882</f>
        <v>0.0229511111111111</v>
      </c>
      <c r="X882" s="3" t="n">
        <v>1</v>
      </c>
    </row>
    <row r="883" customFormat="false" ht="15" hidden="false" customHeight="false" outlineLevel="0" collapsed="false">
      <c r="A883" s="0" t="s">
        <v>6005</v>
      </c>
      <c r="B883" s="0" t="s">
        <v>6006</v>
      </c>
      <c r="C883" s="0" t="s">
        <v>6007</v>
      </c>
      <c r="D883" s="0" t="s">
        <v>4016</v>
      </c>
      <c r="E883" s="0" t="n">
        <v>6.6</v>
      </c>
      <c r="F883" s="0" t="n">
        <v>50</v>
      </c>
      <c r="G883" s="5" t="n">
        <v>40435</v>
      </c>
      <c r="H883" s="0" t="s">
        <v>147</v>
      </c>
      <c r="I883" s="0" t="s">
        <v>6008</v>
      </c>
      <c r="J883" s="6" t="n">
        <v>233701</v>
      </c>
      <c r="K883" s="0" t="s">
        <v>4516</v>
      </c>
      <c r="L883" s="5" t="n">
        <v>40326</v>
      </c>
      <c r="M883" s="0" t="s">
        <v>1874</v>
      </c>
      <c r="N883" s="0" t="s">
        <v>1193</v>
      </c>
      <c r="O883" s="0" t="s">
        <v>674</v>
      </c>
      <c r="P883" s="0" t="s">
        <v>6009</v>
      </c>
      <c r="Q883" s="0" t="n">
        <f aca="false">LOOKUP(A883,'budget_gross.tsv'!A$2:A$8468,'budget_gross.tsv'!B$2:B$8468)</f>
        <v>200000000</v>
      </c>
      <c r="R883" s="0" t="n">
        <f aca="false">LOOKUP(A883,'budget_gross.tsv'!A$2:A$8468,'budget_gross.tsv'!C$2:C$8468)</f>
        <v>90759676</v>
      </c>
      <c r="S883" s="1" t="n">
        <f aca="false">R883-Q883</f>
        <v>-109240324</v>
      </c>
      <c r="T883" s="2" t="n">
        <f aca="false">Q883 * 1.12</f>
        <v>224000000</v>
      </c>
      <c r="U883" s="2" t="n">
        <f aca="false">R883 * 1.12</f>
        <v>101650837.12</v>
      </c>
      <c r="V883" s="2" t="n">
        <f aca="false">S883 * 1.12</f>
        <v>-122349162.88</v>
      </c>
      <c r="W883" s="1" t="n">
        <f aca="false">R883/Q883</f>
        <v>0.45379838</v>
      </c>
      <c r="X883" s="3" t="n">
        <v>1</v>
      </c>
    </row>
    <row r="884" customFormat="false" ht="15" hidden="false" customHeight="false" outlineLevel="0" collapsed="false">
      <c r="A884" s="0" t="s">
        <v>6010</v>
      </c>
      <c r="B884" s="0" t="s">
        <v>6011</v>
      </c>
      <c r="C884" s="0" t="s">
        <v>6012</v>
      </c>
      <c r="D884" s="0" t="s">
        <v>4016</v>
      </c>
      <c r="E884" s="0" t="n">
        <v>5.4</v>
      </c>
      <c r="F884" s="0" t="n">
        <v>21</v>
      </c>
      <c r="G884" s="5" t="n">
        <v>40428</v>
      </c>
      <c r="H884" s="0" t="s">
        <v>2878</v>
      </c>
      <c r="I884" s="0" t="s">
        <v>6013</v>
      </c>
      <c r="J884" s="6" t="n">
        <v>76006</v>
      </c>
      <c r="K884" s="0" t="s">
        <v>4535</v>
      </c>
      <c r="L884" s="5" t="n">
        <v>40333</v>
      </c>
      <c r="M884" s="0" t="s">
        <v>249</v>
      </c>
      <c r="N884" s="0" t="s">
        <v>5935</v>
      </c>
      <c r="O884" s="0" t="s">
        <v>1058</v>
      </c>
      <c r="P884" s="0" t="s">
        <v>6014</v>
      </c>
      <c r="Q884" s="0" t="n">
        <f aca="false">LOOKUP(A884,'budget_gross.tsv'!A$2:A$8468,'budget_gross.tsv'!B$2:B$8468)</f>
        <v>75000000</v>
      </c>
      <c r="R884" s="0" t="n">
        <f aca="false">LOOKUP(A884,'budget_gross.tsv'!A$2:A$8468,'budget_gross.tsv'!C$2:C$8468)</f>
        <v>47059963</v>
      </c>
      <c r="S884" s="1" t="n">
        <f aca="false">R884-Q884</f>
        <v>-27940037</v>
      </c>
      <c r="T884" s="2" t="n">
        <f aca="false">Q884 * 1.12</f>
        <v>84000000</v>
      </c>
      <c r="U884" s="2" t="n">
        <f aca="false">R884 * 1.12</f>
        <v>52707158.56</v>
      </c>
      <c r="V884" s="2" t="n">
        <f aca="false">S884 * 1.12</f>
        <v>-31292841.44</v>
      </c>
      <c r="W884" s="1" t="n">
        <f aca="false">R884/Q884</f>
        <v>0.627466173333333</v>
      </c>
      <c r="X884" s="3" t="n">
        <v>1</v>
      </c>
    </row>
    <row r="885" customFormat="false" ht="15" hidden="false" customHeight="false" outlineLevel="0" collapsed="false">
      <c r="A885" s="0" t="s">
        <v>6015</v>
      </c>
      <c r="B885" s="0" t="s">
        <v>6016</v>
      </c>
      <c r="C885" s="0" t="s">
        <v>6017</v>
      </c>
      <c r="D885" s="0" t="s">
        <v>4016</v>
      </c>
      <c r="E885" s="0" t="n">
        <v>6.8</v>
      </c>
      <c r="F885" s="0" t="n">
        <v>47</v>
      </c>
      <c r="G885" s="5" t="n">
        <v>40526</v>
      </c>
      <c r="H885" s="0" t="s">
        <v>95</v>
      </c>
      <c r="I885" s="0" t="s">
        <v>6018</v>
      </c>
      <c r="J885" s="6" t="n">
        <v>219064</v>
      </c>
      <c r="K885" s="0" t="s">
        <v>6019</v>
      </c>
      <c r="L885" s="5" t="n">
        <v>40340</v>
      </c>
      <c r="M885" s="0" t="s">
        <v>871</v>
      </c>
      <c r="N885" s="0" t="s">
        <v>1370</v>
      </c>
      <c r="O885" s="0" t="s">
        <v>1216</v>
      </c>
      <c r="P885" s="0" t="s">
        <v>6020</v>
      </c>
      <c r="Q885" s="0" t="n">
        <f aca="false">LOOKUP(A885,'budget_gross.tsv'!A$2:A$8468,'budget_gross.tsv'!B$2:B$8468)</f>
        <v>110000000</v>
      </c>
      <c r="R885" s="0" t="n">
        <f aca="false">LOOKUP(A885,'budget_gross.tsv'!A$2:A$8468,'budget_gross.tsv'!C$2:C$8468)</f>
        <v>77222099</v>
      </c>
      <c r="S885" s="1" t="n">
        <f aca="false">R885-Q885</f>
        <v>-32777901</v>
      </c>
      <c r="T885" s="2" t="n">
        <f aca="false">Q885 * 1.12</f>
        <v>123200000</v>
      </c>
      <c r="U885" s="2" t="n">
        <f aca="false">R885 * 1.12</f>
        <v>86488750.88</v>
      </c>
      <c r="V885" s="2" t="n">
        <f aca="false">S885 * 1.12</f>
        <v>-36711249.12</v>
      </c>
      <c r="W885" s="1" t="n">
        <f aca="false">R885/Q885</f>
        <v>0.702019081818182</v>
      </c>
      <c r="X885" s="3" t="n">
        <v>1</v>
      </c>
    </row>
    <row r="886" customFormat="false" ht="15" hidden="false" customHeight="false" outlineLevel="0" collapsed="false">
      <c r="A886" s="0" t="s">
        <v>6021</v>
      </c>
      <c r="B886" s="0" t="s">
        <v>6022</v>
      </c>
      <c r="C886" s="0" t="s">
        <v>6023</v>
      </c>
      <c r="D886" s="0" t="s">
        <v>4016</v>
      </c>
      <c r="E886" s="0" t="n">
        <v>4.7</v>
      </c>
      <c r="F886" s="0" t="n">
        <v>33</v>
      </c>
      <c r="G886" s="5" t="n">
        <v>40463</v>
      </c>
      <c r="H886" s="0" t="s">
        <v>2273</v>
      </c>
      <c r="I886" s="0" t="s">
        <v>6024</v>
      </c>
      <c r="J886" s="6" t="n">
        <v>47903</v>
      </c>
      <c r="K886" s="0" t="s">
        <v>3360</v>
      </c>
      <c r="L886" s="5" t="n">
        <v>40347</v>
      </c>
      <c r="M886" s="0" t="s">
        <v>142</v>
      </c>
      <c r="N886" s="0" t="s">
        <v>6025</v>
      </c>
      <c r="O886" s="0" t="s">
        <v>1585</v>
      </c>
      <c r="P886" s="0" t="s">
        <v>6026</v>
      </c>
      <c r="Q886" s="0" t="n">
        <f aca="false">LOOKUP(A886,'budget_gross.tsv'!A$2:A$8468,'budget_gross.tsv'!B$2:B$8468)</f>
        <v>47000000</v>
      </c>
      <c r="R886" s="0" t="n">
        <f aca="false">LOOKUP(A886,'budget_gross.tsv'!A$2:A$8468,'budget_gross.tsv'!C$2:C$8468)</f>
        <v>10539414</v>
      </c>
      <c r="S886" s="1" t="n">
        <f aca="false">R886-Q886</f>
        <v>-36460586</v>
      </c>
      <c r="T886" s="2" t="n">
        <f aca="false">Q886 * 1.12</f>
        <v>52640000</v>
      </c>
      <c r="U886" s="2" t="n">
        <f aca="false">R886 * 1.12</f>
        <v>11804143.68</v>
      </c>
      <c r="V886" s="2" t="n">
        <f aca="false">S886 * 1.12</f>
        <v>-40835856.32</v>
      </c>
      <c r="W886" s="1" t="n">
        <f aca="false">R886/Q886</f>
        <v>0.22424285106383</v>
      </c>
      <c r="X886" s="3" t="n">
        <v>1</v>
      </c>
    </row>
    <row r="887" customFormat="false" ht="15" hidden="false" customHeight="false" outlineLevel="0" collapsed="false">
      <c r="A887" s="0" t="s">
        <v>6027</v>
      </c>
      <c r="B887" s="0" t="s">
        <v>6028</v>
      </c>
      <c r="C887" s="0" t="s">
        <v>6029</v>
      </c>
      <c r="D887" s="0" t="s">
        <v>4016</v>
      </c>
      <c r="E887" s="0" t="n">
        <v>6.9</v>
      </c>
      <c r="F887" s="0" t="n">
        <v>41</v>
      </c>
      <c r="G887" s="5" t="n">
        <v>40582</v>
      </c>
      <c r="H887" s="0" t="s">
        <v>255</v>
      </c>
      <c r="I887" s="0" t="s">
        <v>6030</v>
      </c>
      <c r="J887" s="6" t="n">
        <v>31632</v>
      </c>
      <c r="K887" s="0" t="s">
        <v>6031</v>
      </c>
      <c r="L887" s="5" t="n">
        <v>40347</v>
      </c>
      <c r="M887" s="0" t="s">
        <v>375</v>
      </c>
      <c r="N887" s="0" t="s">
        <v>634</v>
      </c>
      <c r="O887" s="0" t="s">
        <v>28</v>
      </c>
      <c r="P887" s="0" t="s">
        <v>6032</v>
      </c>
      <c r="Q887" s="0" t="n">
        <f aca="false">LOOKUP(A887,'budget_gross.tsv'!A$2:A$8468,'budget_gross.tsv'!B$2:B$8468)</f>
        <v>8000000</v>
      </c>
      <c r="R887" s="0" t="n">
        <f aca="false">LOOKUP(A887,'budget_gross.tsv'!A$2:A$8468,'budget_gross.tsv'!C$2:C$8468)</f>
        <v>117190</v>
      </c>
      <c r="S887" s="1" t="n">
        <f aca="false">R887-Q887</f>
        <v>-7882810</v>
      </c>
      <c r="T887" s="2" t="n">
        <f aca="false">Q887 * 1.12</f>
        <v>8960000</v>
      </c>
      <c r="U887" s="2" t="n">
        <f aca="false">R887 * 1.12</f>
        <v>131252.8</v>
      </c>
      <c r="V887" s="2" t="n">
        <f aca="false">S887 * 1.12</f>
        <v>-8828747.2</v>
      </c>
      <c r="W887" s="1" t="n">
        <f aca="false">R887/Q887</f>
        <v>0.01464875</v>
      </c>
      <c r="X887" s="3" t="n">
        <v>1</v>
      </c>
    </row>
    <row r="888" customFormat="false" ht="15" hidden="false" customHeight="false" outlineLevel="0" collapsed="false">
      <c r="A888" s="0" t="s">
        <v>6033</v>
      </c>
      <c r="B888" s="0" t="s">
        <v>6034</v>
      </c>
      <c r="C888" s="0" t="s">
        <v>6035</v>
      </c>
      <c r="D888" s="0" t="s">
        <v>4016</v>
      </c>
      <c r="E888" s="0" t="n">
        <v>6</v>
      </c>
      <c r="F888" s="0" t="n">
        <v>30</v>
      </c>
      <c r="G888" s="5" t="n">
        <v>40491</v>
      </c>
      <c r="H888" s="0" t="s">
        <v>1397</v>
      </c>
      <c r="I888" s="0" t="s">
        <v>6036</v>
      </c>
      <c r="J888" s="6" t="n">
        <v>190606</v>
      </c>
      <c r="K888" s="0" t="s">
        <v>3082</v>
      </c>
      <c r="L888" s="5" t="n">
        <v>40354</v>
      </c>
      <c r="M888" s="0" t="s">
        <v>165</v>
      </c>
      <c r="N888" s="0" t="s">
        <v>376</v>
      </c>
      <c r="O888" s="0" t="s">
        <v>1637</v>
      </c>
      <c r="P888" s="0" t="s">
        <v>6037</v>
      </c>
      <c r="Q888" s="0" t="n">
        <f aca="false">LOOKUP(A888,'budget_gross.tsv'!A$2:A$8468,'budget_gross.tsv'!B$2:B$8468)</f>
        <v>80000000</v>
      </c>
      <c r="R888" s="0" t="n">
        <f aca="false">LOOKUP(A888,'budget_gross.tsv'!A$2:A$8468,'budget_gross.tsv'!C$2:C$8468)</f>
        <v>162001186</v>
      </c>
      <c r="S888" s="1" t="n">
        <f aca="false">R888-Q888</f>
        <v>82001186</v>
      </c>
      <c r="T888" s="2" t="n">
        <f aca="false">Q888 * 1.12</f>
        <v>89600000</v>
      </c>
      <c r="U888" s="2" t="n">
        <f aca="false">R888 * 1.12</f>
        <v>181441328.32</v>
      </c>
      <c r="V888" s="2" t="n">
        <f aca="false">S888 * 1.12</f>
        <v>91841328.32</v>
      </c>
      <c r="W888" s="1" t="n">
        <f aca="false">R888/Q888</f>
        <v>2.025014825</v>
      </c>
      <c r="X888" s="3" t="n">
        <v>3</v>
      </c>
    </row>
    <row r="889" customFormat="false" ht="15" hidden="false" customHeight="false" outlineLevel="0" collapsed="false">
      <c r="A889" s="0" t="s">
        <v>6038</v>
      </c>
      <c r="B889" s="0" t="s">
        <v>6039</v>
      </c>
      <c r="C889" s="0" t="s">
        <v>6040</v>
      </c>
      <c r="D889" s="0" t="s">
        <v>4016</v>
      </c>
      <c r="E889" s="0" t="n">
        <v>4.9</v>
      </c>
      <c r="F889" s="0" t="n">
        <v>58</v>
      </c>
      <c r="G889" s="5" t="n">
        <v>40516</v>
      </c>
      <c r="H889" s="0" t="s">
        <v>2377</v>
      </c>
      <c r="I889" s="0" t="s">
        <v>6041</v>
      </c>
      <c r="J889" s="6" t="n">
        <v>192868</v>
      </c>
      <c r="K889" s="0" t="s">
        <v>6042</v>
      </c>
      <c r="L889" s="5" t="n">
        <v>40359</v>
      </c>
      <c r="M889" s="0" t="s">
        <v>1362</v>
      </c>
      <c r="N889" s="0" t="s">
        <v>3257</v>
      </c>
      <c r="O889" s="0" t="s">
        <v>6043</v>
      </c>
      <c r="P889" s="0" t="s">
        <v>6044</v>
      </c>
      <c r="Q889" s="0" t="n">
        <f aca="false">LOOKUP(A889,'budget_gross.tsv'!A$2:A$8468,'budget_gross.tsv'!B$2:B$8468)</f>
        <v>68000000</v>
      </c>
      <c r="R889" s="0" t="n">
        <f aca="false">LOOKUP(A889,'budget_gross.tsv'!A$2:A$8468,'budget_gross.tsv'!C$2:C$8468)</f>
        <v>300531751</v>
      </c>
      <c r="S889" s="1" t="n">
        <f aca="false">R889-Q889</f>
        <v>232531751</v>
      </c>
      <c r="T889" s="2" t="n">
        <f aca="false">Q889 * 1.12</f>
        <v>76160000</v>
      </c>
      <c r="U889" s="2" t="n">
        <f aca="false">R889 * 1.12</f>
        <v>336595561.12</v>
      </c>
      <c r="V889" s="2" t="n">
        <f aca="false">S889 * 1.12</f>
        <v>260435561.12</v>
      </c>
      <c r="W889" s="1" t="n">
        <f aca="false">R889/Q889</f>
        <v>4.41958457352941</v>
      </c>
      <c r="X889" s="3" t="n">
        <v>4</v>
      </c>
    </row>
    <row r="890" customFormat="false" ht="15" hidden="false" customHeight="false" outlineLevel="0" collapsed="false">
      <c r="A890" s="0" t="s">
        <v>6045</v>
      </c>
      <c r="B890" s="0" t="s">
        <v>6046</v>
      </c>
      <c r="C890" s="0" t="s">
        <v>6047</v>
      </c>
      <c r="D890" s="0" t="s">
        <v>4016</v>
      </c>
      <c r="E890" s="0" t="n">
        <v>8.8</v>
      </c>
      <c r="F890" s="0" t="n">
        <v>74</v>
      </c>
      <c r="G890" s="5" t="n">
        <v>40519</v>
      </c>
      <c r="H890" s="0" t="s">
        <v>2273</v>
      </c>
      <c r="I890" s="0" t="s">
        <v>6048</v>
      </c>
      <c r="J890" s="6" t="n">
        <v>1592306</v>
      </c>
      <c r="K890" s="0" t="s">
        <v>5260</v>
      </c>
      <c r="L890" s="5" t="n">
        <v>40375</v>
      </c>
      <c r="M890" s="0" t="s">
        <v>1629</v>
      </c>
      <c r="N890" s="0" t="s">
        <v>1406</v>
      </c>
      <c r="O890" s="0" t="s">
        <v>6049</v>
      </c>
      <c r="P890" s="0" t="s">
        <v>6050</v>
      </c>
      <c r="Q890" s="0" t="n">
        <f aca="false">LOOKUP(A890,'budget_gross.tsv'!A$2:A$8468,'budget_gross.tsv'!B$2:B$8468)</f>
        <v>160000000</v>
      </c>
      <c r="R890" s="0" t="n">
        <f aca="false">LOOKUP(A890,'budget_gross.tsv'!A$2:A$8468,'budget_gross.tsv'!C$2:C$8468)</f>
        <v>292576195</v>
      </c>
      <c r="S890" s="1" t="n">
        <f aca="false">R890-Q890</f>
        <v>132576195</v>
      </c>
      <c r="T890" s="2" t="n">
        <f aca="false">Q890 * 1.12</f>
        <v>179200000</v>
      </c>
      <c r="U890" s="2" t="n">
        <f aca="false">R890 * 1.12</f>
        <v>327685338.4</v>
      </c>
      <c r="V890" s="2" t="n">
        <f aca="false">S890 * 1.12</f>
        <v>148485338.4</v>
      </c>
      <c r="W890" s="1" t="n">
        <f aca="false">R890/Q890</f>
        <v>1.82860121875</v>
      </c>
      <c r="X890" s="3" t="n">
        <v>2</v>
      </c>
    </row>
    <row r="891" customFormat="false" ht="15" hidden="false" customHeight="false" outlineLevel="0" collapsed="false">
      <c r="A891" s="0" t="s">
        <v>6051</v>
      </c>
      <c r="B891" s="0" t="s">
        <v>6052</v>
      </c>
      <c r="C891" s="0" t="s">
        <v>6053</v>
      </c>
      <c r="D891" s="0" t="s">
        <v>4016</v>
      </c>
      <c r="E891" s="0" t="n">
        <v>6.4</v>
      </c>
      <c r="F891" s="0" t="n">
        <v>65</v>
      </c>
      <c r="G891" s="5" t="n">
        <v>40533</v>
      </c>
      <c r="H891" s="0" t="s">
        <v>1397</v>
      </c>
      <c r="I891" s="0" t="s">
        <v>6054</v>
      </c>
      <c r="J891" s="6" t="n">
        <v>255914</v>
      </c>
      <c r="K891" s="0" t="s">
        <v>4872</v>
      </c>
      <c r="L891" s="5" t="n">
        <v>40382</v>
      </c>
      <c r="M891" s="0" t="s">
        <v>249</v>
      </c>
      <c r="N891" s="0" t="s">
        <v>6055</v>
      </c>
      <c r="O891" s="0" t="s">
        <v>6056</v>
      </c>
      <c r="P891" s="0" t="s">
        <v>6057</v>
      </c>
      <c r="Q891" s="0" t="n">
        <f aca="false">LOOKUP(A891,'budget_gross.tsv'!A$2:A$8468,'budget_gross.tsv'!B$2:B$8468)</f>
        <v>110000000</v>
      </c>
      <c r="R891" s="0" t="n">
        <f aca="false">LOOKUP(A891,'budget_gross.tsv'!A$2:A$8468,'budget_gross.tsv'!C$2:C$8468)</f>
        <v>118311368</v>
      </c>
      <c r="S891" s="1" t="n">
        <f aca="false">R891-Q891</f>
        <v>8311368</v>
      </c>
      <c r="T891" s="2" t="n">
        <f aca="false">Q891 * 1.12</f>
        <v>123200000</v>
      </c>
      <c r="U891" s="2" t="n">
        <f aca="false">R891 * 1.12</f>
        <v>132508732.16</v>
      </c>
      <c r="V891" s="2" t="n">
        <f aca="false">S891 * 1.12</f>
        <v>9308732.16</v>
      </c>
      <c r="W891" s="1" t="n">
        <f aca="false">R891/Q891</f>
        <v>1.07555789090909</v>
      </c>
      <c r="X891" s="3" t="n">
        <v>2</v>
      </c>
    </row>
    <row r="892" customFormat="false" ht="15" hidden="false" customHeight="false" outlineLevel="0" collapsed="false">
      <c r="A892" s="0" t="s">
        <v>6058</v>
      </c>
      <c r="B892" s="0" t="s">
        <v>6059</v>
      </c>
      <c r="C892" s="0" t="s">
        <v>6060</v>
      </c>
      <c r="D892" s="0" t="s">
        <v>4016</v>
      </c>
      <c r="E892" s="0" t="n">
        <v>6.5</v>
      </c>
      <c r="F892" s="0" t="n">
        <v>37</v>
      </c>
      <c r="G892" s="5" t="n">
        <v>40491</v>
      </c>
      <c r="H892" s="0" t="s">
        <v>86</v>
      </c>
      <c r="I892" s="0" t="s">
        <v>6061</v>
      </c>
      <c r="J892" s="6" t="n">
        <v>50076</v>
      </c>
      <c r="K892" s="0" t="s">
        <v>5555</v>
      </c>
      <c r="L892" s="5" t="n">
        <v>40389</v>
      </c>
      <c r="M892" s="0" t="s">
        <v>258</v>
      </c>
      <c r="N892" s="0" t="s">
        <v>4081</v>
      </c>
      <c r="O892" s="0" t="s">
        <v>537</v>
      </c>
      <c r="P892" s="0" t="s">
        <v>6062</v>
      </c>
      <c r="Q892" s="0" t="n">
        <f aca="false">LOOKUP(A892,'budget_gross.tsv'!A$2:A$8468,'budget_gross.tsv'!B$2:B$8468)</f>
        <v>44000000</v>
      </c>
      <c r="R892" s="0" t="n">
        <f aca="false">LOOKUP(A892,'budget_gross.tsv'!A$2:A$8468,'budget_gross.tsv'!C$2:C$8468)</f>
        <v>31162545</v>
      </c>
      <c r="S892" s="1" t="n">
        <f aca="false">R892-Q892</f>
        <v>-12837455</v>
      </c>
      <c r="T892" s="2" t="n">
        <f aca="false">Q892 * 1.12</f>
        <v>49280000</v>
      </c>
      <c r="U892" s="2" t="n">
        <f aca="false">R892 * 1.12</f>
        <v>34902050.4</v>
      </c>
      <c r="V892" s="2" t="n">
        <f aca="false">S892 * 1.12</f>
        <v>-14377949.6</v>
      </c>
      <c r="W892" s="1" t="n">
        <f aca="false">R892/Q892</f>
        <v>0.708239659090909</v>
      </c>
      <c r="X892" s="3" t="n">
        <v>1</v>
      </c>
    </row>
    <row r="893" customFormat="false" ht="15" hidden="false" customHeight="false" outlineLevel="0" collapsed="false">
      <c r="A893" s="0" t="s">
        <v>6063</v>
      </c>
      <c r="B893" s="0" t="s">
        <v>6064</v>
      </c>
      <c r="C893" s="0" t="s">
        <v>6065</v>
      </c>
      <c r="D893" s="0" t="s">
        <v>4016</v>
      </c>
      <c r="E893" s="0" t="n">
        <v>6.2</v>
      </c>
      <c r="F893" s="0" t="n">
        <v>45</v>
      </c>
      <c r="G893" s="5" t="n">
        <v>40533</v>
      </c>
      <c r="H893" s="0" t="s">
        <v>203</v>
      </c>
      <c r="I893" s="0" t="s">
        <v>6066</v>
      </c>
      <c r="J893" s="6" t="n">
        <v>49448</v>
      </c>
      <c r="K893" s="0" t="s">
        <v>196</v>
      </c>
      <c r="L893" s="5" t="n">
        <v>40396</v>
      </c>
      <c r="M893" s="0" t="s">
        <v>1369</v>
      </c>
      <c r="N893" s="0" t="s">
        <v>4502</v>
      </c>
      <c r="O893" s="0" t="s">
        <v>90</v>
      </c>
      <c r="P893" s="0" t="s">
        <v>6067</v>
      </c>
      <c r="Q893" s="0" t="n">
        <f aca="false">LOOKUP(A893,'budget_gross.tsv'!A$2:A$8468,'budget_gross.tsv'!B$2:B$8468)</f>
        <v>30000000</v>
      </c>
      <c r="R893" s="0" t="n">
        <f aca="false">LOOKUP(A893,'budget_gross.tsv'!A$2:A$8468,'budget_gross.tsv'!C$2:C$8468)</f>
        <v>42400223</v>
      </c>
      <c r="S893" s="1" t="n">
        <f aca="false">R893-Q893</f>
        <v>12400223</v>
      </c>
      <c r="T893" s="2" t="n">
        <f aca="false">Q893 * 1.12</f>
        <v>33600000</v>
      </c>
      <c r="U893" s="2" t="n">
        <f aca="false">R893 * 1.12</f>
        <v>47488249.76</v>
      </c>
      <c r="V893" s="2" t="n">
        <f aca="false">S893 * 1.12</f>
        <v>13888249.76</v>
      </c>
      <c r="W893" s="1" t="n">
        <f aca="false">R893/Q893</f>
        <v>1.41334076666667</v>
      </c>
      <c r="X893" s="3" t="n">
        <v>2</v>
      </c>
    </row>
    <row r="894" customFormat="false" ht="15" hidden="false" customHeight="false" outlineLevel="0" collapsed="false">
      <c r="A894" s="0" t="s">
        <v>6068</v>
      </c>
      <c r="B894" s="0" t="s">
        <v>6069</v>
      </c>
      <c r="C894" s="0" t="s">
        <v>6070</v>
      </c>
      <c r="D894" s="0" t="s">
        <v>4016</v>
      </c>
      <c r="E894" s="0" t="n">
        <v>6.7</v>
      </c>
      <c r="F894" s="0" t="n">
        <v>64</v>
      </c>
      <c r="G894" s="5" t="n">
        <v>40526</v>
      </c>
      <c r="H894" s="0" t="s">
        <v>2153</v>
      </c>
      <c r="I894" s="0" t="s">
        <v>6071</v>
      </c>
      <c r="J894" s="6" t="n">
        <v>200474</v>
      </c>
      <c r="K894" s="0" t="s">
        <v>6072</v>
      </c>
      <c r="L894" s="5" t="n">
        <v>40396</v>
      </c>
      <c r="M894" s="0" t="s">
        <v>1369</v>
      </c>
      <c r="N894" s="0" t="s">
        <v>634</v>
      </c>
      <c r="O894" s="0" t="s">
        <v>4160</v>
      </c>
      <c r="P894" s="0" t="s">
        <v>6073</v>
      </c>
      <c r="Q894" s="0" t="n">
        <f aca="false">LOOKUP(A894,'budget_gross.tsv'!A$2:A$8468,'budget_gross.tsv'!B$2:B$8468)</f>
        <v>100000000</v>
      </c>
      <c r="R894" s="0" t="n">
        <f aca="false">LOOKUP(A894,'budget_gross.tsv'!A$2:A$8468,'budget_gross.tsv'!C$2:C$8468)</f>
        <v>119219978</v>
      </c>
      <c r="S894" s="1" t="n">
        <f aca="false">R894-Q894</f>
        <v>19219978</v>
      </c>
      <c r="T894" s="2" t="n">
        <f aca="false">Q894 * 1.12</f>
        <v>112000000</v>
      </c>
      <c r="U894" s="2" t="n">
        <f aca="false">R894 * 1.12</f>
        <v>133526375.36</v>
      </c>
      <c r="V894" s="2" t="n">
        <f aca="false">S894 * 1.12</f>
        <v>21526375.36</v>
      </c>
      <c r="W894" s="1" t="n">
        <f aca="false">R894/Q894</f>
        <v>1.19219978</v>
      </c>
      <c r="X894" s="3" t="n">
        <v>2</v>
      </c>
    </row>
    <row r="895" customFormat="false" ht="15" hidden="false" customHeight="false" outlineLevel="0" collapsed="false">
      <c r="A895" s="0" t="s">
        <v>6074</v>
      </c>
      <c r="B895" s="0" t="s">
        <v>6075</v>
      </c>
      <c r="C895" s="0" t="s">
        <v>6076</v>
      </c>
      <c r="D895" s="0" t="s">
        <v>4016</v>
      </c>
      <c r="E895" s="0" t="n">
        <v>5.7</v>
      </c>
      <c r="F895" s="0" t="n">
        <v>50</v>
      </c>
      <c r="G895" s="5" t="n">
        <v>40505</v>
      </c>
      <c r="H895" s="0" t="s">
        <v>1397</v>
      </c>
      <c r="I895" s="0" t="s">
        <v>6077</v>
      </c>
      <c r="J895" s="6" t="n">
        <v>68140</v>
      </c>
      <c r="K895" s="0" t="s">
        <v>6078</v>
      </c>
      <c r="L895" s="5" t="n">
        <v>40403</v>
      </c>
      <c r="M895" s="0" t="s">
        <v>577</v>
      </c>
      <c r="N895" s="0" t="s">
        <v>394</v>
      </c>
      <c r="O895" s="0" t="s">
        <v>2071</v>
      </c>
      <c r="P895" s="0" t="s">
        <v>6079</v>
      </c>
      <c r="Q895" s="0" t="n">
        <f aca="false">LOOKUP(A895,'budget_gross.tsv'!A$2:A$8468,'budget_gross.tsv'!B$2:B$8468)</f>
        <v>60000000</v>
      </c>
      <c r="R895" s="0" t="n">
        <f aca="false">LOOKUP(A895,'budget_gross.tsv'!A$2:A$8468,'budget_gross.tsv'!C$2:C$8468)</f>
        <v>80574010</v>
      </c>
      <c r="S895" s="1" t="n">
        <f aca="false">R895-Q895</f>
        <v>20574010</v>
      </c>
      <c r="T895" s="2" t="n">
        <f aca="false">Q895 * 1.12</f>
        <v>67200000</v>
      </c>
      <c r="U895" s="2" t="n">
        <f aca="false">R895 * 1.12</f>
        <v>90242891.2</v>
      </c>
      <c r="V895" s="2" t="n">
        <f aca="false">S895 * 1.12</f>
        <v>23042891.2</v>
      </c>
      <c r="W895" s="1" t="n">
        <f aca="false">R895/Q895</f>
        <v>1.34290016666667</v>
      </c>
      <c r="X895" s="3" t="n">
        <v>2</v>
      </c>
    </row>
    <row r="896" customFormat="false" ht="15" hidden="false" customHeight="false" outlineLevel="0" collapsed="false">
      <c r="A896" s="0" t="s">
        <v>6080</v>
      </c>
      <c r="B896" s="0" t="s">
        <v>6081</v>
      </c>
      <c r="C896" s="0" t="s">
        <v>6082</v>
      </c>
      <c r="D896" s="0" t="s">
        <v>4016</v>
      </c>
      <c r="E896" s="0" t="n">
        <v>7.5</v>
      </c>
      <c r="F896" s="0" t="n">
        <v>69</v>
      </c>
      <c r="G896" s="5" t="n">
        <v>40491</v>
      </c>
      <c r="H896" s="0" t="s">
        <v>86</v>
      </c>
      <c r="I896" s="0" t="s">
        <v>6083</v>
      </c>
      <c r="J896" s="6" t="n">
        <v>292871</v>
      </c>
      <c r="K896" s="0" t="s">
        <v>1399</v>
      </c>
      <c r="L896" s="5" t="n">
        <v>40403</v>
      </c>
      <c r="M896" s="0" t="s">
        <v>51</v>
      </c>
      <c r="N896" s="0" t="s">
        <v>4167</v>
      </c>
      <c r="O896" s="0" t="s">
        <v>6084</v>
      </c>
      <c r="P896" s="0" t="s">
        <v>6085</v>
      </c>
      <c r="Q896" s="0" t="n">
        <f aca="false">LOOKUP(A896,'budget_gross.tsv'!A$2:A$8468,'budget_gross.tsv'!B$2:B$8468)</f>
        <v>60000000</v>
      </c>
      <c r="R896" s="0" t="n">
        <f aca="false">LOOKUP(A896,'budget_gross.tsv'!A$2:A$8468,'budget_gross.tsv'!C$2:C$8468)</f>
        <v>31494270</v>
      </c>
      <c r="S896" s="1" t="n">
        <f aca="false">R896-Q896</f>
        <v>-28505730</v>
      </c>
      <c r="T896" s="2" t="n">
        <f aca="false">Q896 * 1.12</f>
        <v>67200000</v>
      </c>
      <c r="U896" s="2" t="n">
        <f aca="false">R896 * 1.12</f>
        <v>35273582.4</v>
      </c>
      <c r="V896" s="2" t="n">
        <f aca="false">S896 * 1.12</f>
        <v>-31926417.6</v>
      </c>
      <c r="W896" s="1" t="n">
        <f aca="false">R896/Q896</f>
        <v>0.5249045</v>
      </c>
      <c r="X896" s="3" t="n">
        <v>1</v>
      </c>
    </row>
    <row r="897" customFormat="false" ht="15" hidden="false" customHeight="false" outlineLevel="0" collapsed="false">
      <c r="A897" s="0" t="s">
        <v>6086</v>
      </c>
      <c r="B897" s="0" t="s">
        <v>6087</v>
      </c>
      <c r="C897" s="0" t="s">
        <v>6088</v>
      </c>
      <c r="D897" s="0" t="s">
        <v>4016</v>
      </c>
      <c r="E897" s="0" t="n">
        <v>3.5</v>
      </c>
      <c r="F897" s="0" t="n">
        <v>18</v>
      </c>
      <c r="G897" s="5" t="n">
        <v>40512</v>
      </c>
      <c r="H897" s="0" t="s">
        <v>95</v>
      </c>
      <c r="I897" s="0" t="s">
        <v>6089</v>
      </c>
      <c r="J897" s="6" t="n">
        <v>40567</v>
      </c>
      <c r="K897" s="0" t="s">
        <v>5040</v>
      </c>
      <c r="L897" s="5" t="n">
        <v>40408</v>
      </c>
      <c r="M897" s="0" t="s">
        <v>1014</v>
      </c>
      <c r="N897" s="0" t="s">
        <v>376</v>
      </c>
      <c r="O897" s="0" t="s">
        <v>2289</v>
      </c>
      <c r="P897" s="0" t="s">
        <v>6090</v>
      </c>
      <c r="Q897" s="0" t="n">
        <f aca="false">LOOKUP(A897,'budget_gross.tsv'!A$2:A$8468,'budget_gross.tsv'!B$2:B$8468)</f>
        <v>20000000</v>
      </c>
      <c r="R897" s="0" t="n">
        <f aca="false">LOOKUP(A897,'budget_gross.tsv'!A$2:A$8468,'budget_gross.tsv'!C$2:C$8468)</f>
        <v>36661504</v>
      </c>
      <c r="S897" s="1" t="n">
        <f aca="false">R897-Q897</f>
        <v>16661504</v>
      </c>
      <c r="T897" s="2" t="n">
        <f aca="false">Q897 * 1.12</f>
        <v>22400000</v>
      </c>
      <c r="U897" s="2" t="n">
        <f aca="false">R897 * 1.12</f>
        <v>41060884.48</v>
      </c>
      <c r="V897" s="2" t="n">
        <f aca="false">S897 * 1.12</f>
        <v>18660884.48</v>
      </c>
      <c r="W897" s="1" t="n">
        <f aca="false">R897/Q897</f>
        <v>1.8330752</v>
      </c>
      <c r="X897" s="3" t="n">
        <v>2</v>
      </c>
    </row>
    <row r="898" customFormat="false" ht="15" hidden="false" customHeight="false" outlineLevel="0" collapsed="false">
      <c r="A898" s="0" t="s">
        <v>6091</v>
      </c>
      <c r="B898" s="0" t="s">
        <v>6092</v>
      </c>
      <c r="C898" s="0" t="s">
        <v>6093</v>
      </c>
      <c r="D898" s="0" t="s">
        <v>4016</v>
      </c>
      <c r="E898" s="0" t="n">
        <v>6.1</v>
      </c>
      <c r="F898" s="0" t="n">
        <v>52</v>
      </c>
      <c r="G898" s="5" t="n">
        <v>40617</v>
      </c>
      <c r="H898" s="0" t="s">
        <v>4064</v>
      </c>
      <c r="I898" s="0" t="s">
        <v>6094</v>
      </c>
      <c r="J898" s="6" t="n">
        <v>81939</v>
      </c>
      <c r="K898" s="0" t="s">
        <v>6095</v>
      </c>
      <c r="L898" s="5" t="n">
        <v>40410</v>
      </c>
      <c r="M898" s="0" t="s">
        <v>133</v>
      </c>
      <c r="N898" s="0" t="s">
        <v>437</v>
      </c>
      <c r="O898" s="0" t="s">
        <v>1167</v>
      </c>
      <c r="P898" s="0" t="s">
        <v>6096</v>
      </c>
      <c r="Q898" s="0" t="n">
        <f aca="false">LOOKUP(A898,'budget_gross.tsv'!A$2:A$8468,'budget_gross.tsv'!B$2:B$8468)</f>
        <v>19000000</v>
      </c>
      <c r="R898" s="0" t="n">
        <f aca="false">LOOKUP(A898,'budget_gross.tsv'!A$2:A$8468,'budget_gross.tsv'!C$2:C$8468)</f>
        <v>27758465</v>
      </c>
      <c r="S898" s="1" t="n">
        <f aca="false">R898-Q898</f>
        <v>8758465</v>
      </c>
      <c r="T898" s="2" t="n">
        <f aca="false">Q898 * 1.12</f>
        <v>21280000</v>
      </c>
      <c r="U898" s="2" t="n">
        <f aca="false">R898 * 1.12</f>
        <v>31089480.8</v>
      </c>
      <c r="V898" s="2" t="n">
        <f aca="false">S898 * 1.12</f>
        <v>9809480.8</v>
      </c>
      <c r="W898" s="1" t="n">
        <f aca="false">R898/Q898</f>
        <v>1.46097184210526</v>
      </c>
      <c r="X898" s="3" t="n">
        <v>2</v>
      </c>
    </row>
    <row r="899" customFormat="false" ht="15" hidden="false" customHeight="false" outlineLevel="0" collapsed="false">
      <c r="A899" s="0" t="s">
        <v>6097</v>
      </c>
      <c r="B899" s="0" t="s">
        <v>6098</v>
      </c>
      <c r="C899" s="0" t="s">
        <v>6099</v>
      </c>
      <c r="D899" s="0" t="s">
        <v>4016</v>
      </c>
      <c r="E899" s="0" t="n">
        <v>5.6</v>
      </c>
      <c r="F899" s="0" t="n">
        <v>63</v>
      </c>
      <c r="G899" s="5" t="n">
        <v>40547</v>
      </c>
      <c r="H899" s="0" t="s">
        <v>2742</v>
      </c>
      <c r="I899" s="0" t="s">
        <v>6100</v>
      </c>
      <c r="J899" s="6" t="n">
        <v>43032</v>
      </c>
      <c r="K899" s="0" t="s">
        <v>6101</v>
      </c>
      <c r="L899" s="5" t="n">
        <v>40417</v>
      </c>
      <c r="M899" s="0" t="s">
        <v>89</v>
      </c>
      <c r="N899" s="0" t="s">
        <v>4734</v>
      </c>
      <c r="O899" s="0" t="s">
        <v>6102</v>
      </c>
      <c r="P899" s="0" t="s">
        <v>6103</v>
      </c>
      <c r="Q899" s="0" t="n">
        <f aca="false">LOOKUP(A899,'budget_gross.tsv'!A$2:A$8468,'budget_gross.tsv'!B$2:B$8468)</f>
        <v>1800000</v>
      </c>
      <c r="R899" s="0" t="n">
        <f aca="false">LOOKUP(A899,'budget_gross.tsv'!A$2:A$8468,'budget_gross.tsv'!C$2:C$8468)</f>
        <v>41034350</v>
      </c>
      <c r="S899" s="1" t="n">
        <f aca="false">R899-Q899</f>
        <v>39234350</v>
      </c>
      <c r="T899" s="2" t="n">
        <f aca="false">Q899 * 1.12</f>
        <v>2016000</v>
      </c>
      <c r="U899" s="2" t="n">
        <f aca="false">R899 * 1.12</f>
        <v>45958472</v>
      </c>
      <c r="V899" s="2" t="n">
        <f aca="false">S899 * 1.12</f>
        <v>43942472</v>
      </c>
      <c r="W899" s="1" t="n">
        <f aca="false">R899/Q899</f>
        <v>22.7968611111111</v>
      </c>
      <c r="X899" s="3" t="n">
        <v>4</v>
      </c>
    </row>
    <row r="900" customFormat="false" ht="15" hidden="false" customHeight="false" outlineLevel="0" collapsed="false">
      <c r="A900" s="0" t="s">
        <v>6104</v>
      </c>
      <c r="B900" s="0" t="s">
        <v>6105</v>
      </c>
      <c r="C900" s="0" t="s">
        <v>6106</v>
      </c>
      <c r="D900" s="0" t="s">
        <v>4016</v>
      </c>
      <c r="E900" s="0" t="n">
        <v>6.2</v>
      </c>
      <c r="F900" s="0" t="n">
        <v>45</v>
      </c>
      <c r="G900" s="5" t="n">
        <v>40561</v>
      </c>
      <c r="H900" s="0" t="s">
        <v>5324</v>
      </c>
      <c r="I900" s="0" t="s">
        <v>6107</v>
      </c>
      <c r="J900" s="6" t="n">
        <v>49037</v>
      </c>
      <c r="K900" s="0" t="s">
        <v>6108</v>
      </c>
      <c r="L900" s="5" t="n">
        <v>40417</v>
      </c>
      <c r="M900" s="0" t="s">
        <v>1369</v>
      </c>
      <c r="N900" s="0" t="s">
        <v>817</v>
      </c>
      <c r="O900" s="0" t="s">
        <v>1630</v>
      </c>
      <c r="P900" s="0" t="s">
        <v>6109</v>
      </c>
      <c r="Q900" s="0" t="n">
        <f aca="false">LOOKUP(A900,'budget_gross.tsv'!A$2:A$8468,'budget_gross.tsv'!B$2:B$8468)</f>
        <v>20000000</v>
      </c>
      <c r="R900" s="0" t="n">
        <f aca="false">LOOKUP(A900,'budget_gross.tsv'!A$2:A$8468,'budget_gross.tsv'!C$2:C$8468)</f>
        <v>57744720</v>
      </c>
      <c r="S900" s="1" t="n">
        <f aca="false">R900-Q900</f>
        <v>37744720</v>
      </c>
      <c r="T900" s="2" t="n">
        <f aca="false">Q900 * 1.12</f>
        <v>22400000</v>
      </c>
      <c r="U900" s="2" t="n">
        <f aca="false">R900 * 1.12</f>
        <v>64674086.4</v>
      </c>
      <c r="V900" s="2" t="n">
        <f aca="false">S900 * 1.12</f>
        <v>42274086.4</v>
      </c>
      <c r="W900" s="1" t="n">
        <f aca="false">R900/Q900</f>
        <v>2.887236</v>
      </c>
      <c r="X900" s="3" t="n">
        <v>3</v>
      </c>
    </row>
    <row r="901" customFormat="false" ht="15" hidden="false" customHeight="false" outlineLevel="0" collapsed="false">
      <c r="A901" s="0" t="s">
        <v>6110</v>
      </c>
      <c r="B901" s="0" t="s">
        <v>6111</v>
      </c>
      <c r="C901" s="0" t="s">
        <v>6112</v>
      </c>
      <c r="D901" s="0" t="s">
        <v>4016</v>
      </c>
      <c r="E901" s="0" t="n">
        <v>7.1</v>
      </c>
      <c r="F901" s="0" t="n">
        <v>77</v>
      </c>
      <c r="G901" s="5" t="n">
        <v>40596</v>
      </c>
      <c r="H901" s="0" t="s">
        <v>2987</v>
      </c>
      <c r="I901" s="0" t="s">
        <v>6113</v>
      </c>
      <c r="J901" s="6" t="n">
        <v>19949</v>
      </c>
      <c r="K901" s="0" t="s">
        <v>6114</v>
      </c>
      <c r="L901" s="5" t="n">
        <v>40417</v>
      </c>
      <c r="M901" s="0" t="s">
        <v>180</v>
      </c>
      <c r="N901" s="0" t="s">
        <v>3649</v>
      </c>
      <c r="O901" s="0" t="s">
        <v>5008</v>
      </c>
      <c r="P901" s="0" t="s">
        <v>6115</v>
      </c>
      <c r="Q901" s="0" t="n">
        <f aca="false">LOOKUP(A901,'budget_gross.tsv'!A$2:A$8468,'budget_gross.tsv'!B$2:B$8468)</f>
        <v>7500000</v>
      </c>
      <c r="R901" s="0" t="n">
        <f aca="false">LOOKUP(A901,'budget_gross.tsv'!A$2:A$8468,'budget_gross.tsv'!C$2:C$8468)</f>
        <v>9176553</v>
      </c>
      <c r="S901" s="1" t="n">
        <f aca="false">R901-Q901</f>
        <v>1676553</v>
      </c>
      <c r="T901" s="2" t="n">
        <f aca="false">Q901 * 1.12</f>
        <v>8400000</v>
      </c>
      <c r="U901" s="2" t="n">
        <f aca="false">R901 * 1.12</f>
        <v>10277739.36</v>
      </c>
      <c r="V901" s="2" t="n">
        <f aca="false">S901 * 1.12</f>
        <v>1877739.36</v>
      </c>
      <c r="W901" s="1" t="n">
        <f aca="false">R901/Q901</f>
        <v>1.2235404</v>
      </c>
      <c r="X901" s="3" t="n">
        <v>2</v>
      </c>
    </row>
    <row r="902" customFormat="false" ht="15" hidden="false" customHeight="false" outlineLevel="0" collapsed="false">
      <c r="A902" s="0" t="s">
        <v>6116</v>
      </c>
      <c r="B902" s="0" t="s">
        <v>6117</v>
      </c>
      <c r="C902" s="0" t="s">
        <v>6118</v>
      </c>
      <c r="D902" s="0" t="s">
        <v>4016</v>
      </c>
      <c r="E902" s="0" t="n">
        <v>6.4</v>
      </c>
      <c r="F902" s="0" t="n">
        <v>58</v>
      </c>
      <c r="G902" s="5" t="n">
        <v>40561</v>
      </c>
      <c r="H902" s="0" t="s">
        <v>1581</v>
      </c>
      <c r="I902" s="0" t="s">
        <v>6119</v>
      </c>
      <c r="J902" s="6" t="n">
        <v>6040</v>
      </c>
      <c r="K902" s="0" t="s">
        <v>6120</v>
      </c>
      <c r="L902" s="5" t="n">
        <v>40424</v>
      </c>
      <c r="M902" s="0" t="s">
        <v>107</v>
      </c>
      <c r="N902" s="0" t="s">
        <v>289</v>
      </c>
      <c r="O902" s="0" t="s">
        <v>90</v>
      </c>
      <c r="P902" s="0" t="s">
        <v>6121</v>
      </c>
      <c r="Q902" s="0" t="n">
        <f aca="false">LOOKUP(A902,'budget_gross.tsv'!A$2:A$8468,'budget_gross.tsv'!B$2:B$8468)</f>
        <v>3000000</v>
      </c>
      <c r="R902" s="0" t="n">
        <f aca="false">LOOKUP(A902,'budget_gross.tsv'!A$2:A$8468,'budget_gross.tsv'!C$2:C$8468)</f>
        <v>100675</v>
      </c>
      <c r="S902" s="1" t="n">
        <f aca="false">R902-Q902</f>
        <v>-2899325</v>
      </c>
      <c r="T902" s="2" t="n">
        <f aca="false">Q902 * 1.12</f>
        <v>3360000</v>
      </c>
      <c r="U902" s="2" t="n">
        <f aca="false">R902 * 1.12</f>
        <v>112756</v>
      </c>
      <c r="V902" s="2" t="n">
        <f aca="false">S902 * 1.12</f>
        <v>-3247244</v>
      </c>
      <c r="W902" s="1" t="n">
        <f aca="false">R902/Q902</f>
        <v>0.0335583333333333</v>
      </c>
      <c r="X902" s="3" t="n">
        <v>1</v>
      </c>
    </row>
    <row r="903" customFormat="false" ht="15" hidden="false" customHeight="false" outlineLevel="0" collapsed="false">
      <c r="A903" s="0" t="s">
        <v>6122</v>
      </c>
      <c r="B903" s="0" t="s">
        <v>6123</v>
      </c>
      <c r="C903" s="0" t="s">
        <v>6124</v>
      </c>
      <c r="D903" s="0" t="s">
        <v>4016</v>
      </c>
      <c r="E903" s="0" t="n">
        <v>7.1</v>
      </c>
      <c r="F903" s="0" t="n">
        <v>72</v>
      </c>
      <c r="G903" s="5" t="n">
        <v>40533</v>
      </c>
      <c r="H903" s="0" t="s">
        <v>5324</v>
      </c>
      <c r="I903" s="0" t="s">
        <v>6125</v>
      </c>
      <c r="J903" s="6" t="n">
        <v>294977</v>
      </c>
      <c r="K903" s="0" t="s">
        <v>6126</v>
      </c>
      <c r="L903" s="5" t="n">
        <v>40438</v>
      </c>
      <c r="M903" s="0" t="s">
        <v>60</v>
      </c>
      <c r="N903" s="0" t="s">
        <v>437</v>
      </c>
      <c r="O903" s="0" t="s">
        <v>6127</v>
      </c>
      <c r="P903" s="0" t="s">
        <v>6128</v>
      </c>
      <c r="Q903" s="0" t="n">
        <f aca="false">LOOKUP(A903,'budget_gross.tsv'!A$2:A$8468,'budget_gross.tsv'!B$2:B$8468)</f>
        <v>8000000</v>
      </c>
      <c r="R903" s="0" t="n">
        <f aca="false">LOOKUP(A903,'budget_gross.tsv'!A$2:A$8468,'budget_gross.tsv'!C$2:C$8468)</f>
        <v>58401464</v>
      </c>
      <c r="S903" s="1" t="n">
        <f aca="false">R903-Q903</f>
        <v>50401464</v>
      </c>
      <c r="T903" s="2" t="n">
        <f aca="false">Q903 * 1.12</f>
        <v>8960000</v>
      </c>
      <c r="U903" s="2" t="n">
        <f aca="false">R903 * 1.12</f>
        <v>65409639.68</v>
      </c>
      <c r="V903" s="2" t="n">
        <f aca="false">S903 * 1.12</f>
        <v>56449639.68</v>
      </c>
      <c r="W903" s="1" t="n">
        <f aca="false">R903/Q903</f>
        <v>7.300183</v>
      </c>
      <c r="X903" s="3" t="n">
        <v>4</v>
      </c>
    </row>
    <row r="904" customFormat="false" ht="15" hidden="false" customHeight="false" outlineLevel="0" collapsed="false">
      <c r="A904" s="0" t="s">
        <v>6129</v>
      </c>
      <c r="B904" s="0" t="s">
        <v>6130</v>
      </c>
      <c r="C904" s="0" t="s">
        <v>6131</v>
      </c>
      <c r="D904" s="0" t="s">
        <v>4016</v>
      </c>
      <c r="E904" s="0" t="n">
        <v>6.3</v>
      </c>
      <c r="F904" s="0" t="n">
        <v>44</v>
      </c>
      <c r="G904" s="5" t="n">
        <v>40533</v>
      </c>
      <c r="H904" s="0" t="s">
        <v>86</v>
      </c>
      <c r="I904" s="0" t="s">
        <v>6132</v>
      </c>
      <c r="J904" s="6" t="n">
        <v>109995</v>
      </c>
      <c r="K904" s="0" t="s">
        <v>6133</v>
      </c>
      <c r="L904" s="5" t="n">
        <v>40438</v>
      </c>
      <c r="M904" s="0" t="s">
        <v>649</v>
      </c>
      <c r="N904" s="0" t="s">
        <v>1122</v>
      </c>
      <c r="O904" s="0" t="s">
        <v>290</v>
      </c>
      <c r="P904" s="0" t="s">
        <v>6134</v>
      </c>
      <c r="Q904" s="0" t="n">
        <f aca="false">LOOKUP(A904,'budget_gross.tsv'!A$2:A$8468,'budget_gross.tsv'!B$2:B$8468)</f>
        <v>10000000</v>
      </c>
      <c r="R904" s="0" t="n">
        <f aca="false">LOOKUP(A904,'budget_gross.tsv'!A$2:A$8468,'budget_gross.tsv'!C$2:C$8468)</f>
        <v>33583175</v>
      </c>
      <c r="S904" s="1" t="n">
        <f aca="false">R904-Q904</f>
        <v>23583175</v>
      </c>
      <c r="T904" s="2" t="n">
        <f aca="false">Q904 * 1.12</f>
        <v>11200000</v>
      </c>
      <c r="U904" s="2" t="n">
        <f aca="false">R904 * 1.12</f>
        <v>37613156</v>
      </c>
      <c r="V904" s="2" t="n">
        <f aca="false">S904 * 1.12</f>
        <v>26413156</v>
      </c>
      <c r="W904" s="1" t="n">
        <f aca="false">R904/Q904</f>
        <v>3.3583175</v>
      </c>
      <c r="X904" s="3" t="n">
        <v>3</v>
      </c>
    </row>
    <row r="905" customFormat="false" ht="15" hidden="false" customHeight="false" outlineLevel="0" collapsed="false">
      <c r="A905" s="0" t="s">
        <v>6135</v>
      </c>
      <c r="B905" s="0" t="s">
        <v>6136</v>
      </c>
      <c r="C905" s="0" t="s">
        <v>6137</v>
      </c>
      <c r="D905" s="0" t="s">
        <v>4016</v>
      </c>
      <c r="E905" s="0" t="n">
        <v>6.2</v>
      </c>
      <c r="F905" s="0" t="n">
        <v>59</v>
      </c>
      <c r="G905" s="5" t="n">
        <v>40533</v>
      </c>
      <c r="H905" s="0" t="s">
        <v>95</v>
      </c>
      <c r="I905" s="0" t="s">
        <v>6138</v>
      </c>
      <c r="J905" s="6" t="n">
        <v>87181</v>
      </c>
      <c r="K905" s="0" t="s">
        <v>5390</v>
      </c>
      <c r="L905" s="5" t="n">
        <v>40445</v>
      </c>
      <c r="M905" s="0" t="s">
        <v>577</v>
      </c>
      <c r="N905" s="0" t="s">
        <v>446</v>
      </c>
      <c r="O905" s="0" t="s">
        <v>5530</v>
      </c>
      <c r="P905" s="0" t="s">
        <v>6139</v>
      </c>
      <c r="Q905" s="0" t="n">
        <f aca="false">LOOKUP(A905,'budget_gross.tsv'!A$2:A$8468,'budget_gross.tsv'!B$2:B$8468)</f>
        <v>70000000</v>
      </c>
      <c r="R905" s="0" t="n">
        <f aca="false">LOOKUP(A905,'budget_gross.tsv'!A$2:A$8468,'budget_gross.tsv'!C$2:C$8468)</f>
        <v>52474616</v>
      </c>
      <c r="S905" s="1" t="n">
        <f aca="false">R905-Q905</f>
        <v>-17525384</v>
      </c>
      <c r="T905" s="2" t="n">
        <f aca="false">Q905 * 1.12</f>
        <v>78400000</v>
      </c>
      <c r="U905" s="2" t="n">
        <f aca="false">R905 * 1.12</f>
        <v>58771569.92</v>
      </c>
      <c r="V905" s="2" t="n">
        <f aca="false">S905 * 1.12</f>
        <v>-19628430.08</v>
      </c>
      <c r="W905" s="1" t="n">
        <f aca="false">R905/Q905</f>
        <v>0.749637371428571</v>
      </c>
      <c r="X905" s="3" t="n">
        <v>1</v>
      </c>
    </row>
    <row r="906" customFormat="false" ht="15" hidden="false" customHeight="false" outlineLevel="0" collapsed="false">
      <c r="A906" s="0" t="s">
        <v>6140</v>
      </c>
      <c r="B906" s="0" t="s">
        <v>6141</v>
      </c>
      <c r="C906" s="0" t="s">
        <v>6142</v>
      </c>
      <c r="D906" s="0" t="s">
        <v>4016</v>
      </c>
      <c r="E906" s="0" t="n">
        <v>7.1</v>
      </c>
      <c r="F906" s="0" t="s">
        <v>28</v>
      </c>
      <c r="G906" s="5" t="n">
        <v>40568</v>
      </c>
      <c r="H906" s="0" t="s">
        <v>6143</v>
      </c>
      <c r="I906" s="0" t="s">
        <v>6144</v>
      </c>
      <c r="J906" s="6" t="n">
        <v>2434</v>
      </c>
      <c r="K906" s="0" t="s">
        <v>3950</v>
      </c>
      <c r="L906" s="5" t="n">
        <v>40445</v>
      </c>
      <c r="M906" s="0" t="s">
        <v>249</v>
      </c>
      <c r="N906" s="0" t="s">
        <v>446</v>
      </c>
      <c r="O906" s="0" t="s">
        <v>6145</v>
      </c>
      <c r="P906" s="0" t="s">
        <v>6146</v>
      </c>
      <c r="Q906" s="0" t="n">
        <f aca="false">LOOKUP(A906,'budget_gross.tsv'!A$2:A$8468,'budget_gross.tsv'!B$2:B$8468)</f>
        <v>2500000</v>
      </c>
      <c r="R906" s="0" t="n">
        <f aca="false">LOOKUP(A906,'budget_gross.tsv'!A$2:A$8468,'budget_gross.tsv'!C$2:C$8468)</f>
        <v>352810</v>
      </c>
      <c r="S906" s="1" t="n">
        <f aca="false">R906-Q906</f>
        <v>-2147190</v>
      </c>
      <c r="T906" s="2" t="n">
        <f aca="false">Q906 * 1.12</f>
        <v>2800000</v>
      </c>
      <c r="U906" s="2" t="n">
        <f aca="false">R906 * 1.12</f>
        <v>395147.2</v>
      </c>
      <c r="V906" s="2" t="n">
        <f aca="false">S906 * 1.12</f>
        <v>-2404852.8</v>
      </c>
      <c r="W906" s="1" t="n">
        <f aca="false">R906/Q906</f>
        <v>0.141124</v>
      </c>
      <c r="X906" s="3" t="n">
        <v>1</v>
      </c>
    </row>
    <row r="907" customFormat="false" ht="15" hidden="false" customHeight="false" outlineLevel="0" collapsed="false">
      <c r="A907" s="0" t="s">
        <v>6147</v>
      </c>
      <c r="B907" s="0" t="s">
        <v>6148</v>
      </c>
      <c r="C907" s="0" t="s">
        <v>6149</v>
      </c>
      <c r="D907" s="0" t="s">
        <v>4016</v>
      </c>
      <c r="E907" s="0" t="n">
        <v>6.6</v>
      </c>
      <c r="F907" s="0" t="n">
        <v>75</v>
      </c>
      <c r="G907" s="5" t="n">
        <v>40890</v>
      </c>
      <c r="H907" s="0" t="s">
        <v>6150</v>
      </c>
      <c r="I907" s="0" t="s">
        <v>6151</v>
      </c>
      <c r="J907" s="6" t="n">
        <v>8801</v>
      </c>
      <c r="K907" s="0" t="s">
        <v>6152</v>
      </c>
      <c r="L907" s="5" t="n">
        <v>40451</v>
      </c>
      <c r="M907" s="0" t="s">
        <v>1192</v>
      </c>
      <c r="N907" s="0" t="s">
        <v>1130</v>
      </c>
      <c r="O907" s="0" t="s">
        <v>6153</v>
      </c>
      <c r="P907" s="0" t="s">
        <v>6154</v>
      </c>
      <c r="Q907" s="0" t="n">
        <f aca="false">LOOKUP(A907,'budget_gross.tsv'!A$2:A$8468,'budget_gross.tsv'!B$2:B$8468)</f>
        <v>13000000</v>
      </c>
      <c r="R907" s="0" t="n">
        <f aca="false">LOOKUP(A907,'budget_gross.tsv'!A$2:A$8468,'budget_gross.tsv'!C$2:C$8468)</f>
        <v>459836</v>
      </c>
      <c r="S907" s="1" t="n">
        <f aca="false">R907-Q907</f>
        <v>-12540164</v>
      </c>
      <c r="T907" s="2" t="n">
        <f aca="false">Q907 * 1.12</f>
        <v>14560000</v>
      </c>
      <c r="U907" s="2" t="n">
        <f aca="false">R907 * 1.12</f>
        <v>515016.32</v>
      </c>
      <c r="V907" s="2" t="n">
        <f aca="false">S907 * 1.12</f>
        <v>-14044983.68</v>
      </c>
      <c r="W907" s="1" t="n">
        <f aca="false">R907/Q907</f>
        <v>0.035372</v>
      </c>
      <c r="X907" s="3" t="n">
        <v>1</v>
      </c>
    </row>
    <row r="908" customFormat="false" ht="15" hidden="false" customHeight="false" outlineLevel="0" collapsed="false">
      <c r="A908" s="0" t="s">
        <v>6155</v>
      </c>
      <c r="B908" s="0" t="s">
        <v>6156</v>
      </c>
      <c r="C908" s="0" t="s">
        <v>6157</v>
      </c>
      <c r="D908" s="0" t="s">
        <v>4016</v>
      </c>
      <c r="E908" s="0" t="n">
        <v>7.7</v>
      </c>
      <c r="F908" s="0" t="n">
        <v>95</v>
      </c>
      <c r="G908" s="5" t="n">
        <v>40554</v>
      </c>
      <c r="H908" s="0" t="s">
        <v>2153</v>
      </c>
      <c r="I908" s="0" t="s">
        <v>6158</v>
      </c>
      <c r="J908" s="6" t="n">
        <v>511136</v>
      </c>
      <c r="K908" s="0" t="s">
        <v>5461</v>
      </c>
      <c r="L908" s="5" t="n">
        <v>40452</v>
      </c>
      <c r="M908" s="0" t="s">
        <v>403</v>
      </c>
      <c r="N908" s="0" t="s">
        <v>52</v>
      </c>
      <c r="O908" s="0" t="s">
        <v>6159</v>
      </c>
      <c r="P908" s="0" t="s">
        <v>6160</v>
      </c>
      <c r="Q908" s="0" t="n">
        <f aca="false">LOOKUP(A908,'budget_gross.tsv'!A$2:A$8468,'budget_gross.tsv'!B$2:B$8468)</f>
        <v>40000000</v>
      </c>
      <c r="R908" s="0" t="n">
        <f aca="false">LOOKUP(A908,'budget_gross.tsv'!A$2:A$8468,'budget_gross.tsv'!C$2:C$8468)</f>
        <v>96962694</v>
      </c>
      <c r="S908" s="1" t="n">
        <f aca="false">R908-Q908</f>
        <v>56962694</v>
      </c>
      <c r="T908" s="2" t="n">
        <f aca="false">Q908 * 1.12</f>
        <v>44800000</v>
      </c>
      <c r="U908" s="2" t="n">
        <f aca="false">R908 * 1.12</f>
        <v>108598217.28</v>
      </c>
      <c r="V908" s="2" t="n">
        <f aca="false">S908 * 1.12</f>
        <v>63798217.28</v>
      </c>
      <c r="W908" s="1" t="n">
        <f aca="false">R908/Q908</f>
        <v>2.42406735</v>
      </c>
      <c r="X908" s="3" t="n">
        <v>3</v>
      </c>
    </row>
    <row r="909" customFormat="false" ht="15" hidden="false" customHeight="false" outlineLevel="0" collapsed="false">
      <c r="A909" s="0" t="s">
        <v>6161</v>
      </c>
      <c r="B909" s="0" t="s">
        <v>6162</v>
      </c>
      <c r="C909" s="0" t="s">
        <v>6163</v>
      </c>
      <c r="D909" s="0" t="s">
        <v>4016</v>
      </c>
      <c r="E909" s="0" t="n">
        <v>6.6</v>
      </c>
      <c r="F909" s="0" t="n">
        <v>39</v>
      </c>
      <c r="G909" s="5" t="n">
        <v>40582</v>
      </c>
      <c r="H909" s="0" t="s">
        <v>2273</v>
      </c>
      <c r="I909" s="0" t="s">
        <v>6164</v>
      </c>
      <c r="J909" s="6" t="n">
        <v>101279</v>
      </c>
      <c r="K909" s="0" t="s">
        <v>6165</v>
      </c>
      <c r="L909" s="5" t="n">
        <v>40459</v>
      </c>
      <c r="M909" s="0" t="s">
        <v>552</v>
      </c>
      <c r="N909" s="0" t="s">
        <v>437</v>
      </c>
      <c r="O909" s="0" t="s">
        <v>290</v>
      </c>
      <c r="P909" s="0" t="s">
        <v>6166</v>
      </c>
      <c r="Q909" s="0" t="n">
        <f aca="false">LOOKUP(A909,'budget_gross.tsv'!A$2:A$8468,'budget_gross.tsv'!B$2:B$8468)</f>
        <v>38000000</v>
      </c>
      <c r="R909" s="0" t="n">
        <f aca="false">LOOKUP(A909,'budget_gross.tsv'!A$2:A$8468,'budget_gross.tsv'!C$2:C$8468)</f>
        <v>53374681</v>
      </c>
      <c r="S909" s="1" t="n">
        <f aca="false">R909-Q909</f>
        <v>15374681</v>
      </c>
      <c r="T909" s="2" t="n">
        <f aca="false">Q909 * 1.12</f>
        <v>42560000</v>
      </c>
      <c r="U909" s="2" t="n">
        <f aca="false">R909 * 1.12</f>
        <v>59779642.72</v>
      </c>
      <c r="V909" s="2" t="n">
        <f aca="false">S909 * 1.12</f>
        <v>17219642.72</v>
      </c>
      <c r="W909" s="1" t="n">
        <f aca="false">R909/Q909</f>
        <v>1.40459686842105</v>
      </c>
      <c r="X909" s="3" t="n">
        <v>2</v>
      </c>
    </row>
    <row r="910" customFormat="false" ht="15" hidden="false" customHeight="false" outlineLevel="0" collapsed="false">
      <c r="A910" s="0" t="s">
        <v>6167</v>
      </c>
      <c r="B910" s="0" t="s">
        <v>6168</v>
      </c>
      <c r="C910" s="0" t="s">
        <v>6169</v>
      </c>
      <c r="D910" s="0" t="s">
        <v>4016</v>
      </c>
      <c r="E910" s="0" t="n">
        <v>7.1</v>
      </c>
      <c r="F910" s="0" t="n">
        <v>63</v>
      </c>
      <c r="G910" s="5" t="n">
        <v>40582</v>
      </c>
      <c r="H910" s="0" t="s">
        <v>1432</v>
      </c>
      <c r="I910" s="0" t="s">
        <v>6170</v>
      </c>
      <c r="J910" s="6" t="n">
        <v>115669</v>
      </c>
      <c r="K910" s="0" t="s">
        <v>6171</v>
      </c>
      <c r="L910" s="5" t="n">
        <v>40459</v>
      </c>
      <c r="M910" s="0" t="s">
        <v>133</v>
      </c>
      <c r="N910" s="0" t="s">
        <v>437</v>
      </c>
      <c r="O910" s="0" t="s">
        <v>290</v>
      </c>
      <c r="P910" s="0" t="s">
        <v>6172</v>
      </c>
      <c r="Q910" s="0" t="n">
        <f aca="false">LOOKUP(A910,'budget_gross.tsv'!A$2:A$8468,'budget_gross.tsv'!B$2:B$8468)</f>
        <v>8000000</v>
      </c>
      <c r="R910" s="0" t="n">
        <f aca="false">LOOKUP(A910,'budget_gross.tsv'!A$2:A$8468,'budget_gross.tsv'!C$2:C$8468)</f>
        <v>6350058</v>
      </c>
      <c r="S910" s="1" t="n">
        <f aca="false">R910-Q910</f>
        <v>-1649942</v>
      </c>
      <c r="T910" s="2" t="n">
        <f aca="false">Q910 * 1.12</f>
        <v>8960000</v>
      </c>
      <c r="U910" s="2" t="n">
        <f aca="false">R910 * 1.12</f>
        <v>7112064.96</v>
      </c>
      <c r="V910" s="2" t="n">
        <f aca="false">S910 * 1.12</f>
        <v>-1847935.04</v>
      </c>
      <c r="W910" s="1" t="n">
        <f aca="false">R910/Q910</f>
        <v>0.79375725</v>
      </c>
      <c r="X910" s="3" t="n">
        <v>1</v>
      </c>
    </row>
    <row r="911" customFormat="false" ht="15" hidden="false" customHeight="false" outlineLevel="0" collapsed="false">
      <c r="A911" s="0" t="s">
        <v>6173</v>
      </c>
      <c r="B911" s="0" t="s">
        <v>6174</v>
      </c>
      <c r="C911" s="0" t="s">
        <v>6175</v>
      </c>
      <c r="D911" s="0" t="s">
        <v>4016</v>
      </c>
      <c r="E911" s="0" t="n">
        <v>7.1</v>
      </c>
      <c r="F911" s="0" t="n">
        <v>60</v>
      </c>
      <c r="G911" s="5" t="n">
        <v>40568</v>
      </c>
      <c r="H911" s="0" t="s">
        <v>2377</v>
      </c>
      <c r="I911" s="0" t="s">
        <v>6176</v>
      </c>
      <c r="J911" s="6" t="n">
        <v>250400</v>
      </c>
      <c r="K911" s="0" t="s">
        <v>5691</v>
      </c>
      <c r="L911" s="5" t="n">
        <v>40466</v>
      </c>
      <c r="M911" s="0" t="s">
        <v>1652</v>
      </c>
      <c r="N911" s="0" t="s">
        <v>634</v>
      </c>
      <c r="O911" s="0" t="s">
        <v>6177</v>
      </c>
      <c r="P911" s="0" t="s">
        <v>6178</v>
      </c>
      <c r="Q911" s="0" t="n">
        <f aca="false">LOOKUP(A911,'budget_gross.tsv'!A$2:A$8468,'budget_gross.tsv'!B$2:B$8468)</f>
        <v>58000000</v>
      </c>
      <c r="R911" s="0" t="n">
        <f aca="false">LOOKUP(A911,'budget_gross.tsv'!A$2:A$8468,'budget_gross.tsv'!C$2:C$8468)</f>
        <v>90380162</v>
      </c>
      <c r="S911" s="1" t="n">
        <f aca="false">R911-Q911</f>
        <v>32380162</v>
      </c>
      <c r="T911" s="2" t="n">
        <f aca="false">Q911 * 1.12</f>
        <v>64960000</v>
      </c>
      <c r="U911" s="2" t="n">
        <f aca="false">R911 * 1.12</f>
        <v>101225781.44</v>
      </c>
      <c r="V911" s="2" t="n">
        <f aca="false">S911 * 1.12</f>
        <v>36265781.44</v>
      </c>
      <c r="W911" s="1" t="n">
        <f aca="false">R911/Q911</f>
        <v>1.55827865517241</v>
      </c>
      <c r="X911" s="3" t="n">
        <v>2</v>
      </c>
    </row>
    <row r="912" customFormat="false" ht="15" hidden="false" customHeight="false" outlineLevel="0" collapsed="false">
      <c r="A912" s="0" t="s">
        <v>6179</v>
      </c>
      <c r="B912" s="0" t="s">
        <v>6180</v>
      </c>
      <c r="C912" s="0" t="s">
        <v>6181</v>
      </c>
      <c r="D912" s="0" t="s">
        <v>4016</v>
      </c>
      <c r="E912" s="0" t="n">
        <v>6.5</v>
      </c>
      <c r="F912" s="0" t="n">
        <v>57</v>
      </c>
      <c r="G912" s="5" t="n">
        <v>40610</v>
      </c>
      <c r="H912" s="0" t="s">
        <v>2489</v>
      </c>
      <c r="I912" s="0" t="s">
        <v>6182</v>
      </c>
      <c r="J912" s="6" t="n">
        <v>61745</v>
      </c>
      <c r="K912" s="0" t="s">
        <v>4145</v>
      </c>
      <c r="L912" s="5" t="n">
        <v>40492</v>
      </c>
      <c r="M912" s="0" t="s">
        <v>1369</v>
      </c>
      <c r="N912" s="0" t="s">
        <v>437</v>
      </c>
      <c r="O912" s="0" t="s">
        <v>189</v>
      </c>
      <c r="P912" s="0" t="s">
        <v>6183</v>
      </c>
      <c r="Q912" s="0" t="n">
        <f aca="false">LOOKUP(A912,'budget_gross.tsv'!A$2:A$8468,'budget_gross.tsv'!B$2:B$8468)</f>
        <v>40000000</v>
      </c>
      <c r="R912" s="0" t="n">
        <f aca="false">LOOKUP(A912,'budget_gross.tsv'!A$2:A$8468,'budget_gross.tsv'!C$2:C$8468)</f>
        <v>31011732</v>
      </c>
      <c r="S912" s="1" t="n">
        <f aca="false">R912-Q912</f>
        <v>-8988268</v>
      </c>
      <c r="T912" s="2" t="n">
        <f aca="false">Q912 * 1.12</f>
        <v>44800000</v>
      </c>
      <c r="U912" s="2" t="n">
        <f aca="false">R912 * 1.12</f>
        <v>34733139.84</v>
      </c>
      <c r="V912" s="2" t="n">
        <f aca="false">S912 * 1.12</f>
        <v>-10066860.16</v>
      </c>
      <c r="W912" s="1" t="n">
        <f aca="false">R912/Q912</f>
        <v>0.7752933</v>
      </c>
      <c r="X912" s="3" t="n">
        <v>1</v>
      </c>
    </row>
    <row r="913" customFormat="false" ht="15" hidden="false" customHeight="false" outlineLevel="0" collapsed="false">
      <c r="A913" s="0" t="s">
        <v>6184</v>
      </c>
      <c r="B913" s="0" t="s">
        <v>6185</v>
      </c>
      <c r="C913" s="0" t="s">
        <v>6186</v>
      </c>
      <c r="D913" s="0" t="s">
        <v>4016</v>
      </c>
      <c r="E913" s="0" t="n">
        <v>7.1</v>
      </c>
      <c r="F913" s="0" t="n">
        <v>19</v>
      </c>
      <c r="G913" s="5" t="n">
        <v>40393</v>
      </c>
      <c r="H913" s="0" t="s">
        <v>1923</v>
      </c>
      <c r="I913" s="0" t="s">
        <v>6187</v>
      </c>
      <c r="J913" s="6" t="n">
        <v>4888</v>
      </c>
      <c r="K913" s="0" t="s">
        <v>6188</v>
      </c>
      <c r="L913" s="5" t="n">
        <v>40493</v>
      </c>
      <c r="M913" s="0" t="s">
        <v>403</v>
      </c>
      <c r="N913" s="0" t="s">
        <v>446</v>
      </c>
      <c r="O913" s="0" t="s">
        <v>290</v>
      </c>
      <c r="P913" s="0" t="s">
        <v>6189</v>
      </c>
      <c r="Q913" s="0" t="n">
        <f aca="false">LOOKUP(A913,'budget_gross.tsv'!A$2:A$8468,'budget_gross.tsv'!B$2:B$8468)</f>
        <v>1000000</v>
      </c>
      <c r="R913" s="0" t="n">
        <f aca="false">LOOKUP(A913,'budget_gross.tsv'!A$2:A$8468,'budget_gross.tsv'!C$2:C$8468)</f>
        <v>3773863</v>
      </c>
      <c r="S913" s="1" t="n">
        <f aca="false">R913-Q913</f>
        <v>2773863</v>
      </c>
      <c r="T913" s="2" t="n">
        <f aca="false">Q913 * 1.12</f>
        <v>1120000</v>
      </c>
      <c r="U913" s="2" t="n">
        <f aca="false">R913 * 1.12</f>
        <v>4226726.56</v>
      </c>
      <c r="V913" s="2" t="n">
        <f aca="false">S913 * 1.12</f>
        <v>3106726.56</v>
      </c>
      <c r="W913" s="1" t="n">
        <f aca="false">R913/Q913</f>
        <v>3.773863</v>
      </c>
      <c r="X913" s="3" t="n">
        <v>3</v>
      </c>
    </row>
    <row r="914" customFormat="false" ht="15" hidden="false" customHeight="false" outlineLevel="0" collapsed="false">
      <c r="A914" s="0" t="s">
        <v>6190</v>
      </c>
      <c r="B914" s="0" t="s">
        <v>6191</v>
      </c>
      <c r="C914" s="0" t="s">
        <v>6192</v>
      </c>
      <c r="D914" s="0" t="s">
        <v>4016</v>
      </c>
      <c r="E914" s="0" t="n">
        <v>4.4</v>
      </c>
      <c r="F914" s="0" t="n">
        <v>26</v>
      </c>
      <c r="G914" s="5" t="n">
        <v>40624</v>
      </c>
      <c r="H914" s="0" t="s">
        <v>6193</v>
      </c>
      <c r="I914" s="0" t="s">
        <v>6194</v>
      </c>
      <c r="J914" s="6" t="n">
        <v>78102</v>
      </c>
      <c r="K914" s="0" t="s">
        <v>6195</v>
      </c>
      <c r="L914" s="5" t="n">
        <v>40494</v>
      </c>
      <c r="M914" s="0" t="s">
        <v>42</v>
      </c>
      <c r="N914" s="0" t="s">
        <v>1294</v>
      </c>
      <c r="O914" s="0" t="s">
        <v>90</v>
      </c>
      <c r="P914" s="0" t="s">
        <v>6196</v>
      </c>
      <c r="Q914" s="0" t="n">
        <f aca="false">LOOKUP(A914,'budget_gross.tsv'!A$2:A$8468,'budget_gross.tsv'!B$2:B$8468)</f>
        <v>10000000</v>
      </c>
      <c r="R914" s="0" t="n">
        <f aca="false">LOOKUP(A914,'budget_gross.tsv'!A$2:A$8468,'budget_gross.tsv'!C$2:C$8468)</f>
        <v>21371425</v>
      </c>
      <c r="S914" s="1" t="n">
        <f aca="false">R914-Q914</f>
        <v>11371425</v>
      </c>
      <c r="T914" s="2" t="n">
        <f aca="false">Q914 * 1.12</f>
        <v>11200000</v>
      </c>
      <c r="U914" s="2" t="n">
        <f aca="false">R914 * 1.12</f>
        <v>23935996</v>
      </c>
      <c r="V914" s="2" t="n">
        <f aca="false">S914 * 1.12</f>
        <v>12735996</v>
      </c>
      <c r="W914" s="1" t="n">
        <f aca="false">R914/Q914</f>
        <v>2.1371425</v>
      </c>
      <c r="X914" s="3" t="n">
        <v>3</v>
      </c>
    </row>
    <row r="915" customFormat="false" ht="15" hidden="false" customHeight="false" outlineLevel="0" collapsed="false">
      <c r="A915" s="0" t="s">
        <v>6197</v>
      </c>
      <c r="B915" s="0" t="s">
        <v>6198</v>
      </c>
      <c r="C915" s="0" t="s">
        <v>6199</v>
      </c>
      <c r="D915" s="0" t="s">
        <v>4016</v>
      </c>
      <c r="E915" s="0" t="n">
        <v>6.8</v>
      </c>
      <c r="F915" s="0" t="n">
        <v>69</v>
      </c>
      <c r="G915" s="5" t="n">
        <v>40589</v>
      </c>
      <c r="H915" s="0" t="s">
        <v>95</v>
      </c>
      <c r="I915" s="0" t="s">
        <v>6200</v>
      </c>
      <c r="J915" s="6" t="n">
        <v>157677</v>
      </c>
      <c r="K915" s="0" t="s">
        <v>6201</v>
      </c>
      <c r="L915" s="5" t="n">
        <v>40494</v>
      </c>
      <c r="M915" s="0" t="s">
        <v>375</v>
      </c>
      <c r="N915" s="0" t="s">
        <v>863</v>
      </c>
      <c r="O915" s="0" t="s">
        <v>6202</v>
      </c>
      <c r="P915" s="0" t="s">
        <v>6203</v>
      </c>
      <c r="Q915" s="0" t="n">
        <f aca="false">LOOKUP(A915,'budget_gross.tsv'!A$2:A$8468,'budget_gross.tsv'!B$2:B$8468)</f>
        <v>100000000</v>
      </c>
      <c r="R915" s="0" t="n">
        <f aca="false">LOOKUP(A915,'budget_gross.tsv'!A$2:A$8468,'budget_gross.tsv'!C$2:C$8468)</f>
        <v>81562942</v>
      </c>
      <c r="S915" s="1" t="n">
        <f aca="false">R915-Q915</f>
        <v>-18437058</v>
      </c>
      <c r="T915" s="2" t="n">
        <f aca="false">Q915 * 1.12</f>
        <v>112000000</v>
      </c>
      <c r="U915" s="2" t="n">
        <f aca="false">R915 * 1.12</f>
        <v>91350495.04</v>
      </c>
      <c r="V915" s="2" t="n">
        <f aca="false">S915 * 1.12</f>
        <v>-20649504.96</v>
      </c>
      <c r="W915" s="1" t="n">
        <f aca="false">R915/Q915</f>
        <v>0.81562942</v>
      </c>
      <c r="X915" s="3" t="n">
        <v>1</v>
      </c>
    </row>
    <row r="916" customFormat="false" ht="15" hidden="false" customHeight="false" outlineLevel="0" collapsed="false">
      <c r="A916" s="0" t="s">
        <v>6204</v>
      </c>
      <c r="B916" s="0" t="s">
        <v>6205</v>
      </c>
      <c r="C916" s="0" t="s">
        <v>6206</v>
      </c>
      <c r="D916" s="0" t="s">
        <v>4016</v>
      </c>
      <c r="E916" s="0" t="n">
        <v>7.4</v>
      </c>
      <c r="F916" s="0" t="n">
        <v>52</v>
      </c>
      <c r="G916" s="5" t="n">
        <v>40610</v>
      </c>
      <c r="H916" s="0" t="s">
        <v>2742</v>
      </c>
      <c r="I916" s="0" t="s">
        <v>6207</v>
      </c>
      <c r="J916" s="6" t="n">
        <v>153402</v>
      </c>
      <c r="K916" s="0" t="s">
        <v>6208</v>
      </c>
      <c r="L916" s="5" t="n">
        <v>40501</v>
      </c>
      <c r="M916" s="0" t="s">
        <v>577</v>
      </c>
      <c r="N916" s="0" t="s">
        <v>5173</v>
      </c>
      <c r="O916" s="0" t="s">
        <v>537</v>
      </c>
      <c r="P916" s="0" t="s">
        <v>6209</v>
      </c>
      <c r="Q916" s="0" t="n">
        <f aca="false">LOOKUP(A916,'budget_gross.tsv'!A$2:A$8468,'budget_gross.tsv'!B$2:B$8468)</f>
        <v>35000000</v>
      </c>
      <c r="R916" s="0" t="n">
        <f aca="false">LOOKUP(A916,'budget_gross.tsv'!A$2:A$8468,'budget_gross.tsv'!C$2:C$8468)</f>
        <v>21148651</v>
      </c>
      <c r="S916" s="1" t="n">
        <f aca="false">R916-Q916</f>
        <v>-13851349</v>
      </c>
      <c r="T916" s="2" t="n">
        <f aca="false">Q916 * 1.12</f>
        <v>39200000</v>
      </c>
      <c r="U916" s="2" t="n">
        <f aca="false">R916 * 1.12</f>
        <v>23686489.12</v>
      </c>
      <c r="V916" s="2" t="n">
        <f aca="false">S916 * 1.12</f>
        <v>-15513510.88</v>
      </c>
      <c r="W916" s="1" t="n">
        <f aca="false">R916/Q916</f>
        <v>0.604247171428571</v>
      </c>
      <c r="X916" s="3" t="n">
        <v>1</v>
      </c>
    </row>
    <row r="917" customFormat="false" ht="15" hidden="false" customHeight="false" outlineLevel="0" collapsed="false">
      <c r="A917" s="0" t="s">
        <v>6210</v>
      </c>
      <c r="B917" s="0" t="s">
        <v>6211</v>
      </c>
      <c r="C917" s="0" t="s">
        <v>6212</v>
      </c>
      <c r="D917" s="0" t="s">
        <v>4016</v>
      </c>
      <c r="E917" s="0" t="n">
        <v>6.4</v>
      </c>
      <c r="F917" s="0" t="n">
        <v>47</v>
      </c>
      <c r="G917" s="5" t="n">
        <v>40603</v>
      </c>
      <c r="H917" s="0" t="s">
        <v>5324</v>
      </c>
      <c r="I917" s="0" t="s">
        <v>6213</v>
      </c>
      <c r="J917" s="6" t="n">
        <v>64553</v>
      </c>
      <c r="K917" s="0" t="s">
        <v>6214</v>
      </c>
      <c r="L917" s="5" t="n">
        <v>40506</v>
      </c>
      <c r="M917" s="0" t="s">
        <v>1192</v>
      </c>
      <c r="N917" s="0" t="s">
        <v>1606</v>
      </c>
      <c r="O917" s="0" t="s">
        <v>6215</v>
      </c>
      <c r="P917" s="0" t="s">
        <v>6216</v>
      </c>
      <c r="Q917" s="0" t="n">
        <f aca="false">LOOKUP(A917,'budget_gross.tsv'!A$2:A$8468,'budget_gross.tsv'!B$2:B$8468)</f>
        <v>55000000</v>
      </c>
      <c r="R917" s="0" t="n">
        <f aca="false">LOOKUP(A917,'budget_gross.tsv'!A$2:A$8468,'budget_gross.tsv'!C$2:C$8468)</f>
        <v>39440655</v>
      </c>
      <c r="S917" s="1" t="n">
        <f aca="false">R917-Q917</f>
        <v>-15559345</v>
      </c>
      <c r="T917" s="2" t="n">
        <f aca="false">Q917 * 1.12</f>
        <v>61600000</v>
      </c>
      <c r="U917" s="2" t="n">
        <f aca="false">R917 * 1.12</f>
        <v>44173533.6</v>
      </c>
      <c r="V917" s="2" t="n">
        <f aca="false">S917 * 1.12</f>
        <v>-17426466.4</v>
      </c>
      <c r="W917" s="1" t="n">
        <f aca="false">R917/Q917</f>
        <v>0.717102818181818</v>
      </c>
      <c r="X917" s="3" t="n">
        <v>1</v>
      </c>
    </row>
    <row r="918" customFormat="false" ht="15" hidden="false" customHeight="false" outlineLevel="0" collapsed="false">
      <c r="A918" s="0" t="s">
        <v>6217</v>
      </c>
      <c r="B918" s="0" t="s">
        <v>6218</v>
      </c>
      <c r="C918" s="0" t="s">
        <v>6219</v>
      </c>
      <c r="D918" s="0" t="s">
        <v>4016</v>
      </c>
      <c r="E918" s="0" t="n">
        <v>6.8</v>
      </c>
      <c r="F918" s="0" t="n">
        <v>69</v>
      </c>
      <c r="G918" s="5" t="n">
        <v>40631</v>
      </c>
      <c r="H918" s="0" t="s">
        <v>2377</v>
      </c>
      <c r="I918" s="0" t="s">
        <v>6220</v>
      </c>
      <c r="J918" s="6" t="n">
        <v>40653</v>
      </c>
      <c r="K918" s="0" t="s">
        <v>4380</v>
      </c>
      <c r="L918" s="5" t="n">
        <v>40515</v>
      </c>
      <c r="M918" s="0" t="s">
        <v>2069</v>
      </c>
      <c r="N918" s="0" t="s">
        <v>1208</v>
      </c>
      <c r="O918" s="0" t="s">
        <v>2025</v>
      </c>
      <c r="P918" s="0" t="s">
        <v>6221</v>
      </c>
      <c r="Q918" s="0" t="n">
        <f aca="false">LOOKUP(A918,'budget_gross.tsv'!A$2:A$8468,'budget_gross.tsv'!B$2:B$8468)</f>
        <v>22000000</v>
      </c>
      <c r="R918" s="0" t="n">
        <f aca="false">LOOKUP(A918,'budget_gross.tsv'!A$2:A$8468,'budget_gross.tsv'!C$2:C$8468)</f>
        <v>9528092</v>
      </c>
      <c r="S918" s="1" t="n">
        <f aca="false">R918-Q918</f>
        <v>-12471908</v>
      </c>
      <c r="T918" s="2" t="n">
        <f aca="false">Q918 * 1.12</f>
        <v>24640000</v>
      </c>
      <c r="U918" s="2" t="n">
        <f aca="false">R918 * 1.12</f>
        <v>10671463.04</v>
      </c>
      <c r="V918" s="2" t="n">
        <f aca="false">S918 * 1.12</f>
        <v>-13968536.96</v>
      </c>
      <c r="W918" s="1" t="n">
        <f aca="false">R918/Q918</f>
        <v>0.433095090909091</v>
      </c>
      <c r="X918" s="3" t="n">
        <v>1</v>
      </c>
    </row>
    <row r="919" customFormat="false" ht="15" hidden="false" customHeight="false" outlineLevel="0" collapsed="false">
      <c r="A919" s="0" t="s">
        <v>6222</v>
      </c>
      <c r="B919" s="0" t="s">
        <v>6223</v>
      </c>
      <c r="C919" s="0" t="s">
        <v>6224</v>
      </c>
      <c r="D919" s="0" t="s">
        <v>4016</v>
      </c>
      <c r="E919" s="0" t="n">
        <v>6</v>
      </c>
      <c r="F919" s="0" t="n">
        <v>37</v>
      </c>
      <c r="G919" s="5" t="n">
        <v>40624</v>
      </c>
      <c r="H919" s="0" t="s">
        <v>2153</v>
      </c>
      <c r="I919" s="0" t="s">
        <v>6225</v>
      </c>
      <c r="J919" s="6" t="n">
        <v>187053</v>
      </c>
      <c r="K919" s="0" t="s">
        <v>6226</v>
      </c>
      <c r="L919" s="5" t="n">
        <v>40522</v>
      </c>
      <c r="M919" s="0" t="s">
        <v>180</v>
      </c>
      <c r="N919" s="0" t="s">
        <v>6227</v>
      </c>
      <c r="O919" s="0" t="s">
        <v>6228</v>
      </c>
      <c r="P919" s="0" t="s">
        <v>6229</v>
      </c>
      <c r="Q919" s="0" t="n">
        <f aca="false">LOOKUP(A919,'budget_gross.tsv'!A$2:A$8468,'budget_gross.tsv'!B$2:B$8468)</f>
        <v>100000000</v>
      </c>
      <c r="R919" s="0" t="n">
        <f aca="false">LOOKUP(A919,'budget_gross.tsv'!A$2:A$8468,'budget_gross.tsv'!C$2:C$8468)</f>
        <v>67631157</v>
      </c>
      <c r="S919" s="1" t="n">
        <f aca="false">R919-Q919</f>
        <v>-32368843</v>
      </c>
      <c r="T919" s="2" t="n">
        <f aca="false">Q919 * 1.12</f>
        <v>112000000</v>
      </c>
      <c r="U919" s="2" t="n">
        <f aca="false">R919 * 1.12</f>
        <v>75746895.84</v>
      </c>
      <c r="V919" s="2" t="n">
        <f aca="false">S919 * 1.12</f>
        <v>-36253104.16</v>
      </c>
      <c r="W919" s="1" t="n">
        <f aca="false">R919/Q919</f>
        <v>0.67631157</v>
      </c>
      <c r="X919" s="3" t="n">
        <v>1</v>
      </c>
    </row>
    <row r="920" customFormat="false" ht="15" hidden="false" customHeight="false" outlineLevel="0" collapsed="false">
      <c r="A920" s="0" t="s">
        <v>6230</v>
      </c>
      <c r="B920" s="0" t="s">
        <v>6231</v>
      </c>
      <c r="C920" s="0" t="s">
        <v>6232</v>
      </c>
      <c r="D920" s="0" t="s">
        <v>4016</v>
      </c>
      <c r="E920" s="0" t="n">
        <v>5.4</v>
      </c>
      <c r="F920" s="0" t="n">
        <v>46</v>
      </c>
      <c r="G920" s="5" t="n">
        <v>40624</v>
      </c>
      <c r="H920" s="0" t="s">
        <v>2153</v>
      </c>
      <c r="I920" s="0" t="s">
        <v>6233</v>
      </c>
      <c r="J920" s="6" t="n">
        <v>36621</v>
      </c>
      <c r="K920" s="0" t="s">
        <v>6234</v>
      </c>
      <c r="L920" s="5" t="n">
        <v>40529</v>
      </c>
      <c r="M920" s="0" t="s">
        <v>365</v>
      </c>
      <c r="N920" s="0" t="s">
        <v>437</v>
      </c>
      <c r="O920" s="0" t="s">
        <v>290</v>
      </c>
      <c r="P920" s="0" t="s">
        <v>6235</v>
      </c>
      <c r="Q920" s="0" t="n">
        <f aca="false">LOOKUP(A920,'budget_gross.tsv'!A$2:A$8468,'budget_gross.tsv'!B$2:B$8468)</f>
        <v>120000000</v>
      </c>
      <c r="R920" s="0" t="n">
        <f aca="false">LOOKUP(A920,'budget_gross.tsv'!A$2:A$8468,'budget_gross.tsv'!C$2:C$8468)</f>
        <v>30212620</v>
      </c>
      <c r="S920" s="1" t="n">
        <f aca="false">R920-Q920</f>
        <v>-89787380</v>
      </c>
      <c r="T920" s="2" t="n">
        <f aca="false">Q920 * 1.12</f>
        <v>134400000</v>
      </c>
      <c r="U920" s="2" t="n">
        <f aca="false">R920 * 1.12</f>
        <v>33838134.4</v>
      </c>
      <c r="V920" s="2" t="n">
        <f aca="false">S920 * 1.12</f>
        <v>-100561865.6</v>
      </c>
      <c r="W920" s="1" t="n">
        <f aca="false">R920/Q920</f>
        <v>0.251771833333333</v>
      </c>
      <c r="X920" s="3" t="n">
        <v>1</v>
      </c>
    </row>
    <row r="921" customFormat="false" ht="15" hidden="false" customHeight="false" outlineLevel="0" collapsed="false">
      <c r="A921" s="0" t="s">
        <v>6236</v>
      </c>
      <c r="B921" s="0" t="s">
        <v>6237</v>
      </c>
      <c r="C921" s="0" t="s">
        <v>6238</v>
      </c>
      <c r="D921" s="0" t="s">
        <v>4016</v>
      </c>
      <c r="E921" s="0" t="n">
        <v>7.6</v>
      </c>
      <c r="F921" s="0" t="n">
        <v>80</v>
      </c>
      <c r="G921" s="5" t="n">
        <v>40701</v>
      </c>
      <c r="H921" s="0" t="s">
        <v>194</v>
      </c>
      <c r="I921" s="0" t="s">
        <v>6239</v>
      </c>
      <c r="J921" s="6" t="n">
        <v>255915</v>
      </c>
      <c r="K921" s="0" t="s">
        <v>6240</v>
      </c>
      <c r="L921" s="5" t="n">
        <v>40534</v>
      </c>
      <c r="M921" s="0" t="s">
        <v>879</v>
      </c>
      <c r="N921" s="0" t="s">
        <v>6241</v>
      </c>
      <c r="O921" s="0" t="s">
        <v>6242</v>
      </c>
      <c r="P921" s="0" t="s">
        <v>6243</v>
      </c>
      <c r="Q921" s="0" t="n">
        <f aca="false">LOOKUP(A921,'budget_gross.tsv'!A$2:A$8468,'budget_gross.tsv'!B$2:B$8468)</f>
        <v>38000000</v>
      </c>
      <c r="R921" s="0" t="n">
        <f aca="false">LOOKUP(A921,'budget_gross.tsv'!A$2:A$8468,'budget_gross.tsv'!C$2:C$8468)</f>
        <v>171243005</v>
      </c>
      <c r="S921" s="1" t="n">
        <f aca="false">R921-Q921</f>
        <v>133243005</v>
      </c>
      <c r="T921" s="2" t="n">
        <f aca="false">Q921 * 1.12</f>
        <v>42560000</v>
      </c>
      <c r="U921" s="2" t="n">
        <f aca="false">R921 * 1.12</f>
        <v>191792165.6</v>
      </c>
      <c r="V921" s="2" t="n">
        <f aca="false">S921 * 1.12</f>
        <v>149232165.6</v>
      </c>
      <c r="W921" s="1" t="n">
        <f aca="false">R921/Q921</f>
        <v>4.50639486842105</v>
      </c>
      <c r="X921" s="3" t="n">
        <v>4</v>
      </c>
    </row>
    <row r="922" customFormat="false" ht="15" hidden="false" customHeight="false" outlineLevel="0" collapsed="false">
      <c r="A922" s="0" t="s">
        <v>6244</v>
      </c>
      <c r="B922" s="0" t="s">
        <v>6245</v>
      </c>
      <c r="C922" s="0" t="s">
        <v>6246</v>
      </c>
      <c r="D922" s="0" t="s">
        <v>4016</v>
      </c>
      <c r="E922" s="0" t="n">
        <v>5.5</v>
      </c>
      <c r="F922" s="0" t="n">
        <v>27</v>
      </c>
      <c r="G922" s="5" t="n">
        <v>40638</v>
      </c>
      <c r="H922" s="0" t="s">
        <v>86</v>
      </c>
      <c r="I922" s="0" t="s">
        <v>6247</v>
      </c>
      <c r="J922" s="6" t="n">
        <v>90128</v>
      </c>
      <c r="K922" s="0" t="s">
        <v>4677</v>
      </c>
      <c r="L922" s="5" t="n">
        <v>40534</v>
      </c>
      <c r="M922" s="0" t="s">
        <v>375</v>
      </c>
      <c r="N922" s="0" t="s">
        <v>428</v>
      </c>
      <c r="O922" s="0" t="s">
        <v>1637</v>
      </c>
      <c r="P922" s="0" t="s">
        <v>6248</v>
      </c>
      <c r="Q922" s="0" t="n">
        <f aca="false">LOOKUP(A922,'budget_gross.tsv'!A$2:A$8468,'budget_gross.tsv'!B$2:B$8468)</f>
        <v>100000000</v>
      </c>
      <c r="R922" s="0" t="n">
        <f aca="false">LOOKUP(A922,'budget_gross.tsv'!A$2:A$8468,'budget_gross.tsv'!C$2:C$8468)</f>
        <v>148383780</v>
      </c>
      <c r="S922" s="1" t="n">
        <f aca="false">R922-Q922</f>
        <v>48383780</v>
      </c>
      <c r="T922" s="2" t="n">
        <f aca="false">Q922 * 1.12</f>
        <v>112000000</v>
      </c>
      <c r="U922" s="2" t="n">
        <f aca="false">R922 * 1.12</f>
        <v>166189833.6</v>
      </c>
      <c r="V922" s="2" t="n">
        <f aca="false">S922 * 1.12</f>
        <v>54189833.6</v>
      </c>
      <c r="W922" s="1" t="n">
        <f aca="false">R922/Q922</f>
        <v>1.4838378</v>
      </c>
      <c r="X922" s="3" t="n">
        <v>2</v>
      </c>
    </row>
    <row r="923" customFormat="false" ht="15" hidden="false" customHeight="false" outlineLevel="0" collapsed="false">
      <c r="A923" s="0" t="s">
        <v>6249</v>
      </c>
      <c r="B923" s="0" t="s">
        <v>6250</v>
      </c>
      <c r="C923" s="0" t="s">
        <v>6251</v>
      </c>
      <c r="D923" s="0" t="s">
        <v>4016</v>
      </c>
      <c r="E923" s="0" t="n">
        <v>3.7</v>
      </c>
      <c r="F923" s="0" t="s">
        <v>28</v>
      </c>
      <c r="G923" s="5" t="n">
        <v>40764</v>
      </c>
      <c r="H923" s="0" t="s">
        <v>2496</v>
      </c>
      <c r="I923" s="0" t="s">
        <v>6252</v>
      </c>
      <c r="J923" s="0" t="n">
        <v>948</v>
      </c>
      <c r="K923" s="0" t="s">
        <v>6253</v>
      </c>
      <c r="L923" s="5" t="n">
        <v>40541</v>
      </c>
      <c r="M923" s="0" t="s">
        <v>249</v>
      </c>
      <c r="N923" s="0" t="s">
        <v>376</v>
      </c>
      <c r="O923" s="0" t="s">
        <v>28</v>
      </c>
      <c r="P923" s="0" t="s">
        <v>6254</v>
      </c>
      <c r="Q923" s="0" t="n">
        <f aca="false">LOOKUP(A923,'budget_gross.tsv'!A$2:A$8468,'budget_gross.tsv'!B$2:B$8468)</f>
        <v>13400000</v>
      </c>
      <c r="R923" s="0" t="n">
        <f aca="false">LOOKUP(A923,'budget_gross.tsv'!A$2:A$8468,'budget_gross.tsv'!C$2:C$8468)</f>
        <v>163591</v>
      </c>
      <c r="S923" s="1" t="n">
        <f aca="false">R923-Q923</f>
        <v>-13236409</v>
      </c>
      <c r="T923" s="2" t="n">
        <f aca="false">Q923 * 1.12</f>
        <v>15008000</v>
      </c>
      <c r="U923" s="2" t="n">
        <f aca="false">R923 * 1.12</f>
        <v>183221.92</v>
      </c>
      <c r="V923" s="2" t="n">
        <f aca="false">S923 * 1.12</f>
        <v>-14824778.08</v>
      </c>
      <c r="W923" s="1" t="n">
        <f aca="false">R923/Q923</f>
        <v>0.0122082835820896</v>
      </c>
      <c r="X923" s="3" t="n">
        <v>1</v>
      </c>
    </row>
    <row r="924" customFormat="false" ht="15" hidden="false" customHeight="false" outlineLevel="0" collapsed="false">
      <c r="A924" s="0" t="s">
        <v>6255</v>
      </c>
      <c r="B924" s="0" t="s">
        <v>6256</v>
      </c>
      <c r="C924" s="0" t="s">
        <v>6257</v>
      </c>
      <c r="D924" s="0" t="s">
        <v>4016</v>
      </c>
      <c r="E924" s="0" t="n">
        <v>6.3</v>
      </c>
      <c r="F924" s="0" t="n">
        <v>45</v>
      </c>
      <c r="G924" s="5" t="n">
        <v>40645</v>
      </c>
      <c r="H924" s="0" t="s">
        <v>4896</v>
      </c>
      <c r="I924" s="0" t="s">
        <v>6258</v>
      </c>
      <c r="J924" s="6" t="n">
        <v>15328</v>
      </c>
      <c r="K924" s="0" t="s">
        <v>6259</v>
      </c>
      <c r="L924" s="5" t="n">
        <v>40550</v>
      </c>
      <c r="M924" s="0" t="s">
        <v>871</v>
      </c>
      <c r="N924" s="0" t="s">
        <v>1460</v>
      </c>
      <c r="O924" s="0" t="s">
        <v>4095</v>
      </c>
      <c r="P924" s="0" t="s">
        <v>6260</v>
      </c>
      <c r="Q924" s="0" t="n">
        <f aca="false">LOOKUP(A924,'budget_gross.tsv'!A$2:A$8468,'budget_gross.tsv'!B$2:B$8468)</f>
        <v>15000000</v>
      </c>
      <c r="R924" s="0" t="n">
        <f aca="false">LOOKUP(A924,'budget_gross.tsv'!A$2:A$8468,'budget_gross.tsv'!C$2:C$8468)</f>
        <v>20218921</v>
      </c>
      <c r="S924" s="1" t="n">
        <f aca="false">R924-Q924</f>
        <v>5218921</v>
      </c>
      <c r="T924" s="2" t="n">
        <f aca="false">Q924 * 1.09</f>
        <v>16350000</v>
      </c>
      <c r="U924" s="2" t="n">
        <f aca="false">R924 * 1.09</f>
        <v>22038623.89</v>
      </c>
      <c r="V924" s="2" t="n">
        <f aca="false">S924 * 1.09</f>
        <v>5688623.89</v>
      </c>
      <c r="W924" s="1" t="n">
        <f aca="false">R924/Q924</f>
        <v>1.34792806666667</v>
      </c>
      <c r="X924" s="3" t="n">
        <v>2</v>
      </c>
    </row>
    <row r="925" customFormat="false" ht="15" hidden="false" customHeight="false" outlineLevel="0" collapsed="false">
      <c r="A925" s="0" t="s">
        <v>6261</v>
      </c>
      <c r="B925" s="0" t="s">
        <v>6262</v>
      </c>
      <c r="C925" s="0" t="s">
        <v>6263</v>
      </c>
      <c r="D925" s="0" t="s">
        <v>4016</v>
      </c>
      <c r="E925" s="0" t="n">
        <v>5.4</v>
      </c>
      <c r="F925" s="0" t="n">
        <v>28</v>
      </c>
      <c r="G925" s="5" t="n">
        <v>40722</v>
      </c>
      <c r="H925" s="0" t="s">
        <v>3003</v>
      </c>
      <c r="I925" s="0" t="s">
        <v>6264</v>
      </c>
      <c r="J925" s="6" t="n">
        <v>79179</v>
      </c>
      <c r="K925" s="0" t="s">
        <v>6265</v>
      </c>
      <c r="L925" s="5" t="n">
        <v>40550</v>
      </c>
      <c r="M925" s="0" t="s">
        <v>486</v>
      </c>
      <c r="N925" s="0" t="s">
        <v>1193</v>
      </c>
      <c r="O925" s="0" t="s">
        <v>290</v>
      </c>
      <c r="P925" s="0" t="s">
        <v>6266</v>
      </c>
      <c r="Q925" s="0" t="n">
        <f aca="false">LOOKUP(A925,'budget_gross.tsv'!A$2:A$8468,'budget_gross.tsv'!B$2:B$8468)</f>
        <v>40000000</v>
      </c>
      <c r="R925" s="0" t="n">
        <f aca="false">LOOKUP(A925,'budget_gross.tsv'!A$2:A$8468,'budget_gross.tsv'!C$2:C$8468)</f>
        <v>24827228</v>
      </c>
      <c r="S925" s="1" t="n">
        <f aca="false">R925-Q925</f>
        <v>-15172772</v>
      </c>
      <c r="T925" s="2" t="n">
        <f aca="false">Q925 * 1.09</f>
        <v>43600000</v>
      </c>
      <c r="U925" s="2" t="n">
        <f aca="false">R925 * 1.09</f>
        <v>27061678.52</v>
      </c>
      <c r="V925" s="2" t="n">
        <f aca="false">S925 * 1.09</f>
        <v>-16538321.48</v>
      </c>
      <c r="W925" s="1" t="n">
        <f aca="false">R925/Q925</f>
        <v>0.6206807</v>
      </c>
      <c r="X925" s="3" t="n">
        <v>1</v>
      </c>
    </row>
    <row r="926" customFormat="false" ht="15" hidden="false" customHeight="false" outlineLevel="0" collapsed="false">
      <c r="A926" s="0" t="s">
        <v>6267</v>
      </c>
      <c r="B926" s="0" t="s">
        <v>6268</v>
      </c>
      <c r="C926" s="0" t="s">
        <v>6269</v>
      </c>
      <c r="D926" s="0" t="s">
        <v>4016</v>
      </c>
      <c r="E926" s="0" t="n">
        <v>5.4</v>
      </c>
      <c r="F926" s="0" t="n">
        <v>43</v>
      </c>
      <c r="G926" s="5" t="n">
        <v>40897</v>
      </c>
      <c r="H926" s="0" t="s">
        <v>6270</v>
      </c>
      <c r="I926" s="0" t="s">
        <v>6271</v>
      </c>
      <c r="J926" s="6" t="n">
        <v>6562</v>
      </c>
      <c r="K926" s="0" t="s">
        <v>4962</v>
      </c>
      <c r="L926" s="5" t="n">
        <v>40550</v>
      </c>
      <c r="M926" s="0" t="s">
        <v>879</v>
      </c>
      <c r="N926" s="0" t="s">
        <v>4066</v>
      </c>
      <c r="O926" s="0" t="s">
        <v>6272</v>
      </c>
      <c r="P926" s="0" t="s">
        <v>6273</v>
      </c>
      <c r="Q926" s="0" t="n">
        <f aca="false">LOOKUP(A926,'budget_gross.tsv'!A$2:A$8468,'budget_gross.tsv'!B$2:B$8468)</f>
        <v>20000000</v>
      </c>
      <c r="R926" s="0" t="n">
        <f aca="false">LOOKUP(A926,'budget_gross.tsv'!A$2:A$8468,'budget_gross.tsv'!C$2:C$8468)</f>
        <v>277943</v>
      </c>
      <c r="S926" s="1" t="n">
        <f aca="false">R926-Q926</f>
        <v>-19722057</v>
      </c>
      <c r="T926" s="2" t="n">
        <f aca="false">Q926 * 1.09</f>
        <v>21800000</v>
      </c>
      <c r="U926" s="2" t="n">
        <f aca="false">R926 * 1.09</f>
        <v>302957.87</v>
      </c>
      <c r="V926" s="2" t="n">
        <f aca="false">S926 * 1.09</f>
        <v>-21497042.13</v>
      </c>
      <c r="W926" s="1" t="n">
        <f aca="false">R926/Q926</f>
        <v>0.01389715</v>
      </c>
      <c r="X926" s="3" t="n">
        <v>1</v>
      </c>
    </row>
    <row r="927" customFormat="false" ht="15" hidden="false" customHeight="false" outlineLevel="0" collapsed="false">
      <c r="A927" s="0" t="s">
        <v>6274</v>
      </c>
      <c r="B927" s="0" t="s">
        <v>6275</v>
      </c>
      <c r="C927" s="0" t="s">
        <v>6276</v>
      </c>
      <c r="D927" s="0" t="s">
        <v>4016</v>
      </c>
      <c r="E927" s="0" t="n">
        <v>5.8</v>
      </c>
      <c r="F927" s="0" t="n">
        <v>39</v>
      </c>
      <c r="G927" s="5" t="n">
        <v>40666</v>
      </c>
      <c r="H927" s="0" t="s">
        <v>1397</v>
      </c>
      <c r="I927" s="0" t="s">
        <v>6277</v>
      </c>
      <c r="J927" s="6" t="n">
        <v>140640</v>
      </c>
      <c r="K927" s="0" t="s">
        <v>5092</v>
      </c>
      <c r="L927" s="5" t="n">
        <v>40557</v>
      </c>
      <c r="M927" s="0" t="s">
        <v>1192</v>
      </c>
      <c r="N927" s="0" t="s">
        <v>634</v>
      </c>
      <c r="O927" s="0" t="s">
        <v>2394</v>
      </c>
      <c r="P927" s="0" t="s">
        <v>6278</v>
      </c>
      <c r="Q927" s="0" t="n">
        <f aca="false">LOOKUP(A927,'budget_gross.tsv'!A$2:A$8468,'budget_gross.tsv'!B$2:B$8468)</f>
        <v>120000000</v>
      </c>
      <c r="R927" s="0" t="n">
        <f aca="false">LOOKUP(A927,'budget_gross.tsv'!A$2:A$8468,'budget_gross.tsv'!C$2:C$8468)</f>
        <v>98780042</v>
      </c>
      <c r="S927" s="1" t="n">
        <f aca="false">R927-Q927</f>
        <v>-21219958</v>
      </c>
      <c r="T927" s="2" t="n">
        <f aca="false">Q927 * 1.09</f>
        <v>130800000</v>
      </c>
      <c r="U927" s="2" t="n">
        <f aca="false">R927 * 1.09</f>
        <v>107670245.78</v>
      </c>
      <c r="V927" s="2" t="n">
        <f aca="false">S927 * 1.09</f>
        <v>-23129754.22</v>
      </c>
      <c r="W927" s="1" t="n">
        <f aca="false">R927/Q927</f>
        <v>0.823167016666667</v>
      </c>
      <c r="X927" s="3" t="n">
        <v>1</v>
      </c>
    </row>
    <row r="928" customFormat="false" ht="15" hidden="false" customHeight="false" outlineLevel="0" collapsed="false">
      <c r="A928" s="0" t="s">
        <v>6279</v>
      </c>
      <c r="B928" s="0" t="s">
        <v>6280</v>
      </c>
      <c r="C928" s="0" t="s">
        <v>6281</v>
      </c>
      <c r="D928" s="0" t="s">
        <v>4016</v>
      </c>
      <c r="E928" s="0" t="n">
        <v>5.3</v>
      </c>
      <c r="F928" s="0" t="n">
        <v>46</v>
      </c>
      <c r="G928" s="5" t="n">
        <v>40666</v>
      </c>
      <c r="H928" s="0" t="s">
        <v>86</v>
      </c>
      <c r="I928" s="0" t="s">
        <v>6282</v>
      </c>
      <c r="J928" s="6" t="n">
        <v>45181</v>
      </c>
      <c r="K928" s="0" t="s">
        <v>2195</v>
      </c>
      <c r="L928" s="5" t="n">
        <v>40557</v>
      </c>
      <c r="M928" s="0" t="s">
        <v>1652</v>
      </c>
      <c r="N928" s="0" t="s">
        <v>356</v>
      </c>
      <c r="O928" s="0" t="s">
        <v>90</v>
      </c>
      <c r="P928" s="0" t="s">
        <v>6283</v>
      </c>
      <c r="Q928" s="0" t="n">
        <f aca="false">LOOKUP(A928,'budget_gross.tsv'!A$2:A$8468,'budget_gross.tsv'!B$2:B$8468)</f>
        <v>70000000</v>
      </c>
      <c r="R928" s="0" t="n">
        <f aca="false">LOOKUP(A928,'budget_gross.tsv'!A$2:A$8468,'budget_gross.tsv'!C$2:C$8468)</f>
        <v>48475290</v>
      </c>
      <c r="S928" s="1" t="n">
        <f aca="false">R928-Q928</f>
        <v>-21524710</v>
      </c>
      <c r="T928" s="2" t="n">
        <f aca="false">Q928 * 1.09</f>
        <v>76300000</v>
      </c>
      <c r="U928" s="2" t="n">
        <f aca="false">R928 * 1.09</f>
        <v>52838066.1</v>
      </c>
      <c r="V928" s="2" t="n">
        <f aca="false">S928 * 1.09</f>
        <v>-23461933.9</v>
      </c>
      <c r="W928" s="1" t="n">
        <f aca="false">R928/Q928</f>
        <v>0.692504142857143</v>
      </c>
      <c r="X928" s="3" t="n">
        <v>1</v>
      </c>
    </row>
    <row r="929" customFormat="false" ht="15" hidden="false" customHeight="false" outlineLevel="0" collapsed="false">
      <c r="A929" s="0" t="s">
        <v>6284</v>
      </c>
      <c r="B929" s="0" t="s">
        <v>6285</v>
      </c>
      <c r="C929" s="0" t="s">
        <v>6286</v>
      </c>
      <c r="D929" s="0" t="s">
        <v>4016</v>
      </c>
      <c r="E929" s="0" t="n">
        <v>7</v>
      </c>
      <c r="F929" s="0" t="n">
        <v>76</v>
      </c>
      <c r="G929" s="5" t="n">
        <v>40652</v>
      </c>
      <c r="H929" s="0" t="s">
        <v>2878</v>
      </c>
      <c r="I929" s="0" t="s">
        <v>6287</v>
      </c>
      <c r="J929" s="6" t="n">
        <v>42725</v>
      </c>
      <c r="K929" s="0" t="s">
        <v>6288</v>
      </c>
      <c r="L929" s="5" t="n">
        <v>40571</v>
      </c>
      <c r="M929" s="0" t="s">
        <v>1512</v>
      </c>
      <c r="N929" s="0" t="s">
        <v>446</v>
      </c>
      <c r="O929" s="0" t="s">
        <v>6289</v>
      </c>
      <c r="P929" s="0" t="s">
        <v>6290</v>
      </c>
      <c r="Q929" s="0" t="n">
        <f aca="false">LOOKUP(A929,'budget_gross.tsv'!A$2:A$8468,'budget_gross.tsv'!B$2:B$8468)</f>
        <v>5000000</v>
      </c>
      <c r="R929" s="0" t="n">
        <f aca="false">LOOKUP(A929,'budget_gross.tsv'!A$2:A$8468,'budget_gross.tsv'!C$2:C$8468)</f>
        <v>2229058</v>
      </c>
      <c r="S929" s="1" t="n">
        <f aca="false">R929-Q929</f>
        <v>-2770942</v>
      </c>
      <c r="T929" s="2" t="n">
        <f aca="false">Q929 * 1.09</f>
        <v>5450000</v>
      </c>
      <c r="U929" s="2" t="n">
        <f aca="false">R929 * 1.09</f>
        <v>2429673.22</v>
      </c>
      <c r="V929" s="2" t="n">
        <f aca="false">S929 * 1.09</f>
        <v>-3020326.78</v>
      </c>
      <c r="W929" s="1" t="n">
        <f aca="false">R929/Q929</f>
        <v>0.4458116</v>
      </c>
      <c r="X929" s="3" t="n">
        <v>1</v>
      </c>
    </row>
    <row r="930" customFormat="false" ht="15" hidden="false" customHeight="false" outlineLevel="0" collapsed="false">
      <c r="A930" s="0" t="s">
        <v>6291</v>
      </c>
      <c r="B930" s="0" t="s">
        <v>6292</v>
      </c>
      <c r="C930" s="0" t="s">
        <v>6293</v>
      </c>
      <c r="D930" s="0" t="s">
        <v>4016</v>
      </c>
      <c r="E930" s="0" t="n">
        <v>4.9</v>
      </c>
      <c r="F930" s="0" t="n">
        <v>23</v>
      </c>
      <c r="G930" s="5" t="n">
        <v>40680</v>
      </c>
      <c r="H930" s="0" t="s">
        <v>5480</v>
      </c>
      <c r="I930" s="0" t="s">
        <v>6294</v>
      </c>
      <c r="J930" s="6" t="n">
        <v>30452</v>
      </c>
      <c r="K930" s="0" t="s">
        <v>6295</v>
      </c>
      <c r="L930" s="5" t="n">
        <v>40578</v>
      </c>
      <c r="M930" s="0" t="s">
        <v>1512</v>
      </c>
      <c r="N930" s="0" t="s">
        <v>4734</v>
      </c>
      <c r="O930" s="0" t="s">
        <v>2289</v>
      </c>
      <c r="P930" s="0" t="s">
        <v>6296</v>
      </c>
      <c r="Q930" s="0" t="n">
        <f aca="false">LOOKUP(A930,'budget_gross.tsv'!A$2:A$8468,'budget_gross.tsv'!B$2:B$8468)</f>
        <v>16000000</v>
      </c>
      <c r="R930" s="0" t="n">
        <f aca="false">LOOKUP(A930,'budget_gross.tsv'!A$2:A$8468,'budget_gross.tsv'!C$2:C$8468)</f>
        <v>37300107</v>
      </c>
      <c r="S930" s="1" t="n">
        <f aca="false">R930-Q930</f>
        <v>21300107</v>
      </c>
      <c r="T930" s="2" t="n">
        <f aca="false">Q930 * 1.09</f>
        <v>17440000</v>
      </c>
      <c r="U930" s="2" t="n">
        <f aca="false">R930 * 1.09</f>
        <v>40657116.63</v>
      </c>
      <c r="V930" s="2" t="n">
        <f aca="false">S930 * 1.09</f>
        <v>23217116.63</v>
      </c>
      <c r="W930" s="1" t="n">
        <f aca="false">R930/Q930</f>
        <v>2.3312566875</v>
      </c>
      <c r="X930" s="3" t="n">
        <v>3</v>
      </c>
    </row>
    <row r="931" customFormat="false" ht="15" hidden="false" customHeight="false" outlineLevel="0" collapsed="false">
      <c r="A931" s="0" t="s">
        <v>6297</v>
      </c>
      <c r="B931" s="0" t="s">
        <v>6298</v>
      </c>
      <c r="C931" s="0" t="s">
        <v>6299</v>
      </c>
      <c r="D931" s="0" t="s">
        <v>4016</v>
      </c>
      <c r="E931" s="0" t="n">
        <v>6.4</v>
      </c>
      <c r="F931" s="0" t="n">
        <v>33</v>
      </c>
      <c r="G931" s="5" t="n">
        <v>40701</v>
      </c>
      <c r="H931" s="0" t="s">
        <v>1397</v>
      </c>
      <c r="I931" s="0" t="s">
        <v>6300</v>
      </c>
      <c r="J931" s="6" t="n">
        <v>182668</v>
      </c>
      <c r="K931" s="0" t="s">
        <v>3082</v>
      </c>
      <c r="L931" s="5" t="n">
        <v>40585</v>
      </c>
      <c r="M931" s="0" t="s">
        <v>871</v>
      </c>
      <c r="N931" s="0" t="s">
        <v>428</v>
      </c>
      <c r="O931" s="0" t="s">
        <v>6301</v>
      </c>
      <c r="P931" s="0" t="s">
        <v>6302</v>
      </c>
      <c r="Q931" s="0" t="n">
        <f aca="false">LOOKUP(A931,'budget_gross.tsv'!A$2:A$8468,'budget_gross.tsv'!B$2:B$8468)</f>
        <v>80000000</v>
      </c>
      <c r="R931" s="0" t="n">
        <f aca="false">LOOKUP(A931,'budget_gross.tsv'!A$2:A$8468,'budget_gross.tsv'!C$2:C$8468)</f>
        <v>103028109</v>
      </c>
      <c r="S931" s="1" t="n">
        <f aca="false">R931-Q931</f>
        <v>23028109</v>
      </c>
      <c r="T931" s="2" t="n">
        <f aca="false">Q931 * 1.09</f>
        <v>87200000</v>
      </c>
      <c r="U931" s="2" t="n">
        <f aca="false">R931 * 1.09</f>
        <v>112300638.81</v>
      </c>
      <c r="V931" s="2" t="n">
        <f aca="false">S931 * 1.09</f>
        <v>25100638.81</v>
      </c>
      <c r="W931" s="1" t="n">
        <f aca="false">R931/Q931</f>
        <v>1.2878513625</v>
      </c>
      <c r="X931" s="3" t="n">
        <v>2</v>
      </c>
    </row>
    <row r="932" customFormat="false" ht="15" hidden="false" customHeight="false" outlineLevel="0" collapsed="false">
      <c r="A932" s="0" t="s">
        <v>6303</v>
      </c>
      <c r="B932" s="0" t="s">
        <v>6304</v>
      </c>
      <c r="C932" s="0" t="s">
        <v>6305</v>
      </c>
      <c r="D932" s="0" t="s">
        <v>4016</v>
      </c>
      <c r="E932" s="0" t="n">
        <v>6.9</v>
      </c>
      <c r="F932" s="0" t="n">
        <v>56</v>
      </c>
      <c r="G932" s="5" t="n">
        <v>40715</v>
      </c>
      <c r="H932" s="0" t="s">
        <v>2273</v>
      </c>
      <c r="I932" s="0" t="s">
        <v>6306</v>
      </c>
      <c r="J932" s="6" t="n">
        <v>219119</v>
      </c>
      <c r="K932" s="0" t="s">
        <v>6307</v>
      </c>
      <c r="L932" s="5" t="n">
        <v>40592</v>
      </c>
      <c r="M932" s="0" t="s">
        <v>756</v>
      </c>
      <c r="N932" s="0" t="s">
        <v>4381</v>
      </c>
      <c r="O932" s="0" t="s">
        <v>100</v>
      </c>
      <c r="P932" s="0" t="s">
        <v>6308</v>
      </c>
      <c r="Q932" s="0" t="n">
        <f aca="false">LOOKUP(A932,'budget_gross.tsv'!A$2:A$8468,'budget_gross.tsv'!B$2:B$8468)</f>
        <v>30000000</v>
      </c>
      <c r="R932" s="0" t="n">
        <f aca="false">LOOKUP(A932,'budget_gross.tsv'!A$2:A$8468,'budget_gross.tsv'!C$2:C$8468)</f>
        <v>63686397</v>
      </c>
      <c r="S932" s="1" t="n">
        <f aca="false">R932-Q932</f>
        <v>33686397</v>
      </c>
      <c r="T932" s="2" t="n">
        <f aca="false">Q932 * 1.09</f>
        <v>32700000</v>
      </c>
      <c r="U932" s="2" t="n">
        <f aca="false">R932 * 1.09</f>
        <v>69418172.73</v>
      </c>
      <c r="V932" s="2" t="n">
        <f aca="false">S932 * 1.09</f>
        <v>36718172.73</v>
      </c>
      <c r="W932" s="1" t="n">
        <f aca="false">R932/Q932</f>
        <v>2.1228799</v>
      </c>
      <c r="X932" s="3" t="n">
        <v>3</v>
      </c>
    </row>
    <row r="933" customFormat="false" ht="15" hidden="false" customHeight="false" outlineLevel="0" collapsed="false">
      <c r="A933" s="0" t="s">
        <v>6309</v>
      </c>
      <c r="B933" s="0" t="s">
        <v>6310</v>
      </c>
      <c r="C933" s="0" t="s">
        <v>6311</v>
      </c>
      <c r="D933" s="0" t="s">
        <v>4016</v>
      </c>
      <c r="E933" s="0" t="n">
        <v>4.4</v>
      </c>
      <c r="F933" s="0" t="n">
        <v>22</v>
      </c>
      <c r="G933" s="5" t="n">
        <v>40708</v>
      </c>
      <c r="H933" s="0" t="s">
        <v>95</v>
      </c>
      <c r="I933" s="0" t="s">
        <v>6312</v>
      </c>
      <c r="J933" s="6" t="n">
        <v>20940</v>
      </c>
      <c r="K933" s="0" t="s">
        <v>6313</v>
      </c>
      <c r="L933" s="5" t="n">
        <v>40592</v>
      </c>
      <c r="M933" s="0" t="s">
        <v>1369</v>
      </c>
      <c r="N933" s="0" t="s">
        <v>634</v>
      </c>
      <c r="O933" s="0" t="s">
        <v>100</v>
      </c>
      <c r="P933" s="0" t="s">
        <v>6314</v>
      </c>
      <c r="Q933" s="0" t="n">
        <f aca="false">LOOKUP(A933,'budget_gross.tsv'!A$2:A$8468,'budget_gross.tsv'!B$2:B$8468)</f>
        <v>32000000</v>
      </c>
      <c r="R933" s="0" t="n">
        <f aca="false">LOOKUP(A933,'budget_gross.tsv'!A$2:A$8468,'budget_gross.tsv'!C$2:C$8468)</f>
        <v>37915414</v>
      </c>
      <c r="S933" s="1" t="n">
        <f aca="false">R933-Q933</f>
        <v>5915414</v>
      </c>
      <c r="T933" s="2" t="n">
        <f aca="false">Q933 * 1.09</f>
        <v>34880000</v>
      </c>
      <c r="U933" s="2" t="n">
        <f aca="false">R933 * 1.09</f>
        <v>41327801.26</v>
      </c>
      <c r="V933" s="2" t="n">
        <f aca="false">S933 * 1.09</f>
        <v>6447801.26</v>
      </c>
      <c r="W933" s="1" t="n">
        <f aca="false">R933/Q933</f>
        <v>1.1848566875</v>
      </c>
      <c r="X933" s="3" t="n">
        <v>2</v>
      </c>
    </row>
    <row r="934" customFormat="false" ht="15" hidden="false" customHeight="false" outlineLevel="0" collapsed="false">
      <c r="A934" s="0" t="s">
        <v>6315</v>
      </c>
      <c r="B934" s="0" t="s">
        <v>6316</v>
      </c>
      <c r="C934" s="0" t="s">
        <v>6317</v>
      </c>
      <c r="D934" s="0" t="s">
        <v>4016</v>
      </c>
      <c r="E934" s="0" t="n">
        <v>6.1</v>
      </c>
      <c r="F934" s="0" t="n">
        <v>36</v>
      </c>
      <c r="G934" s="5" t="n">
        <v>40687</v>
      </c>
      <c r="H934" s="0" t="s">
        <v>6318</v>
      </c>
      <c r="I934" s="0" t="s">
        <v>6319</v>
      </c>
      <c r="J934" s="6" t="n">
        <v>202655</v>
      </c>
      <c r="K934" s="0" t="s">
        <v>5345</v>
      </c>
      <c r="L934" s="5" t="n">
        <v>40592</v>
      </c>
      <c r="M934" s="0" t="s">
        <v>347</v>
      </c>
      <c r="N934" s="0" t="s">
        <v>1406</v>
      </c>
      <c r="O934" s="0" t="s">
        <v>781</v>
      </c>
      <c r="P934" s="0" t="s">
        <v>6320</v>
      </c>
      <c r="Q934" s="0" t="n">
        <f aca="false">LOOKUP(A934,'budget_gross.tsv'!A$2:A$8468,'budget_gross.tsv'!B$2:B$8468)</f>
        <v>60000000</v>
      </c>
      <c r="R934" s="0" t="n">
        <f aca="false">LOOKUP(A934,'budget_gross.tsv'!A$2:A$8468,'budget_gross.tsv'!C$2:C$8468)</f>
        <v>55100437</v>
      </c>
      <c r="S934" s="1" t="n">
        <f aca="false">R934-Q934</f>
        <v>-4899563</v>
      </c>
      <c r="T934" s="2" t="n">
        <f aca="false">Q934 * 1.09</f>
        <v>65400000</v>
      </c>
      <c r="U934" s="2" t="n">
        <f aca="false">R934 * 1.09</f>
        <v>60059476.33</v>
      </c>
      <c r="V934" s="2" t="n">
        <f aca="false">S934 * 1.09</f>
        <v>-5340523.67</v>
      </c>
      <c r="W934" s="1" t="n">
        <f aca="false">R934/Q934</f>
        <v>0.918340616666667</v>
      </c>
      <c r="X934" s="3" t="n">
        <v>1</v>
      </c>
    </row>
    <row r="935" customFormat="false" ht="15" hidden="false" customHeight="false" outlineLevel="0" collapsed="false">
      <c r="A935" s="0" t="s">
        <v>6321</v>
      </c>
      <c r="B935" s="0" t="s">
        <v>6322</v>
      </c>
      <c r="C935" s="0" t="s">
        <v>6323</v>
      </c>
      <c r="D935" s="0" t="s">
        <v>4016</v>
      </c>
      <c r="E935" s="0" t="n">
        <v>6.5</v>
      </c>
      <c r="F935" s="0" t="n">
        <v>43</v>
      </c>
      <c r="G935" s="5" t="n">
        <v>40771</v>
      </c>
      <c r="H935" s="0" t="s">
        <v>5797</v>
      </c>
      <c r="I935" s="0" t="s">
        <v>6324</v>
      </c>
      <c r="J935" s="6" t="n">
        <v>2306</v>
      </c>
      <c r="K935" s="0" t="s">
        <v>6325</v>
      </c>
      <c r="L935" s="5" t="n">
        <v>40599</v>
      </c>
      <c r="M935" s="0" t="s">
        <v>133</v>
      </c>
      <c r="N935" s="0" t="s">
        <v>446</v>
      </c>
      <c r="O935" s="0" t="s">
        <v>781</v>
      </c>
      <c r="P935" s="0" t="s">
        <v>6326</v>
      </c>
      <c r="Q935" s="0" t="n">
        <f aca="false">LOOKUP(A935,'budget_gross.tsv'!A$2:A$8468,'budget_gross.tsv'!B$2:B$8468)</f>
        <v>200000</v>
      </c>
      <c r="R935" s="0" t="n">
        <f aca="false">LOOKUP(A935,'budget_gross.tsv'!A$2:A$8468,'budget_gross.tsv'!C$2:C$8468)</f>
        <v>2428241</v>
      </c>
      <c r="S935" s="1" t="n">
        <f aca="false">R935-Q935</f>
        <v>2228241</v>
      </c>
      <c r="T935" s="2" t="n">
        <f aca="false">Q935 * 1.09</f>
        <v>218000</v>
      </c>
      <c r="U935" s="2" t="n">
        <f aca="false">R935 * 1.09</f>
        <v>2646782.69</v>
      </c>
      <c r="V935" s="2" t="n">
        <f aca="false">S935 * 1.09</f>
        <v>2428782.69</v>
      </c>
      <c r="W935" s="1" t="n">
        <f aca="false">R935/Q935</f>
        <v>12.141205</v>
      </c>
      <c r="X935" s="3" t="n">
        <v>4</v>
      </c>
    </row>
    <row r="936" customFormat="false" ht="15" hidden="false" customHeight="false" outlineLevel="0" collapsed="false">
      <c r="A936" s="0" t="s">
        <v>6327</v>
      </c>
      <c r="B936" s="0" t="s">
        <v>6328</v>
      </c>
      <c r="C936" s="0" t="s">
        <v>6329</v>
      </c>
      <c r="D936" s="0" t="s">
        <v>4016</v>
      </c>
      <c r="E936" s="0" t="n">
        <v>5.6</v>
      </c>
      <c r="F936" s="0" t="n">
        <v>40</v>
      </c>
      <c r="G936" s="5" t="n">
        <v>40722</v>
      </c>
      <c r="H936" s="0" t="s">
        <v>2755</v>
      </c>
      <c r="I936" s="0" t="s">
        <v>6330</v>
      </c>
      <c r="J936" s="6" t="n">
        <v>67224</v>
      </c>
      <c r="K936" s="0" t="s">
        <v>6331</v>
      </c>
      <c r="L936" s="5" t="n">
        <v>40606</v>
      </c>
      <c r="M936" s="0" t="s">
        <v>124</v>
      </c>
      <c r="N936" s="0" t="s">
        <v>4081</v>
      </c>
      <c r="O936" s="0" t="s">
        <v>781</v>
      </c>
      <c r="P936" s="0" t="s">
        <v>6332</v>
      </c>
      <c r="Q936" s="0" t="n">
        <f aca="false">LOOKUP(A936,'budget_gross.tsv'!A$2:A$8468,'budget_gross.tsv'!B$2:B$8468)</f>
        <v>17000000</v>
      </c>
      <c r="R936" s="0" t="n">
        <f aca="false">LOOKUP(A936,'budget_gross.tsv'!A$2:A$8468,'budget_gross.tsv'!C$2:C$8468)</f>
        <v>27865571</v>
      </c>
      <c r="S936" s="1" t="n">
        <f aca="false">R936-Q936</f>
        <v>10865571</v>
      </c>
      <c r="T936" s="2" t="n">
        <f aca="false">Q936 * 1.09</f>
        <v>18530000</v>
      </c>
      <c r="U936" s="2" t="n">
        <f aca="false">R936 * 1.09</f>
        <v>30373472.39</v>
      </c>
      <c r="V936" s="2" t="n">
        <f aca="false">S936 * 1.09</f>
        <v>11843472.39</v>
      </c>
      <c r="W936" s="1" t="n">
        <f aca="false">R936/Q936</f>
        <v>1.63915123529412</v>
      </c>
      <c r="X936" s="3" t="n">
        <v>2</v>
      </c>
    </row>
    <row r="937" customFormat="false" ht="15" hidden="false" customHeight="false" outlineLevel="0" collapsed="false">
      <c r="A937" s="0" t="s">
        <v>6333</v>
      </c>
      <c r="B937" s="0" t="s">
        <v>6334</v>
      </c>
      <c r="C937" s="0" t="s">
        <v>6335</v>
      </c>
      <c r="D937" s="0" t="s">
        <v>4016</v>
      </c>
      <c r="E937" s="0" t="n">
        <v>7.1</v>
      </c>
      <c r="F937" s="0" t="n">
        <v>60</v>
      </c>
      <c r="G937" s="5" t="n">
        <v>40715</v>
      </c>
      <c r="H937" s="0" t="s">
        <v>86</v>
      </c>
      <c r="I937" s="0" t="s">
        <v>6336</v>
      </c>
      <c r="J937" s="6" t="n">
        <v>209145</v>
      </c>
      <c r="K937" s="0" t="s">
        <v>6337</v>
      </c>
      <c r="L937" s="5" t="n">
        <v>40606</v>
      </c>
      <c r="M937" s="0" t="s">
        <v>232</v>
      </c>
      <c r="N937" s="0" t="s">
        <v>6338</v>
      </c>
      <c r="O937" s="0" t="s">
        <v>674</v>
      </c>
      <c r="P937" s="0" t="s">
        <v>6339</v>
      </c>
      <c r="Q937" s="0" t="n">
        <f aca="false">LOOKUP(A937,'budget_gross.tsv'!A$2:A$8468,'budget_gross.tsv'!B$2:B$8468)</f>
        <v>50200000</v>
      </c>
      <c r="R937" s="0" t="n">
        <f aca="false">LOOKUP(A937,'budget_gross.tsv'!A$2:A$8468,'budget_gross.tsv'!C$2:C$8468)</f>
        <v>62495645</v>
      </c>
      <c r="S937" s="1" t="n">
        <f aca="false">R937-Q937</f>
        <v>12295645</v>
      </c>
      <c r="T937" s="2" t="n">
        <f aca="false">Q937 * 1.09</f>
        <v>54718000</v>
      </c>
      <c r="U937" s="2" t="n">
        <f aca="false">R937 * 1.09</f>
        <v>68120253.05</v>
      </c>
      <c r="V937" s="2" t="n">
        <f aca="false">S937 * 1.09</f>
        <v>13402253.05</v>
      </c>
      <c r="W937" s="1" t="n">
        <f aca="false">R937/Q937</f>
        <v>1.24493316733068</v>
      </c>
      <c r="X937" s="3" t="n">
        <v>2</v>
      </c>
    </row>
    <row r="938" customFormat="false" ht="15" hidden="false" customHeight="false" outlineLevel="0" collapsed="false">
      <c r="A938" s="0" t="s">
        <v>6340</v>
      </c>
      <c r="B938" s="0" t="s">
        <v>6341</v>
      </c>
      <c r="C938" s="0" t="s">
        <v>6342</v>
      </c>
      <c r="D938" s="0" t="s">
        <v>4016</v>
      </c>
      <c r="E938" s="0" t="n">
        <v>5.8</v>
      </c>
      <c r="F938" s="0" t="n">
        <v>37</v>
      </c>
      <c r="G938" s="5" t="n">
        <v>40708</v>
      </c>
      <c r="H938" s="0" t="s">
        <v>2540</v>
      </c>
      <c r="I938" s="0" t="s">
        <v>6343</v>
      </c>
      <c r="J938" s="6" t="n">
        <v>159119</v>
      </c>
      <c r="K938" s="0" t="s">
        <v>6344</v>
      </c>
      <c r="L938" s="5" t="n">
        <v>40613</v>
      </c>
      <c r="M938" s="0" t="s">
        <v>1874</v>
      </c>
      <c r="N938" s="0" t="s">
        <v>773</v>
      </c>
      <c r="O938" s="0" t="s">
        <v>189</v>
      </c>
      <c r="P938" s="0" t="s">
        <v>6345</v>
      </c>
      <c r="Q938" s="0" t="n">
        <f aca="false">LOOKUP(A938,'budget_gross.tsv'!A$2:A$8468,'budget_gross.tsv'!B$2:B$8468)</f>
        <v>70000000</v>
      </c>
      <c r="R938" s="0" t="n">
        <f aca="false">LOOKUP(A938,'budget_gross.tsv'!A$2:A$8468,'budget_gross.tsv'!C$2:C$8468)</f>
        <v>83552429</v>
      </c>
      <c r="S938" s="1" t="n">
        <f aca="false">R938-Q938</f>
        <v>13552429</v>
      </c>
      <c r="T938" s="2" t="n">
        <f aca="false">Q938 * 1.09</f>
        <v>76300000</v>
      </c>
      <c r="U938" s="2" t="n">
        <f aca="false">R938 * 1.09</f>
        <v>91072147.61</v>
      </c>
      <c r="V938" s="2" t="n">
        <f aca="false">S938 * 1.09</f>
        <v>14772147.61</v>
      </c>
      <c r="W938" s="1" t="n">
        <f aca="false">R938/Q938</f>
        <v>1.19360612857143</v>
      </c>
      <c r="X938" s="3" t="n">
        <v>2</v>
      </c>
    </row>
    <row r="939" customFormat="false" ht="15" hidden="false" customHeight="false" outlineLevel="0" collapsed="false">
      <c r="A939" s="0" t="s">
        <v>6346</v>
      </c>
      <c r="B939" s="0" t="s">
        <v>6347</v>
      </c>
      <c r="C939" s="0" t="s">
        <v>6348</v>
      </c>
      <c r="D939" s="0" t="s">
        <v>4016</v>
      </c>
      <c r="E939" s="0" t="n">
        <v>5.4</v>
      </c>
      <c r="F939" s="0" t="n">
        <v>29</v>
      </c>
      <c r="G939" s="5" t="n">
        <v>40708</v>
      </c>
      <c r="H939" s="0" t="s">
        <v>3677</v>
      </c>
      <c r="I939" s="0" t="s">
        <v>6349</v>
      </c>
      <c r="J939" s="6" t="n">
        <v>95081</v>
      </c>
      <c r="K939" s="0" t="s">
        <v>5410</v>
      </c>
      <c r="L939" s="5" t="n">
        <v>40613</v>
      </c>
      <c r="M939" s="0" t="s">
        <v>249</v>
      </c>
      <c r="N939" s="0" t="s">
        <v>4159</v>
      </c>
      <c r="O939" s="0" t="s">
        <v>34</v>
      </c>
      <c r="P939" s="0" t="s">
        <v>6350</v>
      </c>
      <c r="Q939" s="0" t="n">
        <f aca="false">LOOKUP(A939,'budget_gross.tsv'!A$2:A$8468,'budget_gross.tsv'!B$2:B$8468)</f>
        <v>42000000</v>
      </c>
      <c r="R939" s="0" t="n">
        <f aca="false">LOOKUP(A939,'budget_gross.tsv'!A$2:A$8468,'budget_gross.tsv'!C$2:C$8468)</f>
        <v>37662162</v>
      </c>
      <c r="S939" s="1" t="n">
        <f aca="false">R939-Q939</f>
        <v>-4337838</v>
      </c>
      <c r="T939" s="2" t="n">
        <f aca="false">Q939 * 1.09</f>
        <v>45780000</v>
      </c>
      <c r="U939" s="2" t="n">
        <f aca="false">R939 * 1.09</f>
        <v>41051756.58</v>
      </c>
      <c r="V939" s="2" t="n">
        <f aca="false">S939 * 1.09</f>
        <v>-4728243.42</v>
      </c>
      <c r="W939" s="1" t="n">
        <f aca="false">R939/Q939</f>
        <v>0.896718142857143</v>
      </c>
      <c r="X939" s="3" t="n">
        <v>1</v>
      </c>
    </row>
    <row r="940" customFormat="false" ht="15" hidden="false" customHeight="false" outlineLevel="0" collapsed="false">
      <c r="A940" s="0" t="s">
        <v>6351</v>
      </c>
      <c r="B940" s="0" t="s">
        <v>6352</v>
      </c>
      <c r="C940" s="0" t="s">
        <v>6353</v>
      </c>
      <c r="D940" s="0" t="s">
        <v>4016</v>
      </c>
      <c r="E940" s="0" t="n">
        <v>8.4</v>
      </c>
      <c r="F940" s="0" t="n">
        <v>95</v>
      </c>
      <c r="G940" s="5" t="n">
        <v>41142</v>
      </c>
      <c r="H940" s="0" t="s">
        <v>2987</v>
      </c>
      <c r="I940" s="0" t="s">
        <v>6354</v>
      </c>
      <c r="J940" s="6" t="n">
        <v>169518</v>
      </c>
      <c r="K940" s="0" t="s">
        <v>6355</v>
      </c>
      <c r="L940" s="5" t="n">
        <v>40618</v>
      </c>
      <c r="M940" s="0" t="s">
        <v>1271</v>
      </c>
      <c r="N940" s="0" t="s">
        <v>3649</v>
      </c>
      <c r="O940" s="0" t="s">
        <v>6356</v>
      </c>
      <c r="P940" s="0" t="s">
        <v>6357</v>
      </c>
      <c r="Q940" s="0" t="n">
        <f aca="false">LOOKUP(A940,'budget_gross.tsv'!A$2:A$8468,'budget_gross.tsv'!B$2:B$8468)</f>
        <v>500000</v>
      </c>
      <c r="R940" s="0" t="n">
        <f aca="false">LOOKUP(A940,'budget_gross.tsv'!A$2:A$8468,'budget_gross.tsv'!C$2:C$8468)</f>
        <v>7098492</v>
      </c>
      <c r="S940" s="1" t="n">
        <f aca="false">R940-Q940</f>
        <v>6598492</v>
      </c>
      <c r="T940" s="2" t="n">
        <f aca="false">Q940 * 1.09</f>
        <v>545000</v>
      </c>
      <c r="U940" s="2" t="n">
        <f aca="false">R940 * 1.09</f>
        <v>7737356.28</v>
      </c>
      <c r="V940" s="2" t="n">
        <f aca="false">S940 * 1.09</f>
        <v>7192356.28</v>
      </c>
      <c r="W940" s="1" t="n">
        <f aca="false">R940/Q940</f>
        <v>14.196984</v>
      </c>
      <c r="X940" s="3" t="n">
        <v>4</v>
      </c>
    </row>
    <row r="941" customFormat="false" ht="15" hidden="false" customHeight="false" outlineLevel="0" collapsed="false">
      <c r="A941" s="0" t="s">
        <v>6358</v>
      </c>
      <c r="B941" s="0" t="s">
        <v>6359</v>
      </c>
      <c r="C941" s="0" t="s">
        <v>6360</v>
      </c>
      <c r="D941" s="0" t="s">
        <v>4016</v>
      </c>
      <c r="E941" s="0" t="n">
        <v>7.4</v>
      </c>
      <c r="F941" s="0" t="n">
        <v>59</v>
      </c>
      <c r="G941" s="5" t="n">
        <v>40743</v>
      </c>
      <c r="H941" s="0" t="s">
        <v>3003</v>
      </c>
      <c r="I941" s="0" t="s">
        <v>6361</v>
      </c>
      <c r="J941" s="6" t="n">
        <v>446015</v>
      </c>
      <c r="K941" s="0" t="s">
        <v>6362</v>
      </c>
      <c r="L941" s="5" t="n">
        <v>40620</v>
      </c>
      <c r="M941" s="0" t="s">
        <v>197</v>
      </c>
      <c r="N941" s="0" t="s">
        <v>981</v>
      </c>
      <c r="O941" s="0" t="s">
        <v>1016</v>
      </c>
      <c r="P941" s="0" t="s">
        <v>6363</v>
      </c>
      <c r="Q941" s="0" t="n">
        <f aca="false">LOOKUP(A941,'budget_gross.tsv'!A$2:A$8468,'budget_gross.tsv'!B$2:B$8468)</f>
        <v>27000000</v>
      </c>
      <c r="R941" s="0" t="n">
        <f aca="false">LOOKUP(A941,'budget_gross.tsv'!A$2:A$8468,'budget_gross.tsv'!C$2:C$8468)</f>
        <v>79249455</v>
      </c>
      <c r="S941" s="1" t="n">
        <f aca="false">R941-Q941</f>
        <v>52249455</v>
      </c>
      <c r="T941" s="2" t="n">
        <f aca="false">Q941 * 1.09</f>
        <v>29430000</v>
      </c>
      <c r="U941" s="2" t="n">
        <f aca="false">R941 * 1.09</f>
        <v>86381905.95</v>
      </c>
      <c r="V941" s="2" t="n">
        <f aca="false">S941 * 1.09</f>
        <v>56951905.95</v>
      </c>
      <c r="W941" s="1" t="n">
        <f aca="false">R941/Q941</f>
        <v>2.935165</v>
      </c>
      <c r="X941" s="3" t="n">
        <v>3</v>
      </c>
    </row>
    <row r="942" customFormat="false" ht="15" hidden="false" customHeight="false" outlineLevel="0" collapsed="false">
      <c r="A942" s="0" t="s">
        <v>6364</v>
      </c>
      <c r="B942" s="0" t="s">
        <v>6365</v>
      </c>
      <c r="C942" s="0" t="s">
        <v>6366</v>
      </c>
      <c r="D942" s="0" t="s">
        <v>4016</v>
      </c>
      <c r="E942" s="0" t="n">
        <v>6.1</v>
      </c>
      <c r="F942" s="0" t="n">
        <v>33</v>
      </c>
      <c r="G942" s="5" t="n">
        <v>40722</v>
      </c>
      <c r="H942" s="0" t="s">
        <v>5579</v>
      </c>
      <c r="I942" s="0" t="s">
        <v>6367</v>
      </c>
      <c r="J942" s="6" t="n">
        <v>205554</v>
      </c>
      <c r="K942" s="0" t="s">
        <v>2886</v>
      </c>
      <c r="L942" s="5" t="n">
        <v>40627</v>
      </c>
      <c r="M942" s="0" t="s">
        <v>879</v>
      </c>
      <c r="N942" s="0" t="s">
        <v>6368</v>
      </c>
      <c r="O942" s="0" t="s">
        <v>1547</v>
      </c>
      <c r="P942" s="0" t="s">
        <v>6369</v>
      </c>
      <c r="Q942" s="0" t="n">
        <f aca="false">LOOKUP(A942,'budget_gross.tsv'!A$2:A$8468,'budget_gross.tsv'!B$2:B$8468)</f>
        <v>82000000</v>
      </c>
      <c r="R942" s="0" t="n">
        <f aca="false">LOOKUP(A942,'budget_gross.tsv'!A$2:A$8468,'budget_gross.tsv'!C$2:C$8468)</f>
        <v>36392502</v>
      </c>
      <c r="S942" s="1" t="n">
        <f aca="false">R942-Q942</f>
        <v>-45607498</v>
      </c>
      <c r="T942" s="2" t="n">
        <f aca="false">Q942 * 1.09</f>
        <v>89380000</v>
      </c>
      <c r="U942" s="2" t="n">
        <f aca="false">R942 * 1.09</f>
        <v>39667827.18</v>
      </c>
      <c r="V942" s="2" t="n">
        <f aca="false">S942 * 1.09</f>
        <v>-49712172.82</v>
      </c>
      <c r="W942" s="1" t="n">
        <f aca="false">R942/Q942</f>
        <v>0.443811</v>
      </c>
      <c r="X942" s="3" t="n">
        <v>1</v>
      </c>
    </row>
    <row r="943" customFormat="false" ht="15" hidden="false" customHeight="false" outlineLevel="0" collapsed="false">
      <c r="A943" s="0" t="s">
        <v>6370</v>
      </c>
      <c r="B943" s="0" t="s">
        <v>6371</v>
      </c>
      <c r="C943" s="0" t="s">
        <v>6372</v>
      </c>
      <c r="D943" s="0" t="s">
        <v>4016</v>
      </c>
      <c r="E943" s="0" t="n">
        <v>6.8</v>
      </c>
      <c r="F943" s="0" t="n">
        <v>52</v>
      </c>
      <c r="G943" s="5" t="n">
        <v>40736</v>
      </c>
      <c r="H943" s="0" t="s">
        <v>6373</v>
      </c>
      <c r="I943" s="0" t="s">
        <v>6374</v>
      </c>
      <c r="J943" s="6" t="n">
        <v>225123</v>
      </c>
      <c r="K943" s="0" t="s">
        <v>6375</v>
      </c>
      <c r="L943" s="5" t="n">
        <v>40634</v>
      </c>
      <c r="M943" s="0" t="s">
        <v>180</v>
      </c>
      <c r="N943" s="0" t="s">
        <v>1122</v>
      </c>
      <c r="O943" s="0" t="s">
        <v>6376</v>
      </c>
      <c r="P943" s="0" t="s">
        <v>6377</v>
      </c>
      <c r="Q943" s="0" t="n">
        <f aca="false">LOOKUP(A943,'budget_gross.tsv'!A$2:A$8468,'budget_gross.tsv'!B$2:B$8468)</f>
        <v>1500000</v>
      </c>
      <c r="R943" s="0" t="n">
        <f aca="false">LOOKUP(A943,'budget_gross.tsv'!A$2:A$8468,'budget_gross.tsv'!C$2:C$8468)</f>
        <v>54009150</v>
      </c>
      <c r="S943" s="1" t="n">
        <f aca="false">R943-Q943</f>
        <v>52509150</v>
      </c>
      <c r="T943" s="2" t="n">
        <f aca="false">Q943 * 1.09</f>
        <v>1635000</v>
      </c>
      <c r="U943" s="2" t="n">
        <f aca="false">R943 * 1.09</f>
        <v>58869973.5</v>
      </c>
      <c r="V943" s="2" t="n">
        <f aca="false">S943 * 1.09</f>
        <v>57234973.5</v>
      </c>
      <c r="W943" s="1" t="n">
        <f aca="false">R943/Q943</f>
        <v>36.0061</v>
      </c>
      <c r="X943" s="3" t="n">
        <v>4</v>
      </c>
    </row>
    <row r="944" customFormat="false" ht="15" hidden="false" customHeight="false" outlineLevel="0" collapsed="false">
      <c r="A944" s="0" t="s">
        <v>6378</v>
      </c>
      <c r="B944" s="0" t="s">
        <v>6379</v>
      </c>
      <c r="C944" s="0" t="s">
        <v>6380</v>
      </c>
      <c r="D944" s="0" t="s">
        <v>4016</v>
      </c>
      <c r="E944" s="0" t="n">
        <v>7.5</v>
      </c>
      <c r="F944" s="0" t="n">
        <v>74</v>
      </c>
      <c r="G944" s="5" t="n">
        <v>40750</v>
      </c>
      <c r="H944" s="0" t="s">
        <v>2377</v>
      </c>
      <c r="I944" s="0" t="s">
        <v>6381</v>
      </c>
      <c r="J944" s="6" t="n">
        <v>405694</v>
      </c>
      <c r="K944" s="0" t="s">
        <v>6382</v>
      </c>
      <c r="L944" s="5" t="n">
        <v>40634</v>
      </c>
      <c r="M944" s="0" t="s">
        <v>98</v>
      </c>
      <c r="N944" s="0" t="s">
        <v>6383</v>
      </c>
      <c r="O944" s="0" t="s">
        <v>158</v>
      </c>
      <c r="P944" s="0" t="s">
        <v>6384</v>
      </c>
      <c r="Q944" s="0" t="n">
        <f aca="false">LOOKUP(A944,'budget_gross.tsv'!A$2:A$8468,'budget_gross.tsv'!B$2:B$8468)</f>
        <v>32000000</v>
      </c>
      <c r="R944" s="0" t="n">
        <f aca="false">LOOKUP(A944,'budget_gross.tsv'!A$2:A$8468,'budget_gross.tsv'!C$2:C$8468)</f>
        <v>54712227</v>
      </c>
      <c r="S944" s="1" t="n">
        <f aca="false">R944-Q944</f>
        <v>22712227</v>
      </c>
      <c r="T944" s="2" t="n">
        <f aca="false">Q944 * 1.09</f>
        <v>34880000</v>
      </c>
      <c r="U944" s="2" t="n">
        <f aca="false">R944 * 1.09</f>
        <v>59636327.43</v>
      </c>
      <c r="V944" s="2" t="n">
        <f aca="false">S944 * 1.09</f>
        <v>24756327.43</v>
      </c>
      <c r="W944" s="1" t="n">
        <f aca="false">R944/Q944</f>
        <v>1.70975709375</v>
      </c>
      <c r="X944" s="3" t="n">
        <v>2</v>
      </c>
    </row>
    <row r="945" customFormat="false" ht="15" hidden="false" customHeight="false" outlineLevel="0" collapsed="false">
      <c r="A945" s="0" t="s">
        <v>6385</v>
      </c>
      <c r="B945" s="0" t="s">
        <v>6386</v>
      </c>
      <c r="C945" s="0" t="s">
        <v>6387</v>
      </c>
      <c r="D945" s="0" t="s">
        <v>4016</v>
      </c>
      <c r="E945" s="0" t="n">
        <v>6.8</v>
      </c>
      <c r="F945" s="0" t="n">
        <v>47</v>
      </c>
      <c r="G945" s="5" t="n">
        <v>40932</v>
      </c>
      <c r="H945" s="0" t="s">
        <v>1397</v>
      </c>
      <c r="I945" s="0" t="s">
        <v>6388</v>
      </c>
      <c r="J945" s="6" t="n">
        <v>15815</v>
      </c>
      <c r="K945" s="0" t="s">
        <v>6389</v>
      </c>
      <c r="L945" s="5" t="n">
        <v>40639</v>
      </c>
      <c r="M945" s="0" t="s">
        <v>1512</v>
      </c>
      <c r="N945" s="0" t="s">
        <v>394</v>
      </c>
      <c r="O945" s="0" t="s">
        <v>90</v>
      </c>
      <c r="P945" s="0" t="s">
        <v>6390</v>
      </c>
      <c r="Q945" s="0" t="n">
        <f aca="false">LOOKUP(A945,'budget_gross.tsv'!A$2:A$8468,'budget_gross.tsv'!B$2:B$8468)</f>
        <v>15000000</v>
      </c>
      <c r="R945" s="0" t="n">
        <f aca="false">LOOKUP(A945,'budget_gross.tsv'!A$2:A$8468,'budget_gross.tsv'!C$2:C$8468)</f>
        <v>163141</v>
      </c>
      <c r="S945" s="1" t="n">
        <f aca="false">R945-Q945</f>
        <v>-14836859</v>
      </c>
      <c r="T945" s="2" t="n">
        <f aca="false">Q945 * 1.09</f>
        <v>16350000</v>
      </c>
      <c r="U945" s="2" t="n">
        <f aca="false">R945 * 1.09</f>
        <v>177823.69</v>
      </c>
      <c r="V945" s="2" t="n">
        <f aca="false">S945 * 1.09</f>
        <v>-16172176.31</v>
      </c>
      <c r="W945" s="1" t="n">
        <f aca="false">R945/Q945</f>
        <v>0.0108760666666667</v>
      </c>
      <c r="X945" s="3" t="n">
        <v>1</v>
      </c>
    </row>
    <row r="946" customFormat="false" ht="15" hidden="false" customHeight="false" outlineLevel="0" collapsed="false">
      <c r="A946" s="0" t="s">
        <v>6391</v>
      </c>
      <c r="B946" s="0" t="s">
        <v>6392</v>
      </c>
      <c r="C946" s="0" t="s">
        <v>6393</v>
      </c>
      <c r="D946" s="0" t="s">
        <v>4016</v>
      </c>
      <c r="E946" s="0" t="n">
        <v>6.8</v>
      </c>
      <c r="F946" s="0" t="n">
        <v>65</v>
      </c>
      <c r="G946" s="5" t="n">
        <v>40792</v>
      </c>
      <c r="H946" s="0" t="s">
        <v>1432</v>
      </c>
      <c r="I946" s="0" t="s">
        <v>6394</v>
      </c>
      <c r="J946" s="6" t="n">
        <v>164369</v>
      </c>
      <c r="K946" s="0" t="s">
        <v>2301</v>
      </c>
      <c r="L946" s="5" t="n">
        <v>40641</v>
      </c>
      <c r="M946" s="0" t="s">
        <v>1652</v>
      </c>
      <c r="N946" s="0" t="s">
        <v>1144</v>
      </c>
      <c r="O946" s="0" t="s">
        <v>1757</v>
      </c>
      <c r="P946" s="0" t="s">
        <v>6395</v>
      </c>
      <c r="Q946" s="0" t="n">
        <f aca="false">LOOKUP(A946,'budget_gross.tsv'!A$2:A$8468,'budget_gross.tsv'!B$2:B$8468)</f>
        <v>30000000</v>
      </c>
      <c r="R946" s="0" t="n">
        <f aca="false">LOOKUP(A946,'budget_gross.tsv'!A$2:A$8468,'budget_gross.tsv'!C$2:C$8468)</f>
        <v>40259119</v>
      </c>
      <c r="S946" s="1" t="n">
        <f aca="false">R946-Q946</f>
        <v>10259119</v>
      </c>
      <c r="T946" s="2" t="n">
        <f aca="false">Q946 * 1.09</f>
        <v>32700000</v>
      </c>
      <c r="U946" s="2" t="n">
        <f aca="false">R946 * 1.09</f>
        <v>43882439.71</v>
      </c>
      <c r="V946" s="2" t="n">
        <f aca="false">S946 * 1.09</f>
        <v>11182439.71</v>
      </c>
      <c r="W946" s="1" t="n">
        <f aca="false">R946/Q946</f>
        <v>1.34197063333333</v>
      </c>
      <c r="X946" s="3" t="n">
        <v>2</v>
      </c>
    </row>
    <row r="947" customFormat="false" ht="15" hidden="false" customHeight="false" outlineLevel="0" collapsed="false">
      <c r="A947" s="0" t="s">
        <v>6396</v>
      </c>
      <c r="B947" s="0" t="s">
        <v>6397</v>
      </c>
      <c r="C947" s="0" t="s">
        <v>6398</v>
      </c>
      <c r="D947" s="0" t="s">
        <v>4016</v>
      </c>
      <c r="E947" s="0" t="n">
        <v>5.7</v>
      </c>
      <c r="F947" s="0" t="n">
        <v>36</v>
      </c>
      <c r="G947" s="5" t="n">
        <v>40739</v>
      </c>
      <c r="H947" s="0" t="s">
        <v>3677</v>
      </c>
      <c r="I947" s="0" t="s">
        <v>6399</v>
      </c>
      <c r="J947" s="6" t="n">
        <v>46761</v>
      </c>
      <c r="K947" s="0" t="s">
        <v>6400</v>
      </c>
      <c r="L947" s="5" t="n">
        <v>40641</v>
      </c>
      <c r="M947" s="0" t="s">
        <v>879</v>
      </c>
      <c r="N947" s="0" t="s">
        <v>428</v>
      </c>
      <c r="O947" s="0" t="s">
        <v>2894</v>
      </c>
      <c r="P947" s="0" t="s">
        <v>6401</v>
      </c>
      <c r="Q947" s="0" t="n">
        <f aca="false">LOOKUP(A947,'budget_gross.tsv'!A$2:A$8468,'budget_gross.tsv'!B$2:B$8468)</f>
        <v>40000000</v>
      </c>
      <c r="R947" s="0" t="n">
        <f aca="false">LOOKUP(A947,'budget_gross.tsv'!A$2:A$8468,'budget_gross.tsv'!C$2:C$8468)</f>
        <v>33035397</v>
      </c>
      <c r="S947" s="1" t="n">
        <f aca="false">R947-Q947</f>
        <v>-6964603</v>
      </c>
      <c r="T947" s="2" t="n">
        <f aca="false">Q947 * 1.09</f>
        <v>43600000</v>
      </c>
      <c r="U947" s="2" t="n">
        <f aca="false">R947 * 1.09</f>
        <v>36008582.73</v>
      </c>
      <c r="V947" s="2" t="n">
        <f aca="false">S947 * 1.09</f>
        <v>-7591417.27</v>
      </c>
      <c r="W947" s="1" t="n">
        <f aca="false">R947/Q947</f>
        <v>0.825884925</v>
      </c>
      <c r="X947" s="3" t="n">
        <v>1</v>
      </c>
    </row>
    <row r="948" customFormat="false" ht="15" hidden="false" customHeight="false" outlineLevel="0" collapsed="false">
      <c r="A948" s="0" t="s">
        <v>6402</v>
      </c>
      <c r="B948" s="0" t="s">
        <v>6403</v>
      </c>
      <c r="C948" s="0" t="s">
        <v>6404</v>
      </c>
      <c r="D948" s="0" t="s">
        <v>4016</v>
      </c>
      <c r="E948" s="0" t="n">
        <v>6.9</v>
      </c>
      <c r="F948" s="0" t="n">
        <v>55</v>
      </c>
      <c r="G948" s="5" t="n">
        <v>40771</v>
      </c>
      <c r="H948" s="0" t="s">
        <v>2496</v>
      </c>
      <c r="I948" s="0" t="s">
        <v>6405</v>
      </c>
      <c r="J948" s="6" t="n">
        <v>24939</v>
      </c>
      <c r="K948" s="0" t="s">
        <v>4245</v>
      </c>
      <c r="L948" s="5" t="n">
        <v>40648</v>
      </c>
      <c r="M948" s="0" t="s">
        <v>972</v>
      </c>
      <c r="N948" s="0" t="s">
        <v>6406</v>
      </c>
      <c r="O948" s="0" t="s">
        <v>1058</v>
      </c>
      <c r="P948" s="0" t="s">
        <v>6407</v>
      </c>
      <c r="Q948" s="0" t="n">
        <f aca="false">LOOKUP(A948,'budget_gross.tsv'!A$2:A$8468,'budget_gross.tsv'!B$2:B$8468)</f>
        <v>25000000</v>
      </c>
      <c r="R948" s="0" t="n">
        <f aca="false">LOOKUP(A948,'budget_gross.tsv'!A$2:A$8468,'budget_gross.tsv'!C$2:C$8468)</f>
        <v>11538204</v>
      </c>
      <c r="S948" s="1" t="n">
        <f aca="false">R948-Q948</f>
        <v>-13461796</v>
      </c>
      <c r="T948" s="2" t="n">
        <f aca="false">Q948 * 1.09</f>
        <v>27250000</v>
      </c>
      <c r="U948" s="2" t="n">
        <f aca="false">R948 * 1.09</f>
        <v>12576642.36</v>
      </c>
      <c r="V948" s="2" t="n">
        <f aca="false">S948 * 1.09</f>
        <v>-14673357.64</v>
      </c>
      <c r="W948" s="1" t="n">
        <f aca="false">R948/Q948</f>
        <v>0.46152816</v>
      </c>
      <c r="X948" s="3" t="n">
        <v>1</v>
      </c>
    </row>
    <row r="949" customFormat="false" ht="15" hidden="false" customHeight="false" outlineLevel="0" collapsed="false">
      <c r="A949" s="0" t="s">
        <v>6408</v>
      </c>
      <c r="B949" s="0" t="s">
        <v>6409</v>
      </c>
      <c r="C949" s="0" t="s">
        <v>6410</v>
      </c>
      <c r="D949" s="0" t="s">
        <v>4016</v>
      </c>
      <c r="E949" s="0" t="n">
        <v>5.7</v>
      </c>
      <c r="F949" s="0" t="n">
        <v>28</v>
      </c>
      <c r="G949" s="5" t="n">
        <v>40855</v>
      </c>
      <c r="H949" s="0" t="s">
        <v>2406</v>
      </c>
      <c r="I949" s="0" t="s">
        <v>6411</v>
      </c>
      <c r="J949" s="6" t="n">
        <v>11787</v>
      </c>
      <c r="K949" s="0" t="s">
        <v>6412</v>
      </c>
      <c r="L949" s="5" t="n">
        <v>40648</v>
      </c>
      <c r="M949" s="0" t="s">
        <v>42</v>
      </c>
      <c r="N949" s="0" t="s">
        <v>5268</v>
      </c>
      <c r="O949" s="0" t="s">
        <v>117</v>
      </c>
      <c r="P949" s="0" t="s">
        <v>6413</v>
      </c>
      <c r="Q949" s="0" t="n">
        <f aca="false">LOOKUP(A949,'budget_gross.tsv'!A$2:A$8468,'budget_gross.tsv'!B$2:B$8468)</f>
        <v>20000000</v>
      </c>
      <c r="R949" s="0" t="n">
        <f aca="false">LOOKUP(A949,'budget_gross.tsv'!A$2:A$8468,'budget_gross.tsv'!C$2:C$8468)</f>
        <v>4752353</v>
      </c>
      <c r="S949" s="1" t="n">
        <f aca="false">R949-Q949</f>
        <v>-15247647</v>
      </c>
      <c r="T949" s="2" t="n">
        <f aca="false">Q949 * 1.09</f>
        <v>21800000</v>
      </c>
      <c r="U949" s="2" t="n">
        <f aca="false">R949 * 1.09</f>
        <v>5180064.77</v>
      </c>
      <c r="V949" s="2" t="n">
        <f aca="false">S949 * 1.09</f>
        <v>-16619935.23</v>
      </c>
      <c r="W949" s="1" t="n">
        <f aca="false">R949/Q949</f>
        <v>0.23761765</v>
      </c>
      <c r="X949" s="3" t="n">
        <v>1</v>
      </c>
    </row>
    <row r="950" customFormat="false" ht="15" hidden="false" customHeight="false" outlineLevel="0" collapsed="false">
      <c r="A950" s="0" t="s">
        <v>6414</v>
      </c>
      <c r="B950" s="0" t="s">
        <v>6415</v>
      </c>
      <c r="C950" s="0" t="s">
        <v>6416</v>
      </c>
      <c r="D950" s="0" t="s">
        <v>4016</v>
      </c>
      <c r="E950" s="0" t="n">
        <v>4.6</v>
      </c>
      <c r="F950" s="0" t="n">
        <v>45</v>
      </c>
      <c r="G950" s="5" t="n">
        <v>40785</v>
      </c>
      <c r="H950" s="0" t="s">
        <v>2742</v>
      </c>
      <c r="I950" s="0" t="s">
        <v>6417</v>
      </c>
      <c r="J950" s="6" t="n">
        <v>6369</v>
      </c>
      <c r="K950" s="0" t="s">
        <v>5735</v>
      </c>
      <c r="L950" s="5" t="n">
        <v>40655</v>
      </c>
      <c r="M950" s="0" t="s">
        <v>232</v>
      </c>
      <c r="N950" s="0" t="s">
        <v>356</v>
      </c>
      <c r="O950" s="0" t="s">
        <v>781</v>
      </c>
      <c r="P950" s="0" t="s">
        <v>6418</v>
      </c>
      <c r="Q950" s="0" t="n">
        <f aca="false">LOOKUP(A950,'budget_gross.tsv'!A$2:A$8468,'budget_gross.tsv'!B$2:B$8468)</f>
        <v>25000000</v>
      </c>
      <c r="R950" s="0" t="n">
        <f aca="false">LOOKUP(A950,'budget_gross.tsv'!A$2:A$8468,'budget_gross.tsv'!C$2:C$8468)</f>
        <v>53345287</v>
      </c>
      <c r="S950" s="1" t="n">
        <f aca="false">R950-Q950</f>
        <v>28345287</v>
      </c>
      <c r="T950" s="2" t="n">
        <f aca="false">Q950 * 1.09</f>
        <v>27250000</v>
      </c>
      <c r="U950" s="2" t="n">
        <f aca="false">R950 * 1.09</f>
        <v>58146362.83</v>
      </c>
      <c r="V950" s="2" t="n">
        <f aca="false">S950 * 1.09</f>
        <v>30896362.83</v>
      </c>
      <c r="W950" s="1" t="n">
        <f aca="false">R950/Q950</f>
        <v>2.13381148</v>
      </c>
      <c r="X950" s="3" t="n">
        <v>3</v>
      </c>
    </row>
    <row r="951" customFormat="false" ht="15" hidden="false" customHeight="false" outlineLevel="0" collapsed="false">
      <c r="A951" s="0" t="s">
        <v>6419</v>
      </c>
      <c r="B951" s="0" t="s">
        <v>6420</v>
      </c>
      <c r="C951" s="0" t="s">
        <v>6421</v>
      </c>
      <c r="D951" s="0" t="s">
        <v>4016</v>
      </c>
      <c r="E951" s="0" t="n">
        <v>6.9</v>
      </c>
      <c r="F951" s="0" t="n">
        <v>52</v>
      </c>
      <c r="G951" s="5" t="n">
        <v>40848</v>
      </c>
      <c r="H951" s="0" t="s">
        <v>95</v>
      </c>
      <c r="I951" s="0" t="s">
        <v>6422</v>
      </c>
      <c r="J951" s="6" t="n">
        <v>98699</v>
      </c>
      <c r="K951" s="0" t="s">
        <v>6423</v>
      </c>
      <c r="L951" s="5" t="n">
        <v>40655</v>
      </c>
      <c r="M951" s="0" t="s">
        <v>403</v>
      </c>
      <c r="N951" s="0" t="s">
        <v>394</v>
      </c>
      <c r="O951" s="0" t="s">
        <v>1093</v>
      </c>
      <c r="P951" s="0" t="s">
        <v>6424</v>
      </c>
      <c r="Q951" s="0" t="n">
        <f aca="false">LOOKUP(A951,'budget_gross.tsv'!A$2:A$8468,'budget_gross.tsv'!B$2:B$8468)</f>
        <v>38000000</v>
      </c>
      <c r="R951" s="0" t="n">
        <f aca="false">LOOKUP(A951,'budget_gross.tsv'!A$2:A$8468,'budget_gross.tsv'!C$2:C$8468)</f>
        <v>58709717</v>
      </c>
      <c r="S951" s="1" t="n">
        <f aca="false">R951-Q951</f>
        <v>20709717</v>
      </c>
      <c r="T951" s="2" t="n">
        <f aca="false">Q951 * 1.09</f>
        <v>41420000</v>
      </c>
      <c r="U951" s="2" t="n">
        <f aca="false">R951 * 1.09</f>
        <v>63993591.53</v>
      </c>
      <c r="V951" s="2" t="n">
        <f aca="false">S951 * 1.09</f>
        <v>22573591.53</v>
      </c>
      <c r="W951" s="1" t="n">
        <f aca="false">R951/Q951</f>
        <v>1.54499255263158</v>
      </c>
      <c r="X951" s="3" t="n">
        <v>2</v>
      </c>
    </row>
    <row r="952" customFormat="false" ht="15" hidden="false" customHeight="false" outlineLevel="0" collapsed="false">
      <c r="A952" s="0" t="s">
        <v>6425</v>
      </c>
      <c r="B952" s="0" t="s">
        <v>6426</v>
      </c>
      <c r="C952" s="0" t="s">
        <v>6427</v>
      </c>
      <c r="D952" s="0" t="s">
        <v>4016</v>
      </c>
      <c r="E952" s="0" t="n">
        <v>7.3</v>
      </c>
      <c r="F952" s="0" t="n">
        <v>66</v>
      </c>
      <c r="G952" s="5" t="n">
        <v>40820</v>
      </c>
      <c r="H952" s="0" t="s">
        <v>86</v>
      </c>
      <c r="I952" s="0" t="s">
        <v>6428</v>
      </c>
      <c r="J952" s="6" t="n">
        <v>301871</v>
      </c>
      <c r="K952" s="0" t="s">
        <v>4816</v>
      </c>
      <c r="L952" s="5" t="n">
        <v>40662</v>
      </c>
      <c r="M952" s="0" t="s">
        <v>840</v>
      </c>
      <c r="N952" s="0" t="s">
        <v>817</v>
      </c>
      <c r="O952" s="0" t="s">
        <v>6429</v>
      </c>
      <c r="P952" s="0" t="s">
        <v>6430</v>
      </c>
      <c r="Q952" s="0" t="n">
        <f aca="false">LOOKUP(A952,'budget_gross.tsv'!A$2:A$8468,'budget_gross.tsv'!B$2:B$8468)</f>
        <v>125000000</v>
      </c>
      <c r="R952" s="0" t="n">
        <f aca="false">LOOKUP(A952,'budget_gross.tsv'!A$2:A$8468,'budget_gross.tsv'!C$2:C$8468)</f>
        <v>209837675</v>
      </c>
      <c r="S952" s="1" t="n">
        <f aca="false">R952-Q952</f>
        <v>84837675</v>
      </c>
      <c r="T952" s="2" t="n">
        <f aca="false">Q952 * 1.09</f>
        <v>136250000</v>
      </c>
      <c r="U952" s="2" t="n">
        <f aca="false">R952 * 1.09</f>
        <v>228723065.75</v>
      </c>
      <c r="V952" s="2" t="n">
        <f aca="false">S952 * 1.09</f>
        <v>92473065.75</v>
      </c>
      <c r="W952" s="1" t="n">
        <f aca="false">R952/Q952</f>
        <v>1.6787014</v>
      </c>
      <c r="X952" s="3" t="n">
        <v>2</v>
      </c>
    </row>
    <row r="953" customFormat="false" ht="15" hidden="false" customHeight="false" outlineLevel="0" collapsed="false">
      <c r="A953" s="0" t="s">
        <v>6431</v>
      </c>
      <c r="B953" s="0" t="s">
        <v>6432</v>
      </c>
      <c r="C953" s="0" t="s">
        <v>6433</v>
      </c>
      <c r="D953" s="0" t="s">
        <v>4016</v>
      </c>
      <c r="E953" s="0" t="n">
        <v>5.1</v>
      </c>
      <c r="F953" s="0" t="n">
        <v>31</v>
      </c>
      <c r="G953" s="5" t="n">
        <v>40750</v>
      </c>
      <c r="H953" s="0" t="s">
        <v>255</v>
      </c>
      <c r="I953" s="0" t="s">
        <v>6434</v>
      </c>
      <c r="J953" s="6" t="n">
        <v>13425</v>
      </c>
      <c r="K953" s="0" t="s">
        <v>6435</v>
      </c>
      <c r="L953" s="5" t="n">
        <v>40662</v>
      </c>
      <c r="M953" s="0" t="s">
        <v>1369</v>
      </c>
      <c r="N953" s="0" t="s">
        <v>634</v>
      </c>
      <c r="O953" s="0" t="s">
        <v>90</v>
      </c>
      <c r="P953" s="0" t="s">
        <v>6436</v>
      </c>
      <c r="Q953" s="0" t="n">
        <f aca="false">LOOKUP(A953,'budget_gross.tsv'!A$2:A$8468,'budget_gross.tsv'!B$2:B$8468)</f>
        <v>20000000</v>
      </c>
      <c r="R953" s="0" t="n">
        <f aca="false">LOOKUP(A953,'budget_gross.tsv'!A$2:A$8468,'budget_gross.tsv'!C$2:C$8468)</f>
        <v>1183354</v>
      </c>
      <c r="S953" s="1" t="n">
        <f aca="false">R953-Q953</f>
        <v>-18816646</v>
      </c>
      <c r="T953" s="2" t="n">
        <f aca="false">Q953 * 1.09</f>
        <v>21800000</v>
      </c>
      <c r="U953" s="2" t="n">
        <f aca="false">R953 * 1.09</f>
        <v>1289855.86</v>
      </c>
      <c r="V953" s="2" t="n">
        <f aca="false">S953 * 1.09</f>
        <v>-20510144.14</v>
      </c>
      <c r="W953" s="1" t="n">
        <f aca="false">R953/Q953</f>
        <v>0.0591677</v>
      </c>
      <c r="X953" s="3" t="n">
        <v>1</v>
      </c>
    </row>
    <row r="954" customFormat="false" ht="15" hidden="false" customHeight="false" outlineLevel="0" collapsed="false">
      <c r="A954" s="0" t="s">
        <v>6437</v>
      </c>
      <c r="B954" s="0" t="s">
        <v>6438</v>
      </c>
      <c r="C954" s="0" t="s">
        <v>6439</v>
      </c>
      <c r="D954" s="0" t="s">
        <v>4016</v>
      </c>
      <c r="E954" s="0" t="n">
        <v>5.7</v>
      </c>
      <c r="F954" s="0" t="n">
        <v>56</v>
      </c>
      <c r="G954" s="5" t="n">
        <v>40764</v>
      </c>
      <c r="H954" s="0" t="s">
        <v>1397</v>
      </c>
      <c r="I954" s="0" t="s">
        <v>6440</v>
      </c>
      <c r="J954" s="6" t="n">
        <v>8308</v>
      </c>
      <c r="K954" s="0" t="s">
        <v>6441</v>
      </c>
      <c r="L954" s="5" t="n">
        <v>40669</v>
      </c>
      <c r="M954" s="0" t="s">
        <v>51</v>
      </c>
      <c r="N954" s="0" t="s">
        <v>356</v>
      </c>
      <c r="O954" s="0" t="s">
        <v>2255</v>
      </c>
      <c r="P954" s="0" t="s">
        <v>6442</v>
      </c>
      <c r="Q954" s="0" t="n">
        <f aca="false">LOOKUP(A954,'budget_gross.tsv'!A$2:A$8468,'budget_gross.tsv'!B$2:B$8468)</f>
        <v>6600000</v>
      </c>
      <c r="R954" s="0" t="n">
        <f aca="false">LOOKUP(A954,'budget_gross.tsv'!A$2:A$8468,'budget_gross.tsv'!C$2:C$8468)</f>
        <v>37295394</v>
      </c>
      <c r="S954" s="1" t="n">
        <f aca="false">R954-Q954</f>
        <v>30695394</v>
      </c>
      <c r="T954" s="2" t="n">
        <f aca="false">Q954 * 1.09</f>
        <v>7194000</v>
      </c>
      <c r="U954" s="2" t="n">
        <f aca="false">R954 * 1.09</f>
        <v>40651979.46</v>
      </c>
      <c r="V954" s="2" t="n">
        <f aca="false">S954 * 1.09</f>
        <v>33457979.46</v>
      </c>
      <c r="W954" s="1" t="n">
        <f aca="false">R954/Q954</f>
        <v>5.65081727272727</v>
      </c>
      <c r="X954" s="3" t="n">
        <v>4</v>
      </c>
    </row>
    <row r="955" customFormat="false" ht="15" hidden="false" customHeight="false" outlineLevel="0" collapsed="false">
      <c r="A955" s="0" t="s">
        <v>6443</v>
      </c>
      <c r="B955" s="0" t="s">
        <v>6444</v>
      </c>
      <c r="C955" s="0" t="s">
        <v>6445</v>
      </c>
      <c r="D955" s="0" t="s">
        <v>4016</v>
      </c>
      <c r="E955" s="0" t="n">
        <v>7</v>
      </c>
      <c r="F955" s="0" t="n">
        <v>57</v>
      </c>
      <c r="G955" s="5" t="n">
        <v>40799</v>
      </c>
      <c r="H955" s="0" t="s">
        <v>194</v>
      </c>
      <c r="I955" s="0" t="s">
        <v>6446</v>
      </c>
      <c r="J955" s="6" t="n">
        <v>570863</v>
      </c>
      <c r="K955" s="0" t="s">
        <v>3602</v>
      </c>
      <c r="L955" s="5" t="n">
        <v>40669</v>
      </c>
      <c r="M955" s="0" t="s">
        <v>831</v>
      </c>
      <c r="N955" s="0" t="s">
        <v>1193</v>
      </c>
      <c r="O955" s="0" t="s">
        <v>1614</v>
      </c>
      <c r="P955" s="0" t="s">
        <v>6447</v>
      </c>
      <c r="Q955" s="0" t="n">
        <f aca="false">LOOKUP(A955,'budget_gross.tsv'!A$2:A$8468,'budget_gross.tsv'!B$2:B$8468)</f>
        <v>150000000</v>
      </c>
      <c r="R955" s="0" t="n">
        <f aca="false">LOOKUP(A955,'budget_gross.tsv'!A$2:A$8468,'budget_gross.tsv'!C$2:C$8468)</f>
        <v>181030624</v>
      </c>
      <c r="S955" s="1" t="n">
        <f aca="false">R955-Q955</f>
        <v>31030624</v>
      </c>
      <c r="T955" s="2" t="n">
        <f aca="false">Q955 * 1.09</f>
        <v>163500000</v>
      </c>
      <c r="U955" s="2" t="n">
        <f aca="false">R955 * 1.09</f>
        <v>197323380.16</v>
      </c>
      <c r="V955" s="2" t="n">
        <f aca="false">S955 * 1.09</f>
        <v>33823380.16</v>
      </c>
      <c r="W955" s="1" t="n">
        <f aca="false">R955/Q955</f>
        <v>1.20687082666667</v>
      </c>
      <c r="X955" s="3" t="n">
        <v>2</v>
      </c>
    </row>
    <row r="956" customFormat="false" ht="15" hidden="false" customHeight="false" outlineLevel="0" collapsed="false">
      <c r="A956" s="0" t="s">
        <v>6448</v>
      </c>
      <c r="B956" s="0" t="s">
        <v>6449</v>
      </c>
      <c r="C956" s="0" t="s">
        <v>6450</v>
      </c>
      <c r="D956" s="0" t="s">
        <v>4016</v>
      </c>
      <c r="E956" s="0" t="n">
        <v>6.2</v>
      </c>
      <c r="F956" s="0" t="s">
        <v>28</v>
      </c>
      <c r="G956" s="0" t="s">
        <v>28</v>
      </c>
      <c r="H956" s="0" t="s">
        <v>885</v>
      </c>
      <c r="I956" s="0" t="s">
        <v>6451</v>
      </c>
      <c r="J956" s="0" t="n">
        <v>152</v>
      </c>
      <c r="K956" s="0" t="s">
        <v>6452</v>
      </c>
      <c r="L956" s="5" t="n">
        <v>40669</v>
      </c>
      <c r="M956" s="0" t="s">
        <v>249</v>
      </c>
      <c r="N956" s="0" t="s">
        <v>376</v>
      </c>
      <c r="O956" s="0" t="s">
        <v>28</v>
      </c>
      <c r="Q956" s="0" t="n">
        <f aca="false">LOOKUP(A956,'budget_gross.tsv'!A$2:A$8468,'budget_gross.tsv'!B$2:B$8468)</f>
        <v>500000</v>
      </c>
      <c r="R956" s="0" t="n">
        <f aca="false">LOOKUP(A956,'budget_gross.tsv'!A$2:A$8468,'budget_gross.tsv'!C$2:C$8468)</f>
        <v>64302</v>
      </c>
      <c r="S956" s="1" t="n">
        <f aca="false">R956-Q956</f>
        <v>-435698</v>
      </c>
      <c r="T956" s="2" t="n">
        <f aca="false">Q956 * 1.09</f>
        <v>545000</v>
      </c>
      <c r="U956" s="2" t="n">
        <f aca="false">R956 * 1.09</f>
        <v>70089.18</v>
      </c>
      <c r="V956" s="2" t="n">
        <f aca="false">S956 * 1.09</f>
        <v>-474910.82</v>
      </c>
      <c r="W956" s="1" t="n">
        <f aca="false">R956/Q956</f>
        <v>0.128604</v>
      </c>
      <c r="X956" s="3" t="n">
        <v>1</v>
      </c>
    </row>
    <row r="957" customFormat="false" ht="15" hidden="false" customHeight="false" outlineLevel="0" collapsed="false">
      <c r="A957" s="0" t="s">
        <v>6453</v>
      </c>
      <c r="B957" s="0" t="s">
        <v>6454</v>
      </c>
      <c r="C957" s="0" t="s">
        <v>6455</v>
      </c>
      <c r="D957" s="0" t="s">
        <v>4016</v>
      </c>
      <c r="E957" s="0" t="n">
        <v>5.7</v>
      </c>
      <c r="F957" s="0" t="n">
        <v>41</v>
      </c>
      <c r="G957" s="5" t="n">
        <v>40771</v>
      </c>
      <c r="H957" s="0" t="s">
        <v>5480</v>
      </c>
      <c r="I957" s="0" t="s">
        <v>6456</v>
      </c>
      <c r="J957" s="6" t="n">
        <v>100547</v>
      </c>
      <c r="K957" s="0" t="s">
        <v>6457</v>
      </c>
      <c r="L957" s="5" t="n">
        <v>40676</v>
      </c>
      <c r="M957" s="0" t="s">
        <v>89</v>
      </c>
      <c r="N957" s="0" t="s">
        <v>4553</v>
      </c>
      <c r="O957" s="0" t="s">
        <v>100</v>
      </c>
      <c r="P957" s="0" t="s">
        <v>6458</v>
      </c>
      <c r="Q957" s="0" t="n">
        <f aca="false">LOOKUP(A957,'budget_gross.tsv'!A$2:A$8468,'budget_gross.tsv'!B$2:B$8468)</f>
        <v>60000000</v>
      </c>
      <c r="R957" s="0" t="n">
        <f aca="false">LOOKUP(A957,'budget_gross.tsv'!A$2:A$8468,'budget_gross.tsv'!C$2:C$8468)</f>
        <v>29136626</v>
      </c>
      <c r="S957" s="1" t="n">
        <f aca="false">R957-Q957</f>
        <v>-30863374</v>
      </c>
      <c r="T957" s="2" t="n">
        <f aca="false">Q957 * 1.09</f>
        <v>65400000</v>
      </c>
      <c r="U957" s="2" t="n">
        <f aca="false">R957 * 1.09</f>
        <v>31758922.34</v>
      </c>
      <c r="V957" s="2" t="n">
        <f aca="false">S957 * 1.09</f>
        <v>-33641077.66</v>
      </c>
      <c r="W957" s="1" t="n">
        <f aca="false">R957/Q957</f>
        <v>0.485610433333333</v>
      </c>
      <c r="X957" s="3" t="n">
        <v>1</v>
      </c>
    </row>
    <row r="958" customFormat="false" ht="15" hidden="false" customHeight="false" outlineLevel="0" collapsed="false">
      <c r="A958" s="0" t="s">
        <v>6459</v>
      </c>
      <c r="B958" s="0" t="s">
        <v>6460</v>
      </c>
      <c r="C958" s="0" t="s">
        <v>6461</v>
      </c>
      <c r="D958" s="0" t="s">
        <v>4016</v>
      </c>
      <c r="E958" s="0" t="n">
        <v>3.9</v>
      </c>
      <c r="F958" s="0" t="n">
        <v>44</v>
      </c>
      <c r="G958" s="5" t="n">
        <v>40806</v>
      </c>
      <c r="H958" s="0" t="s">
        <v>2878</v>
      </c>
      <c r="I958" s="0" t="s">
        <v>6462</v>
      </c>
      <c r="J958" s="6" t="n">
        <v>1046</v>
      </c>
      <c r="K958" s="0" t="s">
        <v>6463</v>
      </c>
      <c r="L958" s="5" t="n">
        <v>40676</v>
      </c>
      <c r="M958" s="0" t="s">
        <v>197</v>
      </c>
      <c r="N958" s="0" t="s">
        <v>6464</v>
      </c>
      <c r="O958" s="0" t="s">
        <v>290</v>
      </c>
      <c r="P958" s="0" t="s">
        <v>6465</v>
      </c>
      <c r="Q958" s="0" t="n">
        <f aca="false">LOOKUP(A958,'budget_gross.tsv'!A$2:A$8468,'budget_gross.tsv'!B$2:B$8468)</f>
        <v>2450000</v>
      </c>
      <c r="R958" s="0" t="n">
        <f aca="false">LOOKUP(A958,'budget_gross.tsv'!A$2:A$8468,'budget_gross.tsv'!C$2:C$8468)</f>
        <v>178739</v>
      </c>
      <c r="S958" s="1" t="n">
        <f aca="false">R958-Q958</f>
        <v>-2271261</v>
      </c>
      <c r="T958" s="2" t="n">
        <f aca="false">Q958 * 1.09</f>
        <v>2670500</v>
      </c>
      <c r="U958" s="2" t="n">
        <f aca="false">R958 * 1.09</f>
        <v>194825.51</v>
      </c>
      <c r="V958" s="2" t="n">
        <f aca="false">S958 * 1.09</f>
        <v>-2475674.49</v>
      </c>
      <c r="W958" s="1" t="n">
        <f aca="false">R958/Q958</f>
        <v>0.072954693877551</v>
      </c>
      <c r="X958" s="3" t="n">
        <v>1</v>
      </c>
    </row>
    <row r="959" customFormat="false" ht="15" hidden="false" customHeight="false" outlineLevel="0" collapsed="false">
      <c r="A959" s="0" t="s">
        <v>6466</v>
      </c>
      <c r="B959" s="0" t="s">
        <v>6467</v>
      </c>
      <c r="C959" s="0" t="s">
        <v>6468</v>
      </c>
      <c r="D959" s="0" t="s">
        <v>4016</v>
      </c>
      <c r="E959" s="0" t="n">
        <v>6.8</v>
      </c>
      <c r="F959" s="0" t="n">
        <v>85</v>
      </c>
      <c r="G959" s="5" t="n">
        <v>40827</v>
      </c>
      <c r="H959" s="0" t="s">
        <v>1441</v>
      </c>
      <c r="I959" s="0" t="s">
        <v>6469</v>
      </c>
      <c r="J959" s="6" t="n">
        <v>145458</v>
      </c>
      <c r="K959" s="0" t="s">
        <v>6470</v>
      </c>
      <c r="L959" s="5" t="n">
        <v>40680</v>
      </c>
      <c r="M959" s="0" t="s">
        <v>4917</v>
      </c>
      <c r="N959" s="0" t="s">
        <v>6471</v>
      </c>
      <c r="O959" s="0" t="s">
        <v>6472</v>
      </c>
      <c r="P959" s="0" t="s">
        <v>6473</v>
      </c>
      <c r="Q959" s="0" t="n">
        <f aca="false">LOOKUP(A959,'budget_gross.tsv'!A$2:A$8468,'budget_gross.tsv'!B$2:B$8468)</f>
        <v>32000000</v>
      </c>
      <c r="R959" s="0" t="n">
        <f aca="false">LOOKUP(A959,'budget_gross.tsv'!A$2:A$8468,'budget_gross.tsv'!C$2:C$8468)</f>
        <v>13303319</v>
      </c>
      <c r="S959" s="1" t="n">
        <f aca="false">R959-Q959</f>
        <v>-18696681</v>
      </c>
      <c r="T959" s="2" t="n">
        <f aca="false">Q959 * 1.09</f>
        <v>34880000</v>
      </c>
      <c r="U959" s="2" t="n">
        <f aca="false">R959 * 1.09</f>
        <v>14500617.71</v>
      </c>
      <c r="V959" s="2" t="n">
        <f aca="false">S959 * 1.09</f>
        <v>-20379382.29</v>
      </c>
      <c r="W959" s="1" t="n">
        <f aca="false">R959/Q959</f>
        <v>0.41572871875</v>
      </c>
      <c r="X959" s="3" t="n">
        <v>1</v>
      </c>
    </row>
    <row r="960" customFormat="false" ht="15" hidden="false" customHeight="false" outlineLevel="0" collapsed="false">
      <c r="A960" s="0" t="s">
        <v>6474</v>
      </c>
      <c r="B960" s="0" t="s">
        <v>6475</v>
      </c>
      <c r="C960" s="0" t="s">
        <v>6476</v>
      </c>
      <c r="D960" s="0" t="s">
        <v>4016</v>
      </c>
      <c r="E960" s="0" t="n">
        <v>6.7</v>
      </c>
      <c r="F960" s="0" t="n">
        <v>60</v>
      </c>
      <c r="G960" s="5" t="n">
        <v>40778</v>
      </c>
      <c r="H960" s="0" t="s">
        <v>2377</v>
      </c>
      <c r="I960" s="0" t="s">
        <v>6477</v>
      </c>
      <c r="J960" s="6" t="n">
        <v>42349</v>
      </c>
      <c r="K960" s="0" t="s">
        <v>6478</v>
      </c>
      <c r="L960" s="5" t="n">
        <v>40682</v>
      </c>
      <c r="M960" s="0" t="s">
        <v>1512</v>
      </c>
      <c r="N960" s="0" t="s">
        <v>446</v>
      </c>
      <c r="O960" s="0" t="s">
        <v>135</v>
      </c>
      <c r="P960" s="0" t="s">
        <v>6479</v>
      </c>
      <c r="Q960" s="0" t="n">
        <f aca="false">LOOKUP(A960,'budget_gross.tsv'!A$2:A$8468,'budget_gross.tsv'!B$2:B$8468)</f>
        <v>21000000</v>
      </c>
      <c r="R960" s="0" t="n">
        <f aca="false">LOOKUP(A960,'budget_gross.tsv'!A$2:A$8468,'budget_gross.tsv'!C$2:C$8468)</f>
        <v>970816</v>
      </c>
      <c r="S960" s="1" t="n">
        <f aca="false">R960-Q960</f>
        <v>-20029184</v>
      </c>
      <c r="T960" s="2" t="n">
        <f aca="false">Q960 * 1.09</f>
        <v>22890000</v>
      </c>
      <c r="U960" s="2" t="n">
        <f aca="false">R960 * 1.09</f>
        <v>1058189.44</v>
      </c>
      <c r="V960" s="2" t="n">
        <f aca="false">S960 * 1.09</f>
        <v>-21831810.56</v>
      </c>
      <c r="W960" s="1" t="n">
        <f aca="false">R960/Q960</f>
        <v>0.0462293333333333</v>
      </c>
      <c r="X960" s="3" t="n">
        <v>1</v>
      </c>
    </row>
    <row r="961" customFormat="false" ht="15" hidden="false" customHeight="false" outlineLevel="0" collapsed="false">
      <c r="A961" s="0" t="s">
        <v>6480</v>
      </c>
      <c r="B961" s="0" t="s">
        <v>6481</v>
      </c>
      <c r="C961" s="0" t="s">
        <v>6482</v>
      </c>
      <c r="D961" s="0" t="s">
        <v>4016</v>
      </c>
      <c r="E961" s="0" t="n">
        <v>7.8</v>
      </c>
      <c r="F961" s="0" t="n">
        <v>65</v>
      </c>
      <c r="G961" s="5" t="n">
        <v>40795</v>
      </c>
      <c r="H961" s="0" t="s">
        <v>95</v>
      </c>
      <c r="I961" s="0" t="s">
        <v>6483</v>
      </c>
      <c r="J961" s="6" t="n">
        <v>552225</v>
      </c>
      <c r="K961" s="0" t="s">
        <v>6484</v>
      </c>
      <c r="L961" s="5" t="n">
        <v>40697</v>
      </c>
      <c r="M961" s="0" t="s">
        <v>1574</v>
      </c>
      <c r="N961" s="0" t="s">
        <v>1406</v>
      </c>
      <c r="O961" s="0" t="s">
        <v>6485</v>
      </c>
      <c r="P961" s="0" t="s">
        <v>6486</v>
      </c>
      <c r="Q961" s="0" t="n">
        <f aca="false">LOOKUP(A961,'budget_gross.tsv'!A$2:A$8468,'budget_gross.tsv'!B$2:B$8468)</f>
        <v>160000000</v>
      </c>
      <c r="R961" s="0" t="n">
        <f aca="false">LOOKUP(A961,'budget_gross.tsv'!A$2:A$8468,'budget_gross.tsv'!C$2:C$8468)</f>
        <v>146408305</v>
      </c>
      <c r="S961" s="1" t="n">
        <f aca="false">R961-Q961</f>
        <v>-13591695</v>
      </c>
      <c r="T961" s="2" t="n">
        <f aca="false">Q961 * 1.09</f>
        <v>174400000</v>
      </c>
      <c r="U961" s="2" t="n">
        <f aca="false">R961 * 1.09</f>
        <v>159585052.45</v>
      </c>
      <c r="V961" s="2" t="n">
        <f aca="false">S961 * 1.09</f>
        <v>-14814947.55</v>
      </c>
      <c r="W961" s="1" t="n">
        <f aca="false">R961/Q961</f>
        <v>0.91505190625</v>
      </c>
      <c r="X961" s="3" t="n">
        <v>1</v>
      </c>
    </row>
    <row r="962" customFormat="false" ht="15" hidden="false" customHeight="false" outlineLevel="0" collapsed="false">
      <c r="A962" s="0" t="s">
        <v>6487</v>
      </c>
      <c r="B962" s="0" t="s">
        <v>6488</v>
      </c>
      <c r="C962" s="0" t="s">
        <v>6489</v>
      </c>
      <c r="D962" s="0" t="s">
        <v>4016</v>
      </c>
      <c r="E962" s="0" t="n">
        <v>7.1</v>
      </c>
      <c r="F962" s="0" t="n">
        <v>72</v>
      </c>
      <c r="G962" s="5" t="n">
        <v>40869</v>
      </c>
      <c r="H962" s="0" t="s">
        <v>194</v>
      </c>
      <c r="I962" s="0" t="s">
        <v>6490</v>
      </c>
      <c r="J962" s="6" t="n">
        <v>298928</v>
      </c>
      <c r="K962" s="0" t="s">
        <v>5581</v>
      </c>
      <c r="L962" s="5" t="n">
        <v>40704</v>
      </c>
      <c r="M962" s="0" t="s">
        <v>51</v>
      </c>
      <c r="N962" s="0" t="s">
        <v>981</v>
      </c>
      <c r="O962" s="0" t="s">
        <v>6491</v>
      </c>
      <c r="P962" s="0" t="s">
        <v>6492</v>
      </c>
      <c r="Q962" s="0" t="n">
        <f aca="false">LOOKUP(A962,'budget_gross.tsv'!A$2:A$8468,'budget_gross.tsv'!B$2:B$8468)</f>
        <v>50000000</v>
      </c>
      <c r="R962" s="0" t="n">
        <f aca="false">LOOKUP(A962,'budget_gross.tsv'!A$2:A$8468,'budget_gross.tsv'!C$2:C$8468)</f>
        <v>127004179</v>
      </c>
      <c r="S962" s="1" t="n">
        <f aca="false">R962-Q962</f>
        <v>77004179</v>
      </c>
      <c r="T962" s="2" t="n">
        <f aca="false">Q962 * 1.09</f>
        <v>54500000</v>
      </c>
      <c r="U962" s="2" t="n">
        <f aca="false">R962 * 1.09</f>
        <v>138434555.11</v>
      </c>
      <c r="V962" s="2" t="n">
        <f aca="false">S962 * 1.09</f>
        <v>83934555.11</v>
      </c>
      <c r="W962" s="1" t="n">
        <f aca="false">R962/Q962</f>
        <v>2.54008358</v>
      </c>
      <c r="X962" s="3" t="n">
        <v>3</v>
      </c>
    </row>
    <row r="963" customFormat="false" ht="15" hidden="false" customHeight="false" outlineLevel="0" collapsed="false">
      <c r="A963" s="0" t="s">
        <v>6493</v>
      </c>
      <c r="B963" s="0" t="s">
        <v>6494</v>
      </c>
      <c r="C963" s="0" t="s">
        <v>6495</v>
      </c>
      <c r="D963" s="0" t="s">
        <v>4016</v>
      </c>
      <c r="E963" s="0" t="n">
        <v>5.6</v>
      </c>
      <c r="F963" s="0" t="n">
        <v>39</v>
      </c>
      <c r="G963" s="5" t="n">
        <v>40830</v>
      </c>
      <c r="H963" s="0" t="s">
        <v>2273</v>
      </c>
      <c r="I963" s="0" t="s">
        <v>6496</v>
      </c>
      <c r="J963" s="6" t="n">
        <v>232727</v>
      </c>
      <c r="K963" s="0" t="s">
        <v>6497</v>
      </c>
      <c r="L963" s="5" t="n">
        <v>40711</v>
      </c>
      <c r="M963" s="0" t="s">
        <v>552</v>
      </c>
      <c r="N963" s="0" t="s">
        <v>1406</v>
      </c>
      <c r="O963" s="0" t="s">
        <v>809</v>
      </c>
      <c r="P963" s="0" t="s">
        <v>6498</v>
      </c>
      <c r="Q963" s="0" t="n">
        <f aca="false">LOOKUP(A963,'budget_gross.tsv'!A$2:A$8468,'budget_gross.tsv'!B$2:B$8468)</f>
        <v>200000000</v>
      </c>
      <c r="R963" s="0" t="n">
        <f aca="false">LOOKUP(A963,'budget_gross.tsv'!A$2:A$8468,'budget_gross.tsv'!C$2:C$8468)</f>
        <v>116601172</v>
      </c>
      <c r="S963" s="1" t="n">
        <f aca="false">R963-Q963</f>
        <v>-83398828</v>
      </c>
      <c r="T963" s="2" t="n">
        <f aca="false">Q963 * 1.09</f>
        <v>218000000</v>
      </c>
      <c r="U963" s="2" t="n">
        <f aca="false">R963 * 1.09</f>
        <v>127095277.48</v>
      </c>
      <c r="V963" s="2" t="n">
        <f aca="false">S963 * 1.09</f>
        <v>-90904722.52</v>
      </c>
      <c r="W963" s="1" t="n">
        <f aca="false">R963/Q963</f>
        <v>0.58300586</v>
      </c>
      <c r="X963" s="3" t="n">
        <v>1</v>
      </c>
    </row>
    <row r="964" customFormat="false" ht="15" hidden="false" customHeight="false" outlineLevel="0" collapsed="false">
      <c r="A964" s="0" t="s">
        <v>6499</v>
      </c>
      <c r="B964" s="0" t="s">
        <v>6500</v>
      </c>
      <c r="C964" s="0" t="s">
        <v>6501</v>
      </c>
      <c r="D964" s="0" t="s">
        <v>4016</v>
      </c>
      <c r="E964" s="0" t="n">
        <v>6.1</v>
      </c>
      <c r="F964" s="0" t="n">
        <v>42</v>
      </c>
      <c r="G964" s="5" t="n">
        <v>40848</v>
      </c>
      <c r="H964" s="0" t="s">
        <v>1441</v>
      </c>
      <c r="I964" s="0" t="s">
        <v>6502</v>
      </c>
      <c r="J964" s="6" t="n">
        <v>3168</v>
      </c>
      <c r="K964" s="0" t="s">
        <v>4424</v>
      </c>
      <c r="L964" s="5" t="n">
        <v>40718</v>
      </c>
      <c r="M964" s="0" t="s">
        <v>403</v>
      </c>
      <c r="N964" s="0" t="s">
        <v>530</v>
      </c>
      <c r="O964" s="0" t="s">
        <v>781</v>
      </c>
      <c r="P964" s="0" t="s">
        <v>6503</v>
      </c>
      <c r="Q964" s="0" t="n">
        <f aca="false">LOOKUP(A964,'budget_gross.tsv'!A$2:A$8468,'budget_gross.tsv'!B$2:B$8468)</f>
        <v>6000000</v>
      </c>
      <c r="R964" s="0" t="n">
        <f aca="false">LOOKUP(A964,'budget_gross.tsv'!A$2:A$8468,'budget_gross.tsv'!C$2:C$8468)</f>
        <v>1348205</v>
      </c>
      <c r="S964" s="1" t="n">
        <f aca="false">R964-Q964</f>
        <v>-4651795</v>
      </c>
      <c r="T964" s="2" t="n">
        <f aca="false">Q964 * 1.09</f>
        <v>6540000</v>
      </c>
      <c r="U964" s="2" t="n">
        <f aca="false">R964 * 1.09</f>
        <v>1469543.45</v>
      </c>
      <c r="V964" s="2" t="n">
        <f aca="false">S964 * 1.09</f>
        <v>-5070456.55</v>
      </c>
      <c r="W964" s="1" t="n">
        <f aca="false">R964/Q964</f>
        <v>0.224700833333333</v>
      </c>
      <c r="X964" s="3" t="n">
        <v>1</v>
      </c>
    </row>
    <row r="965" customFormat="false" ht="15" hidden="false" customHeight="false" outlineLevel="0" collapsed="false">
      <c r="A965" s="0" t="s">
        <v>6504</v>
      </c>
      <c r="B965" s="0" t="s">
        <v>6505</v>
      </c>
      <c r="C965" s="0" t="s">
        <v>6506</v>
      </c>
      <c r="D965" s="0" t="s">
        <v>4016</v>
      </c>
      <c r="E965" s="0" t="n">
        <v>5</v>
      </c>
      <c r="F965" s="0" t="n">
        <v>13</v>
      </c>
      <c r="G965" s="5" t="n">
        <v>40799</v>
      </c>
      <c r="H965" s="0" t="s">
        <v>391</v>
      </c>
      <c r="I965" s="0" t="s">
        <v>6507</v>
      </c>
      <c r="J965" s="6" t="n">
        <v>8085</v>
      </c>
      <c r="K965" s="0" t="s">
        <v>6508</v>
      </c>
      <c r="L965" s="5" t="n">
        <v>40718</v>
      </c>
      <c r="M965" s="0" t="s">
        <v>427</v>
      </c>
      <c r="N965" s="0" t="s">
        <v>376</v>
      </c>
      <c r="O965" s="0" t="s">
        <v>28</v>
      </c>
      <c r="P965" s="0" t="s">
        <v>6509</v>
      </c>
      <c r="Q965" s="0" t="n">
        <f aca="false">LOOKUP(A965,'budget_gross.tsv'!A$2:A$8468,'budget_gross.tsv'!B$2:B$8468)</f>
        <v>1200000</v>
      </c>
      <c r="R965" s="0" t="n">
        <f aca="false">LOOKUP(A965,'budget_gross.tsv'!A$2:A$8468,'budget_gross.tsv'!C$2:C$8468)</f>
        <v>1378</v>
      </c>
      <c r="S965" s="1" t="n">
        <f aca="false">R965-Q965</f>
        <v>-1198622</v>
      </c>
      <c r="T965" s="2" t="n">
        <f aca="false">Q965 * 1.09</f>
        <v>1308000</v>
      </c>
      <c r="U965" s="2" t="n">
        <f aca="false">R965 * 1.09</f>
        <v>1502.02</v>
      </c>
      <c r="V965" s="2" t="n">
        <f aca="false">S965 * 1.09</f>
        <v>-1306497.98</v>
      </c>
      <c r="W965" s="1" t="n">
        <f aca="false">R965/Q965</f>
        <v>0.00114833333333333</v>
      </c>
      <c r="X965" s="3" t="n">
        <v>1</v>
      </c>
    </row>
    <row r="966" customFormat="false" ht="15" hidden="false" customHeight="false" outlineLevel="0" collapsed="false">
      <c r="A966" s="0" t="s">
        <v>6510</v>
      </c>
      <c r="B966" s="0" t="s">
        <v>6511</v>
      </c>
      <c r="C966" s="0" t="s">
        <v>6512</v>
      </c>
      <c r="D966" s="0" t="s">
        <v>4016</v>
      </c>
      <c r="E966" s="0" t="n">
        <v>6.3</v>
      </c>
      <c r="F966" s="0" t="n">
        <v>42</v>
      </c>
      <c r="G966" s="5" t="n">
        <v>40816</v>
      </c>
      <c r="H966" s="0" t="s">
        <v>2489</v>
      </c>
      <c r="I966" s="0" t="s">
        <v>6513</v>
      </c>
      <c r="J966" s="6" t="n">
        <v>339695</v>
      </c>
      <c r="K966" s="0" t="s">
        <v>5659</v>
      </c>
      <c r="L966" s="5" t="n">
        <v>40723</v>
      </c>
      <c r="M966" s="0" t="s">
        <v>6514</v>
      </c>
      <c r="N966" s="0" t="s">
        <v>1406</v>
      </c>
      <c r="O966" s="0" t="s">
        <v>6515</v>
      </c>
      <c r="P966" s="0" t="s">
        <v>6516</v>
      </c>
      <c r="Q966" s="0" t="n">
        <f aca="false">LOOKUP(A966,'budget_gross.tsv'!A$2:A$8468,'budget_gross.tsv'!B$2:B$8468)</f>
        <v>195000000</v>
      </c>
      <c r="R966" s="0" t="n">
        <f aca="false">LOOKUP(A966,'budget_gross.tsv'!A$2:A$8468,'budget_gross.tsv'!C$2:C$8468)</f>
        <v>352390543</v>
      </c>
      <c r="S966" s="1" t="n">
        <f aca="false">R966-Q966</f>
        <v>157390543</v>
      </c>
      <c r="T966" s="2" t="n">
        <f aca="false">Q966 * 1.09</f>
        <v>212550000</v>
      </c>
      <c r="U966" s="2" t="n">
        <f aca="false">R966 * 1.09</f>
        <v>384105691.87</v>
      </c>
      <c r="V966" s="2" t="n">
        <f aca="false">S966 * 1.09</f>
        <v>171555691.87</v>
      </c>
      <c r="W966" s="1" t="n">
        <f aca="false">R966/Q966</f>
        <v>1.80713098974359</v>
      </c>
      <c r="X966" s="3" t="n">
        <v>2</v>
      </c>
    </row>
    <row r="967" customFormat="false" ht="15" hidden="false" customHeight="false" outlineLevel="0" collapsed="false">
      <c r="A967" s="0" t="s">
        <v>6517</v>
      </c>
      <c r="B967" s="0" t="s">
        <v>6518</v>
      </c>
      <c r="C967" s="0" t="s">
        <v>6519</v>
      </c>
      <c r="D967" s="0" t="s">
        <v>4016</v>
      </c>
      <c r="E967" s="0" t="n">
        <v>6.1</v>
      </c>
      <c r="F967" s="0" t="n">
        <v>41</v>
      </c>
      <c r="G967" s="5" t="n">
        <v>40862</v>
      </c>
      <c r="H967" s="0" t="s">
        <v>86</v>
      </c>
      <c r="I967" s="0" t="s">
        <v>6520</v>
      </c>
      <c r="J967" s="6" t="n">
        <v>52368</v>
      </c>
      <c r="K967" s="0" t="s">
        <v>6521</v>
      </c>
      <c r="L967" s="5" t="n">
        <v>40725</v>
      </c>
      <c r="M967" s="0" t="s">
        <v>375</v>
      </c>
      <c r="N967" s="0" t="s">
        <v>437</v>
      </c>
      <c r="O967" s="0" t="s">
        <v>100</v>
      </c>
      <c r="P967" s="0" t="s">
        <v>6522</v>
      </c>
      <c r="Q967" s="0" t="n">
        <f aca="false">LOOKUP(A967,'budget_gross.tsv'!A$2:A$8468,'budget_gross.tsv'!B$2:B$8468)</f>
        <v>30000000</v>
      </c>
      <c r="R967" s="0" t="n">
        <f aca="false">LOOKUP(A967,'budget_gross.tsv'!A$2:A$8468,'budget_gross.tsv'!C$2:C$8468)</f>
        <v>35608245</v>
      </c>
      <c r="S967" s="1" t="n">
        <f aca="false">R967-Q967</f>
        <v>5608245</v>
      </c>
      <c r="T967" s="2" t="n">
        <f aca="false">Q967 * 1.09</f>
        <v>32700000</v>
      </c>
      <c r="U967" s="2" t="n">
        <f aca="false">R967 * 1.09</f>
        <v>38812987.05</v>
      </c>
      <c r="V967" s="2" t="n">
        <f aca="false">S967 * 1.09</f>
        <v>6112987.05</v>
      </c>
      <c r="W967" s="1" t="n">
        <f aca="false">R967/Q967</f>
        <v>1.1869415</v>
      </c>
      <c r="X967" s="3" t="n">
        <v>2</v>
      </c>
    </row>
    <row r="968" customFormat="false" ht="15" hidden="false" customHeight="false" outlineLevel="0" collapsed="false">
      <c r="A968" s="0" t="s">
        <v>6523</v>
      </c>
      <c r="B968" s="0" t="s">
        <v>6524</v>
      </c>
      <c r="C968" s="0" t="s">
        <v>6525</v>
      </c>
      <c r="D968" s="0" t="s">
        <v>4016</v>
      </c>
      <c r="E968" s="0" t="n">
        <v>8.1</v>
      </c>
      <c r="F968" s="0" t="n">
        <v>87</v>
      </c>
      <c r="G968" s="5" t="n">
        <v>40858</v>
      </c>
      <c r="H968" s="0" t="s">
        <v>2273</v>
      </c>
      <c r="I968" s="0" t="s">
        <v>6526</v>
      </c>
      <c r="J968" s="6" t="n">
        <v>594362</v>
      </c>
      <c r="K968" s="0" t="s">
        <v>2611</v>
      </c>
      <c r="L968" s="5" t="n">
        <v>40739</v>
      </c>
      <c r="M968" s="0" t="s">
        <v>1487</v>
      </c>
      <c r="N968" s="0" t="s">
        <v>3257</v>
      </c>
      <c r="O968" s="0" t="s">
        <v>6527</v>
      </c>
      <c r="P968" s="0" t="s">
        <v>6528</v>
      </c>
      <c r="Q968" s="0" t="n">
        <f aca="false">LOOKUP(A968,'budget_gross.tsv'!A$2:A$8468,'budget_gross.tsv'!B$2:B$8468)</f>
        <v>125000000</v>
      </c>
      <c r="R968" s="0" t="n">
        <f aca="false">LOOKUP(A968,'budget_gross.tsv'!A$2:A$8468,'budget_gross.tsv'!C$2:C$8468)</f>
        <v>381011219</v>
      </c>
      <c r="S968" s="1" t="n">
        <f aca="false">R968-Q968</f>
        <v>256011219</v>
      </c>
      <c r="T968" s="2" t="n">
        <f aca="false">Q968 * 1.09</f>
        <v>136250000</v>
      </c>
      <c r="U968" s="2" t="n">
        <f aca="false">R968 * 1.09</f>
        <v>415302228.71</v>
      </c>
      <c r="V968" s="2" t="n">
        <f aca="false">S968 * 1.09</f>
        <v>279052228.71</v>
      </c>
      <c r="W968" s="1" t="n">
        <f aca="false">R968/Q968</f>
        <v>3.048089752</v>
      </c>
      <c r="X968" s="3" t="n">
        <v>3</v>
      </c>
    </row>
    <row r="969" customFormat="false" ht="15" hidden="false" customHeight="false" outlineLevel="0" collapsed="false">
      <c r="A969" s="0" t="s">
        <v>6529</v>
      </c>
      <c r="B969" s="0" t="s">
        <v>6530</v>
      </c>
      <c r="C969" s="0" t="s">
        <v>6531</v>
      </c>
      <c r="D969" s="0" t="s">
        <v>4016</v>
      </c>
      <c r="E969" s="0" t="n">
        <v>6.9</v>
      </c>
      <c r="F969" s="0" t="n">
        <v>66</v>
      </c>
      <c r="G969" s="5" t="n">
        <v>40841</v>
      </c>
      <c r="H969" s="0" t="s">
        <v>194</v>
      </c>
      <c r="I969" s="0" t="s">
        <v>6532</v>
      </c>
      <c r="J969" s="6" t="n">
        <v>548073</v>
      </c>
      <c r="K969" s="0" t="s">
        <v>2123</v>
      </c>
      <c r="L969" s="5" t="n">
        <v>40746</v>
      </c>
      <c r="M969" s="0" t="s">
        <v>1362</v>
      </c>
      <c r="N969" s="0" t="s">
        <v>1406</v>
      </c>
      <c r="O969" s="0" t="s">
        <v>6533</v>
      </c>
      <c r="P969" s="0" t="s">
        <v>6534</v>
      </c>
      <c r="Q969" s="0" t="n">
        <f aca="false">LOOKUP(A969,'budget_gross.tsv'!A$2:A$8468,'budget_gross.tsv'!B$2:B$8468)</f>
        <v>140000000</v>
      </c>
      <c r="R969" s="0" t="n">
        <f aca="false">LOOKUP(A969,'budget_gross.tsv'!A$2:A$8468,'budget_gross.tsv'!C$2:C$8468)</f>
        <v>176654505</v>
      </c>
      <c r="S969" s="1" t="n">
        <f aca="false">R969-Q969</f>
        <v>36654505</v>
      </c>
      <c r="T969" s="2" t="n">
        <f aca="false">Q969 * 1.09</f>
        <v>152600000</v>
      </c>
      <c r="U969" s="2" t="n">
        <f aca="false">R969 * 1.09</f>
        <v>192553410.45</v>
      </c>
      <c r="V969" s="2" t="n">
        <f aca="false">S969 * 1.09</f>
        <v>39953410.45</v>
      </c>
      <c r="W969" s="1" t="n">
        <f aca="false">R969/Q969</f>
        <v>1.26181789285714</v>
      </c>
      <c r="X969" s="3" t="n">
        <v>2</v>
      </c>
    </row>
    <row r="970" customFormat="false" ht="15" hidden="false" customHeight="false" outlineLevel="0" collapsed="false">
      <c r="A970" s="0" t="s">
        <v>6535</v>
      </c>
      <c r="B970" s="0" t="s">
        <v>6536</v>
      </c>
      <c r="C970" s="0" t="s">
        <v>6537</v>
      </c>
      <c r="D970" s="0" t="s">
        <v>4016</v>
      </c>
      <c r="E970" s="0" t="n">
        <v>7.4</v>
      </c>
      <c r="F970" s="0" t="n">
        <v>68</v>
      </c>
      <c r="G970" s="5" t="n">
        <v>40848</v>
      </c>
      <c r="H970" s="0" t="s">
        <v>2273</v>
      </c>
      <c r="I970" s="0" t="s">
        <v>6538</v>
      </c>
      <c r="J970" s="6" t="n">
        <v>396655</v>
      </c>
      <c r="K970" s="0" t="s">
        <v>6539</v>
      </c>
      <c r="L970" s="5" t="n">
        <v>40753</v>
      </c>
      <c r="M970" s="0" t="s">
        <v>355</v>
      </c>
      <c r="N970" s="0" t="s">
        <v>437</v>
      </c>
      <c r="O970" s="0" t="s">
        <v>6540</v>
      </c>
      <c r="P970" s="0" t="s">
        <v>6541</v>
      </c>
      <c r="Q970" s="0" t="n">
        <f aca="false">LOOKUP(A970,'budget_gross.tsv'!A$2:A$8468,'budget_gross.tsv'!B$2:B$8468)</f>
        <v>50000000</v>
      </c>
      <c r="R970" s="0" t="n">
        <f aca="false">LOOKUP(A970,'budget_gross.tsv'!A$2:A$8468,'budget_gross.tsv'!C$2:C$8468)</f>
        <v>84351197</v>
      </c>
      <c r="S970" s="1" t="n">
        <f aca="false">R970-Q970</f>
        <v>34351197</v>
      </c>
      <c r="T970" s="2" t="n">
        <f aca="false">Q970 * 1.09</f>
        <v>54500000</v>
      </c>
      <c r="U970" s="2" t="n">
        <f aca="false">R970 * 1.09</f>
        <v>91942804.73</v>
      </c>
      <c r="V970" s="2" t="n">
        <f aca="false">S970 * 1.09</f>
        <v>37442804.73</v>
      </c>
      <c r="W970" s="1" t="n">
        <f aca="false">R970/Q970</f>
        <v>1.68702394</v>
      </c>
      <c r="X970" s="3" t="n">
        <v>2</v>
      </c>
    </row>
    <row r="971" customFormat="false" ht="15" hidden="false" customHeight="false" outlineLevel="0" collapsed="false">
      <c r="A971" s="0" t="s">
        <v>6542</v>
      </c>
      <c r="B971" s="0" t="s">
        <v>6543</v>
      </c>
      <c r="C971" s="0" t="s">
        <v>6544</v>
      </c>
      <c r="D971" s="0" t="s">
        <v>4016</v>
      </c>
      <c r="E971" s="0" t="n">
        <v>6</v>
      </c>
      <c r="F971" s="0" t="n">
        <v>50</v>
      </c>
      <c r="G971" s="5" t="n">
        <v>40883</v>
      </c>
      <c r="H971" s="0" t="s">
        <v>86</v>
      </c>
      <c r="I971" s="0" t="s">
        <v>6545</v>
      </c>
      <c r="J971" s="6" t="n">
        <v>179612</v>
      </c>
      <c r="K971" s="0" t="s">
        <v>3769</v>
      </c>
      <c r="L971" s="5" t="n">
        <v>40753</v>
      </c>
      <c r="M971" s="0" t="s">
        <v>1192</v>
      </c>
      <c r="N971" s="0" t="s">
        <v>1294</v>
      </c>
      <c r="O971" s="0" t="s">
        <v>6546</v>
      </c>
      <c r="P971" s="0" t="s">
        <v>6547</v>
      </c>
      <c r="Q971" s="0" t="n">
        <f aca="false">LOOKUP(A971,'budget_gross.tsv'!A$2:A$8468,'budget_gross.tsv'!B$2:B$8468)</f>
        <v>163000000</v>
      </c>
      <c r="R971" s="0" t="n">
        <f aca="false">LOOKUP(A971,'budget_gross.tsv'!A$2:A$8468,'budget_gross.tsv'!C$2:C$8468)</f>
        <v>100240551</v>
      </c>
      <c r="S971" s="1" t="n">
        <f aca="false">R971-Q971</f>
        <v>-62759449</v>
      </c>
      <c r="T971" s="2" t="n">
        <f aca="false">Q971 * 1.09</f>
        <v>177670000</v>
      </c>
      <c r="U971" s="2" t="n">
        <f aca="false">R971 * 1.09</f>
        <v>109262200.59</v>
      </c>
      <c r="V971" s="2" t="n">
        <f aca="false">S971 * 1.09</f>
        <v>-68407799.41</v>
      </c>
      <c r="W971" s="1" t="n">
        <f aca="false">R971/Q971</f>
        <v>0.614972705521472</v>
      </c>
      <c r="X971" s="3" t="n">
        <v>1</v>
      </c>
    </row>
    <row r="972" customFormat="false" ht="15" hidden="false" customHeight="false" outlineLevel="0" collapsed="false">
      <c r="A972" s="0" t="s">
        <v>6548</v>
      </c>
      <c r="B972" s="0" t="s">
        <v>6549</v>
      </c>
      <c r="C972" s="0" t="s">
        <v>6550</v>
      </c>
      <c r="D972" s="0" t="s">
        <v>4016</v>
      </c>
      <c r="E972" s="0" t="n">
        <v>7.6</v>
      </c>
      <c r="F972" s="0" t="n">
        <v>68</v>
      </c>
      <c r="G972" s="5" t="n">
        <v>40890</v>
      </c>
      <c r="H972" s="0" t="s">
        <v>95</v>
      </c>
      <c r="I972" s="0" t="s">
        <v>6551</v>
      </c>
      <c r="J972" s="6" t="n">
        <v>422314</v>
      </c>
      <c r="K972" s="0" t="s">
        <v>6552</v>
      </c>
      <c r="L972" s="5" t="n">
        <v>40760</v>
      </c>
      <c r="M972" s="0" t="s">
        <v>197</v>
      </c>
      <c r="N972" s="0" t="s">
        <v>6553</v>
      </c>
      <c r="O972" s="0" t="s">
        <v>6554</v>
      </c>
      <c r="P972" s="0" t="s">
        <v>6555</v>
      </c>
      <c r="Q972" s="0" t="n">
        <f aca="false">LOOKUP(A972,'budget_gross.tsv'!A$2:A$8468,'budget_gross.tsv'!B$2:B$8468)</f>
        <v>93000000</v>
      </c>
      <c r="R972" s="0" t="n">
        <f aca="false">LOOKUP(A972,'budget_gross.tsv'!A$2:A$8468,'budget_gross.tsv'!C$2:C$8468)</f>
        <v>176760185</v>
      </c>
      <c r="S972" s="1" t="n">
        <f aca="false">R972-Q972</f>
        <v>83760185</v>
      </c>
      <c r="T972" s="2" t="n">
        <f aca="false">Q972 * 1.09</f>
        <v>101370000</v>
      </c>
      <c r="U972" s="2" t="n">
        <f aca="false">R972 * 1.09</f>
        <v>192668601.65</v>
      </c>
      <c r="V972" s="2" t="n">
        <f aca="false">S972 * 1.09</f>
        <v>91298601.65</v>
      </c>
      <c r="W972" s="1" t="n">
        <f aca="false">R972/Q972</f>
        <v>1.90064715053763</v>
      </c>
      <c r="X972" s="3" t="n">
        <v>2</v>
      </c>
    </row>
    <row r="973" customFormat="false" ht="15" hidden="false" customHeight="false" outlineLevel="0" collapsed="false">
      <c r="A973" s="0" t="s">
        <v>6556</v>
      </c>
      <c r="B973" s="0" t="s">
        <v>6557</v>
      </c>
      <c r="C973" s="0" t="s">
        <v>6558</v>
      </c>
      <c r="D973" s="0" t="s">
        <v>4016</v>
      </c>
      <c r="E973" s="0" t="n">
        <v>8.1</v>
      </c>
      <c r="F973" s="0" t="n">
        <v>62</v>
      </c>
      <c r="G973" s="5" t="n">
        <v>40883</v>
      </c>
      <c r="H973" s="0" t="s">
        <v>6318</v>
      </c>
      <c r="I973" s="0" t="s">
        <v>6559</v>
      </c>
      <c r="J973" s="6" t="n">
        <v>342049</v>
      </c>
      <c r="K973" s="0" t="s">
        <v>6560</v>
      </c>
      <c r="L973" s="5" t="n">
        <v>40765</v>
      </c>
      <c r="M973" s="0" t="s">
        <v>1727</v>
      </c>
      <c r="N973" s="0" t="s">
        <v>446</v>
      </c>
      <c r="O973" s="0" t="s">
        <v>6561</v>
      </c>
      <c r="P973" s="0" t="s">
        <v>6562</v>
      </c>
      <c r="Q973" s="0" t="n">
        <f aca="false">LOOKUP(A973,'budget_gross.tsv'!A$2:A$8468,'budget_gross.tsv'!B$2:B$8468)</f>
        <v>25000000</v>
      </c>
      <c r="R973" s="0" t="n">
        <f aca="false">LOOKUP(A973,'budget_gross.tsv'!A$2:A$8468,'budget_gross.tsv'!C$2:C$8468)</f>
        <v>169708112</v>
      </c>
      <c r="S973" s="1" t="n">
        <f aca="false">R973-Q973</f>
        <v>144708112</v>
      </c>
      <c r="T973" s="2" t="n">
        <f aca="false">Q973 * 1.09</f>
        <v>27250000</v>
      </c>
      <c r="U973" s="2" t="n">
        <f aca="false">R973 * 1.09</f>
        <v>184981842.08</v>
      </c>
      <c r="V973" s="2" t="n">
        <f aca="false">S973 * 1.09</f>
        <v>157731842.08</v>
      </c>
      <c r="W973" s="1" t="n">
        <f aca="false">R973/Q973</f>
        <v>6.78832448</v>
      </c>
      <c r="X973" s="3" t="n">
        <v>4</v>
      </c>
    </row>
    <row r="974" customFormat="false" ht="15" hidden="false" customHeight="false" outlineLevel="0" collapsed="false">
      <c r="A974" s="0" t="s">
        <v>6563</v>
      </c>
      <c r="B974" s="0" t="s">
        <v>6564</v>
      </c>
      <c r="C974" s="0" t="s">
        <v>6565</v>
      </c>
      <c r="D974" s="0" t="s">
        <v>4016</v>
      </c>
      <c r="E974" s="0" t="n">
        <v>7</v>
      </c>
      <c r="F974" s="0" t="n">
        <v>48</v>
      </c>
      <c r="G974" s="5" t="n">
        <v>40876</v>
      </c>
      <c r="H974" s="0" t="s">
        <v>1432</v>
      </c>
      <c r="I974" s="0" t="s">
        <v>6566</v>
      </c>
      <c r="J974" s="6" t="n">
        <v>113670</v>
      </c>
      <c r="K974" s="0" t="s">
        <v>6567</v>
      </c>
      <c r="L974" s="5" t="n">
        <v>40774</v>
      </c>
      <c r="M974" s="0" t="s">
        <v>1369</v>
      </c>
      <c r="N974" s="0" t="s">
        <v>394</v>
      </c>
      <c r="O974" s="0" t="s">
        <v>1167</v>
      </c>
      <c r="P974" s="0" t="s">
        <v>6568</v>
      </c>
      <c r="Q974" s="0" t="n">
        <f aca="false">LOOKUP(A974,'budget_gross.tsv'!A$2:A$8468,'budget_gross.tsv'!B$2:B$8468)</f>
        <v>15000000</v>
      </c>
      <c r="R974" s="0" t="n">
        <f aca="false">LOOKUP(A974,'budget_gross.tsv'!A$2:A$8468,'budget_gross.tsv'!C$2:C$8468)</f>
        <v>13843771</v>
      </c>
      <c r="S974" s="1" t="n">
        <f aca="false">R974-Q974</f>
        <v>-1156229</v>
      </c>
      <c r="T974" s="2" t="n">
        <f aca="false">Q974 * 1.09</f>
        <v>16350000</v>
      </c>
      <c r="U974" s="2" t="n">
        <f aca="false">R974 * 1.09</f>
        <v>15089710.39</v>
      </c>
      <c r="V974" s="2" t="n">
        <f aca="false">S974 * 1.09</f>
        <v>-1260289.61</v>
      </c>
      <c r="W974" s="1" t="n">
        <f aca="false">R974/Q974</f>
        <v>0.922918066666667</v>
      </c>
      <c r="X974" s="3" t="n">
        <v>1</v>
      </c>
    </row>
    <row r="975" customFormat="false" ht="15" hidden="false" customHeight="false" outlineLevel="0" collapsed="false">
      <c r="A975" s="0" t="s">
        <v>6569</v>
      </c>
      <c r="B975" s="0" t="s">
        <v>6570</v>
      </c>
      <c r="C975" s="0" t="s">
        <v>6571</v>
      </c>
      <c r="D975" s="0" t="s">
        <v>4016</v>
      </c>
      <c r="E975" s="0" t="n">
        <v>6.6</v>
      </c>
      <c r="F975" s="0" t="n">
        <v>66</v>
      </c>
      <c r="G975" s="5" t="n">
        <v>40778</v>
      </c>
      <c r="H975" s="0" t="s">
        <v>2987</v>
      </c>
      <c r="I975" s="0" t="s">
        <v>6572</v>
      </c>
      <c r="J975" s="6" t="n">
        <v>13747</v>
      </c>
      <c r="K975" s="0" t="s">
        <v>3334</v>
      </c>
      <c r="L975" s="5" t="n">
        <v>40779</v>
      </c>
      <c r="M975" s="0" t="s">
        <v>427</v>
      </c>
      <c r="N975" s="0" t="s">
        <v>6573</v>
      </c>
      <c r="O975" s="0" t="s">
        <v>563</v>
      </c>
      <c r="P975" s="0" t="s">
        <v>6574</v>
      </c>
      <c r="Q975" s="0" t="n">
        <f aca="false">LOOKUP(A975,'budget_gross.tsv'!A$2:A$8468,'budget_gross.tsv'!B$2:B$8468)</f>
        <v>1500000</v>
      </c>
      <c r="R975" s="0" t="n">
        <f aca="false">LOOKUP(A975,'budget_gross.tsv'!A$2:A$8468,'budget_gross.tsv'!C$2:C$8468)</f>
        <v>638476</v>
      </c>
      <c r="S975" s="1" t="n">
        <f aca="false">R975-Q975</f>
        <v>-861524</v>
      </c>
      <c r="T975" s="2" t="n">
        <f aca="false">Q975 * 1.09</f>
        <v>1635000</v>
      </c>
      <c r="U975" s="2" t="n">
        <f aca="false">R975 * 1.09</f>
        <v>695938.84</v>
      </c>
      <c r="V975" s="2" t="n">
        <f aca="false">S975 * 1.09</f>
        <v>-939061.16</v>
      </c>
      <c r="W975" s="1" t="n">
        <f aca="false">R975/Q975</f>
        <v>0.425650666666667</v>
      </c>
      <c r="X975" s="3" t="n">
        <v>1</v>
      </c>
    </row>
    <row r="976" customFormat="false" ht="15" hidden="false" customHeight="false" outlineLevel="0" collapsed="false">
      <c r="A976" s="0" t="s">
        <v>6575</v>
      </c>
      <c r="B976" s="0" t="s">
        <v>6576</v>
      </c>
      <c r="C976" s="0" t="s">
        <v>6577</v>
      </c>
      <c r="D976" s="0" t="s">
        <v>4016</v>
      </c>
      <c r="E976" s="0" t="n">
        <v>4</v>
      </c>
      <c r="F976" s="0" t="n">
        <v>22</v>
      </c>
      <c r="G976" s="5" t="n">
        <v>40911</v>
      </c>
      <c r="H976" s="0" t="s">
        <v>3003</v>
      </c>
      <c r="I976" s="0" t="s">
        <v>6578</v>
      </c>
      <c r="J976" s="6" t="n">
        <v>21538</v>
      </c>
      <c r="K976" s="0" t="s">
        <v>6579</v>
      </c>
      <c r="L976" s="5" t="n">
        <v>40788</v>
      </c>
      <c r="M976" s="0" t="s">
        <v>427</v>
      </c>
      <c r="N976" s="0" t="s">
        <v>4788</v>
      </c>
      <c r="O976" s="0" t="s">
        <v>90</v>
      </c>
      <c r="P976" s="0" t="s">
        <v>6580</v>
      </c>
      <c r="Q976" s="0" t="n">
        <f aca="false">LOOKUP(A976,'budget_gross.tsv'!A$2:A$8468,'budget_gross.tsv'!B$2:B$8468)</f>
        <v>25000000</v>
      </c>
      <c r="R976" s="0" t="n">
        <f aca="false">LOOKUP(A976,'budget_gross.tsv'!A$2:A$8468,'budget_gross.tsv'!C$2:C$8468)</f>
        <v>18872522</v>
      </c>
      <c r="S976" s="1" t="n">
        <f aca="false">R976-Q976</f>
        <v>-6127478</v>
      </c>
      <c r="T976" s="2" t="n">
        <f aca="false">Q976 * 1.09</f>
        <v>27250000</v>
      </c>
      <c r="U976" s="2" t="n">
        <f aca="false">R976 * 1.09</f>
        <v>20571048.98</v>
      </c>
      <c r="V976" s="2" t="n">
        <f aca="false">S976 * 1.09</f>
        <v>-6678951.02</v>
      </c>
      <c r="W976" s="1" t="n">
        <f aca="false">R976/Q976</f>
        <v>0.75490088</v>
      </c>
      <c r="X976" s="3" t="n">
        <v>1</v>
      </c>
    </row>
    <row r="977" customFormat="false" ht="15" hidden="false" customHeight="false" outlineLevel="0" collapsed="false">
      <c r="A977" s="0" t="s">
        <v>6581</v>
      </c>
      <c r="B977" s="0" t="s">
        <v>6582</v>
      </c>
      <c r="C977" s="0" t="s">
        <v>6583</v>
      </c>
      <c r="D977" s="0" t="s">
        <v>4016</v>
      </c>
      <c r="E977" s="0" t="n">
        <v>6.6</v>
      </c>
      <c r="F977" s="0" t="n">
        <v>70</v>
      </c>
      <c r="G977" s="5" t="n">
        <v>40911</v>
      </c>
      <c r="H977" s="0" t="s">
        <v>3677</v>
      </c>
      <c r="I977" s="0" t="s">
        <v>6584</v>
      </c>
      <c r="J977" s="6" t="n">
        <v>187181</v>
      </c>
      <c r="K977" s="0" t="s">
        <v>6585</v>
      </c>
      <c r="L977" s="5" t="n">
        <v>40795</v>
      </c>
      <c r="M977" s="0" t="s">
        <v>232</v>
      </c>
      <c r="N977" s="0" t="s">
        <v>1525</v>
      </c>
      <c r="O977" s="0" t="s">
        <v>5589</v>
      </c>
      <c r="P977" s="0" t="s">
        <v>6586</v>
      </c>
      <c r="Q977" s="0" t="n">
        <f aca="false">LOOKUP(A977,'budget_gross.tsv'!A$2:A$8468,'budget_gross.tsv'!B$2:B$8468)</f>
        <v>60000000</v>
      </c>
      <c r="R977" s="0" t="n">
        <f aca="false">LOOKUP(A977,'budget_gross.tsv'!A$2:A$8468,'budget_gross.tsv'!C$2:C$8468)</f>
        <v>75658097</v>
      </c>
      <c r="S977" s="1" t="n">
        <f aca="false">R977-Q977</f>
        <v>15658097</v>
      </c>
      <c r="T977" s="2" t="n">
        <f aca="false">Q977 * 1.09</f>
        <v>65400000</v>
      </c>
      <c r="U977" s="2" t="n">
        <f aca="false">R977 * 1.09</f>
        <v>82467325.73</v>
      </c>
      <c r="V977" s="2" t="n">
        <f aca="false">S977 * 1.09</f>
        <v>17067325.73</v>
      </c>
      <c r="W977" s="1" t="n">
        <f aca="false">R977/Q977</f>
        <v>1.26096828333333</v>
      </c>
      <c r="X977" s="3" t="n">
        <v>2</v>
      </c>
    </row>
    <row r="978" customFormat="false" ht="15" hidden="false" customHeight="false" outlineLevel="0" collapsed="false">
      <c r="A978" s="0" t="s">
        <v>6587</v>
      </c>
      <c r="B978" s="0" t="s">
        <v>6588</v>
      </c>
      <c r="C978" s="0" t="s">
        <v>6589</v>
      </c>
      <c r="D978" s="0" t="s">
        <v>4016</v>
      </c>
      <c r="E978" s="0" t="n">
        <v>8.2</v>
      </c>
      <c r="F978" s="0" t="n">
        <v>71</v>
      </c>
      <c r="G978" s="5" t="n">
        <v>40897</v>
      </c>
      <c r="H978" s="0" t="s">
        <v>2742</v>
      </c>
      <c r="I978" s="0" t="s">
        <v>6590</v>
      </c>
      <c r="J978" s="6" t="n">
        <v>356193</v>
      </c>
      <c r="K978" s="0" t="s">
        <v>6591</v>
      </c>
      <c r="L978" s="5" t="n">
        <v>40795</v>
      </c>
      <c r="M978" s="0" t="s">
        <v>1713</v>
      </c>
      <c r="N978" s="0" t="s">
        <v>1137</v>
      </c>
      <c r="O978" s="0" t="s">
        <v>6592</v>
      </c>
      <c r="P978" s="0" t="s">
        <v>6593</v>
      </c>
      <c r="Q978" s="0" t="n">
        <f aca="false">LOOKUP(A978,'budget_gross.tsv'!A$2:A$8468,'budget_gross.tsv'!B$2:B$8468)</f>
        <v>25000000</v>
      </c>
      <c r="R978" s="0" t="n">
        <f aca="false">LOOKUP(A978,'budget_gross.tsv'!A$2:A$8468,'budget_gross.tsv'!C$2:C$8468)</f>
        <v>13657115</v>
      </c>
      <c r="S978" s="1" t="n">
        <f aca="false">R978-Q978</f>
        <v>-11342885</v>
      </c>
      <c r="T978" s="2" t="n">
        <f aca="false">Q978 * 1.09</f>
        <v>27250000</v>
      </c>
      <c r="U978" s="2" t="n">
        <f aca="false">R978 * 1.09</f>
        <v>14886255.35</v>
      </c>
      <c r="V978" s="2" t="n">
        <f aca="false">S978 * 1.09</f>
        <v>-12363744.65</v>
      </c>
      <c r="W978" s="1" t="n">
        <f aca="false">R978/Q978</f>
        <v>0.5462846</v>
      </c>
      <c r="X978" s="3" t="n">
        <v>1</v>
      </c>
    </row>
    <row r="979" customFormat="false" ht="15" hidden="false" customHeight="false" outlineLevel="0" collapsed="false">
      <c r="A979" s="0" t="s">
        <v>6594</v>
      </c>
      <c r="B979" s="0" t="s">
        <v>6595</v>
      </c>
      <c r="C979" s="0" t="s">
        <v>6596</v>
      </c>
      <c r="D979" s="0" t="s">
        <v>4016</v>
      </c>
      <c r="E979" s="0" t="n">
        <v>7.5</v>
      </c>
      <c r="F979" s="0" t="n">
        <v>60</v>
      </c>
      <c r="G979" s="5" t="n">
        <v>41163</v>
      </c>
      <c r="H979" s="0" t="s">
        <v>2987</v>
      </c>
      <c r="I979" s="0" t="s">
        <v>6597</v>
      </c>
      <c r="J979" s="6" t="n">
        <v>8776</v>
      </c>
      <c r="K979" s="0" t="s">
        <v>6598</v>
      </c>
      <c r="L979" s="5" t="n">
        <v>40800</v>
      </c>
      <c r="M979" s="0" t="s">
        <v>879</v>
      </c>
      <c r="N979" s="0" t="s">
        <v>356</v>
      </c>
      <c r="O979" s="0" t="s">
        <v>6599</v>
      </c>
      <c r="P979" s="0" t="s">
        <v>6600</v>
      </c>
      <c r="Q979" s="0" t="n">
        <f aca="false">LOOKUP(A979,'budget_gross.tsv'!A$2:A$8468,'budget_gross.tsv'!B$2:B$8468)</f>
        <v>6700000</v>
      </c>
      <c r="R979" s="0" t="n">
        <f aca="false">LOOKUP(A979,'budget_gross.tsv'!A$2:A$8468,'budget_gross.tsv'!C$2:C$8468)</f>
        <v>531813</v>
      </c>
      <c r="S979" s="1" t="n">
        <f aca="false">R979-Q979</f>
        <v>-6168187</v>
      </c>
      <c r="T979" s="2" t="n">
        <f aca="false">Q979 * 1.09</f>
        <v>7303000</v>
      </c>
      <c r="U979" s="2" t="n">
        <f aca="false">R979 * 1.09</f>
        <v>579676.17</v>
      </c>
      <c r="V979" s="2" t="n">
        <f aca="false">S979 * 1.09</f>
        <v>-6723323.83</v>
      </c>
      <c r="W979" s="1" t="n">
        <f aca="false">R979/Q979</f>
        <v>0.0793750746268657</v>
      </c>
      <c r="X979" s="3" t="n">
        <v>1</v>
      </c>
    </row>
    <row r="980" customFormat="false" ht="15" hidden="false" customHeight="false" outlineLevel="0" collapsed="false">
      <c r="A980" s="0" t="s">
        <v>6601</v>
      </c>
      <c r="B980" s="0" t="s">
        <v>6602</v>
      </c>
      <c r="C980" s="0" t="s">
        <v>6603</v>
      </c>
      <c r="D980" s="0" t="s">
        <v>4016</v>
      </c>
      <c r="E980" s="0" t="n">
        <v>4.9</v>
      </c>
      <c r="F980" s="0" t="n">
        <v>38</v>
      </c>
      <c r="G980" s="5" t="n">
        <v>40911</v>
      </c>
      <c r="H980" s="0" t="s">
        <v>2980</v>
      </c>
      <c r="I980" s="0" t="s">
        <v>6604</v>
      </c>
      <c r="J980" s="6" t="n">
        <v>17159</v>
      </c>
      <c r="K980" s="0" t="s">
        <v>6605</v>
      </c>
      <c r="L980" s="5" t="n">
        <v>40802</v>
      </c>
      <c r="M980" s="0" t="s">
        <v>223</v>
      </c>
      <c r="N980" s="0" t="s">
        <v>428</v>
      </c>
      <c r="O980" s="0" t="s">
        <v>2071</v>
      </c>
      <c r="P980" s="0" t="s">
        <v>6606</v>
      </c>
      <c r="Q980" s="0" t="n">
        <f aca="false">LOOKUP(A980,'budget_gross.tsv'!A$2:A$8468,'budget_gross.tsv'!B$2:B$8468)</f>
        <v>24000000</v>
      </c>
      <c r="R980" s="0" t="n">
        <f aca="false">LOOKUP(A980,'budget_gross.tsv'!A$2:A$8468,'budget_gross.tsv'!C$2:C$8468)</f>
        <v>9659074</v>
      </c>
      <c r="S980" s="1" t="n">
        <f aca="false">R980-Q980</f>
        <v>-14340926</v>
      </c>
      <c r="T980" s="2" t="n">
        <f aca="false">Q980 * 1.09</f>
        <v>26160000</v>
      </c>
      <c r="U980" s="2" t="n">
        <f aca="false">R980 * 1.09</f>
        <v>10528390.66</v>
      </c>
      <c r="V980" s="2" t="n">
        <f aca="false">S980 * 1.09</f>
        <v>-15631609.34</v>
      </c>
      <c r="W980" s="1" t="n">
        <f aca="false">R980/Q980</f>
        <v>0.402461416666667</v>
      </c>
      <c r="X980" s="3" t="n">
        <v>1</v>
      </c>
    </row>
    <row r="981" customFormat="false" ht="15" hidden="false" customHeight="false" outlineLevel="0" collapsed="false">
      <c r="A981" s="0" t="s">
        <v>6607</v>
      </c>
      <c r="B981" s="0" t="s">
        <v>6608</v>
      </c>
      <c r="C981" s="0" t="s">
        <v>6609</v>
      </c>
      <c r="D981" s="0" t="s">
        <v>4016</v>
      </c>
      <c r="E981" s="0" t="n">
        <v>7.6</v>
      </c>
      <c r="F981" s="0" t="n">
        <v>87</v>
      </c>
      <c r="G981" s="5" t="n">
        <v>40918</v>
      </c>
      <c r="H981" s="0" t="s">
        <v>1397</v>
      </c>
      <c r="I981" s="0" t="s">
        <v>6610</v>
      </c>
      <c r="J981" s="6" t="n">
        <v>297610</v>
      </c>
      <c r="K981" s="0" t="s">
        <v>6611</v>
      </c>
      <c r="L981" s="5" t="n">
        <v>40809</v>
      </c>
      <c r="M981" s="0" t="s">
        <v>577</v>
      </c>
      <c r="N981" s="0" t="s">
        <v>2478</v>
      </c>
      <c r="O981" s="0" t="s">
        <v>6612</v>
      </c>
      <c r="P981" s="0" t="s">
        <v>6613</v>
      </c>
      <c r="Q981" s="0" t="n">
        <f aca="false">LOOKUP(A981,'budget_gross.tsv'!A$2:A$8468,'budget_gross.tsv'!B$2:B$8468)</f>
        <v>50000000</v>
      </c>
      <c r="R981" s="0" t="n">
        <f aca="false">LOOKUP(A981,'budget_gross.tsv'!A$2:A$8468,'budget_gross.tsv'!C$2:C$8468)</f>
        <v>75605492</v>
      </c>
      <c r="S981" s="1" t="n">
        <f aca="false">R981-Q981</f>
        <v>25605492</v>
      </c>
      <c r="T981" s="2" t="n">
        <f aca="false">Q981 * 1.09</f>
        <v>54500000</v>
      </c>
      <c r="U981" s="2" t="n">
        <f aca="false">R981 * 1.09</f>
        <v>82409986.28</v>
      </c>
      <c r="V981" s="2" t="n">
        <f aca="false">S981 * 1.09</f>
        <v>27909986.28</v>
      </c>
      <c r="W981" s="1" t="n">
        <f aca="false">R981/Q981</f>
        <v>1.51210984</v>
      </c>
      <c r="X981" s="3" t="n">
        <v>2</v>
      </c>
    </row>
    <row r="982" customFormat="false" ht="15" hidden="false" customHeight="false" outlineLevel="0" collapsed="false">
      <c r="A982" s="0" t="s">
        <v>6614</v>
      </c>
      <c r="B982" s="0" t="s">
        <v>6615</v>
      </c>
      <c r="C982" s="0" t="s">
        <v>6616</v>
      </c>
      <c r="D982" s="0" t="s">
        <v>4016</v>
      </c>
      <c r="E982" s="0" t="n">
        <v>5.1</v>
      </c>
      <c r="F982" s="0" t="n">
        <v>25</v>
      </c>
      <c r="G982" s="5" t="n">
        <v>40925</v>
      </c>
      <c r="H982" s="0" t="s">
        <v>2878</v>
      </c>
      <c r="I982" s="0" t="s">
        <v>6617</v>
      </c>
      <c r="J982" s="6" t="n">
        <v>67385</v>
      </c>
      <c r="K982" s="0" t="s">
        <v>4464</v>
      </c>
      <c r="L982" s="5" t="n">
        <v>40809</v>
      </c>
      <c r="M982" s="0" t="s">
        <v>232</v>
      </c>
      <c r="N982" s="0" t="s">
        <v>4381</v>
      </c>
      <c r="O982" s="0" t="s">
        <v>1058</v>
      </c>
      <c r="P982" s="0" t="s">
        <v>6618</v>
      </c>
      <c r="Q982" s="0" t="n">
        <f aca="false">LOOKUP(A982,'budget_gross.tsv'!A$2:A$8468,'budget_gross.tsv'!B$2:B$8468)</f>
        <v>35000000</v>
      </c>
      <c r="R982" s="0" t="n">
        <f aca="false">LOOKUP(A982,'budget_gross.tsv'!A$2:A$8468,'budget_gross.tsv'!C$2:C$8468)</f>
        <v>28087155</v>
      </c>
      <c r="S982" s="1" t="n">
        <f aca="false">R982-Q982</f>
        <v>-6912845</v>
      </c>
      <c r="T982" s="2" t="n">
        <f aca="false">Q982 * 1.09</f>
        <v>38150000</v>
      </c>
      <c r="U982" s="2" t="n">
        <f aca="false">R982 * 1.09</f>
        <v>30614998.95</v>
      </c>
      <c r="V982" s="2" t="n">
        <f aca="false">S982 * 1.09</f>
        <v>-7535001.05</v>
      </c>
      <c r="W982" s="1" t="n">
        <f aca="false">R982/Q982</f>
        <v>0.802490142857143</v>
      </c>
      <c r="X982" s="3" t="n">
        <v>1</v>
      </c>
    </row>
    <row r="983" customFormat="false" ht="15" hidden="false" customHeight="false" outlineLevel="0" collapsed="false">
      <c r="A983" s="0" t="s">
        <v>6619</v>
      </c>
      <c r="B983" s="0" t="s">
        <v>6620</v>
      </c>
      <c r="C983" s="0" t="s">
        <v>6621</v>
      </c>
      <c r="D983" s="0" t="s">
        <v>4016</v>
      </c>
      <c r="E983" s="0" t="n">
        <v>5</v>
      </c>
      <c r="F983" s="0" t="n">
        <v>46</v>
      </c>
      <c r="G983" s="0" t="s">
        <v>28</v>
      </c>
      <c r="H983" s="0" t="s">
        <v>295</v>
      </c>
      <c r="I983" s="0" t="s">
        <v>6622</v>
      </c>
      <c r="J983" s="0" t="n">
        <v>253</v>
      </c>
      <c r="K983" s="0" t="s">
        <v>6623</v>
      </c>
      <c r="L983" s="5" t="n">
        <v>40810</v>
      </c>
      <c r="M983" s="0" t="s">
        <v>165</v>
      </c>
      <c r="N983" s="0" t="s">
        <v>394</v>
      </c>
      <c r="O983" s="0" t="s">
        <v>6624</v>
      </c>
      <c r="P983" s="0" t="s">
        <v>6625</v>
      </c>
      <c r="Q983" s="0" t="n">
        <f aca="false">LOOKUP(A983,'budget_gross.tsv'!A$2:A$8468,'budget_gross.tsv'!B$2:B$8468)</f>
        <v>2500000</v>
      </c>
      <c r="R983" s="0" t="n">
        <f aca="false">LOOKUP(A983,'budget_gross.tsv'!A$2:A$8468,'budget_gross.tsv'!C$2:C$8468)</f>
        <v>31478</v>
      </c>
      <c r="S983" s="1" t="n">
        <f aca="false">R983-Q983</f>
        <v>-2468522</v>
      </c>
      <c r="T983" s="2" t="n">
        <f aca="false">Q983 * 1.09</f>
        <v>2725000</v>
      </c>
      <c r="U983" s="2" t="n">
        <f aca="false">R983 * 1.09</f>
        <v>34311.02</v>
      </c>
      <c r="V983" s="2" t="n">
        <f aca="false">S983 * 1.09</f>
        <v>-2690688.98</v>
      </c>
      <c r="W983" s="1" t="n">
        <f aca="false">R983/Q983</f>
        <v>0.0125912</v>
      </c>
      <c r="X983" s="3" t="n">
        <v>1</v>
      </c>
    </row>
    <row r="984" customFormat="false" ht="15" hidden="false" customHeight="false" outlineLevel="0" collapsed="false">
      <c r="A984" s="0" t="s">
        <v>6626</v>
      </c>
      <c r="B984" s="0" t="s">
        <v>6627</v>
      </c>
      <c r="C984" s="0" t="s">
        <v>6628</v>
      </c>
      <c r="D984" s="0" t="s">
        <v>4016</v>
      </c>
      <c r="E984" s="0" t="n">
        <v>5.9</v>
      </c>
      <c r="F984" s="0" t="n">
        <v>41</v>
      </c>
      <c r="G984" s="5" t="n">
        <v>41373</v>
      </c>
      <c r="H984" s="0" t="s">
        <v>3192</v>
      </c>
      <c r="I984" s="0" t="s">
        <v>6629</v>
      </c>
      <c r="J984" s="6" t="n">
        <v>7194</v>
      </c>
      <c r="K984" s="0" t="s">
        <v>6630</v>
      </c>
      <c r="L984" s="5" t="n">
        <v>40814</v>
      </c>
      <c r="M984" s="0" t="s">
        <v>249</v>
      </c>
      <c r="N984" s="0" t="s">
        <v>6368</v>
      </c>
      <c r="O984" s="0" t="s">
        <v>1585</v>
      </c>
      <c r="P984" s="0" t="s">
        <v>6631</v>
      </c>
      <c r="Q984" s="0" t="n">
        <f aca="false">LOOKUP(A984,'budget_gross.tsv'!A$2:A$8468,'budget_gross.tsv'!B$2:B$8468)</f>
        <v>200000000</v>
      </c>
      <c r="R984" s="0" t="n">
        <f aca="false">LOOKUP(A984,'budget_gross.tsv'!A$2:A$8468,'budget_gross.tsv'!C$2:C$8468)</f>
        <v>18445</v>
      </c>
      <c r="S984" s="1" t="n">
        <f aca="false">R984-Q984</f>
        <v>-199981555</v>
      </c>
      <c r="T984" s="2" t="n">
        <f aca="false">Q984 * 1.09</f>
        <v>218000000</v>
      </c>
      <c r="U984" s="2" t="n">
        <f aca="false">R984 * 1.09</f>
        <v>20105.05</v>
      </c>
      <c r="V984" s="2" t="n">
        <f aca="false">S984 * 1.09</f>
        <v>-217979894.95</v>
      </c>
      <c r="W984" s="1" t="n">
        <f aca="false">R984/Q984</f>
        <v>9.2225E-005</v>
      </c>
      <c r="X984" s="3" t="n">
        <v>1</v>
      </c>
    </row>
    <row r="985" customFormat="false" ht="15" hidden="false" customHeight="false" outlineLevel="0" collapsed="false">
      <c r="A985" s="0" t="s">
        <v>6632</v>
      </c>
      <c r="B985" s="0" t="s">
        <v>6633</v>
      </c>
      <c r="C985" s="0" t="s">
        <v>6634</v>
      </c>
      <c r="D985" s="0" t="s">
        <v>4016</v>
      </c>
      <c r="E985" s="0" t="n">
        <v>7</v>
      </c>
      <c r="F985" s="0" t="n">
        <v>42</v>
      </c>
      <c r="G985" s="5" t="n">
        <v>40924</v>
      </c>
      <c r="H985" s="0" t="s">
        <v>1397</v>
      </c>
      <c r="I985" s="0" t="s">
        <v>6635</v>
      </c>
      <c r="J985" s="6" t="n">
        <v>16325</v>
      </c>
      <c r="K985" s="0" t="s">
        <v>2471</v>
      </c>
      <c r="L985" s="5" t="n">
        <v>40816</v>
      </c>
      <c r="M985" s="0" t="s">
        <v>625</v>
      </c>
      <c r="N985" s="0" t="s">
        <v>446</v>
      </c>
      <c r="O985" s="0" t="s">
        <v>2071</v>
      </c>
      <c r="P985" s="0" t="s">
        <v>6636</v>
      </c>
      <c r="Q985" s="0" t="n">
        <f aca="false">LOOKUP(A985,'budget_gross.tsv'!A$2:A$8468,'budget_gross.tsv'!B$2:B$8468)</f>
        <v>2000000</v>
      </c>
      <c r="R985" s="0" t="n">
        <f aca="false">LOOKUP(A985,'budget_gross.tsv'!A$2:A$8468,'budget_gross.tsv'!C$2:C$8468)</f>
        <v>34522221</v>
      </c>
      <c r="S985" s="1" t="n">
        <f aca="false">R985-Q985</f>
        <v>32522221</v>
      </c>
      <c r="T985" s="2" t="n">
        <f aca="false">Q985 * 1.09</f>
        <v>2180000</v>
      </c>
      <c r="U985" s="2" t="n">
        <f aca="false">R985 * 1.09</f>
        <v>37629220.89</v>
      </c>
      <c r="V985" s="2" t="n">
        <f aca="false">S985 * 1.09</f>
        <v>35449220.89</v>
      </c>
      <c r="W985" s="1" t="n">
        <f aca="false">R985/Q985</f>
        <v>17.2611105</v>
      </c>
      <c r="X985" s="3" t="n">
        <v>4</v>
      </c>
    </row>
    <row r="986" customFormat="false" ht="15" hidden="false" customHeight="false" outlineLevel="0" collapsed="false">
      <c r="A986" s="0" t="s">
        <v>6637</v>
      </c>
      <c r="B986" s="0" t="s">
        <v>6638</v>
      </c>
      <c r="C986" s="0" t="s">
        <v>6639</v>
      </c>
      <c r="D986" s="0" t="s">
        <v>4016</v>
      </c>
      <c r="E986" s="0" t="n">
        <v>4.5</v>
      </c>
      <c r="F986" s="0" t="s">
        <v>28</v>
      </c>
      <c r="G986" s="5" t="n">
        <v>41163</v>
      </c>
      <c r="H986" s="0" t="s">
        <v>255</v>
      </c>
      <c r="I986" s="0" t="s">
        <v>6640</v>
      </c>
      <c r="J986" s="6" t="n">
        <v>1382</v>
      </c>
      <c r="K986" s="0" t="s">
        <v>6641</v>
      </c>
      <c r="L986" s="5" t="n">
        <v>40816</v>
      </c>
      <c r="M986" s="0" t="s">
        <v>124</v>
      </c>
      <c r="N986" s="0" t="s">
        <v>1122</v>
      </c>
      <c r="O986" s="0" t="s">
        <v>28</v>
      </c>
      <c r="Q986" s="0" t="n">
        <f aca="false">LOOKUP(A986,'budget_gross.tsv'!A$2:A$8468,'budget_gross.tsv'!B$2:B$8468)</f>
        <v>200000</v>
      </c>
      <c r="R986" s="0" t="n">
        <f aca="false">LOOKUP(A986,'budget_gross.tsv'!A$2:A$8468,'budget_gross.tsv'!C$2:C$8468)</f>
        <v>266190</v>
      </c>
      <c r="S986" s="1" t="n">
        <f aca="false">R986-Q986</f>
        <v>66190</v>
      </c>
      <c r="T986" s="2" t="n">
        <f aca="false">Q986 * 1.09</f>
        <v>218000</v>
      </c>
      <c r="U986" s="2" t="n">
        <f aca="false">R986 * 1.09</f>
        <v>290147.1</v>
      </c>
      <c r="V986" s="2" t="n">
        <f aca="false">S986 * 1.09</f>
        <v>72147.1</v>
      </c>
      <c r="W986" s="1" t="n">
        <f aca="false">R986/Q986</f>
        <v>1.33095</v>
      </c>
      <c r="X986" s="3" t="n">
        <v>2</v>
      </c>
    </row>
    <row r="987" customFormat="false" ht="15" hidden="false" customHeight="false" outlineLevel="0" collapsed="false">
      <c r="A987" s="0" t="s">
        <v>6642</v>
      </c>
      <c r="B987" s="0" t="s">
        <v>6643</v>
      </c>
      <c r="C987" s="0" t="s">
        <v>6644</v>
      </c>
      <c r="D987" s="0" t="s">
        <v>4016</v>
      </c>
      <c r="E987" s="0" t="n">
        <v>6</v>
      </c>
      <c r="F987" s="0" t="n">
        <v>35</v>
      </c>
      <c r="G987" s="5" t="n">
        <v>40939</v>
      </c>
      <c r="H987" s="0" t="s">
        <v>86</v>
      </c>
      <c r="I987" s="0" t="s">
        <v>6645</v>
      </c>
      <c r="J987" s="6" t="n">
        <v>51421</v>
      </c>
      <c r="K987" s="0" t="s">
        <v>6646</v>
      </c>
      <c r="L987" s="5" t="n">
        <v>40816</v>
      </c>
      <c r="M987" s="0" t="s">
        <v>70</v>
      </c>
      <c r="N987" s="0" t="s">
        <v>706</v>
      </c>
      <c r="O987" s="0" t="s">
        <v>90</v>
      </c>
      <c r="P987" s="0" t="s">
        <v>6647</v>
      </c>
      <c r="Q987" s="0" t="n">
        <f aca="false">LOOKUP(A987,'budget_gross.tsv'!A$2:A$8468,'budget_gross.tsv'!B$2:B$8468)</f>
        <v>55000000</v>
      </c>
      <c r="R987" s="0" t="n">
        <f aca="false">LOOKUP(A987,'budget_gross.tsv'!A$2:A$8468,'budget_gross.tsv'!C$2:C$8468)</f>
        <v>21283440</v>
      </c>
      <c r="S987" s="1" t="n">
        <f aca="false">R987-Q987</f>
        <v>-33716560</v>
      </c>
      <c r="T987" s="2" t="n">
        <f aca="false">Q987 * 1.09</f>
        <v>59950000</v>
      </c>
      <c r="U987" s="2" t="n">
        <f aca="false">R987 * 1.09</f>
        <v>23198949.6</v>
      </c>
      <c r="V987" s="2" t="n">
        <f aca="false">S987 * 1.09</f>
        <v>-36751050.4</v>
      </c>
      <c r="W987" s="1" t="n">
        <f aca="false">R987/Q987</f>
        <v>0.386971636363636</v>
      </c>
      <c r="X987" s="3" t="n">
        <v>1</v>
      </c>
    </row>
    <row r="988" customFormat="false" ht="15" hidden="false" customHeight="false" outlineLevel="0" collapsed="false">
      <c r="A988" s="0" t="s">
        <v>6648</v>
      </c>
      <c r="B988" s="0" t="s">
        <v>6649</v>
      </c>
      <c r="C988" s="0" t="s">
        <v>6650</v>
      </c>
      <c r="D988" s="0" t="s">
        <v>4016</v>
      </c>
      <c r="E988" s="0" t="n">
        <v>7.1</v>
      </c>
      <c r="F988" s="0" t="n">
        <v>56</v>
      </c>
      <c r="G988" s="5" t="n">
        <v>40932</v>
      </c>
      <c r="H988" s="0" t="s">
        <v>147</v>
      </c>
      <c r="I988" s="0" t="s">
        <v>6651</v>
      </c>
      <c r="J988" s="6" t="n">
        <v>264955</v>
      </c>
      <c r="K988" s="0" t="s">
        <v>2210</v>
      </c>
      <c r="L988" s="5" t="n">
        <v>40823</v>
      </c>
      <c r="M988" s="0" t="s">
        <v>808</v>
      </c>
      <c r="N988" s="0" t="s">
        <v>2024</v>
      </c>
      <c r="O988" s="0" t="s">
        <v>6652</v>
      </c>
      <c r="P988" s="0" t="s">
        <v>6653</v>
      </c>
      <c r="Q988" s="0" t="n">
        <f aca="false">LOOKUP(A988,'budget_gross.tsv'!A$2:A$8468,'budget_gross.tsv'!B$2:B$8468)</f>
        <v>110000000</v>
      </c>
      <c r="R988" s="0" t="n">
        <f aca="false">LOOKUP(A988,'budget_gross.tsv'!A$2:A$8468,'budget_gross.tsv'!C$2:C$8468)</f>
        <v>85468508</v>
      </c>
      <c r="S988" s="1" t="n">
        <f aca="false">R988-Q988</f>
        <v>-24531492</v>
      </c>
      <c r="T988" s="2" t="n">
        <f aca="false">Q988 * 1.09</f>
        <v>119900000</v>
      </c>
      <c r="U988" s="2" t="n">
        <f aca="false">R988 * 1.09</f>
        <v>93160673.72</v>
      </c>
      <c r="V988" s="2" t="n">
        <f aca="false">S988 * 1.09</f>
        <v>-26739326.28</v>
      </c>
      <c r="W988" s="1" t="n">
        <f aca="false">R988/Q988</f>
        <v>0.776986436363636</v>
      </c>
      <c r="X988" s="3" t="n">
        <v>1</v>
      </c>
    </row>
    <row r="989" customFormat="false" ht="15" hidden="false" customHeight="false" outlineLevel="0" collapsed="false">
      <c r="A989" s="0" t="s">
        <v>6654</v>
      </c>
      <c r="B989" s="0" t="s">
        <v>6655</v>
      </c>
      <c r="C989" s="0" t="s">
        <v>6656</v>
      </c>
      <c r="D989" s="0" t="s">
        <v>4016</v>
      </c>
      <c r="E989" s="0" t="n">
        <v>7</v>
      </c>
      <c r="F989" s="0" t="n">
        <v>66</v>
      </c>
      <c r="G989" s="5" t="n">
        <v>40876</v>
      </c>
      <c r="H989" s="0" t="s">
        <v>1441</v>
      </c>
      <c r="I989" s="0" t="s">
        <v>6657</v>
      </c>
      <c r="J989" s="6" t="n">
        <v>78463</v>
      </c>
      <c r="K989" s="0" t="s">
        <v>6658</v>
      </c>
      <c r="L989" s="5" t="n">
        <v>40828</v>
      </c>
      <c r="M989" s="0" t="s">
        <v>60</v>
      </c>
      <c r="N989" s="0" t="s">
        <v>6659</v>
      </c>
      <c r="O989" s="0" t="s">
        <v>6660</v>
      </c>
      <c r="P989" s="0" t="s">
        <v>6661</v>
      </c>
      <c r="Q989" s="0" t="n">
        <f aca="false">LOOKUP(A989,'budget_gross.tsv'!A$2:A$8468,'budget_gross.tsv'!B$2:B$8468)</f>
        <v>100000</v>
      </c>
      <c r="R989" s="0" t="n">
        <f aca="false">LOOKUP(A989,'budget_gross.tsv'!A$2:A$8468,'budget_gross.tsv'!C$2:C$8468)</f>
        <v>1316074</v>
      </c>
      <c r="S989" s="1" t="n">
        <f aca="false">R989-Q989</f>
        <v>1216074</v>
      </c>
      <c r="T989" s="2" t="n">
        <f aca="false">Q989 * 1.09</f>
        <v>109000</v>
      </c>
      <c r="U989" s="2" t="n">
        <f aca="false">R989 * 1.09</f>
        <v>1434520.66</v>
      </c>
      <c r="V989" s="2" t="n">
        <f aca="false">S989 * 1.09</f>
        <v>1325520.66</v>
      </c>
      <c r="W989" s="1" t="n">
        <f aca="false">R989/Q989</f>
        <v>13.16074</v>
      </c>
      <c r="X989" s="3" t="n">
        <v>4</v>
      </c>
    </row>
    <row r="990" customFormat="false" ht="15" hidden="false" customHeight="false" outlineLevel="0" collapsed="false">
      <c r="A990" s="0" t="s">
        <v>6662</v>
      </c>
      <c r="B990" s="0" t="s">
        <v>6663</v>
      </c>
      <c r="C990" s="0" t="s">
        <v>6664</v>
      </c>
      <c r="D990" s="0" t="s">
        <v>4016</v>
      </c>
      <c r="E990" s="0" t="n">
        <v>5.9</v>
      </c>
      <c r="F990" s="0" t="n">
        <v>58</v>
      </c>
      <c r="G990" s="5" t="n">
        <v>40974</v>
      </c>
      <c r="H990" s="0" t="s">
        <v>2489</v>
      </c>
      <c r="I990" s="0" t="s">
        <v>6665</v>
      </c>
      <c r="J990" s="6" t="n">
        <v>39380</v>
      </c>
      <c r="K990" s="0" t="s">
        <v>6666</v>
      </c>
      <c r="L990" s="5" t="n">
        <v>40830</v>
      </c>
      <c r="M990" s="0" t="s">
        <v>756</v>
      </c>
      <c r="N990" s="0" t="s">
        <v>1503</v>
      </c>
      <c r="O990" s="0" t="s">
        <v>100</v>
      </c>
      <c r="P990" s="0" t="s">
        <v>6667</v>
      </c>
      <c r="Q990" s="0" t="n">
        <f aca="false">LOOKUP(A990,'budget_gross.tsv'!A$2:A$8468,'budget_gross.tsv'!B$2:B$8468)</f>
        <v>24000000</v>
      </c>
      <c r="R990" s="0" t="n">
        <f aca="false">LOOKUP(A990,'budget_gross.tsv'!A$2:A$8468,'budget_gross.tsv'!C$2:C$8468)</f>
        <v>51802742</v>
      </c>
      <c r="S990" s="1" t="n">
        <f aca="false">R990-Q990</f>
        <v>27802742</v>
      </c>
      <c r="T990" s="2" t="n">
        <f aca="false">Q990 * 1.09</f>
        <v>26160000</v>
      </c>
      <c r="U990" s="2" t="n">
        <f aca="false">R990 * 1.09</f>
        <v>56464988.78</v>
      </c>
      <c r="V990" s="2" t="n">
        <f aca="false">S990 * 1.09</f>
        <v>30304988.78</v>
      </c>
      <c r="W990" s="1" t="n">
        <f aca="false">R990/Q990</f>
        <v>2.15844758333333</v>
      </c>
      <c r="X990" s="3" t="n">
        <v>3</v>
      </c>
    </row>
    <row r="991" customFormat="false" ht="15" hidden="false" customHeight="false" outlineLevel="0" collapsed="false">
      <c r="A991" s="0" t="s">
        <v>6668</v>
      </c>
      <c r="B991" s="0" t="s">
        <v>6669</v>
      </c>
      <c r="C991" s="0" t="s">
        <v>6670</v>
      </c>
      <c r="D991" s="0" t="s">
        <v>4016</v>
      </c>
      <c r="E991" s="0" t="n">
        <v>5.8</v>
      </c>
      <c r="F991" s="0" t="n">
        <v>35</v>
      </c>
      <c r="G991" s="5" t="n">
        <v>40981</v>
      </c>
      <c r="H991" s="0" t="s">
        <v>2377</v>
      </c>
      <c r="I991" s="0" t="s">
        <v>6671</v>
      </c>
      <c r="J991" s="6" t="n">
        <v>92520</v>
      </c>
      <c r="K991" s="0" t="s">
        <v>6672</v>
      </c>
      <c r="L991" s="5" t="n">
        <v>40837</v>
      </c>
      <c r="M991" s="0" t="s">
        <v>879</v>
      </c>
      <c r="N991" s="0" t="s">
        <v>910</v>
      </c>
      <c r="O991" s="0" t="s">
        <v>537</v>
      </c>
      <c r="P991" s="0" t="s">
        <v>6673</v>
      </c>
      <c r="Q991" s="0" t="n">
        <f aca="false">LOOKUP(A991,'budget_gross.tsv'!A$2:A$8468,'budget_gross.tsv'!B$2:B$8468)</f>
        <v>75000000</v>
      </c>
      <c r="R991" s="0" t="n">
        <f aca="false">LOOKUP(A991,'budget_gross.tsv'!A$2:A$8468,'budget_gross.tsv'!C$2:C$8468)</f>
        <v>20377913</v>
      </c>
      <c r="S991" s="1" t="n">
        <f aca="false">R991-Q991</f>
        <v>-54622087</v>
      </c>
      <c r="T991" s="2" t="n">
        <f aca="false">Q991 * 1.09</f>
        <v>81750000</v>
      </c>
      <c r="U991" s="2" t="n">
        <f aca="false">R991 * 1.09</f>
        <v>22211925.17</v>
      </c>
      <c r="V991" s="2" t="n">
        <f aca="false">S991 * 1.09</f>
        <v>-59538074.83</v>
      </c>
      <c r="W991" s="1" t="n">
        <f aca="false">R991/Q991</f>
        <v>0.271705506666667</v>
      </c>
      <c r="X991" s="3" t="n">
        <v>1</v>
      </c>
    </row>
    <row r="992" customFormat="false" ht="15" hidden="false" customHeight="false" outlineLevel="0" collapsed="false">
      <c r="A992" s="0" t="s">
        <v>6674</v>
      </c>
      <c r="B992" s="0" t="s">
        <v>6675</v>
      </c>
      <c r="C992" s="0" t="s">
        <v>6676</v>
      </c>
      <c r="D992" s="0" t="s">
        <v>4016</v>
      </c>
      <c r="E992" s="0" t="n">
        <v>6.7</v>
      </c>
      <c r="F992" s="0" t="n">
        <v>53</v>
      </c>
      <c r="G992" s="5" t="n">
        <v>40939</v>
      </c>
      <c r="H992" s="0" t="s">
        <v>95</v>
      </c>
      <c r="I992" s="0" t="s">
        <v>6677</v>
      </c>
      <c r="J992" s="6" t="n">
        <v>318971</v>
      </c>
      <c r="K992" s="0" t="s">
        <v>6678</v>
      </c>
      <c r="L992" s="5" t="n">
        <v>40844</v>
      </c>
      <c r="M992" s="0" t="s">
        <v>347</v>
      </c>
      <c r="N992" s="0" t="s">
        <v>1294</v>
      </c>
      <c r="O992" s="0" t="s">
        <v>290</v>
      </c>
      <c r="P992" s="0" t="s">
        <v>6679</v>
      </c>
      <c r="Q992" s="0" t="n">
        <f aca="false">LOOKUP(A992,'budget_gross.tsv'!A$2:A$8468,'budget_gross.tsv'!B$2:B$8468)</f>
        <v>40000000</v>
      </c>
      <c r="R992" s="0" t="n">
        <f aca="false">LOOKUP(A992,'budget_gross.tsv'!A$2:A$8468,'budget_gross.tsv'!C$2:C$8468)</f>
        <v>37520095</v>
      </c>
      <c r="S992" s="1" t="n">
        <f aca="false">R992-Q992</f>
        <v>-2479905</v>
      </c>
      <c r="T992" s="2" t="n">
        <f aca="false">Q992 * 1.09</f>
        <v>43600000</v>
      </c>
      <c r="U992" s="2" t="n">
        <f aca="false">R992 * 1.09</f>
        <v>40896903.55</v>
      </c>
      <c r="V992" s="2" t="n">
        <f aca="false">S992 * 1.09</f>
        <v>-2703096.45</v>
      </c>
      <c r="W992" s="1" t="n">
        <f aca="false">R992/Q992</f>
        <v>0.938002375</v>
      </c>
      <c r="X992" s="3" t="n">
        <v>1</v>
      </c>
    </row>
    <row r="993" customFormat="false" ht="15" hidden="false" customHeight="false" outlineLevel="0" collapsed="false">
      <c r="A993" s="0" t="s">
        <v>6680</v>
      </c>
      <c r="B993" s="0" t="s">
        <v>6681</v>
      </c>
      <c r="C993" s="0" t="s">
        <v>6682</v>
      </c>
      <c r="D993" s="0" t="s">
        <v>4016</v>
      </c>
      <c r="E993" s="0" t="n">
        <v>6.9</v>
      </c>
      <c r="F993" s="0" t="n">
        <v>50</v>
      </c>
      <c r="G993" s="5" t="n">
        <v>40946</v>
      </c>
      <c r="H993" s="0" t="s">
        <v>1397</v>
      </c>
      <c r="I993" s="0" t="s">
        <v>6683</v>
      </c>
      <c r="J993" s="6" t="n">
        <v>35654</v>
      </c>
      <c r="K993" s="0" t="s">
        <v>5120</v>
      </c>
      <c r="L993" s="5" t="n">
        <v>40844</v>
      </c>
      <c r="M993" s="0" t="s">
        <v>1487</v>
      </c>
      <c r="N993" s="0" t="s">
        <v>1525</v>
      </c>
      <c r="O993" s="0" t="s">
        <v>6684</v>
      </c>
      <c r="P993" s="0" t="s">
        <v>6685</v>
      </c>
      <c r="Q993" s="0" t="n">
        <f aca="false">LOOKUP(A993,'budget_gross.tsv'!A$2:A$8468,'budget_gross.tsv'!B$2:B$8468)</f>
        <v>30000000</v>
      </c>
      <c r="R993" s="0" t="n">
        <f aca="false">LOOKUP(A993,'budget_gross.tsv'!A$2:A$8468,'budget_gross.tsv'!C$2:C$8468)</f>
        <v>4463292</v>
      </c>
      <c r="S993" s="1" t="n">
        <f aca="false">R993-Q993</f>
        <v>-25536708</v>
      </c>
      <c r="T993" s="2" t="n">
        <f aca="false">Q993 * 1.09</f>
        <v>32700000</v>
      </c>
      <c r="U993" s="2" t="n">
        <f aca="false">R993 * 1.09</f>
        <v>4864988.28</v>
      </c>
      <c r="V993" s="2" t="n">
        <f aca="false">S993 * 1.09</f>
        <v>-27835011.72</v>
      </c>
      <c r="W993" s="1" t="n">
        <f aca="false">R993/Q993</f>
        <v>0.1487764</v>
      </c>
      <c r="X993" s="3" t="n">
        <v>1</v>
      </c>
    </row>
    <row r="994" customFormat="false" ht="15" hidden="false" customHeight="false" outlineLevel="0" collapsed="false">
      <c r="A994" s="0" t="s">
        <v>6686</v>
      </c>
      <c r="B994" s="0" t="s">
        <v>6687</v>
      </c>
      <c r="C994" s="0" t="s">
        <v>6688</v>
      </c>
      <c r="D994" s="0" t="s">
        <v>4016</v>
      </c>
      <c r="E994" s="0" t="n">
        <v>6.2</v>
      </c>
      <c r="F994" s="0" t="n">
        <v>59</v>
      </c>
      <c r="G994" s="5" t="n">
        <v>40960</v>
      </c>
      <c r="H994" s="0" t="s">
        <v>86</v>
      </c>
      <c r="I994" s="0" t="s">
        <v>6689</v>
      </c>
      <c r="J994" s="6" t="n">
        <v>114601</v>
      </c>
      <c r="K994" s="0" t="s">
        <v>6690</v>
      </c>
      <c r="L994" s="5" t="n">
        <v>40851</v>
      </c>
      <c r="M994" s="0" t="s">
        <v>313</v>
      </c>
      <c r="N994" s="0" t="s">
        <v>634</v>
      </c>
      <c r="O994" s="0" t="s">
        <v>100</v>
      </c>
      <c r="P994" s="0" t="s">
        <v>6691</v>
      </c>
      <c r="Q994" s="0" t="n">
        <f aca="false">LOOKUP(A994,'budget_gross.tsv'!A$2:A$8468,'budget_gross.tsv'!B$2:B$8468)</f>
        <v>75000000</v>
      </c>
      <c r="R994" s="0" t="n">
        <f aca="false">LOOKUP(A994,'budget_gross.tsv'!A$2:A$8468,'budget_gross.tsv'!C$2:C$8468)</f>
        <v>78046570</v>
      </c>
      <c r="S994" s="1" t="n">
        <f aca="false">R994-Q994</f>
        <v>3046570</v>
      </c>
      <c r="T994" s="2" t="n">
        <f aca="false">Q994 * 1.09</f>
        <v>81750000</v>
      </c>
      <c r="U994" s="2" t="n">
        <f aca="false">R994 * 1.09</f>
        <v>85070761.3</v>
      </c>
      <c r="V994" s="2" t="n">
        <f aca="false">S994 * 1.09</f>
        <v>3320761.3</v>
      </c>
      <c r="W994" s="1" t="n">
        <f aca="false">R994/Q994</f>
        <v>1.04062093333333</v>
      </c>
      <c r="X994" s="3" t="n">
        <v>2</v>
      </c>
    </row>
    <row r="995" customFormat="false" ht="15" hidden="false" customHeight="false" outlineLevel="0" collapsed="false">
      <c r="A995" s="0" t="s">
        <v>6692</v>
      </c>
      <c r="B995" s="0" t="s">
        <v>6693</v>
      </c>
      <c r="C995" s="0" t="s">
        <v>6694</v>
      </c>
      <c r="D995" s="0" t="s">
        <v>4016</v>
      </c>
      <c r="E995" s="0" t="n">
        <v>6.2</v>
      </c>
      <c r="F995" s="0" t="n">
        <v>35</v>
      </c>
      <c r="G995" s="5" t="n">
        <v>40981</v>
      </c>
      <c r="H995" s="0" t="s">
        <v>391</v>
      </c>
      <c r="I995" s="0" t="s">
        <v>6695</v>
      </c>
      <c r="J995" s="6" t="n">
        <v>5296</v>
      </c>
      <c r="K995" s="0" t="s">
        <v>6696</v>
      </c>
      <c r="L995" s="5" t="n">
        <v>40856</v>
      </c>
      <c r="M995" s="0" t="s">
        <v>223</v>
      </c>
      <c r="N995" s="0" t="s">
        <v>2107</v>
      </c>
      <c r="O995" s="0" t="s">
        <v>28</v>
      </c>
      <c r="P995" s="0" t="s">
        <v>6697</v>
      </c>
      <c r="Q995" s="0" t="n">
        <f aca="false">LOOKUP(A995,'budget_gross.tsv'!A$2:A$8468,'budget_gross.tsv'!B$2:B$8468)</f>
        <v>3900000</v>
      </c>
      <c r="R995" s="0" t="n">
        <f aca="false">LOOKUP(A995,'budget_gross.tsv'!A$2:A$8468,'budget_gross.tsv'!C$2:C$8468)</f>
        <v>3318</v>
      </c>
      <c r="S995" s="1" t="n">
        <f aca="false">R995-Q995</f>
        <v>-3896682</v>
      </c>
      <c r="T995" s="2" t="n">
        <f aca="false">Q995 * 1.09</f>
        <v>4251000</v>
      </c>
      <c r="U995" s="2" t="n">
        <f aca="false">R995 * 1.09</f>
        <v>3616.62</v>
      </c>
      <c r="V995" s="2" t="n">
        <f aca="false">S995 * 1.09</f>
        <v>-4247383.38</v>
      </c>
      <c r="W995" s="1" t="n">
        <f aca="false">R995/Q995</f>
        <v>0.000850769230769231</v>
      </c>
      <c r="X995" s="3" t="n">
        <v>1</v>
      </c>
    </row>
    <row r="996" customFormat="false" ht="15" hidden="false" customHeight="false" outlineLevel="0" collapsed="false">
      <c r="A996" s="0" t="s">
        <v>6698</v>
      </c>
      <c r="B996" s="0" t="s">
        <v>6699</v>
      </c>
      <c r="C996" s="0" t="s">
        <v>6700</v>
      </c>
      <c r="D996" s="0" t="s">
        <v>4016</v>
      </c>
      <c r="E996" s="0" t="n">
        <v>4.9</v>
      </c>
      <c r="F996" s="0" t="n">
        <v>45</v>
      </c>
      <c r="G996" s="5" t="n">
        <v>40950</v>
      </c>
      <c r="H996" s="0" t="s">
        <v>2377</v>
      </c>
      <c r="I996" s="0" t="s">
        <v>6701</v>
      </c>
      <c r="J996" s="6" t="n">
        <v>190726</v>
      </c>
      <c r="K996" s="0" t="s">
        <v>3648</v>
      </c>
      <c r="L996" s="5" t="n">
        <v>40865</v>
      </c>
      <c r="M996" s="0" t="s">
        <v>871</v>
      </c>
      <c r="N996" s="0" t="s">
        <v>3257</v>
      </c>
      <c r="O996" s="0" t="s">
        <v>6702</v>
      </c>
      <c r="P996" s="0" t="s">
        <v>6703</v>
      </c>
      <c r="Q996" s="0" t="n">
        <f aca="false">LOOKUP(A996,'budget_gross.tsv'!A$2:A$8468,'budget_gross.tsv'!B$2:B$8468)</f>
        <v>110000000</v>
      </c>
      <c r="R996" s="0" t="n">
        <f aca="false">LOOKUP(A996,'budget_gross.tsv'!A$2:A$8468,'budget_gross.tsv'!C$2:C$8468)</f>
        <v>281287133</v>
      </c>
      <c r="S996" s="1" t="n">
        <f aca="false">R996-Q996</f>
        <v>171287133</v>
      </c>
      <c r="T996" s="2" t="n">
        <f aca="false">Q996 * 1.09</f>
        <v>119900000</v>
      </c>
      <c r="U996" s="2" t="n">
        <f aca="false">R996 * 1.09</f>
        <v>306602974.97</v>
      </c>
      <c r="V996" s="2" t="n">
        <f aca="false">S996 * 1.09</f>
        <v>186702974.97</v>
      </c>
      <c r="W996" s="1" t="n">
        <f aca="false">R996/Q996</f>
        <v>2.55715575454545</v>
      </c>
      <c r="X996" s="3" t="n">
        <v>3</v>
      </c>
    </row>
    <row r="997" customFormat="false" ht="15" hidden="false" customHeight="false" outlineLevel="0" collapsed="false">
      <c r="A997" s="0" t="s">
        <v>6704</v>
      </c>
      <c r="B997" s="0" t="s">
        <v>6705</v>
      </c>
      <c r="C997" s="0" t="s">
        <v>6706</v>
      </c>
      <c r="D997" s="0" t="s">
        <v>4016</v>
      </c>
      <c r="E997" s="0" t="n">
        <v>5.7</v>
      </c>
      <c r="F997" s="0" t="n">
        <v>22</v>
      </c>
      <c r="G997" s="5" t="n">
        <v>41030</v>
      </c>
      <c r="H997" s="0" t="s">
        <v>3677</v>
      </c>
      <c r="I997" s="0" t="s">
        <v>6707</v>
      </c>
      <c r="J997" s="6" t="n">
        <v>70076</v>
      </c>
      <c r="K997" s="0" t="s">
        <v>5910</v>
      </c>
      <c r="L997" s="5" t="n">
        <v>40886</v>
      </c>
      <c r="M997" s="0" t="s">
        <v>756</v>
      </c>
      <c r="N997" s="0" t="s">
        <v>428</v>
      </c>
      <c r="O997" s="0" t="s">
        <v>1016</v>
      </c>
      <c r="P997" s="0" t="s">
        <v>6708</v>
      </c>
      <c r="Q997" s="0" t="n">
        <f aca="false">LOOKUP(A997,'budget_gross.tsv'!A$2:A$8468,'budget_gross.tsv'!B$2:B$8468)</f>
        <v>56000000</v>
      </c>
      <c r="R997" s="0" t="n">
        <f aca="false">LOOKUP(A997,'budget_gross.tsv'!A$2:A$8468,'budget_gross.tsv'!C$2:C$8468)</f>
        <v>54544638</v>
      </c>
      <c r="S997" s="1" t="n">
        <f aca="false">R997-Q997</f>
        <v>-1455362</v>
      </c>
      <c r="T997" s="2" t="n">
        <f aca="false">Q997 * 1.09</f>
        <v>61040000</v>
      </c>
      <c r="U997" s="2" t="n">
        <f aca="false">R997 * 1.09</f>
        <v>59453655.42</v>
      </c>
      <c r="V997" s="2" t="n">
        <f aca="false">S997 * 1.09</f>
        <v>-1586344.58</v>
      </c>
      <c r="W997" s="1" t="n">
        <f aca="false">R997/Q997</f>
        <v>0.974011392857143</v>
      </c>
      <c r="X997" s="3" t="n">
        <v>1</v>
      </c>
    </row>
    <row r="998" customFormat="false" ht="15" hidden="false" customHeight="false" outlineLevel="0" collapsed="false">
      <c r="A998" s="0" t="s">
        <v>6709</v>
      </c>
      <c r="B998" s="0" t="s">
        <v>6710</v>
      </c>
      <c r="C998" s="0" t="s">
        <v>6711</v>
      </c>
      <c r="D998" s="0" t="s">
        <v>4016</v>
      </c>
      <c r="E998" s="0" t="n">
        <v>7.5</v>
      </c>
      <c r="F998" s="0" t="n">
        <v>48</v>
      </c>
      <c r="G998" s="5" t="n">
        <v>41072</v>
      </c>
      <c r="H998" s="0" t="s">
        <v>2273</v>
      </c>
      <c r="I998" s="0" t="s">
        <v>6712</v>
      </c>
      <c r="J998" s="6" t="n">
        <v>358185</v>
      </c>
      <c r="K998" s="0" t="s">
        <v>5852</v>
      </c>
      <c r="L998" s="5" t="n">
        <v>40893</v>
      </c>
      <c r="M998" s="0" t="s">
        <v>625</v>
      </c>
      <c r="N998" s="0" t="s">
        <v>2041</v>
      </c>
      <c r="O998" s="0" t="s">
        <v>1504</v>
      </c>
      <c r="P998" s="0" t="s">
        <v>6713</v>
      </c>
      <c r="Q998" s="0" t="n">
        <f aca="false">LOOKUP(A998,'budget_gross.tsv'!A$2:A$8468,'budget_gross.tsv'!B$2:B$8468)</f>
        <v>125000000</v>
      </c>
      <c r="R998" s="0" t="n">
        <f aca="false">LOOKUP(A998,'budget_gross.tsv'!A$2:A$8468,'budget_gross.tsv'!C$2:C$8468)</f>
        <v>186848418</v>
      </c>
      <c r="S998" s="1" t="n">
        <f aca="false">R998-Q998</f>
        <v>61848418</v>
      </c>
      <c r="T998" s="2" t="n">
        <f aca="false">Q998 * 1.09</f>
        <v>136250000</v>
      </c>
      <c r="U998" s="2" t="n">
        <f aca="false">R998 * 1.09</f>
        <v>203664775.62</v>
      </c>
      <c r="V998" s="2" t="n">
        <f aca="false">S998 * 1.09</f>
        <v>67414775.62</v>
      </c>
      <c r="W998" s="1" t="n">
        <f aca="false">R998/Q998</f>
        <v>1.494787344</v>
      </c>
      <c r="X998" s="3" t="n">
        <v>2</v>
      </c>
    </row>
    <row r="999" customFormat="false" ht="15" hidden="false" customHeight="false" outlineLevel="0" collapsed="false">
      <c r="A999" s="0" t="s">
        <v>6714</v>
      </c>
      <c r="B999" s="0" t="s">
        <v>6715</v>
      </c>
      <c r="C999" s="0" t="s">
        <v>6716</v>
      </c>
      <c r="D999" s="0" t="s">
        <v>4016</v>
      </c>
      <c r="E999" s="0" t="n">
        <v>7.4</v>
      </c>
      <c r="F999" s="0" t="n">
        <v>73</v>
      </c>
      <c r="G999" s="5" t="n">
        <v>41016</v>
      </c>
      <c r="H999" s="0" t="s">
        <v>2489</v>
      </c>
      <c r="I999" s="0" t="s">
        <v>6717</v>
      </c>
      <c r="J999" s="6" t="n">
        <v>383878</v>
      </c>
      <c r="K999" s="0" t="s">
        <v>3621</v>
      </c>
      <c r="L999" s="5" t="n">
        <v>40898</v>
      </c>
      <c r="M999" s="0" t="s">
        <v>1574</v>
      </c>
      <c r="N999" s="0" t="s">
        <v>5403</v>
      </c>
      <c r="O999" s="0" t="s">
        <v>3283</v>
      </c>
      <c r="P999" s="0" t="s">
        <v>6718</v>
      </c>
      <c r="Q999" s="0" t="n">
        <f aca="false">LOOKUP(A999,'budget_gross.tsv'!A$2:A$8468,'budget_gross.tsv'!B$2:B$8468)</f>
        <v>145000000</v>
      </c>
      <c r="R999" s="0" t="n">
        <f aca="false">LOOKUP(A999,'budget_gross.tsv'!A$2:A$8468,'budget_gross.tsv'!C$2:C$8468)</f>
        <v>209397903</v>
      </c>
      <c r="S999" s="1" t="n">
        <f aca="false">R999-Q999</f>
        <v>64397903</v>
      </c>
      <c r="T999" s="2" t="n">
        <f aca="false">Q999 * 1.09</f>
        <v>158050000</v>
      </c>
      <c r="U999" s="2" t="n">
        <f aca="false">R999 * 1.09</f>
        <v>228243714.27</v>
      </c>
      <c r="V999" s="2" t="n">
        <f aca="false">S999 * 1.09</f>
        <v>70193714.27</v>
      </c>
      <c r="W999" s="1" t="n">
        <f aca="false">R999/Q999</f>
        <v>1.44412346896552</v>
      </c>
      <c r="X999" s="3" t="n">
        <v>2</v>
      </c>
    </row>
    <row r="1000" customFormat="false" ht="15" hidden="false" customHeight="false" outlineLevel="0" collapsed="false">
      <c r="A1000" s="0" t="s">
        <v>6719</v>
      </c>
      <c r="B1000" s="0" t="s">
        <v>6720</v>
      </c>
      <c r="C1000" s="0" t="s">
        <v>6721</v>
      </c>
      <c r="D1000" s="0" t="s">
        <v>4016</v>
      </c>
      <c r="E1000" s="0" t="n">
        <v>7.2</v>
      </c>
      <c r="F1000" s="0" t="n">
        <v>72</v>
      </c>
      <c r="G1000" s="5" t="n">
        <v>41002</v>
      </c>
      <c r="H1000" s="0" t="s">
        <v>147</v>
      </c>
      <c r="I1000" s="0" t="s">
        <v>6722</v>
      </c>
      <c r="J1000" s="6" t="n">
        <v>122940</v>
      </c>
      <c r="K1000" s="0" t="s">
        <v>3109</v>
      </c>
      <c r="L1000" s="5" t="n">
        <v>40902</v>
      </c>
      <c r="M1000" s="0" t="s">
        <v>1727</v>
      </c>
      <c r="N1000" s="0" t="s">
        <v>1741</v>
      </c>
      <c r="O1000" s="0" t="s">
        <v>6723</v>
      </c>
      <c r="P1000" s="0" t="s">
        <v>6724</v>
      </c>
      <c r="Q1000" s="0" t="n">
        <f aca="false">LOOKUP(A1000,'budget_gross.tsv'!A$2:A$8468,'budget_gross.tsv'!B$2:B$8468)</f>
        <v>66000000</v>
      </c>
      <c r="R1000" s="0" t="n">
        <f aca="false">LOOKUP(A1000,'budget_gross.tsv'!A$2:A$8468,'budget_gross.tsv'!C$2:C$8468)</f>
        <v>79884879</v>
      </c>
      <c r="S1000" s="1" t="n">
        <f aca="false">R1000-Q1000</f>
        <v>13884879</v>
      </c>
      <c r="T1000" s="2" t="n">
        <f aca="false">Q1000 * 1.09</f>
        <v>71940000</v>
      </c>
      <c r="U1000" s="2" t="n">
        <f aca="false">R1000 * 1.09</f>
        <v>87074518.11</v>
      </c>
      <c r="V1000" s="2" t="n">
        <f aca="false">S1000 * 1.09</f>
        <v>15134518.11</v>
      </c>
      <c r="W1000" s="1" t="n">
        <f aca="false">R1000/Q1000</f>
        <v>1.21037695454545</v>
      </c>
      <c r="X1000" s="3" t="n">
        <v>2</v>
      </c>
    </row>
    <row r="1001" customFormat="false" ht="15" hidden="false" customHeight="false" outlineLevel="0" collapsed="false">
      <c r="A1001" s="0" t="s">
        <v>6725</v>
      </c>
      <c r="B1001" s="0" t="s">
        <v>6726</v>
      </c>
      <c r="C1001" s="0" t="s">
        <v>6727</v>
      </c>
      <c r="D1001" s="0" t="s">
        <v>4016</v>
      </c>
      <c r="E1001" s="0" t="n">
        <v>4.9</v>
      </c>
      <c r="F1001" s="0" t="n">
        <v>16</v>
      </c>
      <c r="G1001" s="5" t="n">
        <v>41009</v>
      </c>
      <c r="H1001" s="0" t="s">
        <v>2377</v>
      </c>
      <c r="I1001" s="0" t="s">
        <v>6728</v>
      </c>
      <c r="J1001" s="6" t="n">
        <v>51069</v>
      </c>
      <c r="K1001" s="0" t="s">
        <v>6729</v>
      </c>
      <c r="L1001" s="5" t="n">
        <v>40902</v>
      </c>
      <c r="M1001" s="0" t="s">
        <v>223</v>
      </c>
      <c r="N1001" s="0" t="s">
        <v>4630</v>
      </c>
      <c r="O1001" s="0" t="s">
        <v>90</v>
      </c>
      <c r="P1001" s="0" t="s">
        <v>6730</v>
      </c>
      <c r="Q1001" s="0" t="n">
        <f aca="false">LOOKUP(A1001,'budget_gross.tsv'!A$2:A$8468,'budget_gross.tsv'!B$2:B$8468)</f>
        <v>30000000</v>
      </c>
      <c r="R1001" s="0" t="n">
        <f aca="false">LOOKUP(A1001,'budget_gross.tsv'!A$2:A$8468,'budget_gross.tsv'!C$2:C$8468)</f>
        <v>21426805</v>
      </c>
      <c r="S1001" s="1" t="n">
        <f aca="false">R1001-Q1001</f>
        <v>-8573195</v>
      </c>
      <c r="T1001" s="2" t="n">
        <f aca="false">Q1001 * 1.09</f>
        <v>32700000</v>
      </c>
      <c r="U1001" s="2" t="n">
        <f aca="false">R1001 * 1.09</f>
        <v>23355217.45</v>
      </c>
      <c r="V1001" s="2" t="n">
        <f aca="false">S1001 * 1.09</f>
        <v>-9344782.55</v>
      </c>
      <c r="W1001" s="1" t="n">
        <f aca="false">R1001/Q1001</f>
        <v>0.714226833333333</v>
      </c>
      <c r="X1001" s="3" t="n">
        <v>1</v>
      </c>
    </row>
    <row r="1002" customFormat="false" ht="15" hidden="false" customHeight="false" outlineLevel="0" collapsed="false">
      <c r="A1002" s="0" t="s">
        <v>6731</v>
      </c>
      <c r="B1002" s="0" t="s">
        <v>6732</v>
      </c>
      <c r="C1002" s="0" t="s">
        <v>6733</v>
      </c>
      <c r="D1002" s="0" t="s">
        <v>4016</v>
      </c>
      <c r="E1002" s="0" t="n">
        <v>6.4</v>
      </c>
      <c r="F1002" s="0" t="n">
        <v>54</v>
      </c>
      <c r="G1002" s="5" t="n">
        <v>41009</v>
      </c>
      <c r="H1002" s="0" t="s">
        <v>2980</v>
      </c>
      <c r="I1002" s="0" t="s">
        <v>6734</v>
      </c>
      <c r="J1002" s="6" t="n">
        <v>87532</v>
      </c>
      <c r="K1002" s="0" t="s">
        <v>6735</v>
      </c>
      <c r="L1002" s="5" t="n">
        <v>40921</v>
      </c>
      <c r="M1002" s="0" t="s">
        <v>197</v>
      </c>
      <c r="N1002" s="0" t="s">
        <v>52</v>
      </c>
      <c r="O1002" s="0" t="s">
        <v>6736</v>
      </c>
      <c r="P1002" s="0" t="s">
        <v>6737</v>
      </c>
      <c r="Q1002" s="0" t="n">
        <f aca="false">LOOKUP(A1002,'budget_gross.tsv'!A$2:A$8468,'budget_gross.tsv'!B$2:B$8468)</f>
        <v>13000000</v>
      </c>
      <c r="R1002" s="0" t="n">
        <f aca="false">LOOKUP(A1002,'budget_gross.tsv'!A$2:A$8468,'budget_gross.tsv'!C$2:C$8468)</f>
        <v>30017992</v>
      </c>
      <c r="S1002" s="1" t="n">
        <f aca="false">R1002-Q1002</f>
        <v>17017992</v>
      </c>
      <c r="T1002" s="2" t="n">
        <f aca="false">Q1002 * 1.07</f>
        <v>13910000</v>
      </c>
      <c r="U1002" s="2" t="n">
        <f aca="false">R1002 * 1.07</f>
        <v>32119251.44</v>
      </c>
      <c r="V1002" s="2" t="n">
        <f aca="false">S1002 * 1.07</f>
        <v>18209251.44</v>
      </c>
      <c r="W1002" s="1" t="n">
        <f aca="false">R1002/Q1002</f>
        <v>2.30907630769231</v>
      </c>
      <c r="X1002" s="3" t="n">
        <v>3</v>
      </c>
    </row>
    <row r="1003" customFormat="false" ht="15" hidden="false" customHeight="false" outlineLevel="0" collapsed="false">
      <c r="A1003" s="0" t="s">
        <v>6738</v>
      </c>
      <c r="B1003" s="0" t="s">
        <v>6739</v>
      </c>
      <c r="C1003" s="0" t="s">
        <v>6740</v>
      </c>
      <c r="D1003" s="0" t="s">
        <v>4016</v>
      </c>
      <c r="E1003" s="0" t="n">
        <v>5.7</v>
      </c>
      <c r="F1003" s="0" t="n">
        <v>44</v>
      </c>
      <c r="G1003" s="5" t="n">
        <v>41030</v>
      </c>
      <c r="H1003" s="0" t="s">
        <v>2273</v>
      </c>
      <c r="I1003" s="0" t="s">
        <v>6741</v>
      </c>
      <c r="J1003" s="6" t="n">
        <v>6922</v>
      </c>
      <c r="K1003" s="0" t="s">
        <v>2630</v>
      </c>
      <c r="L1003" s="5" t="n">
        <v>40921</v>
      </c>
      <c r="M1003" s="0" t="s">
        <v>355</v>
      </c>
      <c r="N1003" s="0" t="s">
        <v>1503</v>
      </c>
      <c r="O1003" s="0" t="s">
        <v>90</v>
      </c>
      <c r="P1003" s="0" t="s">
        <v>6742</v>
      </c>
      <c r="Q1003" s="0" t="n">
        <f aca="false">LOOKUP(A1003,'budget_gross.tsv'!A$2:A$8468,'budget_gross.tsv'!B$2:B$8468)</f>
        <v>25000000</v>
      </c>
      <c r="R1003" s="0" t="n">
        <f aca="false">LOOKUP(A1003,'budget_gross.tsv'!A$2:A$8468,'budget_gross.tsv'!C$2:C$8468)</f>
        <v>30920167</v>
      </c>
      <c r="S1003" s="1" t="n">
        <f aca="false">R1003-Q1003</f>
        <v>5920167</v>
      </c>
      <c r="T1003" s="2" t="n">
        <f aca="false">Q1003 * 1.07</f>
        <v>26750000</v>
      </c>
      <c r="U1003" s="2" t="n">
        <f aca="false">R1003 * 1.07</f>
        <v>33084578.69</v>
      </c>
      <c r="V1003" s="2" t="n">
        <f aca="false">S1003 * 1.07</f>
        <v>6334578.69</v>
      </c>
      <c r="W1003" s="1" t="n">
        <f aca="false">R1003/Q1003</f>
        <v>1.23680668</v>
      </c>
      <c r="X1003" s="3" t="n">
        <v>2</v>
      </c>
    </row>
    <row r="1004" customFormat="false" ht="15" hidden="false" customHeight="false" outlineLevel="0" collapsed="false">
      <c r="A1004" s="0" t="s">
        <v>6743</v>
      </c>
      <c r="B1004" s="0" t="s">
        <v>6744</v>
      </c>
      <c r="C1004" s="0" t="s">
        <v>6745</v>
      </c>
      <c r="D1004" s="0" t="s">
        <v>4016</v>
      </c>
      <c r="E1004" s="0" t="n">
        <v>5.9</v>
      </c>
      <c r="F1004" s="0" t="n">
        <v>46</v>
      </c>
      <c r="G1004" s="5" t="n">
        <v>41051</v>
      </c>
      <c r="H1004" s="0" t="s">
        <v>95</v>
      </c>
      <c r="I1004" s="0" t="s">
        <v>6746</v>
      </c>
      <c r="J1004" s="6" t="n">
        <v>29768</v>
      </c>
      <c r="K1004" s="0" t="s">
        <v>6747</v>
      </c>
      <c r="L1004" s="5" t="n">
        <v>40928</v>
      </c>
      <c r="M1004" s="0" t="s">
        <v>1987</v>
      </c>
      <c r="N1004" s="0" t="s">
        <v>1130</v>
      </c>
      <c r="O1004" s="0" t="s">
        <v>707</v>
      </c>
      <c r="P1004" s="0" t="s">
        <v>6748</v>
      </c>
      <c r="Q1004" s="0" t="n">
        <f aca="false">LOOKUP(A1004,'budget_gross.tsv'!A$2:A$8468,'budget_gross.tsv'!B$2:B$8468)</f>
        <v>58000000</v>
      </c>
      <c r="R1004" s="0" t="n">
        <f aca="false">LOOKUP(A1004,'budget_gross.tsv'!A$2:A$8468,'budget_gross.tsv'!C$2:C$8468)</f>
        <v>49876377</v>
      </c>
      <c r="S1004" s="1" t="n">
        <f aca="false">R1004-Q1004</f>
        <v>-8123623</v>
      </c>
      <c r="T1004" s="2" t="n">
        <f aca="false">Q1004 * 1.07</f>
        <v>62060000</v>
      </c>
      <c r="U1004" s="2" t="n">
        <f aca="false">R1004 * 1.07</f>
        <v>53367723.39</v>
      </c>
      <c r="V1004" s="2" t="n">
        <f aca="false">S1004 * 1.07</f>
        <v>-8692276.61</v>
      </c>
      <c r="W1004" s="1" t="n">
        <f aca="false">R1004/Q1004</f>
        <v>0.859937534482759</v>
      </c>
      <c r="X1004" s="3" t="n">
        <v>1</v>
      </c>
    </row>
    <row r="1005" customFormat="false" ht="15" hidden="false" customHeight="false" outlineLevel="0" collapsed="false">
      <c r="A1005" s="0" t="s">
        <v>6749</v>
      </c>
      <c r="B1005" s="0" t="s">
        <v>6750</v>
      </c>
      <c r="C1005" s="0" t="s">
        <v>6751</v>
      </c>
      <c r="D1005" s="0" t="s">
        <v>4016</v>
      </c>
      <c r="E1005" s="0" t="n">
        <v>6.9</v>
      </c>
      <c r="F1005" s="0" t="n">
        <v>46</v>
      </c>
      <c r="G1005" s="5" t="n">
        <v>40995</v>
      </c>
      <c r="H1005" s="0" t="s">
        <v>2273</v>
      </c>
      <c r="I1005" s="0" t="s">
        <v>6752</v>
      </c>
      <c r="J1005" s="6" t="n">
        <v>85990</v>
      </c>
      <c r="K1005" s="0" t="s">
        <v>6753</v>
      </c>
      <c r="L1005" s="5" t="n">
        <v>40928</v>
      </c>
      <c r="M1005" s="0" t="s">
        <v>625</v>
      </c>
      <c r="N1005" s="0" t="s">
        <v>6754</v>
      </c>
      <c r="O1005" s="0" t="s">
        <v>6755</v>
      </c>
      <c r="P1005" s="0" t="s">
        <v>6756</v>
      </c>
      <c r="Q1005" s="0" t="n">
        <f aca="false">LOOKUP(A1005,'budget_gross.tsv'!A$2:A$8468,'budget_gross.tsv'!B$2:B$8468)</f>
        <v>40000000</v>
      </c>
      <c r="R1005" s="0" t="n">
        <f aca="false">LOOKUP(A1005,'budget_gross.tsv'!A$2:A$8468,'budget_gross.tsv'!C$2:C$8468)</f>
        <v>31847881</v>
      </c>
      <c r="S1005" s="1" t="n">
        <f aca="false">R1005-Q1005</f>
        <v>-8152119</v>
      </c>
      <c r="T1005" s="2" t="n">
        <f aca="false">Q1005 * 1.07</f>
        <v>42800000</v>
      </c>
      <c r="U1005" s="2" t="n">
        <f aca="false">R1005 * 1.07</f>
        <v>34077232.67</v>
      </c>
      <c r="V1005" s="2" t="n">
        <f aca="false">S1005 * 1.07</f>
        <v>-8722767.33</v>
      </c>
      <c r="W1005" s="1" t="n">
        <f aca="false">R1005/Q1005</f>
        <v>0.796197025</v>
      </c>
      <c r="X1005" s="3" t="n">
        <v>1</v>
      </c>
    </row>
    <row r="1006" customFormat="false" ht="15" hidden="false" customHeight="false" outlineLevel="0" collapsed="false">
      <c r="A1006" s="0" t="s">
        <v>6757</v>
      </c>
      <c r="B1006" s="0" t="s">
        <v>6758</v>
      </c>
      <c r="C1006" s="0" t="s">
        <v>6759</v>
      </c>
      <c r="D1006" s="0" t="s">
        <v>4016</v>
      </c>
      <c r="E1006" s="0" t="n">
        <v>6.7</v>
      </c>
      <c r="F1006" s="0" t="n">
        <v>68</v>
      </c>
      <c r="G1006" s="5" t="n">
        <v>40974</v>
      </c>
      <c r="H1006" s="0" t="s">
        <v>194</v>
      </c>
      <c r="I1006" s="0" t="s">
        <v>6760</v>
      </c>
      <c r="J1006" s="6" t="n">
        <v>51165</v>
      </c>
      <c r="K1006" s="0" t="s">
        <v>592</v>
      </c>
      <c r="L1006" s="5" t="n">
        <v>40935</v>
      </c>
      <c r="M1006" s="0" t="s">
        <v>124</v>
      </c>
      <c r="N1006" s="0" t="s">
        <v>394</v>
      </c>
      <c r="O1006" s="0" t="s">
        <v>6761</v>
      </c>
      <c r="P1006" s="0" t="s">
        <v>6762</v>
      </c>
      <c r="Q1006" s="0" t="n">
        <f aca="false">LOOKUP(A1006,'budget_gross.tsv'!A$2:A$8468,'budget_gross.tsv'!B$2:B$8468)</f>
        <v>250000</v>
      </c>
      <c r="R1006" s="0" t="n">
        <f aca="false">LOOKUP(A1006,'budget_gross.tsv'!A$2:A$8468,'budget_gross.tsv'!C$2:C$8468)</f>
        <v>3413908</v>
      </c>
      <c r="S1006" s="1" t="n">
        <f aca="false">R1006-Q1006</f>
        <v>3163908</v>
      </c>
      <c r="T1006" s="2" t="n">
        <f aca="false">Q1006 * 1.07</f>
        <v>267500</v>
      </c>
      <c r="U1006" s="2" t="n">
        <f aca="false">R1006 * 1.07</f>
        <v>3652881.56</v>
      </c>
      <c r="V1006" s="2" t="n">
        <f aca="false">S1006 * 1.07</f>
        <v>3385381.56</v>
      </c>
      <c r="W1006" s="1" t="n">
        <f aca="false">R1006/Q1006</f>
        <v>13.655632</v>
      </c>
      <c r="X1006" s="3" t="n">
        <v>4</v>
      </c>
    </row>
    <row r="1007" customFormat="false" ht="15" hidden="false" customHeight="false" outlineLevel="0" collapsed="false">
      <c r="A1007" s="0" t="s">
        <v>6763</v>
      </c>
      <c r="B1007" s="0" t="s">
        <v>6764</v>
      </c>
      <c r="C1007" s="0" t="s">
        <v>6765</v>
      </c>
      <c r="D1007" s="0" t="s">
        <v>4016</v>
      </c>
      <c r="E1007" s="0" t="n">
        <v>5.3</v>
      </c>
      <c r="F1007" s="0" t="n">
        <v>22</v>
      </c>
      <c r="G1007" s="5" t="n">
        <v>41044</v>
      </c>
      <c r="H1007" s="0" t="s">
        <v>2878</v>
      </c>
      <c r="I1007" s="0" t="s">
        <v>6766</v>
      </c>
      <c r="J1007" s="6" t="n">
        <v>35671</v>
      </c>
      <c r="K1007" s="0" t="s">
        <v>2798</v>
      </c>
      <c r="L1007" s="5" t="n">
        <v>40935</v>
      </c>
      <c r="M1007" s="0" t="s">
        <v>1512</v>
      </c>
      <c r="N1007" s="0" t="s">
        <v>634</v>
      </c>
      <c r="O1007" s="0" t="s">
        <v>781</v>
      </c>
      <c r="P1007" s="0" t="s">
        <v>6767</v>
      </c>
      <c r="Q1007" s="0" t="n">
        <f aca="false">LOOKUP(A1007,'budget_gross.tsv'!A$2:A$8468,'budget_gross.tsv'!B$2:B$8468)</f>
        <v>40000000</v>
      </c>
      <c r="R1007" s="0" t="n">
        <f aca="false">LOOKUP(A1007,'budget_gross.tsv'!A$2:A$8468,'budget_gross.tsv'!C$2:C$8468)</f>
        <v>26414527</v>
      </c>
      <c r="S1007" s="1" t="n">
        <f aca="false">R1007-Q1007</f>
        <v>-13585473</v>
      </c>
      <c r="T1007" s="2" t="n">
        <f aca="false">Q1007 * 1.07</f>
        <v>42800000</v>
      </c>
      <c r="U1007" s="2" t="n">
        <f aca="false">R1007 * 1.07</f>
        <v>28263543.89</v>
      </c>
      <c r="V1007" s="2" t="n">
        <f aca="false">S1007 * 1.07</f>
        <v>-14536456.11</v>
      </c>
      <c r="W1007" s="1" t="n">
        <f aca="false">R1007/Q1007</f>
        <v>0.660363175</v>
      </c>
      <c r="X1007" s="3" t="n">
        <v>1</v>
      </c>
    </row>
    <row r="1008" customFormat="false" ht="15" hidden="false" customHeight="false" outlineLevel="0" collapsed="false">
      <c r="A1008" s="0" t="s">
        <v>6768</v>
      </c>
      <c r="B1008" s="0" t="s">
        <v>6769</v>
      </c>
      <c r="C1008" s="0" t="s">
        <v>6770</v>
      </c>
      <c r="D1008" s="0" t="s">
        <v>4016</v>
      </c>
      <c r="E1008" s="0" t="n">
        <v>6.6</v>
      </c>
      <c r="F1008" s="0" t="n">
        <v>40</v>
      </c>
      <c r="G1008" s="5" t="n">
        <v>41058</v>
      </c>
      <c r="H1008" s="0" t="s">
        <v>2377</v>
      </c>
      <c r="I1008" s="0" t="s">
        <v>6771</v>
      </c>
      <c r="J1008" s="6" t="n">
        <v>129331</v>
      </c>
      <c r="K1008" s="0" t="s">
        <v>6772</v>
      </c>
      <c r="L1008" s="5" t="n">
        <v>40935</v>
      </c>
      <c r="M1008" s="0" t="s">
        <v>165</v>
      </c>
      <c r="N1008" s="0" t="s">
        <v>817</v>
      </c>
      <c r="O1008" s="0" t="s">
        <v>90</v>
      </c>
      <c r="P1008" s="0" t="s">
        <v>6773</v>
      </c>
      <c r="Q1008" s="0" t="n">
        <f aca="false">LOOKUP(A1008,'budget_gross.tsv'!A$2:A$8468,'budget_gross.tsv'!B$2:B$8468)</f>
        <v>42000000</v>
      </c>
      <c r="R1008" s="0" t="n">
        <f aca="false">LOOKUP(A1008,'budget_gross.tsv'!A$2:A$8468,'budget_gross.tsv'!C$2:C$8468)</f>
        <v>18620000</v>
      </c>
      <c r="S1008" s="1" t="n">
        <f aca="false">R1008-Q1008</f>
        <v>-23380000</v>
      </c>
      <c r="T1008" s="2" t="n">
        <f aca="false">Q1008 * 1.07</f>
        <v>44940000</v>
      </c>
      <c r="U1008" s="2" t="n">
        <f aca="false">R1008 * 1.07</f>
        <v>19923400</v>
      </c>
      <c r="V1008" s="2" t="n">
        <f aca="false">S1008 * 1.07</f>
        <v>-25016600</v>
      </c>
      <c r="W1008" s="1" t="n">
        <f aca="false">R1008/Q1008</f>
        <v>0.443333333333333</v>
      </c>
      <c r="X1008" s="3" t="n">
        <v>1</v>
      </c>
    </row>
    <row r="1009" customFormat="false" ht="15" hidden="false" customHeight="false" outlineLevel="0" collapsed="false">
      <c r="A1009" s="0" t="s">
        <v>6774</v>
      </c>
      <c r="B1009" s="0" t="s">
        <v>6775</v>
      </c>
      <c r="C1009" s="0" t="s">
        <v>6776</v>
      </c>
      <c r="D1009" s="0" t="s">
        <v>4016</v>
      </c>
      <c r="E1009" s="0" t="n">
        <v>7.1</v>
      </c>
      <c r="F1009" s="0" t="n">
        <v>69</v>
      </c>
      <c r="G1009" s="5" t="n">
        <v>41044</v>
      </c>
      <c r="H1009" s="0" t="s">
        <v>95</v>
      </c>
      <c r="I1009" s="0" t="s">
        <v>6777</v>
      </c>
      <c r="J1009" s="6" t="n">
        <v>213740</v>
      </c>
      <c r="K1009" s="0" t="s">
        <v>6778</v>
      </c>
      <c r="L1009" s="5" t="n">
        <v>40942</v>
      </c>
      <c r="M1009" s="0" t="s">
        <v>70</v>
      </c>
      <c r="N1009" s="0" t="s">
        <v>6779</v>
      </c>
      <c r="O1009" s="0" t="s">
        <v>198</v>
      </c>
      <c r="P1009" s="0" t="s">
        <v>6780</v>
      </c>
      <c r="Q1009" s="0" t="n">
        <f aca="false">LOOKUP(A1009,'budget_gross.tsv'!A$2:A$8468,'budget_gross.tsv'!B$2:B$8468)</f>
        <v>12000000</v>
      </c>
      <c r="R1009" s="0" t="n">
        <f aca="false">LOOKUP(A1009,'budget_gross.tsv'!A$2:A$8468,'budget_gross.tsv'!C$2:C$8468)</f>
        <v>64575175</v>
      </c>
      <c r="S1009" s="1" t="n">
        <f aca="false">R1009-Q1009</f>
        <v>52575175</v>
      </c>
      <c r="T1009" s="2" t="n">
        <f aca="false">Q1009 * 1.07</f>
        <v>12840000</v>
      </c>
      <c r="U1009" s="2" t="n">
        <f aca="false">R1009 * 1.07</f>
        <v>69095437.25</v>
      </c>
      <c r="V1009" s="2" t="n">
        <f aca="false">S1009 * 1.07</f>
        <v>56255437.25</v>
      </c>
      <c r="W1009" s="1" t="n">
        <f aca="false">R1009/Q1009</f>
        <v>5.38126458333333</v>
      </c>
      <c r="X1009" s="3" t="n">
        <v>4</v>
      </c>
    </row>
    <row r="1010" customFormat="false" ht="15" hidden="false" customHeight="false" outlineLevel="0" collapsed="false">
      <c r="A1010" s="0" t="s">
        <v>6781</v>
      </c>
      <c r="B1010" s="0" t="s">
        <v>6782</v>
      </c>
      <c r="C1010" s="0" t="s">
        <v>6783</v>
      </c>
      <c r="D1010" s="0" t="s">
        <v>4016</v>
      </c>
      <c r="E1010" s="0" t="n">
        <v>6.4</v>
      </c>
      <c r="F1010" s="0" t="n">
        <v>62</v>
      </c>
      <c r="G1010" s="5" t="n">
        <v>41051</v>
      </c>
      <c r="H1010" s="0" t="s">
        <v>2755</v>
      </c>
      <c r="I1010" s="0" t="s">
        <v>6784</v>
      </c>
      <c r="J1010" s="6" t="n">
        <v>150566</v>
      </c>
      <c r="K1010" s="0" t="s">
        <v>6785</v>
      </c>
      <c r="L1010" s="5" t="n">
        <v>40942</v>
      </c>
      <c r="M1010" s="0" t="s">
        <v>486</v>
      </c>
      <c r="N1010" s="0" t="s">
        <v>6786</v>
      </c>
      <c r="O1010" s="0" t="s">
        <v>6787</v>
      </c>
      <c r="P1010" s="0" t="s">
        <v>6788</v>
      </c>
      <c r="Q1010" s="0" t="n">
        <f aca="false">LOOKUP(A1010,'budget_gross.tsv'!A$2:A$8468,'budget_gross.tsv'!B$2:B$8468)</f>
        <v>17000000</v>
      </c>
      <c r="R1010" s="0" t="n">
        <f aca="false">LOOKUP(A1010,'budget_gross.tsv'!A$2:A$8468,'budget_gross.tsv'!C$2:C$8468)</f>
        <v>54333290</v>
      </c>
      <c r="S1010" s="1" t="n">
        <f aca="false">R1010-Q1010</f>
        <v>37333290</v>
      </c>
      <c r="T1010" s="2" t="n">
        <f aca="false">Q1010 * 1.07</f>
        <v>18190000</v>
      </c>
      <c r="U1010" s="2" t="n">
        <f aca="false">R1010 * 1.07</f>
        <v>58136620.3</v>
      </c>
      <c r="V1010" s="2" t="n">
        <f aca="false">S1010 * 1.07</f>
        <v>39946620.3</v>
      </c>
      <c r="W1010" s="1" t="n">
        <f aca="false">R1010/Q1010</f>
        <v>3.19607588235294</v>
      </c>
      <c r="X1010" s="3" t="n">
        <v>3</v>
      </c>
    </row>
    <row r="1011" customFormat="false" ht="15" hidden="false" customHeight="false" outlineLevel="0" collapsed="false">
      <c r="A1011" s="0" t="s">
        <v>6789</v>
      </c>
      <c r="B1011" s="0" t="s">
        <v>6790</v>
      </c>
      <c r="C1011" s="0" t="s">
        <v>6791</v>
      </c>
      <c r="D1011" s="0" t="s">
        <v>4016</v>
      </c>
      <c r="E1011" s="0" t="n">
        <v>6.8</v>
      </c>
      <c r="F1011" s="0" t="n">
        <v>43</v>
      </c>
      <c r="G1011" s="5" t="n">
        <v>41037</v>
      </c>
      <c r="H1011" s="0" t="s">
        <v>1397</v>
      </c>
      <c r="I1011" s="0" t="s">
        <v>6792</v>
      </c>
      <c r="J1011" s="6" t="n">
        <v>156948</v>
      </c>
      <c r="K1011" s="0" t="s">
        <v>6793</v>
      </c>
      <c r="L1011" s="5" t="n">
        <v>40949</v>
      </c>
      <c r="M1011" s="0" t="s">
        <v>313</v>
      </c>
      <c r="N1011" s="0" t="s">
        <v>394</v>
      </c>
      <c r="O1011" s="0" t="s">
        <v>4160</v>
      </c>
      <c r="P1011" s="0" t="s">
        <v>6794</v>
      </c>
      <c r="Q1011" s="0" t="n">
        <f aca="false">LOOKUP(A1011,'budget_gross.tsv'!A$2:A$8468,'budget_gross.tsv'!B$2:B$8468)</f>
        <v>30000000</v>
      </c>
      <c r="R1011" s="0" t="n">
        <f aca="false">LOOKUP(A1011,'budget_gross.tsv'!A$2:A$8468,'budget_gross.tsv'!C$2:C$8468)</f>
        <v>125014030</v>
      </c>
      <c r="S1011" s="1" t="n">
        <f aca="false">R1011-Q1011</f>
        <v>95014030</v>
      </c>
      <c r="T1011" s="2" t="n">
        <f aca="false">Q1011 * 1.07</f>
        <v>32100000</v>
      </c>
      <c r="U1011" s="2" t="n">
        <f aca="false">R1011 * 1.07</f>
        <v>133765012.1</v>
      </c>
      <c r="V1011" s="2" t="n">
        <f aca="false">S1011 * 1.07</f>
        <v>101665012.1</v>
      </c>
      <c r="W1011" s="1" t="n">
        <f aca="false">R1011/Q1011</f>
        <v>4.16713433333333</v>
      </c>
      <c r="X1011" s="3" t="n">
        <v>4</v>
      </c>
    </row>
    <row r="1012" customFormat="false" ht="15" hidden="false" customHeight="false" outlineLevel="0" collapsed="false">
      <c r="A1012" s="0" t="s">
        <v>6795</v>
      </c>
      <c r="B1012" s="0" t="s">
        <v>6796</v>
      </c>
      <c r="C1012" s="0" t="s">
        <v>6797</v>
      </c>
      <c r="D1012" s="0" t="s">
        <v>4016</v>
      </c>
      <c r="E1012" s="0" t="n">
        <v>6.3</v>
      </c>
      <c r="F1012" s="0" t="n">
        <v>31</v>
      </c>
      <c r="G1012" s="5" t="n">
        <v>41051</v>
      </c>
      <c r="H1012" s="0" t="s">
        <v>3302</v>
      </c>
      <c r="I1012" s="0" t="s">
        <v>6798</v>
      </c>
      <c r="J1012" s="6" t="n">
        <v>154995</v>
      </c>
      <c r="K1012" s="0" t="s">
        <v>5588</v>
      </c>
      <c r="L1012" s="5" t="n">
        <v>40956</v>
      </c>
      <c r="M1012" s="0" t="s">
        <v>180</v>
      </c>
      <c r="N1012" s="0" t="s">
        <v>5935</v>
      </c>
      <c r="O1012" s="0" t="s">
        <v>959</v>
      </c>
      <c r="P1012" s="0" t="s">
        <v>6799</v>
      </c>
      <c r="Q1012" s="0" t="n">
        <f aca="false">LOOKUP(A1012,'budget_gross.tsv'!A$2:A$8468,'budget_gross.tsv'!B$2:B$8468)</f>
        <v>65000000</v>
      </c>
      <c r="R1012" s="0" t="n">
        <f aca="false">LOOKUP(A1012,'budget_gross.tsv'!A$2:A$8468,'budget_gross.tsv'!C$2:C$8468)</f>
        <v>54760791</v>
      </c>
      <c r="S1012" s="1" t="n">
        <f aca="false">R1012-Q1012</f>
        <v>-10239209</v>
      </c>
      <c r="T1012" s="2" t="n">
        <f aca="false">Q1012 * 1.07</f>
        <v>69550000</v>
      </c>
      <c r="U1012" s="2" t="n">
        <f aca="false">R1012 * 1.07</f>
        <v>58594046.37</v>
      </c>
      <c r="V1012" s="2" t="n">
        <f aca="false">S1012 * 1.07</f>
        <v>-10955953.63</v>
      </c>
      <c r="W1012" s="1" t="n">
        <f aca="false">R1012/Q1012</f>
        <v>0.842473707692308</v>
      </c>
      <c r="X1012" s="3" t="n">
        <v>1</v>
      </c>
    </row>
    <row r="1013" customFormat="false" ht="15" hidden="false" customHeight="false" outlineLevel="0" collapsed="false">
      <c r="A1013" s="0" t="s">
        <v>6800</v>
      </c>
      <c r="B1013" s="0" t="s">
        <v>6801</v>
      </c>
      <c r="C1013" s="0" t="s">
        <v>6802</v>
      </c>
      <c r="D1013" s="0" t="s">
        <v>4016</v>
      </c>
      <c r="E1013" s="0" t="n">
        <v>4.3</v>
      </c>
      <c r="F1013" s="0" t="s">
        <v>28</v>
      </c>
      <c r="G1013" s="5" t="n">
        <v>41121</v>
      </c>
      <c r="H1013" s="0" t="s">
        <v>2878</v>
      </c>
      <c r="I1013" s="0" t="s">
        <v>6803</v>
      </c>
      <c r="J1013" s="6" t="n">
        <v>47749</v>
      </c>
      <c r="K1013" s="0" t="s">
        <v>6804</v>
      </c>
      <c r="L1013" s="5" t="n">
        <v>40969</v>
      </c>
      <c r="M1013" s="0" t="s">
        <v>42</v>
      </c>
      <c r="N1013" s="0" t="s">
        <v>437</v>
      </c>
      <c r="O1013" s="0" t="s">
        <v>90</v>
      </c>
      <c r="P1013" s="0" t="s">
        <v>6805</v>
      </c>
      <c r="Q1013" s="0" t="n">
        <f aca="false">LOOKUP(A1013,'budget_gross.tsv'!A$2:A$8468,'budget_gross.tsv'!B$2:B$8468)</f>
        <v>11000000</v>
      </c>
      <c r="R1013" s="0" t="n">
        <f aca="false">LOOKUP(A1013,'budget_gross.tsv'!A$2:A$8468,'budget_gross.tsv'!C$2:C$8468)</f>
        <v>46500</v>
      </c>
      <c r="S1013" s="1" t="n">
        <f aca="false">R1013-Q1013</f>
        <v>-10953500</v>
      </c>
      <c r="T1013" s="2" t="n">
        <f aca="false">Q1013 * 1.07</f>
        <v>11770000</v>
      </c>
      <c r="U1013" s="2" t="n">
        <f aca="false">R1013 * 1.07</f>
        <v>49755</v>
      </c>
      <c r="V1013" s="2" t="n">
        <f aca="false">S1013 * 1.07</f>
        <v>-11720245</v>
      </c>
      <c r="W1013" s="1" t="n">
        <f aca="false">R1013/Q1013</f>
        <v>0.00422727272727273</v>
      </c>
      <c r="X1013" s="3" t="n">
        <v>1</v>
      </c>
    </row>
    <row r="1014" customFormat="false" ht="15" hidden="false" customHeight="false" outlineLevel="0" collapsed="false">
      <c r="A1014" s="0" t="s">
        <v>6806</v>
      </c>
      <c r="B1014" s="0" t="s">
        <v>6807</v>
      </c>
      <c r="C1014" s="0" t="s">
        <v>6808</v>
      </c>
      <c r="D1014" s="0" t="s">
        <v>4016</v>
      </c>
      <c r="E1014" s="0" t="n">
        <v>5.9</v>
      </c>
      <c r="F1014" s="0" t="n">
        <v>26</v>
      </c>
      <c r="G1014" s="5" t="n">
        <v>41086</v>
      </c>
      <c r="H1014" s="0" t="s">
        <v>194</v>
      </c>
      <c r="I1014" s="0" t="s">
        <v>6809</v>
      </c>
      <c r="J1014" s="6" t="n">
        <v>32789</v>
      </c>
      <c r="K1014" s="0" t="s">
        <v>2443</v>
      </c>
      <c r="L1014" s="5" t="n">
        <v>40977</v>
      </c>
      <c r="M1014" s="0" t="s">
        <v>1512</v>
      </c>
      <c r="N1014" s="0" t="s">
        <v>356</v>
      </c>
      <c r="O1014" s="0" t="s">
        <v>100</v>
      </c>
      <c r="P1014" s="0" t="s">
        <v>6810</v>
      </c>
      <c r="Q1014" s="0" t="n">
        <f aca="false">LOOKUP(A1014,'budget_gross.tsv'!A$2:A$8468,'budget_gross.tsv'!B$2:B$8468)</f>
        <v>40000000</v>
      </c>
      <c r="R1014" s="0" t="n">
        <f aca="false">LOOKUP(A1014,'budget_gross.tsv'!A$2:A$8468,'budget_gross.tsv'!C$2:C$8468)</f>
        <v>18438149</v>
      </c>
      <c r="S1014" s="1" t="n">
        <f aca="false">R1014-Q1014</f>
        <v>-21561851</v>
      </c>
      <c r="T1014" s="2" t="n">
        <f aca="false">Q1014 * 1.07</f>
        <v>42800000</v>
      </c>
      <c r="U1014" s="2" t="n">
        <f aca="false">R1014 * 1.07</f>
        <v>19728819.43</v>
      </c>
      <c r="V1014" s="2" t="n">
        <f aca="false">S1014 * 1.07</f>
        <v>-23071180.57</v>
      </c>
      <c r="W1014" s="1" t="n">
        <f aca="false">R1014/Q1014</f>
        <v>0.460953725</v>
      </c>
      <c r="X1014" s="3" t="n">
        <v>1</v>
      </c>
    </row>
    <row r="1015" customFormat="false" ht="15" hidden="false" customHeight="false" outlineLevel="0" collapsed="false">
      <c r="A1015" s="0" t="s">
        <v>6811</v>
      </c>
      <c r="B1015" s="0" t="s">
        <v>6812</v>
      </c>
      <c r="C1015" s="0" t="s">
        <v>6813</v>
      </c>
      <c r="D1015" s="0" t="s">
        <v>4016</v>
      </c>
      <c r="E1015" s="0" t="n">
        <v>6.6</v>
      </c>
      <c r="F1015" s="0" t="n">
        <v>51</v>
      </c>
      <c r="G1015" s="5" t="n">
        <v>41065</v>
      </c>
      <c r="H1015" s="0" t="s">
        <v>147</v>
      </c>
      <c r="I1015" s="0" t="s">
        <v>6814</v>
      </c>
      <c r="J1015" s="6" t="n">
        <v>220905</v>
      </c>
      <c r="K1015" s="0" t="s">
        <v>6815</v>
      </c>
      <c r="L1015" s="5" t="n">
        <v>40977</v>
      </c>
      <c r="M1015" s="0" t="s">
        <v>1574</v>
      </c>
      <c r="N1015" s="0" t="s">
        <v>1406</v>
      </c>
      <c r="O1015" s="0" t="s">
        <v>1016</v>
      </c>
      <c r="P1015" s="0" t="s">
        <v>6816</v>
      </c>
      <c r="Q1015" s="0" t="n">
        <f aca="false">LOOKUP(A1015,'budget_gross.tsv'!A$2:A$8468,'budget_gross.tsv'!B$2:B$8468)</f>
        <v>250000000</v>
      </c>
      <c r="R1015" s="0" t="n">
        <f aca="false">LOOKUP(A1015,'budget_gross.tsv'!A$2:A$8468,'budget_gross.tsv'!C$2:C$8468)</f>
        <v>73078100</v>
      </c>
      <c r="S1015" s="1" t="n">
        <f aca="false">R1015-Q1015</f>
        <v>-176921900</v>
      </c>
      <c r="T1015" s="2" t="n">
        <f aca="false">Q1015 * 1.07</f>
        <v>267500000</v>
      </c>
      <c r="U1015" s="2" t="n">
        <f aca="false">R1015 * 1.07</f>
        <v>78193567</v>
      </c>
      <c r="V1015" s="2" t="n">
        <f aca="false">S1015 * 1.07</f>
        <v>-189306433</v>
      </c>
      <c r="W1015" s="1" t="n">
        <f aca="false">R1015/Q1015</f>
        <v>0.2923124</v>
      </c>
      <c r="X1015" s="3" t="n">
        <v>1</v>
      </c>
    </row>
    <row r="1016" customFormat="false" ht="15" hidden="false" customHeight="false" outlineLevel="0" collapsed="false">
      <c r="A1016" s="0" t="s">
        <v>6817</v>
      </c>
      <c r="B1016" s="0" t="s">
        <v>6818</v>
      </c>
      <c r="C1016" s="0" t="s">
        <v>6819</v>
      </c>
      <c r="D1016" s="0" t="s">
        <v>4016</v>
      </c>
      <c r="E1016" s="0" t="n">
        <v>7.2</v>
      </c>
      <c r="F1016" s="0" t="n">
        <v>68</v>
      </c>
      <c r="G1016" s="5" t="n">
        <v>41139</v>
      </c>
      <c r="H1016" s="0" t="s">
        <v>2742</v>
      </c>
      <c r="I1016" s="0" t="s">
        <v>6820</v>
      </c>
      <c r="J1016" s="6" t="n">
        <v>736852</v>
      </c>
      <c r="K1016" s="0" t="s">
        <v>6821</v>
      </c>
      <c r="L1016" s="5" t="n">
        <v>40991</v>
      </c>
      <c r="M1016" s="0" t="s">
        <v>1252</v>
      </c>
      <c r="N1016" s="0" t="s">
        <v>4715</v>
      </c>
      <c r="O1016" s="0" t="s">
        <v>6822</v>
      </c>
      <c r="P1016" s="0" t="s">
        <v>6823</v>
      </c>
      <c r="Q1016" s="0" t="n">
        <f aca="false">LOOKUP(A1016,'budget_gross.tsv'!A$2:A$8468,'budget_gross.tsv'!B$2:B$8468)</f>
        <v>78000000</v>
      </c>
      <c r="R1016" s="0" t="n">
        <f aca="false">LOOKUP(A1016,'budget_gross.tsv'!A$2:A$8468,'budget_gross.tsv'!C$2:C$8468)</f>
        <v>408010692</v>
      </c>
      <c r="S1016" s="1" t="n">
        <f aca="false">R1016-Q1016</f>
        <v>330010692</v>
      </c>
      <c r="T1016" s="2" t="n">
        <f aca="false">Q1016 * 1.07</f>
        <v>83460000</v>
      </c>
      <c r="U1016" s="2" t="n">
        <f aca="false">R1016 * 1.07</f>
        <v>436571440.44</v>
      </c>
      <c r="V1016" s="2" t="n">
        <f aca="false">S1016 * 1.07</f>
        <v>353111440.44</v>
      </c>
      <c r="W1016" s="1" t="n">
        <f aca="false">R1016/Q1016</f>
        <v>5.23090630769231</v>
      </c>
      <c r="X1016" s="3" t="n">
        <v>4</v>
      </c>
    </row>
    <row r="1017" customFormat="false" ht="15" hidden="false" customHeight="false" outlineLevel="0" collapsed="false">
      <c r="A1017" s="0" t="s">
        <v>6824</v>
      </c>
      <c r="B1017" s="0" t="s">
        <v>6825</v>
      </c>
      <c r="C1017" s="0" t="s">
        <v>6826</v>
      </c>
      <c r="D1017" s="0" t="s">
        <v>4016</v>
      </c>
      <c r="E1017" s="0" t="n">
        <v>6.1</v>
      </c>
      <c r="F1017" s="0" t="n">
        <v>48</v>
      </c>
      <c r="G1017" s="5" t="n">
        <v>41107</v>
      </c>
      <c r="H1017" s="0" t="s">
        <v>6373</v>
      </c>
      <c r="I1017" s="0" t="s">
        <v>6827</v>
      </c>
      <c r="J1017" s="6" t="n">
        <v>84793</v>
      </c>
      <c r="K1017" s="0" t="s">
        <v>6828</v>
      </c>
      <c r="L1017" s="5" t="n">
        <v>41012</v>
      </c>
      <c r="M1017" s="0" t="s">
        <v>486</v>
      </c>
      <c r="N1017" s="0" t="s">
        <v>1406</v>
      </c>
      <c r="O1017" s="0" t="s">
        <v>90</v>
      </c>
      <c r="P1017" s="0" t="s">
        <v>6829</v>
      </c>
      <c r="Q1017" s="0" t="n">
        <f aca="false">LOOKUP(A1017,'budget_gross.tsv'!A$2:A$8468,'budget_gross.tsv'!B$2:B$8468)</f>
        <v>20000000</v>
      </c>
      <c r="R1017" s="0" t="n">
        <f aca="false">LOOKUP(A1017,'budget_gross.tsv'!A$2:A$8468,'budget_gross.tsv'!C$2:C$8468)</f>
        <v>14326864</v>
      </c>
      <c r="S1017" s="1" t="n">
        <f aca="false">R1017-Q1017</f>
        <v>-5673136</v>
      </c>
      <c r="T1017" s="2" t="n">
        <f aca="false">Q1017 * 1.07</f>
        <v>21400000</v>
      </c>
      <c r="U1017" s="2" t="n">
        <f aca="false">R1017 * 1.07</f>
        <v>15329744.48</v>
      </c>
      <c r="V1017" s="2" t="n">
        <f aca="false">S1017 * 1.07</f>
        <v>-6070255.52</v>
      </c>
      <c r="W1017" s="1" t="n">
        <f aca="false">R1017/Q1017</f>
        <v>0.7163432</v>
      </c>
      <c r="X1017" s="3" t="n">
        <v>1</v>
      </c>
    </row>
    <row r="1018" customFormat="false" ht="15" hidden="false" customHeight="false" outlineLevel="0" collapsed="false">
      <c r="A1018" s="0" t="s">
        <v>6830</v>
      </c>
      <c r="B1018" s="0" t="s">
        <v>6831</v>
      </c>
      <c r="C1018" s="0" t="s">
        <v>6832</v>
      </c>
      <c r="D1018" s="0" t="s">
        <v>4016</v>
      </c>
      <c r="E1018" s="0" t="n">
        <v>5.9</v>
      </c>
      <c r="F1018" s="0" t="n">
        <v>48</v>
      </c>
      <c r="G1018" s="5" t="n">
        <v>41128</v>
      </c>
      <c r="H1018" s="0" t="s">
        <v>2496</v>
      </c>
      <c r="I1018" s="0" t="s">
        <v>6833</v>
      </c>
      <c r="J1018" s="6" t="n">
        <v>2688</v>
      </c>
      <c r="K1018" s="0" t="s">
        <v>6834</v>
      </c>
      <c r="L1018" s="5" t="n">
        <v>41012</v>
      </c>
      <c r="M1018" s="0" t="s">
        <v>2069</v>
      </c>
      <c r="N1018" s="0" t="s">
        <v>356</v>
      </c>
      <c r="O1018" s="0" t="s">
        <v>28</v>
      </c>
      <c r="P1018" s="0" t="s">
        <v>6835</v>
      </c>
      <c r="Q1018" s="0" t="n">
        <f aca="false">LOOKUP(A1018,'budget_gross.tsv'!A$2:A$8468,'budget_gross.tsv'!B$2:B$8468)</f>
        <v>1200000</v>
      </c>
      <c r="R1018" s="0" t="n">
        <f aca="false">LOOKUP(A1018,'budget_gross.tsv'!A$2:A$8468,'budget_gross.tsv'!C$2:C$8468)</f>
        <v>594904</v>
      </c>
      <c r="S1018" s="1" t="n">
        <f aca="false">R1018-Q1018</f>
        <v>-605096</v>
      </c>
      <c r="T1018" s="2" t="n">
        <f aca="false">Q1018 * 1.07</f>
        <v>1284000</v>
      </c>
      <c r="U1018" s="2" t="n">
        <f aca="false">R1018 * 1.07</f>
        <v>636547.28</v>
      </c>
      <c r="V1018" s="2" t="n">
        <f aca="false">S1018 * 1.07</f>
        <v>-647452.72</v>
      </c>
      <c r="W1018" s="1" t="n">
        <f aca="false">R1018/Q1018</f>
        <v>0.495753333333333</v>
      </c>
      <c r="X1018" s="3" t="n">
        <v>1</v>
      </c>
    </row>
    <row r="1019" customFormat="false" ht="15" hidden="false" customHeight="false" outlineLevel="0" collapsed="false">
      <c r="A1019" s="0" t="s">
        <v>6836</v>
      </c>
      <c r="B1019" s="0" t="s">
        <v>6837</v>
      </c>
      <c r="C1019" s="0" t="s">
        <v>6838</v>
      </c>
      <c r="D1019" s="0" t="s">
        <v>4016</v>
      </c>
      <c r="E1019" s="0" t="n">
        <v>6.5</v>
      </c>
      <c r="F1019" s="0" t="n">
        <v>56</v>
      </c>
      <c r="G1019" s="5" t="n">
        <v>41282</v>
      </c>
      <c r="H1019" s="0" t="s">
        <v>4903</v>
      </c>
      <c r="I1019" s="0" t="s">
        <v>6839</v>
      </c>
      <c r="J1019" s="6" t="n">
        <v>3368</v>
      </c>
      <c r="K1019" s="0" t="s">
        <v>6840</v>
      </c>
      <c r="L1019" s="5" t="n">
        <v>41012</v>
      </c>
      <c r="M1019" s="0" t="s">
        <v>355</v>
      </c>
      <c r="N1019" s="0" t="s">
        <v>3603</v>
      </c>
      <c r="O1019" s="0" t="s">
        <v>117</v>
      </c>
      <c r="P1019" s="0" t="s">
        <v>6841</v>
      </c>
      <c r="Q1019" s="0" t="n">
        <f aca="false">LOOKUP(A1019,'budget_gross.tsv'!A$2:A$8468,'budget_gross.tsv'!B$2:B$8468)</f>
        <v>5000000</v>
      </c>
      <c r="R1019" s="0" t="n">
        <f aca="false">LOOKUP(A1019,'budget_gross.tsv'!A$2:A$8468,'budget_gross.tsv'!C$2:C$8468)</f>
        <v>204068</v>
      </c>
      <c r="S1019" s="1" t="n">
        <f aca="false">R1019-Q1019</f>
        <v>-4795932</v>
      </c>
      <c r="T1019" s="2" t="n">
        <f aca="false">Q1019 * 1.07</f>
        <v>5350000</v>
      </c>
      <c r="U1019" s="2" t="n">
        <f aca="false">R1019 * 1.07</f>
        <v>218352.76</v>
      </c>
      <c r="V1019" s="2" t="n">
        <f aca="false">S1019 * 1.07</f>
        <v>-5131647.24</v>
      </c>
      <c r="W1019" s="1" t="n">
        <f aca="false">R1019/Q1019</f>
        <v>0.0408136</v>
      </c>
      <c r="X1019" s="3" t="n">
        <v>1</v>
      </c>
    </row>
    <row r="1020" customFormat="false" ht="15" hidden="false" customHeight="false" outlineLevel="0" collapsed="false">
      <c r="A1020" s="0" t="s">
        <v>6842</v>
      </c>
      <c r="B1020" s="0" t="s">
        <v>6843</v>
      </c>
      <c r="C1020" s="0" t="s">
        <v>6844</v>
      </c>
      <c r="D1020" s="0" t="s">
        <v>4016</v>
      </c>
      <c r="E1020" s="0" t="n">
        <v>6.6</v>
      </c>
      <c r="F1020" s="0" t="n">
        <v>51</v>
      </c>
      <c r="G1020" s="5" t="n">
        <v>41149</v>
      </c>
      <c r="H1020" s="0" t="s">
        <v>6845</v>
      </c>
      <c r="I1020" s="0" t="s">
        <v>6846</v>
      </c>
      <c r="J1020" s="6" t="n">
        <v>36224</v>
      </c>
      <c r="K1020" s="0" t="s">
        <v>6847</v>
      </c>
      <c r="L1020" s="5" t="n">
        <v>41019</v>
      </c>
      <c r="M1020" s="0" t="s">
        <v>972</v>
      </c>
      <c r="N1020" s="0" t="s">
        <v>428</v>
      </c>
      <c r="O1020" s="0" t="s">
        <v>4465</v>
      </c>
      <c r="P1020" s="0" t="s">
        <v>6848</v>
      </c>
      <c r="Q1020" s="0" t="n">
        <f aca="false">LOOKUP(A1020,'budget_gross.tsv'!A$2:A$8468,'budget_gross.tsv'!B$2:B$8468)</f>
        <v>12000000</v>
      </c>
      <c r="R1020" s="0" t="n">
        <f aca="false">LOOKUP(A1020,'budget_gross.tsv'!A$2:A$8468,'budget_gross.tsv'!C$2:C$8468)</f>
        <v>91547205</v>
      </c>
      <c r="S1020" s="1" t="n">
        <f aca="false">R1020-Q1020</f>
        <v>79547205</v>
      </c>
      <c r="T1020" s="2" t="n">
        <f aca="false">Q1020 * 1.07</f>
        <v>12840000</v>
      </c>
      <c r="U1020" s="2" t="n">
        <f aca="false">R1020 * 1.07</f>
        <v>97955509.35</v>
      </c>
      <c r="V1020" s="2" t="n">
        <f aca="false">S1020 * 1.07</f>
        <v>85115509.35</v>
      </c>
      <c r="W1020" s="1" t="n">
        <f aca="false">R1020/Q1020</f>
        <v>7.62893375</v>
      </c>
      <c r="X1020" s="3" t="n">
        <v>4</v>
      </c>
    </row>
    <row r="1021" customFormat="false" ht="15" hidden="false" customHeight="false" outlineLevel="0" collapsed="false">
      <c r="A1021" s="0" t="s">
        <v>6849</v>
      </c>
      <c r="B1021" s="0" t="s">
        <v>6850</v>
      </c>
      <c r="C1021" s="0" t="s">
        <v>6851</v>
      </c>
      <c r="D1021" s="0" t="s">
        <v>4016</v>
      </c>
      <c r="E1021" s="0" t="n">
        <v>6.5</v>
      </c>
      <c r="F1021" s="0" t="n">
        <v>39</v>
      </c>
      <c r="G1021" s="5" t="n">
        <v>41149</v>
      </c>
      <c r="H1021" s="0" t="s">
        <v>2273</v>
      </c>
      <c r="I1021" s="0" t="s">
        <v>6852</v>
      </c>
      <c r="J1021" s="6" t="n">
        <v>83063</v>
      </c>
      <c r="K1021" s="0" t="s">
        <v>6853</v>
      </c>
      <c r="L1021" s="5" t="n">
        <v>41019</v>
      </c>
      <c r="M1021" s="0" t="s">
        <v>133</v>
      </c>
      <c r="N1021" s="0" t="s">
        <v>394</v>
      </c>
      <c r="O1021" s="0" t="s">
        <v>1209</v>
      </c>
      <c r="P1021" s="0" t="s">
        <v>6854</v>
      </c>
      <c r="Q1021" s="0" t="n">
        <f aca="false">LOOKUP(A1021,'budget_gross.tsv'!A$2:A$8468,'budget_gross.tsv'!B$2:B$8468)</f>
        <v>25000000</v>
      </c>
      <c r="R1021" s="0" t="n">
        <f aca="false">LOOKUP(A1021,'budget_gross.tsv'!A$2:A$8468,'budget_gross.tsv'!C$2:C$8468)</f>
        <v>60457138</v>
      </c>
      <c r="S1021" s="1" t="n">
        <f aca="false">R1021-Q1021</f>
        <v>35457138</v>
      </c>
      <c r="T1021" s="2" t="n">
        <f aca="false">Q1021 * 1.07</f>
        <v>26750000</v>
      </c>
      <c r="U1021" s="2" t="n">
        <f aca="false">R1021 * 1.07</f>
        <v>64689137.66</v>
      </c>
      <c r="V1021" s="2" t="n">
        <f aca="false">S1021 * 1.07</f>
        <v>37939137.66</v>
      </c>
      <c r="W1021" s="1" t="n">
        <f aca="false">R1021/Q1021</f>
        <v>2.41828552</v>
      </c>
      <c r="X1021" s="3" t="n">
        <v>3</v>
      </c>
    </row>
    <row r="1022" customFormat="false" ht="15" hidden="false" customHeight="false" outlineLevel="0" collapsed="false">
      <c r="A1022" s="0" t="s">
        <v>6855</v>
      </c>
      <c r="B1022" s="0" t="s">
        <v>6856</v>
      </c>
      <c r="C1022" s="0" t="s">
        <v>6857</v>
      </c>
      <c r="D1022" s="0" t="s">
        <v>4016</v>
      </c>
      <c r="E1022" s="0" t="n">
        <v>7.4</v>
      </c>
      <c r="F1022" s="0" t="n">
        <v>74</v>
      </c>
      <c r="G1022" s="5" t="n">
        <v>41317</v>
      </c>
      <c r="H1022" s="0" t="s">
        <v>2980</v>
      </c>
      <c r="I1022" s="0" t="s">
        <v>6858</v>
      </c>
      <c r="J1022" s="6" t="n">
        <v>9278</v>
      </c>
      <c r="K1022" s="0" t="s">
        <v>6859</v>
      </c>
      <c r="L1022" s="5" t="n">
        <v>41026</v>
      </c>
      <c r="M1022" s="0" t="s">
        <v>375</v>
      </c>
      <c r="N1022" s="0" t="s">
        <v>289</v>
      </c>
      <c r="O1022" s="0" t="s">
        <v>6429</v>
      </c>
      <c r="P1022" s="0" t="s">
        <v>6860</v>
      </c>
      <c r="Q1022" s="0" t="n">
        <f aca="false">LOOKUP(A1022,'budget_gross.tsv'!A$2:A$8468,'budget_gross.tsv'!B$2:B$8468)</f>
        <v>1100000</v>
      </c>
      <c r="R1022" s="0" t="n">
        <f aca="false">LOOKUP(A1022,'budget_gross.tsv'!A$2:A$8468,'budget_gross.tsv'!C$2:C$8468)</f>
        <v>4038876</v>
      </c>
      <c r="S1022" s="1" t="n">
        <f aca="false">R1022-Q1022</f>
        <v>2938876</v>
      </c>
      <c r="T1022" s="2" t="n">
        <f aca="false">Q1022 * 1.07</f>
        <v>1177000</v>
      </c>
      <c r="U1022" s="2" t="n">
        <f aca="false">R1022 * 1.07</f>
        <v>4321597.32</v>
      </c>
      <c r="V1022" s="2" t="n">
        <f aca="false">S1022 * 1.07</f>
        <v>3144597.32</v>
      </c>
      <c r="W1022" s="1" t="n">
        <f aca="false">R1022/Q1022</f>
        <v>3.67170545454545</v>
      </c>
      <c r="X1022" s="3" t="n">
        <v>3</v>
      </c>
    </row>
    <row r="1023" customFormat="false" ht="15" hidden="false" customHeight="false" outlineLevel="0" collapsed="false">
      <c r="A1023" s="0" t="s">
        <v>6861</v>
      </c>
      <c r="B1023" s="0" t="s">
        <v>6862</v>
      </c>
      <c r="C1023" s="0" t="s">
        <v>6863</v>
      </c>
      <c r="D1023" s="0" t="s">
        <v>4016</v>
      </c>
      <c r="E1023" s="0" t="n">
        <v>8.1</v>
      </c>
      <c r="F1023" s="0" t="n">
        <v>69</v>
      </c>
      <c r="G1023" s="5" t="n">
        <v>41177</v>
      </c>
      <c r="H1023" s="0" t="s">
        <v>147</v>
      </c>
      <c r="I1023" s="0" t="s">
        <v>6864</v>
      </c>
      <c r="J1023" s="6" t="n">
        <v>1046622</v>
      </c>
      <c r="K1023" s="0" t="s">
        <v>6865</v>
      </c>
      <c r="L1023" s="5" t="n">
        <v>41033</v>
      </c>
      <c r="M1023" s="0" t="s">
        <v>4253</v>
      </c>
      <c r="N1023" s="0" t="s">
        <v>773</v>
      </c>
      <c r="O1023" s="0" t="s">
        <v>6866</v>
      </c>
      <c r="P1023" s="0" t="s">
        <v>6867</v>
      </c>
      <c r="Q1023" s="0" t="n">
        <f aca="false">LOOKUP(A1023,'budget_gross.tsv'!A$2:A$8468,'budget_gross.tsv'!B$2:B$8468)</f>
        <v>220000000</v>
      </c>
      <c r="R1023" s="0" t="n">
        <f aca="false">LOOKUP(A1023,'budget_gross.tsv'!A$2:A$8468,'budget_gross.tsv'!C$2:C$8468)</f>
        <v>623357910</v>
      </c>
      <c r="S1023" s="1" t="n">
        <f aca="false">R1023-Q1023</f>
        <v>403357910</v>
      </c>
      <c r="T1023" s="2" t="n">
        <f aca="false">Q1023 * 1.07</f>
        <v>235400000</v>
      </c>
      <c r="U1023" s="2" t="n">
        <f aca="false">R1023 * 1.07</f>
        <v>666992963.7</v>
      </c>
      <c r="V1023" s="2" t="n">
        <f aca="false">S1023 * 1.07</f>
        <v>431592963.7</v>
      </c>
      <c r="W1023" s="1" t="n">
        <f aca="false">R1023/Q1023</f>
        <v>2.83344504545455</v>
      </c>
      <c r="X1023" s="3" t="n">
        <v>3</v>
      </c>
    </row>
    <row r="1024" customFormat="false" ht="15" hidden="false" customHeight="false" outlineLevel="0" collapsed="false">
      <c r="A1024" s="0" t="s">
        <v>6868</v>
      </c>
      <c r="B1024" s="0" t="s">
        <v>6869</v>
      </c>
      <c r="C1024" s="0" t="s">
        <v>6870</v>
      </c>
      <c r="D1024" s="0" t="s">
        <v>4016</v>
      </c>
      <c r="E1024" s="0" t="n">
        <v>6.2</v>
      </c>
      <c r="F1024" s="0" t="n">
        <v>55</v>
      </c>
      <c r="G1024" s="5" t="n">
        <v>41184</v>
      </c>
      <c r="H1024" s="0" t="s">
        <v>2273</v>
      </c>
      <c r="I1024" s="0" t="s">
        <v>6871</v>
      </c>
      <c r="J1024" s="6" t="n">
        <v>210282</v>
      </c>
      <c r="K1024" s="0" t="s">
        <v>2770</v>
      </c>
      <c r="L1024" s="5" t="n">
        <v>41040</v>
      </c>
      <c r="M1024" s="0" t="s">
        <v>756</v>
      </c>
      <c r="N1024" s="0" t="s">
        <v>6872</v>
      </c>
      <c r="O1024" s="0" t="s">
        <v>5589</v>
      </c>
      <c r="P1024" s="0" t="s">
        <v>6873</v>
      </c>
      <c r="Q1024" s="0" t="n">
        <f aca="false">LOOKUP(A1024,'budget_gross.tsv'!A$2:A$8468,'budget_gross.tsv'!B$2:B$8468)</f>
        <v>150000000</v>
      </c>
      <c r="R1024" s="0" t="n">
        <f aca="false">LOOKUP(A1024,'budget_gross.tsv'!A$2:A$8468,'budget_gross.tsv'!C$2:C$8468)</f>
        <v>79727149</v>
      </c>
      <c r="S1024" s="1" t="n">
        <f aca="false">R1024-Q1024</f>
        <v>-70272851</v>
      </c>
      <c r="T1024" s="2" t="n">
        <f aca="false">Q1024 * 1.07</f>
        <v>160500000</v>
      </c>
      <c r="U1024" s="2" t="n">
        <f aca="false">R1024 * 1.07</f>
        <v>85308049.43</v>
      </c>
      <c r="V1024" s="2" t="n">
        <f aca="false">S1024 * 1.07</f>
        <v>-75191950.57</v>
      </c>
      <c r="W1024" s="1" t="n">
        <f aca="false">R1024/Q1024</f>
        <v>0.531514326666667</v>
      </c>
      <c r="X1024" s="3" t="n">
        <v>1</v>
      </c>
    </row>
    <row r="1025" customFormat="false" ht="15" hidden="false" customHeight="false" outlineLevel="0" collapsed="false">
      <c r="A1025" s="0" t="s">
        <v>6874</v>
      </c>
      <c r="B1025" s="0" t="s">
        <v>6875</v>
      </c>
      <c r="C1025" s="0" t="s">
        <v>6876</v>
      </c>
      <c r="D1025" s="0" t="s">
        <v>4016</v>
      </c>
      <c r="E1025" s="0" t="n">
        <v>5.7</v>
      </c>
      <c r="F1025" s="0" t="n">
        <v>41</v>
      </c>
      <c r="G1025" s="5" t="n">
        <v>41163</v>
      </c>
      <c r="H1025" s="0" t="s">
        <v>2878</v>
      </c>
      <c r="I1025" s="0" t="s">
        <v>6877</v>
      </c>
      <c r="J1025" s="6" t="n">
        <v>60058</v>
      </c>
      <c r="K1025" s="0" t="s">
        <v>2308</v>
      </c>
      <c r="L1025" s="5" t="n">
        <v>41047</v>
      </c>
      <c r="M1025" s="0" t="s">
        <v>879</v>
      </c>
      <c r="N1025" s="0" t="s">
        <v>437</v>
      </c>
      <c r="O1025" s="0" t="s">
        <v>6878</v>
      </c>
      <c r="P1025" s="0" t="s">
        <v>6879</v>
      </c>
      <c r="Q1025" s="0" t="n">
        <f aca="false">LOOKUP(A1025,'budget_gross.tsv'!A$2:A$8468,'budget_gross.tsv'!B$2:B$8468)</f>
        <v>40000000</v>
      </c>
      <c r="R1025" s="0" t="n">
        <f aca="false">LOOKUP(A1025,'budget_gross.tsv'!A$2:A$8468,'budget_gross.tsv'!C$2:C$8468)</f>
        <v>41152203</v>
      </c>
      <c r="S1025" s="1" t="n">
        <f aca="false">R1025-Q1025</f>
        <v>1152203</v>
      </c>
      <c r="T1025" s="2" t="n">
        <f aca="false">Q1025 * 1.07</f>
        <v>42800000</v>
      </c>
      <c r="U1025" s="2" t="n">
        <f aca="false">R1025 * 1.07</f>
        <v>44032857.21</v>
      </c>
      <c r="V1025" s="2" t="n">
        <f aca="false">S1025 * 1.07</f>
        <v>1232857.21</v>
      </c>
      <c r="W1025" s="1" t="n">
        <f aca="false">R1025/Q1025</f>
        <v>1.028805075</v>
      </c>
      <c r="X1025" s="3" t="n">
        <v>2</v>
      </c>
    </row>
    <row r="1026" customFormat="false" ht="15" hidden="false" customHeight="false" outlineLevel="0" collapsed="false">
      <c r="A1026" s="0" t="s">
        <v>6880</v>
      </c>
      <c r="B1026" s="0" t="s">
        <v>6881</v>
      </c>
      <c r="C1026" s="0" t="s">
        <v>6882</v>
      </c>
      <c r="D1026" s="0" t="s">
        <v>4016</v>
      </c>
      <c r="E1026" s="0" t="n">
        <v>6</v>
      </c>
      <c r="F1026" s="0" t="n">
        <v>42</v>
      </c>
      <c r="G1026" s="5" t="n">
        <v>41205</v>
      </c>
      <c r="H1026" s="0" t="s">
        <v>6883</v>
      </c>
      <c r="I1026" s="0" t="s">
        <v>6884</v>
      </c>
      <c r="J1026" s="6" t="n">
        <v>1610</v>
      </c>
      <c r="K1026" s="0" t="s">
        <v>6885</v>
      </c>
      <c r="L1026" s="5" t="n">
        <v>41047</v>
      </c>
      <c r="M1026" s="0" t="s">
        <v>197</v>
      </c>
      <c r="N1026" s="0" t="s">
        <v>250</v>
      </c>
      <c r="O1026" s="0" t="s">
        <v>28</v>
      </c>
      <c r="P1026" s="0" t="s">
        <v>6886</v>
      </c>
      <c r="Q1026" s="0" t="n">
        <f aca="false">LOOKUP(A1026,'budget_gross.tsv'!A$2:A$8468,'budget_gross.tsv'!B$2:B$8468)</f>
        <v>13000000</v>
      </c>
      <c r="R1026" s="0" t="n">
        <f aca="false">LOOKUP(A1026,'budget_gross.tsv'!A$2:A$8468,'budget_gross.tsv'!C$2:C$8468)</f>
        <v>1830475</v>
      </c>
      <c r="S1026" s="1" t="n">
        <f aca="false">R1026-Q1026</f>
        <v>-11169525</v>
      </c>
      <c r="T1026" s="2" t="n">
        <f aca="false">Q1026 * 1.07</f>
        <v>13910000</v>
      </c>
      <c r="U1026" s="2" t="n">
        <f aca="false">R1026 * 1.07</f>
        <v>1958608.25</v>
      </c>
      <c r="V1026" s="2" t="n">
        <f aca="false">S1026 * 1.07</f>
        <v>-11951391.75</v>
      </c>
      <c r="W1026" s="1" t="n">
        <f aca="false">R1026/Q1026</f>
        <v>0.140805769230769</v>
      </c>
      <c r="X1026" s="3" t="n">
        <v>1</v>
      </c>
    </row>
    <row r="1027" customFormat="false" ht="15" hidden="false" customHeight="false" outlineLevel="0" collapsed="false">
      <c r="A1027" s="0" t="s">
        <v>6887</v>
      </c>
      <c r="B1027" s="0" t="s">
        <v>6888</v>
      </c>
      <c r="C1027" s="0" t="s">
        <v>6889</v>
      </c>
      <c r="D1027" s="0" t="s">
        <v>4016</v>
      </c>
      <c r="E1027" s="0" t="n">
        <v>7.3</v>
      </c>
      <c r="F1027" s="0" t="n">
        <v>62</v>
      </c>
      <c r="G1027" s="5" t="n">
        <v>41170</v>
      </c>
      <c r="H1027" s="0" t="s">
        <v>95</v>
      </c>
      <c r="I1027" s="0" t="s">
        <v>6890</v>
      </c>
      <c r="J1027" s="6" t="n">
        <v>79003</v>
      </c>
      <c r="K1027" s="0" t="s">
        <v>3596</v>
      </c>
      <c r="L1027" s="5" t="n">
        <v>41054</v>
      </c>
      <c r="M1027" s="0" t="s">
        <v>1362</v>
      </c>
      <c r="N1027" s="0" t="s">
        <v>356</v>
      </c>
      <c r="O1027" s="0" t="s">
        <v>6891</v>
      </c>
      <c r="P1027" s="0" t="s">
        <v>6892</v>
      </c>
      <c r="Q1027" s="0" t="n">
        <f aca="false">LOOKUP(A1027,'budget_gross.tsv'!A$2:A$8468,'budget_gross.tsv'!B$2:B$8468)</f>
        <v>10000000</v>
      </c>
      <c r="R1027" s="0" t="n">
        <f aca="false">LOOKUP(A1027,'budget_gross.tsv'!A$2:A$8468,'budget_gross.tsv'!C$2:C$8468)</f>
        <v>46412041</v>
      </c>
      <c r="S1027" s="1" t="n">
        <f aca="false">R1027-Q1027</f>
        <v>36412041</v>
      </c>
      <c r="T1027" s="2" t="n">
        <f aca="false">Q1027 * 1.07</f>
        <v>10700000</v>
      </c>
      <c r="U1027" s="2" t="n">
        <f aca="false">R1027 * 1.07</f>
        <v>49660883.87</v>
      </c>
      <c r="V1027" s="2" t="n">
        <f aca="false">S1027 * 1.07</f>
        <v>38960883.87</v>
      </c>
      <c r="W1027" s="1" t="n">
        <f aca="false">R1027/Q1027</f>
        <v>4.6412041</v>
      </c>
      <c r="X1027" s="3" t="n">
        <v>4</v>
      </c>
    </row>
    <row r="1028" customFormat="false" ht="15" hidden="false" customHeight="false" outlineLevel="0" collapsed="false">
      <c r="A1028" s="0" t="s">
        <v>6893</v>
      </c>
      <c r="B1028" s="0" t="s">
        <v>6894</v>
      </c>
      <c r="C1028" s="0" t="s">
        <v>6895</v>
      </c>
      <c r="D1028" s="0" t="s">
        <v>4016</v>
      </c>
      <c r="E1028" s="0" t="n">
        <v>6.8</v>
      </c>
      <c r="F1028" s="0" t="n">
        <v>58</v>
      </c>
      <c r="G1028" s="5" t="n">
        <v>41243</v>
      </c>
      <c r="H1028" s="0" t="s">
        <v>1397</v>
      </c>
      <c r="I1028" s="0" t="s">
        <v>6896</v>
      </c>
      <c r="J1028" s="6" t="n">
        <v>278798</v>
      </c>
      <c r="K1028" s="0" t="s">
        <v>3827</v>
      </c>
      <c r="L1028" s="5" t="n">
        <v>41054</v>
      </c>
      <c r="M1028" s="0" t="s">
        <v>232</v>
      </c>
      <c r="N1028" s="0" t="s">
        <v>1370</v>
      </c>
      <c r="O1028" s="0" t="s">
        <v>3814</v>
      </c>
      <c r="P1028" s="0" t="s">
        <v>6897</v>
      </c>
      <c r="Q1028" s="0" t="n">
        <f aca="false">LOOKUP(A1028,'budget_gross.tsv'!A$2:A$8468,'budget_gross.tsv'!B$2:B$8468)</f>
        <v>225000000</v>
      </c>
      <c r="R1028" s="0" t="n">
        <f aca="false">LOOKUP(A1028,'budget_gross.tsv'!A$2:A$8468,'budget_gross.tsv'!C$2:C$8468)</f>
        <v>179020854</v>
      </c>
      <c r="S1028" s="1" t="n">
        <f aca="false">R1028-Q1028</f>
        <v>-45979146</v>
      </c>
      <c r="T1028" s="2" t="n">
        <f aca="false">Q1028 * 1.07</f>
        <v>240750000</v>
      </c>
      <c r="U1028" s="2" t="n">
        <f aca="false">R1028 * 1.07</f>
        <v>191552313.78</v>
      </c>
      <c r="V1028" s="2" t="n">
        <f aca="false">S1028 * 1.07</f>
        <v>-49197686.22</v>
      </c>
      <c r="W1028" s="1" t="n">
        <f aca="false">R1028/Q1028</f>
        <v>0.79564824</v>
      </c>
      <c r="X1028" s="3" t="n">
        <v>1</v>
      </c>
    </row>
    <row r="1029" customFormat="false" ht="15" hidden="false" customHeight="false" outlineLevel="0" collapsed="false">
      <c r="A1029" s="0" t="s">
        <v>6898</v>
      </c>
      <c r="B1029" s="0" t="s">
        <v>6899</v>
      </c>
      <c r="C1029" s="0" t="s">
        <v>6900</v>
      </c>
      <c r="D1029" s="0" t="s">
        <v>4016</v>
      </c>
      <c r="E1029" s="0" t="n">
        <v>6.1</v>
      </c>
      <c r="F1029" s="0" t="n">
        <v>57</v>
      </c>
      <c r="G1029" s="5" t="n">
        <v>41163</v>
      </c>
      <c r="H1029" s="0" t="s">
        <v>86</v>
      </c>
      <c r="I1029" s="0" t="s">
        <v>6901</v>
      </c>
      <c r="J1029" s="6" t="n">
        <v>239915</v>
      </c>
      <c r="K1029" s="0" t="s">
        <v>6902</v>
      </c>
      <c r="L1029" s="5" t="n">
        <v>41061</v>
      </c>
      <c r="M1029" s="0" t="s">
        <v>808</v>
      </c>
      <c r="N1029" s="0" t="s">
        <v>1130</v>
      </c>
      <c r="O1029" s="0" t="s">
        <v>6903</v>
      </c>
      <c r="P1029" s="0" t="s">
        <v>6904</v>
      </c>
      <c r="Q1029" s="0" t="n">
        <f aca="false">LOOKUP(A1029,'budget_gross.tsv'!A$2:A$8468,'budget_gross.tsv'!B$2:B$8468)</f>
        <v>170000000</v>
      </c>
      <c r="R1029" s="0" t="n">
        <f aca="false">LOOKUP(A1029,'budget_gross.tsv'!A$2:A$8468,'budget_gross.tsv'!C$2:C$8468)</f>
        <v>155332381</v>
      </c>
      <c r="S1029" s="1" t="n">
        <f aca="false">R1029-Q1029</f>
        <v>-14667619</v>
      </c>
      <c r="T1029" s="2" t="n">
        <f aca="false">Q1029 * 1.07</f>
        <v>181900000</v>
      </c>
      <c r="U1029" s="2" t="n">
        <f aca="false">R1029 * 1.07</f>
        <v>166205647.67</v>
      </c>
      <c r="V1029" s="2" t="n">
        <f aca="false">S1029 * 1.07</f>
        <v>-15694352.33</v>
      </c>
      <c r="W1029" s="1" t="n">
        <f aca="false">R1029/Q1029</f>
        <v>0.913719888235294</v>
      </c>
      <c r="X1029" s="3" t="n">
        <v>1</v>
      </c>
    </row>
    <row r="1030" customFormat="false" ht="15" hidden="false" customHeight="false" outlineLevel="0" collapsed="false">
      <c r="A1030" s="0" t="s">
        <v>6905</v>
      </c>
      <c r="B1030" s="0" t="s">
        <v>6906</v>
      </c>
      <c r="C1030" s="0" t="s">
        <v>6907</v>
      </c>
      <c r="D1030" s="0" t="s">
        <v>4016</v>
      </c>
      <c r="E1030" s="0" t="n">
        <v>5.6</v>
      </c>
      <c r="F1030" s="0" t="s">
        <v>28</v>
      </c>
      <c r="G1030" s="0" t="s">
        <v>28</v>
      </c>
      <c r="H1030" s="0" t="s">
        <v>2406</v>
      </c>
      <c r="I1030" s="0" t="s">
        <v>6908</v>
      </c>
      <c r="J1030" s="0" t="n">
        <v>639</v>
      </c>
      <c r="K1030" s="0" t="s">
        <v>6909</v>
      </c>
      <c r="L1030" s="5" t="n">
        <v>41061</v>
      </c>
      <c r="M1030" s="0" t="s">
        <v>51</v>
      </c>
      <c r="N1030" s="0" t="s">
        <v>925</v>
      </c>
      <c r="O1030" s="0" t="s">
        <v>28</v>
      </c>
      <c r="P1030" s="0" t="s">
        <v>6910</v>
      </c>
      <c r="Q1030" s="0" t="n">
        <f aca="false">LOOKUP(A1030,'budget_gross.tsv'!A$2:A$8468,'budget_gross.tsv'!B$2:B$8468)</f>
        <v>1000000</v>
      </c>
      <c r="R1030" s="0" t="n">
        <f aca="false">LOOKUP(A1030,'budget_gross.tsv'!A$2:A$8468,'budget_gross.tsv'!C$2:C$8468)</f>
        <v>96734</v>
      </c>
      <c r="S1030" s="1" t="n">
        <f aca="false">R1030-Q1030</f>
        <v>-903266</v>
      </c>
      <c r="T1030" s="2" t="n">
        <f aca="false">Q1030 * 1.07</f>
        <v>1070000</v>
      </c>
      <c r="U1030" s="2" t="n">
        <f aca="false">R1030 * 1.07</f>
        <v>103505.38</v>
      </c>
      <c r="V1030" s="2" t="n">
        <f aca="false">S1030 * 1.07</f>
        <v>-966494.62</v>
      </c>
      <c r="W1030" s="1" t="n">
        <f aca="false">R1030/Q1030</f>
        <v>0.096734</v>
      </c>
      <c r="X1030" s="3" t="n">
        <v>1</v>
      </c>
    </row>
    <row r="1031" customFormat="false" ht="15" hidden="false" customHeight="false" outlineLevel="0" collapsed="false">
      <c r="A1031" s="0" t="s">
        <v>6911</v>
      </c>
      <c r="B1031" s="0" t="s">
        <v>6912</v>
      </c>
      <c r="C1031" s="0" t="s">
        <v>6913</v>
      </c>
      <c r="D1031" s="0" t="s">
        <v>4016</v>
      </c>
      <c r="E1031" s="0" t="n">
        <v>5.9</v>
      </c>
      <c r="F1031" s="0" t="n">
        <v>47</v>
      </c>
      <c r="G1031" s="5" t="n">
        <v>41191</v>
      </c>
      <c r="H1031" s="0" t="s">
        <v>2187</v>
      </c>
      <c r="I1031" s="0" t="s">
        <v>6914</v>
      </c>
      <c r="J1031" s="6" t="n">
        <v>64491</v>
      </c>
      <c r="K1031" s="0" t="s">
        <v>2523</v>
      </c>
      <c r="L1031" s="5" t="n">
        <v>41075</v>
      </c>
      <c r="M1031" s="0" t="s">
        <v>1271</v>
      </c>
      <c r="N1031" s="0" t="s">
        <v>2666</v>
      </c>
      <c r="O1031" s="0" t="s">
        <v>674</v>
      </c>
      <c r="P1031" s="0" t="s">
        <v>6915</v>
      </c>
      <c r="Q1031" s="0" t="n">
        <f aca="false">LOOKUP(A1031,'budget_gross.tsv'!A$2:A$8468,'budget_gross.tsv'!B$2:B$8468)</f>
        <v>75000000</v>
      </c>
      <c r="R1031" s="0" t="n">
        <f aca="false">LOOKUP(A1031,'budget_gross.tsv'!A$2:A$8468,'budget_gross.tsv'!C$2:C$8468)</f>
        <v>38518613</v>
      </c>
      <c r="S1031" s="1" t="n">
        <f aca="false">R1031-Q1031</f>
        <v>-36481387</v>
      </c>
      <c r="T1031" s="2" t="n">
        <f aca="false">Q1031 * 1.07</f>
        <v>80250000</v>
      </c>
      <c r="U1031" s="2" t="n">
        <f aca="false">R1031 * 1.07</f>
        <v>41214915.91</v>
      </c>
      <c r="V1031" s="2" t="n">
        <f aca="false">S1031 * 1.07</f>
        <v>-39035084.09</v>
      </c>
      <c r="W1031" s="1" t="n">
        <f aca="false">R1031/Q1031</f>
        <v>0.513581506666667</v>
      </c>
      <c r="X1031" s="3" t="n">
        <v>1</v>
      </c>
    </row>
    <row r="1032" customFormat="false" ht="15" hidden="false" customHeight="false" outlineLevel="0" collapsed="false">
      <c r="A1032" s="0" t="s">
        <v>6916</v>
      </c>
      <c r="B1032" s="0" t="s">
        <v>6917</v>
      </c>
      <c r="C1032" s="0" t="s">
        <v>6918</v>
      </c>
      <c r="D1032" s="0" t="s">
        <v>4016</v>
      </c>
      <c r="E1032" s="0" t="n">
        <v>6.8</v>
      </c>
      <c r="F1032" s="0" t="n">
        <v>75</v>
      </c>
      <c r="G1032" s="5" t="n">
        <v>41142</v>
      </c>
      <c r="H1032" s="0" t="s">
        <v>1908</v>
      </c>
      <c r="I1032" s="0" t="s">
        <v>6919</v>
      </c>
      <c r="J1032" s="6" t="n">
        <v>49765</v>
      </c>
      <c r="K1032" s="0" t="s">
        <v>5845</v>
      </c>
      <c r="L1032" s="5" t="n">
        <v>41082</v>
      </c>
      <c r="M1032" s="0" t="s">
        <v>313</v>
      </c>
      <c r="N1032" s="0" t="s">
        <v>1945</v>
      </c>
      <c r="O1032" s="0" t="s">
        <v>6920</v>
      </c>
      <c r="P1032" s="0" t="s">
        <v>6921</v>
      </c>
      <c r="Q1032" s="0" t="n">
        <f aca="false">LOOKUP(A1032,'budget_gross.tsv'!A$2:A$8468,'budget_gross.tsv'!B$2:B$8468)</f>
        <v>5000000</v>
      </c>
      <c r="R1032" s="0" t="n">
        <f aca="false">LOOKUP(A1032,'budget_gross.tsv'!A$2:A$8468,'budget_gross.tsv'!C$2:C$8468)</f>
        <v>9203192</v>
      </c>
      <c r="S1032" s="1" t="n">
        <f aca="false">R1032-Q1032</f>
        <v>4203192</v>
      </c>
      <c r="T1032" s="2" t="n">
        <f aca="false">Q1032 * 1.07</f>
        <v>5350000</v>
      </c>
      <c r="U1032" s="2" t="n">
        <f aca="false">R1032 * 1.07</f>
        <v>9847415.44</v>
      </c>
      <c r="V1032" s="2" t="n">
        <f aca="false">S1032 * 1.07</f>
        <v>4497415.44</v>
      </c>
      <c r="W1032" s="1" t="n">
        <f aca="false">R1032/Q1032</f>
        <v>1.8406384</v>
      </c>
      <c r="X1032" s="3" t="n">
        <v>2</v>
      </c>
    </row>
    <row r="1033" customFormat="false" ht="15" hidden="false" customHeight="false" outlineLevel="0" collapsed="false">
      <c r="A1033" s="0" t="s">
        <v>6922</v>
      </c>
      <c r="B1033" s="0" t="s">
        <v>6923</v>
      </c>
      <c r="C1033" s="0" t="s">
        <v>6924</v>
      </c>
      <c r="D1033" s="0" t="s">
        <v>4016</v>
      </c>
      <c r="E1033" s="0" t="n">
        <v>4.8</v>
      </c>
      <c r="F1033" s="0" t="n">
        <v>42</v>
      </c>
      <c r="G1033" s="5" t="n">
        <v>41205</v>
      </c>
      <c r="H1033" s="0" t="s">
        <v>2878</v>
      </c>
      <c r="I1033" s="0" t="s">
        <v>6925</v>
      </c>
      <c r="J1033" s="6" t="n">
        <v>7822</v>
      </c>
      <c r="K1033" s="0" t="s">
        <v>5735</v>
      </c>
      <c r="L1033" s="5" t="n">
        <v>41089</v>
      </c>
      <c r="M1033" s="0" t="s">
        <v>552</v>
      </c>
      <c r="N1033" s="0" t="s">
        <v>729</v>
      </c>
      <c r="O1033" s="0" t="s">
        <v>563</v>
      </c>
      <c r="P1033" s="0" t="s">
        <v>6926</v>
      </c>
      <c r="Q1033" s="0" t="n">
        <f aca="false">LOOKUP(A1033,'budget_gross.tsv'!A$2:A$8468,'budget_gross.tsv'!B$2:B$8468)</f>
        <v>20000000</v>
      </c>
      <c r="R1033" s="0" t="n">
        <f aca="false">LOOKUP(A1033,'budget_gross.tsv'!A$2:A$8468,'budget_gross.tsv'!C$2:C$8468)</f>
        <v>65653242</v>
      </c>
      <c r="S1033" s="1" t="n">
        <f aca="false">R1033-Q1033</f>
        <v>45653242</v>
      </c>
      <c r="T1033" s="2" t="n">
        <f aca="false">Q1033 * 1.07</f>
        <v>21400000</v>
      </c>
      <c r="U1033" s="2" t="n">
        <f aca="false">R1033 * 1.07</f>
        <v>70248968.94</v>
      </c>
      <c r="V1033" s="2" t="n">
        <f aca="false">S1033 * 1.07</f>
        <v>48848968.94</v>
      </c>
      <c r="W1033" s="1" t="n">
        <f aca="false">R1033/Q1033</f>
        <v>3.2826621</v>
      </c>
      <c r="X1033" s="3" t="n">
        <v>3</v>
      </c>
    </row>
    <row r="1034" customFormat="false" ht="15" hidden="false" customHeight="false" outlineLevel="0" collapsed="false">
      <c r="A1034" s="0" t="s">
        <v>6927</v>
      </c>
      <c r="B1034" s="0" t="s">
        <v>6928</v>
      </c>
      <c r="C1034" s="0" t="s">
        <v>6929</v>
      </c>
      <c r="D1034" s="0" t="s">
        <v>4016</v>
      </c>
      <c r="E1034" s="0" t="n">
        <v>7.8</v>
      </c>
      <c r="F1034" s="0" t="n">
        <v>84</v>
      </c>
      <c r="G1034" s="5" t="n">
        <v>41198</v>
      </c>
      <c r="H1034" s="0" t="s">
        <v>1432</v>
      </c>
      <c r="I1034" s="0" t="s">
        <v>6930</v>
      </c>
      <c r="J1034" s="6" t="n">
        <v>254742</v>
      </c>
      <c r="K1034" s="0" t="s">
        <v>2723</v>
      </c>
      <c r="L1034" s="5" t="n">
        <v>41089</v>
      </c>
      <c r="M1034" s="0" t="s">
        <v>272</v>
      </c>
      <c r="N1034" s="0" t="s">
        <v>33</v>
      </c>
      <c r="O1034" s="0" t="s">
        <v>6931</v>
      </c>
      <c r="P1034" s="0" t="s">
        <v>6932</v>
      </c>
      <c r="Q1034" s="0" t="n">
        <f aca="false">LOOKUP(A1034,'budget_gross.tsv'!A$2:A$8468,'budget_gross.tsv'!B$2:B$8468)</f>
        <v>16000000</v>
      </c>
      <c r="R1034" s="0" t="n">
        <f aca="false">LOOKUP(A1034,'budget_gross.tsv'!A$2:A$8468,'budget_gross.tsv'!C$2:C$8468)</f>
        <v>45512466</v>
      </c>
      <c r="S1034" s="1" t="n">
        <f aca="false">R1034-Q1034</f>
        <v>29512466</v>
      </c>
      <c r="T1034" s="2" t="n">
        <f aca="false">Q1034 * 1.07</f>
        <v>17120000</v>
      </c>
      <c r="U1034" s="2" t="n">
        <f aca="false">R1034 * 1.07</f>
        <v>48698338.62</v>
      </c>
      <c r="V1034" s="2" t="n">
        <f aca="false">S1034 * 1.07</f>
        <v>31578338.62</v>
      </c>
      <c r="W1034" s="1" t="n">
        <f aca="false">R1034/Q1034</f>
        <v>2.844529125</v>
      </c>
      <c r="X1034" s="3" t="n">
        <v>3</v>
      </c>
    </row>
    <row r="1035" customFormat="false" ht="15" hidden="false" customHeight="false" outlineLevel="0" collapsed="false">
      <c r="A1035" s="0" t="s">
        <v>6933</v>
      </c>
      <c r="B1035" s="0" t="s">
        <v>6934</v>
      </c>
      <c r="C1035" s="0" t="s">
        <v>6935</v>
      </c>
      <c r="D1035" s="0" t="s">
        <v>4016</v>
      </c>
      <c r="E1035" s="0" t="n">
        <v>7.1</v>
      </c>
      <c r="F1035" s="0" t="n">
        <v>49</v>
      </c>
      <c r="G1035" s="5" t="n">
        <v>41184</v>
      </c>
      <c r="H1035" s="0" t="s">
        <v>67</v>
      </c>
      <c r="I1035" s="0" t="s">
        <v>6936</v>
      </c>
      <c r="J1035" s="6" t="n">
        <v>35800</v>
      </c>
      <c r="K1035" s="0" t="s">
        <v>6937</v>
      </c>
      <c r="L1035" s="5" t="n">
        <v>41089</v>
      </c>
      <c r="M1035" s="0" t="s">
        <v>552</v>
      </c>
      <c r="N1035" s="0" t="s">
        <v>356</v>
      </c>
      <c r="O1035" s="0" t="s">
        <v>28</v>
      </c>
      <c r="P1035" s="0" t="s">
        <v>6938</v>
      </c>
      <c r="Q1035" s="0" t="n">
        <f aca="false">LOOKUP(A1035,'budget_gross.tsv'!A$2:A$8468,'budget_gross.tsv'!B$2:B$8468)</f>
        <v>16000000</v>
      </c>
      <c r="R1035" s="0" t="n">
        <f aca="false">LOOKUP(A1035,'budget_gross.tsv'!A$2:A$8468,'budget_gross.tsv'!C$2:C$8468)</f>
        <v>12412386</v>
      </c>
      <c r="S1035" s="1" t="n">
        <f aca="false">R1035-Q1035</f>
        <v>-3587614</v>
      </c>
      <c r="T1035" s="2" t="n">
        <f aca="false">Q1035 * 1.07</f>
        <v>17120000</v>
      </c>
      <c r="U1035" s="2" t="n">
        <f aca="false">R1035 * 1.07</f>
        <v>13281253.02</v>
      </c>
      <c r="V1035" s="2" t="n">
        <f aca="false">S1035 * 1.07</f>
        <v>-3838746.98</v>
      </c>
      <c r="W1035" s="1" t="n">
        <f aca="false">R1035/Q1035</f>
        <v>0.775774125</v>
      </c>
      <c r="X1035" s="3" t="n">
        <v>1</v>
      </c>
    </row>
    <row r="1036" customFormat="false" ht="15" hidden="false" customHeight="false" outlineLevel="0" collapsed="false">
      <c r="A1036" s="0" t="s">
        <v>6939</v>
      </c>
      <c r="B1036" s="0" t="s">
        <v>6940</v>
      </c>
      <c r="C1036" s="0" t="s">
        <v>6941</v>
      </c>
      <c r="D1036" s="0" t="s">
        <v>4016</v>
      </c>
      <c r="E1036" s="0" t="n">
        <v>7</v>
      </c>
      <c r="F1036" s="0" t="n">
        <v>66</v>
      </c>
      <c r="G1036" s="5" t="n">
        <v>41222</v>
      </c>
      <c r="H1036" s="0" t="s">
        <v>1397</v>
      </c>
      <c r="I1036" s="0" t="s">
        <v>6942</v>
      </c>
      <c r="J1036" s="6" t="n">
        <v>474291</v>
      </c>
      <c r="K1036" s="0" t="s">
        <v>6943</v>
      </c>
      <c r="L1036" s="5" t="n">
        <v>41093</v>
      </c>
      <c r="M1036" s="0" t="s">
        <v>672</v>
      </c>
      <c r="N1036" s="0" t="s">
        <v>801</v>
      </c>
      <c r="O1036" s="0" t="s">
        <v>6944</v>
      </c>
      <c r="P1036" s="0" t="s">
        <v>6945</v>
      </c>
      <c r="Q1036" s="0" t="n">
        <f aca="false">LOOKUP(A1036,'budget_gross.tsv'!A$2:A$8468,'budget_gross.tsv'!B$2:B$8468)</f>
        <v>230000000</v>
      </c>
      <c r="R1036" s="0" t="n">
        <f aca="false">LOOKUP(A1036,'budget_gross.tsv'!A$2:A$8468,'budget_gross.tsv'!C$2:C$8468)</f>
        <v>262030663</v>
      </c>
      <c r="S1036" s="1" t="n">
        <f aca="false">R1036-Q1036</f>
        <v>32030663</v>
      </c>
      <c r="T1036" s="2" t="n">
        <f aca="false">Q1036 * 1.07</f>
        <v>246100000</v>
      </c>
      <c r="U1036" s="2" t="n">
        <f aca="false">R1036 * 1.07</f>
        <v>280372809.41</v>
      </c>
      <c r="V1036" s="2" t="n">
        <f aca="false">S1036 * 1.07</f>
        <v>34272809.41</v>
      </c>
      <c r="W1036" s="1" t="n">
        <f aca="false">R1036/Q1036</f>
        <v>1.13926375217391</v>
      </c>
      <c r="X1036" s="3" t="n">
        <v>2</v>
      </c>
    </row>
    <row r="1037" customFormat="false" ht="15" hidden="false" customHeight="false" outlineLevel="0" collapsed="false">
      <c r="A1037" s="0" t="s">
        <v>6946</v>
      </c>
      <c r="B1037" s="0" t="s">
        <v>6947</v>
      </c>
      <c r="C1037" s="0" t="s">
        <v>6948</v>
      </c>
      <c r="D1037" s="0" t="s">
        <v>4016</v>
      </c>
      <c r="E1037" s="0" t="n">
        <v>2</v>
      </c>
      <c r="F1037" s="0" t="s">
        <v>28</v>
      </c>
      <c r="G1037" s="0" t="s">
        <v>28</v>
      </c>
      <c r="H1037" s="0" t="s">
        <v>6949</v>
      </c>
      <c r="I1037" s="0" t="s">
        <v>6950</v>
      </c>
      <c r="J1037" s="0" t="n">
        <v>366</v>
      </c>
      <c r="K1037" s="0" t="s">
        <v>6951</v>
      </c>
      <c r="L1037" s="5" t="n">
        <v>41103</v>
      </c>
      <c r="M1037" s="0" t="s">
        <v>107</v>
      </c>
      <c r="N1037" s="0" t="s">
        <v>356</v>
      </c>
      <c r="O1037" s="0" t="s">
        <v>28</v>
      </c>
      <c r="P1037" s="0" t="s">
        <v>6952</v>
      </c>
      <c r="Q1037" s="0" t="n">
        <f aca="false">LOOKUP(A1037,'budget_gross.tsv'!A$2:A$8468,'budget_gross.tsv'!B$2:B$8468)</f>
        <v>10000000</v>
      </c>
      <c r="R1037" s="0" t="n">
        <f aca="false">LOOKUP(A1037,'budget_gross.tsv'!A$2:A$8468,'budget_gross.tsv'!C$2:C$8468)</f>
        <v>110251</v>
      </c>
      <c r="S1037" s="1" t="n">
        <f aca="false">R1037-Q1037</f>
        <v>-9889749</v>
      </c>
      <c r="T1037" s="2" t="n">
        <f aca="false">Q1037 * 1.07</f>
        <v>10700000</v>
      </c>
      <c r="U1037" s="2" t="n">
        <f aca="false">R1037 * 1.07</f>
        <v>117968.57</v>
      </c>
      <c r="V1037" s="2" t="n">
        <f aca="false">S1037 * 1.07</f>
        <v>-10582031.43</v>
      </c>
      <c r="W1037" s="1" t="n">
        <f aca="false">R1037/Q1037</f>
        <v>0.0110251</v>
      </c>
      <c r="X1037" s="3" t="n">
        <v>1</v>
      </c>
    </row>
    <row r="1038" customFormat="false" ht="15" hidden="false" customHeight="false" outlineLevel="0" collapsed="false">
      <c r="A1038" s="0" t="s">
        <v>6953</v>
      </c>
      <c r="B1038" s="0" t="s">
        <v>6954</v>
      </c>
      <c r="C1038" s="0" t="s">
        <v>6955</v>
      </c>
      <c r="D1038" s="0" t="s">
        <v>4016</v>
      </c>
      <c r="E1038" s="0" t="n">
        <v>8.5</v>
      </c>
      <c r="F1038" s="0" t="n">
        <v>78</v>
      </c>
      <c r="G1038" s="5" t="n">
        <v>41246</v>
      </c>
      <c r="H1038" s="0" t="s">
        <v>2273</v>
      </c>
      <c r="I1038" s="0" t="s">
        <v>6956</v>
      </c>
      <c r="J1038" s="6" t="n">
        <v>1228378</v>
      </c>
      <c r="K1038" s="0" t="s">
        <v>5260</v>
      </c>
      <c r="L1038" s="5" t="n">
        <v>41110</v>
      </c>
      <c r="M1038" s="0" t="s">
        <v>1151</v>
      </c>
      <c r="N1038" s="0" t="s">
        <v>863</v>
      </c>
      <c r="O1038" s="0" t="s">
        <v>6957</v>
      </c>
      <c r="P1038" s="0" t="s">
        <v>6958</v>
      </c>
      <c r="Q1038" s="0" t="n">
        <f aca="false">LOOKUP(A1038,'budget_gross.tsv'!A$2:A$8468,'budget_gross.tsv'!B$2:B$8468)</f>
        <v>250000000</v>
      </c>
      <c r="R1038" s="0" t="n">
        <f aca="false">LOOKUP(A1038,'budget_gross.tsv'!A$2:A$8468,'budget_gross.tsv'!C$2:C$8468)</f>
        <v>448139099</v>
      </c>
      <c r="S1038" s="1" t="n">
        <f aca="false">R1038-Q1038</f>
        <v>198139099</v>
      </c>
      <c r="T1038" s="2" t="n">
        <f aca="false">Q1038 * 1.07</f>
        <v>267500000</v>
      </c>
      <c r="U1038" s="2" t="n">
        <f aca="false">R1038 * 1.07</f>
        <v>479508835.93</v>
      </c>
      <c r="V1038" s="2" t="n">
        <f aca="false">S1038 * 1.07</f>
        <v>212008835.93</v>
      </c>
      <c r="W1038" s="1" t="n">
        <f aca="false">R1038/Q1038</f>
        <v>1.792556396</v>
      </c>
      <c r="X1038" s="3" t="n">
        <v>2</v>
      </c>
    </row>
    <row r="1039" customFormat="false" ht="15" hidden="false" customHeight="false" outlineLevel="0" collapsed="false">
      <c r="A1039" s="0" t="s">
        <v>6959</v>
      </c>
      <c r="B1039" s="0" t="s">
        <v>6960</v>
      </c>
      <c r="C1039" s="0" t="s">
        <v>6961</v>
      </c>
      <c r="D1039" s="0" t="s">
        <v>4016</v>
      </c>
      <c r="E1039" s="0" t="n">
        <v>6.5</v>
      </c>
      <c r="F1039" s="0" t="n">
        <v>43</v>
      </c>
      <c r="G1039" s="5" t="n">
        <v>41240</v>
      </c>
      <c r="H1039" s="0" t="s">
        <v>2377</v>
      </c>
      <c r="I1039" s="0" t="s">
        <v>6962</v>
      </c>
      <c r="J1039" s="6" t="n">
        <v>47621</v>
      </c>
      <c r="K1039" s="0" t="s">
        <v>6963</v>
      </c>
      <c r="L1039" s="5" t="n">
        <v>41117</v>
      </c>
      <c r="M1039" s="0" t="s">
        <v>258</v>
      </c>
      <c r="N1039" s="0" t="s">
        <v>4502</v>
      </c>
      <c r="O1039" s="0" t="s">
        <v>90</v>
      </c>
      <c r="P1039" s="0" t="s">
        <v>6964</v>
      </c>
      <c r="Q1039" s="0" t="n">
        <f aca="false">LOOKUP(A1039,'budget_gross.tsv'!A$2:A$8468,'budget_gross.tsv'!B$2:B$8468)</f>
        <v>33000000</v>
      </c>
      <c r="R1039" s="0" t="n">
        <f aca="false">LOOKUP(A1039,'budget_gross.tsv'!A$2:A$8468,'budget_gross.tsv'!C$2:C$8468)</f>
        <v>35074677</v>
      </c>
      <c r="S1039" s="1" t="n">
        <f aca="false">R1039-Q1039</f>
        <v>2074677</v>
      </c>
      <c r="T1039" s="2" t="n">
        <f aca="false">Q1039 * 1.07</f>
        <v>35310000</v>
      </c>
      <c r="U1039" s="2" t="n">
        <f aca="false">R1039 * 1.07</f>
        <v>37529904.39</v>
      </c>
      <c r="V1039" s="2" t="n">
        <f aca="false">S1039 * 1.07</f>
        <v>2219904.39</v>
      </c>
      <c r="W1039" s="1" t="n">
        <f aca="false">R1039/Q1039</f>
        <v>1.062869</v>
      </c>
      <c r="X1039" s="3" t="n">
        <v>2</v>
      </c>
    </row>
    <row r="1040" customFormat="false" ht="15" hidden="false" customHeight="false" outlineLevel="0" collapsed="false">
      <c r="A1040" s="0" t="s">
        <v>6965</v>
      </c>
      <c r="B1040" s="0" t="s">
        <v>6966</v>
      </c>
      <c r="C1040" s="0" t="s">
        <v>6967</v>
      </c>
      <c r="D1040" s="0" t="s">
        <v>4016</v>
      </c>
      <c r="E1040" s="0" t="n">
        <v>6.3</v>
      </c>
      <c r="F1040" s="0" t="n">
        <v>43</v>
      </c>
      <c r="G1040" s="5" t="n">
        <v>41261</v>
      </c>
      <c r="H1040" s="0" t="s">
        <v>1397</v>
      </c>
      <c r="I1040" s="0" t="s">
        <v>6968</v>
      </c>
      <c r="J1040" s="6" t="n">
        <v>211669</v>
      </c>
      <c r="K1040" s="0" t="s">
        <v>6969</v>
      </c>
      <c r="L1040" s="5" t="n">
        <v>41124</v>
      </c>
      <c r="M1040" s="0" t="s">
        <v>355</v>
      </c>
      <c r="N1040" s="0" t="s">
        <v>6970</v>
      </c>
      <c r="O1040" s="0" t="s">
        <v>563</v>
      </c>
      <c r="P1040" s="0" t="s">
        <v>6971</v>
      </c>
      <c r="Q1040" s="0" t="n">
        <f aca="false">LOOKUP(A1040,'budget_gross.tsv'!A$2:A$8468,'budget_gross.tsv'!B$2:B$8468)</f>
        <v>125000000</v>
      </c>
      <c r="R1040" s="0" t="n">
        <f aca="false">LOOKUP(A1040,'budget_gross.tsv'!A$2:A$8468,'budget_gross.tsv'!C$2:C$8468)</f>
        <v>58877969</v>
      </c>
      <c r="S1040" s="1" t="n">
        <f aca="false">R1040-Q1040</f>
        <v>-66122031</v>
      </c>
      <c r="T1040" s="2" t="n">
        <f aca="false">Q1040 * 1.07</f>
        <v>133750000</v>
      </c>
      <c r="U1040" s="2" t="n">
        <f aca="false">R1040 * 1.07</f>
        <v>62999426.83</v>
      </c>
      <c r="V1040" s="2" t="n">
        <f aca="false">S1040 * 1.07</f>
        <v>-70750573.17</v>
      </c>
      <c r="W1040" s="1" t="n">
        <f aca="false">R1040/Q1040</f>
        <v>0.471023752</v>
      </c>
      <c r="X1040" s="3" t="n">
        <v>1</v>
      </c>
    </row>
    <row r="1041" customFormat="false" ht="15" hidden="false" customHeight="false" outlineLevel="0" collapsed="false">
      <c r="A1041" s="0" t="s">
        <v>6972</v>
      </c>
      <c r="B1041" s="0" t="s">
        <v>6973</v>
      </c>
      <c r="C1041" s="0" t="s">
        <v>6974</v>
      </c>
      <c r="D1041" s="0" t="s">
        <v>4016</v>
      </c>
      <c r="E1041" s="0" t="n">
        <v>6.3</v>
      </c>
      <c r="F1041" s="0" t="n">
        <v>65</v>
      </c>
      <c r="G1041" s="5" t="n">
        <v>41247</v>
      </c>
      <c r="H1041" s="0" t="s">
        <v>1397</v>
      </c>
      <c r="I1041" s="0" t="s">
        <v>6975</v>
      </c>
      <c r="J1041" s="6" t="n">
        <v>35860</v>
      </c>
      <c r="K1041" s="0" t="s">
        <v>2517</v>
      </c>
      <c r="L1041" s="5" t="n">
        <v>41129</v>
      </c>
      <c r="M1041" s="0" t="s">
        <v>249</v>
      </c>
      <c r="N1041" s="0" t="s">
        <v>437</v>
      </c>
      <c r="O1041" s="0" t="s">
        <v>6976</v>
      </c>
      <c r="P1041" s="0" t="s">
        <v>6977</v>
      </c>
      <c r="Q1041" s="0" t="n">
        <f aca="false">LOOKUP(A1041,'budget_gross.tsv'!A$2:A$8468,'budget_gross.tsv'!B$2:B$8468)</f>
        <v>30000000</v>
      </c>
      <c r="R1041" s="0" t="n">
        <f aca="false">LOOKUP(A1041,'budget_gross.tsv'!A$2:A$8468,'budget_gross.tsv'!C$2:C$8468)</f>
        <v>63536011</v>
      </c>
      <c r="S1041" s="1" t="n">
        <f aca="false">R1041-Q1041</f>
        <v>33536011</v>
      </c>
      <c r="T1041" s="2" t="n">
        <f aca="false">Q1041 * 1.07</f>
        <v>32100000</v>
      </c>
      <c r="U1041" s="2" t="n">
        <f aca="false">R1041 * 1.07</f>
        <v>67983531.77</v>
      </c>
      <c r="V1041" s="2" t="n">
        <f aca="false">S1041 * 1.07</f>
        <v>35883531.77</v>
      </c>
      <c r="W1041" s="1" t="n">
        <f aca="false">R1041/Q1041</f>
        <v>2.11786703333333</v>
      </c>
      <c r="X1041" s="3" t="n">
        <v>3</v>
      </c>
    </row>
    <row r="1042" customFormat="false" ht="15" hidden="false" customHeight="false" outlineLevel="0" collapsed="false">
      <c r="A1042" s="0" t="s">
        <v>6978</v>
      </c>
      <c r="B1042" s="0" t="s">
        <v>6979</v>
      </c>
      <c r="C1042" s="0" t="s">
        <v>6980</v>
      </c>
      <c r="D1042" s="0" t="s">
        <v>4016</v>
      </c>
      <c r="E1042" s="0" t="n">
        <v>7.1</v>
      </c>
      <c r="F1042" s="0" t="n">
        <v>67</v>
      </c>
      <c r="G1042" s="5" t="n">
        <v>41492</v>
      </c>
      <c r="H1042" s="0" t="s">
        <v>2461</v>
      </c>
      <c r="I1042" s="0" t="s">
        <v>6981</v>
      </c>
      <c r="J1042" s="6" t="n">
        <v>11182</v>
      </c>
      <c r="K1042" s="0" t="s">
        <v>6982</v>
      </c>
      <c r="L1042" s="5" t="n">
        <v>41130</v>
      </c>
      <c r="M1042" s="0" t="s">
        <v>180</v>
      </c>
      <c r="N1042" s="0" t="s">
        <v>2464</v>
      </c>
      <c r="O1042" s="0" t="s">
        <v>6983</v>
      </c>
      <c r="P1042" s="0" t="s">
        <v>6984</v>
      </c>
      <c r="Q1042" s="0" t="n">
        <f aca="false">LOOKUP(A1042,'budget_gross.tsv'!A$2:A$8468,'budget_gross.tsv'!B$2:B$8468)</f>
        <v>10000000</v>
      </c>
      <c r="R1042" s="0" t="n">
        <f aca="false">LOOKUP(A1042,'budget_gross.tsv'!A$2:A$8468,'budget_gross.tsv'!C$2:C$8468)</f>
        <v>2448455</v>
      </c>
      <c r="S1042" s="1" t="n">
        <f aca="false">R1042-Q1042</f>
        <v>-7551545</v>
      </c>
      <c r="T1042" s="2" t="n">
        <f aca="false">Q1042 * 1.07</f>
        <v>10700000</v>
      </c>
      <c r="U1042" s="2" t="n">
        <f aca="false">R1042 * 1.07</f>
        <v>2619846.85</v>
      </c>
      <c r="V1042" s="2" t="n">
        <f aca="false">S1042 * 1.07</f>
        <v>-8080153.15</v>
      </c>
      <c r="W1042" s="1" t="n">
        <f aca="false">R1042/Q1042</f>
        <v>0.2448455</v>
      </c>
      <c r="X1042" s="3" t="n">
        <v>1</v>
      </c>
    </row>
    <row r="1043" customFormat="false" ht="15" hidden="false" customHeight="false" outlineLevel="0" collapsed="false">
      <c r="A1043" s="0" t="s">
        <v>6985</v>
      </c>
      <c r="B1043" s="0" t="s">
        <v>6986</v>
      </c>
      <c r="C1043" s="0" t="s">
        <v>6987</v>
      </c>
      <c r="D1043" s="0" t="s">
        <v>4016</v>
      </c>
      <c r="E1043" s="0" t="n">
        <v>6.7</v>
      </c>
      <c r="F1043" s="0" t="n">
        <v>61</v>
      </c>
      <c r="G1043" s="5" t="n">
        <v>41254</v>
      </c>
      <c r="H1043" s="0" t="s">
        <v>86</v>
      </c>
      <c r="I1043" s="0" t="s">
        <v>6988</v>
      </c>
      <c r="J1043" s="6" t="n">
        <v>246143</v>
      </c>
      <c r="K1043" s="0" t="s">
        <v>5529</v>
      </c>
      <c r="L1043" s="5" t="n">
        <v>41131</v>
      </c>
      <c r="M1043" s="0" t="s">
        <v>656</v>
      </c>
      <c r="N1043" s="0" t="s">
        <v>6970</v>
      </c>
      <c r="O1043" s="0" t="s">
        <v>438</v>
      </c>
      <c r="P1043" s="0" t="s">
        <v>6989</v>
      </c>
      <c r="Q1043" s="0" t="n">
        <f aca="false">LOOKUP(A1043,'budget_gross.tsv'!A$2:A$8468,'budget_gross.tsv'!B$2:B$8468)</f>
        <v>125000000</v>
      </c>
      <c r="R1043" s="0" t="n">
        <f aca="false">LOOKUP(A1043,'budget_gross.tsv'!A$2:A$8468,'budget_gross.tsv'!C$2:C$8468)</f>
        <v>113203870</v>
      </c>
      <c r="S1043" s="1" t="n">
        <f aca="false">R1043-Q1043</f>
        <v>-11796130</v>
      </c>
      <c r="T1043" s="2" t="n">
        <f aca="false">Q1043 * 1.07</f>
        <v>133750000</v>
      </c>
      <c r="U1043" s="2" t="n">
        <f aca="false">R1043 * 1.07</f>
        <v>121128140.9</v>
      </c>
      <c r="V1043" s="2" t="n">
        <f aca="false">S1043 * 1.07</f>
        <v>-12621859.1</v>
      </c>
      <c r="W1043" s="1" t="n">
        <f aca="false">R1043/Q1043</f>
        <v>0.90563096</v>
      </c>
      <c r="X1043" s="3" t="n">
        <v>1</v>
      </c>
    </row>
    <row r="1044" customFormat="false" ht="15" hidden="false" customHeight="false" outlineLevel="0" collapsed="false">
      <c r="A1044" s="0" t="s">
        <v>6990</v>
      </c>
      <c r="B1044" s="0" t="s">
        <v>6991</v>
      </c>
      <c r="C1044" s="0" t="s">
        <v>6992</v>
      </c>
      <c r="D1044" s="0" t="s">
        <v>4016</v>
      </c>
      <c r="E1044" s="0" t="n">
        <v>5.6</v>
      </c>
      <c r="F1044" s="0" t="n">
        <v>45</v>
      </c>
      <c r="G1044" s="5" t="n">
        <v>41163</v>
      </c>
      <c r="H1044" s="0" t="s">
        <v>6993</v>
      </c>
      <c r="I1044" s="0" t="s">
        <v>6994</v>
      </c>
      <c r="J1044" s="6" t="n">
        <v>5755</v>
      </c>
      <c r="K1044" s="0" t="s">
        <v>3750</v>
      </c>
      <c r="L1044" s="5" t="n">
        <v>41131</v>
      </c>
      <c r="M1044" s="0" t="s">
        <v>98</v>
      </c>
      <c r="N1044" s="0" t="s">
        <v>356</v>
      </c>
      <c r="O1044" s="0" t="s">
        <v>4067</v>
      </c>
      <c r="P1044" s="0" t="s">
        <v>6995</v>
      </c>
      <c r="Q1044" s="0" t="n">
        <f aca="false">LOOKUP(A1044,'budget_gross.tsv'!A$2:A$8468,'budget_gross.tsv'!B$2:B$8468)</f>
        <v>5000000</v>
      </c>
      <c r="R1044" s="0" t="n">
        <f aca="false">LOOKUP(A1044,'budget_gross.tsv'!A$2:A$8468,'budget_gross.tsv'!C$2:C$8468)</f>
        <v>2594878</v>
      </c>
      <c r="S1044" s="1" t="n">
        <f aca="false">R1044-Q1044</f>
        <v>-2405122</v>
      </c>
      <c r="T1044" s="2" t="n">
        <f aca="false">Q1044 * 1.07</f>
        <v>5350000</v>
      </c>
      <c r="U1044" s="2" t="n">
        <f aca="false">R1044 * 1.07</f>
        <v>2776519.46</v>
      </c>
      <c r="V1044" s="2" t="n">
        <f aca="false">S1044 * 1.07</f>
        <v>-2573480.54</v>
      </c>
      <c r="W1044" s="1" t="n">
        <f aca="false">R1044/Q1044</f>
        <v>0.5189756</v>
      </c>
      <c r="X1044" s="3" t="n">
        <v>1</v>
      </c>
    </row>
    <row r="1045" customFormat="false" ht="15" hidden="false" customHeight="false" outlineLevel="0" collapsed="false">
      <c r="A1045" s="0" t="s">
        <v>6996</v>
      </c>
      <c r="B1045" s="0" t="s">
        <v>6997</v>
      </c>
      <c r="C1045" s="0" t="s">
        <v>6998</v>
      </c>
      <c r="D1045" s="0" t="s">
        <v>4016</v>
      </c>
      <c r="E1045" s="0" t="n">
        <v>5.7</v>
      </c>
      <c r="F1045" s="0" t="n">
        <v>54</v>
      </c>
      <c r="G1045" s="5" t="n">
        <v>41243</v>
      </c>
      <c r="H1045" s="0" t="s">
        <v>1397</v>
      </c>
      <c r="I1045" s="0" t="s">
        <v>6999</v>
      </c>
      <c r="J1045" s="6" t="n">
        <v>5275</v>
      </c>
      <c r="K1045" s="0" t="s">
        <v>6441</v>
      </c>
      <c r="L1045" s="5" t="n">
        <v>41138</v>
      </c>
      <c r="M1045" s="0" t="s">
        <v>1874</v>
      </c>
      <c r="N1045" s="0" t="s">
        <v>1460</v>
      </c>
      <c r="O1045" s="0" t="s">
        <v>2289</v>
      </c>
      <c r="P1045" s="0" t="s">
        <v>7000</v>
      </c>
      <c r="Q1045" s="0" t="n">
        <f aca="false">LOOKUP(A1045,'budget_gross.tsv'!A$2:A$8468,'budget_gross.tsv'!B$2:B$8468)</f>
        <v>17000000</v>
      </c>
      <c r="R1045" s="0" t="n">
        <f aca="false">LOOKUP(A1045,'budget_gross.tsv'!A$2:A$8468,'budget_gross.tsv'!C$2:C$8468)</f>
        <v>24397469</v>
      </c>
      <c r="S1045" s="1" t="n">
        <f aca="false">R1045-Q1045</f>
        <v>7397469</v>
      </c>
      <c r="T1045" s="2" t="n">
        <f aca="false">Q1045 * 1.07</f>
        <v>18190000</v>
      </c>
      <c r="U1045" s="2" t="n">
        <f aca="false">R1045 * 1.07</f>
        <v>26105291.83</v>
      </c>
      <c r="V1045" s="2" t="n">
        <f aca="false">S1045 * 1.07</f>
        <v>7915291.83</v>
      </c>
      <c r="W1045" s="1" t="n">
        <f aca="false">R1045/Q1045</f>
        <v>1.43514523529412</v>
      </c>
      <c r="X1045" s="3" t="n">
        <v>2</v>
      </c>
    </row>
    <row r="1046" customFormat="false" ht="15" hidden="false" customHeight="false" outlineLevel="0" collapsed="false">
      <c r="A1046" s="0" t="s">
        <v>7001</v>
      </c>
      <c r="B1046" s="0" t="s">
        <v>7002</v>
      </c>
      <c r="C1046" s="0" t="s">
        <v>7003</v>
      </c>
      <c r="D1046" s="0" t="s">
        <v>4016</v>
      </c>
      <c r="E1046" s="0" t="n">
        <v>8.5</v>
      </c>
      <c r="F1046" s="0" t="n">
        <v>65</v>
      </c>
      <c r="G1046" s="5" t="n">
        <v>41282</v>
      </c>
      <c r="H1046" s="0" t="s">
        <v>663</v>
      </c>
      <c r="I1046" s="0" t="s">
        <v>7004</v>
      </c>
      <c r="J1046" s="6" t="n">
        <v>25726</v>
      </c>
      <c r="K1046" s="0" t="s">
        <v>7005</v>
      </c>
      <c r="L1046" s="5" t="n">
        <v>41144</v>
      </c>
      <c r="M1046" s="0" t="s">
        <v>165</v>
      </c>
      <c r="N1046" s="0" t="s">
        <v>116</v>
      </c>
      <c r="O1046" s="0" t="s">
        <v>959</v>
      </c>
      <c r="P1046" s="0" t="s">
        <v>7006</v>
      </c>
      <c r="Q1046" s="0" t="n">
        <f aca="false">LOOKUP(A1046,'budget_gross.tsv'!A$2:A$8468,'budget_gross.tsv'!B$2:B$8468)</f>
        <v>4000000</v>
      </c>
      <c r="R1046" s="0" t="n">
        <f aca="false">LOOKUP(A1046,'budget_gross.tsv'!A$2:A$8468,'budget_gross.tsv'!C$2:C$8468)</f>
        <v>2601847</v>
      </c>
      <c r="S1046" s="1" t="n">
        <f aca="false">R1046-Q1046</f>
        <v>-1398153</v>
      </c>
      <c r="T1046" s="2" t="n">
        <f aca="false">Q1046 * 1.07</f>
        <v>4280000</v>
      </c>
      <c r="U1046" s="2" t="n">
        <f aca="false">R1046 * 1.07</f>
        <v>2783976.29</v>
      </c>
      <c r="V1046" s="2" t="n">
        <f aca="false">S1046 * 1.07</f>
        <v>-1496023.71</v>
      </c>
      <c r="W1046" s="1" t="n">
        <f aca="false">R1046/Q1046</f>
        <v>0.65046175</v>
      </c>
      <c r="X1046" s="3" t="n">
        <v>1</v>
      </c>
    </row>
    <row r="1047" customFormat="false" ht="15" hidden="false" customHeight="false" outlineLevel="0" collapsed="false">
      <c r="A1047" s="0" t="s">
        <v>7007</v>
      </c>
      <c r="B1047" s="0" t="s">
        <v>7008</v>
      </c>
      <c r="C1047" s="0" t="s">
        <v>7009</v>
      </c>
      <c r="D1047" s="0" t="s">
        <v>4016</v>
      </c>
      <c r="E1047" s="0" t="n">
        <v>6.5</v>
      </c>
      <c r="F1047" s="0" t="n">
        <v>66</v>
      </c>
      <c r="G1047" s="5" t="n">
        <v>41264</v>
      </c>
      <c r="H1047" s="0" t="s">
        <v>2153</v>
      </c>
      <c r="I1047" s="0" t="s">
        <v>7010</v>
      </c>
      <c r="J1047" s="6" t="n">
        <v>98932</v>
      </c>
      <c r="K1047" s="0" t="s">
        <v>4546</v>
      </c>
      <c r="L1047" s="5" t="n">
        <v>41145</v>
      </c>
      <c r="M1047" s="0" t="s">
        <v>1512</v>
      </c>
      <c r="N1047" s="0" t="s">
        <v>817</v>
      </c>
      <c r="O1047" s="0" t="s">
        <v>1585</v>
      </c>
      <c r="P1047" s="0" t="s">
        <v>7011</v>
      </c>
      <c r="Q1047" s="0" t="n">
        <f aca="false">LOOKUP(A1047,'budget_gross.tsv'!A$2:A$8468,'budget_gross.tsv'!B$2:B$8468)</f>
        <v>35000000</v>
      </c>
      <c r="R1047" s="0" t="n">
        <f aca="false">LOOKUP(A1047,'budget_gross.tsv'!A$2:A$8468,'budget_gross.tsv'!C$2:C$8468)</f>
        <v>20275446</v>
      </c>
      <c r="S1047" s="1" t="n">
        <f aca="false">R1047-Q1047</f>
        <v>-14724554</v>
      </c>
      <c r="T1047" s="2" t="n">
        <f aca="false">Q1047 * 1.07</f>
        <v>37450000</v>
      </c>
      <c r="U1047" s="2" t="n">
        <f aca="false">R1047 * 1.07</f>
        <v>21694727.22</v>
      </c>
      <c r="V1047" s="2" t="n">
        <f aca="false">S1047 * 1.07</f>
        <v>-15755272.78</v>
      </c>
      <c r="W1047" s="1" t="n">
        <f aca="false">R1047/Q1047</f>
        <v>0.579298457142857</v>
      </c>
      <c r="X1047" s="3" t="n">
        <v>1</v>
      </c>
    </row>
    <row r="1048" customFormat="false" ht="15" hidden="false" customHeight="false" outlineLevel="0" collapsed="false">
      <c r="A1048" s="0" t="s">
        <v>7012</v>
      </c>
      <c r="B1048" s="0" t="s">
        <v>7013</v>
      </c>
      <c r="C1048" s="0" t="s">
        <v>7014</v>
      </c>
      <c r="D1048" s="0" t="s">
        <v>4016</v>
      </c>
      <c r="E1048" s="0" t="n">
        <v>4.1</v>
      </c>
      <c r="F1048" s="0" t="n">
        <v>18</v>
      </c>
      <c r="G1048" s="5" t="n">
        <v>41240</v>
      </c>
      <c r="H1048" s="0" t="s">
        <v>2273</v>
      </c>
      <c r="I1048" s="0" t="s">
        <v>7015</v>
      </c>
      <c r="J1048" s="6" t="n">
        <v>16896</v>
      </c>
      <c r="K1048" s="0" t="s">
        <v>7016</v>
      </c>
      <c r="L1048" s="5" t="n">
        <v>41145</v>
      </c>
      <c r="M1048" s="0" t="s">
        <v>1014</v>
      </c>
      <c r="N1048" s="0" t="s">
        <v>4788</v>
      </c>
      <c r="O1048" s="0" t="s">
        <v>90</v>
      </c>
      <c r="P1048" s="0" t="s">
        <v>7017</v>
      </c>
      <c r="Q1048" s="0" t="n">
        <f aca="false">LOOKUP(A1048,'budget_gross.tsv'!A$2:A$8468,'budget_gross.tsv'!B$2:B$8468)</f>
        <v>17000000</v>
      </c>
      <c r="R1048" s="0" t="n">
        <f aca="false">LOOKUP(A1048,'budget_gross.tsv'!A$2:A$8468,'budget_gross.tsv'!C$2:C$8468)</f>
        <v>4930798</v>
      </c>
      <c r="S1048" s="1" t="n">
        <f aca="false">R1048-Q1048</f>
        <v>-12069202</v>
      </c>
      <c r="T1048" s="2" t="n">
        <f aca="false">Q1048 * 1.07</f>
        <v>18190000</v>
      </c>
      <c r="U1048" s="2" t="n">
        <f aca="false">R1048 * 1.07</f>
        <v>5275953.86</v>
      </c>
      <c r="V1048" s="2" t="n">
        <f aca="false">S1048 * 1.07</f>
        <v>-12914046.14</v>
      </c>
      <c r="W1048" s="1" t="n">
        <f aca="false">R1048/Q1048</f>
        <v>0.290046941176471</v>
      </c>
      <c r="X1048" s="3" t="n">
        <v>1</v>
      </c>
    </row>
    <row r="1049" customFormat="false" ht="15" hidden="false" customHeight="false" outlineLevel="0" collapsed="false">
      <c r="A1049" s="0" t="s">
        <v>7018</v>
      </c>
      <c r="B1049" s="0" t="s">
        <v>7019</v>
      </c>
      <c r="C1049" s="0" t="s">
        <v>7020</v>
      </c>
      <c r="D1049" s="0" t="s">
        <v>4016</v>
      </c>
      <c r="E1049" s="0" t="n">
        <v>5.9</v>
      </c>
      <c r="F1049" s="0" t="n">
        <v>45</v>
      </c>
      <c r="G1049" s="5" t="n">
        <v>41289</v>
      </c>
      <c r="H1049" s="0" t="s">
        <v>2878</v>
      </c>
      <c r="I1049" s="0" t="s">
        <v>7021</v>
      </c>
      <c r="J1049" s="6" t="n">
        <v>49362</v>
      </c>
      <c r="K1049" s="0" t="s">
        <v>7022</v>
      </c>
      <c r="L1049" s="5" t="n">
        <v>41152</v>
      </c>
      <c r="M1049" s="0" t="s">
        <v>60</v>
      </c>
      <c r="N1049" s="0" t="s">
        <v>4788</v>
      </c>
      <c r="O1049" s="0" t="s">
        <v>872</v>
      </c>
      <c r="P1049" s="0" t="s">
        <v>7023</v>
      </c>
      <c r="Q1049" s="0" t="n">
        <f aca="false">LOOKUP(A1049,'budget_gross.tsv'!A$2:A$8468,'budget_gross.tsv'!B$2:B$8468)</f>
        <v>14000000</v>
      </c>
      <c r="R1049" s="0" t="n">
        <f aca="false">LOOKUP(A1049,'budget_gross.tsv'!A$2:A$8468,'budget_gross.tsv'!C$2:C$8468)</f>
        <v>49130154</v>
      </c>
      <c r="S1049" s="1" t="n">
        <f aca="false">R1049-Q1049</f>
        <v>35130154</v>
      </c>
      <c r="T1049" s="2" t="n">
        <f aca="false">Q1049 * 1.07</f>
        <v>14980000</v>
      </c>
      <c r="U1049" s="2" t="n">
        <f aca="false">R1049 * 1.07</f>
        <v>52569264.78</v>
      </c>
      <c r="V1049" s="2" t="n">
        <f aca="false">S1049 * 1.07</f>
        <v>37589264.78</v>
      </c>
      <c r="W1049" s="1" t="n">
        <f aca="false">R1049/Q1049</f>
        <v>3.50929671428571</v>
      </c>
      <c r="X1049" s="3" t="n">
        <v>3</v>
      </c>
    </row>
    <row r="1050" customFormat="false" ht="15" hidden="false" customHeight="false" outlineLevel="0" collapsed="false">
      <c r="A1050" s="0" t="s">
        <v>7024</v>
      </c>
      <c r="B1050" s="0" t="s">
        <v>7025</v>
      </c>
      <c r="C1050" s="0" t="s">
        <v>7026</v>
      </c>
      <c r="D1050" s="0" t="s">
        <v>4016</v>
      </c>
      <c r="E1050" s="0" t="n">
        <v>5.6</v>
      </c>
      <c r="F1050" s="0" t="n">
        <v>52</v>
      </c>
      <c r="G1050" s="5" t="n">
        <v>41260</v>
      </c>
      <c r="H1050" s="0" t="s">
        <v>3192</v>
      </c>
      <c r="I1050" s="0" t="s">
        <v>7027</v>
      </c>
      <c r="J1050" s="6" t="n">
        <v>5507</v>
      </c>
      <c r="K1050" s="0" t="s">
        <v>7028</v>
      </c>
      <c r="L1050" s="5" t="n">
        <v>41152</v>
      </c>
      <c r="M1050" s="0" t="s">
        <v>98</v>
      </c>
      <c r="N1050" s="0" t="s">
        <v>1525</v>
      </c>
      <c r="O1050" s="0" t="s">
        <v>872</v>
      </c>
      <c r="P1050" s="0" t="s">
        <v>7029</v>
      </c>
      <c r="Q1050" s="0" t="n">
        <f aca="false">LOOKUP(A1050,'budget_gross.tsv'!A$2:A$8468,'budget_gross.tsv'!B$2:B$8468)</f>
        <v>6000000</v>
      </c>
      <c r="R1050" s="0" t="n">
        <f aca="false">LOOKUP(A1050,'budget_gross.tsv'!A$2:A$8468,'budget_gross.tsv'!C$2:C$8468)</f>
        <v>4106</v>
      </c>
      <c r="S1050" s="1" t="n">
        <f aca="false">R1050-Q1050</f>
        <v>-5995894</v>
      </c>
      <c r="T1050" s="2" t="n">
        <f aca="false">Q1050 * 1.07</f>
        <v>6420000</v>
      </c>
      <c r="U1050" s="2" t="n">
        <f aca="false">R1050 * 1.07</f>
        <v>4393.42</v>
      </c>
      <c r="V1050" s="2" t="n">
        <f aca="false">S1050 * 1.07</f>
        <v>-6415606.58</v>
      </c>
      <c r="W1050" s="1" t="n">
        <f aca="false">R1050/Q1050</f>
        <v>0.000684333333333333</v>
      </c>
      <c r="X1050" s="3" t="n">
        <v>1</v>
      </c>
    </row>
    <row r="1051" customFormat="false" ht="15" hidden="false" customHeight="false" outlineLevel="0" collapsed="false">
      <c r="A1051" s="0" t="s">
        <v>7030</v>
      </c>
      <c r="B1051" s="0" t="s">
        <v>7031</v>
      </c>
      <c r="C1051" s="0" t="s">
        <v>7032</v>
      </c>
      <c r="D1051" s="0" t="s">
        <v>4016</v>
      </c>
      <c r="E1051" s="0" t="n">
        <v>7.1</v>
      </c>
      <c r="F1051" s="0" t="n">
        <v>37</v>
      </c>
      <c r="G1051" s="5" t="n">
        <v>41267</v>
      </c>
      <c r="H1051" s="0" t="s">
        <v>2755</v>
      </c>
      <c r="I1051" s="0" t="s">
        <v>7033</v>
      </c>
      <c r="J1051" s="6" t="n">
        <v>63553</v>
      </c>
      <c r="K1051" s="0" t="s">
        <v>7034</v>
      </c>
      <c r="L1051" s="5" t="n">
        <v>41159</v>
      </c>
      <c r="M1051" s="0" t="s">
        <v>165</v>
      </c>
      <c r="N1051" s="0" t="s">
        <v>1780</v>
      </c>
      <c r="O1051" s="0" t="s">
        <v>189</v>
      </c>
      <c r="P1051" s="0" t="s">
        <v>7035</v>
      </c>
      <c r="Q1051" s="0" t="n">
        <f aca="false">LOOKUP(A1051,'budget_gross.tsv'!A$2:A$8468,'budget_gross.tsv'!B$2:B$8468)</f>
        <v>6000000</v>
      </c>
      <c r="R1051" s="0" t="n">
        <f aca="false">LOOKUP(A1051,'budget_gross.tsv'!A$2:A$8468,'budget_gross.tsv'!C$2:C$8468)</f>
        <v>11494838</v>
      </c>
      <c r="S1051" s="1" t="n">
        <f aca="false">R1051-Q1051</f>
        <v>5494838</v>
      </c>
      <c r="T1051" s="2" t="n">
        <f aca="false">Q1051 * 1.07</f>
        <v>6420000</v>
      </c>
      <c r="U1051" s="2" t="n">
        <f aca="false">R1051 * 1.07</f>
        <v>12299476.66</v>
      </c>
      <c r="V1051" s="2" t="n">
        <f aca="false">S1051 * 1.07</f>
        <v>5879476.66</v>
      </c>
      <c r="W1051" s="1" t="n">
        <f aca="false">R1051/Q1051</f>
        <v>1.91580633333333</v>
      </c>
      <c r="X1051" s="3" t="n">
        <v>2</v>
      </c>
    </row>
    <row r="1052" customFormat="false" ht="15" hidden="false" customHeight="false" outlineLevel="0" collapsed="false">
      <c r="A1052" s="0" t="s">
        <v>7036</v>
      </c>
      <c r="B1052" s="0" t="s">
        <v>7037</v>
      </c>
      <c r="C1052" s="0" t="s">
        <v>7038</v>
      </c>
      <c r="D1052" s="0" t="s">
        <v>4016</v>
      </c>
      <c r="E1052" s="0" t="n">
        <v>7.1</v>
      </c>
      <c r="F1052" s="0" t="n">
        <v>67</v>
      </c>
      <c r="G1052" s="5" t="n">
        <v>41317</v>
      </c>
      <c r="H1052" s="0" t="s">
        <v>5797</v>
      </c>
      <c r="I1052" s="0" t="s">
        <v>7039</v>
      </c>
      <c r="J1052" s="6" t="n">
        <v>55333</v>
      </c>
      <c r="K1052" s="0" t="s">
        <v>7040</v>
      </c>
      <c r="L1052" s="5" t="n">
        <v>41171</v>
      </c>
      <c r="M1052" s="0" t="s">
        <v>223</v>
      </c>
      <c r="N1052" s="0" t="s">
        <v>729</v>
      </c>
      <c r="O1052" s="0" t="s">
        <v>1630</v>
      </c>
      <c r="P1052" s="0" t="s">
        <v>7041</v>
      </c>
      <c r="Q1052" s="0" t="n">
        <f aca="false">LOOKUP(A1052,'budget_gross.tsv'!A$2:A$8468,'budget_gross.tsv'!B$2:B$8468)</f>
        <v>2500000</v>
      </c>
      <c r="R1052" s="0" t="n">
        <f aca="false">LOOKUP(A1052,'budget_gross.tsv'!A$2:A$8468,'budget_gross.tsv'!C$2:C$8468)</f>
        <v>3325638</v>
      </c>
      <c r="S1052" s="1" t="n">
        <f aca="false">R1052-Q1052</f>
        <v>825638</v>
      </c>
      <c r="T1052" s="2" t="n">
        <f aca="false">Q1052 * 1.07</f>
        <v>2675000</v>
      </c>
      <c r="U1052" s="2" t="n">
        <f aca="false">R1052 * 1.07</f>
        <v>3558432.66</v>
      </c>
      <c r="V1052" s="2" t="n">
        <f aca="false">S1052 * 1.07</f>
        <v>883432.66</v>
      </c>
      <c r="W1052" s="1" t="n">
        <f aca="false">R1052/Q1052</f>
        <v>1.3302552</v>
      </c>
      <c r="X1052" s="3" t="n">
        <v>2</v>
      </c>
    </row>
    <row r="1053" customFormat="false" ht="15" hidden="false" customHeight="false" outlineLevel="0" collapsed="false">
      <c r="A1053" s="0" t="s">
        <v>7042</v>
      </c>
      <c r="B1053" s="0" t="s">
        <v>7043</v>
      </c>
      <c r="C1053" s="0" t="s">
        <v>7044</v>
      </c>
      <c r="D1053" s="0" t="s">
        <v>4016</v>
      </c>
      <c r="E1053" s="0" t="n">
        <v>7.9</v>
      </c>
      <c r="F1053" s="0" t="n">
        <v>94</v>
      </c>
      <c r="G1053" s="5" t="n">
        <v>41506</v>
      </c>
      <c r="H1053" s="0" t="s">
        <v>2987</v>
      </c>
      <c r="I1053" s="0" t="s">
        <v>7045</v>
      </c>
      <c r="J1053" s="6" t="n">
        <v>76657</v>
      </c>
      <c r="K1053" s="0" t="s">
        <v>7046</v>
      </c>
      <c r="L1053" s="5" t="n">
        <v>41172</v>
      </c>
      <c r="M1053" s="0" t="s">
        <v>808</v>
      </c>
      <c r="N1053" s="0" t="s">
        <v>394</v>
      </c>
      <c r="O1053" s="0" t="s">
        <v>7047</v>
      </c>
      <c r="P1053" s="0" t="s">
        <v>7048</v>
      </c>
      <c r="Q1053" s="0" t="n">
        <f aca="false">LOOKUP(A1053,'budget_gross.tsv'!A$2:A$8468,'budget_gross.tsv'!B$2:B$8468)</f>
        <v>8900000</v>
      </c>
      <c r="R1053" s="0" t="n">
        <f aca="false">LOOKUP(A1053,'budget_gross.tsv'!A$2:A$8468,'budget_gross.tsv'!C$2:C$8468)</f>
        <v>6739492</v>
      </c>
      <c r="S1053" s="1" t="n">
        <f aca="false">R1053-Q1053</f>
        <v>-2160508</v>
      </c>
      <c r="T1053" s="2" t="n">
        <f aca="false">Q1053 * 1.07</f>
        <v>9523000</v>
      </c>
      <c r="U1053" s="2" t="n">
        <f aca="false">R1053 * 1.07</f>
        <v>7211256.44</v>
      </c>
      <c r="V1053" s="2" t="n">
        <f aca="false">S1053 * 1.07</f>
        <v>-2311743.56</v>
      </c>
      <c r="W1053" s="1" t="n">
        <f aca="false">R1053/Q1053</f>
        <v>0.757246292134831</v>
      </c>
      <c r="X1053" s="3" t="n">
        <v>1</v>
      </c>
    </row>
    <row r="1054" customFormat="false" ht="15" hidden="false" customHeight="false" outlineLevel="0" collapsed="false">
      <c r="A1054" s="0" t="s">
        <v>7049</v>
      </c>
      <c r="B1054" s="0" t="s">
        <v>7050</v>
      </c>
      <c r="C1054" s="0" t="s">
        <v>7051</v>
      </c>
      <c r="D1054" s="0" t="s">
        <v>4016</v>
      </c>
      <c r="E1054" s="0" t="n">
        <v>5.6</v>
      </c>
      <c r="F1054" s="0" t="n">
        <v>31</v>
      </c>
      <c r="G1054" s="5" t="n">
        <v>41282</v>
      </c>
      <c r="H1054" s="0" t="s">
        <v>3003</v>
      </c>
      <c r="I1054" s="0" t="s">
        <v>7052</v>
      </c>
      <c r="J1054" s="6" t="n">
        <v>61334</v>
      </c>
      <c r="K1054" s="0" t="s">
        <v>7053</v>
      </c>
      <c r="L1054" s="5" t="n">
        <v>41173</v>
      </c>
      <c r="M1054" s="0" t="s">
        <v>133</v>
      </c>
      <c r="N1054" s="0" t="s">
        <v>4734</v>
      </c>
      <c r="O1054" s="0" t="s">
        <v>189</v>
      </c>
      <c r="P1054" s="0" t="s">
        <v>7054</v>
      </c>
      <c r="Q1054" s="0" t="n">
        <f aca="false">LOOKUP(A1054,'budget_gross.tsv'!A$2:A$8468,'budget_gross.tsv'!B$2:B$8468)</f>
        <v>6900000</v>
      </c>
      <c r="R1054" s="0" t="n">
        <f aca="false">LOOKUP(A1054,'budget_gross.tsv'!A$2:A$8468,'budget_gross.tsv'!C$2:C$8468)</f>
        <v>31611916</v>
      </c>
      <c r="S1054" s="1" t="n">
        <f aca="false">R1054-Q1054</f>
        <v>24711916</v>
      </c>
      <c r="T1054" s="2" t="n">
        <f aca="false">Q1054 * 1.07</f>
        <v>7383000</v>
      </c>
      <c r="U1054" s="2" t="n">
        <f aca="false">R1054 * 1.07</f>
        <v>33824750.12</v>
      </c>
      <c r="V1054" s="2" t="n">
        <f aca="false">S1054 * 1.07</f>
        <v>26441750.12</v>
      </c>
      <c r="W1054" s="1" t="n">
        <f aca="false">R1054/Q1054</f>
        <v>4.58143710144928</v>
      </c>
      <c r="X1054" s="3" t="n">
        <v>4</v>
      </c>
    </row>
    <row r="1055" customFormat="false" ht="15" hidden="false" customHeight="false" outlineLevel="0" collapsed="false">
      <c r="A1055" s="0" t="s">
        <v>7055</v>
      </c>
      <c r="B1055" s="0" t="s">
        <v>7056</v>
      </c>
      <c r="C1055" s="0" t="s">
        <v>7057</v>
      </c>
      <c r="D1055" s="0" t="s">
        <v>4016</v>
      </c>
      <c r="E1055" s="0" t="n">
        <v>6.8</v>
      </c>
      <c r="F1055" s="0" t="n">
        <v>58</v>
      </c>
      <c r="G1055" s="5" t="n">
        <v>41264</v>
      </c>
      <c r="H1055" s="0" t="s">
        <v>2273</v>
      </c>
      <c r="I1055" s="0" t="s">
        <v>7058</v>
      </c>
      <c r="J1055" s="6" t="n">
        <v>50617</v>
      </c>
      <c r="K1055" s="0" t="s">
        <v>7059</v>
      </c>
      <c r="L1055" s="5" t="n">
        <v>41173</v>
      </c>
      <c r="M1055" s="0" t="s">
        <v>1652</v>
      </c>
      <c r="N1055" s="0" t="s">
        <v>250</v>
      </c>
      <c r="O1055" s="0" t="s">
        <v>265</v>
      </c>
      <c r="P1055" s="0" t="s">
        <v>7060</v>
      </c>
      <c r="Q1055" s="0" t="n">
        <f aca="false">LOOKUP(A1055,'budget_gross.tsv'!A$2:A$8468,'budget_gross.tsv'!B$2:B$8468)</f>
        <v>60000000</v>
      </c>
      <c r="R1055" s="0" t="n">
        <f aca="false">LOOKUP(A1055,'budget_gross.tsv'!A$2:A$8468,'budget_gross.tsv'!C$2:C$8468)</f>
        <v>35763137</v>
      </c>
      <c r="S1055" s="1" t="n">
        <f aca="false">R1055-Q1055</f>
        <v>-24236863</v>
      </c>
      <c r="T1055" s="2" t="n">
        <f aca="false">Q1055 * 1.07</f>
        <v>64200000</v>
      </c>
      <c r="U1055" s="2" t="n">
        <f aca="false">R1055 * 1.07</f>
        <v>38266556.59</v>
      </c>
      <c r="V1055" s="2" t="n">
        <f aca="false">S1055 * 1.07</f>
        <v>-25933443.41</v>
      </c>
      <c r="W1055" s="1" t="n">
        <f aca="false">R1055/Q1055</f>
        <v>0.596052283333333</v>
      </c>
      <c r="X1055" s="3" t="n">
        <v>1</v>
      </c>
    </row>
    <row r="1056" customFormat="false" ht="15" hidden="false" customHeight="false" outlineLevel="0" collapsed="false">
      <c r="A1056" s="0" t="s">
        <v>7061</v>
      </c>
      <c r="B1056" s="0" t="s">
        <v>7062</v>
      </c>
      <c r="C1056" s="0" t="s">
        <v>7063</v>
      </c>
      <c r="D1056" s="0" t="s">
        <v>4016</v>
      </c>
      <c r="E1056" s="0" t="n">
        <v>7.2</v>
      </c>
      <c r="F1056" s="0" t="s">
        <v>28</v>
      </c>
      <c r="G1056" s="5" t="n">
        <v>41611</v>
      </c>
      <c r="H1056" s="0" t="s">
        <v>7064</v>
      </c>
      <c r="I1056" s="0" t="s">
        <v>7065</v>
      </c>
      <c r="J1056" s="6" t="n">
        <v>4043</v>
      </c>
      <c r="K1056" s="0" t="s">
        <v>7066</v>
      </c>
      <c r="L1056" s="5" t="n">
        <v>41173</v>
      </c>
      <c r="M1056" s="0" t="s">
        <v>60</v>
      </c>
      <c r="N1056" s="0" t="s">
        <v>446</v>
      </c>
      <c r="O1056" s="0" t="s">
        <v>90</v>
      </c>
      <c r="P1056" s="0" t="s">
        <v>7067</v>
      </c>
      <c r="Q1056" s="0" t="n">
        <f aca="false">LOOKUP(A1056,'budget_gross.tsv'!A$2:A$8468,'budget_gross.tsv'!B$2:B$8468)</f>
        <v>2000000</v>
      </c>
      <c r="R1056" s="0" t="n">
        <f aca="false">LOOKUP(A1056,'budget_gross.tsv'!A$2:A$8468,'budget_gross.tsv'!C$2:C$8468)</f>
        <v>1005800</v>
      </c>
      <c r="S1056" s="1" t="n">
        <f aca="false">R1056-Q1056</f>
        <v>-994200</v>
      </c>
      <c r="T1056" s="2" t="n">
        <f aca="false">Q1056 * 1.07</f>
        <v>2140000</v>
      </c>
      <c r="U1056" s="2" t="n">
        <f aca="false">R1056 * 1.07</f>
        <v>1076206</v>
      </c>
      <c r="V1056" s="2" t="n">
        <f aca="false">S1056 * 1.07</f>
        <v>-1063794</v>
      </c>
      <c r="W1056" s="1" t="n">
        <f aca="false">R1056/Q1056</f>
        <v>0.5029</v>
      </c>
      <c r="X1056" s="3" t="n">
        <v>1</v>
      </c>
    </row>
    <row r="1057" customFormat="false" ht="15" hidden="false" customHeight="false" outlineLevel="0" collapsed="false">
      <c r="A1057" s="0" t="s">
        <v>7068</v>
      </c>
      <c r="B1057" s="0" t="s">
        <v>7069</v>
      </c>
      <c r="C1057" s="0" t="s">
        <v>7070</v>
      </c>
      <c r="D1057" s="0" t="s">
        <v>4016</v>
      </c>
      <c r="E1057" s="0" t="n">
        <v>5.7</v>
      </c>
      <c r="F1057" s="0" t="n">
        <v>36</v>
      </c>
      <c r="G1057" s="5" t="n">
        <v>41989</v>
      </c>
      <c r="H1057" s="0" t="s">
        <v>2406</v>
      </c>
      <c r="I1057" s="0" t="s">
        <v>7071</v>
      </c>
      <c r="J1057" s="0" t="n">
        <v>178</v>
      </c>
      <c r="K1057" s="0" t="s">
        <v>7072</v>
      </c>
      <c r="L1057" s="5" t="n">
        <v>41173</v>
      </c>
      <c r="M1057" s="0" t="s">
        <v>165</v>
      </c>
      <c r="N1057" s="0" t="s">
        <v>376</v>
      </c>
      <c r="O1057" s="0" t="s">
        <v>502</v>
      </c>
      <c r="P1057" s="0" t="s">
        <v>7073</v>
      </c>
      <c r="Q1057" s="0" t="n">
        <f aca="false">LOOKUP(A1057,'budget_gross.tsv'!A$2:A$8468,'budget_gross.tsv'!B$2:B$8468)</f>
        <v>1300000</v>
      </c>
      <c r="R1057" s="0" t="n">
        <f aca="false">LOOKUP(A1057,'budget_gross.tsv'!A$2:A$8468,'budget_gross.tsv'!C$2:C$8468)</f>
        <v>210156</v>
      </c>
      <c r="S1057" s="1" t="n">
        <f aca="false">R1057-Q1057</f>
        <v>-1089844</v>
      </c>
      <c r="T1057" s="2" t="n">
        <f aca="false">Q1057 * 1.07</f>
        <v>1391000</v>
      </c>
      <c r="U1057" s="2" t="n">
        <f aca="false">R1057 * 1.07</f>
        <v>224866.92</v>
      </c>
      <c r="V1057" s="2" t="n">
        <f aca="false">S1057 * 1.07</f>
        <v>-1166133.08</v>
      </c>
      <c r="W1057" s="1" t="n">
        <f aca="false">R1057/Q1057</f>
        <v>0.161658461538462</v>
      </c>
      <c r="X1057" s="3" t="n">
        <v>1</v>
      </c>
    </row>
    <row r="1058" customFormat="false" ht="15" hidden="false" customHeight="false" outlineLevel="0" collapsed="false">
      <c r="A1058" s="0" t="s">
        <v>7074</v>
      </c>
      <c r="B1058" s="0" t="s">
        <v>7075</v>
      </c>
      <c r="C1058" s="0" t="s">
        <v>7076</v>
      </c>
      <c r="D1058" s="0" t="s">
        <v>4016</v>
      </c>
      <c r="E1058" s="0" t="n">
        <v>7.2</v>
      </c>
      <c r="F1058" s="0" t="n">
        <v>66</v>
      </c>
      <c r="G1058" s="5" t="n">
        <v>41261</v>
      </c>
      <c r="H1058" s="0" t="s">
        <v>39</v>
      </c>
      <c r="I1058" s="0" t="s">
        <v>7077</v>
      </c>
      <c r="J1058" s="6" t="n">
        <v>226914</v>
      </c>
      <c r="K1058" s="0" t="s">
        <v>7078</v>
      </c>
      <c r="L1058" s="5" t="n">
        <v>41187</v>
      </c>
      <c r="M1058" s="0" t="s">
        <v>51</v>
      </c>
      <c r="N1058" s="0" t="s">
        <v>7079</v>
      </c>
      <c r="O1058" s="0" t="s">
        <v>2315</v>
      </c>
      <c r="P1058" s="0" t="s">
        <v>7080</v>
      </c>
      <c r="Q1058" s="0" t="n">
        <f aca="false">LOOKUP(A1058,'budget_gross.tsv'!A$2:A$8468,'budget_gross.tsv'!B$2:B$8468)</f>
        <v>17000000</v>
      </c>
      <c r="R1058" s="0" t="n">
        <f aca="false">LOOKUP(A1058,'budget_gross.tsv'!A$2:A$8468,'budget_gross.tsv'!C$2:C$8468)</f>
        <v>65001093</v>
      </c>
      <c r="S1058" s="1" t="n">
        <f aca="false">R1058-Q1058</f>
        <v>48001093</v>
      </c>
      <c r="T1058" s="2" t="n">
        <f aca="false">Q1058 * 1.07</f>
        <v>18190000</v>
      </c>
      <c r="U1058" s="2" t="n">
        <f aca="false">R1058 * 1.07</f>
        <v>69551169.51</v>
      </c>
      <c r="V1058" s="2" t="n">
        <f aca="false">S1058 * 1.07</f>
        <v>51361169.51</v>
      </c>
      <c r="W1058" s="1" t="n">
        <f aca="false">R1058/Q1058</f>
        <v>3.82359370588235</v>
      </c>
      <c r="X1058" s="3" t="n">
        <v>3</v>
      </c>
    </row>
    <row r="1059" customFormat="false" ht="15" hidden="false" customHeight="false" outlineLevel="0" collapsed="false">
      <c r="A1059" s="0" t="s">
        <v>7081</v>
      </c>
      <c r="B1059" s="0" t="s">
        <v>7082</v>
      </c>
      <c r="C1059" s="0" t="s">
        <v>7083</v>
      </c>
      <c r="D1059" s="0" t="s">
        <v>4016</v>
      </c>
      <c r="E1059" s="0" t="n">
        <v>6.3</v>
      </c>
      <c r="F1059" s="0" t="n">
        <v>45</v>
      </c>
      <c r="G1059" s="5" t="n">
        <v>41289</v>
      </c>
      <c r="H1059" s="0" t="s">
        <v>95</v>
      </c>
      <c r="I1059" s="0" t="s">
        <v>7084</v>
      </c>
      <c r="J1059" s="6" t="n">
        <v>250404</v>
      </c>
      <c r="K1059" s="0" t="s">
        <v>7085</v>
      </c>
      <c r="L1059" s="5" t="n">
        <v>41187</v>
      </c>
      <c r="M1059" s="0" t="s">
        <v>60</v>
      </c>
      <c r="N1059" s="0" t="s">
        <v>817</v>
      </c>
      <c r="O1059" s="0" t="s">
        <v>1167</v>
      </c>
      <c r="P1059" s="0" t="s">
        <v>7086</v>
      </c>
      <c r="Q1059" s="0" t="n">
        <f aca="false">LOOKUP(A1059,'budget_gross.tsv'!A$2:A$8468,'budget_gross.tsv'!B$2:B$8468)</f>
        <v>45000000</v>
      </c>
      <c r="R1059" s="0" t="n">
        <f aca="false">LOOKUP(A1059,'budget_gross.tsv'!A$2:A$8468,'budget_gross.tsv'!C$2:C$8468)</f>
        <v>139854287</v>
      </c>
      <c r="S1059" s="1" t="n">
        <f aca="false">R1059-Q1059</f>
        <v>94854287</v>
      </c>
      <c r="T1059" s="2" t="n">
        <f aca="false">Q1059 * 1.07</f>
        <v>48150000</v>
      </c>
      <c r="U1059" s="2" t="n">
        <f aca="false">R1059 * 1.07</f>
        <v>149644087.09</v>
      </c>
      <c r="V1059" s="2" t="n">
        <f aca="false">S1059 * 1.07</f>
        <v>101494087.09</v>
      </c>
      <c r="W1059" s="1" t="n">
        <f aca="false">R1059/Q1059</f>
        <v>3.10787304444444</v>
      </c>
      <c r="X1059" s="3" t="n">
        <v>3</v>
      </c>
    </row>
    <row r="1060" customFormat="false" ht="15" hidden="false" customHeight="false" outlineLevel="0" collapsed="false">
      <c r="A1060" s="0" t="s">
        <v>7087</v>
      </c>
      <c r="B1060" s="0" t="s">
        <v>7088</v>
      </c>
      <c r="C1060" s="0" t="s">
        <v>7089</v>
      </c>
      <c r="D1060" s="0" t="s">
        <v>4016</v>
      </c>
      <c r="E1060" s="0" t="n">
        <v>8</v>
      </c>
      <c r="F1060" s="0" t="n">
        <v>67</v>
      </c>
      <c r="G1060" s="5" t="n">
        <v>41317</v>
      </c>
      <c r="H1060" s="0" t="s">
        <v>2878</v>
      </c>
      <c r="I1060" s="0" t="s">
        <v>7090</v>
      </c>
      <c r="J1060" s="6" t="n">
        <v>378382</v>
      </c>
      <c r="K1060" s="0" t="s">
        <v>7091</v>
      </c>
      <c r="L1060" s="5" t="n">
        <v>41194</v>
      </c>
      <c r="M1060" s="0" t="s">
        <v>165</v>
      </c>
      <c r="N1060" s="0" t="s">
        <v>394</v>
      </c>
      <c r="O1060" s="0" t="s">
        <v>7092</v>
      </c>
      <c r="P1060" s="0" t="s">
        <v>7093</v>
      </c>
      <c r="Q1060" s="0" t="n">
        <f aca="false">LOOKUP(A1060,'budget_gross.tsv'!A$2:A$8468,'budget_gross.tsv'!B$2:B$8468)</f>
        <v>13000000</v>
      </c>
      <c r="R1060" s="0" t="n">
        <f aca="false">LOOKUP(A1060,'budget_gross.tsv'!A$2:A$8468,'budget_gross.tsv'!C$2:C$8468)</f>
        <v>17738570</v>
      </c>
      <c r="S1060" s="1" t="n">
        <f aca="false">R1060-Q1060</f>
        <v>4738570</v>
      </c>
      <c r="T1060" s="2" t="n">
        <f aca="false">Q1060 * 1.07</f>
        <v>13910000</v>
      </c>
      <c r="U1060" s="2" t="n">
        <f aca="false">R1060 * 1.07</f>
        <v>18980269.9</v>
      </c>
      <c r="V1060" s="2" t="n">
        <f aca="false">S1060 * 1.07</f>
        <v>5070269.9</v>
      </c>
      <c r="W1060" s="1" t="n">
        <f aca="false">R1060/Q1060</f>
        <v>1.36450538461538</v>
      </c>
      <c r="X1060" s="3" t="n">
        <v>2</v>
      </c>
    </row>
    <row r="1061" customFormat="false" ht="15" hidden="false" customHeight="false" outlineLevel="0" collapsed="false">
      <c r="A1061" s="0" t="s">
        <v>7094</v>
      </c>
      <c r="B1061" s="0" t="s">
        <v>7095</v>
      </c>
      <c r="C1061" s="0" t="s">
        <v>7096</v>
      </c>
      <c r="D1061" s="0" t="s">
        <v>4016</v>
      </c>
      <c r="E1061" s="0" t="n">
        <v>5.4</v>
      </c>
      <c r="F1061" s="0" t="n">
        <v>26</v>
      </c>
      <c r="G1061" s="5" t="n">
        <v>41324</v>
      </c>
      <c r="H1061" s="0" t="s">
        <v>7097</v>
      </c>
      <c r="I1061" s="0" t="s">
        <v>7098</v>
      </c>
      <c r="J1061" s="6" t="n">
        <v>5837</v>
      </c>
      <c r="K1061" s="0" t="s">
        <v>7099</v>
      </c>
      <c r="L1061" s="5" t="n">
        <v>41194</v>
      </c>
      <c r="M1061" s="0" t="s">
        <v>1652</v>
      </c>
      <c r="N1061" s="0" t="s">
        <v>5268</v>
      </c>
      <c r="O1061" s="0" t="s">
        <v>100</v>
      </c>
      <c r="P1061" s="0" t="s">
        <v>7100</v>
      </c>
      <c r="Q1061" s="0" t="n">
        <f aca="false">LOOKUP(A1061,'budget_gross.tsv'!A$2:A$8468,'budget_gross.tsv'!B$2:B$8468)</f>
        <v>10000000</v>
      </c>
      <c r="R1061" s="0" t="n">
        <f aca="false">LOOKUP(A1061,'budget_gross.tsv'!A$2:A$8468,'budget_gross.tsv'!C$2:C$8468)</f>
        <v>3333823</v>
      </c>
      <c r="S1061" s="1" t="n">
        <f aca="false">R1061-Q1061</f>
        <v>-6666177</v>
      </c>
      <c r="T1061" s="2" t="n">
        <f aca="false">Q1061 * 1.07</f>
        <v>10700000</v>
      </c>
      <c r="U1061" s="2" t="n">
        <f aca="false">R1061 * 1.07</f>
        <v>3567190.61</v>
      </c>
      <c r="V1061" s="2" t="n">
        <f aca="false">S1061 * 1.07</f>
        <v>-7132809.39</v>
      </c>
      <c r="W1061" s="1" t="n">
        <f aca="false">R1061/Q1061</f>
        <v>0.3333823</v>
      </c>
      <c r="X1061" s="3" t="n">
        <v>1</v>
      </c>
    </row>
    <row r="1062" customFormat="false" ht="15" hidden="false" customHeight="false" outlineLevel="0" collapsed="false">
      <c r="A1062" s="0" t="s">
        <v>7101</v>
      </c>
      <c r="B1062" s="0" t="s">
        <v>7102</v>
      </c>
      <c r="C1062" s="0" t="s">
        <v>7103</v>
      </c>
      <c r="D1062" s="0" t="s">
        <v>4016</v>
      </c>
      <c r="E1062" s="0" t="n">
        <v>5.1</v>
      </c>
      <c r="F1062" s="0" t="n">
        <v>30</v>
      </c>
      <c r="G1062" s="5" t="n">
        <v>41310</v>
      </c>
      <c r="H1062" s="0" t="s">
        <v>7104</v>
      </c>
      <c r="I1062" s="0" t="s">
        <v>7105</v>
      </c>
      <c r="J1062" s="6" t="n">
        <v>29361</v>
      </c>
      <c r="K1062" s="0" t="s">
        <v>4195</v>
      </c>
      <c r="L1062" s="5" t="n">
        <v>41201</v>
      </c>
      <c r="M1062" s="0" t="s">
        <v>133</v>
      </c>
      <c r="N1062" s="0" t="s">
        <v>6055</v>
      </c>
      <c r="O1062" s="0" t="s">
        <v>537</v>
      </c>
      <c r="P1062" s="0" t="s">
        <v>7106</v>
      </c>
      <c r="Q1062" s="0" t="n">
        <f aca="false">LOOKUP(A1062,'budget_gross.tsv'!A$2:A$8468,'budget_gross.tsv'!B$2:B$8468)</f>
        <v>35000000</v>
      </c>
      <c r="R1062" s="0" t="n">
        <f aca="false">LOOKUP(A1062,'budget_gross.tsv'!A$2:A$8468,'budget_gross.tsv'!C$2:C$8468)</f>
        <v>25888412</v>
      </c>
      <c r="S1062" s="1" t="n">
        <f aca="false">R1062-Q1062</f>
        <v>-9111588</v>
      </c>
      <c r="T1062" s="2" t="n">
        <f aca="false">Q1062 * 1.07</f>
        <v>37450000</v>
      </c>
      <c r="U1062" s="2" t="n">
        <f aca="false">R1062 * 1.07</f>
        <v>27700600.84</v>
      </c>
      <c r="V1062" s="2" t="n">
        <f aca="false">S1062 * 1.07</f>
        <v>-9749399.16</v>
      </c>
      <c r="W1062" s="1" t="n">
        <f aca="false">R1062/Q1062</f>
        <v>0.739668914285714</v>
      </c>
      <c r="X1062" s="3" t="n">
        <v>1</v>
      </c>
    </row>
    <row r="1063" customFormat="false" ht="15" hidden="false" customHeight="false" outlineLevel="0" collapsed="false">
      <c r="A1063" s="0" t="s">
        <v>7107</v>
      </c>
      <c r="B1063" s="0" t="s">
        <v>7108</v>
      </c>
      <c r="C1063" s="0" t="s">
        <v>7109</v>
      </c>
      <c r="D1063" s="0" t="s">
        <v>4016</v>
      </c>
      <c r="E1063" s="0" t="n">
        <v>6.9</v>
      </c>
      <c r="F1063" s="0" t="n">
        <v>29</v>
      </c>
      <c r="G1063" s="5" t="n">
        <v>41414</v>
      </c>
      <c r="H1063" s="0" t="s">
        <v>2406</v>
      </c>
      <c r="I1063" s="0" t="s">
        <v>7110</v>
      </c>
      <c r="J1063" s="0" t="n">
        <v>393</v>
      </c>
      <c r="K1063" s="0" t="s">
        <v>7111</v>
      </c>
      <c r="L1063" s="5" t="n">
        <v>41201</v>
      </c>
      <c r="M1063" s="0" t="s">
        <v>107</v>
      </c>
      <c r="N1063" s="0" t="s">
        <v>289</v>
      </c>
      <c r="O1063" s="0" t="s">
        <v>28</v>
      </c>
      <c r="P1063" s="0" t="s">
        <v>7112</v>
      </c>
      <c r="Q1063" s="0" t="n">
        <f aca="false">LOOKUP(A1063,'budget_gross.tsv'!A$2:A$8468,'budget_gross.tsv'!B$2:B$8468)</f>
        <v>1000000</v>
      </c>
      <c r="R1063" s="0" t="n">
        <f aca="false">LOOKUP(A1063,'budget_gross.tsv'!A$2:A$8468,'budget_gross.tsv'!C$2:C$8468)</f>
        <v>81432</v>
      </c>
      <c r="S1063" s="1" t="n">
        <f aca="false">R1063-Q1063</f>
        <v>-918568</v>
      </c>
      <c r="T1063" s="2" t="n">
        <f aca="false">Q1063 * 1.07</f>
        <v>1070000</v>
      </c>
      <c r="U1063" s="2" t="n">
        <f aca="false">R1063 * 1.07</f>
        <v>87132.24</v>
      </c>
      <c r="V1063" s="2" t="n">
        <f aca="false">S1063 * 1.07</f>
        <v>-982867.76</v>
      </c>
      <c r="W1063" s="1" t="n">
        <f aca="false">R1063/Q1063</f>
        <v>0.081432</v>
      </c>
      <c r="X1063" s="3" t="n">
        <v>1</v>
      </c>
    </row>
    <row r="1064" customFormat="false" ht="15" hidden="false" customHeight="false" outlineLevel="0" collapsed="false">
      <c r="A1064" s="0" t="s">
        <v>7113</v>
      </c>
      <c r="B1064" s="0" t="s">
        <v>7114</v>
      </c>
      <c r="C1064" s="0" t="s">
        <v>7115</v>
      </c>
      <c r="D1064" s="0" t="s">
        <v>4016</v>
      </c>
      <c r="E1064" s="0" t="n">
        <v>5.4</v>
      </c>
      <c r="F1064" s="0" t="n">
        <v>37</v>
      </c>
      <c r="G1064" s="5" t="n">
        <v>41324</v>
      </c>
      <c r="H1064" s="0" t="s">
        <v>194</v>
      </c>
      <c r="I1064" s="0" t="s">
        <v>7116</v>
      </c>
      <c r="J1064" s="6" t="n">
        <v>11840</v>
      </c>
      <c r="K1064" s="0" t="s">
        <v>7117</v>
      </c>
      <c r="L1064" s="5" t="n">
        <v>41208</v>
      </c>
      <c r="M1064" s="0" t="s">
        <v>124</v>
      </c>
      <c r="N1064" s="0" t="s">
        <v>5640</v>
      </c>
      <c r="O1064" s="0" t="s">
        <v>28</v>
      </c>
      <c r="P1064" s="0" t="s">
        <v>7118</v>
      </c>
      <c r="Q1064" s="0" t="n">
        <f aca="false">LOOKUP(A1064,'budget_gross.tsv'!A$2:A$8468,'budget_gross.tsv'!B$2:B$8468)</f>
        <v>14000000</v>
      </c>
      <c r="R1064" s="0" t="n">
        <f aca="false">LOOKUP(A1064,'budget_gross.tsv'!A$2:A$8468,'budget_gross.tsv'!C$2:C$8468)</f>
        <v>9402410</v>
      </c>
      <c r="S1064" s="1" t="n">
        <f aca="false">R1064-Q1064</f>
        <v>-4597590</v>
      </c>
      <c r="T1064" s="2" t="n">
        <f aca="false">Q1064 * 1.07</f>
        <v>14980000</v>
      </c>
      <c r="U1064" s="2" t="n">
        <f aca="false">R1064 * 1.07</f>
        <v>10060578.7</v>
      </c>
      <c r="V1064" s="2" t="n">
        <f aca="false">S1064 * 1.07</f>
        <v>-4919421.3</v>
      </c>
      <c r="W1064" s="1" t="n">
        <f aca="false">R1064/Q1064</f>
        <v>0.671600714285714</v>
      </c>
      <c r="X1064" s="3" t="n">
        <v>1</v>
      </c>
    </row>
    <row r="1065" customFormat="false" ht="15" hidden="false" customHeight="false" outlineLevel="0" collapsed="false">
      <c r="A1065" s="0" t="s">
        <v>7119</v>
      </c>
      <c r="B1065" s="0" t="s">
        <v>7120</v>
      </c>
      <c r="C1065" s="0" t="s">
        <v>7121</v>
      </c>
      <c r="D1065" s="0" t="s">
        <v>4016</v>
      </c>
      <c r="E1065" s="0" t="n">
        <v>8.2</v>
      </c>
      <c r="F1065" s="0" t="n">
        <v>55</v>
      </c>
      <c r="G1065" s="0" t="s">
        <v>28</v>
      </c>
      <c r="H1065" s="0" t="s">
        <v>7122</v>
      </c>
      <c r="I1065" s="0" t="s">
        <v>7123</v>
      </c>
      <c r="J1065" s="0" t="n">
        <v>17</v>
      </c>
      <c r="K1065" s="0" t="s">
        <v>7124</v>
      </c>
      <c r="L1065" s="5" t="n">
        <v>41208</v>
      </c>
      <c r="M1065" s="0" t="s">
        <v>98</v>
      </c>
      <c r="N1065" s="0" t="s">
        <v>7125</v>
      </c>
      <c r="O1065" s="0" t="s">
        <v>28</v>
      </c>
      <c r="P1065" s="0" t="s">
        <v>7126</v>
      </c>
      <c r="Q1065" s="0" t="n">
        <f aca="false">LOOKUP(A1065,'budget_gross.tsv'!A$2:A$8468,'budget_gross.tsv'!B$2:B$8468)</f>
        <v>350000</v>
      </c>
      <c r="R1065" s="0" t="n">
        <f aca="false">LOOKUP(A1065,'budget_gross.tsv'!A$2:A$8468,'budget_gross.tsv'!C$2:C$8468)</f>
        <v>28449</v>
      </c>
      <c r="S1065" s="1" t="n">
        <f aca="false">R1065-Q1065</f>
        <v>-321551</v>
      </c>
      <c r="T1065" s="2" t="n">
        <f aca="false">Q1065 * 1.07</f>
        <v>374500</v>
      </c>
      <c r="U1065" s="2" t="n">
        <f aca="false">R1065 * 1.07</f>
        <v>30440.43</v>
      </c>
      <c r="V1065" s="2" t="n">
        <f aca="false">S1065 * 1.07</f>
        <v>-344059.57</v>
      </c>
      <c r="W1065" s="1" t="n">
        <f aca="false">R1065/Q1065</f>
        <v>0.0812828571428571</v>
      </c>
      <c r="X1065" s="3" t="n">
        <v>1</v>
      </c>
    </row>
    <row r="1066" customFormat="false" ht="15" hidden="false" customHeight="false" outlineLevel="0" collapsed="false">
      <c r="A1066" s="0" t="s">
        <v>7127</v>
      </c>
      <c r="B1066" s="0" t="s">
        <v>7128</v>
      </c>
      <c r="C1066" s="0" t="s">
        <v>7129</v>
      </c>
      <c r="D1066" s="0" t="s">
        <v>4016</v>
      </c>
      <c r="E1066" s="0" t="n">
        <v>5.1</v>
      </c>
      <c r="F1066" s="0" t="n">
        <v>57</v>
      </c>
      <c r="G1066" s="5" t="n">
        <v>41226</v>
      </c>
      <c r="H1066" s="0" t="s">
        <v>4903</v>
      </c>
      <c r="I1066" s="0" t="s">
        <v>7130</v>
      </c>
      <c r="J1066" s="6" t="n">
        <v>8021</v>
      </c>
      <c r="K1066" s="0" t="s">
        <v>7131</v>
      </c>
      <c r="L1066" s="5" t="n">
        <v>41215</v>
      </c>
      <c r="M1066" s="0" t="s">
        <v>60</v>
      </c>
      <c r="N1066" s="0" t="s">
        <v>7132</v>
      </c>
      <c r="O1066" s="0" t="s">
        <v>28</v>
      </c>
      <c r="P1066" s="0" t="s">
        <v>7133</v>
      </c>
      <c r="Q1066" s="0" t="n">
        <f aca="false">LOOKUP(A1066,'budget_gross.tsv'!A$2:A$8468,'budget_gross.tsv'!B$2:B$8468)</f>
        <v>16000000</v>
      </c>
      <c r="R1066" s="0" t="n">
        <f aca="false">LOOKUP(A1066,'budget_gross.tsv'!A$2:A$8468,'budget_gross.tsv'!C$2:C$8468)</f>
        <v>2964</v>
      </c>
      <c r="S1066" s="1" t="n">
        <f aca="false">R1066-Q1066</f>
        <v>-15997036</v>
      </c>
      <c r="T1066" s="2" t="n">
        <f aca="false">Q1066 * 1.07</f>
        <v>17120000</v>
      </c>
      <c r="U1066" s="2" t="n">
        <f aca="false">R1066 * 1.07</f>
        <v>3171.48</v>
      </c>
      <c r="V1066" s="2" t="n">
        <f aca="false">S1066 * 1.07</f>
        <v>-17116828.52</v>
      </c>
      <c r="W1066" s="1" t="n">
        <f aca="false">R1066/Q1066</f>
        <v>0.00018525</v>
      </c>
      <c r="X1066" s="3" t="n">
        <v>1</v>
      </c>
    </row>
    <row r="1067" customFormat="false" ht="15" hidden="false" customHeight="false" outlineLevel="0" collapsed="false">
      <c r="A1067" s="0" t="s">
        <v>7134</v>
      </c>
      <c r="B1067" s="0" t="s">
        <v>7135</v>
      </c>
      <c r="C1067" s="0" t="s">
        <v>7136</v>
      </c>
      <c r="D1067" s="0" t="s">
        <v>4016</v>
      </c>
      <c r="E1067" s="0" t="n">
        <v>7.8</v>
      </c>
      <c r="F1067" s="0" t="n">
        <v>81</v>
      </c>
      <c r="G1067" s="5" t="n">
        <v>41344</v>
      </c>
      <c r="H1067" s="0" t="s">
        <v>2663</v>
      </c>
      <c r="I1067" s="0" t="s">
        <v>7137</v>
      </c>
      <c r="J1067" s="6" t="n">
        <v>547821</v>
      </c>
      <c r="K1067" s="0" t="s">
        <v>7138</v>
      </c>
      <c r="L1067" s="5" t="n">
        <v>41222</v>
      </c>
      <c r="M1067" s="0" t="s">
        <v>4253</v>
      </c>
      <c r="N1067" s="0" t="s">
        <v>5403</v>
      </c>
      <c r="O1067" s="0" t="s">
        <v>7139</v>
      </c>
      <c r="P1067" s="0" t="s">
        <v>7140</v>
      </c>
      <c r="Q1067" s="0" t="n">
        <f aca="false">LOOKUP(A1067,'budget_gross.tsv'!A$2:A$8468,'budget_gross.tsv'!B$2:B$8468)</f>
        <v>200000000</v>
      </c>
      <c r="R1067" s="0" t="n">
        <f aca="false">LOOKUP(A1067,'budget_gross.tsv'!A$2:A$8468,'budget_gross.tsv'!C$2:C$8468)</f>
        <v>304360277</v>
      </c>
      <c r="S1067" s="1" t="n">
        <f aca="false">R1067-Q1067</f>
        <v>104360277</v>
      </c>
      <c r="T1067" s="2" t="n">
        <f aca="false">Q1067 * 1.07</f>
        <v>214000000</v>
      </c>
      <c r="U1067" s="2" t="n">
        <f aca="false">R1067 * 1.07</f>
        <v>325665496.39</v>
      </c>
      <c r="V1067" s="2" t="n">
        <f aca="false">S1067 * 1.07</f>
        <v>111665496.39</v>
      </c>
      <c r="W1067" s="1" t="n">
        <f aca="false">R1067/Q1067</f>
        <v>1.521801385</v>
      </c>
      <c r="X1067" s="3" t="n">
        <v>2</v>
      </c>
    </row>
    <row r="1068" customFormat="false" ht="15" hidden="false" customHeight="false" outlineLevel="0" collapsed="false">
      <c r="A1068" s="0" t="s">
        <v>7141</v>
      </c>
      <c r="B1068" s="0" t="s">
        <v>7142</v>
      </c>
      <c r="C1068" s="0" t="s">
        <v>7143</v>
      </c>
      <c r="D1068" s="0" t="s">
        <v>4016</v>
      </c>
      <c r="E1068" s="0" t="n">
        <v>7.4</v>
      </c>
      <c r="F1068" s="0" t="n">
        <v>86</v>
      </c>
      <c r="G1068" s="5" t="n">
        <v>41359</v>
      </c>
      <c r="H1068" s="0" t="s">
        <v>67</v>
      </c>
      <c r="I1068" s="0" t="s">
        <v>7144</v>
      </c>
      <c r="J1068" s="6" t="n">
        <v>207962</v>
      </c>
      <c r="K1068" s="0" t="s">
        <v>3109</v>
      </c>
      <c r="L1068" s="5" t="n">
        <v>41229</v>
      </c>
      <c r="M1068" s="0" t="s">
        <v>1749</v>
      </c>
      <c r="N1068" s="0" t="s">
        <v>4873</v>
      </c>
      <c r="O1068" s="0" t="s">
        <v>7145</v>
      </c>
      <c r="P1068" s="0" t="s">
        <v>7146</v>
      </c>
      <c r="Q1068" s="0" t="n">
        <f aca="false">LOOKUP(A1068,'budget_gross.tsv'!A$2:A$8468,'budget_gross.tsv'!B$2:B$8468)</f>
        <v>65000000</v>
      </c>
      <c r="R1068" s="0" t="n">
        <f aca="false">LOOKUP(A1068,'budget_gross.tsv'!A$2:A$8468,'budget_gross.tsv'!C$2:C$8468)</f>
        <v>182207973</v>
      </c>
      <c r="S1068" s="1" t="n">
        <f aca="false">R1068-Q1068</f>
        <v>117207973</v>
      </c>
      <c r="T1068" s="2" t="n">
        <f aca="false">Q1068 * 1.07</f>
        <v>69550000</v>
      </c>
      <c r="U1068" s="2" t="n">
        <f aca="false">R1068 * 1.07</f>
        <v>194962531.11</v>
      </c>
      <c r="V1068" s="2" t="n">
        <f aca="false">S1068 * 1.07</f>
        <v>125412531.11</v>
      </c>
      <c r="W1068" s="1" t="n">
        <f aca="false">R1068/Q1068</f>
        <v>2.80319958461538</v>
      </c>
      <c r="X1068" s="3" t="n">
        <v>3</v>
      </c>
    </row>
    <row r="1069" customFormat="false" ht="15" hidden="false" customHeight="false" outlineLevel="0" collapsed="false">
      <c r="A1069" s="0" t="s">
        <v>7147</v>
      </c>
      <c r="B1069" s="0" t="s">
        <v>7148</v>
      </c>
      <c r="C1069" s="0" t="s">
        <v>7149</v>
      </c>
      <c r="D1069" s="0" t="s">
        <v>4016</v>
      </c>
      <c r="E1069" s="0" t="n">
        <v>5.5</v>
      </c>
      <c r="F1069" s="0" t="n">
        <v>52</v>
      </c>
      <c r="G1069" s="5" t="n">
        <v>41335</v>
      </c>
      <c r="H1069" s="0" t="s">
        <v>7150</v>
      </c>
      <c r="I1069" s="0" t="s">
        <v>7151</v>
      </c>
      <c r="J1069" s="6" t="n">
        <v>194310</v>
      </c>
      <c r="K1069" s="0" t="s">
        <v>3648</v>
      </c>
      <c r="L1069" s="5" t="n">
        <v>41229</v>
      </c>
      <c r="M1069" s="0" t="s">
        <v>831</v>
      </c>
      <c r="N1069" s="0" t="s">
        <v>3257</v>
      </c>
      <c r="O1069" s="0" t="s">
        <v>7152</v>
      </c>
      <c r="P1069" s="0" t="s">
        <v>7153</v>
      </c>
      <c r="Q1069" s="0" t="n">
        <f aca="false">LOOKUP(A1069,'budget_gross.tsv'!A$2:A$8468,'budget_gross.tsv'!B$2:B$8468)</f>
        <v>120000000</v>
      </c>
      <c r="R1069" s="0" t="n">
        <f aca="false">LOOKUP(A1069,'budget_gross.tsv'!A$2:A$8468,'budget_gross.tsv'!C$2:C$8468)</f>
        <v>292298923</v>
      </c>
      <c r="S1069" s="1" t="n">
        <f aca="false">R1069-Q1069</f>
        <v>172298923</v>
      </c>
      <c r="T1069" s="2" t="n">
        <f aca="false">Q1069 * 1.07</f>
        <v>128400000</v>
      </c>
      <c r="U1069" s="2" t="n">
        <f aca="false">R1069 * 1.07</f>
        <v>312759847.61</v>
      </c>
      <c r="V1069" s="2" t="n">
        <f aca="false">S1069 * 1.07</f>
        <v>184359847.61</v>
      </c>
      <c r="W1069" s="1" t="n">
        <f aca="false">R1069/Q1069</f>
        <v>2.43582435833333</v>
      </c>
      <c r="X1069" s="3" t="n">
        <v>3</v>
      </c>
    </row>
    <row r="1070" customFormat="false" ht="15" hidden="false" customHeight="false" outlineLevel="0" collapsed="false">
      <c r="A1070" s="0" t="s">
        <v>7154</v>
      </c>
      <c r="B1070" s="0" t="s">
        <v>7155</v>
      </c>
      <c r="C1070" s="0" t="s">
        <v>7156</v>
      </c>
      <c r="D1070" s="0" t="s">
        <v>4016</v>
      </c>
      <c r="E1070" s="0" t="n">
        <v>5.4</v>
      </c>
      <c r="F1070" s="0" t="n">
        <v>31</v>
      </c>
      <c r="G1070" s="5" t="n">
        <v>41338</v>
      </c>
      <c r="H1070" s="0" t="s">
        <v>7157</v>
      </c>
      <c r="I1070" s="0" t="s">
        <v>7158</v>
      </c>
      <c r="J1070" s="6" t="n">
        <v>64588</v>
      </c>
      <c r="K1070" s="0" t="s">
        <v>7159</v>
      </c>
      <c r="L1070" s="5" t="n">
        <v>41234</v>
      </c>
      <c r="M1070" s="0" t="s">
        <v>98</v>
      </c>
      <c r="N1070" s="0" t="s">
        <v>863</v>
      </c>
      <c r="O1070" s="0" t="s">
        <v>1585</v>
      </c>
      <c r="P1070" s="0" t="s">
        <v>7160</v>
      </c>
      <c r="Q1070" s="0" t="n">
        <f aca="false">LOOKUP(A1070,'budget_gross.tsv'!A$2:A$8468,'budget_gross.tsv'!B$2:B$8468)</f>
        <v>65000000</v>
      </c>
      <c r="R1070" s="0" t="n">
        <f aca="false">LOOKUP(A1070,'budget_gross.tsv'!A$2:A$8468,'budget_gross.tsv'!C$2:C$8468)</f>
        <v>44806783</v>
      </c>
      <c r="S1070" s="1" t="n">
        <f aca="false">R1070-Q1070</f>
        <v>-20193217</v>
      </c>
      <c r="T1070" s="2" t="n">
        <f aca="false">Q1070 * 1.07</f>
        <v>69550000</v>
      </c>
      <c r="U1070" s="2" t="n">
        <f aca="false">R1070 * 1.07</f>
        <v>47943257.81</v>
      </c>
      <c r="V1070" s="2" t="n">
        <f aca="false">S1070 * 1.07</f>
        <v>-21606742.19</v>
      </c>
      <c r="W1070" s="1" t="n">
        <f aca="false">R1070/Q1070</f>
        <v>0.689335123076923</v>
      </c>
      <c r="X1070" s="3" t="n">
        <v>1</v>
      </c>
    </row>
    <row r="1071" customFormat="false" ht="15" hidden="false" customHeight="false" outlineLevel="0" collapsed="false">
      <c r="A1071" s="0" t="s">
        <v>7161</v>
      </c>
      <c r="B1071" s="0" t="s">
        <v>7162</v>
      </c>
      <c r="C1071" s="0" t="s">
        <v>7163</v>
      </c>
      <c r="D1071" s="0" t="s">
        <v>4016</v>
      </c>
      <c r="E1071" s="0" t="n">
        <v>5.7</v>
      </c>
      <c r="F1071" s="0" t="n">
        <v>27</v>
      </c>
      <c r="G1071" s="5" t="n">
        <v>41338</v>
      </c>
      <c r="H1071" s="0" t="s">
        <v>6373</v>
      </c>
      <c r="I1071" s="0" t="s">
        <v>7164</v>
      </c>
      <c r="J1071" s="6" t="n">
        <v>25301</v>
      </c>
      <c r="K1071" s="0" t="s">
        <v>5442</v>
      </c>
      <c r="L1071" s="5" t="n">
        <v>41250</v>
      </c>
      <c r="M1071" s="0" t="s">
        <v>197</v>
      </c>
      <c r="N1071" s="0" t="s">
        <v>4226</v>
      </c>
      <c r="O1071" s="0" t="s">
        <v>100</v>
      </c>
      <c r="P1071" s="0" t="s">
        <v>7165</v>
      </c>
      <c r="Q1071" s="0" t="n">
        <f aca="false">LOOKUP(A1071,'budget_gross.tsv'!A$2:A$8468,'budget_gross.tsv'!B$2:B$8468)</f>
        <v>35000000</v>
      </c>
      <c r="R1071" s="0" t="n">
        <f aca="false">LOOKUP(A1071,'budget_gross.tsv'!A$2:A$8468,'budget_gross.tsv'!C$2:C$8468)</f>
        <v>13101142</v>
      </c>
      <c r="S1071" s="1" t="n">
        <f aca="false">R1071-Q1071</f>
        <v>-21898858</v>
      </c>
      <c r="T1071" s="2" t="n">
        <f aca="false">Q1071 * 1.07</f>
        <v>37450000</v>
      </c>
      <c r="U1071" s="2" t="n">
        <f aca="false">R1071 * 1.07</f>
        <v>14018221.94</v>
      </c>
      <c r="V1071" s="2" t="n">
        <f aca="false">S1071 * 1.07</f>
        <v>-23431778.06</v>
      </c>
      <c r="W1071" s="1" t="n">
        <f aca="false">R1071/Q1071</f>
        <v>0.374318342857143</v>
      </c>
      <c r="X1071" s="3" t="n">
        <v>1</v>
      </c>
    </row>
    <row r="1072" customFormat="false" ht="15" hidden="false" customHeight="false" outlineLevel="0" collapsed="false">
      <c r="A1072" s="0" t="s">
        <v>7166</v>
      </c>
      <c r="B1072" s="0" t="s">
        <v>7167</v>
      </c>
      <c r="C1072" s="0" t="s">
        <v>7168</v>
      </c>
      <c r="D1072" s="0" t="s">
        <v>4016</v>
      </c>
      <c r="E1072" s="0" t="n">
        <v>7.9</v>
      </c>
      <c r="F1072" s="0" t="n">
        <v>58</v>
      </c>
      <c r="G1072" s="5" t="n">
        <v>41352</v>
      </c>
      <c r="H1072" s="0" t="s">
        <v>3677</v>
      </c>
      <c r="I1072" s="0" t="s">
        <v>7169</v>
      </c>
      <c r="J1072" s="6" t="n">
        <v>669541</v>
      </c>
      <c r="K1072" s="0" t="s">
        <v>4765</v>
      </c>
      <c r="L1072" s="5" t="n">
        <v>41257</v>
      </c>
      <c r="M1072" s="0" t="s">
        <v>7170</v>
      </c>
      <c r="N1072" s="0" t="s">
        <v>7171</v>
      </c>
      <c r="O1072" s="0" t="s">
        <v>7172</v>
      </c>
      <c r="P1072" s="0" t="s">
        <v>7173</v>
      </c>
      <c r="Q1072" s="0" t="n">
        <f aca="false">LOOKUP(A1072,'budget_gross.tsv'!A$2:A$8468,'budget_gross.tsv'!B$2:B$8468)</f>
        <v>180000000</v>
      </c>
      <c r="R1072" s="0" t="n">
        <f aca="false">LOOKUP(A1072,'budget_gross.tsv'!A$2:A$8468,'budget_gross.tsv'!C$2:C$8468)</f>
        <v>303003568</v>
      </c>
      <c r="S1072" s="1" t="n">
        <f aca="false">R1072-Q1072</f>
        <v>123003568</v>
      </c>
      <c r="T1072" s="2" t="n">
        <f aca="false">Q1072 * 1.07</f>
        <v>192600000</v>
      </c>
      <c r="U1072" s="2" t="n">
        <f aca="false">R1072 * 1.07</f>
        <v>324213817.76</v>
      </c>
      <c r="V1072" s="2" t="n">
        <f aca="false">S1072 * 1.07</f>
        <v>131613817.76</v>
      </c>
      <c r="W1072" s="1" t="n">
        <f aca="false">R1072/Q1072</f>
        <v>1.68335315555556</v>
      </c>
      <c r="X1072" s="3" t="n">
        <v>2</v>
      </c>
    </row>
    <row r="1073" customFormat="false" ht="15" hidden="false" customHeight="false" outlineLevel="0" collapsed="false">
      <c r="A1073" s="0" t="s">
        <v>7174</v>
      </c>
      <c r="B1073" s="0" t="s">
        <v>7175</v>
      </c>
      <c r="C1073" s="0" t="s">
        <v>7176</v>
      </c>
      <c r="D1073" s="0" t="s">
        <v>4016</v>
      </c>
      <c r="E1073" s="0" t="n">
        <v>5.8</v>
      </c>
      <c r="F1073" s="0" t="n">
        <v>50</v>
      </c>
      <c r="G1073" s="5" t="n">
        <v>41394</v>
      </c>
      <c r="H1073" s="0" t="s">
        <v>194</v>
      </c>
      <c r="I1073" s="0" t="s">
        <v>7177</v>
      </c>
      <c r="J1073" s="6" t="n">
        <v>31541</v>
      </c>
      <c r="K1073" s="0" t="s">
        <v>4840</v>
      </c>
      <c r="L1073" s="5" t="n">
        <v>41262</v>
      </c>
      <c r="M1073" s="0" t="s">
        <v>486</v>
      </c>
      <c r="N1073" s="0" t="s">
        <v>356</v>
      </c>
      <c r="O1073" s="0" t="s">
        <v>90</v>
      </c>
      <c r="P1073" s="0" t="s">
        <v>7178</v>
      </c>
      <c r="Q1073" s="0" t="n">
        <f aca="false">LOOKUP(A1073,'budget_gross.tsv'!A$2:A$8468,'budget_gross.tsv'!B$2:B$8468)</f>
        <v>40000000</v>
      </c>
      <c r="R1073" s="0" t="n">
        <f aca="false">LOOKUP(A1073,'budget_gross.tsv'!A$2:A$8468,'budget_gross.tsv'!C$2:C$8468)</f>
        <v>37134215</v>
      </c>
      <c r="S1073" s="1" t="n">
        <f aca="false">R1073-Q1073</f>
        <v>-2865785</v>
      </c>
      <c r="T1073" s="2" t="n">
        <f aca="false">Q1073 * 1.07</f>
        <v>42800000</v>
      </c>
      <c r="U1073" s="2" t="n">
        <f aca="false">R1073 * 1.07</f>
        <v>39733610.05</v>
      </c>
      <c r="V1073" s="2" t="n">
        <f aca="false">S1073 * 1.07</f>
        <v>-3066389.95</v>
      </c>
      <c r="W1073" s="1" t="n">
        <f aca="false">R1073/Q1073</f>
        <v>0.928355375</v>
      </c>
      <c r="X1073" s="3" t="n">
        <v>1</v>
      </c>
    </row>
    <row r="1074" customFormat="false" ht="15" hidden="false" customHeight="false" outlineLevel="0" collapsed="false">
      <c r="A1074" s="0" t="s">
        <v>7179</v>
      </c>
      <c r="B1074" s="0" t="s">
        <v>7180</v>
      </c>
      <c r="C1074" s="0" t="s">
        <v>7181</v>
      </c>
      <c r="D1074" s="0" t="s">
        <v>4016</v>
      </c>
      <c r="E1074" s="0" t="n">
        <v>7</v>
      </c>
      <c r="F1074" s="0" t="n">
        <v>50</v>
      </c>
      <c r="G1074" s="5" t="n">
        <v>41401</v>
      </c>
      <c r="H1074" s="0" t="s">
        <v>194</v>
      </c>
      <c r="I1074" s="0" t="s">
        <v>7182</v>
      </c>
      <c r="J1074" s="6" t="n">
        <v>252008</v>
      </c>
      <c r="K1074" s="0" t="s">
        <v>7183</v>
      </c>
      <c r="L1074" s="5" t="n">
        <v>41264</v>
      </c>
      <c r="M1074" s="0" t="s">
        <v>1487</v>
      </c>
      <c r="N1074" s="0" t="s">
        <v>6055</v>
      </c>
      <c r="O1074" s="0" t="s">
        <v>563</v>
      </c>
      <c r="P1074" s="0" t="s">
        <v>7184</v>
      </c>
      <c r="Q1074" s="0" t="n">
        <f aca="false">LOOKUP(A1074,'budget_gross.tsv'!A$2:A$8468,'budget_gross.tsv'!B$2:B$8468)</f>
        <v>60000000</v>
      </c>
      <c r="R1074" s="0" t="n">
        <f aca="false">LOOKUP(A1074,'budget_gross.tsv'!A$2:A$8468,'budget_gross.tsv'!C$2:C$8468)</f>
        <v>80070736</v>
      </c>
      <c r="S1074" s="1" t="n">
        <f aca="false">R1074-Q1074</f>
        <v>20070736</v>
      </c>
      <c r="T1074" s="2" t="n">
        <f aca="false">Q1074 * 1.07</f>
        <v>64200000</v>
      </c>
      <c r="U1074" s="2" t="n">
        <f aca="false">R1074 * 1.07</f>
        <v>85675687.52</v>
      </c>
      <c r="V1074" s="2" t="n">
        <f aca="false">S1074 * 1.07</f>
        <v>21475687.52</v>
      </c>
      <c r="W1074" s="1" t="n">
        <f aca="false">R1074/Q1074</f>
        <v>1.33451226666667</v>
      </c>
      <c r="X1074" s="3" t="n">
        <v>2</v>
      </c>
    </row>
    <row r="1075" customFormat="false" ht="15" hidden="false" customHeight="false" outlineLevel="0" collapsed="false">
      <c r="A1075" s="0" t="s">
        <v>7185</v>
      </c>
      <c r="B1075" s="0" t="s">
        <v>7186</v>
      </c>
      <c r="C1075" s="0" t="s">
        <v>7187</v>
      </c>
      <c r="D1075" s="0" t="s">
        <v>4016</v>
      </c>
      <c r="E1075" s="0" t="n">
        <v>7.6</v>
      </c>
      <c r="F1075" s="0" t="n">
        <v>73</v>
      </c>
      <c r="G1075" s="5" t="n">
        <v>41387</v>
      </c>
      <c r="H1075" s="0" t="s">
        <v>2878</v>
      </c>
      <c r="I1075" s="0" t="s">
        <v>7188</v>
      </c>
      <c r="J1075" s="6" t="n">
        <v>160113</v>
      </c>
      <c r="K1075" s="0" t="s">
        <v>7189</v>
      </c>
      <c r="L1075" s="5" t="n">
        <v>41278</v>
      </c>
      <c r="M1075" s="0" t="s">
        <v>552</v>
      </c>
      <c r="N1075" s="0" t="s">
        <v>1525</v>
      </c>
      <c r="O1075" s="0" t="s">
        <v>7190</v>
      </c>
      <c r="P1075" s="0" t="s">
        <v>7191</v>
      </c>
      <c r="Q1075" s="0" t="n">
        <f aca="false">LOOKUP(A1075,'budget_gross.tsv'!A$2:A$8468,'budget_gross.tsv'!B$2:B$8468)</f>
        <v>45000000</v>
      </c>
      <c r="R1075" s="0" t="n">
        <f aca="false">LOOKUP(A1075,'budget_gross.tsv'!A$2:A$8468,'budget_gross.tsv'!C$2:C$8468)</f>
        <v>19019882</v>
      </c>
      <c r="S1075" s="1" t="n">
        <f aca="false">R1075-Q1075</f>
        <v>-25980118</v>
      </c>
      <c r="T1075" s="2" t="n">
        <f aca="false">Q1075 * 1.05</f>
        <v>47250000</v>
      </c>
      <c r="U1075" s="2" t="n">
        <f aca="false">R1075 * 1.05</f>
        <v>19970876.1</v>
      </c>
      <c r="V1075" s="2" t="n">
        <f aca="false">S1075 * 1.05</f>
        <v>-27279123.9</v>
      </c>
      <c r="W1075" s="1" t="n">
        <f aca="false">R1075/Q1075</f>
        <v>0.422664044444444</v>
      </c>
      <c r="X1075" s="3" t="n">
        <v>1</v>
      </c>
    </row>
    <row r="1076" customFormat="false" ht="15" hidden="false" customHeight="false" outlineLevel="0" collapsed="false">
      <c r="A1076" s="0" t="s">
        <v>7192</v>
      </c>
      <c r="B1076" s="0" t="s">
        <v>7193</v>
      </c>
      <c r="C1076" s="0" t="s">
        <v>7194</v>
      </c>
      <c r="D1076" s="0" t="s">
        <v>4016</v>
      </c>
      <c r="E1076" s="0" t="n">
        <v>6.9</v>
      </c>
      <c r="F1076" s="0" t="n">
        <v>59</v>
      </c>
      <c r="G1076" s="5" t="n">
        <v>41429</v>
      </c>
      <c r="H1076" s="0" t="s">
        <v>2878</v>
      </c>
      <c r="I1076" s="0" t="s">
        <v>7195</v>
      </c>
      <c r="J1076" s="6" t="n">
        <v>193941</v>
      </c>
      <c r="K1076" s="0" t="s">
        <v>7196</v>
      </c>
      <c r="L1076" s="5" t="n">
        <v>41306</v>
      </c>
      <c r="M1076" s="0" t="s">
        <v>375</v>
      </c>
      <c r="N1076" s="0" t="s">
        <v>7132</v>
      </c>
      <c r="O1076" s="0" t="s">
        <v>1547</v>
      </c>
      <c r="P1076" s="0" t="s">
        <v>7197</v>
      </c>
      <c r="Q1076" s="0" t="n">
        <f aca="false">LOOKUP(A1076,'budget_gross.tsv'!A$2:A$8468,'budget_gross.tsv'!B$2:B$8468)</f>
        <v>35000000</v>
      </c>
      <c r="R1076" s="0" t="n">
        <f aca="false">LOOKUP(A1076,'budget_gross.tsv'!A$2:A$8468,'budget_gross.tsv'!C$2:C$8468)</f>
        <v>66380662</v>
      </c>
      <c r="S1076" s="1" t="n">
        <f aca="false">R1076-Q1076</f>
        <v>31380662</v>
      </c>
      <c r="T1076" s="2" t="n">
        <f aca="false">Q1076 * 1.05</f>
        <v>36750000</v>
      </c>
      <c r="U1076" s="2" t="n">
        <f aca="false">R1076 * 1.05</f>
        <v>69699695.1</v>
      </c>
      <c r="V1076" s="2" t="n">
        <f aca="false">S1076 * 1.05</f>
        <v>32949695.1</v>
      </c>
      <c r="W1076" s="1" t="n">
        <f aca="false">R1076/Q1076</f>
        <v>1.89659034285714</v>
      </c>
      <c r="X1076" s="3" t="n">
        <v>2</v>
      </c>
    </row>
    <row r="1077" customFormat="false" ht="15" hidden="false" customHeight="false" outlineLevel="0" collapsed="false">
      <c r="A1077" s="0" t="s">
        <v>7198</v>
      </c>
      <c r="B1077" s="0" t="s">
        <v>7199</v>
      </c>
      <c r="C1077" s="0" t="s">
        <v>7200</v>
      </c>
      <c r="D1077" s="0" t="s">
        <v>4016</v>
      </c>
      <c r="E1077" s="0" t="n">
        <v>6.9</v>
      </c>
      <c r="F1077" s="0" t="n">
        <v>55</v>
      </c>
      <c r="G1077" s="5" t="n">
        <v>41345</v>
      </c>
      <c r="H1077" s="0" t="s">
        <v>5797</v>
      </c>
      <c r="I1077" s="0" t="s">
        <v>7201</v>
      </c>
      <c r="J1077" s="6" t="n">
        <v>55183</v>
      </c>
      <c r="K1077" s="0" t="s">
        <v>7202</v>
      </c>
      <c r="L1077" s="5" t="n">
        <v>41312</v>
      </c>
      <c r="M1077" s="0" t="s">
        <v>486</v>
      </c>
      <c r="N1077" s="0" t="s">
        <v>437</v>
      </c>
      <c r="O1077" s="0" t="s">
        <v>90</v>
      </c>
      <c r="P1077" s="0" t="s">
        <v>7203</v>
      </c>
      <c r="Q1077" s="0" t="n">
        <f aca="false">LOOKUP(A1077,'budget_gross.tsv'!A$2:A$8468,'budget_gross.tsv'!B$2:B$8468)</f>
        <v>2000000</v>
      </c>
      <c r="R1077" s="0" t="n">
        <f aca="false">LOOKUP(A1077,'budget_gross.tsv'!A$2:A$8468,'budget_gross.tsv'!C$2:C$8468)</f>
        <v>17061</v>
      </c>
      <c r="S1077" s="1" t="n">
        <f aca="false">R1077-Q1077</f>
        <v>-1982939</v>
      </c>
      <c r="T1077" s="2" t="n">
        <f aca="false">Q1077 * 1.05</f>
        <v>2100000</v>
      </c>
      <c r="U1077" s="2" t="n">
        <f aca="false">R1077 * 1.05</f>
        <v>17914.05</v>
      </c>
      <c r="V1077" s="2" t="n">
        <f aca="false">S1077 * 1.05</f>
        <v>-2082085.95</v>
      </c>
      <c r="W1077" s="1" t="n">
        <f aca="false">R1077/Q1077</f>
        <v>0.0085305</v>
      </c>
      <c r="X1077" s="3" t="n">
        <v>1</v>
      </c>
    </row>
    <row r="1078" customFormat="false" ht="15" hidden="false" customHeight="false" outlineLevel="0" collapsed="false">
      <c r="A1078" s="0" t="s">
        <v>7204</v>
      </c>
      <c r="B1078" s="0" t="s">
        <v>7205</v>
      </c>
      <c r="C1078" s="0" t="s">
        <v>7206</v>
      </c>
      <c r="D1078" s="0" t="s">
        <v>4016</v>
      </c>
      <c r="E1078" s="0" t="n">
        <v>6.2</v>
      </c>
      <c r="F1078" s="0" t="n">
        <v>52</v>
      </c>
      <c r="G1078" s="5" t="n">
        <v>41415</v>
      </c>
      <c r="H1078" s="0" t="s">
        <v>2273</v>
      </c>
      <c r="I1078" s="0" t="s">
        <v>7207</v>
      </c>
      <c r="J1078" s="6" t="n">
        <v>71768</v>
      </c>
      <c r="K1078" s="0" t="s">
        <v>7208</v>
      </c>
      <c r="L1078" s="5" t="n">
        <v>41319</v>
      </c>
      <c r="M1078" s="0" t="s">
        <v>1362</v>
      </c>
      <c r="N1078" s="0" t="s">
        <v>4081</v>
      </c>
      <c r="O1078" s="0" t="s">
        <v>626</v>
      </c>
      <c r="P1078" s="0" t="s">
        <v>7209</v>
      </c>
      <c r="Q1078" s="0" t="n">
        <f aca="false">LOOKUP(A1078,'budget_gross.tsv'!A$2:A$8468,'budget_gross.tsv'!B$2:B$8468)</f>
        <v>60000000</v>
      </c>
      <c r="R1078" s="0" t="n">
        <f aca="false">LOOKUP(A1078,'budget_gross.tsv'!A$2:A$8468,'budget_gross.tsv'!C$2:C$8468)</f>
        <v>19452138</v>
      </c>
      <c r="S1078" s="1" t="n">
        <f aca="false">R1078-Q1078</f>
        <v>-40547862</v>
      </c>
      <c r="T1078" s="2" t="n">
        <f aca="false">Q1078 * 1.05</f>
        <v>63000000</v>
      </c>
      <c r="U1078" s="2" t="n">
        <f aca="false">R1078 * 1.05</f>
        <v>20424744.9</v>
      </c>
      <c r="V1078" s="2" t="n">
        <f aca="false">S1078 * 1.05</f>
        <v>-42575255.1</v>
      </c>
      <c r="W1078" s="1" t="n">
        <f aca="false">R1078/Q1078</f>
        <v>0.3242023</v>
      </c>
      <c r="X1078" s="3" t="n">
        <v>1</v>
      </c>
    </row>
    <row r="1079" customFormat="false" ht="15" hidden="false" customHeight="false" outlineLevel="0" collapsed="false">
      <c r="A1079" s="0" t="s">
        <v>7210</v>
      </c>
      <c r="B1079" s="0" t="s">
        <v>7211</v>
      </c>
      <c r="C1079" s="0" t="s">
        <v>7212</v>
      </c>
      <c r="D1079" s="0" t="s">
        <v>4016</v>
      </c>
      <c r="E1079" s="0" t="n">
        <v>6.3</v>
      </c>
      <c r="F1079" s="0" t="n">
        <v>50</v>
      </c>
      <c r="G1079" s="5" t="n">
        <v>41422</v>
      </c>
      <c r="H1079" s="0" t="s">
        <v>2461</v>
      </c>
      <c r="I1079" s="0" t="s">
        <v>7213</v>
      </c>
      <c r="J1079" s="6" t="n">
        <v>61017</v>
      </c>
      <c r="K1079" s="0" t="s">
        <v>6457</v>
      </c>
      <c r="L1079" s="5" t="n">
        <v>41327</v>
      </c>
      <c r="M1079" s="0" t="s">
        <v>42</v>
      </c>
      <c r="N1079" s="0" t="s">
        <v>7214</v>
      </c>
      <c r="O1079" s="0" t="s">
        <v>28</v>
      </c>
      <c r="P1079" s="0" t="s">
        <v>7215</v>
      </c>
      <c r="Q1079" s="0" t="n">
        <f aca="false">LOOKUP(A1079,'budget_gross.tsv'!A$2:A$8468,'budget_gross.tsv'!B$2:B$8468)</f>
        <v>3500000</v>
      </c>
      <c r="R1079" s="0" t="n">
        <f aca="false">LOOKUP(A1079,'budget_gross.tsv'!A$2:A$8468,'budget_gross.tsv'!C$2:C$8468)</f>
        <v>17411930</v>
      </c>
      <c r="S1079" s="1" t="n">
        <f aca="false">R1079-Q1079</f>
        <v>13911930</v>
      </c>
      <c r="T1079" s="2" t="n">
        <f aca="false">Q1079 * 1.05</f>
        <v>3675000</v>
      </c>
      <c r="U1079" s="2" t="n">
        <f aca="false">R1079 * 1.05</f>
        <v>18282526.5</v>
      </c>
      <c r="V1079" s="2" t="n">
        <f aca="false">S1079 * 1.05</f>
        <v>14607526.5</v>
      </c>
      <c r="W1079" s="1" t="n">
        <f aca="false">R1079/Q1079</f>
        <v>4.97483714285714</v>
      </c>
      <c r="X1079" s="3" t="n">
        <v>4</v>
      </c>
    </row>
    <row r="1080" customFormat="false" ht="15" hidden="false" customHeight="false" outlineLevel="0" collapsed="false">
      <c r="A1080" s="0" t="s">
        <v>7216</v>
      </c>
      <c r="B1080" s="0" t="s">
        <v>7217</v>
      </c>
      <c r="C1080" s="0" t="s">
        <v>7218</v>
      </c>
      <c r="D1080" s="0" t="s">
        <v>4016</v>
      </c>
      <c r="E1080" s="0" t="n">
        <v>6.5</v>
      </c>
      <c r="F1080" s="0" t="n">
        <v>51</v>
      </c>
      <c r="G1080" s="5" t="n">
        <v>41436</v>
      </c>
      <c r="H1080" s="0" t="s">
        <v>7150</v>
      </c>
      <c r="I1080" s="0" t="s">
        <v>7219</v>
      </c>
      <c r="J1080" s="6" t="n">
        <v>68319</v>
      </c>
      <c r="K1080" s="0" t="s">
        <v>7220</v>
      </c>
      <c r="L1080" s="5" t="n">
        <v>41327</v>
      </c>
      <c r="M1080" s="0" t="s">
        <v>51</v>
      </c>
      <c r="N1080" s="0" t="s">
        <v>1144</v>
      </c>
      <c r="O1080" s="0" t="s">
        <v>90</v>
      </c>
      <c r="P1080" s="0" t="s">
        <v>7221</v>
      </c>
      <c r="Q1080" s="0" t="n">
        <f aca="false">LOOKUP(A1080,'budget_gross.tsv'!A$2:A$8468,'budget_gross.tsv'!B$2:B$8468)</f>
        <v>15000000</v>
      </c>
      <c r="R1080" s="0" t="n">
        <f aca="false">LOOKUP(A1080,'budget_gross.tsv'!A$2:A$8468,'budget_gross.tsv'!C$2:C$8468)</f>
        <v>42930462</v>
      </c>
      <c r="S1080" s="1" t="n">
        <f aca="false">R1080-Q1080</f>
        <v>27930462</v>
      </c>
      <c r="T1080" s="2" t="n">
        <f aca="false">Q1080 * 1.05</f>
        <v>15750000</v>
      </c>
      <c r="U1080" s="2" t="n">
        <f aca="false">R1080 * 1.05</f>
        <v>45076985.1</v>
      </c>
      <c r="V1080" s="2" t="n">
        <f aca="false">S1080 * 1.05</f>
        <v>29326985.1</v>
      </c>
      <c r="W1080" s="1" t="n">
        <f aca="false">R1080/Q1080</f>
        <v>2.8620308</v>
      </c>
      <c r="X1080" s="3" t="n">
        <v>3</v>
      </c>
    </row>
    <row r="1081" customFormat="false" ht="15" hidden="false" customHeight="false" outlineLevel="0" collapsed="false">
      <c r="A1081" s="0" t="s">
        <v>7222</v>
      </c>
      <c r="B1081" s="0" t="s">
        <v>7223</v>
      </c>
      <c r="C1081" s="0" t="s">
        <v>7224</v>
      </c>
      <c r="D1081" s="0" t="s">
        <v>4016</v>
      </c>
      <c r="E1081" s="0" t="n">
        <v>4</v>
      </c>
      <c r="F1081" s="0" t="n">
        <v>35</v>
      </c>
      <c r="G1081" s="5" t="n">
        <v>41443</v>
      </c>
      <c r="H1081" s="0" t="s">
        <v>2755</v>
      </c>
      <c r="I1081" s="0" t="s">
        <v>7225</v>
      </c>
      <c r="J1081" s="6" t="n">
        <v>14073</v>
      </c>
      <c r="K1081" s="0" t="s">
        <v>7226</v>
      </c>
      <c r="L1081" s="5" t="n">
        <v>41334</v>
      </c>
      <c r="M1081" s="0" t="s">
        <v>305</v>
      </c>
      <c r="N1081" s="0" t="s">
        <v>4734</v>
      </c>
      <c r="O1081" s="0" t="s">
        <v>1167</v>
      </c>
      <c r="P1081" s="0" t="s">
        <v>7227</v>
      </c>
      <c r="Q1081" s="0" t="n">
        <f aca="false">LOOKUP(A1081,'budget_gross.tsv'!A$2:A$8468,'budget_gross.tsv'!B$2:B$8468)</f>
        <v>5000000</v>
      </c>
      <c r="R1081" s="0" t="n">
        <f aca="false">LOOKUP(A1081,'budget_gross.tsv'!A$2:A$8468,'budget_gross.tsv'!C$2:C$8468)</f>
        <v>15179302</v>
      </c>
      <c r="S1081" s="1" t="n">
        <f aca="false">R1081-Q1081</f>
        <v>10179302</v>
      </c>
      <c r="T1081" s="2" t="n">
        <f aca="false">Q1081 * 1.05</f>
        <v>5250000</v>
      </c>
      <c r="U1081" s="2" t="n">
        <f aca="false">R1081 * 1.05</f>
        <v>15938267.1</v>
      </c>
      <c r="V1081" s="2" t="n">
        <f aca="false">S1081 * 1.05</f>
        <v>10688267.1</v>
      </c>
      <c r="W1081" s="1" t="n">
        <f aca="false">R1081/Q1081</f>
        <v>3.0358604</v>
      </c>
      <c r="X1081" s="3" t="n">
        <v>3</v>
      </c>
    </row>
    <row r="1082" customFormat="false" ht="15" hidden="false" customHeight="false" outlineLevel="0" collapsed="false">
      <c r="A1082" s="0" t="s">
        <v>7228</v>
      </c>
      <c r="B1082" s="0" t="s">
        <v>7229</v>
      </c>
      <c r="C1082" s="0" t="s">
        <v>7230</v>
      </c>
      <c r="D1082" s="0" t="s">
        <v>4016</v>
      </c>
      <c r="E1082" s="0" t="n">
        <v>6.8</v>
      </c>
      <c r="F1082" s="0" t="n">
        <v>64</v>
      </c>
      <c r="G1082" s="5" t="n">
        <v>41443</v>
      </c>
      <c r="H1082" s="0" t="s">
        <v>2980</v>
      </c>
      <c r="I1082" s="0" t="s">
        <v>7231</v>
      </c>
      <c r="J1082" s="6" t="n">
        <v>16723</v>
      </c>
      <c r="K1082" s="0" t="s">
        <v>7232</v>
      </c>
      <c r="L1082" s="5" t="n">
        <v>41334</v>
      </c>
      <c r="M1082" s="0" t="s">
        <v>272</v>
      </c>
      <c r="N1082" s="0" t="s">
        <v>356</v>
      </c>
      <c r="O1082" s="0" t="s">
        <v>7233</v>
      </c>
      <c r="P1082" s="0" t="s">
        <v>7234</v>
      </c>
      <c r="Q1082" s="0" t="n">
        <f aca="false">LOOKUP(A1082,'budget_gross.tsv'!A$2:A$8468,'budget_gross.tsv'!B$2:B$8468)</f>
        <v>11000000</v>
      </c>
      <c r="R1082" s="0" t="n">
        <f aca="false">LOOKUP(A1082,'budget_gross.tsv'!A$2:A$8468,'budget_gross.tsv'!C$2:C$8468)</f>
        <v>18390117</v>
      </c>
      <c r="S1082" s="1" t="n">
        <f aca="false">R1082-Q1082</f>
        <v>7390117</v>
      </c>
      <c r="T1082" s="2" t="n">
        <f aca="false">Q1082 * 1.05</f>
        <v>11550000</v>
      </c>
      <c r="U1082" s="2" t="n">
        <f aca="false">R1082 * 1.05</f>
        <v>19309622.85</v>
      </c>
      <c r="V1082" s="2" t="n">
        <f aca="false">S1082 * 1.05</f>
        <v>7759622.85</v>
      </c>
      <c r="W1082" s="1" t="n">
        <f aca="false">R1082/Q1082</f>
        <v>1.67182881818182</v>
      </c>
      <c r="X1082" s="3" t="n">
        <v>2</v>
      </c>
    </row>
    <row r="1083" customFormat="false" ht="15" hidden="false" customHeight="false" outlineLevel="0" collapsed="false">
      <c r="A1083" s="0" t="s">
        <v>7235</v>
      </c>
      <c r="B1083" s="0" t="s">
        <v>7236</v>
      </c>
      <c r="C1083" s="0" t="s">
        <v>7237</v>
      </c>
      <c r="D1083" s="0" t="s">
        <v>4016</v>
      </c>
      <c r="E1083" s="0" t="n">
        <v>6.3</v>
      </c>
      <c r="F1083" s="0" t="n">
        <v>51</v>
      </c>
      <c r="G1083" s="5" t="n">
        <v>41443</v>
      </c>
      <c r="H1083" s="0" t="s">
        <v>3677</v>
      </c>
      <c r="I1083" s="0" t="s">
        <v>7238</v>
      </c>
      <c r="J1083" s="6" t="n">
        <v>111945</v>
      </c>
      <c r="K1083" s="0" t="s">
        <v>5455</v>
      </c>
      <c r="L1083" s="5" t="n">
        <v>41334</v>
      </c>
      <c r="M1083" s="0" t="s">
        <v>552</v>
      </c>
      <c r="N1083" s="0" t="s">
        <v>7171</v>
      </c>
      <c r="O1083" s="0" t="s">
        <v>1585</v>
      </c>
      <c r="P1083" s="0" t="s">
        <v>7239</v>
      </c>
      <c r="Q1083" s="0" t="n">
        <f aca="false">LOOKUP(A1083,'budget_gross.tsv'!A$2:A$8468,'budget_gross.tsv'!B$2:B$8468)</f>
        <v>195000000</v>
      </c>
      <c r="R1083" s="0" t="n">
        <f aca="false">LOOKUP(A1083,'budget_gross.tsv'!A$2:A$8468,'budget_gross.tsv'!C$2:C$8468)</f>
        <v>65187603</v>
      </c>
      <c r="S1083" s="1" t="n">
        <f aca="false">R1083-Q1083</f>
        <v>-129812397</v>
      </c>
      <c r="T1083" s="2" t="n">
        <f aca="false">Q1083 * 1.05</f>
        <v>204750000</v>
      </c>
      <c r="U1083" s="2" t="n">
        <f aca="false">R1083 * 1.05</f>
        <v>68446983.15</v>
      </c>
      <c r="V1083" s="2" t="n">
        <f aca="false">S1083 * 1.05</f>
        <v>-136303016.85</v>
      </c>
      <c r="W1083" s="1" t="n">
        <f aca="false">R1083/Q1083</f>
        <v>0.3342954</v>
      </c>
      <c r="X1083" s="3" t="n">
        <v>1</v>
      </c>
    </row>
    <row r="1084" customFormat="false" ht="15" hidden="false" customHeight="false" outlineLevel="0" collapsed="false">
      <c r="A1084" s="0" t="s">
        <v>7240</v>
      </c>
      <c r="B1084" s="0" t="s">
        <v>7241</v>
      </c>
      <c r="C1084" s="0" t="s">
        <v>7242</v>
      </c>
      <c r="D1084" s="0" t="s">
        <v>4016</v>
      </c>
      <c r="E1084" s="0" t="n">
        <v>5.7</v>
      </c>
      <c r="F1084" s="0" t="n">
        <v>56</v>
      </c>
      <c r="G1084" s="5" t="n">
        <v>42207</v>
      </c>
      <c r="H1084" s="0" t="s">
        <v>7243</v>
      </c>
      <c r="I1084" s="0" t="s">
        <v>7244</v>
      </c>
      <c r="J1084" s="0" t="n">
        <v>222</v>
      </c>
      <c r="K1084" s="0" t="s">
        <v>7245</v>
      </c>
      <c r="L1084" s="5" t="n">
        <v>41341</v>
      </c>
      <c r="M1084" s="0" t="s">
        <v>427</v>
      </c>
      <c r="N1084" s="0" t="s">
        <v>289</v>
      </c>
      <c r="O1084" s="0" t="s">
        <v>28</v>
      </c>
      <c r="P1084" s="0" t="s">
        <v>7246</v>
      </c>
      <c r="Q1084" s="0" t="n">
        <f aca="false">LOOKUP(A1084,'budget_gross.tsv'!A$2:A$8468,'budget_gross.tsv'!B$2:B$8468)</f>
        <v>1500000</v>
      </c>
      <c r="R1084" s="0" t="n">
        <f aca="false">LOOKUP(A1084,'budget_gross.tsv'!A$2:A$8468,'budget_gross.tsv'!C$2:C$8468)</f>
        <v>93511</v>
      </c>
      <c r="S1084" s="1" t="n">
        <f aca="false">R1084-Q1084</f>
        <v>-1406489</v>
      </c>
      <c r="T1084" s="2" t="n">
        <f aca="false">Q1084 * 1.05</f>
        <v>1575000</v>
      </c>
      <c r="U1084" s="2" t="n">
        <f aca="false">R1084 * 1.05</f>
        <v>98186.55</v>
      </c>
      <c r="V1084" s="2" t="n">
        <f aca="false">S1084 * 1.05</f>
        <v>-1476813.45</v>
      </c>
      <c r="W1084" s="1" t="n">
        <f aca="false">R1084/Q1084</f>
        <v>0.0623406666666667</v>
      </c>
      <c r="X1084" s="3" t="n">
        <v>1</v>
      </c>
    </row>
    <row r="1085" customFormat="false" ht="15" hidden="false" customHeight="false" outlineLevel="0" collapsed="false">
      <c r="A1085" s="0" t="s">
        <v>7247</v>
      </c>
      <c r="B1085" s="0" t="s">
        <v>7248</v>
      </c>
      <c r="C1085" s="0" t="s">
        <v>7249</v>
      </c>
      <c r="D1085" s="0" t="s">
        <v>4016</v>
      </c>
      <c r="E1085" s="0" t="n">
        <v>5.9</v>
      </c>
      <c r="F1085" s="0" t="n">
        <v>44</v>
      </c>
      <c r="G1085" s="5" t="n">
        <v>41450</v>
      </c>
      <c r="H1085" s="0" t="s">
        <v>2273</v>
      </c>
      <c r="I1085" s="0" t="s">
        <v>7250</v>
      </c>
      <c r="J1085" s="6" t="n">
        <v>62910</v>
      </c>
      <c r="K1085" s="0" t="s">
        <v>7251</v>
      </c>
      <c r="L1085" s="5" t="n">
        <v>41348</v>
      </c>
      <c r="M1085" s="0" t="s">
        <v>249</v>
      </c>
      <c r="N1085" s="0" t="s">
        <v>376</v>
      </c>
      <c r="O1085" s="0" t="s">
        <v>1585</v>
      </c>
      <c r="P1085" s="0" t="s">
        <v>7252</v>
      </c>
      <c r="Q1085" s="0" t="n">
        <f aca="false">LOOKUP(A1085,'budget_gross.tsv'!A$2:A$8468,'budget_gross.tsv'!B$2:B$8468)</f>
        <v>30000000</v>
      </c>
      <c r="R1085" s="0" t="n">
        <f aca="false">LOOKUP(A1085,'budget_gross.tsv'!A$2:A$8468,'budget_gross.tsv'!C$2:C$8468)</f>
        <v>22525921</v>
      </c>
      <c r="S1085" s="1" t="n">
        <f aca="false">R1085-Q1085</f>
        <v>-7474079</v>
      </c>
      <c r="T1085" s="2" t="n">
        <f aca="false">Q1085 * 1.05</f>
        <v>31500000</v>
      </c>
      <c r="U1085" s="2" t="n">
        <f aca="false">R1085 * 1.05</f>
        <v>23652217.05</v>
      </c>
      <c r="V1085" s="2" t="n">
        <f aca="false">S1085 * 1.05</f>
        <v>-7847782.95</v>
      </c>
      <c r="W1085" s="1" t="n">
        <f aca="false">R1085/Q1085</f>
        <v>0.750864033333333</v>
      </c>
      <c r="X1085" s="3" t="n">
        <v>1</v>
      </c>
    </row>
    <row r="1086" customFormat="false" ht="15" hidden="false" customHeight="false" outlineLevel="0" collapsed="false">
      <c r="A1086" s="0" t="s">
        <v>7253</v>
      </c>
      <c r="B1086" s="0" t="s">
        <v>7254</v>
      </c>
      <c r="C1086" s="0" t="s">
        <v>7255</v>
      </c>
      <c r="D1086" s="0" t="s">
        <v>4016</v>
      </c>
      <c r="E1086" s="0" t="n">
        <v>5.7</v>
      </c>
      <c r="F1086" s="0" t="n">
        <v>48</v>
      </c>
      <c r="G1086" s="5" t="n">
        <v>41464</v>
      </c>
      <c r="H1086" s="0" t="s">
        <v>1432</v>
      </c>
      <c r="I1086" s="0" t="s">
        <v>7256</v>
      </c>
      <c r="J1086" s="6" t="n">
        <v>29639</v>
      </c>
      <c r="K1086" s="0" t="s">
        <v>4677</v>
      </c>
      <c r="L1086" s="5" t="n">
        <v>41355</v>
      </c>
      <c r="M1086" s="0" t="s">
        <v>1369</v>
      </c>
      <c r="N1086" s="0" t="s">
        <v>437</v>
      </c>
      <c r="O1086" s="0" t="s">
        <v>28</v>
      </c>
      <c r="P1086" s="0" t="s">
        <v>7257</v>
      </c>
      <c r="Q1086" s="0" t="n">
        <f aca="false">LOOKUP(A1086,'budget_gross.tsv'!A$2:A$8468,'budget_gross.tsv'!B$2:B$8468)</f>
        <v>13000000</v>
      </c>
      <c r="R1086" s="0" t="n">
        <f aca="false">LOOKUP(A1086,'budget_gross.tsv'!A$2:A$8468,'budget_gross.tsv'!C$2:C$8468)</f>
        <v>18004225</v>
      </c>
      <c r="S1086" s="1" t="n">
        <f aca="false">R1086-Q1086</f>
        <v>5004225</v>
      </c>
      <c r="T1086" s="2" t="n">
        <f aca="false">Q1086 * 1.05</f>
        <v>13650000</v>
      </c>
      <c r="U1086" s="2" t="n">
        <f aca="false">R1086 * 1.05</f>
        <v>18904436.25</v>
      </c>
      <c r="V1086" s="2" t="n">
        <f aca="false">S1086 * 1.05</f>
        <v>5254436.25</v>
      </c>
      <c r="W1086" s="1" t="n">
        <f aca="false">R1086/Q1086</f>
        <v>1.38494038461538</v>
      </c>
      <c r="X1086" s="3" t="n">
        <v>2</v>
      </c>
    </row>
    <row r="1087" customFormat="false" ht="15" hidden="false" customHeight="false" outlineLevel="0" collapsed="false">
      <c r="A1087" s="0" t="s">
        <v>7258</v>
      </c>
      <c r="B1087" s="0" t="s">
        <v>7259</v>
      </c>
      <c r="C1087" s="0" t="s">
        <v>7260</v>
      </c>
      <c r="D1087" s="0" t="s">
        <v>4016</v>
      </c>
      <c r="E1087" s="0" t="n">
        <v>6.6</v>
      </c>
      <c r="F1087" s="0" t="n">
        <v>21</v>
      </c>
      <c r="G1087" s="0" t="s">
        <v>28</v>
      </c>
      <c r="H1087" s="0" t="s">
        <v>7261</v>
      </c>
      <c r="I1087" s="0" t="s">
        <v>7262</v>
      </c>
      <c r="J1087" s="0" t="n">
        <v>58</v>
      </c>
      <c r="K1087" s="0" t="s">
        <v>7263</v>
      </c>
      <c r="L1087" s="5" t="n">
        <v>41355</v>
      </c>
      <c r="M1087" s="0" t="s">
        <v>427</v>
      </c>
      <c r="N1087" s="0" t="s">
        <v>7264</v>
      </c>
      <c r="O1087" s="0" t="s">
        <v>28</v>
      </c>
      <c r="P1087" s="0" t="s">
        <v>7265</v>
      </c>
      <c r="Q1087" s="0" t="n">
        <f aca="false">LOOKUP(A1087,'budget_gross.tsv'!A$2:A$8468,'budget_gross.tsv'!B$2:B$8468)</f>
        <v>1600000</v>
      </c>
      <c r="R1087" s="0" t="n">
        <f aca="false">LOOKUP(A1087,'budget_gross.tsv'!A$2:A$8468,'budget_gross.tsv'!C$2:C$8468)</f>
        <v>4080</v>
      </c>
      <c r="S1087" s="1" t="n">
        <f aca="false">R1087-Q1087</f>
        <v>-1595920</v>
      </c>
      <c r="T1087" s="2" t="n">
        <f aca="false">Q1087 * 1.05</f>
        <v>1680000</v>
      </c>
      <c r="U1087" s="2" t="n">
        <f aca="false">R1087 * 1.05</f>
        <v>4284</v>
      </c>
      <c r="V1087" s="2" t="n">
        <f aca="false">S1087 * 1.05</f>
        <v>-1675716</v>
      </c>
      <c r="W1087" s="1" t="n">
        <f aca="false">R1087/Q1087</f>
        <v>0.00255</v>
      </c>
      <c r="X1087" s="3" t="n">
        <v>1</v>
      </c>
    </row>
    <row r="1088" customFormat="false" ht="15" hidden="false" customHeight="false" outlineLevel="0" collapsed="false">
      <c r="A1088" s="0" t="s">
        <v>7266</v>
      </c>
      <c r="B1088" s="0" t="s">
        <v>7267</v>
      </c>
      <c r="C1088" s="0" t="s">
        <v>7268</v>
      </c>
      <c r="D1088" s="0" t="s">
        <v>4016</v>
      </c>
      <c r="E1088" s="0" t="n">
        <v>5.8</v>
      </c>
      <c r="F1088" s="0" t="n">
        <v>41</v>
      </c>
      <c r="G1088" s="5" t="n">
        <v>41485</v>
      </c>
      <c r="H1088" s="0" t="s">
        <v>194</v>
      </c>
      <c r="I1088" s="0" t="s">
        <v>7269</v>
      </c>
      <c r="J1088" s="6" t="n">
        <v>152066</v>
      </c>
      <c r="K1088" s="0" t="s">
        <v>196</v>
      </c>
      <c r="L1088" s="5" t="n">
        <v>41361</v>
      </c>
      <c r="M1088" s="0" t="s">
        <v>879</v>
      </c>
      <c r="N1088" s="0" t="s">
        <v>1406</v>
      </c>
      <c r="O1088" s="0" t="s">
        <v>438</v>
      </c>
      <c r="P1088" s="0" t="s">
        <v>7270</v>
      </c>
      <c r="Q1088" s="0" t="n">
        <f aca="false">LOOKUP(A1088,'budget_gross.tsv'!A$2:A$8468,'budget_gross.tsv'!B$2:B$8468)</f>
        <v>130000000</v>
      </c>
      <c r="R1088" s="0" t="n">
        <f aca="false">LOOKUP(A1088,'budget_gross.tsv'!A$2:A$8468,'budget_gross.tsv'!C$2:C$8468)</f>
        <v>122523060</v>
      </c>
      <c r="S1088" s="1" t="n">
        <f aca="false">R1088-Q1088</f>
        <v>-7476940</v>
      </c>
      <c r="T1088" s="2" t="n">
        <f aca="false">Q1088 * 1.05</f>
        <v>136500000</v>
      </c>
      <c r="U1088" s="2" t="n">
        <f aca="false">R1088 * 1.05</f>
        <v>128649213</v>
      </c>
      <c r="V1088" s="2" t="n">
        <f aca="false">S1088 * 1.05</f>
        <v>-7850787</v>
      </c>
      <c r="W1088" s="1" t="n">
        <f aca="false">R1088/Q1088</f>
        <v>0.942485076923077</v>
      </c>
      <c r="X1088" s="3" t="n">
        <v>1</v>
      </c>
    </row>
    <row r="1089" customFormat="false" ht="15" hidden="false" customHeight="false" outlineLevel="0" collapsed="false">
      <c r="A1089" s="0" t="s">
        <v>7271</v>
      </c>
      <c r="B1089" s="0" t="s">
        <v>7272</v>
      </c>
      <c r="C1089" s="0" t="s">
        <v>7273</v>
      </c>
      <c r="D1089" s="0" t="s">
        <v>4016</v>
      </c>
      <c r="E1089" s="0" t="n">
        <v>5.9</v>
      </c>
      <c r="F1089" s="0" t="n">
        <v>35</v>
      </c>
      <c r="G1089" s="5" t="n">
        <v>41464</v>
      </c>
      <c r="H1089" s="0" t="s">
        <v>3410</v>
      </c>
      <c r="I1089" s="0" t="s">
        <v>7274</v>
      </c>
      <c r="J1089" s="6" t="n">
        <v>96845</v>
      </c>
      <c r="K1089" s="0" t="s">
        <v>6678</v>
      </c>
      <c r="L1089" s="5" t="n">
        <v>41362</v>
      </c>
      <c r="M1089" s="0" t="s">
        <v>1987</v>
      </c>
      <c r="N1089" s="0" t="s">
        <v>910</v>
      </c>
      <c r="O1089" s="0" t="s">
        <v>1167</v>
      </c>
      <c r="P1089" s="0" t="s">
        <v>7275</v>
      </c>
      <c r="Q1089" s="0" t="n">
        <f aca="false">LOOKUP(A1089,'budget_gross.tsv'!A$2:A$8468,'budget_gross.tsv'!B$2:B$8468)</f>
        <v>40000000</v>
      </c>
      <c r="R1089" s="0" t="n">
        <f aca="false">LOOKUP(A1089,'budget_gross.tsv'!A$2:A$8468,'budget_gross.tsv'!C$2:C$8468)</f>
        <v>26627201</v>
      </c>
      <c r="S1089" s="1" t="n">
        <f aca="false">R1089-Q1089</f>
        <v>-13372799</v>
      </c>
      <c r="T1089" s="2" t="n">
        <f aca="false">Q1089 * 1.05</f>
        <v>42000000</v>
      </c>
      <c r="U1089" s="2" t="n">
        <f aca="false">R1089 * 1.05</f>
        <v>27958561.05</v>
      </c>
      <c r="V1089" s="2" t="n">
        <f aca="false">S1089 * 1.05</f>
        <v>-14041438.95</v>
      </c>
      <c r="W1089" s="1" t="n">
        <f aca="false">R1089/Q1089</f>
        <v>0.665680025</v>
      </c>
      <c r="X1089" s="3" t="n">
        <v>1</v>
      </c>
    </row>
    <row r="1090" customFormat="false" ht="15" hidden="false" customHeight="false" outlineLevel="0" collapsed="false">
      <c r="A1090" s="0" t="s">
        <v>7276</v>
      </c>
      <c r="B1090" s="0" t="s">
        <v>7277</v>
      </c>
      <c r="C1090" s="0" t="s">
        <v>7278</v>
      </c>
      <c r="D1090" s="0" t="s">
        <v>4016</v>
      </c>
      <c r="E1090" s="0" t="n">
        <v>6.8</v>
      </c>
      <c r="F1090" s="0" t="n">
        <v>71</v>
      </c>
      <c r="G1090" s="5" t="n">
        <v>41261</v>
      </c>
      <c r="H1090" s="0" t="s">
        <v>391</v>
      </c>
      <c r="I1090" s="0" t="s">
        <v>7279</v>
      </c>
      <c r="J1090" s="6" t="n">
        <v>10633</v>
      </c>
      <c r="K1090" s="0" t="s">
        <v>7280</v>
      </c>
      <c r="L1090" s="5" t="n">
        <v>41368</v>
      </c>
      <c r="M1090" s="0" t="s">
        <v>142</v>
      </c>
      <c r="N1090" s="0" t="s">
        <v>376</v>
      </c>
      <c r="O1090" s="0" t="s">
        <v>1637</v>
      </c>
      <c r="P1090" s="0" t="s">
        <v>7281</v>
      </c>
      <c r="Q1090" s="0" t="n">
        <f aca="false">LOOKUP(A1090,'budget_gross.tsv'!A$2:A$8468,'budget_gross.tsv'!B$2:B$8468)</f>
        <v>1000000</v>
      </c>
      <c r="R1090" s="0" t="n">
        <f aca="false">LOOKUP(A1090,'budget_gross.tsv'!A$2:A$8468,'budget_gross.tsv'!C$2:C$8468)</f>
        <v>2263436</v>
      </c>
      <c r="S1090" s="1" t="n">
        <f aca="false">R1090-Q1090</f>
        <v>1263436</v>
      </c>
      <c r="T1090" s="2" t="n">
        <f aca="false">Q1090 * 1.05</f>
        <v>1050000</v>
      </c>
      <c r="U1090" s="2" t="n">
        <f aca="false">R1090 * 1.05</f>
        <v>2376607.8</v>
      </c>
      <c r="V1090" s="2" t="n">
        <f aca="false">S1090 * 1.05</f>
        <v>1326607.8</v>
      </c>
      <c r="W1090" s="1" t="n">
        <f aca="false">R1090/Q1090</f>
        <v>2.263436</v>
      </c>
      <c r="X1090" s="3" t="n">
        <v>3</v>
      </c>
    </row>
    <row r="1091" customFormat="false" ht="15" hidden="false" customHeight="false" outlineLevel="0" collapsed="false">
      <c r="A1091" s="0" t="s">
        <v>7282</v>
      </c>
      <c r="B1091" s="0" t="n">
        <v>42</v>
      </c>
      <c r="C1091" s="0" t="s">
        <v>7283</v>
      </c>
      <c r="D1091" s="0" t="s">
        <v>4016</v>
      </c>
      <c r="E1091" s="0" t="n">
        <v>7.5</v>
      </c>
      <c r="F1091" s="0" t="n">
        <v>62</v>
      </c>
      <c r="G1091" s="5" t="n">
        <v>41471</v>
      </c>
      <c r="H1091" s="0" t="s">
        <v>2273</v>
      </c>
      <c r="I1091" s="0" t="s">
        <v>7284</v>
      </c>
      <c r="J1091" s="6" t="n">
        <v>69898</v>
      </c>
      <c r="K1091" s="0" t="s">
        <v>4287</v>
      </c>
      <c r="L1091" s="5" t="n">
        <v>41376</v>
      </c>
      <c r="M1091" s="0" t="s">
        <v>1079</v>
      </c>
      <c r="N1091" s="0" t="s">
        <v>2478</v>
      </c>
      <c r="O1091" s="0" t="s">
        <v>5574</v>
      </c>
      <c r="P1091" s="0" t="s">
        <v>7285</v>
      </c>
      <c r="Q1091" s="0" t="n">
        <f aca="false">LOOKUP(A1091,'budget_gross.tsv'!A$2:A$8468,'budget_gross.tsv'!B$2:B$8468)</f>
        <v>40000000</v>
      </c>
      <c r="R1091" s="0" t="n">
        <f aca="false">LOOKUP(A1091,'budget_gross.tsv'!A$2:A$8468,'budget_gross.tsv'!C$2:C$8468)</f>
        <v>95001343</v>
      </c>
      <c r="S1091" s="1" t="n">
        <f aca="false">R1091-Q1091</f>
        <v>55001343</v>
      </c>
      <c r="T1091" s="2" t="n">
        <f aca="false">Q1091 * 1.05</f>
        <v>42000000</v>
      </c>
      <c r="U1091" s="2" t="n">
        <f aca="false">R1091 * 1.05</f>
        <v>99751410.15</v>
      </c>
      <c r="V1091" s="2" t="n">
        <f aca="false">S1091 * 1.05</f>
        <v>57751410.15</v>
      </c>
      <c r="W1091" s="1" t="n">
        <f aca="false">R1091/Q1091</f>
        <v>2.375033575</v>
      </c>
      <c r="X1091" s="3" t="n">
        <v>3</v>
      </c>
    </row>
    <row r="1092" customFormat="false" ht="15" hidden="false" customHeight="false" outlineLevel="0" collapsed="false">
      <c r="A1092" s="0" t="s">
        <v>7286</v>
      </c>
      <c r="B1092" s="0" t="s">
        <v>7287</v>
      </c>
      <c r="C1092" s="0" t="s">
        <v>7288</v>
      </c>
      <c r="D1092" s="0" t="s">
        <v>4016</v>
      </c>
      <c r="E1092" s="0" t="n">
        <v>3.5</v>
      </c>
      <c r="F1092" s="0" t="n">
        <v>11</v>
      </c>
      <c r="G1092" s="5" t="n">
        <v>41506</v>
      </c>
      <c r="H1092" s="0" t="s">
        <v>2461</v>
      </c>
      <c r="I1092" s="0" t="s">
        <v>7289</v>
      </c>
      <c r="J1092" s="6" t="n">
        <v>53132</v>
      </c>
      <c r="K1092" s="0" t="s">
        <v>7290</v>
      </c>
      <c r="L1092" s="5" t="n">
        <v>41376</v>
      </c>
      <c r="M1092" s="0" t="s">
        <v>124</v>
      </c>
      <c r="N1092" s="0" t="s">
        <v>376</v>
      </c>
      <c r="O1092" s="0" t="s">
        <v>34</v>
      </c>
      <c r="P1092" s="0" t="s">
        <v>7291</v>
      </c>
      <c r="Q1092" s="0" t="n">
        <f aca="false">LOOKUP(A1092,'budget_gross.tsv'!A$2:A$8468,'budget_gross.tsv'!B$2:B$8468)</f>
        <v>20000000</v>
      </c>
      <c r="R1092" s="0" t="n">
        <f aca="false">LOOKUP(A1092,'budget_gross.tsv'!A$2:A$8468,'budget_gross.tsv'!C$2:C$8468)</f>
        <v>32015787</v>
      </c>
      <c r="S1092" s="1" t="n">
        <f aca="false">R1092-Q1092</f>
        <v>12015787</v>
      </c>
      <c r="T1092" s="2" t="n">
        <f aca="false">Q1092 * 1.05</f>
        <v>21000000</v>
      </c>
      <c r="U1092" s="2" t="n">
        <f aca="false">R1092 * 1.05</f>
        <v>33616576.35</v>
      </c>
      <c r="V1092" s="2" t="n">
        <f aca="false">S1092 * 1.05</f>
        <v>12616576.35</v>
      </c>
      <c r="W1092" s="1" t="n">
        <f aca="false">R1092/Q1092</f>
        <v>1.60078935</v>
      </c>
      <c r="X1092" s="3" t="n">
        <v>2</v>
      </c>
    </row>
    <row r="1093" customFormat="false" ht="15" hidden="false" customHeight="false" outlineLevel="0" collapsed="false">
      <c r="A1093" s="0" t="s">
        <v>7292</v>
      </c>
      <c r="B1093" s="0" t="s">
        <v>7293</v>
      </c>
      <c r="C1093" s="0" t="s">
        <v>7294</v>
      </c>
      <c r="D1093" s="0" t="s">
        <v>4016</v>
      </c>
      <c r="E1093" s="0" t="n">
        <v>5.7</v>
      </c>
      <c r="F1093" s="0" t="s">
        <v>28</v>
      </c>
      <c r="G1093" s="5" t="n">
        <v>41492</v>
      </c>
      <c r="H1093" s="0" t="s">
        <v>255</v>
      </c>
      <c r="I1093" s="0" t="s">
        <v>7295</v>
      </c>
      <c r="J1093" s="0" t="n">
        <v>569</v>
      </c>
      <c r="K1093" s="0" t="s">
        <v>7296</v>
      </c>
      <c r="L1093" s="5" t="n">
        <v>41376</v>
      </c>
      <c r="M1093" s="0" t="s">
        <v>355</v>
      </c>
      <c r="N1093" s="0" t="s">
        <v>446</v>
      </c>
      <c r="O1093" s="0" t="s">
        <v>117</v>
      </c>
      <c r="P1093" s="0" t="s">
        <v>7297</v>
      </c>
      <c r="Q1093" s="0" t="n">
        <f aca="false">LOOKUP(A1093,'budget_gross.tsv'!A$2:A$8468,'budget_gross.tsv'!B$2:B$8468)</f>
        <v>1600000</v>
      </c>
      <c r="R1093" s="0" t="n">
        <f aca="false">LOOKUP(A1093,'budget_gross.tsv'!A$2:A$8468,'budget_gross.tsv'!C$2:C$8468)</f>
        <v>317903</v>
      </c>
      <c r="S1093" s="1" t="n">
        <f aca="false">R1093-Q1093</f>
        <v>-1282097</v>
      </c>
      <c r="T1093" s="2" t="n">
        <f aca="false">Q1093 * 1.05</f>
        <v>1680000</v>
      </c>
      <c r="U1093" s="2" t="n">
        <f aca="false">R1093 * 1.05</f>
        <v>333798.15</v>
      </c>
      <c r="V1093" s="2" t="n">
        <f aca="false">S1093 * 1.05</f>
        <v>-1346201.85</v>
      </c>
      <c r="W1093" s="1" t="n">
        <f aca="false">R1093/Q1093</f>
        <v>0.198689375</v>
      </c>
      <c r="X1093" s="3" t="n">
        <v>1</v>
      </c>
    </row>
    <row r="1094" customFormat="false" ht="15" hidden="false" customHeight="false" outlineLevel="0" collapsed="false">
      <c r="A1094" s="0" t="s">
        <v>7298</v>
      </c>
      <c r="B1094" s="0" t="s">
        <v>7299</v>
      </c>
      <c r="C1094" s="0" t="s">
        <v>7300</v>
      </c>
      <c r="D1094" s="0" t="s">
        <v>4016</v>
      </c>
      <c r="E1094" s="0" t="n">
        <v>6</v>
      </c>
      <c r="F1094" s="0" t="s">
        <v>28</v>
      </c>
      <c r="G1094" s="5" t="n">
        <v>41555</v>
      </c>
      <c r="H1094" s="0" t="s">
        <v>5797</v>
      </c>
      <c r="I1094" s="0" t="s">
        <v>7301</v>
      </c>
      <c r="J1094" s="6" t="n">
        <v>2573</v>
      </c>
      <c r="K1094" s="0" t="s">
        <v>7302</v>
      </c>
      <c r="L1094" s="5" t="n">
        <v>41383</v>
      </c>
      <c r="M1094" s="0" t="s">
        <v>756</v>
      </c>
      <c r="N1094" s="0" t="s">
        <v>250</v>
      </c>
      <c r="O1094" s="0" t="s">
        <v>28</v>
      </c>
      <c r="P1094" s="0" t="s">
        <v>7303</v>
      </c>
      <c r="Q1094" s="0" t="n">
        <f aca="false">LOOKUP(A1094,'budget_gross.tsv'!A$2:A$8468,'budget_gross.tsv'!B$2:B$8468)</f>
        <v>1200000</v>
      </c>
      <c r="R1094" s="0" t="n">
        <f aca="false">LOOKUP(A1094,'budget_gross.tsv'!A$2:A$8468,'budget_gross.tsv'!C$2:C$8468)</f>
        <v>2859955</v>
      </c>
      <c r="S1094" s="1" t="n">
        <f aca="false">R1094-Q1094</f>
        <v>1659955</v>
      </c>
      <c r="T1094" s="2" t="n">
        <f aca="false">Q1094 * 1.05</f>
        <v>1260000</v>
      </c>
      <c r="U1094" s="2" t="n">
        <f aca="false">R1094 * 1.05</f>
        <v>3002952.75</v>
      </c>
      <c r="V1094" s="2" t="n">
        <f aca="false">S1094 * 1.05</f>
        <v>1742952.75</v>
      </c>
      <c r="W1094" s="1" t="n">
        <f aca="false">R1094/Q1094</f>
        <v>2.38329583333333</v>
      </c>
      <c r="X1094" s="3" t="n">
        <v>3</v>
      </c>
    </row>
    <row r="1095" customFormat="false" ht="15" hidden="false" customHeight="false" outlineLevel="0" collapsed="false">
      <c r="A1095" s="0" t="s">
        <v>7304</v>
      </c>
      <c r="B1095" s="0" t="s">
        <v>7305</v>
      </c>
      <c r="C1095" s="0" t="s">
        <v>7306</v>
      </c>
      <c r="D1095" s="0" t="s">
        <v>4016</v>
      </c>
      <c r="E1095" s="0" t="n">
        <v>7</v>
      </c>
      <c r="F1095" s="0" t="n">
        <v>54</v>
      </c>
      <c r="G1095" s="5" t="n">
        <v>41492</v>
      </c>
      <c r="H1095" s="0" t="s">
        <v>86</v>
      </c>
      <c r="I1095" s="0" t="s">
        <v>7307</v>
      </c>
      <c r="J1095" s="6" t="n">
        <v>410956</v>
      </c>
      <c r="K1095" s="0" t="s">
        <v>2931</v>
      </c>
      <c r="L1095" s="5" t="n">
        <v>41383</v>
      </c>
      <c r="M1095" s="0" t="s">
        <v>1362</v>
      </c>
      <c r="N1095" s="0" t="s">
        <v>6970</v>
      </c>
      <c r="O1095" s="0" t="s">
        <v>4937</v>
      </c>
      <c r="P1095" s="0" t="s">
        <v>7308</v>
      </c>
      <c r="Q1095" s="0" t="n">
        <f aca="false">LOOKUP(A1095,'budget_gross.tsv'!A$2:A$8468,'budget_gross.tsv'!B$2:B$8468)</f>
        <v>120000000</v>
      </c>
      <c r="R1095" s="0" t="n">
        <f aca="false">LOOKUP(A1095,'budget_gross.tsv'!A$2:A$8468,'budget_gross.tsv'!C$2:C$8468)</f>
        <v>89021735</v>
      </c>
      <c r="S1095" s="1" t="n">
        <f aca="false">R1095-Q1095</f>
        <v>-30978265</v>
      </c>
      <c r="T1095" s="2" t="n">
        <f aca="false">Q1095 * 1.05</f>
        <v>126000000</v>
      </c>
      <c r="U1095" s="2" t="n">
        <f aca="false">R1095 * 1.05</f>
        <v>93472821.75</v>
      </c>
      <c r="V1095" s="2" t="n">
        <f aca="false">S1095 * 1.05</f>
        <v>-32527178.25</v>
      </c>
      <c r="W1095" s="1" t="n">
        <f aca="false">R1095/Q1095</f>
        <v>0.741847791666667</v>
      </c>
      <c r="X1095" s="3" t="n">
        <v>1</v>
      </c>
    </row>
    <row r="1096" customFormat="false" ht="15" hidden="false" customHeight="false" outlineLevel="0" collapsed="false">
      <c r="A1096" s="0" t="s">
        <v>7309</v>
      </c>
      <c r="B1096" s="0" t="s">
        <v>7310</v>
      </c>
      <c r="C1096" s="0" t="s">
        <v>7311</v>
      </c>
      <c r="D1096" s="0" t="s">
        <v>4016</v>
      </c>
      <c r="E1096" s="0" t="n">
        <v>6.4</v>
      </c>
      <c r="F1096" s="0" t="n">
        <v>45</v>
      </c>
      <c r="G1096" s="5" t="n">
        <v>41443</v>
      </c>
      <c r="H1096" s="0" t="s">
        <v>1908</v>
      </c>
      <c r="I1096" s="0" t="s">
        <v>7312</v>
      </c>
      <c r="J1096" s="6" t="n">
        <v>62266</v>
      </c>
      <c r="K1096" s="0" t="s">
        <v>7313</v>
      </c>
      <c r="L1096" s="5" t="n">
        <v>41395</v>
      </c>
      <c r="M1096" s="0" t="s">
        <v>347</v>
      </c>
      <c r="N1096" s="0" t="s">
        <v>4081</v>
      </c>
      <c r="O1096" s="0" t="s">
        <v>872</v>
      </c>
      <c r="P1096" s="0" t="s">
        <v>7314</v>
      </c>
      <c r="Q1096" s="0" t="n">
        <f aca="false">LOOKUP(A1096,'budget_gross.tsv'!A$2:A$8468,'budget_gross.tsv'!B$2:B$8468)</f>
        <v>60000000</v>
      </c>
      <c r="R1096" s="0" t="n">
        <f aca="false">LOOKUP(A1096,'budget_gross.tsv'!A$2:A$8468,'budget_gross.tsv'!C$2:C$8468)</f>
        <v>102118</v>
      </c>
      <c r="S1096" s="1" t="n">
        <f aca="false">R1096-Q1096</f>
        <v>-59897882</v>
      </c>
      <c r="T1096" s="2" t="n">
        <f aca="false">Q1096 * 1.05</f>
        <v>63000000</v>
      </c>
      <c r="U1096" s="2" t="n">
        <f aca="false">R1096 * 1.05</f>
        <v>107223.9</v>
      </c>
      <c r="V1096" s="2" t="n">
        <f aca="false">S1096 * 1.05</f>
        <v>-62892776.1</v>
      </c>
      <c r="W1096" s="1" t="n">
        <f aca="false">R1096/Q1096</f>
        <v>0.00170196666666667</v>
      </c>
      <c r="X1096" s="3" t="n">
        <v>1</v>
      </c>
    </row>
    <row r="1097" customFormat="false" ht="15" hidden="false" customHeight="false" outlineLevel="0" collapsed="false">
      <c r="A1097" s="0" t="s">
        <v>7315</v>
      </c>
      <c r="B1097" s="0" t="s">
        <v>7316</v>
      </c>
      <c r="C1097" s="0" t="s">
        <v>7317</v>
      </c>
      <c r="D1097" s="0" t="s">
        <v>4016</v>
      </c>
      <c r="E1097" s="0" t="n">
        <v>7.2</v>
      </c>
      <c r="F1097" s="0" t="n">
        <v>62</v>
      </c>
      <c r="G1097" s="5" t="n">
        <v>41541</v>
      </c>
      <c r="H1097" s="0" t="s">
        <v>147</v>
      </c>
      <c r="I1097" s="0" t="s">
        <v>7318</v>
      </c>
      <c r="J1097" s="6" t="n">
        <v>594224</v>
      </c>
      <c r="K1097" s="0" t="s">
        <v>7319</v>
      </c>
      <c r="L1097" s="5" t="n">
        <v>41397</v>
      </c>
      <c r="M1097" s="0" t="s">
        <v>1487</v>
      </c>
      <c r="N1097" s="0" t="s">
        <v>1406</v>
      </c>
      <c r="O1097" s="0" t="s">
        <v>7320</v>
      </c>
      <c r="P1097" s="0" t="s">
        <v>7321</v>
      </c>
      <c r="Q1097" s="0" t="n">
        <f aca="false">LOOKUP(A1097,'budget_gross.tsv'!A$2:A$8468,'budget_gross.tsv'!B$2:B$8468)</f>
        <v>200000000</v>
      </c>
      <c r="R1097" s="0" t="n">
        <f aca="false">LOOKUP(A1097,'budget_gross.tsv'!A$2:A$8468,'budget_gross.tsv'!C$2:C$8468)</f>
        <v>409013994</v>
      </c>
      <c r="S1097" s="1" t="n">
        <f aca="false">R1097-Q1097</f>
        <v>209013994</v>
      </c>
      <c r="T1097" s="2" t="n">
        <f aca="false">Q1097 * 1.05</f>
        <v>210000000</v>
      </c>
      <c r="U1097" s="2" t="n">
        <f aca="false">R1097 * 1.05</f>
        <v>429464693.7</v>
      </c>
      <c r="V1097" s="2" t="n">
        <f aca="false">S1097 * 1.05</f>
        <v>219464693.7</v>
      </c>
      <c r="W1097" s="1" t="n">
        <f aca="false">R1097/Q1097</f>
        <v>2.04506997</v>
      </c>
      <c r="X1097" s="3" t="n">
        <v>3</v>
      </c>
    </row>
    <row r="1098" customFormat="false" ht="15" hidden="false" customHeight="false" outlineLevel="0" collapsed="false">
      <c r="A1098" s="0" t="s">
        <v>7322</v>
      </c>
      <c r="B1098" s="0" t="s">
        <v>7323</v>
      </c>
      <c r="C1098" s="0" t="s">
        <v>7324</v>
      </c>
      <c r="D1098" s="0" t="s">
        <v>4016</v>
      </c>
      <c r="E1098" s="0" t="n">
        <v>7.4</v>
      </c>
      <c r="F1098" s="0" t="n">
        <v>76</v>
      </c>
      <c r="G1098" s="5" t="n">
        <v>41492</v>
      </c>
      <c r="H1098" s="0" t="s">
        <v>7325</v>
      </c>
      <c r="I1098" s="0" t="s">
        <v>7326</v>
      </c>
      <c r="J1098" s="6" t="n">
        <v>145053</v>
      </c>
      <c r="K1098" s="0" t="s">
        <v>7327</v>
      </c>
      <c r="L1098" s="5" t="n">
        <v>41404</v>
      </c>
      <c r="M1098" s="0" t="s">
        <v>1487</v>
      </c>
      <c r="N1098" s="0" t="s">
        <v>446</v>
      </c>
      <c r="O1098" s="0" t="s">
        <v>7328</v>
      </c>
      <c r="P1098" s="0" t="s">
        <v>7329</v>
      </c>
      <c r="Q1098" s="0" t="n">
        <f aca="false">LOOKUP(A1098,'budget_gross.tsv'!A$2:A$8468,'budget_gross.tsv'!B$2:B$8468)</f>
        <v>10000000</v>
      </c>
      <c r="R1098" s="0" t="n">
        <f aca="false">LOOKUP(A1098,'budget_gross.tsv'!A$2:A$8468,'budget_gross.tsv'!C$2:C$8468)</f>
        <v>21590086</v>
      </c>
      <c r="S1098" s="1" t="n">
        <f aca="false">R1098-Q1098</f>
        <v>11590086</v>
      </c>
      <c r="T1098" s="2" t="n">
        <f aca="false">Q1098 * 1.05</f>
        <v>10500000</v>
      </c>
      <c r="U1098" s="2" t="n">
        <f aca="false">R1098 * 1.05</f>
        <v>22669590.3</v>
      </c>
      <c r="V1098" s="2" t="n">
        <f aca="false">S1098 * 1.05</f>
        <v>12169590.3</v>
      </c>
      <c r="W1098" s="1" t="n">
        <f aca="false">R1098/Q1098</f>
        <v>2.1590086</v>
      </c>
      <c r="X1098" s="3" t="n">
        <v>3</v>
      </c>
    </row>
    <row r="1099" customFormat="false" ht="15" hidden="false" customHeight="false" outlineLevel="0" collapsed="false">
      <c r="A1099" s="0" t="s">
        <v>7330</v>
      </c>
      <c r="B1099" s="0" t="s">
        <v>7331</v>
      </c>
      <c r="C1099" s="0" t="s">
        <v>7332</v>
      </c>
      <c r="D1099" s="0" t="s">
        <v>4016</v>
      </c>
      <c r="E1099" s="0" t="n">
        <v>7.3</v>
      </c>
      <c r="F1099" s="0" t="n">
        <v>55</v>
      </c>
      <c r="G1099" s="5" t="n">
        <v>41513</v>
      </c>
      <c r="H1099" s="0" t="s">
        <v>2273</v>
      </c>
      <c r="I1099" s="0" t="s">
        <v>7333</v>
      </c>
      <c r="J1099" s="6" t="n">
        <v>387343</v>
      </c>
      <c r="K1099" s="0" t="s">
        <v>5423</v>
      </c>
      <c r="L1099" s="5" t="n">
        <v>41404</v>
      </c>
      <c r="M1099" s="0" t="s">
        <v>4253</v>
      </c>
      <c r="N1099" s="0" t="s">
        <v>394</v>
      </c>
      <c r="O1099" s="0" t="s">
        <v>7334</v>
      </c>
      <c r="P1099" s="0" t="s">
        <v>7335</v>
      </c>
      <c r="Q1099" s="0" t="n">
        <f aca="false">LOOKUP(A1099,'budget_gross.tsv'!A$2:A$8468,'budget_gross.tsv'!B$2:B$8468)</f>
        <v>105000000</v>
      </c>
      <c r="R1099" s="0" t="n">
        <f aca="false">LOOKUP(A1099,'budget_gross.tsv'!A$2:A$8468,'budget_gross.tsv'!C$2:C$8468)</f>
        <v>144840419</v>
      </c>
      <c r="S1099" s="1" t="n">
        <f aca="false">R1099-Q1099</f>
        <v>39840419</v>
      </c>
      <c r="T1099" s="2" t="n">
        <f aca="false">Q1099 * 1.05</f>
        <v>110250000</v>
      </c>
      <c r="U1099" s="2" t="n">
        <f aca="false">R1099 * 1.05</f>
        <v>152082439.95</v>
      </c>
      <c r="V1099" s="2" t="n">
        <f aca="false">S1099 * 1.05</f>
        <v>41832439.95</v>
      </c>
      <c r="W1099" s="1" t="n">
        <f aca="false">R1099/Q1099</f>
        <v>1.37943256190476</v>
      </c>
      <c r="X1099" s="3" t="n">
        <v>2</v>
      </c>
    </row>
    <row r="1100" customFormat="false" ht="15" hidden="false" customHeight="false" outlineLevel="0" collapsed="false">
      <c r="A1100" s="0" t="s">
        <v>7336</v>
      </c>
      <c r="B1100" s="0" t="s">
        <v>7337</v>
      </c>
      <c r="C1100" s="0" t="s">
        <v>7338</v>
      </c>
      <c r="D1100" s="0" t="s">
        <v>4016</v>
      </c>
      <c r="E1100" s="0" t="n">
        <v>7.8</v>
      </c>
      <c r="F1100" s="0" t="n">
        <v>72</v>
      </c>
      <c r="G1100" s="5" t="n">
        <v>41527</v>
      </c>
      <c r="H1100" s="0" t="s">
        <v>2201</v>
      </c>
      <c r="I1100" s="0" t="s">
        <v>7339</v>
      </c>
      <c r="J1100" s="6" t="n">
        <v>417943</v>
      </c>
      <c r="K1100" s="0" t="s">
        <v>5581</v>
      </c>
      <c r="L1100" s="5" t="n">
        <v>41410</v>
      </c>
      <c r="M1100" s="0" t="s">
        <v>1574</v>
      </c>
      <c r="N1100" s="0" t="s">
        <v>1406</v>
      </c>
      <c r="O1100" s="0" t="s">
        <v>7340</v>
      </c>
      <c r="P1100" s="0" t="s">
        <v>7341</v>
      </c>
      <c r="Q1100" s="0" t="n">
        <f aca="false">LOOKUP(A1100,'budget_gross.tsv'!A$2:A$8468,'budget_gross.tsv'!B$2:B$8468)</f>
        <v>190000000</v>
      </c>
      <c r="R1100" s="0" t="n">
        <f aca="false">LOOKUP(A1100,'budget_gross.tsv'!A$2:A$8468,'budget_gross.tsv'!C$2:C$8468)</f>
        <v>228778661</v>
      </c>
      <c r="S1100" s="1" t="n">
        <f aca="false">R1100-Q1100</f>
        <v>38778661</v>
      </c>
      <c r="T1100" s="2" t="n">
        <f aca="false">Q1100 * 1.05</f>
        <v>199500000</v>
      </c>
      <c r="U1100" s="2" t="n">
        <f aca="false">R1100 * 1.05</f>
        <v>240217594.05</v>
      </c>
      <c r="V1100" s="2" t="n">
        <f aca="false">S1100 * 1.05</f>
        <v>40717594.05</v>
      </c>
      <c r="W1100" s="1" t="n">
        <f aca="false">R1100/Q1100</f>
        <v>1.20409821578947</v>
      </c>
      <c r="X1100" s="3" t="n">
        <v>2</v>
      </c>
    </row>
    <row r="1101" customFormat="false" ht="15" hidden="false" customHeight="false" outlineLevel="0" collapsed="false">
      <c r="A1101" s="0" t="s">
        <v>7342</v>
      </c>
      <c r="B1101" s="0" t="s">
        <v>7343</v>
      </c>
      <c r="C1101" s="0" t="s">
        <v>7344</v>
      </c>
      <c r="D1101" s="0" t="s">
        <v>4016</v>
      </c>
      <c r="E1101" s="0" t="n">
        <v>7.1</v>
      </c>
      <c r="F1101" s="0" t="n">
        <v>61</v>
      </c>
      <c r="G1101" s="5" t="n">
        <v>41618</v>
      </c>
      <c r="H1101" s="0" t="s">
        <v>86</v>
      </c>
      <c r="I1101" s="0" t="s">
        <v>7345</v>
      </c>
      <c r="J1101" s="6" t="n">
        <v>318463</v>
      </c>
      <c r="K1101" s="0" t="s">
        <v>4816</v>
      </c>
      <c r="L1101" s="5" t="n">
        <v>41418</v>
      </c>
      <c r="M1101" s="0" t="s">
        <v>1487</v>
      </c>
      <c r="N1101" s="0" t="s">
        <v>817</v>
      </c>
      <c r="O1101" s="0" t="s">
        <v>6429</v>
      </c>
      <c r="P1101" s="0" t="s">
        <v>7346</v>
      </c>
      <c r="Q1101" s="0" t="n">
        <f aca="false">LOOKUP(A1101,'budget_gross.tsv'!A$2:A$8468,'budget_gross.tsv'!B$2:B$8468)</f>
        <v>160000000</v>
      </c>
      <c r="R1101" s="0" t="n">
        <f aca="false">LOOKUP(A1101,'budget_gross.tsv'!A$2:A$8468,'budget_gross.tsv'!C$2:C$8468)</f>
        <v>238679850</v>
      </c>
      <c r="S1101" s="1" t="n">
        <f aca="false">R1101-Q1101</f>
        <v>78679850</v>
      </c>
      <c r="T1101" s="2" t="n">
        <f aca="false">Q1101 * 1.05</f>
        <v>168000000</v>
      </c>
      <c r="U1101" s="2" t="n">
        <f aca="false">R1101 * 1.05</f>
        <v>250613842.5</v>
      </c>
      <c r="V1101" s="2" t="n">
        <f aca="false">S1101 * 1.05</f>
        <v>82613842.5</v>
      </c>
      <c r="W1101" s="1" t="n">
        <f aca="false">R1101/Q1101</f>
        <v>1.4917490625</v>
      </c>
      <c r="X1101" s="3" t="n">
        <v>2</v>
      </c>
    </row>
    <row r="1102" customFormat="false" ht="15" hidden="false" customHeight="false" outlineLevel="0" collapsed="false">
      <c r="A1102" s="0" t="s">
        <v>7347</v>
      </c>
      <c r="B1102" s="0" t="s">
        <v>7348</v>
      </c>
      <c r="C1102" s="0" t="s">
        <v>7349</v>
      </c>
      <c r="D1102" s="0" t="s">
        <v>4016</v>
      </c>
      <c r="E1102" s="0" t="n">
        <v>7.3</v>
      </c>
      <c r="F1102" s="0" t="n">
        <v>50</v>
      </c>
      <c r="G1102" s="5" t="n">
        <v>41520</v>
      </c>
      <c r="H1102" s="0" t="s">
        <v>2878</v>
      </c>
      <c r="I1102" s="0" t="s">
        <v>7350</v>
      </c>
      <c r="J1102" s="6" t="n">
        <v>494158</v>
      </c>
      <c r="K1102" s="0" t="s">
        <v>5231</v>
      </c>
      <c r="L1102" s="5" t="n">
        <v>41425</v>
      </c>
      <c r="M1102" s="0" t="s">
        <v>831</v>
      </c>
      <c r="N1102" s="0" t="s">
        <v>4331</v>
      </c>
      <c r="O1102" s="0" t="s">
        <v>189</v>
      </c>
      <c r="P1102" s="0" t="s">
        <v>7351</v>
      </c>
      <c r="Q1102" s="0" t="n">
        <f aca="false">LOOKUP(A1102,'budget_gross.tsv'!A$2:A$8468,'budget_gross.tsv'!B$2:B$8468)</f>
        <v>75000000</v>
      </c>
      <c r="R1102" s="0" t="n">
        <f aca="false">LOOKUP(A1102,'budget_gross.tsv'!A$2:A$8468,'budget_gross.tsv'!C$2:C$8468)</f>
        <v>117723989</v>
      </c>
      <c r="S1102" s="1" t="n">
        <f aca="false">R1102-Q1102</f>
        <v>42723989</v>
      </c>
      <c r="T1102" s="2" t="n">
        <f aca="false">Q1102 * 1.05</f>
        <v>78750000</v>
      </c>
      <c r="U1102" s="2" t="n">
        <f aca="false">R1102 * 1.05</f>
        <v>123610188.45</v>
      </c>
      <c r="V1102" s="2" t="n">
        <f aca="false">S1102 * 1.05</f>
        <v>44860188.45</v>
      </c>
      <c r="W1102" s="1" t="n">
        <f aca="false">R1102/Q1102</f>
        <v>1.56965318666667</v>
      </c>
      <c r="X1102" s="3" t="n">
        <v>2</v>
      </c>
    </row>
    <row r="1103" customFormat="false" ht="15" hidden="false" customHeight="false" outlineLevel="0" collapsed="false">
      <c r="A1103" s="0" t="s">
        <v>7352</v>
      </c>
      <c r="B1103" s="0" t="s">
        <v>7353</v>
      </c>
      <c r="C1103" s="0" t="s">
        <v>7354</v>
      </c>
      <c r="D1103" s="0" t="s">
        <v>4016</v>
      </c>
      <c r="E1103" s="0" t="n">
        <v>6.3</v>
      </c>
      <c r="F1103" s="0" t="n">
        <v>42</v>
      </c>
      <c r="G1103" s="5" t="n">
        <v>41569</v>
      </c>
      <c r="H1103" s="0" t="s">
        <v>95</v>
      </c>
      <c r="I1103" s="0" t="s">
        <v>7355</v>
      </c>
      <c r="J1103" s="6" t="n">
        <v>166655</v>
      </c>
      <c r="K1103" s="0" t="s">
        <v>2210</v>
      </c>
      <c r="L1103" s="5" t="n">
        <v>41432</v>
      </c>
      <c r="M1103" s="0" t="s">
        <v>1192</v>
      </c>
      <c r="N1103" s="0" t="s">
        <v>376</v>
      </c>
      <c r="O1103" s="0" t="s">
        <v>90</v>
      </c>
      <c r="P1103" s="0" t="s">
        <v>7356</v>
      </c>
      <c r="Q1103" s="0" t="n">
        <f aca="false">LOOKUP(A1103,'budget_gross.tsv'!A$2:A$8468,'budget_gross.tsv'!B$2:B$8468)</f>
        <v>58000000</v>
      </c>
      <c r="R1103" s="0" t="n">
        <f aca="false">LOOKUP(A1103,'budget_gross.tsv'!A$2:A$8468,'budget_gross.tsv'!C$2:C$8468)</f>
        <v>44672764</v>
      </c>
      <c r="S1103" s="1" t="n">
        <f aca="false">R1103-Q1103</f>
        <v>-13327236</v>
      </c>
      <c r="T1103" s="2" t="n">
        <f aca="false">Q1103 * 1.05</f>
        <v>60900000</v>
      </c>
      <c r="U1103" s="2" t="n">
        <f aca="false">R1103 * 1.05</f>
        <v>46906402.2</v>
      </c>
      <c r="V1103" s="2" t="n">
        <f aca="false">S1103 * 1.05</f>
        <v>-13993597.8</v>
      </c>
      <c r="W1103" s="1" t="n">
        <f aca="false">R1103/Q1103</f>
        <v>0.770220068965517</v>
      </c>
      <c r="X1103" s="3" t="n">
        <v>1</v>
      </c>
    </row>
    <row r="1104" customFormat="false" ht="15" hidden="false" customHeight="false" outlineLevel="0" collapsed="false">
      <c r="A1104" s="0" t="s">
        <v>7357</v>
      </c>
      <c r="B1104" s="0" t="s">
        <v>7358</v>
      </c>
      <c r="C1104" s="0" t="s">
        <v>7359</v>
      </c>
      <c r="D1104" s="0" t="s">
        <v>4016</v>
      </c>
      <c r="E1104" s="0" t="n">
        <v>7.1</v>
      </c>
      <c r="F1104" s="0" t="n">
        <v>55</v>
      </c>
      <c r="G1104" s="5" t="n">
        <v>41590</v>
      </c>
      <c r="H1104" s="0" t="s">
        <v>2273</v>
      </c>
      <c r="I1104" s="0" t="s">
        <v>7360</v>
      </c>
      <c r="J1104" s="6" t="n">
        <v>577695</v>
      </c>
      <c r="K1104" s="0" t="s">
        <v>2886</v>
      </c>
      <c r="L1104" s="5" t="n">
        <v>41439</v>
      </c>
      <c r="M1104" s="0" t="s">
        <v>4253</v>
      </c>
      <c r="N1104" s="0" t="s">
        <v>1193</v>
      </c>
      <c r="O1104" s="0" t="s">
        <v>7361</v>
      </c>
      <c r="P1104" s="0" t="s">
        <v>7362</v>
      </c>
      <c r="Q1104" s="0" t="n">
        <f aca="false">LOOKUP(A1104,'budget_gross.tsv'!A$2:A$8468,'budget_gross.tsv'!B$2:B$8468)</f>
        <v>225000000</v>
      </c>
      <c r="R1104" s="0" t="n">
        <f aca="false">LOOKUP(A1104,'budget_gross.tsv'!A$2:A$8468,'budget_gross.tsv'!C$2:C$8468)</f>
        <v>291045518</v>
      </c>
      <c r="S1104" s="1" t="n">
        <f aca="false">R1104-Q1104</f>
        <v>66045518</v>
      </c>
      <c r="T1104" s="2" t="n">
        <f aca="false">Q1104 * 1.05</f>
        <v>236250000</v>
      </c>
      <c r="U1104" s="2" t="n">
        <f aca="false">R1104 * 1.05</f>
        <v>305597793.9</v>
      </c>
      <c r="V1104" s="2" t="n">
        <f aca="false">S1104 * 1.05</f>
        <v>69347793.9</v>
      </c>
      <c r="W1104" s="1" t="n">
        <f aca="false">R1104/Q1104</f>
        <v>1.29353563555556</v>
      </c>
      <c r="X1104" s="3" t="n">
        <v>2</v>
      </c>
    </row>
    <row r="1105" customFormat="false" ht="15" hidden="false" customHeight="false" outlineLevel="0" collapsed="false">
      <c r="A1105" s="0" t="s">
        <v>7363</v>
      </c>
      <c r="B1105" s="0" t="s">
        <v>7364</v>
      </c>
      <c r="C1105" s="0" t="s">
        <v>7365</v>
      </c>
      <c r="D1105" s="0" t="s">
        <v>4016</v>
      </c>
      <c r="E1105" s="0" t="n">
        <v>7.7</v>
      </c>
      <c r="F1105" s="0" t="s">
        <v>28</v>
      </c>
      <c r="G1105" s="5" t="n">
        <v>41561</v>
      </c>
      <c r="H1105" s="0" t="s">
        <v>7366</v>
      </c>
      <c r="I1105" s="0" t="s">
        <v>7367</v>
      </c>
      <c r="J1105" s="0" t="n">
        <v>93</v>
      </c>
      <c r="K1105" s="0" t="s">
        <v>7368</v>
      </c>
      <c r="L1105" s="5" t="n">
        <v>41445</v>
      </c>
      <c r="M1105" s="0" t="s">
        <v>5728</v>
      </c>
      <c r="N1105" s="0" t="s">
        <v>289</v>
      </c>
      <c r="O1105" s="0" t="s">
        <v>28</v>
      </c>
      <c r="P1105" s="0" t="s">
        <v>7369</v>
      </c>
      <c r="Q1105" s="0" t="n">
        <f aca="false">LOOKUP(A1105,'budget_gross.tsv'!A$2:A$8468,'budget_gross.tsv'!B$2:B$8468)</f>
        <v>175000</v>
      </c>
      <c r="R1105" s="0" t="n">
        <f aca="false">LOOKUP(A1105,'budget_gross.tsv'!A$2:A$8468,'budget_gross.tsv'!C$2:C$8468)</f>
        <v>6781</v>
      </c>
      <c r="S1105" s="1" t="n">
        <f aca="false">R1105-Q1105</f>
        <v>-168219</v>
      </c>
      <c r="T1105" s="2" t="n">
        <f aca="false">Q1105 * 1.05</f>
        <v>183750</v>
      </c>
      <c r="U1105" s="2" t="n">
        <f aca="false">R1105 * 1.05</f>
        <v>7120.05</v>
      </c>
      <c r="V1105" s="2" t="n">
        <f aca="false">S1105 * 1.05</f>
        <v>-176629.95</v>
      </c>
      <c r="W1105" s="1" t="n">
        <f aca="false">R1105/Q1105</f>
        <v>0.0387485714285714</v>
      </c>
      <c r="X1105" s="3" t="n">
        <v>1</v>
      </c>
    </row>
    <row r="1106" customFormat="false" ht="15" hidden="false" customHeight="false" outlineLevel="0" collapsed="false">
      <c r="A1106" s="0" t="s">
        <v>7370</v>
      </c>
      <c r="B1106" s="0" t="s">
        <v>7371</v>
      </c>
      <c r="C1106" s="0" t="s">
        <v>7372</v>
      </c>
      <c r="D1106" s="0" t="s">
        <v>4016</v>
      </c>
      <c r="E1106" s="0" t="n">
        <v>7</v>
      </c>
      <c r="F1106" s="0" t="n">
        <v>63</v>
      </c>
      <c r="G1106" s="5" t="n">
        <v>41534</v>
      </c>
      <c r="H1106" s="0" t="s">
        <v>194</v>
      </c>
      <c r="I1106" s="0" t="s">
        <v>7373</v>
      </c>
      <c r="J1106" s="6" t="n">
        <v>494732</v>
      </c>
      <c r="K1106" s="0" t="s">
        <v>4879</v>
      </c>
      <c r="L1106" s="5" t="n">
        <v>41446</v>
      </c>
      <c r="M1106" s="0" t="s">
        <v>1874</v>
      </c>
      <c r="N1106" s="0" t="s">
        <v>4630</v>
      </c>
      <c r="O1106" s="0" t="s">
        <v>7374</v>
      </c>
      <c r="P1106" s="0" t="s">
        <v>7375</v>
      </c>
      <c r="Q1106" s="0" t="n">
        <f aca="false">LOOKUP(A1106,'budget_gross.tsv'!A$2:A$8468,'budget_gross.tsv'!B$2:B$8468)</f>
        <v>190000000</v>
      </c>
      <c r="R1106" s="0" t="n">
        <f aca="false">LOOKUP(A1106,'budget_gross.tsv'!A$2:A$8468,'budget_gross.tsv'!C$2:C$8468)</f>
        <v>202359711</v>
      </c>
      <c r="S1106" s="1" t="n">
        <f aca="false">R1106-Q1106</f>
        <v>12359711</v>
      </c>
      <c r="T1106" s="2" t="n">
        <f aca="false">Q1106 * 1.05</f>
        <v>199500000</v>
      </c>
      <c r="U1106" s="2" t="n">
        <f aca="false">R1106 * 1.05</f>
        <v>212477696.55</v>
      </c>
      <c r="V1106" s="2" t="n">
        <f aca="false">S1106 * 1.05</f>
        <v>12977696.55</v>
      </c>
      <c r="W1106" s="1" t="n">
        <f aca="false">R1106/Q1106</f>
        <v>1.06505111052632</v>
      </c>
      <c r="X1106" s="3" t="n">
        <v>2</v>
      </c>
    </row>
    <row r="1107" customFormat="false" ht="15" hidden="false" customHeight="false" outlineLevel="0" collapsed="false">
      <c r="A1107" s="0" t="s">
        <v>7376</v>
      </c>
      <c r="B1107" s="0" t="s">
        <v>7377</v>
      </c>
      <c r="C1107" s="0" t="s">
        <v>7378</v>
      </c>
      <c r="D1107" s="0" t="s">
        <v>4016</v>
      </c>
      <c r="E1107" s="0" t="n">
        <v>6.4</v>
      </c>
      <c r="F1107" s="0" t="n">
        <v>52</v>
      </c>
      <c r="G1107" s="5" t="n">
        <v>41583</v>
      </c>
      <c r="H1107" s="0" t="s">
        <v>1397</v>
      </c>
      <c r="I1107" s="0" t="s">
        <v>7379</v>
      </c>
      <c r="J1107" s="6" t="n">
        <v>173490</v>
      </c>
      <c r="K1107" s="0" t="s">
        <v>5120</v>
      </c>
      <c r="L1107" s="5" t="n">
        <v>41453</v>
      </c>
      <c r="M1107" s="0" t="s">
        <v>840</v>
      </c>
      <c r="N1107" s="0" t="s">
        <v>1144</v>
      </c>
      <c r="O1107" s="0" t="s">
        <v>395</v>
      </c>
      <c r="P1107" s="0" t="s">
        <v>7380</v>
      </c>
      <c r="Q1107" s="0" t="n">
        <f aca="false">LOOKUP(A1107,'budget_gross.tsv'!A$2:A$8468,'budget_gross.tsv'!B$2:B$8468)</f>
        <v>150000000</v>
      </c>
      <c r="R1107" s="0" t="n">
        <f aca="false">LOOKUP(A1107,'budget_gross.tsv'!A$2:A$8468,'budget_gross.tsv'!C$2:C$8468)</f>
        <v>73103784</v>
      </c>
      <c r="S1107" s="1" t="n">
        <f aca="false">R1107-Q1107</f>
        <v>-76896216</v>
      </c>
      <c r="T1107" s="2" t="n">
        <f aca="false">Q1107 * 1.05</f>
        <v>157500000</v>
      </c>
      <c r="U1107" s="2" t="n">
        <f aca="false">R1107 * 1.05</f>
        <v>76758973.2</v>
      </c>
      <c r="V1107" s="2" t="n">
        <f aca="false">S1107 * 1.05</f>
        <v>-80741026.8</v>
      </c>
      <c r="W1107" s="1" t="n">
        <f aca="false">R1107/Q1107</f>
        <v>0.48735856</v>
      </c>
      <c r="X1107" s="3" t="n">
        <v>1</v>
      </c>
    </row>
    <row r="1108" customFormat="false" ht="15" hidden="false" customHeight="false" outlineLevel="0" collapsed="false">
      <c r="A1108" s="0" t="s">
        <v>7381</v>
      </c>
      <c r="B1108" s="0" t="s">
        <v>7382</v>
      </c>
      <c r="C1108" s="0" t="s">
        <v>7383</v>
      </c>
      <c r="D1108" s="0" t="s">
        <v>4016</v>
      </c>
      <c r="E1108" s="0" t="n">
        <v>6.5</v>
      </c>
      <c r="F1108" s="0" t="n">
        <v>37</v>
      </c>
      <c r="G1108" s="5" t="n">
        <v>41625</v>
      </c>
      <c r="H1108" s="0" t="s">
        <v>147</v>
      </c>
      <c r="I1108" s="0" t="s">
        <v>7384</v>
      </c>
      <c r="J1108" s="6" t="n">
        <v>191532</v>
      </c>
      <c r="K1108" s="0" t="s">
        <v>2944</v>
      </c>
      <c r="L1108" s="5" t="n">
        <v>41458</v>
      </c>
      <c r="M1108" s="0" t="s">
        <v>1749</v>
      </c>
      <c r="N1108" s="0" t="s">
        <v>7385</v>
      </c>
      <c r="O1108" s="0" t="s">
        <v>7386</v>
      </c>
      <c r="P1108" s="0" t="s">
        <v>7387</v>
      </c>
      <c r="Q1108" s="0" t="n">
        <f aca="false">LOOKUP(A1108,'budget_gross.tsv'!A$2:A$8468,'budget_gross.tsv'!B$2:B$8468)</f>
        <v>215000000</v>
      </c>
      <c r="R1108" s="0" t="n">
        <f aca="false">LOOKUP(A1108,'budget_gross.tsv'!A$2:A$8468,'budget_gross.tsv'!C$2:C$8468)</f>
        <v>89302115</v>
      </c>
      <c r="S1108" s="1" t="n">
        <f aca="false">R1108-Q1108</f>
        <v>-125697885</v>
      </c>
      <c r="T1108" s="2" t="n">
        <f aca="false">Q1108 * 1.05</f>
        <v>225750000</v>
      </c>
      <c r="U1108" s="2" t="n">
        <f aca="false">R1108 * 1.05</f>
        <v>93767220.75</v>
      </c>
      <c r="V1108" s="2" t="n">
        <f aca="false">S1108 * 1.05</f>
        <v>-131982779.25</v>
      </c>
      <c r="W1108" s="1" t="n">
        <f aca="false">R1108/Q1108</f>
        <v>0.415358674418605</v>
      </c>
      <c r="X1108" s="3" t="n">
        <v>1</v>
      </c>
    </row>
    <row r="1109" customFormat="false" ht="15" hidden="false" customHeight="false" outlineLevel="0" collapsed="false">
      <c r="A1109" s="0" t="s">
        <v>7388</v>
      </c>
      <c r="B1109" s="0" t="s">
        <v>7389</v>
      </c>
      <c r="C1109" s="0" t="s">
        <v>7390</v>
      </c>
      <c r="D1109" s="0" t="s">
        <v>4016</v>
      </c>
      <c r="E1109" s="0" t="n">
        <v>5.4</v>
      </c>
      <c r="F1109" s="0" t="n">
        <v>19</v>
      </c>
      <c r="G1109" s="5" t="n">
        <v>41583</v>
      </c>
      <c r="H1109" s="0" t="s">
        <v>1397</v>
      </c>
      <c r="I1109" s="0" t="s">
        <v>6036</v>
      </c>
      <c r="J1109" s="6" t="n">
        <v>115152</v>
      </c>
      <c r="K1109" s="0" t="s">
        <v>3082</v>
      </c>
      <c r="L1109" s="5" t="n">
        <v>41467</v>
      </c>
      <c r="M1109" s="0" t="s">
        <v>133</v>
      </c>
      <c r="N1109" s="0" t="s">
        <v>376</v>
      </c>
      <c r="O1109" s="0" t="s">
        <v>4834</v>
      </c>
      <c r="P1109" s="0" t="s">
        <v>7391</v>
      </c>
      <c r="Q1109" s="0" t="n">
        <f aca="false">LOOKUP(A1109,'budget_gross.tsv'!A$2:A$8468,'budget_gross.tsv'!B$2:B$8468)</f>
        <v>80000000</v>
      </c>
      <c r="R1109" s="0" t="n">
        <f aca="false">LOOKUP(A1109,'budget_gross.tsv'!A$2:A$8468,'budget_gross.tsv'!C$2:C$8468)</f>
        <v>133668525</v>
      </c>
      <c r="S1109" s="1" t="n">
        <f aca="false">R1109-Q1109</f>
        <v>53668525</v>
      </c>
      <c r="T1109" s="2" t="n">
        <f aca="false">Q1109 * 1.05</f>
        <v>84000000</v>
      </c>
      <c r="U1109" s="2" t="n">
        <f aca="false">R1109 * 1.05</f>
        <v>140351951.25</v>
      </c>
      <c r="V1109" s="2" t="n">
        <f aca="false">S1109 * 1.05</f>
        <v>56351951.25</v>
      </c>
      <c r="W1109" s="1" t="n">
        <f aca="false">R1109/Q1109</f>
        <v>1.6708565625</v>
      </c>
      <c r="X1109" s="3" t="n">
        <v>2</v>
      </c>
    </row>
    <row r="1110" customFormat="false" ht="15" hidden="false" customHeight="false" outlineLevel="0" collapsed="false">
      <c r="A1110" s="0" t="s">
        <v>7392</v>
      </c>
      <c r="B1110" s="0" t="s">
        <v>7393</v>
      </c>
      <c r="C1110" s="0" t="s">
        <v>7394</v>
      </c>
      <c r="D1110" s="0" t="s">
        <v>4016</v>
      </c>
      <c r="E1110" s="0" t="n">
        <v>7</v>
      </c>
      <c r="F1110" s="0" t="n">
        <v>64</v>
      </c>
      <c r="G1110" s="5" t="n">
        <v>41562</v>
      </c>
      <c r="H1110" s="0" t="s">
        <v>2273</v>
      </c>
      <c r="I1110" s="0" t="s">
        <v>7395</v>
      </c>
      <c r="J1110" s="6" t="n">
        <v>401967</v>
      </c>
      <c r="K1110" s="0" t="s">
        <v>4552</v>
      </c>
      <c r="L1110" s="5" t="n">
        <v>41467</v>
      </c>
      <c r="M1110" s="0" t="s">
        <v>840</v>
      </c>
      <c r="N1110" s="0" t="s">
        <v>1406</v>
      </c>
      <c r="O1110" s="0" t="s">
        <v>7396</v>
      </c>
      <c r="P1110" s="0" t="s">
        <v>7397</v>
      </c>
      <c r="Q1110" s="0" t="n">
        <f aca="false">LOOKUP(A1110,'budget_gross.tsv'!A$2:A$8468,'budget_gross.tsv'!B$2:B$8468)</f>
        <v>190000000</v>
      </c>
      <c r="R1110" s="0" t="n">
        <f aca="false">LOOKUP(A1110,'budget_gross.tsv'!A$2:A$8468,'budget_gross.tsv'!C$2:C$8468)</f>
        <v>101802906</v>
      </c>
      <c r="S1110" s="1" t="n">
        <f aca="false">R1110-Q1110</f>
        <v>-88197094</v>
      </c>
      <c r="T1110" s="2" t="n">
        <f aca="false">Q1110 * 1.05</f>
        <v>199500000</v>
      </c>
      <c r="U1110" s="2" t="n">
        <f aca="false">R1110 * 1.05</f>
        <v>106893051.3</v>
      </c>
      <c r="V1110" s="2" t="n">
        <f aca="false">S1110 * 1.05</f>
        <v>-92606948.7</v>
      </c>
      <c r="W1110" s="1" t="n">
        <f aca="false">R1110/Q1110</f>
        <v>0.535804768421053</v>
      </c>
      <c r="X1110" s="3" t="n">
        <v>1</v>
      </c>
    </row>
    <row r="1111" customFormat="false" ht="15" hidden="false" customHeight="false" outlineLevel="0" collapsed="false">
      <c r="A1111" s="0" t="s">
        <v>7398</v>
      </c>
      <c r="B1111" s="0" t="s">
        <v>7399</v>
      </c>
      <c r="C1111" s="0" t="s">
        <v>7400</v>
      </c>
      <c r="D1111" s="0" t="s">
        <v>4016</v>
      </c>
      <c r="E1111" s="0" t="n">
        <v>6.7</v>
      </c>
      <c r="F1111" s="0" t="n">
        <v>47</v>
      </c>
      <c r="G1111" s="5" t="n">
        <v>41604</v>
      </c>
      <c r="H1111" s="0" t="s">
        <v>2878</v>
      </c>
      <c r="I1111" s="0" t="s">
        <v>7401</v>
      </c>
      <c r="J1111" s="6" t="n">
        <v>133156</v>
      </c>
      <c r="K1111" s="0" t="s">
        <v>2161</v>
      </c>
      <c r="L1111" s="5" t="n">
        <v>41474</v>
      </c>
      <c r="M1111" s="0" t="s">
        <v>1874</v>
      </c>
      <c r="N1111" s="0" t="s">
        <v>634</v>
      </c>
      <c r="O1111" s="0" t="s">
        <v>100</v>
      </c>
      <c r="P1111" s="0" t="s">
        <v>7402</v>
      </c>
      <c r="Q1111" s="0" t="n">
        <f aca="false">LOOKUP(A1111,'budget_gross.tsv'!A$2:A$8468,'budget_gross.tsv'!B$2:B$8468)</f>
        <v>84000000</v>
      </c>
      <c r="R1111" s="0" t="n">
        <f aca="false">LOOKUP(A1111,'budget_gross.tsv'!A$2:A$8468,'budget_gross.tsv'!C$2:C$8468)</f>
        <v>53262560</v>
      </c>
      <c r="S1111" s="1" t="n">
        <f aca="false">R1111-Q1111</f>
        <v>-30737440</v>
      </c>
      <c r="T1111" s="2" t="n">
        <f aca="false">Q1111 * 1.05</f>
        <v>88200000</v>
      </c>
      <c r="U1111" s="2" t="n">
        <f aca="false">R1111 * 1.05</f>
        <v>55925688</v>
      </c>
      <c r="V1111" s="2" t="n">
        <f aca="false">S1111 * 1.05</f>
        <v>-32274312</v>
      </c>
      <c r="W1111" s="1" t="n">
        <f aca="false">R1111/Q1111</f>
        <v>0.634078095238095</v>
      </c>
      <c r="X1111" s="3" t="n">
        <v>1</v>
      </c>
    </row>
    <row r="1112" customFormat="false" ht="15" hidden="false" customHeight="false" outlineLevel="0" collapsed="false">
      <c r="A1112" s="0" t="s">
        <v>7403</v>
      </c>
      <c r="B1112" s="0" t="s">
        <v>7404</v>
      </c>
      <c r="C1112" s="0" t="s">
        <v>7405</v>
      </c>
      <c r="D1112" s="0" t="s">
        <v>4016</v>
      </c>
      <c r="E1112" s="0" t="n">
        <v>5.6</v>
      </c>
      <c r="F1112" s="0" t="n">
        <v>25</v>
      </c>
      <c r="G1112" s="5" t="n">
        <v>41576</v>
      </c>
      <c r="H1112" s="0" t="s">
        <v>86</v>
      </c>
      <c r="I1112" s="0" t="s">
        <v>7406</v>
      </c>
      <c r="J1112" s="6" t="n">
        <v>96867</v>
      </c>
      <c r="K1112" s="0" t="s">
        <v>5691</v>
      </c>
      <c r="L1112" s="5" t="n">
        <v>41474</v>
      </c>
      <c r="M1112" s="0" t="s">
        <v>214</v>
      </c>
      <c r="N1112" s="0" t="s">
        <v>4167</v>
      </c>
      <c r="O1112" s="0" t="s">
        <v>28</v>
      </c>
      <c r="P1112" s="0" t="s">
        <v>7407</v>
      </c>
      <c r="Q1112" s="0" t="n">
        <f aca="false">LOOKUP(A1112,'budget_gross.tsv'!A$2:A$8468,'budget_gross.tsv'!B$2:B$8468)</f>
        <v>130000000</v>
      </c>
      <c r="R1112" s="0" t="n">
        <f aca="false">LOOKUP(A1112,'budget_gross.tsv'!A$2:A$8468,'budget_gross.tsv'!C$2:C$8468)</f>
        <v>33618855</v>
      </c>
      <c r="S1112" s="1" t="n">
        <f aca="false">R1112-Q1112</f>
        <v>-96381145</v>
      </c>
      <c r="T1112" s="2" t="n">
        <f aca="false">Q1112 * 1.05</f>
        <v>136500000</v>
      </c>
      <c r="U1112" s="2" t="n">
        <f aca="false">R1112 * 1.05</f>
        <v>35299797.75</v>
      </c>
      <c r="V1112" s="2" t="n">
        <f aca="false">S1112 * 1.05</f>
        <v>-101200202.25</v>
      </c>
      <c r="W1112" s="1" t="n">
        <f aca="false">R1112/Q1112</f>
        <v>0.258606576923077</v>
      </c>
      <c r="X1112" s="3" t="n">
        <v>1</v>
      </c>
    </row>
    <row r="1113" customFormat="false" ht="15" hidden="false" customHeight="false" outlineLevel="0" collapsed="false">
      <c r="A1113" s="0" t="s">
        <v>7408</v>
      </c>
      <c r="B1113" s="0" t="s">
        <v>7409</v>
      </c>
      <c r="C1113" s="0" t="s">
        <v>7410</v>
      </c>
      <c r="D1113" s="0" t="s">
        <v>4016</v>
      </c>
      <c r="E1113" s="0" t="n">
        <v>7.4</v>
      </c>
      <c r="F1113" s="0" t="n">
        <v>83</v>
      </c>
      <c r="G1113" s="5" t="n">
        <v>41653</v>
      </c>
      <c r="H1113" s="0" t="s">
        <v>7411</v>
      </c>
      <c r="I1113" s="0" t="s">
        <v>7412</v>
      </c>
      <c r="J1113" s="6" t="n">
        <v>10330</v>
      </c>
      <c r="K1113" s="0" t="s">
        <v>7413</v>
      </c>
      <c r="L1113" s="5" t="n">
        <v>41481</v>
      </c>
      <c r="M1113" s="0" t="s">
        <v>1512</v>
      </c>
      <c r="N1113" s="0" t="s">
        <v>116</v>
      </c>
      <c r="O1113" s="0" t="s">
        <v>7414</v>
      </c>
      <c r="P1113" s="0" t="s">
        <v>7415</v>
      </c>
      <c r="Q1113" s="0" t="n">
        <f aca="false">LOOKUP(A1113,'budget_gross.tsv'!A$2:A$8468,'budget_gross.tsv'!B$2:B$8468)</f>
        <v>1000000</v>
      </c>
      <c r="R1113" s="0" t="n">
        <f aca="false">LOOKUP(A1113,'budget_gross.tsv'!A$2:A$8468,'budget_gross.tsv'!C$2:C$8468)</f>
        <v>4946445</v>
      </c>
      <c r="S1113" s="1" t="n">
        <f aca="false">R1113-Q1113</f>
        <v>3946445</v>
      </c>
      <c r="T1113" s="2" t="n">
        <f aca="false">Q1113 * 1.05</f>
        <v>1050000</v>
      </c>
      <c r="U1113" s="2" t="n">
        <f aca="false">R1113 * 1.05</f>
        <v>5193767.25</v>
      </c>
      <c r="V1113" s="2" t="n">
        <f aca="false">S1113 * 1.05</f>
        <v>4143767.25</v>
      </c>
      <c r="W1113" s="1" t="n">
        <f aca="false">R1113/Q1113</f>
        <v>4.946445</v>
      </c>
      <c r="X1113" s="3" t="n">
        <v>4</v>
      </c>
    </row>
    <row r="1114" customFormat="false" ht="15" hidden="false" customHeight="false" outlineLevel="0" collapsed="false">
      <c r="A1114" s="0" t="s">
        <v>7416</v>
      </c>
      <c r="B1114" s="0" t="s">
        <v>7417</v>
      </c>
      <c r="C1114" s="0" t="s">
        <v>7418</v>
      </c>
      <c r="D1114" s="0" t="s">
        <v>4016</v>
      </c>
      <c r="E1114" s="0" t="n">
        <v>7.4</v>
      </c>
      <c r="F1114" s="0" t="n">
        <v>68</v>
      </c>
      <c r="G1114" s="5" t="n">
        <v>41569</v>
      </c>
      <c r="H1114" s="0" t="s">
        <v>1441</v>
      </c>
      <c r="I1114" s="0" t="s">
        <v>7419</v>
      </c>
      <c r="J1114" s="6" t="n">
        <v>121916</v>
      </c>
      <c r="K1114" s="0" t="s">
        <v>7420</v>
      </c>
      <c r="L1114" s="5" t="n">
        <v>41481</v>
      </c>
      <c r="M1114" s="0" t="s">
        <v>180</v>
      </c>
      <c r="N1114" s="0" t="s">
        <v>356</v>
      </c>
      <c r="O1114" s="0" t="s">
        <v>7421</v>
      </c>
      <c r="P1114" s="0" t="s">
        <v>7422</v>
      </c>
      <c r="Q1114" s="0" t="n">
        <f aca="false">LOOKUP(A1114,'budget_gross.tsv'!A$2:A$8468,'budget_gross.tsv'!B$2:B$8468)</f>
        <v>5000000</v>
      </c>
      <c r="R1114" s="0" t="n">
        <f aca="false">LOOKUP(A1114,'budget_gross.tsv'!A$2:A$8468,'budget_gross.tsv'!C$2:C$8468)</f>
        <v>21501098</v>
      </c>
      <c r="S1114" s="1" t="n">
        <f aca="false">R1114-Q1114</f>
        <v>16501098</v>
      </c>
      <c r="T1114" s="2" t="n">
        <f aca="false">Q1114 * 1.05</f>
        <v>5250000</v>
      </c>
      <c r="U1114" s="2" t="n">
        <f aca="false">R1114 * 1.05</f>
        <v>22576152.9</v>
      </c>
      <c r="V1114" s="2" t="n">
        <f aca="false">S1114 * 1.05</f>
        <v>17326152.9</v>
      </c>
      <c r="W1114" s="1" t="n">
        <f aca="false">R1114/Q1114</f>
        <v>4.3002196</v>
      </c>
      <c r="X1114" s="3" t="n">
        <v>4</v>
      </c>
    </row>
    <row r="1115" customFormat="false" ht="15" hidden="false" customHeight="false" outlineLevel="0" collapsed="false">
      <c r="A1115" s="0" t="s">
        <v>7423</v>
      </c>
      <c r="B1115" s="0" t="s">
        <v>7424</v>
      </c>
      <c r="C1115" s="0" t="s">
        <v>7425</v>
      </c>
      <c r="D1115" s="0" t="s">
        <v>4016</v>
      </c>
      <c r="E1115" s="0" t="n">
        <v>6.7</v>
      </c>
      <c r="F1115" s="0" t="n">
        <v>60</v>
      </c>
      <c r="G1115" s="5" t="n">
        <v>41611</v>
      </c>
      <c r="H1115" s="0" t="s">
        <v>95</v>
      </c>
      <c r="I1115" s="0" t="s">
        <v>7426</v>
      </c>
      <c r="J1115" s="6" t="n">
        <v>355594</v>
      </c>
      <c r="K1115" s="0" t="s">
        <v>7427</v>
      </c>
      <c r="L1115" s="5" t="n">
        <v>41481</v>
      </c>
      <c r="M1115" s="0" t="s">
        <v>633</v>
      </c>
      <c r="N1115" s="0" t="s">
        <v>1406</v>
      </c>
      <c r="O1115" s="0" t="s">
        <v>463</v>
      </c>
      <c r="P1115" s="0" t="s">
        <v>7428</v>
      </c>
      <c r="Q1115" s="0" t="n">
        <f aca="false">LOOKUP(A1115,'budget_gross.tsv'!A$2:A$8468,'budget_gross.tsv'!B$2:B$8468)</f>
        <v>120000000</v>
      </c>
      <c r="R1115" s="0" t="n">
        <f aca="false">LOOKUP(A1115,'budget_gross.tsv'!A$2:A$8468,'budget_gross.tsv'!C$2:C$8468)</f>
        <v>132556852</v>
      </c>
      <c r="S1115" s="1" t="n">
        <f aca="false">R1115-Q1115</f>
        <v>12556852</v>
      </c>
      <c r="T1115" s="2" t="n">
        <f aca="false">Q1115 * 1.05</f>
        <v>126000000</v>
      </c>
      <c r="U1115" s="2" t="n">
        <f aca="false">R1115 * 1.05</f>
        <v>139184694.6</v>
      </c>
      <c r="V1115" s="2" t="n">
        <f aca="false">S1115 * 1.05</f>
        <v>13184694.6</v>
      </c>
      <c r="W1115" s="1" t="n">
        <f aca="false">R1115/Q1115</f>
        <v>1.10464043333333</v>
      </c>
      <c r="X1115" s="3" t="n">
        <v>2</v>
      </c>
    </row>
    <row r="1116" customFormat="false" ht="15" hidden="false" customHeight="false" outlineLevel="0" collapsed="false">
      <c r="A1116" s="0" t="s">
        <v>7429</v>
      </c>
      <c r="B1116" s="0" t="s">
        <v>7430</v>
      </c>
      <c r="C1116" s="0" t="s">
        <v>7431</v>
      </c>
      <c r="D1116" s="0" t="s">
        <v>4016</v>
      </c>
      <c r="E1116" s="0" t="n">
        <v>7.2</v>
      </c>
      <c r="F1116" s="0" t="n">
        <v>66</v>
      </c>
      <c r="G1116" s="5" t="n">
        <v>41653</v>
      </c>
      <c r="H1116" s="0" t="s">
        <v>2461</v>
      </c>
      <c r="I1116" s="0" t="s">
        <v>7432</v>
      </c>
      <c r="J1116" s="6" t="n">
        <v>93506</v>
      </c>
      <c r="K1116" s="0" t="s">
        <v>7433</v>
      </c>
      <c r="L1116" s="5" t="n">
        <v>41502</v>
      </c>
      <c r="M1116" s="0" t="s">
        <v>1574</v>
      </c>
      <c r="N1116" s="0" t="s">
        <v>52</v>
      </c>
      <c r="O1116" s="0" t="s">
        <v>7434</v>
      </c>
      <c r="P1116" s="0" t="s">
        <v>7435</v>
      </c>
      <c r="Q1116" s="0" t="n">
        <f aca="false">LOOKUP(A1116,'budget_gross.tsv'!A$2:A$8468,'budget_gross.tsv'!B$2:B$8468)</f>
        <v>30000000</v>
      </c>
      <c r="R1116" s="0" t="n">
        <f aca="false">LOOKUP(A1116,'budget_gross.tsv'!A$2:A$8468,'budget_gross.tsv'!C$2:C$8468)</f>
        <v>116632095</v>
      </c>
      <c r="S1116" s="1" t="n">
        <f aca="false">R1116-Q1116</f>
        <v>86632095</v>
      </c>
      <c r="T1116" s="2" t="n">
        <f aca="false">Q1116 * 1.05</f>
        <v>31500000</v>
      </c>
      <c r="U1116" s="2" t="n">
        <f aca="false">R1116 * 1.05</f>
        <v>122463699.75</v>
      </c>
      <c r="V1116" s="2" t="n">
        <f aca="false">S1116 * 1.05</f>
        <v>90963699.75</v>
      </c>
      <c r="W1116" s="1" t="n">
        <f aca="false">R1116/Q1116</f>
        <v>3.8877365</v>
      </c>
      <c r="X1116" s="3" t="n">
        <v>3</v>
      </c>
    </row>
    <row r="1117" customFormat="false" ht="15" hidden="false" customHeight="false" outlineLevel="0" collapsed="false">
      <c r="A1117" s="0" t="s">
        <v>7436</v>
      </c>
      <c r="B1117" s="0" t="s">
        <v>7437</v>
      </c>
      <c r="C1117" s="0" t="s">
        <v>7438</v>
      </c>
      <c r="D1117" s="0" t="s">
        <v>4016</v>
      </c>
      <c r="E1117" s="0" t="n">
        <v>5.9</v>
      </c>
      <c r="F1117" s="0" t="n">
        <v>44</v>
      </c>
      <c r="G1117" s="5" t="n">
        <v>41604</v>
      </c>
      <c r="H1117" s="0" t="s">
        <v>3410</v>
      </c>
      <c r="I1117" s="0" t="s">
        <v>7439</v>
      </c>
      <c r="J1117" s="6" t="n">
        <v>81672</v>
      </c>
      <c r="K1117" s="0" t="s">
        <v>5275</v>
      </c>
      <c r="L1117" s="5" t="n">
        <v>41502</v>
      </c>
      <c r="M1117" s="0" t="s">
        <v>1079</v>
      </c>
      <c r="N1117" s="0" t="s">
        <v>52</v>
      </c>
      <c r="O1117" s="0" t="s">
        <v>290</v>
      </c>
      <c r="P1117" s="0" t="s">
        <v>7440</v>
      </c>
      <c r="Q1117" s="0" t="n">
        <f aca="false">LOOKUP(A1117,'budget_gross.tsv'!A$2:A$8468,'budget_gross.tsv'!B$2:B$8468)</f>
        <v>12000000</v>
      </c>
      <c r="R1117" s="0" t="n">
        <f aca="false">LOOKUP(A1117,'budget_gross.tsv'!A$2:A$8468,'budget_gross.tsv'!C$2:C$8468)</f>
        <v>16117443</v>
      </c>
      <c r="S1117" s="1" t="n">
        <f aca="false">R1117-Q1117</f>
        <v>4117443</v>
      </c>
      <c r="T1117" s="2" t="n">
        <f aca="false">Q1117 * 1.05</f>
        <v>12600000</v>
      </c>
      <c r="U1117" s="2" t="n">
        <f aca="false">R1117 * 1.05</f>
        <v>16923315.15</v>
      </c>
      <c r="V1117" s="2" t="n">
        <f aca="false">S1117 * 1.05</f>
        <v>4323315.15</v>
      </c>
      <c r="W1117" s="1" t="n">
        <f aca="false">R1117/Q1117</f>
        <v>1.34312025</v>
      </c>
      <c r="X1117" s="3" t="n">
        <v>2</v>
      </c>
    </row>
    <row r="1118" customFormat="false" ht="15" hidden="false" customHeight="false" outlineLevel="0" collapsed="false">
      <c r="A1118" s="0" t="s">
        <v>7441</v>
      </c>
      <c r="B1118" s="0" t="s">
        <v>7442</v>
      </c>
      <c r="C1118" s="0" t="s">
        <v>7443</v>
      </c>
      <c r="D1118" s="0" t="s">
        <v>4016</v>
      </c>
      <c r="E1118" s="0" t="n">
        <v>5.7</v>
      </c>
      <c r="F1118" s="0" t="n">
        <v>32</v>
      </c>
      <c r="G1118" s="5" t="n">
        <v>41597</v>
      </c>
      <c r="H1118" s="0" t="s">
        <v>3003</v>
      </c>
      <c r="I1118" s="0" t="s">
        <v>7444</v>
      </c>
      <c r="J1118" s="6" t="n">
        <v>30254</v>
      </c>
      <c r="K1118" s="0" t="s">
        <v>4535</v>
      </c>
      <c r="L1118" s="5" t="n">
        <v>41502</v>
      </c>
      <c r="M1118" s="0" t="s">
        <v>232</v>
      </c>
      <c r="N1118" s="0" t="s">
        <v>1525</v>
      </c>
      <c r="O1118" s="0" t="s">
        <v>90</v>
      </c>
      <c r="P1118" s="0" t="s">
        <v>7445</v>
      </c>
      <c r="Q1118" s="0" t="n">
        <f aca="false">LOOKUP(A1118,'budget_gross.tsv'!A$2:A$8468,'budget_gross.tsv'!B$2:B$8468)</f>
        <v>35000000</v>
      </c>
      <c r="R1118" s="0" t="n">
        <f aca="false">LOOKUP(A1118,'budget_gross.tsv'!A$2:A$8468,'budget_gross.tsv'!C$2:C$8468)</f>
        <v>7376027</v>
      </c>
      <c r="S1118" s="1" t="n">
        <f aca="false">R1118-Q1118</f>
        <v>-27623973</v>
      </c>
      <c r="T1118" s="2" t="n">
        <f aca="false">Q1118 * 1.05</f>
        <v>36750000</v>
      </c>
      <c r="U1118" s="2" t="n">
        <f aca="false">R1118 * 1.05</f>
        <v>7744828.35</v>
      </c>
      <c r="V1118" s="2" t="n">
        <f aca="false">S1118 * 1.05</f>
        <v>-29005171.65</v>
      </c>
      <c r="W1118" s="1" t="n">
        <f aca="false">R1118/Q1118</f>
        <v>0.210743628571429</v>
      </c>
      <c r="X1118" s="3" t="n">
        <v>1</v>
      </c>
    </row>
    <row r="1119" customFormat="false" ht="15" hidden="false" customHeight="false" outlineLevel="0" collapsed="false">
      <c r="A1119" s="0" t="s">
        <v>7446</v>
      </c>
      <c r="B1119" s="0" t="s">
        <v>7447</v>
      </c>
      <c r="C1119" s="0" t="s">
        <v>7448</v>
      </c>
      <c r="D1119" s="0" t="s">
        <v>4016</v>
      </c>
      <c r="E1119" s="0" t="n">
        <v>5.9</v>
      </c>
      <c r="F1119" s="0" t="n">
        <v>33</v>
      </c>
      <c r="G1119" s="5" t="n">
        <v>41611</v>
      </c>
      <c r="H1119" s="0" t="s">
        <v>1397</v>
      </c>
      <c r="I1119" s="0" t="s">
        <v>7449</v>
      </c>
      <c r="J1119" s="6" t="n">
        <v>112579</v>
      </c>
      <c r="K1119" s="0" t="s">
        <v>2561</v>
      </c>
      <c r="L1119" s="5" t="n">
        <v>41507</v>
      </c>
      <c r="M1119" s="0" t="s">
        <v>1487</v>
      </c>
      <c r="N1119" s="0" t="s">
        <v>4553</v>
      </c>
      <c r="O1119" s="0" t="s">
        <v>494</v>
      </c>
      <c r="P1119" s="0" t="s">
        <v>7450</v>
      </c>
      <c r="Q1119" s="0" t="n">
        <f aca="false">LOOKUP(A1119,'budget_gross.tsv'!A$2:A$8468,'budget_gross.tsv'!B$2:B$8468)</f>
        <v>60000000</v>
      </c>
      <c r="R1119" s="0" t="n">
        <f aca="false">LOOKUP(A1119,'budget_gross.tsv'!A$2:A$8468,'budget_gross.tsv'!C$2:C$8468)</f>
        <v>31165421</v>
      </c>
      <c r="S1119" s="1" t="n">
        <f aca="false">R1119-Q1119</f>
        <v>-28834579</v>
      </c>
      <c r="T1119" s="2" t="n">
        <f aca="false">Q1119 * 1.05</f>
        <v>63000000</v>
      </c>
      <c r="U1119" s="2" t="n">
        <f aca="false">R1119 * 1.05</f>
        <v>32723692.05</v>
      </c>
      <c r="V1119" s="2" t="n">
        <f aca="false">S1119 * 1.05</f>
        <v>-30276307.95</v>
      </c>
      <c r="W1119" s="1" t="n">
        <f aca="false">R1119/Q1119</f>
        <v>0.519423683333333</v>
      </c>
      <c r="X1119" s="3" t="n">
        <v>1</v>
      </c>
    </row>
    <row r="1120" customFormat="false" ht="15" hidden="false" customHeight="false" outlineLevel="0" collapsed="false">
      <c r="A1120" s="0" t="s">
        <v>7451</v>
      </c>
      <c r="B1120" s="0" t="s">
        <v>7452</v>
      </c>
      <c r="C1120" s="0" t="s">
        <v>7453</v>
      </c>
      <c r="D1120" s="0" t="s">
        <v>4016</v>
      </c>
      <c r="E1120" s="0" t="n">
        <v>7.3</v>
      </c>
      <c r="F1120" s="0" t="n">
        <v>78</v>
      </c>
      <c r="G1120" s="5" t="n">
        <v>41660</v>
      </c>
      <c r="H1120" s="0" t="s">
        <v>2987</v>
      </c>
      <c r="I1120" s="0" t="s">
        <v>7454</v>
      </c>
      <c r="J1120" s="6" t="n">
        <v>160869</v>
      </c>
      <c r="K1120" s="0" t="s">
        <v>5286</v>
      </c>
      <c r="L1120" s="5" t="n">
        <v>41509</v>
      </c>
      <c r="M1120" s="0" t="s">
        <v>375</v>
      </c>
      <c r="N1120" s="0" t="s">
        <v>446</v>
      </c>
      <c r="O1120" s="0" t="s">
        <v>7455</v>
      </c>
      <c r="P1120" s="0" t="s">
        <v>7456</v>
      </c>
      <c r="Q1120" s="0" t="n">
        <f aca="false">LOOKUP(A1120,'budget_gross.tsv'!A$2:A$8468,'budget_gross.tsv'!B$2:B$8468)</f>
        <v>18000000</v>
      </c>
      <c r="R1120" s="0" t="n">
        <f aca="false">LOOKUP(A1120,'budget_gross.tsv'!A$2:A$8468,'budget_gross.tsv'!C$2:C$8468)</f>
        <v>33405481</v>
      </c>
      <c r="S1120" s="1" t="n">
        <f aca="false">R1120-Q1120</f>
        <v>15405481</v>
      </c>
      <c r="T1120" s="2" t="n">
        <f aca="false">Q1120 * 1.05</f>
        <v>18900000</v>
      </c>
      <c r="U1120" s="2" t="n">
        <f aca="false">R1120 * 1.05</f>
        <v>35075755.05</v>
      </c>
      <c r="V1120" s="2" t="n">
        <f aca="false">S1120 * 1.05</f>
        <v>16175755.05</v>
      </c>
      <c r="W1120" s="1" t="n">
        <f aca="false">R1120/Q1120</f>
        <v>1.85586005555556</v>
      </c>
      <c r="X1120" s="3" t="n">
        <v>2</v>
      </c>
    </row>
    <row r="1121" customFormat="false" ht="15" hidden="false" customHeight="false" outlineLevel="0" collapsed="false">
      <c r="A1121" s="0" t="s">
        <v>7457</v>
      </c>
      <c r="B1121" s="0" t="s">
        <v>7458</v>
      </c>
      <c r="C1121" s="0" t="s">
        <v>7459</v>
      </c>
      <c r="D1121" s="0" t="s">
        <v>4016</v>
      </c>
      <c r="E1121" s="0" t="n">
        <v>4.4</v>
      </c>
      <c r="F1121" s="0" t="n">
        <v>22</v>
      </c>
      <c r="G1121" s="5" t="n">
        <v>41604</v>
      </c>
      <c r="H1121" s="0" t="s">
        <v>2273</v>
      </c>
      <c r="I1121" s="0" t="s">
        <v>7460</v>
      </c>
      <c r="J1121" s="6" t="n">
        <v>20407</v>
      </c>
      <c r="K1121" s="0" t="s">
        <v>7461</v>
      </c>
      <c r="L1121" s="5" t="n">
        <v>41516</v>
      </c>
      <c r="M1121" s="0" t="s">
        <v>427</v>
      </c>
      <c r="N1121" s="0" t="s">
        <v>817</v>
      </c>
      <c r="O1121" s="0" t="s">
        <v>290</v>
      </c>
      <c r="P1121" s="0" t="s">
        <v>7462</v>
      </c>
      <c r="Q1121" s="0" t="n">
        <f aca="false">LOOKUP(A1121,'budget_gross.tsv'!A$2:A$8468,'budget_gross.tsv'!B$2:B$8468)</f>
        <v>18000000</v>
      </c>
      <c r="R1121" s="0" t="n">
        <f aca="false">LOOKUP(A1121,'budget_gross.tsv'!A$2:A$8468,'budget_gross.tsv'!C$2:C$8468)</f>
        <v>10494494</v>
      </c>
      <c r="S1121" s="1" t="n">
        <f aca="false">R1121-Q1121</f>
        <v>-7505506</v>
      </c>
      <c r="T1121" s="2" t="n">
        <f aca="false">Q1121 * 1.05</f>
        <v>18900000</v>
      </c>
      <c r="U1121" s="2" t="n">
        <f aca="false">R1121 * 1.05</f>
        <v>11019218.7</v>
      </c>
      <c r="V1121" s="2" t="n">
        <f aca="false">S1121 * 1.05</f>
        <v>-7880781.3</v>
      </c>
      <c r="W1121" s="1" t="n">
        <f aca="false">R1121/Q1121</f>
        <v>0.583027444444444</v>
      </c>
      <c r="X1121" s="3" t="n">
        <v>1</v>
      </c>
    </row>
    <row r="1122" customFormat="false" ht="15" hidden="false" customHeight="false" outlineLevel="0" collapsed="false">
      <c r="A1122" s="0" t="s">
        <v>7463</v>
      </c>
      <c r="B1122" s="0" t="s">
        <v>7464</v>
      </c>
      <c r="C1122" s="0" t="s">
        <v>7465</v>
      </c>
      <c r="D1122" s="0" t="s">
        <v>4016</v>
      </c>
      <c r="E1122" s="0" t="n">
        <v>6.5</v>
      </c>
      <c r="F1122" s="0" t="n">
        <v>73</v>
      </c>
      <c r="G1122" s="5" t="n">
        <v>41702</v>
      </c>
      <c r="H1122" s="0" t="s">
        <v>2461</v>
      </c>
      <c r="I1122" s="0" t="s">
        <v>7466</v>
      </c>
      <c r="J1122" s="6" t="n">
        <v>26419</v>
      </c>
      <c r="K1122" s="0" t="s">
        <v>4982</v>
      </c>
      <c r="L1122" s="5" t="n">
        <v>41516</v>
      </c>
      <c r="M1122" s="0" t="s">
        <v>1487</v>
      </c>
      <c r="N1122" s="0" t="s">
        <v>7467</v>
      </c>
      <c r="O1122" s="0" t="s">
        <v>7468</v>
      </c>
      <c r="P1122" s="0" t="s">
        <v>7469</v>
      </c>
      <c r="Q1122" s="0" t="n">
        <f aca="false">LOOKUP(A1122,'budget_gross.tsv'!A$2:A$8468,'budget_gross.tsv'!B$2:B$8468)</f>
        <v>38600000</v>
      </c>
      <c r="R1122" s="0" t="n">
        <f aca="false">LOOKUP(A1122,'budget_gross.tsv'!A$2:A$8468,'budget_gross.tsv'!C$2:C$8468)</f>
        <v>6594959</v>
      </c>
      <c r="S1122" s="1" t="n">
        <f aca="false">R1122-Q1122</f>
        <v>-32005041</v>
      </c>
      <c r="T1122" s="2" t="n">
        <f aca="false">Q1122 * 1.05</f>
        <v>40530000</v>
      </c>
      <c r="U1122" s="2" t="n">
        <f aca="false">R1122 * 1.05</f>
        <v>6924706.95</v>
      </c>
      <c r="V1122" s="2" t="n">
        <f aca="false">S1122 * 1.05</f>
        <v>-33605293.05</v>
      </c>
      <c r="W1122" s="1" t="n">
        <f aca="false">R1122/Q1122</f>
        <v>0.170853860103627</v>
      </c>
      <c r="X1122" s="3" t="n">
        <v>1</v>
      </c>
    </row>
    <row r="1123" customFormat="false" ht="15" hidden="false" customHeight="false" outlineLevel="0" collapsed="false">
      <c r="A1123" s="0" t="s">
        <v>7470</v>
      </c>
      <c r="B1123" s="0" t="s">
        <v>7471</v>
      </c>
      <c r="C1123" s="0" t="s">
        <v>7472</v>
      </c>
      <c r="D1123" s="0" t="s">
        <v>4016</v>
      </c>
      <c r="E1123" s="0" t="n">
        <v>6.7</v>
      </c>
      <c r="F1123" s="0" t="n">
        <v>40</v>
      </c>
      <c r="G1123" s="5" t="n">
        <v>41701</v>
      </c>
      <c r="H1123" s="0" t="s">
        <v>2461</v>
      </c>
      <c r="I1123" s="0" t="s">
        <v>7473</v>
      </c>
      <c r="J1123" s="6" t="n">
        <v>2123</v>
      </c>
      <c r="K1123" s="0" t="s">
        <v>7474</v>
      </c>
      <c r="L1123" s="5" t="n">
        <v>41522</v>
      </c>
      <c r="M1123" s="0" t="s">
        <v>403</v>
      </c>
      <c r="N1123" s="0" t="s">
        <v>289</v>
      </c>
      <c r="O1123" s="0" t="s">
        <v>90</v>
      </c>
      <c r="P1123" s="0" t="s">
        <v>7475</v>
      </c>
      <c r="Q1123" s="0" t="n">
        <f aca="false">LOOKUP(A1123,'budget_gross.tsv'!A$2:A$8468,'budget_gross.tsv'!B$2:B$8468)</f>
        <v>2000000</v>
      </c>
      <c r="R1123" s="0" t="n">
        <f aca="false">LOOKUP(A1123,'budget_gross.tsv'!A$2:A$8468,'budget_gross.tsv'!C$2:C$8468)</f>
        <v>575775</v>
      </c>
      <c r="S1123" s="1" t="n">
        <f aca="false">R1123-Q1123</f>
        <v>-1424225</v>
      </c>
      <c r="T1123" s="2" t="n">
        <f aca="false">Q1123 * 1.05</f>
        <v>2100000</v>
      </c>
      <c r="U1123" s="2" t="n">
        <f aca="false">R1123 * 1.05</f>
        <v>604563.75</v>
      </c>
      <c r="V1123" s="2" t="n">
        <f aca="false">S1123 * 1.05</f>
        <v>-1495436.25</v>
      </c>
      <c r="W1123" s="1" t="n">
        <f aca="false">R1123/Q1123</f>
        <v>0.2878875</v>
      </c>
      <c r="X1123" s="3" t="n">
        <v>1</v>
      </c>
    </row>
    <row r="1124" customFormat="false" ht="15" hidden="false" customHeight="false" outlineLevel="0" collapsed="false">
      <c r="A1124" s="0" t="s">
        <v>7476</v>
      </c>
      <c r="B1124" s="0" t="s">
        <v>7477</v>
      </c>
      <c r="C1124" s="0" t="s">
        <v>7478</v>
      </c>
      <c r="D1124" s="0" t="s">
        <v>4016</v>
      </c>
      <c r="E1124" s="0" t="n">
        <v>5.7</v>
      </c>
      <c r="F1124" s="0" t="s">
        <v>28</v>
      </c>
      <c r="G1124" s="5" t="n">
        <v>41737</v>
      </c>
      <c r="H1124" s="0" t="s">
        <v>2406</v>
      </c>
      <c r="I1124" s="0" t="s">
        <v>7479</v>
      </c>
      <c r="J1124" s="0" t="n">
        <v>545</v>
      </c>
      <c r="K1124" s="0" t="s">
        <v>7480</v>
      </c>
      <c r="L1124" s="5" t="n">
        <v>41523</v>
      </c>
      <c r="M1124" s="0" t="s">
        <v>165</v>
      </c>
      <c r="N1124" s="0" t="s">
        <v>7481</v>
      </c>
      <c r="O1124" s="0" t="s">
        <v>28</v>
      </c>
      <c r="Q1124" s="0" t="n">
        <f aca="false">LOOKUP(A1124,'budget_gross.tsv'!A$2:A$8468,'budget_gross.tsv'!B$2:B$8468)</f>
        <v>3000000</v>
      </c>
      <c r="R1124" s="0" t="n">
        <f aca="false">LOOKUP(A1124,'budget_gross.tsv'!A$2:A$8468,'budget_gross.tsv'!C$2:C$8468)</f>
        <v>152200</v>
      </c>
      <c r="S1124" s="1" t="n">
        <f aca="false">R1124-Q1124</f>
        <v>-2847800</v>
      </c>
      <c r="T1124" s="2" t="n">
        <f aca="false">Q1124 * 1.05</f>
        <v>3150000</v>
      </c>
      <c r="U1124" s="2" t="n">
        <f aca="false">R1124 * 1.05</f>
        <v>159810</v>
      </c>
      <c r="V1124" s="2" t="n">
        <f aca="false">S1124 * 1.05</f>
        <v>-2990190</v>
      </c>
      <c r="W1124" s="1" t="n">
        <f aca="false">R1124/Q1124</f>
        <v>0.0507333333333333</v>
      </c>
      <c r="X1124" s="3" t="n">
        <v>1</v>
      </c>
    </row>
    <row r="1125" customFormat="false" ht="15" hidden="false" customHeight="false" outlineLevel="0" collapsed="false">
      <c r="A1125" s="0" t="s">
        <v>7482</v>
      </c>
      <c r="B1125" s="0" t="s">
        <v>7483</v>
      </c>
      <c r="C1125" s="0" t="s">
        <v>7484</v>
      </c>
      <c r="D1125" s="0" t="s">
        <v>4016</v>
      </c>
      <c r="E1125" s="0" t="n">
        <v>6.6</v>
      </c>
      <c r="F1125" s="0" t="n">
        <v>40</v>
      </c>
      <c r="G1125" s="5" t="n">
        <v>41632</v>
      </c>
      <c r="H1125" s="0" t="s">
        <v>6373</v>
      </c>
      <c r="I1125" s="0" t="s">
        <v>6374</v>
      </c>
      <c r="J1125" s="6" t="n">
        <v>119449</v>
      </c>
      <c r="K1125" s="0" t="s">
        <v>6375</v>
      </c>
      <c r="L1125" s="5" t="n">
        <v>41530</v>
      </c>
      <c r="M1125" s="0" t="s">
        <v>232</v>
      </c>
      <c r="N1125" s="0" t="s">
        <v>1122</v>
      </c>
      <c r="O1125" s="0" t="s">
        <v>3354</v>
      </c>
      <c r="P1125" s="0" t="s">
        <v>7485</v>
      </c>
      <c r="Q1125" s="0" t="n">
        <f aca="false">LOOKUP(A1125,'budget_gross.tsv'!A$2:A$8468,'budget_gross.tsv'!B$2:B$8468)</f>
        <v>5000000</v>
      </c>
      <c r="R1125" s="0" t="n">
        <f aca="false">LOOKUP(A1125,'budget_gross.tsv'!A$2:A$8468,'budget_gross.tsv'!C$2:C$8468)</f>
        <v>83586447</v>
      </c>
      <c r="S1125" s="1" t="n">
        <f aca="false">R1125-Q1125</f>
        <v>78586447</v>
      </c>
      <c r="T1125" s="2" t="n">
        <f aca="false">Q1125 * 1.05</f>
        <v>5250000</v>
      </c>
      <c r="U1125" s="2" t="n">
        <f aca="false">R1125 * 1.05</f>
        <v>87765769.35</v>
      </c>
      <c r="V1125" s="2" t="n">
        <f aca="false">S1125 * 1.05</f>
        <v>82515769.35</v>
      </c>
      <c r="W1125" s="1" t="n">
        <f aca="false">R1125/Q1125</f>
        <v>16.7172894</v>
      </c>
      <c r="X1125" s="3" t="n">
        <v>4</v>
      </c>
    </row>
    <row r="1126" customFormat="false" ht="15" hidden="false" customHeight="false" outlineLevel="0" collapsed="false">
      <c r="A1126" s="0" t="s">
        <v>7486</v>
      </c>
      <c r="B1126" s="0" t="s">
        <v>7487</v>
      </c>
      <c r="C1126" s="0" t="s">
        <v>7488</v>
      </c>
      <c r="D1126" s="0" t="s">
        <v>4016</v>
      </c>
      <c r="E1126" s="0" t="n">
        <v>5</v>
      </c>
      <c r="F1126" s="0" t="n">
        <v>29</v>
      </c>
      <c r="G1126" s="5" t="n">
        <v>41618</v>
      </c>
      <c r="H1126" s="0" t="s">
        <v>1397</v>
      </c>
      <c r="I1126" s="0" t="s">
        <v>7489</v>
      </c>
      <c r="J1126" s="6" t="n">
        <v>8242</v>
      </c>
      <c r="K1126" s="0" t="s">
        <v>1286</v>
      </c>
      <c r="L1126" s="5" t="n">
        <v>41537</v>
      </c>
      <c r="M1126" s="0" t="s">
        <v>879</v>
      </c>
      <c r="N1126" s="0" t="s">
        <v>1460</v>
      </c>
      <c r="O1126" s="0" t="s">
        <v>90</v>
      </c>
      <c r="P1126" s="0" t="s">
        <v>7490</v>
      </c>
      <c r="Q1126" s="0" t="n">
        <f aca="false">LOOKUP(A1126,'budget_gross.tsv'!A$2:A$8468,'budget_gross.tsv'!B$2:B$8468)</f>
        <v>20000000</v>
      </c>
      <c r="R1126" s="0" t="n">
        <f aca="false">LOOKUP(A1126,'budget_gross.tsv'!A$2:A$8468,'budget_gross.tsv'!C$2:C$8468)</f>
        <v>8888355</v>
      </c>
      <c r="S1126" s="1" t="n">
        <f aca="false">R1126-Q1126</f>
        <v>-11111645</v>
      </c>
      <c r="T1126" s="2" t="n">
        <f aca="false">Q1126 * 1.05</f>
        <v>21000000</v>
      </c>
      <c r="U1126" s="2" t="n">
        <f aca="false">R1126 * 1.05</f>
        <v>9332772.75</v>
      </c>
      <c r="V1126" s="2" t="n">
        <f aca="false">S1126 * 1.05</f>
        <v>-11667227.25</v>
      </c>
      <c r="W1126" s="1" t="n">
        <f aca="false">R1126/Q1126</f>
        <v>0.44441775</v>
      </c>
      <c r="X1126" s="3" t="n">
        <v>1</v>
      </c>
    </row>
    <row r="1127" customFormat="false" ht="15" hidden="false" customHeight="false" outlineLevel="0" collapsed="false">
      <c r="A1127" s="0" t="s">
        <v>7491</v>
      </c>
      <c r="B1127" s="0" t="s">
        <v>7492</v>
      </c>
      <c r="C1127" s="0" t="s">
        <v>7493</v>
      </c>
      <c r="D1127" s="0" t="s">
        <v>4016</v>
      </c>
      <c r="E1127" s="0" t="n">
        <v>5.5</v>
      </c>
      <c r="F1127" s="0" t="n">
        <v>35</v>
      </c>
      <c r="G1127" s="5" t="n">
        <v>41681</v>
      </c>
      <c r="H1127" s="0" t="s">
        <v>7494</v>
      </c>
      <c r="I1127" s="0" t="s">
        <v>7495</v>
      </c>
      <c r="J1127" s="6" t="n">
        <v>16156</v>
      </c>
      <c r="K1127" s="0" t="s">
        <v>7496</v>
      </c>
      <c r="L1127" s="5" t="n">
        <v>41537</v>
      </c>
      <c r="M1127" s="0" t="s">
        <v>756</v>
      </c>
      <c r="N1127" s="0" t="s">
        <v>2674</v>
      </c>
      <c r="O1127" s="0" t="s">
        <v>90</v>
      </c>
      <c r="P1127" s="0" t="s">
        <v>7497</v>
      </c>
      <c r="Q1127" s="0" t="n">
        <f aca="false">LOOKUP(A1127,'budget_gross.tsv'!A$2:A$8468,'budget_gross.tsv'!B$2:B$8468)</f>
        <v>15000000</v>
      </c>
      <c r="R1127" s="0" t="n">
        <f aca="false">LOOKUP(A1127,'budget_gross.tsv'!A$2:A$8468,'budget_gross.tsv'!C$2:C$8468)</f>
        <v>331634</v>
      </c>
      <c r="S1127" s="1" t="n">
        <f aca="false">R1127-Q1127</f>
        <v>-14668366</v>
      </c>
      <c r="T1127" s="2" t="n">
        <f aca="false">Q1127 * 1.05</f>
        <v>15750000</v>
      </c>
      <c r="U1127" s="2" t="n">
        <f aca="false">R1127 * 1.05</f>
        <v>348215.7</v>
      </c>
      <c r="V1127" s="2" t="n">
        <f aca="false">S1127 * 1.05</f>
        <v>-15401784.3</v>
      </c>
      <c r="W1127" s="1" t="n">
        <f aca="false">R1127/Q1127</f>
        <v>0.0221089333333333</v>
      </c>
      <c r="X1127" s="3" t="n">
        <v>1</v>
      </c>
    </row>
    <row r="1128" customFormat="false" ht="15" hidden="false" customHeight="false" outlineLevel="0" collapsed="false">
      <c r="A1128" s="0" t="s">
        <v>7498</v>
      </c>
      <c r="B1128" s="0" t="s">
        <v>7499</v>
      </c>
      <c r="C1128" s="0" t="s">
        <v>7500</v>
      </c>
      <c r="D1128" s="0" t="s">
        <v>4016</v>
      </c>
      <c r="E1128" s="0" t="n">
        <v>4.3</v>
      </c>
      <c r="F1128" s="0" t="s">
        <v>28</v>
      </c>
      <c r="G1128" s="5" t="n">
        <v>42195</v>
      </c>
      <c r="H1128" s="0" t="s">
        <v>7501</v>
      </c>
      <c r="I1128" s="0" t="s">
        <v>7502</v>
      </c>
      <c r="J1128" s="0" t="n">
        <v>534</v>
      </c>
      <c r="K1128" s="0" t="s">
        <v>7503</v>
      </c>
      <c r="L1128" s="5" t="n">
        <v>41544</v>
      </c>
      <c r="M1128" s="0" t="s">
        <v>180</v>
      </c>
      <c r="N1128" s="0" t="s">
        <v>7504</v>
      </c>
      <c r="O1128" s="0" t="s">
        <v>28</v>
      </c>
      <c r="P1128" s="0" t="s">
        <v>7505</v>
      </c>
      <c r="Q1128" s="0" t="n">
        <f aca="false">LOOKUP(A1128,'budget_gross.tsv'!A$2:A$8468,'budget_gross.tsv'!B$2:B$8468)</f>
        <v>11000000</v>
      </c>
      <c r="R1128" s="0" t="n">
        <f aca="false">LOOKUP(A1128,'budget_gross.tsv'!A$2:A$8468,'budget_gross.tsv'!C$2:C$8468)</f>
        <v>668172</v>
      </c>
      <c r="S1128" s="1" t="n">
        <f aca="false">R1128-Q1128</f>
        <v>-10331828</v>
      </c>
      <c r="T1128" s="2" t="n">
        <f aca="false">Q1128 * 1.05</f>
        <v>11550000</v>
      </c>
      <c r="U1128" s="2" t="n">
        <f aca="false">R1128 * 1.05</f>
        <v>701580.6</v>
      </c>
      <c r="V1128" s="2" t="n">
        <f aca="false">S1128 * 1.05</f>
        <v>-10848419.4</v>
      </c>
      <c r="W1128" s="1" t="n">
        <f aca="false">R1128/Q1128</f>
        <v>0.0607429090909091</v>
      </c>
      <c r="X1128" s="3" t="n">
        <v>1</v>
      </c>
    </row>
    <row r="1129" customFormat="false" ht="15" hidden="false" customHeight="false" outlineLevel="0" collapsed="false">
      <c r="A1129" s="0" t="s">
        <v>7506</v>
      </c>
      <c r="B1129" s="0" t="s">
        <v>7507</v>
      </c>
      <c r="C1129" s="0" t="s">
        <v>7508</v>
      </c>
      <c r="D1129" s="0" t="s">
        <v>4016</v>
      </c>
      <c r="E1129" s="0" t="n">
        <v>6.3</v>
      </c>
      <c r="F1129" s="0" t="n">
        <v>51</v>
      </c>
      <c r="G1129" s="5" t="n">
        <v>41583</v>
      </c>
      <c r="H1129" s="0" t="s">
        <v>7509</v>
      </c>
      <c r="I1129" s="0" t="s">
        <v>7510</v>
      </c>
      <c r="J1129" s="6" t="n">
        <v>12652</v>
      </c>
      <c r="K1129" s="0" t="s">
        <v>7511</v>
      </c>
      <c r="L1129" s="5" t="n">
        <v>41549</v>
      </c>
      <c r="M1129" s="0" t="s">
        <v>98</v>
      </c>
      <c r="N1129" s="0" t="s">
        <v>7512</v>
      </c>
      <c r="O1129" s="0" t="s">
        <v>100</v>
      </c>
      <c r="P1129" s="0" t="s">
        <v>7513</v>
      </c>
      <c r="Q1129" s="0" t="n">
        <f aca="false">LOOKUP(A1129,'budget_gross.tsv'!A$2:A$8468,'budget_gross.tsv'!B$2:B$8468)</f>
        <v>10000000</v>
      </c>
      <c r="R1129" s="0" t="n">
        <f aca="false">LOOKUP(A1129,'budget_gross.tsv'!A$2:A$8468,'budget_gross.tsv'!C$2:C$8468)</f>
        <v>652355</v>
      </c>
      <c r="S1129" s="1" t="n">
        <f aca="false">R1129-Q1129</f>
        <v>-9347645</v>
      </c>
      <c r="T1129" s="2" t="n">
        <f aca="false">Q1129 * 1.05</f>
        <v>10500000</v>
      </c>
      <c r="U1129" s="2" t="n">
        <f aca="false">R1129 * 1.05</f>
        <v>684972.75</v>
      </c>
      <c r="V1129" s="2" t="n">
        <f aca="false">S1129 * 1.05</f>
        <v>-9815027.25</v>
      </c>
      <c r="W1129" s="1" t="n">
        <f aca="false">R1129/Q1129</f>
        <v>0.0652355</v>
      </c>
      <c r="X1129" s="3" t="n">
        <v>1</v>
      </c>
    </row>
    <row r="1130" customFormat="false" ht="15" hidden="false" customHeight="false" outlineLevel="0" collapsed="false">
      <c r="A1130" s="0" t="s">
        <v>7514</v>
      </c>
      <c r="B1130" s="0" t="s">
        <v>7515</v>
      </c>
      <c r="C1130" s="0" t="s">
        <v>7516</v>
      </c>
      <c r="D1130" s="0" t="s">
        <v>4016</v>
      </c>
      <c r="E1130" s="0" t="n">
        <v>6.4</v>
      </c>
      <c r="F1130" s="0" t="n">
        <v>36</v>
      </c>
      <c r="G1130" s="0" t="s">
        <v>28</v>
      </c>
      <c r="H1130" s="0" t="s">
        <v>3192</v>
      </c>
      <c r="I1130" s="0" t="s">
        <v>7517</v>
      </c>
      <c r="J1130" s="6" t="n">
        <v>8478</v>
      </c>
      <c r="K1130" s="0" t="s">
        <v>7518</v>
      </c>
      <c r="L1130" s="5" t="n">
        <v>41550</v>
      </c>
      <c r="M1130" s="0" t="s">
        <v>223</v>
      </c>
      <c r="N1130" s="0" t="s">
        <v>356</v>
      </c>
      <c r="O1130" s="0" t="s">
        <v>28</v>
      </c>
      <c r="P1130" s="0" t="s">
        <v>7519</v>
      </c>
      <c r="Q1130" s="0" t="n">
        <f aca="false">LOOKUP(A1130,'budget_gross.tsv'!A$2:A$8468,'budget_gross.tsv'!B$2:B$8468)</f>
        <v>1500000</v>
      </c>
      <c r="R1130" s="0" t="n">
        <f aca="false">LOOKUP(A1130,'budget_gross.tsv'!A$2:A$8468,'budget_gross.tsv'!C$2:C$8468)</f>
        <v>1842</v>
      </c>
      <c r="S1130" s="1" t="n">
        <f aca="false">R1130-Q1130</f>
        <v>-1498158</v>
      </c>
      <c r="T1130" s="2" t="n">
        <f aca="false">Q1130 * 1.05</f>
        <v>1575000</v>
      </c>
      <c r="U1130" s="2" t="n">
        <f aca="false">R1130 * 1.05</f>
        <v>1934.1</v>
      </c>
      <c r="V1130" s="2" t="n">
        <f aca="false">S1130 * 1.05</f>
        <v>-1573065.9</v>
      </c>
      <c r="W1130" s="1" t="n">
        <f aca="false">R1130/Q1130</f>
        <v>0.001228</v>
      </c>
      <c r="X1130" s="3" t="n">
        <v>1</v>
      </c>
    </row>
    <row r="1131" customFormat="false" ht="15" hidden="false" customHeight="false" outlineLevel="0" collapsed="false">
      <c r="A1131" s="0" t="s">
        <v>7520</v>
      </c>
      <c r="B1131" s="0" t="s">
        <v>7521</v>
      </c>
      <c r="C1131" s="0" t="s">
        <v>7522</v>
      </c>
      <c r="D1131" s="0" t="s">
        <v>4016</v>
      </c>
      <c r="E1131" s="0" t="n">
        <v>5.6</v>
      </c>
      <c r="F1131" s="0" t="s">
        <v>28</v>
      </c>
      <c r="G1131" s="0" t="s">
        <v>28</v>
      </c>
      <c r="H1131" s="0" t="s">
        <v>7523</v>
      </c>
      <c r="I1131" s="0" t="s">
        <v>7524</v>
      </c>
      <c r="J1131" s="6" t="n">
        <v>1830</v>
      </c>
      <c r="K1131" s="0" t="s">
        <v>7525</v>
      </c>
      <c r="L1131" s="5" t="n">
        <v>41556</v>
      </c>
      <c r="M1131" s="0" t="s">
        <v>1369</v>
      </c>
      <c r="N1131" s="0" t="s">
        <v>1144</v>
      </c>
      <c r="O1131" s="0" t="s">
        <v>7526</v>
      </c>
      <c r="P1131" s="0" t="s">
        <v>7527</v>
      </c>
      <c r="Q1131" s="0" t="n">
        <f aca="false">LOOKUP(A1131,'budget_gross.tsv'!A$2:A$8468,'budget_gross.tsv'!B$2:B$8468)</f>
        <v>2137705</v>
      </c>
      <c r="R1131" s="0" t="n">
        <v>2146999</v>
      </c>
      <c r="S1131" s="1" t="n">
        <f aca="false">R1131-Q1131</f>
        <v>9294</v>
      </c>
      <c r="T1131" s="2" t="n">
        <f aca="false">Q1131 * 1.05</f>
        <v>2244590.25</v>
      </c>
      <c r="U1131" s="2" t="n">
        <f aca="false">R1131 * 1.05</f>
        <v>2254348.95</v>
      </c>
      <c r="V1131" s="2" t="n">
        <f aca="false">S1131 * 1.05</f>
        <v>9758.7</v>
      </c>
      <c r="W1131" s="1" t="n">
        <f aca="false">R1131/Q1131</f>
        <v>1.00434765320753</v>
      </c>
      <c r="X1131" s="3" t="n">
        <v>2</v>
      </c>
    </row>
    <row r="1132" customFormat="false" ht="15" hidden="false" customHeight="false" outlineLevel="0" collapsed="false">
      <c r="A1132" s="0" t="s">
        <v>7528</v>
      </c>
      <c r="B1132" s="0" t="s">
        <v>7529</v>
      </c>
      <c r="C1132" s="0" t="s">
        <v>7530</v>
      </c>
      <c r="D1132" s="0" t="s">
        <v>4016</v>
      </c>
      <c r="E1132" s="0" t="n">
        <v>7.1</v>
      </c>
      <c r="F1132" s="0" t="n">
        <v>78</v>
      </c>
      <c r="G1132" s="5" t="n">
        <v>41653</v>
      </c>
      <c r="H1132" s="0" t="s">
        <v>7531</v>
      </c>
      <c r="I1132" s="0" t="s">
        <v>7532</v>
      </c>
      <c r="J1132" s="6" t="n">
        <v>52159</v>
      </c>
      <c r="K1132" s="0" t="s">
        <v>7533</v>
      </c>
      <c r="L1132" s="5" t="n">
        <v>41558</v>
      </c>
      <c r="M1132" s="0" t="s">
        <v>98</v>
      </c>
      <c r="N1132" s="0" t="s">
        <v>437</v>
      </c>
      <c r="O1132" s="0" t="s">
        <v>7534</v>
      </c>
      <c r="P1132" s="0" t="s">
        <v>7535</v>
      </c>
      <c r="Q1132" s="0" t="n">
        <f aca="false">LOOKUP(A1132,'budget_gross.tsv'!A$2:A$8468,'budget_gross.tsv'!B$2:B$8468)</f>
        <v>8000000</v>
      </c>
      <c r="R1132" s="0" t="n">
        <f aca="false">LOOKUP(A1132,'budget_gross.tsv'!A$2:A$8468,'budget_gross.tsv'!C$2:C$8468)</f>
        <v>17536788</v>
      </c>
      <c r="S1132" s="1" t="n">
        <f aca="false">R1132-Q1132</f>
        <v>9536788</v>
      </c>
      <c r="T1132" s="2" t="n">
        <f aca="false">Q1132 * 1.05</f>
        <v>8400000</v>
      </c>
      <c r="U1132" s="2" t="n">
        <f aca="false">R1132 * 1.05</f>
        <v>18413627.4</v>
      </c>
      <c r="V1132" s="2" t="n">
        <f aca="false">S1132 * 1.05</f>
        <v>10013627.4</v>
      </c>
      <c r="W1132" s="1" t="n">
        <f aca="false">R1132/Q1132</f>
        <v>2.1920985</v>
      </c>
      <c r="X1132" s="3" t="n">
        <v>3</v>
      </c>
    </row>
    <row r="1133" customFormat="false" ht="15" hidden="false" customHeight="false" outlineLevel="0" collapsed="false">
      <c r="A1133" s="0" t="s">
        <v>7536</v>
      </c>
      <c r="B1133" s="0" t="s">
        <v>7537</v>
      </c>
      <c r="C1133" s="0" t="s">
        <v>7538</v>
      </c>
      <c r="D1133" s="0" t="s">
        <v>4016</v>
      </c>
      <c r="E1133" s="0" t="n">
        <v>7.8</v>
      </c>
      <c r="F1133" s="0" t="n">
        <v>83</v>
      </c>
      <c r="G1133" s="5" t="n">
        <v>41660</v>
      </c>
      <c r="H1133" s="0" t="s">
        <v>1397</v>
      </c>
      <c r="I1133" s="0" t="s">
        <v>7539</v>
      </c>
      <c r="J1133" s="6" t="n">
        <v>347204</v>
      </c>
      <c r="K1133" s="0" t="s">
        <v>4615</v>
      </c>
      <c r="L1133" s="5" t="n">
        <v>41558</v>
      </c>
      <c r="M1133" s="0" t="s">
        <v>445</v>
      </c>
      <c r="N1133" s="0" t="s">
        <v>1208</v>
      </c>
      <c r="O1133" s="0" t="s">
        <v>7540</v>
      </c>
      <c r="P1133" s="0" t="s">
        <v>7541</v>
      </c>
      <c r="Q1133" s="0" t="n">
        <f aca="false">LOOKUP(A1133,'budget_gross.tsv'!A$2:A$8468,'budget_gross.tsv'!B$2:B$8468)</f>
        <v>55000000</v>
      </c>
      <c r="R1133" s="0" t="n">
        <f aca="false">LOOKUP(A1133,'budget_gross.tsv'!A$2:A$8468,'budget_gross.tsv'!C$2:C$8468)</f>
        <v>107100855</v>
      </c>
      <c r="S1133" s="1" t="n">
        <f aca="false">R1133-Q1133</f>
        <v>52100855</v>
      </c>
      <c r="T1133" s="2" t="n">
        <f aca="false">Q1133 * 1.05</f>
        <v>57750000</v>
      </c>
      <c r="U1133" s="2" t="n">
        <f aca="false">R1133 * 1.05</f>
        <v>112455897.75</v>
      </c>
      <c r="V1133" s="2" t="n">
        <f aca="false">S1133 * 1.05</f>
        <v>54705897.75</v>
      </c>
      <c r="W1133" s="1" t="n">
        <f aca="false">R1133/Q1133</f>
        <v>1.94728827272727</v>
      </c>
      <c r="X1133" s="3" t="n">
        <v>2</v>
      </c>
    </row>
    <row r="1134" customFormat="false" ht="15" hidden="false" customHeight="false" outlineLevel="0" collapsed="false">
      <c r="A1134" s="0" t="s">
        <v>7542</v>
      </c>
      <c r="B1134" s="0" t="s">
        <v>7543</v>
      </c>
      <c r="C1134" s="0" t="s">
        <v>7544</v>
      </c>
      <c r="D1134" s="0" t="s">
        <v>4016</v>
      </c>
      <c r="E1134" s="0" t="n">
        <v>6.2</v>
      </c>
      <c r="F1134" s="0" t="n">
        <v>51</v>
      </c>
      <c r="G1134" s="5" t="n">
        <v>41834</v>
      </c>
      <c r="H1134" s="0" t="s">
        <v>391</v>
      </c>
      <c r="I1134" s="0" t="s">
        <v>7545</v>
      </c>
      <c r="J1134" s="6" t="n">
        <v>3840</v>
      </c>
      <c r="K1134" s="0" t="s">
        <v>7546</v>
      </c>
      <c r="L1134" s="5" t="n">
        <v>41572</v>
      </c>
      <c r="M1134" s="0" t="s">
        <v>60</v>
      </c>
      <c r="N1134" s="0" t="s">
        <v>394</v>
      </c>
      <c r="O1134" s="0" t="s">
        <v>90</v>
      </c>
      <c r="P1134" s="0" t="s">
        <v>7547</v>
      </c>
      <c r="Q1134" s="0" t="n">
        <f aca="false">LOOKUP(A1134,'budget_gross.tsv'!A$2:A$8468,'budget_gross.tsv'!B$2:B$8468)</f>
        <v>4000000</v>
      </c>
      <c r="R1134" s="0" t="n">
        <f aca="false">LOOKUP(A1134,'budget_gross.tsv'!A$2:A$8468,'budget_gross.tsv'!C$2:C$8468)</f>
        <v>309427</v>
      </c>
      <c r="S1134" s="1" t="n">
        <f aca="false">R1134-Q1134</f>
        <v>-3690573</v>
      </c>
      <c r="T1134" s="2" t="n">
        <f aca="false">Q1134 * 1.05</f>
        <v>4200000</v>
      </c>
      <c r="U1134" s="2" t="n">
        <f aca="false">R1134 * 1.05</f>
        <v>324898.35</v>
      </c>
      <c r="V1134" s="2" t="n">
        <f aca="false">S1134 * 1.05</f>
        <v>-3875101.65</v>
      </c>
      <c r="W1134" s="1" t="n">
        <f aca="false">R1134/Q1134</f>
        <v>0.07735675</v>
      </c>
      <c r="X1134" s="3" t="n">
        <v>1</v>
      </c>
    </row>
    <row r="1135" customFormat="false" ht="15" hidden="false" customHeight="false" outlineLevel="0" collapsed="false">
      <c r="A1135" s="0" t="s">
        <v>7548</v>
      </c>
      <c r="B1135" s="0" t="s">
        <v>7549</v>
      </c>
      <c r="C1135" s="0" t="s">
        <v>7550</v>
      </c>
      <c r="D1135" s="0" t="s">
        <v>4016</v>
      </c>
      <c r="E1135" s="0" t="n">
        <v>6.6</v>
      </c>
      <c r="F1135" s="0" t="n">
        <v>48</v>
      </c>
      <c r="G1135" s="5" t="n">
        <v>41667</v>
      </c>
      <c r="H1135" s="0" t="s">
        <v>2755</v>
      </c>
      <c r="I1135" s="0" t="s">
        <v>7551</v>
      </c>
      <c r="J1135" s="6" t="n">
        <v>112258</v>
      </c>
      <c r="K1135" s="0" t="s">
        <v>7552</v>
      </c>
      <c r="L1135" s="5" t="n">
        <v>41579</v>
      </c>
      <c r="M1135" s="0" t="s">
        <v>197</v>
      </c>
      <c r="N1135" s="0" t="s">
        <v>376</v>
      </c>
      <c r="O1135" s="0" t="s">
        <v>1622</v>
      </c>
      <c r="P1135" s="0" t="s">
        <v>7553</v>
      </c>
      <c r="Q1135" s="0" t="n">
        <f aca="false">LOOKUP(A1135,'budget_gross.tsv'!A$2:A$8468,'budget_gross.tsv'!B$2:B$8468)</f>
        <v>28000000</v>
      </c>
      <c r="R1135" s="0" t="n">
        <f aca="false">LOOKUP(A1135,'budget_gross.tsv'!A$2:A$8468,'budget_gross.tsv'!C$2:C$8468)</f>
        <v>63914167</v>
      </c>
      <c r="S1135" s="1" t="n">
        <f aca="false">R1135-Q1135</f>
        <v>35914167</v>
      </c>
      <c r="T1135" s="2" t="n">
        <f aca="false">Q1135 * 1.05</f>
        <v>29400000</v>
      </c>
      <c r="U1135" s="2" t="n">
        <f aca="false">R1135 * 1.05</f>
        <v>67109875.35</v>
      </c>
      <c r="V1135" s="2" t="n">
        <f aca="false">S1135 * 1.05</f>
        <v>37709875.35</v>
      </c>
      <c r="W1135" s="1" t="n">
        <f aca="false">R1135/Q1135</f>
        <v>2.28264882142857</v>
      </c>
      <c r="X1135" s="3" t="n">
        <v>3</v>
      </c>
    </row>
    <row r="1136" customFormat="false" ht="15" hidden="false" customHeight="false" outlineLevel="0" collapsed="false">
      <c r="A1136" s="0" t="s">
        <v>7554</v>
      </c>
      <c r="B1136" s="0" t="s">
        <v>7555</v>
      </c>
      <c r="C1136" s="0" t="s">
        <v>7556</v>
      </c>
      <c r="D1136" s="0" t="s">
        <v>4016</v>
      </c>
      <c r="E1136" s="0" t="n">
        <v>6.7</v>
      </c>
      <c r="F1136" s="0" t="n">
        <v>51</v>
      </c>
      <c r="G1136" s="5" t="n">
        <v>41681</v>
      </c>
      <c r="H1136" s="0" t="s">
        <v>2377</v>
      </c>
      <c r="I1136" s="0" t="s">
        <v>7557</v>
      </c>
      <c r="J1136" s="6" t="n">
        <v>194407</v>
      </c>
      <c r="K1136" s="0" t="s">
        <v>5573</v>
      </c>
      <c r="L1136" s="5" t="n">
        <v>41579</v>
      </c>
      <c r="M1136" s="0" t="s">
        <v>552</v>
      </c>
      <c r="N1136" s="0" t="s">
        <v>773</v>
      </c>
      <c r="O1136" s="0" t="s">
        <v>959</v>
      </c>
      <c r="P1136" s="0" t="s">
        <v>7558</v>
      </c>
      <c r="Q1136" s="0" t="n">
        <f aca="false">LOOKUP(A1136,'budget_gross.tsv'!A$2:A$8468,'budget_gross.tsv'!B$2:B$8468)</f>
        <v>110000000</v>
      </c>
      <c r="R1136" s="0" t="n">
        <f aca="false">LOOKUP(A1136,'budget_gross.tsv'!A$2:A$8468,'budget_gross.tsv'!C$2:C$8468)</f>
        <v>61737191</v>
      </c>
      <c r="S1136" s="1" t="n">
        <f aca="false">R1136-Q1136</f>
        <v>-48262809</v>
      </c>
      <c r="T1136" s="2" t="n">
        <f aca="false">Q1136 * 1.05</f>
        <v>115500000</v>
      </c>
      <c r="U1136" s="2" t="n">
        <f aca="false">R1136 * 1.05</f>
        <v>64824050.55</v>
      </c>
      <c r="V1136" s="2" t="n">
        <f aca="false">S1136 * 1.05</f>
        <v>-50675949.45</v>
      </c>
      <c r="W1136" s="1" t="n">
        <f aca="false">R1136/Q1136</f>
        <v>0.561247190909091</v>
      </c>
      <c r="X1136" s="3" t="n">
        <v>1</v>
      </c>
    </row>
    <row r="1137" customFormat="false" ht="15" hidden="false" customHeight="false" outlineLevel="0" collapsed="false">
      <c r="A1137" s="0" t="s">
        <v>7559</v>
      </c>
      <c r="B1137" s="0" t="s">
        <v>7560</v>
      </c>
      <c r="C1137" s="0" t="s">
        <v>7561</v>
      </c>
      <c r="D1137" s="0" t="s">
        <v>4016</v>
      </c>
      <c r="E1137" s="0" t="n">
        <v>6.9</v>
      </c>
      <c r="F1137" s="0" t="n">
        <v>87</v>
      </c>
      <c r="G1137" s="5" t="n">
        <v>41681</v>
      </c>
      <c r="H1137" s="0" t="s">
        <v>7325</v>
      </c>
      <c r="I1137" s="0" t="s">
        <v>4245</v>
      </c>
      <c r="J1137" s="6" t="n">
        <v>64080</v>
      </c>
      <c r="K1137" s="0" t="s">
        <v>7562</v>
      </c>
      <c r="L1137" s="5" t="n">
        <v>41585</v>
      </c>
      <c r="M1137" s="0" t="s">
        <v>232</v>
      </c>
      <c r="N1137" s="0" t="s">
        <v>1130</v>
      </c>
      <c r="O1137" s="0" t="s">
        <v>7563</v>
      </c>
      <c r="P1137" s="0" t="s">
        <v>7564</v>
      </c>
      <c r="Q1137" s="0" t="n">
        <f aca="false">LOOKUP(A1137,'budget_gross.tsv'!A$2:A$8468,'budget_gross.tsv'!B$2:B$8468)</f>
        <v>9000000</v>
      </c>
      <c r="R1137" s="0" t="n">
        <f aca="false">LOOKUP(A1137,'budget_gross.tsv'!A$2:A$8468,'budget_gross.tsv'!C$2:C$8468)</f>
        <v>6263670</v>
      </c>
      <c r="S1137" s="1" t="n">
        <f aca="false">R1137-Q1137</f>
        <v>-2736330</v>
      </c>
      <c r="T1137" s="2" t="n">
        <f aca="false">Q1137 * 1.05</f>
        <v>9450000</v>
      </c>
      <c r="U1137" s="2" t="n">
        <f aca="false">R1137 * 1.05</f>
        <v>6576853.5</v>
      </c>
      <c r="V1137" s="2" t="n">
        <f aca="false">S1137 * 1.05</f>
        <v>-2873146.5</v>
      </c>
      <c r="W1137" s="1" t="n">
        <f aca="false">R1137/Q1137</f>
        <v>0.695963333333333</v>
      </c>
      <c r="X1137" s="3" t="n">
        <v>1</v>
      </c>
    </row>
    <row r="1138" customFormat="false" ht="15" hidden="false" customHeight="false" outlineLevel="0" collapsed="false">
      <c r="A1138" s="0" t="s">
        <v>7565</v>
      </c>
      <c r="B1138" s="0" t="s">
        <v>7566</v>
      </c>
      <c r="C1138" s="0" t="s">
        <v>7567</v>
      </c>
      <c r="D1138" s="0" t="s">
        <v>4016</v>
      </c>
      <c r="E1138" s="0" t="n">
        <v>7</v>
      </c>
      <c r="F1138" s="0" t="n">
        <v>54</v>
      </c>
      <c r="G1138" s="5" t="n">
        <v>41695</v>
      </c>
      <c r="H1138" s="0" t="s">
        <v>147</v>
      </c>
      <c r="I1138" s="0" t="s">
        <v>6446</v>
      </c>
      <c r="J1138" s="6" t="n">
        <v>446120</v>
      </c>
      <c r="K1138" s="0" t="s">
        <v>7568</v>
      </c>
      <c r="L1138" s="5" t="n">
        <v>41586</v>
      </c>
      <c r="M1138" s="0" t="s">
        <v>51</v>
      </c>
      <c r="N1138" s="0" t="s">
        <v>1193</v>
      </c>
      <c r="O1138" s="0" t="s">
        <v>7569</v>
      </c>
      <c r="P1138" s="0" t="s">
        <v>7570</v>
      </c>
      <c r="Q1138" s="0" t="n">
        <f aca="false">LOOKUP(A1138,'budget_gross.tsv'!A$2:A$8468,'budget_gross.tsv'!B$2:B$8468)</f>
        <v>170000000</v>
      </c>
      <c r="R1138" s="0" t="n">
        <f aca="false">LOOKUP(A1138,'budget_gross.tsv'!A$2:A$8468,'budget_gross.tsv'!C$2:C$8468)</f>
        <v>206362140</v>
      </c>
      <c r="S1138" s="1" t="n">
        <f aca="false">R1138-Q1138</f>
        <v>36362140</v>
      </c>
      <c r="T1138" s="2" t="n">
        <f aca="false">Q1138 * 1.05</f>
        <v>178500000</v>
      </c>
      <c r="U1138" s="2" t="n">
        <f aca="false">R1138 * 1.05</f>
        <v>216680247</v>
      </c>
      <c r="V1138" s="2" t="n">
        <f aca="false">S1138 * 1.05</f>
        <v>38180247</v>
      </c>
      <c r="W1138" s="1" t="n">
        <f aca="false">R1138/Q1138</f>
        <v>1.21389494117647</v>
      </c>
      <c r="X1138" s="3" t="n">
        <v>2</v>
      </c>
    </row>
    <row r="1139" customFormat="false" ht="15" hidden="false" customHeight="false" outlineLevel="0" collapsed="false">
      <c r="A1139" s="0" t="s">
        <v>7571</v>
      </c>
      <c r="B1139" s="0" t="s">
        <v>7572</v>
      </c>
      <c r="C1139" s="0" t="s">
        <v>7573</v>
      </c>
      <c r="D1139" s="0" t="s">
        <v>4016</v>
      </c>
      <c r="E1139" s="0" t="n">
        <v>7.6</v>
      </c>
      <c r="F1139" s="0" t="n">
        <v>76</v>
      </c>
      <c r="G1139" s="5" t="n">
        <v>41705</v>
      </c>
      <c r="H1139" s="0" t="s">
        <v>2878</v>
      </c>
      <c r="I1139" s="0" t="s">
        <v>7574</v>
      </c>
      <c r="J1139" s="6" t="n">
        <v>526764</v>
      </c>
      <c r="K1139" s="0" t="s">
        <v>6423</v>
      </c>
      <c r="L1139" s="5" t="n">
        <v>41600</v>
      </c>
      <c r="M1139" s="0" t="s">
        <v>1727</v>
      </c>
      <c r="N1139" s="0" t="s">
        <v>6970</v>
      </c>
      <c r="O1139" s="0" t="s">
        <v>7575</v>
      </c>
      <c r="P1139" s="0" t="s">
        <v>7576</v>
      </c>
      <c r="Q1139" s="0" t="n">
        <f aca="false">LOOKUP(A1139,'budget_gross.tsv'!A$2:A$8468,'budget_gross.tsv'!B$2:B$8468)</f>
        <v>130000000</v>
      </c>
      <c r="R1139" s="0" t="n">
        <f aca="false">LOOKUP(A1139,'budget_gross.tsv'!A$2:A$8468,'budget_gross.tsv'!C$2:C$8468)</f>
        <v>424668047</v>
      </c>
      <c r="S1139" s="1" t="n">
        <f aca="false">R1139-Q1139</f>
        <v>294668047</v>
      </c>
      <c r="T1139" s="2" t="n">
        <f aca="false">Q1139 * 1.05</f>
        <v>136500000</v>
      </c>
      <c r="U1139" s="2" t="n">
        <f aca="false">R1139 * 1.05</f>
        <v>445901449.35</v>
      </c>
      <c r="V1139" s="2" t="n">
        <f aca="false">S1139 * 1.05</f>
        <v>309401449.35</v>
      </c>
      <c r="W1139" s="1" t="n">
        <f aca="false">R1139/Q1139</f>
        <v>3.26667728461538</v>
      </c>
      <c r="X1139" s="3" t="n">
        <v>3</v>
      </c>
    </row>
    <row r="1140" customFormat="false" ht="15" hidden="false" customHeight="false" outlineLevel="0" collapsed="false">
      <c r="A1140" s="0" t="s">
        <v>7577</v>
      </c>
      <c r="B1140" s="0" t="s">
        <v>7578</v>
      </c>
      <c r="C1140" s="0" t="s">
        <v>7579</v>
      </c>
      <c r="D1140" s="0" t="s">
        <v>4016</v>
      </c>
      <c r="E1140" s="0" t="n">
        <v>6.4</v>
      </c>
      <c r="F1140" s="0" t="n">
        <v>44</v>
      </c>
      <c r="G1140" s="5" t="n">
        <v>41723</v>
      </c>
      <c r="H1140" s="0" t="s">
        <v>147</v>
      </c>
      <c r="I1140" s="0" t="s">
        <v>7580</v>
      </c>
      <c r="J1140" s="6" t="n">
        <v>63828</v>
      </c>
      <c r="K1140" s="0" t="s">
        <v>7581</v>
      </c>
      <c r="L1140" s="5" t="n">
        <v>41600</v>
      </c>
      <c r="M1140" s="0" t="s">
        <v>197</v>
      </c>
      <c r="N1140" s="0" t="s">
        <v>356</v>
      </c>
      <c r="O1140" s="0" t="s">
        <v>28</v>
      </c>
      <c r="P1140" s="0" t="s">
        <v>7582</v>
      </c>
      <c r="Q1140" s="0" t="n">
        <f aca="false">LOOKUP(A1140,'budget_gross.tsv'!A$2:A$8468,'budget_gross.tsv'!B$2:B$8468)</f>
        <v>26000000</v>
      </c>
      <c r="R1140" s="0" t="n">
        <f aca="false">LOOKUP(A1140,'budget_gross.tsv'!A$2:A$8468,'budget_gross.tsv'!C$2:C$8468)</f>
        <v>30664106</v>
      </c>
      <c r="S1140" s="1" t="n">
        <f aca="false">R1140-Q1140</f>
        <v>4664106</v>
      </c>
      <c r="T1140" s="2" t="n">
        <f aca="false">Q1140 * 1.05</f>
        <v>27300000</v>
      </c>
      <c r="U1140" s="2" t="n">
        <f aca="false">R1140 * 1.05</f>
        <v>32197311.3</v>
      </c>
      <c r="V1140" s="2" t="n">
        <f aca="false">S1140 * 1.05</f>
        <v>4897311.3</v>
      </c>
      <c r="W1140" s="1" t="n">
        <f aca="false">R1140/Q1140</f>
        <v>1.17938869230769</v>
      </c>
      <c r="X1140" s="3" t="n">
        <v>2</v>
      </c>
    </row>
    <row r="1141" customFormat="false" ht="15" hidden="false" customHeight="false" outlineLevel="0" collapsed="false">
      <c r="A1141" s="0" t="s">
        <v>7583</v>
      </c>
      <c r="B1141" s="0" t="s">
        <v>7584</v>
      </c>
      <c r="C1141" s="0" t="s">
        <v>7585</v>
      </c>
      <c r="D1141" s="0" t="s">
        <v>4016</v>
      </c>
      <c r="E1141" s="0" t="n">
        <v>7.6</v>
      </c>
      <c r="F1141" s="0" t="n">
        <v>77</v>
      </c>
      <c r="G1141" s="5" t="n">
        <v>41744</v>
      </c>
      <c r="H1141" s="0" t="s">
        <v>2461</v>
      </c>
      <c r="I1141" s="0" t="s">
        <v>7586</v>
      </c>
      <c r="J1141" s="6" t="n">
        <v>81266</v>
      </c>
      <c r="K1141" s="0" t="s">
        <v>7587</v>
      </c>
      <c r="L1141" s="5" t="n">
        <v>41605</v>
      </c>
      <c r="M1141" s="0" t="s">
        <v>375</v>
      </c>
      <c r="N1141" s="0" t="s">
        <v>52</v>
      </c>
      <c r="O1141" s="0" t="s">
        <v>7588</v>
      </c>
      <c r="P1141" s="0" t="s">
        <v>7589</v>
      </c>
      <c r="Q1141" s="0" t="n">
        <f aca="false">LOOKUP(A1141,'budget_gross.tsv'!A$2:A$8468,'budget_gross.tsv'!B$2:B$8468)</f>
        <v>12000000</v>
      </c>
      <c r="R1141" s="0" t="n">
        <f aca="false">LOOKUP(A1141,'budget_gross.tsv'!A$2:A$8468,'budget_gross.tsv'!C$2:C$8468)</f>
        <v>37707719</v>
      </c>
      <c r="S1141" s="1" t="n">
        <f aca="false">R1141-Q1141</f>
        <v>25707719</v>
      </c>
      <c r="T1141" s="2" t="n">
        <f aca="false">Q1141 * 1.05</f>
        <v>12600000</v>
      </c>
      <c r="U1141" s="2" t="n">
        <f aca="false">R1141 * 1.05</f>
        <v>39593104.95</v>
      </c>
      <c r="V1141" s="2" t="n">
        <f aca="false">S1141 * 1.05</f>
        <v>26993104.95</v>
      </c>
      <c r="W1141" s="1" t="n">
        <f aca="false">R1141/Q1141</f>
        <v>3.14230991666667</v>
      </c>
      <c r="X1141" s="3" t="n">
        <v>3</v>
      </c>
    </row>
    <row r="1142" customFormat="false" ht="15" hidden="false" customHeight="false" outlineLevel="0" collapsed="false">
      <c r="A1142" s="0" t="s">
        <v>7590</v>
      </c>
      <c r="B1142" s="0" t="s">
        <v>7591</v>
      </c>
      <c r="C1142" s="0" t="s">
        <v>7592</v>
      </c>
      <c r="D1142" s="0" t="s">
        <v>4016</v>
      </c>
      <c r="E1142" s="0" t="n">
        <v>4.8</v>
      </c>
      <c r="F1142" s="0" t="n">
        <v>28</v>
      </c>
      <c r="G1142" s="5" t="n">
        <v>41968</v>
      </c>
      <c r="H1142" s="0" t="s">
        <v>2742</v>
      </c>
      <c r="I1142" s="0" t="s">
        <v>7593</v>
      </c>
      <c r="J1142" s="6" t="n">
        <v>4749</v>
      </c>
      <c r="K1142" s="0" t="s">
        <v>5735</v>
      </c>
      <c r="L1142" s="5" t="n">
        <v>41621</v>
      </c>
      <c r="M1142" s="0" t="s">
        <v>249</v>
      </c>
      <c r="N1142" s="0" t="s">
        <v>356</v>
      </c>
      <c r="O1142" s="0" t="s">
        <v>959</v>
      </c>
      <c r="P1142" s="0" t="s">
        <v>7594</v>
      </c>
      <c r="Q1142" s="0" t="n">
        <f aca="false">LOOKUP(A1142,'budget_gross.tsv'!A$2:A$8468,'budget_gross.tsv'!B$2:B$8468)</f>
        <v>25000000</v>
      </c>
      <c r="R1142" s="0" t="n">
        <f aca="false">LOOKUP(A1142,'budget_gross.tsv'!A$2:A$8468,'budget_gross.tsv'!C$2:C$8468)</f>
        <v>52440051</v>
      </c>
      <c r="S1142" s="1" t="n">
        <f aca="false">R1142-Q1142</f>
        <v>27440051</v>
      </c>
      <c r="T1142" s="2" t="n">
        <f aca="false">Q1142 * 1.05</f>
        <v>26250000</v>
      </c>
      <c r="U1142" s="2" t="n">
        <f aca="false">R1142 * 1.05</f>
        <v>55062053.55</v>
      </c>
      <c r="V1142" s="2" t="n">
        <f aca="false">S1142 * 1.05</f>
        <v>28812053.55</v>
      </c>
      <c r="W1142" s="1" t="n">
        <f aca="false">R1142/Q1142</f>
        <v>2.09760204</v>
      </c>
      <c r="X1142" s="3" t="n">
        <v>3</v>
      </c>
    </row>
    <row r="1143" customFormat="false" ht="15" hidden="false" customHeight="false" outlineLevel="0" collapsed="false">
      <c r="A1143" s="0" t="s">
        <v>7595</v>
      </c>
      <c r="B1143" s="0" t="s">
        <v>7596</v>
      </c>
      <c r="C1143" s="0" t="s">
        <v>7597</v>
      </c>
      <c r="D1143" s="0" t="s">
        <v>4016</v>
      </c>
      <c r="E1143" s="0" t="n">
        <v>7.9</v>
      </c>
      <c r="F1143" s="0" t="n">
        <v>66</v>
      </c>
      <c r="G1143" s="5" t="n">
        <v>41737</v>
      </c>
      <c r="H1143" s="0" t="s">
        <v>3677</v>
      </c>
      <c r="I1143" s="0" t="s">
        <v>7169</v>
      </c>
      <c r="J1143" s="6" t="n">
        <v>515177</v>
      </c>
      <c r="K1143" s="0" t="s">
        <v>4765</v>
      </c>
      <c r="L1143" s="5" t="n">
        <v>41621</v>
      </c>
      <c r="M1143" s="0" t="s">
        <v>561</v>
      </c>
      <c r="N1143" s="0" t="s">
        <v>7171</v>
      </c>
      <c r="O1143" s="0" t="s">
        <v>7598</v>
      </c>
      <c r="P1143" s="0" t="s">
        <v>7599</v>
      </c>
      <c r="Q1143" s="0" t="n">
        <f aca="false">LOOKUP(A1143,'budget_gross.tsv'!A$2:A$8468,'budget_gross.tsv'!B$2:B$8468)</f>
        <v>225000000</v>
      </c>
      <c r="R1143" s="0" t="n">
        <f aca="false">LOOKUP(A1143,'budget_gross.tsv'!A$2:A$8468,'budget_gross.tsv'!C$2:C$8468)</f>
        <v>258366855</v>
      </c>
      <c r="S1143" s="1" t="n">
        <f aca="false">R1143-Q1143</f>
        <v>33366855</v>
      </c>
      <c r="T1143" s="2" t="n">
        <f aca="false">Q1143 * 1.05</f>
        <v>236250000</v>
      </c>
      <c r="U1143" s="2" t="n">
        <f aca="false">R1143 * 1.05</f>
        <v>271285197.75</v>
      </c>
      <c r="V1143" s="2" t="n">
        <f aca="false">S1143 * 1.05</f>
        <v>35035197.75</v>
      </c>
      <c r="W1143" s="1" t="n">
        <f aca="false">R1143/Q1143</f>
        <v>1.14829713333333</v>
      </c>
      <c r="X1143" s="3" t="n">
        <v>2</v>
      </c>
    </row>
    <row r="1144" customFormat="false" ht="15" hidden="false" customHeight="false" outlineLevel="0" collapsed="false">
      <c r="A1144" s="0" t="s">
        <v>7600</v>
      </c>
      <c r="B1144" s="0" t="s">
        <v>7601</v>
      </c>
      <c r="C1144" s="0" t="s">
        <v>7602</v>
      </c>
      <c r="D1144" s="0" t="s">
        <v>4016</v>
      </c>
      <c r="E1144" s="0" t="n">
        <v>6.3</v>
      </c>
      <c r="F1144" s="0" t="n">
        <v>61</v>
      </c>
      <c r="G1144" s="5" t="n">
        <v>41730</v>
      </c>
      <c r="H1144" s="0" t="s">
        <v>194</v>
      </c>
      <c r="I1144" s="0" t="s">
        <v>7603</v>
      </c>
      <c r="J1144" s="6" t="n">
        <v>139059</v>
      </c>
      <c r="K1144" s="0" t="s">
        <v>6072</v>
      </c>
      <c r="L1144" s="5" t="n">
        <v>41626</v>
      </c>
      <c r="M1144" s="0" t="s">
        <v>1192</v>
      </c>
      <c r="N1144" s="0" t="s">
        <v>376</v>
      </c>
      <c r="O1144" s="0" t="s">
        <v>7604</v>
      </c>
      <c r="P1144" s="0" t="s">
        <v>7605</v>
      </c>
      <c r="Q1144" s="0" t="n">
        <f aca="false">LOOKUP(A1144,'budget_gross.tsv'!A$2:A$8468,'budget_gross.tsv'!B$2:B$8468)</f>
        <v>50000000</v>
      </c>
      <c r="R1144" s="0" t="n">
        <f aca="false">LOOKUP(A1144,'budget_gross.tsv'!A$2:A$8468,'budget_gross.tsv'!C$2:C$8468)</f>
        <v>127352707</v>
      </c>
      <c r="S1144" s="1" t="n">
        <f aca="false">R1144-Q1144</f>
        <v>77352707</v>
      </c>
      <c r="T1144" s="2" t="n">
        <f aca="false">Q1144 * 1.05</f>
        <v>52500000</v>
      </c>
      <c r="U1144" s="2" t="n">
        <f aca="false">R1144 * 1.05</f>
        <v>133720342.35</v>
      </c>
      <c r="V1144" s="2" t="n">
        <f aca="false">S1144 * 1.05</f>
        <v>81220342.35</v>
      </c>
      <c r="W1144" s="1" t="n">
        <f aca="false">R1144/Q1144</f>
        <v>2.54705414</v>
      </c>
      <c r="X1144" s="3" t="n">
        <v>3</v>
      </c>
    </row>
    <row r="1145" customFormat="false" ht="15" hidden="false" customHeight="false" outlineLevel="0" collapsed="false">
      <c r="A1145" s="0" t="s">
        <v>7606</v>
      </c>
      <c r="B1145" s="0" t="s">
        <v>7607</v>
      </c>
      <c r="C1145" s="0" t="s">
        <v>7608</v>
      </c>
      <c r="D1145" s="0" t="s">
        <v>4016</v>
      </c>
      <c r="E1145" s="0" t="n">
        <v>7.5</v>
      </c>
      <c r="F1145" s="0" t="n">
        <v>65</v>
      </c>
      <c r="G1145" s="5" t="n">
        <v>41716</v>
      </c>
      <c r="H1145" s="0" t="s">
        <v>147</v>
      </c>
      <c r="I1145" s="0" t="s">
        <v>7609</v>
      </c>
      <c r="J1145" s="6" t="n">
        <v>125658</v>
      </c>
      <c r="K1145" s="0" t="s">
        <v>5805</v>
      </c>
      <c r="L1145" s="5" t="n">
        <v>41628</v>
      </c>
      <c r="M1145" s="0" t="s">
        <v>1987</v>
      </c>
      <c r="N1145" s="0" t="s">
        <v>2464</v>
      </c>
      <c r="O1145" s="0" t="s">
        <v>7610</v>
      </c>
      <c r="P1145" s="0" t="s">
        <v>7611</v>
      </c>
      <c r="Q1145" s="0" t="n">
        <f aca="false">LOOKUP(A1145,'budget_gross.tsv'!A$2:A$8468,'budget_gross.tsv'!B$2:B$8468)</f>
        <v>35000000</v>
      </c>
      <c r="R1145" s="0" t="n">
        <f aca="false">LOOKUP(A1145,'budget_gross.tsv'!A$2:A$8468,'budget_gross.tsv'!C$2:C$8468)</f>
        <v>83301580</v>
      </c>
      <c r="S1145" s="1" t="n">
        <f aca="false">R1145-Q1145</f>
        <v>48301580</v>
      </c>
      <c r="T1145" s="2" t="n">
        <f aca="false">Q1145 * 1.05</f>
        <v>36750000</v>
      </c>
      <c r="U1145" s="2" t="n">
        <f aca="false">R1145 * 1.05</f>
        <v>87466659</v>
      </c>
      <c r="V1145" s="2" t="n">
        <f aca="false">S1145 * 1.05</f>
        <v>50716659</v>
      </c>
      <c r="W1145" s="1" t="n">
        <f aca="false">R1145/Q1145</f>
        <v>2.38004514285714</v>
      </c>
      <c r="X1145" s="3" t="n">
        <v>3</v>
      </c>
    </row>
    <row r="1146" customFormat="false" ht="15" hidden="false" customHeight="false" outlineLevel="0" collapsed="false">
      <c r="A1146" s="0" t="s">
        <v>7612</v>
      </c>
      <c r="B1146" s="0" t="s">
        <v>7613</v>
      </c>
      <c r="C1146" s="0" t="s">
        <v>7614</v>
      </c>
      <c r="D1146" s="0" t="s">
        <v>4016</v>
      </c>
      <c r="E1146" s="0" t="n">
        <v>6.4</v>
      </c>
      <c r="F1146" s="0" t="n">
        <v>35</v>
      </c>
      <c r="G1146" s="5" t="n">
        <v>41737</v>
      </c>
      <c r="H1146" s="0" t="s">
        <v>2273</v>
      </c>
      <c r="I1146" s="0" t="s">
        <v>7615</v>
      </c>
      <c r="J1146" s="6" t="n">
        <v>49249</v>
      </c>
      <c r="K1146" s="0" t="s">
        <v>4217</v>
      </c>
      <c r="L1146" s="5" t="n">
        <v>41633</v>
      </c>
      <c r="M1146" s="0" t="s">
        <v>756</v>
      </c>
      <c r="N1146" s="0" t="s">
        <v>7616</v>
      </c>
      <c r="O1146" s="0" t="s">
        <v>781</v>
      </c>
      <c r="P1146" s="0" t="s">
        <v>7617</v>
      </c>
      <c r="Q1146" s="0" t="n">
        <f aca="false">LOOKUP(A1146,'budget_gross.tsv'!A$2:A$8468,'budget_gross.tsv'!B$2:B$8468)</f>
        <v>40000000</v>
      </c>
      <c r="R1146" s="0" t="n">
        <f aca="false">LOOKUP(A1146,'budget_gross.tsv'!A$2:A$8468,'budget_gross.tsv'!C$2:C$8468)</f>
        <v>29807260</v>
      </c>
      <c r="S1146" s="1" t="n">
        <f aca="false">R1146-Q1146</f>
        <v>-10192740</v>
      </c>
      <c r="T1146" s="2" t="n">
        <f aca="false">Q1146 * 1.05</f>
        <v>42000000</v>
      </c>
      <c r="U1146" s="2" t="n">
        <f aca="false">R1146 * 1.05</f>
        <v>31297623</v>
      </c>
      <c r="V1146" s="2" t="n">
        <f aca="false">S1146 * 1.05</f>
        <v>-10702377</v>
      </c>
      <c r="W1146" s="1" t="n">
        <f aca="false">R1146/Q1146</f>
        <v>0.7451815</v>
      </c>
      <c r="X1146" s="3" t="n">
        <v>1</v>
      </c>
    </row>
    <row r="1147" customFormat="false" ht="15" hidden="false" customHeight="false" outlineLevel="0" collapsed="false">
      <c r="A1147" s="0" t="s">
        <v>7618</v>
      </c>
      <c r="B1147" s="0" t="s">
        <v>7619</v>
      </c>
      <c r="C1147" s="0" t="s">
        <v>7620</v>
      </c>
      <c r="D1147" s="0" t="s">
        <v>4016</v>
      </c>
      <c r="E1147" s="0" t="n">
        <v>7.1</v>
      </c>
      <c r="F1147" s="0" t="n">
        <v>60</v>
      </c>
      <c r="G1147" s="5" t="n">
        <v>41716</v>
      </c>
      <c r="H1147" s="0" t="s">
        <v>2980</v>
      </c>
      <c r="I1147" s="0" t="s">
        <v>7621</v>
      </c>
      <c r="J1147" s="6" t="n">
        <v>22916</v>
      </c>
      <c r="K1147" s="0" t="s">
        <v>5106</v>
      </c>
      <c r="L1147" s="5" t="n">
        <v>41633</v>
      </c>
      <c r="M1147" s="0" t="s">
        <v>1309</v>
      </c>
      <c r="N1147" s="0" t="s">
        <v>4873</v>
      </c>
      <c r="O1147" s="0" t="s">
        <v>7622</v>
      </c>
      <c r="P1147" s="0" t="s">
        <v>7623</v>
      </c>
      <c r="Q1147" s="0" t="n">
        <f aca="false">LOOKUP(A1147,'budget_gross.tsv'!A$2:A$8468,'budget_gross.tsv'!B$2:B$8468)</f>
        <v>35000000</v>
      </c>
      <c r="R1147" s="0" t="n">
        <f aca="false">LOOKUP(A1147,'budget_gross.tsv'!A$2:A$8468,'budget_gross.tsv'!C$2:C$8468)</f>
        <v>8323085</v>
      </c>
      <c r="S1147" s="1" t="n">
        <f aca="false">R1147-Q1147</f>
        <v>-26676915</v>
      </c>
      <c r="T1147" s="2" t="n">
        <f aca="false">Q1147 * 1.05</f>
        <v>36750000</v>
      </c>
      <c r="U1147" s="2" t="n">
        <f aca="false">R1147 * 1.05</f>
        <v>8739239.25</v>
      </c>
      <c r="V1147" s="2" t="n">
        <f aca="false">S1147 * 1.05</f>
        <v>-28010760.75</v>
      </c>
      <c r="W1147" s="1" t="n">
        <f aca="false">R1147/Q1147</f>
        <v>0.237802428571429</v>
      </c>
      <c r="X1147" s="3" t="n">
        <v>1</v>
      </c>
    </row>
    <row r="1148" customFormat="false" ht="15" hidden="false" customHeight="false" outlineLevel="0" collapsed="false">
      <c r="A1148" s="0" t="s">
        <v>7624</v>
      </c>
      <c r="B1148" s="0" t="s">
        <v>7625</v>
      </c>
      <c r="C1148" s="0" t="s">
        <v>7626</v>
      </c>
      <c r="D1148" s="0" t="s">
        <v>4016</v>
      </c>
      <c r="E1148" s="0" t="n">
        <v>6.3</v>
      </c>
      <c r="F1148" s="0" t="n">
        <v>28</v>
      </c>
      <c r="G1148" s="5" t="n">
        <v>41730</v>
      </c>
      <c r="H1148" s="0" t="s">
        <v>86</v>
      </c>
      <c r="I1148" s="0" t="s">
        <v>7627</v>
      </c>
      <c r="J1148" s="6" t="n">
        <v>123514</v>
      </c>
      <c r="K1148" s="0" t="s">
        <v>7628</v>
      </c>
      <c r="L1148" s="5" t="n">
        <v>41633</v>
      </c>
      <c r="M1148" s="0" t="s">
        <v>1079</v>
      </c>
      <c r="N1148" s="0" t="s">
        <v>1130</v>
      </c>
      <c r="O1148" s="0" t="s">
        <v>34</v>
      </c>
      <c r="P1148" s="0" t="s">
        <v>7629</v>
      </c>
      <c r="Q1148" s="0" t="n">
        <f aca="false">LOOKUP(A1148,'budget_gross.tsv'!A$2:A$8468,'budget_gross.tsv'!B$2:B$8468)</f>
        <v>175000000</v>
      </c>
      <c r="R1148" s="0" t="n">
        <f aca="false">LOOKUP(A1148,'budget_gross.tsv'!A$2:A$8468,'budget_gross.tsv'!C$2:C$8468)</f>
        <v>38362475</v>
      </c>
      <c r="S1148" s="1" t="n">
        <f aca="false">R1148-Q1148</f>
        <v>-136637525</v>
      </c>
      <c r="T1148" s="2" t="n">
        <f aca="false">Q1148 * 1.05</f>
        <v>183750000</v>
      </c>
      <c r="U1148" s="2" t="n">
        <f aca="false">R1148 * 1.05</f>
        <v>40280598.75</v>
      </c>
      <c r="V1148" s="2" t="n">
        <f aca="false">S1148 * 1.05</f>
        <v>-143469401.25</v>
      </c>
      <c r="W1148" s="1" t="n">
        <f aca="false">R1148/Q1148</f>
        <v>0.219214142857143</v>
      </c>
      <c r="X1148" s="3" t="n">
        <v>1</v>
      </c>
    </row>
    <row r="1149" customFormat="false" ht="15" hidden="false" customHeight="false" outlineLevel="0" collapsed="false">
      <c r="A1149" s="0" t="s">
        <v>7630</v>
      </c>
      <c r="B1149" s="0" t="s">
        <v>7631</v>
      </c>
      <c r="C1149" s="0" t="s">
        <v>7632</v>
      </c>
      <c r="D1149" s="0" t="s">
        <v>4016</v>
      </c>
      <c r="E1149" s="0" t="n">
        <v>4.2</v>
      </c>
      <c r="F1149" s="0" t="n">
        <v>22</v>
      </c>
      <c r="G1149" s="5" t="n">
        <v>41758</v>
      </c>
      <c r="H1149" s="0" t="s">
        <v>2878</v>
      </c>
      <c r="I1149" s="0" t="s">
        <v>7633</v>
      </c>
      <c r="J1149" s="6" t="n">
        <v>47046</v>
      </c>
      <c r="K1149" s="0" t="s">
        <v>5536</v>
      </c>
      <c r="L1149" s="5" t="n">
        <v>41649</v>
      </c>
      <c r="M1149" s="0" t="s">
        <v>258</v>
      </c>
      <c r="N1149" s="0" t="s">
        <v>1193</v>
      </c>
      <c r="O1149" s="0" t="s">
        <v>1185</v>
      </c>
      <c r="P1149" s="0" t="s">
        <v>7634</v>
      </c>
      <c r="Q1149" s="0" t="n">
        <f aca="false">LOOKUP(A1149,'budget_gross.tsv'!A$2:A$8468,'budget_gross.tsv'!B$2:B$8468)</f>
        <v>70000000</v>
      </c>
      <c r="R1149" s="0" t="n">
        <f aca="false">LOOKUP(A1149,'budget_gross.tsv'!A$2:A$8468,'budget_gross.tsv'!C$2:C$8468)</f>
        <v>18848538</v>
      </c>
      <c r="S1149" s="1" t="n">
        <f aca="false">R1149-Q1149</f>
        <v>-51151462</v>
      </c>
      <c r="T1149" s="2" t="n">
        <f aca="false">Q1149 * 1.04</f>
        <v>72800000</v>
      </c>
      <c r="U1149" s="2" t="n">
        <f aca="false">R1149 * 1.04</f>
        <v>19602479.52</v>
      </c>
      <c r="V1149" s="2" t="n">
        <f aca="false">S1149 * 1.04</f>
        <v>-53197520.48</v>
      </c>
      <c r="W1149" s="1" t="n">
        <f aca="false">R1149/Q1149</f>
        <v>0.269264828571429</v>
      </c>
      <c r="X1149" s="3" t="n">
        <v>1</v>
      </c>
    </row>
    <row r="1150" customFormat="false" ht="15" hidden="false" customHeight="false" outlineLevel="0" collapsed="false">
      <c r="A1150" s="0" t="s">
        <v>7635</v>
      </c>
      <c r="B1150" s="0" t="s">
        <v>7636</v>
      </c>
      <c r="C1150" s="0" t="s">
        <v>7637</v>
      </c>
      <c r="D1150" s="0" t="s">
        <v>4016</v>
      </c>
      <c r="E1150" s="0" t="n">
        <v>6.2</v>
      </c>
      <c r="F1150" s="0" t="n">
        <v>41</v>
      </c>
      <c r="G1150" s="5" t="n">
        <v>41744</v>
      </c>
      <c r="H1150" s="0" t="s">
        <v>86</v>
      </c>
      <c r="I1150" s="0" t="s">
        <v>7638</v>
      </c>
      <c r="J1150" s="6" t="n">
        <v>82635</v>
      </c>
      <c r="K1150" s="0" t="s">
        <v>6847</v>
      </c>
      <c r="L1150" s="5" t="n">
        <v>41656</v>
      </c>
      <c r="M1150" s="0" t="s">
        <v>258</v>
      </c>
      <c r="N1150" s="0" t="s">
        <v>634</v>
      </c>
      <c r="O1150" s="0" t="s">
        <v>1185</v>
      </c>
      <c r="P1150" s="0" t="s">
        <v>7639</v>
      </c>
      <c r="Q1150" s="0" t="n">
        <f aca="false">LOOKUP(A1150,'budget_gross.tsv'!A$2:A$8468,'budget_gross.tsv'!B$2:B$8468)</f>
        <v>25000000</v>
      </c>
      <c r="R1150" s="0" t="n">
        <f aca="false">LOOKUP(A1150,'budget_gross.tsv'!A$2:A$8468,'budget_gross.tsv'!C$2:C$8468)</f>
        <v>134938200</v>
      </c>
      <c r="S1150" s="1" t="n">
        <f aca="false">R1150-Q1150</f>
        <v>109938200</v>
      </c>
      <c r="T1150" s="2" t="n">
        <f aca="false">Q1150 * 1.04</f>
        <v>26000000</v>
      </c>
      <c r="U1150" s="2" t="n">
        <f aca="false">R1150 * 1.04</f>
        <v>140335728</v>
      </c>
      <c r="V1150" s="2" t="n">
        <f aca="false">S1150 * 1.04</f>
        <v>114335728</v>
      </c>
      <c r="W1150" s="1" t="n">
        <f aca="false">R1150/Q1150</f>
        <v>5.397528</v>
      </c>
      <c r="X1150" s="3" t="n">
        <v>4</v>
      </c>
    </row>
    <row r="1151" customFormat="false" ht="15" hidden="false" customHeight="false" outlineLevel="0" collapsed="false">
      <c r="A1151" s="0" t="s">
        <v>7640</v>
      </c>
      <c r="B1151" s="0" t="s">
        <v>7641</v>
      </c>
      <c r="C1151" s="0" t="s">
        <v>7642</v>
      </c>
      <c r="D1151" s="0" t="s">
        <v>4016</v>
      </c>
      <c r="E1151" s="0" t="n">
        <v>6.2</v>
      </c>
      <c r="F1151" s="0" t="n">
        <v>57</v>
      </c>
      <c r="G1151" s="5" t="n">
        <v>41800</v>
      </c>
      <c r="H1151" s="0" t="s">
        <v>194</v>
      </c>
      <c r="I1151" s="0" t="s">
        <v>7643</v>
      </c>
      <c r="J1151" s="6" t="n">
        <v>103807</v>
      </c>
      <c r="K1151" s="0" t="s">
        <v>3602</v>
      </c>
      <c r="L1151" s="5" t="n">
        <v>41656</v>
      </c>
      <c r="M1151" s="0" t="s">
        <v>197</v>
      </c>
      <c r="N1151" s="0" t="s">
        <v>1144</v>
      </c>
      <c r="O1151" s="0" t="s">
        <v>290</v>
      </c>
      <c r="P1151" s="0" t="s">
        <v>7644</v>
      </c>
      <c r="Q1151" s="0" t="n">
        <f aca="false">LOOKUP(A1151,'budget_gross.tsv'!A$2:A$8468,'budget_gross.tsv'!B$2:B$8468)</f>
        <v>60000000</v>
      </c>
      <c r="R1151" s="0" t="n">
        <f aca="false">LOOKUP(A1151,'budget_gross.tsv'!A$2:A$8468,'budget_gross.tsv'!C$2:C$8468)</f>
        <v>50577412</v>
      </c>
      <c r="S1151" s="1" t="n">
        <f aca="false">R1151-Q1151</f>
        <v>-9422588</v>
      </c>
      <c r="T1151" s="2" t="n">
        <f aca="false">Q1151 * 1.04</f>
        <v>62400000</v>
      </c>
      <c r="U1151" s="2" t="n">
        <f aca="false">R1151 * 1.04</f>
        <v>52600508.48</v>
      </c>
      <c r="V1151" s="2" t="n">
        <f aca="false">S1151 * 1.04</f>
        <v>-9799491.52</v>
      </c>
      <c r="W1151" s="1" t="n">
        <f aca="false">R1151/Q1151</f>
        <v>0.842956866666667</v>
      </c>
      <c r="X1151" s="3" t="n">
        <v>1</v>
      </c>
    </row>
    <row r="1152" customFormat="false" ht="15" hidden="false" customHeight="false" outlineLevel="0" collapsed="false">
      <c r="A1152" s="0" t="s">
        <v>7645</v>
      </c>
      <c r="B1152" s="0" t="s">
        <v>7646</v>
      </c>
      <c r="C1152" s="0" t="s">
        <v>7647</v>
      </c>
      <c r="D1152" s="0" t="s">
        <v>4016</v>
      </c>
      <c r="E1152" s="0" t="n">
        <v>5.1</v>
      </c>
      <c r="F1152" s="0" t="n">
        <v>30</v>
      </c>
      <c r="G1152" s="5" t="n">
        <v>41772</v>
      </c>
      <c r="H1152" s="0" t="s">
        <v>2878</v>
      </c>
      <c r="I1152" s="0" t="s">
        <v>7648</v>
      </c>
      <c r="J1152" s="6" t="n">
        <v>69698</v>
      </c>
      <c r="K1152" s="0" t="s">
        <v>7649</v>
      </c>
      <c r="L1152" s="5" t="n">
        <v>41663</v>
      </c>
      <c r="M1152" s="0" t="s">
        <v>60</v>
      </c>
      <c r="N1152" s="0" t="s">
        <v>7650</v>
      </c>
      <c r="O1152" s="0" t="s">
        <v>90</v>
      </c>
      <c r="P1152" s="0" t="s">
        <v>7651</v>
      </c>
      <c r="Q1152" s="0" t="n">
        <f aca="false">LOOKUP(A1152,'budget_gross.tsv'!A$2:A$8468,'budget_gross.tsv'!B$2:B$8468)</f>
        <v>65000000</v>
      </c>
      <c r="R1152" s="0" t="n">
        <f aca="false">LOOKUP(A1152,'budget_gross.tsv'!A$2:A$8468,'budget_gross.tsv'!C$2:C$8468)</f>
        <v>19075290</v>
      </c>
      <c r="S1152" s="1" t="n">
        <f aca="false">R1152-Q1152</f>
        <v>-45924710</v>
      </c>
      <c r="T1152" s="2" t="n">
        <f aca="false">Q1152 * 1.04</f>
        <v>67600000</v>
      </c>
      <c r="U1152" s="2" t="n">
        <f aca="false">R1152 * 1.04</f>
        <v>19838301.6</v>
      </c>
      <c r="V1152" s="2" t="n">
        <f aca="false">S1152 * 1.04</f>
        <v>-47761698.4</v>
      </c>
      <c r="W1152" s="1" t="n">
        <f aca="false">R1152/Q1152</f>
        <v>0.293466</v>
      </c>
      <c r="X1152" s="3" t="n">
        <v>1</v>
      </c>
    </row>
    <row r="1153" customFormat="false" ht="15" hidden="false" customHeight="false" outlineLevel="0" collapsed="false">
      <c r="A1153" s="0" t="s">
        <v>7652</v>
      </c>
      <c r="B1153" s="0" t="s">
        <v>7653</v>
      </c>
      <c r="C1153" s="0" t="s">
        <v>7654</v>
      </c>
      <c r="D1153" s="0" t="s">
        <v>4016</v>
      </c>
      <c r="E1153" s="0" t="n">
        <v>6.9</v>
      </c>
      <c r="F1153" s="0" t="n">
        <v>52</v>
      </c>
      <c r="G1153" s="5" t="n">
        <v>41758</v>
      </c>
      <c r="H1153" s="0" t="s">
        <v>194</v>
      </c>
      <c r="I1153" s="0" t="s">
        <v>7655</v>
      </c>
      <c r="J1153" s="6" t="n">
        <v>34281</v>
      </c>
      <c r="K1153" s="0" t="s">
        <v>4988</v>
      </c>
      <c r="L1153" s="5" t="n">
        <v>41670</v>
      </c>
      <c r="M1153" s="0" t="s">
        <v>1652</v>
      </c>
      <c r="N1153" s="0" t="s">
        <v>394</v>
      </c>
      <c r="O1153" s="0" t="s">
        <v>4517</v>
      </c>
      <c r="P1153" s="0" t="s">
        <v>7656</v>
      </c>
      <c r="Q1153" s="0" t="n">
        <f aca="false">LOOKUP(A1153,'budget_gross.tsv'!A$2:A$8468,'budget_gross.tsv'!B$2:B$8468)</f>
        <v>18000000</v>
      </c>
      <c r="R1153" s="0" t="n">
        <f aca="false">LOOKUP(A1153,'budget_gross.tsv'!A$2:A$8468,'budget_gross.tsv'!C$2:C$8468)</f>
        <v>13362308</v>
      </c>
      <c r="S1153" s="1" t="n">
        <f aca="false">R1153-Q1153</f>
        <v>-4637692</v>
      </c>
      <c r="T1153" s="2" t="n">
        <f aca="false">Q1153 * 1.04</f>
        <v>18720000</v>
      </c>
      <c r="U1153" s="2" t="n">
        <f aca="false">R1153 * 1.04</f>
        <v>13896800.32</v>
      </c>
      <c r="V1153" s="2" t="n">
        <f aca="false">S1153 * 1.04</f>
        <v>-4823199.68</v>
      </c>
      <c r="W1153" s="1" t="n">
        <f aca="false">R1153/Q1153</f>
        <v>0.742350444444444</v>
      </c>
      <c r="X1153" s="3" t="n">
        <v>1</v>
      </c>
    </row>
    <row r="1154" customFormat="false" ht="15" hidden="false" customHeight="false" outlineLevel="0" collapsed="false">
      <c r="A1154" s="0" t="s">
        <v>7657</v>
      </c>
      <c r="B1154" s="0" t="s">
        <v>7658</v>
      </c>
      <c r="C1154" s="0" t="s">
        <v>7659</v>
      </c>
      <c r="D1154" s="0" t="s">
        <v>4016</v>
      </c>
      <c r="E1154" s="0" t="n">
        <v>6.1</v>
      </c>
      <c r="F1154" s="0" t="n">
        <v>52</v>
      </c>
      <c r="G1154" s="5" t="n">
        <v>41779</v>
      </c>
      <c r="H1154" s="0" t="s">
        <v>1397</v>
      </c>
      <c r="I1154" s="0" t="s">
        <v>7660</v>
      </c>
      <c r="J1154" s="6" t="n">
        <v>108285</v>
      </c>
      <c r="K1154" s="0" t="s">
        <v>5185</v>
      </c>
      <c r="L1154" s="5" t="n">
        <v>41677</v>
      </c>
      <c r="M1154" s="0" t="s">
        <v>355</v>
      </c>
      <c r="N1154" s="0" t="s">
        <v>1741</v>
      </c>
      <c r="O1154" s="0" t="s">
        <v>1108</v>
      </c>
      <c r="P1154" s="0" t="s">
        <v>7661</v>
      </c>
      <c r="Q1154" s="0" t="n">
        <f aca="false">LOOKUP(A1154,'budget_gross.tsv'!A$2:A$8468,'budget_gross.tsv'!B$2:B$8468)</f>
        <v>70000000</v>
      </c>
      <c r="R1154" s="0" t="n">
        <f aca="false">LOOKUP(A1154,'budget_gross.tsv'!A$2:A$8468,'budget_gross.tsv'!C$2:C$8468)</f>
        <v>78031620</v>
      </c>
      <c r="S1154" s="1" t="n">
        <f aca="false">R1154-Q1154</f>
        <v>8031620</v>
      </c>
      <c r="T1154" s="2" t="n">
        <f aca="false">Q1154 * 1.04</f>
        <v>72800000</v>
      </c>
      <c r="U1154" s="2" t="n">
        <f aca="false">R1154 * 1.04</f>
        <v>81152884.8</v>
      </c>
      <c r="V1154" s="2" t="n">
        <f aca="false">S1154 * 1.04</f>
        <v>8352884.8</v>
      </c>
      <c r="W1154" s="1" t="n">
        <f aca="false">R1154/Q1154</f>
        <v>1.11473742857143</v>
      </c>
      <c r="X1154" s="3" t="n">
        <v>2</v>
      </c>
    </row>
    <row r="1155" customFormat="false" ht="15" hidden="false" customHeight="false" outlineLevel="0" collapsed="false">
      <c r="A1155" s="0" t="s">
        <v>7662</v>
      </c>
      <c r="B1155" s="0" t="s">
        <v>7663</v>
      </c>
      <c r="C1155" s="0" t="s">
        <v>7664</v>
      </c>
      <c r="D1155" s="0" t="s">
        <v>4016</v>
      </c>
      <c r="E1155" s="0" t="n">
        <v>5.6</v>
      </c>
      <c r="F1155" s="0" t="n">
        <v>30</v>
      </c>
      <c r="G1155" s="5" t="n">
        <v>41779</v>
      </c>
      <c r="H1155" s="0" t="s">
        <v>2461</v>
      </c>
      <c r="I1155" s="0" t="s">
        <v>7665</v>
      </c>
      <c r="J1155" s="6" t="n">
        <v>44280</v>
      </c>
      <c r="K1155" s="0" t="s">
        <v>2372</v>
      </c>
      <c r="L1155" s="5" t="n">
        <v>41677</v>
      </c>
      <c r="M1155" s="0" t="s">
        <v>313</v>
      </c>
      <c r="N1155" s="0" t="s">
        <v>4167</v>
      </c>
      <c r="O1155" s="0" t="s">
        <v>290</v>
      </c>
      <c r="P1155" s="0" t="s">
        <v>7666</v>
      </c>
      <c r="Q1155" s="0" t="n">
        <f aca="false">LOOKUP(A1155,'budget_gross.tsv'!A$2:A$8468,'budget_gross.tsv'!B$2:B$8468)</f>
        <v>30000000</v>
      </c>
      <c r="R1155" s="0" t="n">
        <f aca="false">LOOKUP(A1155,'budget_gross.tsv'!A$2:A$8468,'budget_gross.tsv'!C$2:C$8468)</f>
        <v>7791146</v>
      </c>
      <c r="S1155" s="1" t="n">
        <f aca="false">R1155-Q1155</f>
        <v>-22208854</v>
      </c>
      <c r="T1155" s="2" t="n">
        <f aca="false">Q1155 * 1.04</f>
        <v>31200000</v>
      </c>
      <c r="U1155" s="2" t="n">
        <f aca="false">R1155 * 1.04</f>
        <v>8102791.84</v>
      </c>
      <c r="V1155" s="2" t="n">
        <f aca="false">S1155 * 1.04</f>
        <v>-23097208.16</v>
      </c>
      <c r="W1155" s="1" t="n">
        <f aca="false">R1155/Q1155</f>
        <v>0.259704866666667</v>
      </c>
      <c r="X1155" s="3" t="n">
        <v>1</v>
      </c>
    </row>
    <row r="1156" customFormat="false" ht="15" hidden="false" customHeight="false" outlineLevel="0" collapsed="false">
      <c r="A1156" s="0" t="s">
        <v>7667</v>
      </c>
      <c r="B1156" s="0" t="s">
        <v>7668</v>
      </c>
      <c r="C1156" s="0" t="s">
        <v>7669</v>
      </c>
      <c r="D1156" s="0" t="s">
        <v>4016</v>
      </c>
      <c r="E1156" s="0" t="n">
        <v>6.3</v>
      </c>
      <c r="F1156" s="0" t="n">
        <v>30</v>
      </c>
      <c r="G1156" s="5" t="n">
        <v>41786</v>
      </c>
      <c r="H1156" s="0" t="s">
        <v>86</v>
      </c>
      <c r="I1156" s="0" t="s">
        <v>7670</v>
      </c>
      <c r="J1156" s="6" t="n">
        <v>33748</v>
      </c>
      <c r="K1156" s="0" t="s">
        <v>6259</v>
      </c>
      <c r="L1156" s="5" t="n">
        <v>41684</v>
      </c>
      <c r="M1156" s="0" t="s">
        <v>313</v>
      </c>
      <c r="N1156" s="0" t="s">
        <v>394</v>
      </c>
      <c r="O1156" s="0" t="s">
        <v>117</v>
      </c>
      <c r="P1156" s="0" t="s">
        <v>7671</v>
      </c>
      <c r="Q1156" s="0" t="n">
        <f aca="false">LOOKUP(A1156,'budget_gross.tsv'!A$2:A$8468,'budget_gross.tsv'!B$2:B$8468)</f>
        <v>20000000</v>
      </c>
      <c r="R1156" s="0" t="n">
        <f aca="false">LOOKUP(A1156,'budget_gross.tsv'!A$2:A$8468,'budget_gross.tsv'!C$2:C$8468)</f>
        <v>23393765</v>
      </c>
      <c r="S1156" s="1" t="n">
        <f aca="false">R1156-Q1156</f>
        <v>3393765</v>
      </c>
      <c r="T1156" s="2" t="n">
        <f aca="false">Q1156 * 1.04</f>
        <v>20800000</v>
      </c>
      <c r="U1156" s="2" t="n">
        <f aca="false">R1156 * 1.04</f>
        <v>24329515.6</v>
      </c>
      <c r="V1156" s="2" t="n">
        <f aca="false">S1156 * 1.04</f>
        <v>3529515.6</v>
      </c>
      <c r="W1156" s="1" t="n">
        <f aca="false">R1156/Q1156</f>
        <v>1.16968825</v>
      </c>
      <c r="X1156" s="3" t="n">
        <v>2</v>
      </c>
    </row>
    <row r="1157" customFormat="false" ht="15" hidden="false" customHeight="false" outlineLevel="0" collapsed="false">
      <c r="A1157" s="0" t="s">
        <v>7672</v>
      </c>
      <c r="B1157" s="0" t="s">
        <v>7673</v>
      </c>
      <c r="C1157" s="0" t="s">
        <v>7674</v>
      </c>
      <c r="D1157" s="0" t="s">
        <v>4016</v>
      </c>
      <c r="E1157" s="0" t="n">
        <v>6.2</v>
      </c>
      <c r="F1157" s="0" t="n">
        <v>31</v>
      </c>
      <c r="G1157" s="5" t="n">
        <v>41814</v>
      </c>
      <c r="H1157" s="0" t="s">
        <v>2273</v>
      </c>
      <c r="I1157" s="0" t="s">
        <v>7675</v>
      </c>
      <c r="J1157" s="6" t="n">
        <v>44185</v>
      </c>
      <c r="K1157" s="0" t="s">
        <v>7676</v>
      </c>
      <c r="L1157" s="5" t="n">
        <v>41684</v>
      </c>
      <c r="M1157" s="0" t="s">
        <v>355</v>
      </c>
      <c r="N1157" s="0" t="s">
        <v>5788</v>
      </c>
      <c r="O1157" s="0" t="s">
        <v>290</v>
      </c>
      <c r="P1157" s="0" t="s">
        <v>7677</v>
      </c>
      <c r="Q1157" s="0" t="n">
        <f aca="false">LOOKUP(A1157,'budget_gross.tsv'!A$2:A$8468,'budget_gross.tsv'!B$2:B$8468)</f>
        <v>60000000</v>
      </c>
      <c r="R1157" s="0" t="n">
        <f aca="false">LOOKUP(A1157,'budget_gross.tsv'!A$2:A$8468,'budget_gross.tsv'!C$2:C$8468)</f>
        <v>22451</v>
      </c>
      <c r="S1157" s="1" t="n">
        <f aca="false">R1157-Q1157</f>
        <v>-59977549</v>
      </c>
      <c r="T1157" s="2" t="n">
        <f aca="false">Q1157 * 1.04</f>
        <v>62400000</v>
      </c>
      <c r="U1157" s="2" t="n">
        <f aca="false">R1157 * 1.04</f>
        <v>23349.04</v>
      </c>
      <c r="V1157" s="2" t="n">
        <f aca="false">S1157 * 1.04</f>
        <v>-62376650.96</v>
      </c>
      <c r="W1157" s="1" t="n">
        <f aca="false">R1157/Q1157</f>
        <v>0.000374183333333333</v>
      </c>
      <c r="X1157" s="3" t="n">
        <v>1</v>
      </c>
    </row>
    <row r="1158" customFormat="false" ht="15" hidden="false" customHeight="false" outlineLevel="0" collapsed="false">
      <c r="A1158" s="0" t="s">
        <v>7678</v>
      </c>
      <c r="B1158" s="0" t="s">
        <v>7679</v>
      </c>
      <c r="C1158" s="0" t="s">
        <v>7680</v>
      </c>
      <c r="D1158" s="0" t="s">
        <v>4016</v>
      </c>
      <c r="E1158" s="0" t="n">
        <v>6.2</v>
      </c>
      <c r="F1158" s="0" t="n">
        <v>40</v>
      </c>
      <c r="G1158" s="5" t="n">
        <v>41779</v>
      </c>
      <c r="H1158" s="0" t="s">
        <v>3003</v>
      </c>
      <c r="I1158" s="0" t="s">
        <v>7681</v>
      </c>
      <c r="J1158" s="6" t="n">
        <v>73853</v>
      </c>
      <c r="K1158" s="0" t="s">
        <v>5588</v>
      </c>
      <c r="L1158" s="5" t="n">
        <v>41691</v>
      </c>
      <c r="M1158" s="0" t="s">
        <v>871</v>
      </c>
      <c r="N1158" s="0" t="s">
        <v>1144</v>
      </c>
      <c r="O1158" s="0" t="s">
        <v>28</v>
      </c>
      <c r="P1158" s="0" t="s">
        <v>7682</v>
      </c>
      <c r="Q1158" s="0" t="n">
        <f aca="false">LOOKUP(A1158,'budget_gross.tsv'!A$2:A$8468,'budget_gross.tsv'!B$2:B$8468)</f>
        <v>28000000</v>
      </c>
      <c r="R1158" s="0" t="n">
        <f aca="false">LOOKUP(A1158,'budget_gross.tsv'!A$2:A$8468,'budget_gross.tsv'!C$2:C$8468)</f>
        <v>30697999</v>
      </c>
      <c r="S1158" s="1" t="n">
        <f aca="false">R1158-Q1158</f>
        <v>2697999</v>
      </c>
      <c r="T1158" s="2" t="n">
        <f aca="false">Q1158 * 1.04</f>
        <v>29120000</v>
      </c>
      <c r="U1158" s="2" t="n">
        <f aca="false">R1158 * 1.04</f>
        <v>31925918.96</v>
      </c>
      <c r="V1158" s="2" t="n">
        <f aca="false">S1158 * 1.04</f>
        <v>2805918.96</v>
      </c>
      <c r="W1158" s="1" t="n">
        <f aca="false">R1158/Q1158</f>
        <v>1.09635710714286</v>
      </c>
      <c r="X1158" s="3" t="n">
        <v>2</v>
      </c>
    </row>
    <row r="1159" customFormat="false" ht="15" hidden="false" customHeight="false" outlineLevel="0" collapsed="false">
      <c r="A1159" s="0" t="s">
        <v>7683</v>
      </c>
      <c r="B1159" s="0" t="s">
        <v>7684</v>
      </c>
      <c r="C1159" s="0" t="s">
        <v>7685</v>
      </c>
      <c r="D1159" s="0" t="s">
        <v>4016</v>
      </c>
      <c r="E1159" s="0" t="n">
        <v>5.5</v>
      </c>
      <c r="F1159" s="0" t="n">
        <v>39</v>
      </c>
      <c r="G1159" s="5" t="n">
        <v>41779</v>
      </c>
      <c r="H1159" s="0" t="s">
        <v>1397</v>
      </c>
      <c r="I1159" s="0" t="s">
        <v>7686</v>
      </c>
      <c r="J1159" s="6" t="n">
        <v>90179</v>
      </c>
      <c r="K1159" s="0" t="s">
        <v>6672</v>
      </c>
      <c r="L1159" s="5" t="n">
        <v>41691</v>
      </c>
      <c r="M1159" s="0" t="s">
        <v>197</v>
      </c>
      <c r="N1159" s="0" t="s">
        <v>1130</v>
      </c>
      <c r="O1159" s="0" t="s">
        <v>6599</v>
      </c>
      <c r="P1159" s="0" t="s">
        <v>7687</v>
      </c>
      <c r="Q1159" s="0" t="n">
        <f aca="false">LOOKUP(A1159,'budget_gross.tsv'!A$2:A$8468,'budget_gross.tsv'!B$2:B$8468)</f>
        <v>80000000</v>
      </c>
      <c r="R1159" s="0" t="n">
        <f aca="false">LOOKUP(A1159,'budget_gross.tsv'!A$2:A$8468,'budget_gross.tsv'!C$2:C$8468)</f>
        <v>23219748</v>
      </c>
      <c r="S1159" s="1" t="n">
        <f aca="false">R1159-Q1159</f>
        <v>-56780252</v>
      </c>
      <c r="T1159" s="2" t="n">
        <f aca="false">Q1159 * 1.04</f>
        <v>83200000</v>
      </c>
      <c r="U1159" s="2" t="n">
        <f aca="false">R1159 * 1.04</f>
        <v>24148537.92</v>
      </c>
      <c r="V1159" s="2" t="n">
        <f aca="false">S1159 * 1.04</f>
        <v>-59051462.08</v>
      </c>
      <c r="W1159" s="1" t="n">
        <f aca="false">R1159/Q1159</f>
        <v>0.29024685</v>
      </c>
      <c r="X1159" s="3" t="n">
        <v>1</v>
      </c>
    </row>
    <row r="1160" customFormat="false" ht="15" hidden="false" customHeight="false" outlineLevel="0" collapsed="false">
      <c r="A1160" s="0" t="s">
        <v>7688</v>
      </c>
      <c r="B1160" s="0" t="s">
        <v>7689</v>
      </c>
      <c r="C1160" s="0" t="s">
        <v>7690</v>
      </c>
      <c r="D1160" s="0" t="s">
        <v>4016</v>
      </c>
      <c r="E1160" s="0" t="n">
        <v>7.8</v>
      </c>
      <c r="F1160" s="0" t="n">
        <v>83</v>
      </c>
      <c r="G1160" s="5" t="n">
        <v>41960</v>
      </c>
      <c r="H1160" s="0" t="s">
        <v>147</v>
      </c>
      <c r="I1160" s="0" t="s">
        <v>7691</v>
      </c>
      <c r="J1160" s="6" t="n">
        <v>49378</v>
      </c>
      <c r="K1160" s="0" t="s">
        <v>7692</v>
      </c>
      <c r="L1160" s="5" t="n">
        <v>41691</v>
      </c>
      <c r="M1160" s="0" t="s">
        <v>633</v>
      </c>
      <c r="N1160" s="0" t="s">
        <v>7693</v>
      </c>
      <c r="O1160" s="0" t="s">
        <v>7694</v>
      </c>
      <c r="P1160" s="0" t="s">
        <v>7695</v>
      </c>
      <c r="Q1160" s="0" t="n">
        <f aca="false">LOOKUP(A1160,'budget_gross.tsv'!A$2:A$8468,'budget_gross.tsv'!B$2:B$8468)</f>
        <v>30000000</v>
      </c>
      <c r="R1160" s="0" t="n">
        <f aca="false">LOOKUP(A1160,'budget_gross.tsv'!A$2:A$8468,'budget_gross.tsv'!C$2:C$8468)</f>
        <v>5209580</v>
      </c>
      <c r="S1160" s="1" t="n">
        <f aca="false">R1160-Q1160</f>
        <v>-24790420</v>
      </c>
      <c r="T1160" s="2" t="n">
        <f aca="false">Q1160 * 1.04</f>
        <v>31200000</v>
      </c>
      <c r="U1160" s="2" t="n">
        <f aca="false">R1160 * 1.04</f>
        <v>5417963.2</v>
      </c>
      <c r="V1160" s="2" t="n">
        <f aca="false">S1160 * 1.04</f>
        <v>-25782036.8</v>
      </c>
      <c r="W1160" s="1" t="n">
        <f aca="false">R1160/Q1160</f>
        <v>0.173652666666667</v>
      </c>
      <c r="X1160" s="3" t="n">
        <v>1</v>
      </c>
    </row>
    <row r="1161" customFormat="false" ht="15" hidden="false" customHeight="false" outlineLevel="0" collapsed="false">
      <c r="A1161" s="0" t="s">
        <v>7696</v>
      </c>
      <c r="B1161" s="0" t="s">
        <v>7697</v>
      </c>
      <c r="C1161" s="0" t="s">
        <v>7698</v>
      </c>
      <c r="D1161" s="0" t="s">
        <v>4016</v>
      </c>
      <c r="E1161" s="0" t="n">
        <v>5.7</v>
      </c>
      <c r="F1161" s="0" t="n">
        <v>37</v>
      </c>
      <c r="G1161" s="5" t="n">
        <v>41793</v>
      </c>
      <c r="H1161" s="0" t="s">
        <v>95</v>
      </c>
      <c r="I1161" s="0" t="s">
        <v>7699</v>
      </c>
      <c r="J1161" s="6" t="n">
        <v>16317</v>
      </c>
      <c r="K1161" s="0" t="s">
        <v>7700</v>
      </c>
      <c r="L1161" s="5" t="n">
        <v>41698</v>
      </c>
      <c r="M1161" s="0" t="s">
        <v>728</v>
      </c>
      <c r="N1161" s="0" t="s">
        <v>4873</v>
      </c>
      <c r="O1161" s="0" t="s">
        <v>265</v>
      </c>
      <c r="P1161" s="0" t="s">
        <v>7701</v>
      </c>
      <c r="Q1161" s="0" t="n">
        <f aca="false">LOOKUP(A1161,'budget_gross.tsv'!A$2:A$8468,'budget_gross.tsv'!B$2:B$8468)</f>
        <v>22000000</v>
      </c>
      <c r="R1161" s="0" t="n">
        <f aca="false">LOOKUP(A1161,'budget_gross.tsv'!A$2:A$8468,'budget_gross.tsv'!C$2:C$8468)</f>
        <v>59700064</v>
      </c>
      <c r="S1161" s="1" t="n">
        <f aca="false">R1161-Q1161</f>
        <v>37700064</v>
      </c>
      <c r="T1161" s="2" t="n">
        <f aca="false">Q1161 * 1.04</f>
        <v>22880000</v>
      </c>
      <c r="U1161" s="2" t="n">
        <f aca="false">R1161 * 1.04</f>
        <v>62088066.56</v>
      </c>
      <c r="V1161" s="2" t="n">
        <f aca="false">S1161 * 1.04</f>
        <v>39208066.56</v>
      </c>
      <c r="W1161" s="1" t="n">
        <f aca="false">R1161/Q1161</f>
        <v>2.71363927272727</v>
      </c>
      <c r="X1161" s="3" t="n">
        <v>3</v>
      </c>
    </row>
    <row r="1162" customFormat="false" ht="15" hidden="false" customHeight="false" outlineLevel="0" collapsed="false">
      <c r="A1162" s="0" t="s">
        <v>7702</v>
      </c>
      <c r="B1162" s="0" t="s">
        <v>7703</v>
      </c>
      <c r="C1162" s="0" t="s">
        <v>7704</v>
      </c>
      <c r="D1162" s="0" t="s">
        <v>4016</v>
      </c>
      <c r="E1162" s="0" t="n">
        <v>7</v>
      </c>
      <c r="F1162" s="0" t="n">
        <v>56</v>
      </c>
      <c r="G1162" s="5" t="n">
        <v>41800</v>
      </c>
      <c r="H1162" s="0" t="s">
        <v>86</v>
      </c>
      <c r="I1162" s="0" t="s">
        <v>7705</v>
      </c>
      <c r="J1162" s="6" t="n">
        <v>212862</v>
      </c>
      <c r="K1162" s="0" t="s">
        <v>6307</v>
      </c>
      <c r="L1162" s="5" t="n">
        <v>41698</v>
      </c>
      <c r="M1162" s="0" t="s">
        <v>232</v>
      </c>
      <c r="N1162" s="0" t="s">
        <v>4381</v>
      </c>
      <c r="O1162" s="0" t="s">
        <v>90</v>
      </c>
      <c r="P1162" s="0" t="s">
        <v>7706</v>
      </c>
      <c r="Q1162" s="0" t="n">
        <f aca="false">LOOKUP(A1162,'budget_gross.tsv'!A$2:A$8468,'budget_gross.tsv'!B$2:B$8468)</f>
        <v>50000000</v>
      </c>
      <c r="R1162" s="0" t="n">
        <f aca="false">LOOKUP(A1162,'budget_gross.tsv'!A$2:A$8468,'budget_gross.tsv'!C$2:C$8468)</f>
        <v>92168600</v>
      </c>
      <c r="S1162" s="1" t="n">
        <f aca="false">R1162-Q1162</f>
        <v>42168600</v>
      </c>
      <c r="T1162" s="2" t="n">
        <f aca="false">Q1162 * 1.04</f>
        <v>52000000</v>
      </c>
      <c r="U1162" s="2" t="n">
        <f aca="false">R1162 * 1.04</f>
        <v>95855344</v>
      </c>
      <c r="V1162" s="2" t="n">
        <f aca="false">S1162 * 1.04</f>
        <v>43855344</v>
      </c>
      <c r="W1162" s="1" t="n">
        <f aca="false">R1162/Q1162</f>
        <v>1.843372</v>
      </c>
      <c r="X1162" s="3" t="n">
        <v>2</v>
      </c>
    </row>
    <row r="1163" customFormat="false" ht="15" hidden="false" customHeight="false" outlineLevel="0" collapsed="false">
      <c r="A1163" s="0" t="s">
        <v>7707</v>
      </c>
      <c r="B1163" s="0" t="s">
        <v>7708</v>
      </c>
      <c r="C1163" s="0" t="s">
        <v>7709</v>
      </c>
      <c r="D1163" s="0" t="s">
        <v>4016</v>
      </c>
      <c r="E1163" s="0" t="n">
        <v>6.8</v>
      </c>
      <c r="F1163" s="0" t="n">
        <v>62</v>
      </c>
      <c r="G1163" s="5" t="n">
        <v>41765</v>
      </c>
      <c r="H1163" s="0" t="s">
        <v>3677</v>
      </c>
      <c r="I1163" s="0" t="s">
        <v>7710</v>
      </c>
      <c r="J1163" s="6" t="n">
        <v>43958</v>
      </c>
      <c r="K1163" s="0" t="s">
        <v>7711</v>
      </c>
      <c r="L1163" s="5" t="n">
        <v>41711</v>
      </c>
      <c r="M1163" s="0" t="s">
        <v>1369</v>
      </c>
      <c r="N1163" s="0" t="s">
        <v>1006</v>
      </c>
      <c r="O1163" s="0" t="s">
        <v>872</v>
      </c>
      <c r="P1163" s="0" t="s">
        <v>7712</v>
      </c>
      <c r="Q1163" s="0" t="n">
        <f aca="false">LOOKUP(A1163,'budget_gross.tsv'!A$2:A$8468,'budget_gross.tsv'!B$2:B$8468)</f>
        <v>6000000</v>
      </c>
      <c r="R1163" s="0" t="n">
        <f aca="false">LOOKUP(A1163,'budget_gross.tsv'!A$2:A$8468,'budget_gross.tsv'!C$2:C$8468)</f>
        <v>3319109</v>
      </c>
      <c r="S1163" s="1" t="n">
        <f aca="false">R1163-Q1163</f>
        <v>-2680891</v>
      </c>
      <c r="T1163" s="2" t="n">
        <f aca="false">Q1163 * 1.04</f>
        <v>6240000</v>
      </c>
      <c r="U1163" s="2" t="n">
        <f aca="false">R1163 * 1.04</f>
        <v>3451873.36</v>
      </c>
      <c r="V1163" s="2" t="n">
        <f aca="false">S1163 * 1.04</f>
        <v>-2788126.64</v>
      </c>
      <c r="W1163" s="1" t="n">
        <f aca="false">R1163/Q1163</f>
        <v>0.553184833333333</v>
      </c>
      <c r="X1163" s="3" t="n">
        <v>1</v>
      </c>
    </row>
    <row r="1164" customFormat="false" ht="15" hidden="false" customHeight="false" outlineLevel="0" collapsed="false">
      <c r="A1164" s="0" t="s">
        <v>7713</v>
      </c>
      <c r="B1164" s="0" t="s">
        <v>7714</v>
      </c>
      <c r="C1164" s="0" t="s">
        <v>7715</v>
      </c>
      <c r="D1164" s="0" t="s">
        <v>4016</v>
      </c>
      <c r="E1164" s="0" t="n">
        <v>5.2</v>
      </c>
      <c r="F1164" s="0" t="n">
        <v>31</v>
      </c>
      <c r="G1164" s="5" t="n">
        <v>41842</v>
      </c>
      <c r="H1164" s="0" t="s">
        <v>2878</v>
      </c>
      <c r="I1164" s="0" t="s">
        <v>7716</v>
      </c>
      <c r="J1164" s="6" t="n">
        <v>4969</v>
      </c>
      <c r="K1164" s="0" t="s">
        <v>5735</v>
      </c>
      <c r="L1164" s="5" t="n">
        <v>41712</v>
      </c>
      <c r="M1164" s="0" t="s">
        <v>1652</v>
      </c>
      <c r="N1164" s="0" t="s">
        <v>356</v>
      </c>
      <c r="O1164" s="0" t="s">
        <v>290</v>
      </c>
      <c r="P1164" s="0" t="s">
        <v>7717</v>
      </c>
      <c r="Q1164" s="0" t="n">
        <f aca="false">LOOKUP(A1164,'budget_gross.tsv'!A$2:A$8468,'budget_gross.tsv'!B$2:B$8468)</f>
        <v>8000000</v>
      </c>
      <c r="R1164" s="0" t="n">
        <f aca="false">LOOKUP(A1164,'budget_gross.tsv'!A$2:A$8468,'budget_gross.tsv'!C$2:C$8468)</f>
        <v>15986272</v>
      </c>
      <c r="S1164" s="1" t="n">
        <f aca="false">R1164-Q1164</f>
        <v>7986272</v>
      </c>
      <c r="T1164" s="2" t="n">
        <f aca="false">Q1164 * 1.04</f>
        <v>8320000</v>
      </c>
      <c r="U1164" s="2" t="n">
        <f aca="false">R1164 * 1.04</f>
        <v>16625722.88</v>
      </c>
      <c r="V1164" s="2" t="n">
        <f aca="false">S1164 * 1.04</f>
        <v>8305722.88</v>
      </c>
      <c r="W1164" s="1" t="n">
        <f aca="false">R1164/Q1164</f>
        <v>1.998284</v>
      </c>
      <c r="X1164" s="3" t="n">
        <v>2</v>
      </c>
    </row>
    <row r="1165" customFormat="false" ht="15" hidden="false" customHeight="false" outlineLevel="0" collapsed="false">
      <c r="A1165" s="0" t="s">
        <v>7718</v>
      </c>
      <c r="B1165" s="0" t="s">
        <v>7719</v>
      </c>
      <c r="C1165" s="0" t="s">
        <v>7720</v>
      </c>
      <c r="D1165" s="0" t="s">
        <v>4016</v>
      </c>
      <c r="E1165" s="0" t="n">
        <v>6.5</v>
      </c>
      <c r="F1165" s="0" t="n">
        <v>39</v>
      </c>
      <c r="G1165" s="5" t="n">
        <v>41856</v>
      </c>
      <c r="H1165" s="0" t="s">
        <v>112</v>
      </c>
      <c r="I1165" s="0" t="s">
        <v>7721</v>
      </c>
      <c r="J1165" s="6" t="n">
        <v>143726</v>
      </c>
      <c r="K1165" s="0" t="s">
        <v>7722</v>
      </c>
      <c r="L1165" s="5" t="n">
        <v>41712</v>
      </c>
      <c r="M1165" s="0" t="s">
        <v>1574</v>
      </c>
      <c r="N1165" s="0" t="s">
        <v>817</v>
      </c>
      <c r="O1165" s="0" t="s">
        <v>1167</v>
      </c>
      <c r="P1165" s="0" t="s">
        <v>7723</v>
      </c>
      <c r="Q1165" s="0" t="n">
        <f aca="false">LOOKUP(A1165,'budget_gross.tsv'!A$2:A$8468,'budget_gross.tsv'!B$2:B$8468)</f>
        <v>66000000</v>
      </c>
      <c r="R1165" s="0" t="n">
        <f aca="false">LOOKUP(A1165,'budget_gross.tsv'!A$2:A$8468,'budget_gross.tsv'!C$2:C$8468)</f>
        <v>43577636</v>
      </c>
      <c r="S1165" s="1" t="n">
        <f aca="false">R1165-Q1165</f>
        <v>-22422364</v>
      </c>
      <c r="T1165" s="2" t="n">
        <f aca="false">Q1165 * 1.04</f>
        <v>68640000</v>
      </c>
      <c r="U1165" s="2" t="n">
        <f aca="false">R1165 * 1.04</f>
        <v>45320741.44</v>
      </c>
      <c r="V1165" s="2" t="n">
        <f aca="false">S1165 * 1.04</f>
        <v>-23319258.56</v>
      </c>
      <c r="W1165" s="1" t="n">
        <f aca="false">R1165/Q1165</f>
        <v>0.660267212121212</v>
      </c>
      <c r="X1165" s="3" t="n">
        <v>1</v>
      </c>
    </row>
    <row r="1166" customFormat="false" ht="15" hidden="false" customHeight="false" outlineLevel="0" collapsed="false">
      <c r="A1166" s="0" t="s">
        <v>7724</v>
      </c>
      <c r="B1166" s="0" t="s">
        <v>7725</v>
      </c>
      <c r="C1166" s="0" t="s">
        <v>7726</v>
      </c>
      <c r="D1166" s="0" t="s">
        <v>4016</v>
      </c>
      <c r="E1166" s="0" t="n">
        <v>6.7</v>
      </c>
      <c r="F1166" s="0" t="n">
        <v>48</v>
      </c>
      <c r="G1166" s="5" t="n">
        <v>41855</v>
      </c>
      <c r="H1166" s="0" t="s">
        <v>7727</v>
      </c>
      <c r="I1166" s="0" t="s">
        <v>7728</v>
      </c>
      <c r="J1166" s="6" t="n">
        <v>363214</v>
      </c>
      <c r="K1166" s="0" t="s">
        <v>6362</v>
      </c>
      <c r="L1166" s="5" t="n">
        <v>41719</v>
      </c>
      <c r="M1166" s="0" t="s">
        <v>4917</v>
      </c>
      <c r="N1166" s="0" t="s">
        <v>7729</v>
      </c>
      <c r="O1166" s="0" t="s">
        <v>7730</v>
      </c>
      <c r="P1166" s="0" t="s">
        <v>7731</v>
      </c>
      <c r="Q1166" s="0" t="n">
        <f aca="false">LOOKUP(A1166,'budget_gross.tsv'!A$2:A$8468,'budget_gross.tsv'!B$2:B$8468)</f>
        <v>85000000</v>
      </c>
      <c r="R1166" s="0" t="n">
        <f aca="false">LOOKUP(A1166,'budget_gross.tsv'!A$2:A$8468,'budget_gross.tsv'!C$2:C$8468)</f>
        <v>150947895</v>
      </c>
      <c r="S1166" s="1" t="n">
        <f aca="false">R1166-Q1166</f>
        <v>65947895</v>
      </c>
      <c r="T1166" s="2" t="n">
        <f aca="false">Q1166 * 1.04</f>
        <v>88400000</v>
      </c>
      <c r="U1166" s="2" t="n">
        <f aca="false">R1166 * 1.04</f>
        <v>156985810.8</v>
      </c>
      <c r="V1166" s="2" t="n">
        <f aca="false">S1166 * 1.04</f>
        <v>68585810.8</v>
      </c>
      <c r="W1166" s="1" t="n">
        <f aca="false">R1166/Q1166</f>
        <v>1.77585758823529</v>
      </c>
      <c r="X1166" s="3" t="n">
        <v>2</v>
      </c>
    </row>
    <row r="1167" customFormat="false" ht="15" hidden="false" customHeight="false" outlineLevel="0" collapsed="false">
      <c r="A1167" s="0" t="s">
        <v>7732</v>
      </c>
      <c r="B1167" s="0" t="s">
        <v>7733</v>
      </c>
      <c r="C1167" s="0" t="s">
        <v>7734</v>
      </c>
      <c r="D1167" s="0" t="s">
        <v>4016</v>
      </c>
      <c r="E1167" s="0" t="n">
        <v>6.5</v>
      </c>
      <c r="F1167" s="0" t="n">
        <v>37</v>
      </c>
      <c r="G1167" s="5" t="n">
        <v>42122</v>
      </c>
      <c r="H1167" s="0" t="s">
        <v>7735</v>
      </c>
      <c r="I1167" s="0" t="s">
        <v>7736</v>
      </c>
      <c r="J1167" s="6" t="n">
        <v>1501</v>
      </c>
      <c r="K1167" s="0" t="s">
        <v>7737</v>
      </c>
      <c r="L1167" s="5" t="n">
        <v>41719</v>
      </c>
      <c r="M1167" s="0" t="s">
        <v>879</v>
      </c>
      <c r="N1167" s="0" t="s">
        <v>446</v>
      </c>
      <c r="O1167" s="0" t="s">
        <v>28</v>
      </c>
      <c r="P1167" s="0" t="s">
        <v>7738</v>
      </c>
      <c r="Q1167" s="0" t="n">
        <f aca="false">LOOKUP(A1167,'budget_gross.tsv'!A$2:A$8468,'budget_gross.tsv'!B$2:B$8468)</f>
        <v>10000000</v>
      </c>
      <c r="R1167" s="0" t="n">
        <f aca="false">LOOKUP(A1167,'budget_gross.tsv'!A$2:A$8468,'budget_gross.tsv'!C$2:C$8468)</f>
        <v>1063723</v>
      </c>
      <c r="S1167" s="1" t="n">
        <f aca="false">R1167-Q1167</f>
        <v>-8936277</v>
      </c>
      <c r="T1167" s="2" t="n">
        <f aca="false">Q1167 * 1.04</f>
        <v>10400000</v>
      </c>
      <c r="U1167" s="2" t="n">
        <f aca="false">R1167 * 1.04</f>
        <v>1106271.92</v>
      </c>
      <c r="V1167" s="2" t="n">
        <f aca="false">S1167 * 1.04</f>
        <v>-9293728.08</v>
      </c>
      <c r="W1167" s="1" t="n">
        <f aca="false">R1167/Q1167</f>
        <v>0.1063723</v>
      </c>
      <c r="X1167" s="3" t="n">
        <v>1</v>
      </c>
    </row>
    <row r="1168" customFormat="false" ht="15" hidden="false" customHeight="false" outlineLevel="0" collapsed="false">
      <c r="A1168" s="0" t="s">
        <v>7739</v>
      </c>
      <c r="B1168" s="0" t="s">
        <v>7740</v>
      </c>
      <c r="C1168" s="0" t="s">
        <v>7741</v>
      </c>
      <c r="D1168" s="0" t="s">
        <v>4016</v>
      </c>
      <c r="E1168" s="0" t="n">
        <v>5.8</v>
      </c>
      <c r="F1168" s="0" t="n">
        <v>68</v>
      </c>
      <c r="G1168" s="5" t="n">
        <v>41849</v>
      </c>
      <c r="H1168" s="0" t="s">
        <v>194</v>
      </c>
      <c r="I1168" s="0" t="s">
        <v>7742</v>
      </c>
      <c r="J1168" s="6" t="n">
        <v>210332</v>
      </c>
      <c r="K1168" s="0" t="s">
        <v>7743</v>
      </c>
      <c r="L1168" s="5" t="n">
        <v>41726</v>
      </c>
      <c r="M1168" s="0" t="s">
        <v>728</v>
      </c>
      <c r="N1168" s="0" t="s">
        <v>1130</v>
      </c>
      <c r="O1168" s="0" t="s">
        <v>233</v>
      </c>
      <c r="P1168" s="0" t="s">
        <v>7744</v>
      </c>
      <c r="Q1168" s="0" t="n">
        <f aca="false">LOOKUP(A1168,'budget_gross.tsv'!A$2:A$8468,'budget_gross.tsv'!B$2:B$8468)</f>
        <v>125000000</v>
      </c>
      <c r="R1168" s="0" t="n">
        <f aca="false">LOOKUP(A1168,'budget_gross.tsv'!A$2:A$8468,'budget_gross.tsv'!C$2:C$8468)</f>
        <v>101200044</v>
      </c>
      <c r="S1168" s="1" t="n">
        <f aca="false">R1168-Q1168</f>
        <v>-23799956</v>
      </c>
      <c r="T1168" s="2" t="n">
        <f aca="false">Q1168 * 1.04</f>
        <v>130000000</v>
      </c>
      <c r="U1168" s="2" t="n">
        <f aca="false">R1168 * 1.04</f>
        <v>105248045.76</v>
      </c>
      <c r="V1168" s="2" t="n">
        <f aca="false">S1168 * 1.04</f>
        <v>-24751954.24</v>
      </c>
      <c r="W1168" s="1" t="n">
        <f aca="false">R1168/Q1168</f>
        <v>0.809600352</v>
      </c>
      <c r="X1168" s="3" t="n">
        <v>1</v>
      </c>
    </row>
    <row r="1169" customFormat="false" ht="15" hidden="false" customHeight="false" outlineLevel="0" collapsed="false">
      <c r="A1169" s="0" t="s">
        <v>7745</v>
      </c>
      <c r="B1169" s="0" t="s">
        <v>7746</v>
      </c>
      <c r="C1169" s="0" t="s">
        <v>7747</v>
      </c>
      <c r="D1169" s="0" t="s">
        <v>4016</v>
      </c>
      <c r="E1169" s="0" t="n">
        <v>6.4</v>
      </c>
      <c r="F1169" s="0" t="n">
        <v>51</v>
      </c>
      <c r="G1169" s="5" t="n">
        <v>41842</v>
      </c>
      <c r="H1169" s="0" t="s">
        <v>7748</v>
      </c>
      <c r="I1169" s="0" t="s">
        <v>7749</v>
      </c>
      <c r="J1169" s="6" t="n">
        <v>2685</v>
      </c>
      <c r="K1169" s="0" t="s">
        <v>7750</v>
      </c>
      <c r="L1169" s="5" t="n">
        <v>41726</v>
      </c>
      <c r="M1169" s="0" t="s">
        <v>165</v>
      </c>
      <c r="N1169" s="0" t="s">
        <v>52</v>
      </c>
      <c r="O1169" s="0" t="s">
        <v>5542</v>
      </c>
      <c r="P1169" s="0" t="s">
        <v>7751</v>
      </c>
      <c r="Q1169" s="0" t="n">
        <f aca="false">LOOKUP(A1169,'budget_gross.tsv'!A$2:A$8468,'budget_gross.tsv'!B$2:B$8468)</f>
        <v>10000000</v>
      </c>
      <c r="R1169" s="0" t="n">
        <f aca="false">LOOKUP(A1169,'budget_gross.tsv'!A$2:A$8468,'budget_gross.tsv'!C$2:C$8468)</f>
        <v>5550866</v>
      </c>
      <c r="S1169" s="1" t="n">
        <f aca="false">R1169-Q1169</f>
        <v>-4449134</v>
      </c>
      <c r="T1169" s="2" t="n">
        <f aca="false">Q1169 * 1.04</f>
        <v>10400000</v>
      </c>
      <c r="U1169" s="2" t="n">
        <f aca="false">R1169 * 1.04</f>
        <v>5772900.64</v>
      </c>
      <c r="V1169" s="2" t="n">
        <f aca="false">S1169 * 1.04</f>
        <v>-4627099.36</v>
      </c>
      <c r="W1169" s="1" t="n">
        <f aca="false">R1169/Q1169</f>
        <v>0.5550866</v>
      </c>
      <c r="X1169" s="3" t="n">
        <v>1</v>
      </c>
    </row>
    <row r="1170" customFormat="false" ht="15" hidden="false" customHeight="false" outlineLevel="0" collapsed="false">
      <c r="A1170" s="0" t="s">
        <v>7752</v>
      </c>
      <c r="B1170" s="0" t="s">
        <v>7753</v>
      </c>
      <c r="C1170" s="0" t="s">
        <v>7754</v>
      </c>
      <c r="D1170" s="0" t="s">
        <v>4016</v>
      </c>
      <c r="E1170" s="0" t="n">
        <v>7.8</v>
      </c>
      <c r="F1170" s="0" t="n">
        <v>70</v>
      </c>
      <c r="G1170" s="5" t="n">
        <v>41891</v>
      </c>
      <c r="H1170" s="0" t="s">
        <v>147</v>
      </c>
      <c r="I1170" s="0" t="s">
        <v>7755</v>
      </c>
      <c r="J1170" s="6" t="n">
        <v>542173</v>
      </c>
      <c r="K1170" s="0" t="s">
        <v>4828</v>
      </c>
      <c r="L1170" s="5" t="n">
        <v>41733</v>
      </c>
      <c r="M1170" s="0" t="s">
        <v>672</v>
      </c>
      <c r="N1170" s="0" t="s">
        <v>1406</v>
      </c>
      <c r="O1170" s="0" t="s">
        <v>7756</v>
      </c>
      <c r="P1170" s="0" t="s">
        <v>7757</v>
      </c>
      <c r="Q1170" s="0" t="n">
        <f aca="false">LOOKUP(A1170,'budget_gross.tsv'!A$2:A$8468,'budget_gross.tsv'!B$2:B$8468)</f>
        <v>170000000</v>
      </c>
      <c r="R1170" s="0" t="n">
        <f aca="false">LOOKUP(A1170,'budget_gross.tsv'!A$2:A$8468,'budget_gross.tsv'!C$2:C$8468)</f>
        <v>259766572</v>
      </c>
      <c r="S1170" s="1" t="n">
        <f aca="false">R1170-Q1170</f>
        <v>89766572</v>
      </c>
      <c r="T1170" s="2" t="n">
        <f aca="false">Q1170 * 1.04</f>
        <v>176800000</v>
      </c>
      <c r="U1170" s="2" t="n">
        <f aca="false">R1170 * 1.04</f>
        <v>270157234.88</v>
      </c>
      <c r="V1170" s="2" t="n">
        <f aca="false">S1170 * 1.04</f>
        <v>93357234.88</v>
      </c>
      <c r="W1170" s="1" t="n">
        <f aca="false">R1170/Q1170</f>
        <v>1.52803865882353</v>
      </c>
      <c r="X1170" s="3" t="n">
        <v>2</v>
      </c>
    </row>
    <row r="1171" customFormat="false" ht="15" hidden="false" customHeight="false" outlineLevel="0" collapsed="false">
      <c r="A1171" s="0" t="s">
        <v>7758</v>
      </c>
      <c r="B1171" s="0" t="s">
        <v>7759</v>
      </c>
      <c r="C1171" s="0" t="s">
        <v>7760</v>
      </c>
      <c r="D1171" s="0" t="s">
        <v>4016</v>
      </c>
      <c r="E1171" s="0" t="n">
        <v>6.8</v>
      </c>
      <c r="F1171" s="0" t="n">
        <v>54</v>
      </c>
      <c r="G1171" s="5" t="n">
        <v>41884</v>
      </c>
      <c r="H1171" s="0" t="s">
        <v>2377</v>
      </c>
      <c r="I1171" s="0" t="s">
        <v>7761</v>
      </c>
      <c r="J1171" s="6" t="n">
        <v>42222</v>
      </c>
      <c r="K1171" s="0" t="s">
        <v>7762</v>
      </c>
      <c r="L1171" s="5" t="n">
        <v>41740</v>
      </c>
      <c r="M1171" s="0" t="s">
        <v>879</v>
      </c>
      <c r="N1171" s="0" t="s">
        <v>250</v>
      </c>
      <c r="O1171" s="0" t="s">
        <v>90</v>
      </c>
      <c r="P1171" s="0" t="s">
        <v>7763</v>
      </c>
      <c r="Q1171" s="0" t="n">
        <f aca="false">LOOKUP(A1171,'budget_gross.tsv'!A$2:A$8468,'budget_gross.tsv'!B$2:B$8468)</f>
        <v>25000000</v>
      </c>
      <c r="R1171" s="0" t="n">
        <f aca="false">LOOKUP(A1171,'budget_gross.tsv'!A$2:A$8468,'budget_gross.tsv'!C$2:C$8468)</f>
        <v>28831145</v>
      </c>
      <c r="S1171" s="1" t="n">
        <f aca="false">R1171-Q1171</f>
        <v>3831145</v>
      </c>
      <c r="T1171" s="2" t="n">
        <f aca="false">Q1171 * 1.04</f>
        <v>26000000</v>
      </c>
      <c r="U1171" s="2" t="n">
        <f aca="false">R1171 * 1.04</f>
        <v>29984390.8</v>
      </c>
      <c r="V1171" s="2" t="n">
        <f aca="false">S1171 * 1.04</f>
        <v>3984390.8</v>
      </c>
      <c r="W1171" s="1" t="n">
        <f aca="false">R1171/Q1171</f>
        <v>1.1532458</v>
      </c>
      <c r="X1171" s="3" t="n">
        <v>2</v>
      </c>
    </row>
    <row r="1172" customFormat="false" ht="15" hidden="false" customHeight="false" outlineLevel="0" collapsed="false">
      <c r="A1172" s="0" t="s">
        <v>7764</v>
      </c>
      <c r="B1172" s="0" t="s">
        <v>7765</v>
      </c>
      <c r="C1172" s="0" t="s">
        <v>7766</v>
      </c>
      <c r="D1172" s="0" t="s">
        <v>4016</v>
      </c>
      <c r="E1172" s="0" t="n">
        <v>5.7</v>
      </c>
      <c r="F1172" s="0" t="n">
        <v>40</v>
      </c>
      <c r="G1172" s="5" t="n">
        <v>41842</v>
      </c>
      <c r="H1172" s="0" t="s">
        <v>7767</v>
      </c>
      <c r="I1172" s="0" t="s">
        <v>7768</v>
      </c>
      <c r="J1172" s="6" t="n">
        <v>2630</v>
      </c>
      <c r="K1172" s="0" t="s">
        <v>7769</v>
      </c>
      <c r="L1172" s="5" t="n">
        <v>41746</v>
      </c>
      <c r="M1172" s="0" t="s">
        <v>879</v>
      </c>
      <c r="N1172" s="0" t="s">
        <v>5859</v>
      </c>
      <c r="O1172" s="0" t="s">
        <v>28</v>
      </c>
      <c r="P1172" s="0" t="s">
        <v>7770</v>
      </c>
      <c r="Q1172" s="0" t="n">
        <f aca="false">LOOKUP(A1172,'budget_gross.tsv'!A$2:A$8468,'budget_gross.tsv'!B$2:B$8468)</f>
        <v>15000000</v>
      </c>
      <c r="R1172" s="0" t="n">
        <f aca="false">LOOKUP(A1172,'budget_gross.tsv'!A$2:A$8468,'budget_gross.tsv'!C$2:C$8468)</f>
        <v>122293</v>
      </c>
      <c r="S1172" s="1" t="n">
        <f aca="false">R1172-Q1172</f>
        <v>-14877707</v>
      </c>
      <c r="T1172" s="2" t="n">
        <f aca="false">Q1172 * 1.04</f>
        <v>15600000</v>
      </c>
      <c r="U1172" s="2" t="n">
        <f aca="false">R1172 * 1.04</f>
        <v>127184.72</v>
      </c>
      <c r="V1172" s="2" t="n">
        <f aca="false">S1172 * 1.04</f>
        <v>-15472815.28</v>
      </c>
      <c r="W1172" s="1" t="n">
        <f aca="false">R1172/Q1172</f>
        <v>0.00815286666666667</v>
      </c>
      <c r="X1172" s="3" t="n">
        <v>1</v>
      </c>
    </row>
    <row r="1173" customFormat="false" ht="15" hidden="false" customHeight="false" outlineLevel="0" collapsed="false">
      <c r="A1173" s="0" t="s">
        <v>7771</v>
      </c>
      <c r="B1173" s="0" t="s">
        <v>7772</v>
      </c>
      <c r="C1173" s="0" t="s">
        <v>7773</v>
      </c>
      <c r="D1173" s="0" t="s">
        <v>4016</v>
      </c>
      <c r="E1173" s="0" t="n">
        <v>6.3</v>
      </c>
      <c r="F1173" s="0" t="n">
        <v>42</v>
      </c>
      <c r="G1173" s="5" t="n">
        <v>41842</v>
      </c>
      <c r="H1173" s="0" t="s">
        <v>2273</v>
      </c>
      <c r="I1173" s="0" t="s">
        <v>7774</v>
      </c>
      <c r="J1173" s="6" t="n">
        <v>185458</v>
      </c>
      <c r="K1173" s="0" t="s">
        <v>7775</v>
      </c>
      <c r="L1173" s="5" t="n">
        <v>41747</v>
      </c>
      <c r="M1173" s="0" t="s">
        <v>1192</v>
      </c>
      <c r="N1173" s="0" t="s">
        <v>1780</v>
      </c>
      <c r="O1173" s="0" t="s">
        <v>809</v>
      </c>
      <c r="P1173" s="0" t="s">
        <v>7776</v>
      </c>
      <c r="Q1173" s="0" t="n">
        <f aca="false">LOOKUP(A1173,'budget_gross.tsv'!A$2:A$8468,'budget_gross.tsv'!B$2:B$8468)</f>
        <v>100000000</v>
      </c>
      <c r="R1173" s="0" t="n">
        <f aca="false">LOOKUP(A1173,'budget_gross.tsv'!A$2:A$8468,'budget_gross.tsv'!C$2:C$8468)</f>
        <v>23022309</v>
      </c>
      <c r="S1173" s="1" t="n">
        <f aca="false">R1173-Q1173</f>
        <v>-76977691</v>
      </c>
      <c r="T1173" s="2" t="n">
        <f aca="false">Q1173 * 1.04</f>
        <v>104000000</v>
      </c>
      <c r="U1173" s="2" t="n">
        <f aca="false">R1173 * 1.04</f>
        <v>23943201.36</v>
      </c>
      <c r="V1173" s="2" t="n">
        <f aca="false">S1173 * 1.04</f>
        <v>-80056798.64</v>
      </c>
      <c r="W1173" s="1" t="n">
        <f aca="false">R1173/Q1173</f>
        <v>0.23022309</v>
      </c>
      <c r="X1173" s="3" t="n">
        <v>1</v>
      </c>
    </row>
    <row r="1174" customFormat="false" ht="15" hidden="false" customHeight="false" outlineLevel="0" collapsed="false">
      <c r="A1174" s="0" t="s">
        <v>7777</v>
      </c>
      <c r="B1174" s="0" t="s">
        <v>7778</v>
      </c>
      <c r="C1174" s="0" t="s">
        <v>7779</v>
      </c>
      <c r="D1174" s="0" t="s">
        <v>4016</v>
      </c>
      <c r="E1174" s="0" t="n">
        <v>4.9</v>
      </c>
      <c r="F1174" s="0" t="n">
        <v>64</v>
      </c>
      <c r="G1174" s="5" t="n">
        <v>41932</v>
      </c>
      <c r="H1174" s="0" t="s">
        <v>2790</v>
      </c>
      <c r="I1174" s="0" t="s">
        <v>7780</v>
      </c>
      <c r="J1174" s="0" t="n">
        <v>849</v>
      </c>
      <c r="K1174" s="0" t="s">
        <v>7781</v>
      </c>
      <c r="L1174" s="5" t="n">
        <v>41753</v>
      </c>
      <c r="M1174" s="0" t="s">
        <v>70</v>
      </c>
      <c r="N1174" s="0" t="s">
        <v>880</v>
      </c>
      <c r="O1174" s="0" t="s">
        <v>1016</v>
      </c>
      <c r="P1174" s="0" t="s">
        <v>7782</v>
      </c>
      <c r="Q1174" s="0" t="n">
        <f aca="false">LOOKUP(A1174,'budget_gross.tsv'!A$2:A$8468,'budget_gross.tsv'!B$2:B$8468)</f>
        <v>1300000</v>
      </c>
      <c r="R1174" s="0" t="n">
        <f aca="false">LOOKUP(A1174,'budget_gross.tsv'!A$2:A$8468,'budget_gross.tsv'!C$2:C$8468)</f>
        <v>8462</v>
      </c>
      <c r="S1174" s="1" t="n">
        <f aca="false">R1174-Q1174</f>
        <v>-1291538</v>
      </c>
      <c r="T1174" s="2" t="n">
        <f aca="false">Q1174 * 1.04</f>
        <v>1352000</v>
      </c>
      <c r="U1174" s="2" t="n">
        <f aca="false">R1174 * 1.04</f>
        <v>8800.48</v>
      </c>
      <c r="V1174" s="2" t="n">
        <f aca="false">S1174 * 1.04</f>
        <v>-1343199.52</v>
      </c>
      <c r="W1174" s="1" t="n">
        <f aca="false">R1174/Q1174</f>
        <v>0.00650923076923077</v>
      </c>
      <c r="X1174" s="3" t="n">
        <v>1</v>
      </c>
    </row>
    <row r="1175" customFormat="false" ht="15" hidden="false" customHeight="false" outlineLevel="0" collapsed="false">
      <c r="A1175" s="0" t="s">
        <v>7783</v>
      </c>
      <c r="B1175" s="0" t="s">
        <v>7784</v>
      </c>
      <c r="C1175" s="0" t="s">
        <v>7785</v>
      </c>
      <c r="D1175" s="0" t="s">
        <v>4016</v>
      </c>
      <c r="E1175" s="0" t="n">
        <v>5.1</v>
      </c>
      <c r="F1175" s="0" t="n">
        <v>41</v>
      </c>
      <c r="G1175" s="5" t="n">
        <v>41870</v>
      </c>
      <c r="H1175" s="0" t="s">
        <v>7786</v>
      </c>
      <c r="I1175" s="0" t="s">
        <v>7787</v>
      </c>
      <c r="J1175" s="6" t="n">
        <v>16262</v>
      </c>
      <c r="K1175" s="0" t="s">
        <v>7788</v>
      </c>
      <c r="L1175" s="5" t="n">
        <v>41754</v>
      </c>
      <c r="M1175" s="0" t="s">
        <v>375</v>
      </c>
      <c r="N1175" s="0" t="s">
        <v>765</v>
      </c>
      <c r="O1175" s="0" t="s">
        <v>2289</v>
      </c>
      <c r="P1175" s="0" t="s">
        <v>7789</v>
      </c>
      <c r="Q1175" s="0" t="n">
        <f aca="false">LOOKUP(A1175,'budget_gross.tsv'!A$2:A$8468,'budget_gross.tsv'!B$2:B$8468)</f>
        <v>200000</v>
      </c>
      <c r="R1175" s="0" t="n">
        <f aca="false">LOOKUP(A1175,'budget_gross.tsv'!A$2:A$8468,'budget_gross.tsv'!C$2:C$8468)</f>
        <v>8496112</v>
      </c>
      <c r="S1175" s="1" t="n">
        <f aca="false">R1175-Q1175</f>
        <v>8296112</v>
      </c>
      <c r="T1175" s="2" t="n">
        <f aca="false">Q1175 * 1.04</f>
        <v>208000</v>
      </c>
      <c r="U1175" s="2" t="n">
        <f aca="false">R1175 * 1.04</f>
        <v>8835956.48</v>
      </c>
      <c r="V1175" s="2" t="n">
        <f aca="false">S1175 * 1.04</f>
        <v>8627956.48</v>
      </c>
      <c r="W1175" s="1" t="n">
        <f aca="false">R1175/Q1175</f>
        <v>42.48056</v>
      </c>
      <c r="X1175" s="3" t="n">
        <v>4</v>
      </c>
    </row>
    <row r="1176" customFormat="false" ht="15" hidden="false" customHeight="false" outlineLevel="0" collapsed="false">
      <c r="A1176" s="0" t="s">
        <v>7790</v>
      </c>
      <c r="B1176" s="0" t="s">
        <v>7791</v>
      </c>
      <c r="C1176" s="0" t="s">
        <v>7792</v>
      </c>
      <c r="D1176" s="0" t="s">
        <v>4016</v>
      </c>
      <c r="E1176" s="0" t="n">
        <v>6</v>
      </c>
      <c r="F1176" s="0" t="n">
        <v>39</v>
      </c>
      <c r="G1176" s="5" t="n">
        <v>41849</v>
      </c>
      <c r="H1176" s="0" t="s">
        <v>95</v>
      </c>
      <c r="I1176" s="0" t="s">
        <v>7793</v>
      </c>
      <c r="J1176" s="6" t="n">
        <v>111227</v>
      </c>
      <c r="K1176" s="0" t="s">
        <v>5666</v>
      </c>
      <c r="L1176" s="5" t="n">
        <v>41754</v>
      </c>
      <c r="M1176" s="0" t="s">
        <v>347</v>
      </c>
      <c r="N1176" s="0" t="s">
        <v>428</v>
      </c>
      <c r="O1176" s="0" t="s">
        <v>1637</v>
      </c>
      <c r="P1176" s="0" t="s">
        <v>7794</v>
      </c>
      <c r="Q1176" s="0" t="n">
        <f aca="false">LOOKUP(A1176,'budget_gross.tsv'!A$2:A$8468,'budget_gross.tsv'!B$2:B$8468)</f>
        <v>40000000</v>
      </c>
      <c r="R1176" s="0" t="n">
        <f aca="false">LOOKUP(A1176,'budget_gross.tsv'!A$2:A$8468,'budget_gross.tsv'!C$2:C$8468)</f>
        <v>83911193</v>
      </c>
      <c r="S1176" s="1" t="n">
        <f aca="false">R1176-Q1176</f>
        <v>43911193</v>
      </c>
      <c r="T1176" s="2" t="n">
        <f aca="false">Q1176 * 1.04</f>
        <v>41600000</v>
      </c>
      <c r="U1176" s="2" t="n">
        <f aca="false">R1176 * 1.04</f>
        <v>87267640.72</v>
      </c>
      <c r="V1176" s="2" t="n">
        <f aca="false">S1176 * 1.04</f>
        <v>45667640.72</v>
      </c>
      <c r="W1176" s="1" t="n">
        <f aca="false">R1176/Q1176</f>
        <v>2.097779825</v>
      </c>
      <c r="X1176" s="3" t="n">
        <v>3</v>
      </c>
    </row>
    <row r="1177" customFormat="false" ht="15" hidden="false" customHeight="false" outlineLevel="0" collapsed="false">
      <c r="A1177" s="0" t="s">
        <v>7795</v>
      </c>
      <c r="B1177" s="0" t="s">
        <v>7796</v>
      </c>
      <c r="C1177" s="0" t="s">
        <v>7797</v>
      </c>
      <c r="D1177" s="0" t="s">
        <v>4016</v>
      </c>
      <c r="E1177" s="0" t="n">
        <v>5.7</v>
      </c>
      <c r="F1177" s="0" t="n">
        <v>40</v>
      </c>
      <c r="G1177" s="5" t="n">
        <v>41891</v>
      </c>
      <c r="H1177" s="0" t="s">
        <v>3003</v>
      </c>
      <c r="I1177" s="0" t="s">
        <v>7798</v>
      </c>
      <c r="J1177" s="6" t="n">
        <v>34102</v>
      </c>
      <c r="K1177" s="0" t="s">
        <v>7799</v>
      </c>
      <c r="L1177" s="5" t="n">
        <v>41754</v>
      </c>
      <c r="M1177" s="0" t="s">
        <v>427</v>
      </c>
      <c r="N1177" s="0" t="s">
        <v>7800</v>
      </c>
      <c r="O1177" s="0" t="s">
        <v>90</v>
      </c>
      <c r="P1177" s="0" t="s">
        <v>7801</v>
      </c>
      <c r="Q1177" s="0" t="n">
        <f aca="false">LOOKUP(A1177,'budget_gross.tsv'!A$2:A$8468,'budget_gross.tsv'!B$2:B$8468)</f>
        <v>28000000</v>
      </c>
      <c r="R1177" s="0" t="n">
        <f aca="false">LOOKUP(A1177,'budget_gross.tsv'!A$2:A$8468,'budget_gross.tsv'!C$2:C$8468)</f>
        <v>20285518</v>
      </c>
      <c r="S1177" s="1" t="n">
        <f aca="false">R1177-Q1177</f>
        <v>-7714482</v>
      </c>
      <c r="T1177" s="2" t="n">
        <f aca="false">Q1177 * 1.04</f>
        <v>29120000</v>
      </c>
      <c r="U1177" s="2" t="n">
        <f aca="false">R1177 * 1.04</f>
        <v>21096938.72</v>
      </c>
      <c r="V1177" s="2" t="n">
        <f aca="false">S1177 * 1.04</f>
        <v>-8023061.28</v>
      </c>
      <c r="W1177" s="1" t="n">
        <f aca="false">R1177/Q1177</f>
        <v>0.724482785714286</v>
      </c>
      <c r="X1177" s="3" t="n">
        <v>1</v>
      </c>
    </row>
    <row r="1178" customFormat="false" ht="15" hidden="false" customHeight="false" outlineLevel="0" collapsed="false">
      <c r="A1178" s="0" t="s">
        <v>7802</v>
      </c>
      <c r="B1178" s="0" t="s">
        <v>7803</v>
      </c>
      <c r="C1178" s="0" t="s">
        <v>7804</v>
      </c>
      <c r="D1178" s="0" t="s">
        <v>4016</v>
      </c>
      <c r="E1178" s="0" t="n">
        <v>6</v>
      </c>
      <c r="F1178" s="0" t="n">
        <v>25</v>
      </c>
      <c r="G1178" s="5" t="n">
        <v>41638</v>
      </c>
      <c r="H1178" s="0" t="s">
        <v>7805</v>
      </c>
      <c r="I1178" s="0" t="s">
        <v>7806</v>
      </c>
      <c r="J1178" s="6" t="n">
        <v>1163</v>
      </c>
      <c r="K1178" s="0" t="s">
        <v>7807</v>
      </c>
      <c r="L1178" s="5" t="n">
        <v>41754</v>
      </c>
      <c r="M1178" s="0" t="s">
        <v>133</v>
      </c>
      <c r="N1178" s="0" t="s">
        <v>7808</v>
      </c>
      <c r="O1178" s="0" t="s">
        <v>28</v>
      </c>
      <c r="P1178" s="0" t="s">
        <v>7809</v>
      </c>
      <c r="Q1178" s="0" t="n">
        <f aca="false">LOOKUP(A1178,'budget_gross.tsv'!A$2:A$8468,'budget_gross.tsv'!B$2:B$8468)</f>
        <v>5000000</v>
      </c>
      <c r="R1178" s="0" t="n">
        <f aca="false">LOOKUP(A1178,'budget_gross.tsv'!A$2:A$8468,'budget_gross.tsv'!C$2:C$8468)</f>
        <v>36746</v>
      </c>
      <c r="S1178" s="1" t="n">
        <f aca="false">R1178-Q1178</f>
        <v>-4963254</v>
      </c>
      <c r="T1178" s="2" t="n">
        <f aca="false">Q1178 * 1.04</f>
        <v>5200000</v>
      </c>
      <c r="U1178" s="2" t="n">
        <f aca="false">R1178 * 1.04</f>
        <v>38215.84</v>
      </c>
      <c r="V1178" s="2" t="n">
        <f aca="false">S1178 * 1.04</f>
        <v>-5161784.16</v>
      </c>
      <c r="W1178" s="1" t="n">
        <f aca="false">R1178/Q1178</f>
        <v>0.0073492</v>
      </c>
      <c r="X1178" s="3" t="n">
        <v>1</v>
      </c>
    </row>
    <row r="1179" customFormat="false" ht="15" hidden="false" customHeight="false" outlineLevel="0" collapsed="false">
      <c r="A1179" s="0" t="s">
        <v>7810</v>
      </c>
      <c r="B1179" s="0" t="s">
        <v>7811</v>
      </c>
      <c r="C1179" s="0" t="s">
        <v>7812</v>
      </c>
      <c r="D1179" s="0" t="s">
        <v>4016</v>
      </c>
      <c r="E1179" s="0" t="n">
        <v>6.7</v>
      </c>
      <c r="F1179" s="0" t="n">
        <v>53</v>
      </c>
      <c r="G1179" s="5" t="n">
        <v>41870</v>
      </c>
      <c r="H1179" s="0" t="s">
        <v>1397</v>
      </c>
      <c r="I1179" s="0" t="s">
        <v>7813</v>
      </c>
      <c r="J1179" s="6" t="n">
        <v>344178</v>
      </c>
      <c r="K1179" s="0" t="s">
        <v>6943</v>
      </c>
      <c r="L1179" s="5" t="n">
        <v>41761</v>
      </c>
      <c r="M1179" s="0" t="s">
        <v>1252</v>
      </c>
      <c r="N1179" s="0" t="s">
        <v>1406</v>
      </c>
      <c r="O1179" s="0" t="s">
        <v>7814</v>
      </c>
      <c r="P1179" s="0" t="s">
        <v>7815</v>
      </c>
      <c r="Q1179" s="0" t="n">
        <f aca="false">LOOKUP(A1179,'budget_gross.tsv'!A$2:A$8468,'budget_gross.tsv'!B$2:B$8468)</f>
        <v>200000000</v>
      </c>
      <c r="R1179" s="0" t="n">
        <f aca="false">LOOKUP(A1179,'budget_gross.tsv'!A$2:A$8468,'budget_gross.tsv'!C$2:C$8468)</f>
        <v>202853933</v>
      </c>
      <c r="S1179" s="1" t="n">
        <f aca="false">R1179-Q1179</f>
        <v>2853933</v>
      </c>
      <c r="T1179" s="2" t="n">
        <f aca="false">Q1179 * 1.04</f>
        <v>208000000</v>
      </c>
      <c r="U1179" s="2" t="n">
        <f aca="false">R1179 * 1.04</f>
        <v>210968090.32</v>
      </c>
      <c r="V1179" s="2" t="n">
        <f aca="false">S1179 * 1.04</f>
        <v>2968090.32</v>
      </c>
      <c r="W1179" s="1" t="n">
        <f aca="false">R1179/Q1179</f>
        <v>1.014269665</v>
      </c>
      <c r="X1179" s="3" t="n">
        <v>2</v>
      </c>
    </row>
    <row r="1180" customFormat="false" ht="15" hidden="false" customHeight="false" outlineLevel="0" collapsed="false">
      <c r="A1180" s="0" t="s">
        <v>7816</v>
      </c>
      <c r="B1180" s="0" t="s">
        <v>7817</v>
      </c>
      <c r="C1180" s="0" t="s">
        <v>7818</v>
      </c>
      <c r="D1180" s="0" t="s">
        <v>4016</v>
      </c>
      <c r="E1180" s="0" t="n">
        <v>6.4</v>
      </c>
      <c r="F1180" s="0" t="n">
        <v>62</v>
      </c>
      <c r="G1180" s="5" t="n">
        <v>41898</v>
      </c>
      <c r="H1180" s="0" t="s">
        <v>7819</v>
      </c>
      <c r="I1180" s="0" t="s">
        <v>7820</v>
      </c>
      <c r="J1180" s="6" t="n">
        <v>318843</v>
      </c>
      <c r="K1180" s="0" t="s">
        <v>7821</v>
      </c>
      <c r="L1180" s="5" t="n">
        <v>41775</v>
      </c>
      <c r="M1180" s="0" t="s">
        <v>1271</v>
      </c>
      <c r="N1180" s="0" t="s">
        <v>1406</v>
      </c>
      <c r="O1180" s="0" t="s">
        <v>7822</v>
      </c>
      <c r="P1180" s="0" t="s">
        <v>7823</v>
      </c>
      <c r="Q1180" s="0" t="n">
        <f aca="false">LOOKUP(A1180,'budget_gross.tsv'!A$2:A$8468,'budget_gross.tsv'!B$2:B$8468)</f>
        <v>160000000</v>
      </c>
      <c r="R1180" s="0" t="n">
        <f aca="false">LOOKUP(A1180,'budget_gross.tsv'!A$2:A$8468,'budget_gross.tsv'!C$2:C$8468)</f>
        <v>200676069</v>
      </c>
      <c r="S1180" s="1" t="n">
        <f aca="false">R1180-Q1180</f>
        <v>40676069</v>
      </c>
      <c r="T1180" s="2" t="n">
        <f aca="false">Q1180 * 1.04</f>
        <v>166400000</v>
      </c>
      <c r="U1180" s="2" t="n">
        <f aca="false">R1180 * 1.04</f>
        <v>208703111.76</v>
      </c>
      <c r="V1180" s="2" t="n">
        <f aca="false">S1180 * 1.04</f>
        <v>42303111.76</v>
      </c>
      <c r="W1180" s="1" t="n">
        <f aca="false">R1180/Q1180</f>
        <v>1.25422543125</v>
      </c>
      <c r="X1180" s="3" t="n">
        <v>2</v>
      </c>
    </row>
    <row r="1181" customFormat="false" ht="15" hidden="false" customHeight="false" outlineLevel="0" collapsed="false">
      <c r="A1181" s="0" t="s">
        <v>7824</v>
      </c>
      <c r="B1181" s="0" t="s">
        <v>7825</v>
      </c>
      <c r="C1181" s="0" t="s">
        <v>7826</v>
      </c>
      <c r="D1181" s="0" t="s">
        <v>4016</v>
      </c>
      <c r="E1181" s="0" t="n">
        <v>8</v>
      </c>
      <c r="F1181" s="0" t="n">
        <v>74</v>
      </c>
      <c r="G1181" s="5" t="n">
        <v>41926</v>
      </c>
      <c r="H1181" s="0" t="s">
        <v>95</v>
      </c>
      <c r="I1181" s="0" t="s">
        <v>7827</v>
      </c>
      <c r="J1181" s="6" t="n">
        <v>554597</v>
      </c>
      <c r="K1181" s="0" t="s">
        <v>5455</v>
      </c>
      <c r="L1181" s="5" t="n">
        <v>41782</v>
      </c>
      <c r="M1181" s="0" t="s">
        <v>1574</v>
      </c>
      <c r="N1181" s="0" t="s">
        <v>1406</v>
      </c>
      <c r="O1181" s="0" t="s">
        <v>7828</v>
      </c>
      <c r="P1181" s="0" t="s">
        <v>7829</v>
      </c>
      <c r="Q1181" s="0" t="n">
        <f aca="false">LOOKUP(A1181,'budget_gross.tsv'!A$2:A$8468,'budget_gross.tsv'!B$2:B$8468)</f>
        <v>200000000</v>
      </c>
      <c r="R1181" s="0" t="n">
        <f aca="false">LOOKUP(A1181,'budget_gross.tsv'!A$2:A$8468,'budget_gross.tsv'!C$2:C$8468)</f>
        <v>233921534</v>
      </c>
      <c r="S1181" s="1" t="n">
        <f aca="false">R1181-Q1181</f>
        <v>33921534</v>
      </c>
      <c r="T1181" s="2" t="n">
        <f aca="false">Q1181 * 1.04</f>
        <v>208000000</v>
      </c>
      <c r="U1181" s="2" t="n">
        <f aca="false">R1181 * 1.04</f>
        <v>243278395.36</v>
      </c>
      <c r="V1181" s="2" t="n">
        <f aca="false">S1181 * 1.04</f>
        <v>35278395.36</v>
      </c>
      <c r="W1181" s="1" t="n">
        <f aca="false">R1181/Q1181</f>
        <v>1.16960767</v>
      </c>
      <c r="X1181" s="3" t="n">
        <v>2</v>
      </c>
    </row>
    <row r="1182" customFormat="false" ht="15" hidden="false" customHeight="false" outlineLevel="0" collapsed="false">
      <c r="A1182" s="0" t="s">
        <v>7830</v>
      </c>
      <c r="B1182" s="0" t="s">
        <v>7831</v>
      </c>
      <c r="C1182" s="0" t="s">
        <v>7832</v>
      </c>
      <c r="D1182" s="0" t="s">
        <v>4016</v>
      </c>
      <c r="E1182" s="0" t="n">
        <v>6.5</v>
      </c>
      <c r="F1182" s="0" t="n">
        <v>31</v>
      </c>
      <c r="G1182" s="5" t="n">
        <v>41877</v>
      </c>
      <c r="H1182" s="0" t="s">
        <v>2273</v>
      </c>
      <c r="I1182" s="0" t="s">
        <v>7833</v>
      </c>
      <c r="J1182" s="6" t="n">
        <v>93793</v>
      </c>
      <c r="K1182" s="0" t="s">
        <v>3021</v>
      </c>
      <c r="L1182" s="5" t="n">
        <v>41782</v>
      </c>
      <c r="M1182" s="0" t="s">
        <v>871</v>
      </c>
      <c r="N1182" s="0" t="s">
        <v>428</v>
      </c>
      <c r="O1182" s="0" t="s">
        <v>1547</v>
      </c>
      <c r="P1182" s="0" t="s">
        <v>7834</v>
      </c>
      <c r="Q1182" s="0" t="n">
        <f aca="false">LOOKUP(A1182,'budget_gross.tsv'!A$2:A$8468,'budget_gross.tsv'!B$2:B$8468)</f>
        <v>40000000</v>
      </c>
      <c r="R1182" s="0" t="n">
        <f aca="false">LOOKUP(A1182,'budget_gross.tsv'!A$2:A$8468,'budget_gross.tsv'!C$2:C$8468)</f>
        <v>46294610</v>
      </c>
      <c r="S1182" s="1" t="n">
        <f aca="false">R1182-Q1182</f>
        <v>6294610</v>
      </c>
      <c r="T1182" s="2" t="n">
        <f aca="false">Q1182 * 1.04</f>
        <v>41600000</v>
      </c>
      <c r="U1182" s="2" t="n">
        <f aca="false">R1182 * 1.04</f>
        <v>48146394.4</v>
      </c>
      <c r="V1182" s="2" t="n">
        <f aca="false">S1182 * 1.04</f>
        <v>6546394.4</v>
      </c>
      <c r="W1182" s="1" t="n">
        <f aca="false">R1182/Q1182</f>
        <v>1.15736525</v>
      </c>
      <c r="X1182" s="3" t="n">
        <v>2</v>
      </c>
    </row>
    <row r="1183" customFormat="false" ht="15" hidden="false" customHeight="false" outlineLevel="0" collapsed="false">
      <c r="A1183" s="0" t="s">
        <v>7835</v>
      </c>
      <c r="B1183" s="0" t="s">
        <v>7836</v>
      </c>
      <c r="C1183" s="0" t="s">
        <v>7837</v>
      </c>
      <c r="D1183" s="0" t="s">
        <v>4016</v>
      </c>
      <c r="E1183" s="0" t="n">
        <v>7</v>
      </c>
      <c r="F1183" s="0" t="n">
        <v>57</v>
      </c>
      <c r="G1183" s="5" t="n">
        <v>41919</v>
      </c>
      <c r="H1183" s="0" t="s">
        <v>7838</v>
      </c>
      <c r="I1183" s="0" t="s">
        <v>7839</v>
      </c>
      <c r="J1183" s="6" t="n">
        <v>12471</v>
      </c>
      <c r="K1183" s="0" t="s">
        <v>7840</v>
      </c>
      <c r="L1183" s="5" t="n">
        <v>41789</v>
      </c>
      <c r="M1183" s="0" t="s">
        <v>756</v>
      </c>
      <c r="N1183" s="0" t="s">
        <v>376</v>
      </c>
      <c r="O1183" s="0" t="s">
        <v>198</v>
      </c>
      <c r="P1183" s="0" t="s">
        <v>7841</v>
      </c>
      <c r="Q1183" s="0" t="n">
        <f aca="false">LOOKUP(A1183,'budget_gross.tsv'!A$2:A$8468,'budget_gross.tsv'!B$2:B$8468)</f>
        <v>12700000</v>
      </c>
      <c r="R1183" s="0" t="n">
        <f aca="false">LOOKUP(A1183,'budget_gross.tsv'!A$2:A$8468,'budget_gross.tsv'!C$2:C$8468)</f>
        <v>3408966</v>
      </c>
      <c r="S1183" s="1" t="n">
        <f aca="false">R1183-Q1183</f>
        <v>-9291034</v>
      </c>
      <c r="T1183" s="2" t="n">
        <f aca="false">Q1183 * 1.04</f>
        <v>13208000</v>
      </c>
      <c r="U1183" s="2" t="n">
        <f aca="false">R1183 * 1.04</f>
        <v>3545324.64</v>
      </c>
      <c r="V1183" s="2" t="n">
        <f aca="false">S1183 * 1.04</f>
        <v>-9662675.36</v>
      </c>
      <c r="W1183" s="1" t="n">
        <f aca="false">R1183/Q1183</f>
        <v>0.268422519685039</v>
      </c>
      <c r="X1183" s="3" t="n">
        <v>1</v>
      </c>
    </row>
    <row r="1184" customFormat="false" ht="15" hidden="false" customHeight="false" outlineLevel="0" collapsed="false">
      <c r="A1184" s="0" t="s">
        <v>7842</v>
      </c>
      <c r="B1184" s="0" t="s">
        <v>7843</v>
      </c>
      <c r="C1184" s="0" t="s">
        <v>7844</v>
      </c>
      <c r="D1184" s="0" t="s">
        <v>4016</v>
      </c>
      <c r="E1184" s="0" t="n">
        <v>7.8</v>
      </c>
      <c r="F1184" s="0" t="n">
        <v>69</v>
      </c>
      <c r="G1184" s="5" t="n">
        <v>41898</v>
      </c>
      <c r="H1184" s="0" t="s">
        <v>95</v>
      </c>
      <c r="I1184" s="0" t="s">
        <v>7845</v>
      </c>
      <c r="J1184" s="6" t="n">
        <v>272458</v>
      </c>
      <c r="K1184" s="0" t="s">
        <v>7846</v>
      </c>
      <c r="L1184" s="5" t="n">
        <v>41796</v>
      </c>
      <c r="M1184" s="0" t="s">
        <v>633</v>
      </c>
      <c r="N1184" s="0" t="s">
        <v>394</v>
      </c>
      <c r="O1184" s="0" t="s">
        <v>7847</v>
      </c>
      <c r="P1184" s="0" t="s">
        <v>7848</v>
      </c>
      <c r="Q1184" s="0" t="n">
        <f aca="false">LOOKUP(A1184,'budget_gross.tsv'!A$2:A$8468,'budget_gross.tsv'!B$2:B$8468)</f>
        <v>12000000</v>
      </c>
      <c r="R1184" s="0" t="n">
        <f aca="false">LOOKUP(A1184,'budget_gross.tsv'!A$2:A$8468,'budget_gross.tsv'!C$2:C$8468)</f>
        <v>124872350</v>
      </c>
      <c r="S1184" s="1" t="n">
        <f aca="false">R1184-Q1184</f>
        <v>112872350</v>
      </c>
      <c r="T1184" s="2" t="n">
        <f aca="false">Q1184 * 1.04</f>
        <v>12480000</v>
      </c>
      <c r="U1184" s="2" t="n">
        <f aca="false">R1184 * 1.04</f>
        <v>129867244</v>
      </c>
      <c r="V1184" s="2" t="n">
        <f aca="false">S1184 * 1.04</f>
        <v>117387244</v>
      </c>
      <c r="W1184" s="1" t="n">
        <f aca="false">R1184/Q1184</f>
        <v>10.4060291666667</v>
      </c>
      <c r="X1184" s="3" t="n">
        <v>4</v>
      </c>
    </row>
    <row r="1185" customFormat="false" ht="15" hidden="false" customHeight="false" outlineLevel="0" collapsed="false">
      <c r="A1185" s="0" t="s">
        <v>7849</v>
      </c>
      <c r="B1185" s="0" t="s">
        <v>7850</v>
      </c>
      <c r="C1185" s="0" t="s">
        <v>7851</v>
      </c>
      <c r="D1185" s="0" t="s">
        <v>4016</v>
      </c>
      <c r="E1185" s="0" t="n">
        <v>7.9</v>
      </c>
      <c r="F1185" s="0" t="n">
        <v>71</v>
      </c>
      <c r="G1185" s="5" t="n">
        <v>41919</v>
      </c>
      <c r="H1185" s="0" t="s">
        <v>2273</v>
      </c>
      <c r="I1185" s="0" t="s">
        <v>7852</v>
      </c>
      <c r="J1185" s="6" t="n">
        <v>471885</v>
      </c>
      <c r="K1185" s="0" t="s">
        <v>4380</v>
      </c>
      <c r="L1185" s="5" t="n">
        <v>41796</v>
      </c>
      <c r="M1185" s="0" t="s">
        <v>756</v>
      </c>
      <c r="N1185" s="0" t="s">
        <v>1406</v>
      </c>
      <c r="O1185" s="0" t="s">
        <v>7853</v>
      </c>
      <c r="P1185" s="0" t="s">
        <v>7854</v>
      </c>
      <c r="Q1185" s="0" t="n">
        <f aca="false">LOOKUP(A1185,'budget_gross.tsv'!A$2:A$8468,'budget_gross.tsv'!B$2:B$8468)</f>
        <v>178000000</v>
      </c>
      <c r="R1185" s="0" t="n">
        <f aca="false">LOOKUP(A1185,'budget_gross.tsv'!A$2:A$8468,'budget_gross.tsv'!C$2:C$8468)</f>
        <v>100206256</v>
      </c>
      <c r="S1185" s="1" t="n">
        <f aca="false">R1185-Q1185</f>
        <v>-77793744</v>
      </c>
      <c r="T1185" s="2" t="n">
        <f aca="false">Q1185 * 1.04</f>
        <v>185120000</v>
      </c>
      <c r="U1185" s="2" t="n">
        <f aca="false">R1185 * 1.04</f>
        <v>104214506.24</v>
      </c>
      <c r="V1185" s="2" t="n">
        <f aca="false">S1185 * 1.04</f>
        <v>-80905493.76</v>
      </c>
      <c r="W1185" s="1" t="n">
        <f aca="false">R1185/Q1185</f>
        <v>0.562956494382022</v>
      </c>
      <c r="X1185" s="3" t="n">
        <v>1</v>
      </c>
    </row>
    <row r="1186" customFormat="false" ht="15" hidden="false" customHeight="false" outlineLevel="0" collapsed="false">
      <c r="A1186" s="0" t="s">
        <v>7855</v>
      </c>
      <c r="B1186" s="0" t="s">
        <v>7856</v>
      </c>
      <c r="C1186" s="0" t="s">
        <v>7857</v>
      </c>
      <c r="D1186" s="0" t="s">
        <v>4016</v>
      </c>
      <c r="E1186" s="0" t="n">
        <v>5.8</v>
      </c>
      <c r="F1186" s="0" t="n">
        <v>38</v>
      </c>
      <c r="G1186" s="5" t="n">
        <v>41898</v>
      </c>
      <c r="H1186" s="0" t="s">
        <v>1397</v>
      </c>
      <c r="I1186" s="0" t="s">
        <v>7858</v>
      </c>
      <c r="J1186" s="6" t="n">
        <v>16409</v>
      </c>
      <c r="K1186" s="0" t="s">
        <v>6847</v>
      </c>
      <c r="L1186" s="5" t="n">
        <v>41810</v>
      </c>
      <c r="M1186" s="0" t="s">
        <v>232</v>
      </c>
      <c r="N1186" s="0" t="s">
        <v>428</v>
      </c>
      <c r="O1186" s="0" t="s">
        <v>1216</v>
      </c>
      <c r="P1186" s="0" t="s">
        <v>7859</v>
      </c>
      <c r="Q1186" s="0" t="n">
        <f aca="false">LOOKUP(A1186,'budget_gross.tsv'!A$2:A$8468,'budget_gross.tsv'!B$2:B$8468)</f>
        <v>24000000</v>
      </c>
      <c r="R1186" s="0" t="n">
        <f aca="false">LOOKUP(A1186,'budget_gross.tsv'!A$2:A$8468,'budget_gross.tsv'!C$2:C$8468)</f>
        <v>65182182</v>
      </c>
      <c r="S1186" s="1" t="n">
        <f aca="false">R1186-Q1186</f>
        <v>41182182</v>
      </c>
      <c r="T1186" s="2" t="n">
        <f aca="false">Q1186 * 1.04</f>
        <v>24960000</v>
      </c>
      <c r="U1186" s="2" t="n">
        <f aca="false">R1186 * 1.04</f>
        <v>67789469.28</v>
      </c>
      <c r="V1186" s="2" t="n">
        <f aca="false">S1186 * 1.04</f>
        <v>42829469.28</v>
      </c>
      <c r="W1186" s="1" t="n">
        <f aca="false">R1186/Q1186</f>
        <v>2.71592425</v>
      </c>
      <c r="X1186" s="3" t="n">
        <v>3</v>
      </c>
    </row>
    <row r="1187" customFormat="false" ht="15" hidden="false" customHeight="false" outlineLevel="0" collapsed="false">
      <c r="A1187" s="0" t="s">
        <v>7860</v>
      </c>
      <c r="B1187" s="0" t="s">
        <v>7861</v>
      </c>
      <c r="C1187" s="0" t="s">
        <v>7862</v>
      </c>
      <c r="D1187" s="0" t="s">
        <v>4016</v>
      </c>
      <c r="E1187" s="0" t="n">
        <v>5.7</v>
      </c>
      <c r="F1187" s="0" t="n">
        <v>32</v>
      </c>
      <c r="G1187" s="5" t="n">
        <v>41912</v>
      </c>
      <c r="H1187" s="0" t="s">
        <v>194</v>
      </c>
      <c r="I1187" s="0" t="s">
        <v>7863</v>
      </c>
      <c r="J1187" s="6" t="n">
        <v>256118</v>
      </c>
      <c r="K1187" s="0" t="s">
        <v>5659</v>
      </c>
      <c r="L1187" s="5" t="n">
        <v>41817</v>
      </c>
      <c r="M1187" s="0" t="s">
        <v>5424</v>
      </c>
      <c r="N1187" s="0" t="s">
        <v>1406</v>
      </c>
      <c r="O1187" s="0" t="s">
        <v>7864</v>
      </c>
      <c r="P1187" s="0" t="s">
        <v>7865</v>
      </c>
      <c r="Q1187" s="0" t="n">
        <f aca="false">LOOKUP(A1187,'budget_gross.tsv'!A$2:A$8468,'budget_gross.tsv'!B$2:B$8468)</f>
        <v>210000000</v>
      </c>
      <c r="R1187" s="0" t="n">
        <f aca="false">LOOKUP(A1187,'budget_gross.tsv'!A$2:A$8468,'budget_gross.tsv'!C$2:C$8468)</f>
        <v>245439076</v>
      </c>
      <c r="S1187" s="1" t="n">
        <f aca="false">R1187-Q1187</f>
        <v>35439076</v>
      </c>
      <c r="T1187" s="2" t="n">
        <f aca="false">Q1187 * 1.04</f>
        <v>218400000</v>
      </c>
      <c r="U1187" s="2" t="n">
        <f aca="false">R1187 * 1.04</f>
        <v>255256639.04</v>
      </c>
      <c r="V1187" s="2" t="n">
        <f aca="false">S1187 * 1.04</f>
        <v>36856639.04</v>
      </c>
      <c r="W1187" s="1" t="n">
        <f aca="false">R1187/Q1187</f>
        <v>1.1687575047619</v>
      </c>
      <c r="X1187" s="3" t="n">
        <v>2</v>
      </c>
    </row>
    <row r="1188" customFormat="false" ht="15" hidden="false" customHeight="false" outlineLevel="0" collapsed="false">
      <c r="A1188" s="0" t="s">
        <v>7866</v>
      </c>
      <c r="B1188" s="0" t="s">
        <v>7867</v>
      </c>
      <c r="C1188" s="0" t="s">
        <v>7868</v>
      </c>
      <c r="D1188" s="0" t="s">
        <v>4016</v>
      </c>
      <c r="E1188" s="0" t="n">
        <v>5.6</v>
      </c>
      <c r="F1188" s="0" t="n">
        <v>15</v>
      </c>
      <c r="G1188" s="5" t="n">
        <v>41940</v>
      </c>
      <c r="H1188" s="0" t="s">
        <v>2878</v>
      </c>
      <c r="I1188" s="0" t="s">
        <v>7869</v>
      </c>
      <c r="J1188" s="6" t="n">
        <v>5661</v>
      </c>
      <c r="K1188" s="0" t="s">
        <v>3218</v>
      </c>
      <c r="L1188" s="5" t="n">
        <v>41822</v>
      </c>
      <c r="M1188" s="0" t="s">
        <v>197</v>
      </c>
      <c r="N1188" s="0" t="s">
        <v>289</v>
      </c>
      <c r="O1188" s="0" t="s">
        <v>90</v>
      </c>
      <c r="P1188" s="0" t="s">
        <v>7870</v>
      </c>
      <c r="Q1188" s="0" t="n">
        <f aca="false">LOOKUP(A1188,'budget_gross.tsv'!A$2:A$8468,'budget_gross.tsv'!B$2:B$8468)</f>
        <v>5000000</v>
      </c>
      <c r="R1188" s="0" t="n">
        <f aca="false">LOOKUP(A1188,'budget_gross.tsv'!A$2:A$8468,'budget_gross.tsv'!C$2:C$8468)</f>
        <v>14444502</v>
      </c>
      <c r="S1188" s="1" t="n">
        <f aca="false">R1188-Q1188</f>
        <v>9444502</v>
      </c>
      <c r="T1188" s="2" t="n">
        <f aca="false">Q1188 * 1.04</f>
        <v>5200000</v>
      </c>
      <c r="U1188" s="2" t="n">
        <f aca="false">R1188 * 1.04</f>
        <v>15022282.08</v>
      </c>
      <c r="V1188" s="2" t="n">
        <f aca="false">S1188 * 1.04</f>
        <v>9822282.08</v>
      </c>
      <c r="W1188" s="1" t="n">
        <f aca="false">R1188/Q1188</f>
        <v>2.8889004</v>
      </c>
      <c r="X1188" s="3" t="n">
        <v>3</v>
      </c>
    </row>
    <row r="1189" customFormat="false" ht="15" hidden="false" customHeight="false" outlineLevel="0" collapsed="false">
      <c r="A1189" s="0" t="s">
        <v>7871</v>
      </c>
      <c r="B1189" s="0" t="s">
        <v>7872</v>
      </c>
      <c r="C1189" s="0" t="s">
        <v>7873</v>
      </c>
      <c r="D1189" s="0" t="s">
        <v>4016</v>
      </c>
      <c r="E1189" s="0" t="n">
        <v>6.1</v>
      </c>
      <c r="F1189" s="0" t="n">
        <v>54</v>
      </c>
      <c r="G1189" s="5" t="n">
        <v>41905</v>
      </c>
      <c r="H1189" s="0" t="s">
        <v>1432</v>
      </c>
      <c r="I1189" s="0" t="s">
        <v>7874</v>
      </c>
      <c r="J1189" s="6" t="n">
        <v>52120</v>
      </c>
      <c r="K1189" s="0" t="s">
        <v>7875</v>
      </c>
      <c r="L1189" s="5" t="n">
        <v>41830</v>
      </c>
      <c r="M1189" s="0" t="s">
        <v>42</v>
      </c>
      <c r="N1189" s="0" t="s">
        <v>6779</v>
      </c>
      <c r="O1189" s="0" t="s">
        <v>189</v>
      </c>
      <c r="P1189" s="0" t="s">
        <v>7876</v>
      </c>
      <c r="Q1189" s="0" t="n">
        <f aca="false">LOOKUP(A1189,'budget_gross.tsv'!A$2:A$8468,'budget_gross.tsv'!B$2:B$8468)</f>
        <v>4000000</v>
      </c>
      <c r="R1189" s="0" t="n">
        <f aca="false">LOOKUP(A1189,'budget_gross.tsv'!A$2:A$8468,'budget_gross.tsv'!C$2:C$8468)</f>
        <v>600896</v>
      </c>
      <c r="S1189" s="1" t="n">
        <f aca="false">R1189-Q1189</f>
        <v>-3399104</v>
      </c>
      <c r="T1189" s="2" t="n">
        <f aca="false">Q1189 * 1.04</f>
        <v>4160000</v>
      </c>
      <c r="U1189" s="2" t="n">
        <f aca="false">R1189 * 1.04</f>
        <v>624931.84</v>
      </c>
      <c r="V1189" s="2" t="n">
        <f aca="false">S1189 * 1.04</f>
        <v>-3535068.16</v>
      </c>
      <c r="W1189" s="1" t="n">
        <f aca="false">R1189/Q1189</f>
        <v>0.150224</v>
      </c>
      <c r="X1189" s="3" t="n">
        <v>1</v>
      </c>
    </row>
    <row r="1190" customFormat="false" ht="15" hidden="false" customHeight="false" outlineLevel="0" collapsed="false">
      <c r="A1190" s="0" t="s">
        <v>7877</v>
      </c>
      <c r="B1190" s="0" t="s">
        <v>7878</v>
      </c>
      <c r="C1190" s="0" t="s">
        <v>7879</v>
      </c>
      <c r="D1190" s="0" t="s">
        <v>4016</v>
      </c>
      <c r="E1190" s="0" t="n">
        <v>7.6</v>
      </c>
      <c r="F1190" s="0" t="n">
        <v>79</v>
      </c>
      <c r="G1190" s="5" t="n">
        <v>41975</v>
      </c>
      <c r="H1190" s="0" t="s">
        <v>95</v>
      </c>
      <c r="I1190" s="0" t="s">
        <v>7880</v>
      </c>
      <c r="J1190" s="6" t="n">
        <v>338880</v>
      </c>
      <c r="K1190" s="0" t="s">
        <v>5006</v>
      </c>
      <c r="L1190" s="5" t="n">
        <v>41831</v>
      </c>
      <c r="M1190" s="0" t="s">
        <v>1487</v>
      </c>
      <c r="N1190" s="0" t="s">
        <v>1130</v>
      </c>
      <c r="O1190" s="0" t="s">
        <v>7881</v>
      </c>
      <c r="P1190" s="0" t="s">
        <v>7882</v>
      </c>
      <c r="Q1190" s="0" t="n">
        <f aca="false">LOOKUP(A1190,'budget_gross.tsv'!A$2:A$8468,'budget_gross.tsv'!B$2:B$8468)</f>
        <v>170000000</v>
      </c>
      <c r="R1190" s="0" t="n">
        <f aca="false">LOOKUP(A1190,'budget_gross.tsv'!A$2:A$8468,'budget_gross.tsv'!C$2:C$8468)</f>
        <v>208545589</v>
      </c>
      <c r="S1190" s="1" t="n">
        <f aca="false">R1190-Q1190</f>
        <v>38545589</v>
      </c>
      <c r="T1190" s="2" t="n">
        <f aca="false">Q1190 * 1.04</f>
        <v>176800000</v>
      </c>
      <c r="U1190" s="2" t="n">
        <f aca="false">R1190 * 1.04</f>
        <v>216887412.56</v>
      </c>
      <c r="V1190" s="2" t="n">
        <f aca="false">S1190 * 1.04</f>
        <v>40087412.56</v>
      </c>
      <c r="W1190" s="1" t="n">
        <f aca="false">R1190/Q1190</f>
        <v>1.22673875882353</v>
      </c>
      <c r="X1190" s="3" t="n">
        <v>2</v>
      </c>
    </row>
    <row r="1191" customFormat="false" ht="15" hidden="false" customHeight="false" outlineLevel="0" collapsed="false">
      <c r="A1191" s="0" t="s">
        <v>7883</v>
      </c>
      <c r="B1191" s="0" t="s">
        <v>7884</v>
      </c>
      <c r="C1191" s="0" t="s">
        <v>7885</v>
      </c>
      <c r="D1191" s="0" t="s">
        <v>4016</v>
      </c>
      <c r="E1191" s="0" t="n">
        <v>3.6</v>
      </c>
      <c r="F1191" s="0" t="n">
        <v>11</v>
      </c>
      <c r="G1191" s="5" t="n">
        <v>41926</v>
      </c>
      <c r="H1191" s="0" t="s">
        <v>7886</v>
      </c>
      <c r="I1191" s="0" t="s">
        <v>7887</v>
      </c>
      <c r="J1191" s="6" t="n">
        <v>1319</v>
      </c>
      <c r="K1191" s="0" t="s">
        <v>7888</v>
      </c>
      <c r="L1191" s="5" t="n">
        <v>41838</v>
      </c>
      <c r="M1191" s="0" t="s">
        <v>1512</v>
      </c>
      <c r="N1191" s="0" t="s">
        <v>472</v>
      </c>
      <c r="O1191" s="0" t="s">
        <v>28</v>
      </c>
      <c r="P1191" s="0" t="s">
        <v>7889</v>
      </c>
      <c r="Q1191" s="0" t="n">
        <f aca="false">LOOKUP(A1191,'budget_gross.tsv'!A$2:A$8468,'budget_gross.tsv'!B$2:B$8468)</f>
        <v>1500000</v>
      </c>
      <c r="R1191" s="0" t="n">
        <f aca="false">LOOKUP(A1191,'budget_gross.tsv'!A$2:A$8468,'budget_gross.tsv'!C$2:C$8468)</f>
        <v>1557494</v>
      </c>
      <c r="S1191" s="1" t="n">
        <f aca="false">R1191-Q1191</f>
        <v>57494</v>
      </c>
      <c r="T1191" s="2" t="n">
        <f aca="false">Q1191 * 1.04</f>
        <v>1560000</v>
      </c>
      <c r="U1191" s="2" t="n">
        <f aca="false">R1191 * 1.04</f>
        <v>1619793.76</v>
      </c>
      <c r="V1191" s="2" t="n">
        <f aca="false">S1191 * 1.04</f>
        <v>59793.76</v>
      </c>
      <c r="W1191" s="1" t="n">
        <f aca="false">R1191/Q1191</f>
        <v>1.03832933333333</v>
      </c>
      <c r="X1191" s="3" t="n">
        <v>2</v>
      </c>
    </row>
    <row r="1192" customFormat="false" ht="15" hidden="false" customHeight="false" outlineLevel="0" collapsed="false">
      <c r="A1192" s="0" t="s">
        <v>7890</v>
      </c>
      <c r="B1192" s="0" t="s">
        <v>7891</v>
      </c>
      <c r="C1192" s="0" t="s">
        <v>7892</v>
      </c>
      <c r="D1192" s="0" t="s">
        <v>4016</v>
      </c>
      <c r="E1192" s="0" t="n">
        <v>5.8</v>
      </c>
      <c r="F1192" s="0" t="n">
        <v>38</v>
      </c>
      <c r="G1192" s="5" t="n">
        <v>41961</v>
      </c>
      <c r="H1192" s="0" t="s">
        <v>3452</v>
      </c>
      <c r="I1192" s="0" t="s">
        <v>7893</v>
      </c>
      <c r="J1192" s="6" t="n">
        <v>9943</v>
      </c>
      <c r="K1192" s="0" t="s">
        <v>2873</v>
      </c>
      <c r="L1192" s="5" t="n">
        <v>41845</v>
      </c>
      <c r="M1192" s="0" t="s">
        <v>272</v>
      </c>
      <c r="N1192" s="0" t="s">
        <v>437</v>
      </c>
      <c r="O1192" s="0" t="s">
        <v>90</v>
      </c>
      <c r="P1192" s="0" t="s">
        <v>7894</v>
      </c>
      <c r="Q1192" s="0" t="n">
        <f aca="false">LOOKUP(A1192,'budget_gross.tsv'!A$2:A$8468,'budget_gross.tsv'!B$2:B$8468)</f>
        <v>18000000</v>
      </c>
      <c r="R1192" s="0" t="n">
        <f aca="false">LOOKUP(A1192,'budget_gross.tsv'!A$2:A$8468,'budget_gross.tsv'!C$2:C$8468)</f>
        <v>15155772</v>
      </c>
      <c r="S1192" s="1" t="n">
        <f aca="false">R1192-Q1192</f>
        <v>-2844228</v>
      </c>
      <c r="T1192" s="2" t="n">
        <f aca="false">Q1192 * 1.04</f>
        <v>18720000</v>
      </c>
      <c r="U1192" s="2" t="n">
        <f aca="false">R1192 * 1.04</f>
        <v>15762002.88</v>
      </c>
      <c r="V1192" s="2" t="n">
        <f aca="false">S1192 * 1.04</f>
        <v>-2957997.12</v>
      </c>
      <c r="W1192" s="1" t="n">
        <f aca="false">R1192/Q1192</f>
        <v>0.841987333333333</v>
      </c>
      <c r="X1192" s="3" t="n">
        <v>1</v>
      </c>
    </row>
    <row r="1193" customFormat="false" ht="15" hidden="false" customHeight="false" outlineLevel="0" collapsed="false">
      <c r="A1193" s="0" t="s">
        <v>7895</v>
      </c>
      <c r="B1193" s="0" t="s">
        <v>7896</v>
      </c>
      <c r="C1193" s="0" t="s">
        <v>7897</v>
      </c>
      <c r="D1193" s="0" t="s">
        <v>4016</v>
      </c>
      <c r="E1193" s="0" t="n">
        <v>6</v>
      </c>
      <c r="F1193" s="0" t="n">
        <v>47</v>
      </c>
      <c r="G1193" s="5" t="n">
        <v>41947</v>
      </c>
      <c r="H1193" s="0" t="s">
        <v>194</v>
      </c>
      <c r="I1193" s="0" t="s">
        <v>7898</v>
      </c>
      <c r="J1193" s="6" t="n">
        <v>122960</v>
      </c>
      <c r="K1193" s="0" t="s">
        <v>6690</v>
      </c>
      <c r="L1193" s="5" t="n">
        <v>41845</v>
      </c>
      <c r="M1193" s="0" t="s">
        <v>375</v>
      </c>
      <c r="N1193" s="0" t="s">
        <v>801</v>
      </c>
      <c r="O1193" s="0" t="s">
        <v>290</v>
      </c>
      <c r="P1193" s="0" t="s">
        <v>7899</v>
      </c>
      <c r="Q1193" s="0" t="n">
        <f aca="false">LOOKUP(A1193,'budget_gross.tsv'!A$2:A$8468,'budget_gross.tsv'!B$2:B$8468)</f>
        <v>100000000</v>
      </c>
      <c r="R1193" s="0" t="n">
        <f aca="false">LOOKUP(A1193,'budget_gross.tsv'!A$2:A$8468,'budget_gross.tsv'!C$2:C$8468)</f>
        <v>72688614</v>
      </c>
      <c r="S1193" s="1" t="n">
        <f aca="false">R1193-Q1193</f>
        <v>-27311386</v>
      </c>
      <c r="T1193" s="2" t="n">
        <f aca="false">Q1193 * 1.04</f>
        <v>104000000</v>
      </c>
      <c r="U1193" s="2" t="n">
        <f aca="false">R1193 * 1.04</f>
        <v>75596158.56</v>
      </c>
      <c r="V1193" s="2" t="n">
        <f aca="false">S1193 * 1.04</f>
        <v>-28403841.44</v>
      </c>
      <c r="W1193" s="1" t="n">
        <f aca="false">R1193/Q1193</f>
        <v>0.72688614</v>
      </c>
      <c r="X1193" s="3" t="n">
        <v>1</v>
      </c>
    </row>
    <row r="1194" customFormat="false" ht="15" hidden="false" customHeight="false" outlineLevel="0" collapsed="false">
      <c r="A1194" s="0" t="s">
        <v>7900</v>
      </c>
      <c r="B1194" s="0" t="s">
        <v>7901</v>
      </c>
      <c r="C1194" s="0" t="s">
        <v>7902</v>
      </c>
      <c r="D1194" s="0" t="s">
        <v>4016</v>
      </c>
      <c r="E1194" s="0" t="n">
        <v>8.1</v>
      </c>
      <c r="F1194" s="0" t="n">
        <v>76</v>
      </c>
      <c r="G1194" s="5" t="n">
        <v>41982</v>
      </c>
      <c r="H1194" s="0" t="s">
        <v>147</v>
      </c>
      <c r="I1194" s="0" t="s">
        <v>7903</v>
      </c>
      <c r="J1194" s="6" t="n">
        <v>759579</v>
      </c>
      <c r="K1194" s="0" t="s">
        <v>7904</v>
      </c>
      <c r="L1194" s="5" t="n">
        <v>41852</v>
      </c>
      <c r="M1194" s="0" t="s">
        <v>365</v>
      </c>
      <c r="N1194" s="0" t="s">
        <v>1406</v>
      </c>
      <c r="O1194" s="0" t="s">
        <v>7905</v>
      </c>
      <c r="P1194" s="0" t="s">
        <v>7906</v>
      </c>
      <c r="Q1194" s="0" t="n">
        <f aca="false">LOOKUP(A1194,'budget_gross.tsv'!A$2:A$8468,'budget_gross.tsv'!B$2:B$8468)</f>
        <v>170000000</v>
      </c>
      <c r="R1194" s="0" t="n">
        <f aca="false">LOOKUP(A1194,'budget_gross.tsv'!A$2:A$8468,'budget_gross.tsv'!C$2:C$8468)</f>
        <v>333176600</v>
      </c>
      <c r="S1194" s="1" t="n">
        <f aca="false">R1194-Q1194</f>
        <v>163176600</v>
      </c>
      <c r="T1194" s="2" t="n">
        <f aca="false">Q1194 * 1.04</f>
        <v>176800000</v>
      </c>
      <c r="U1194" s="2" t="n">
        <f aca="false">R1194 * 1.04</f>
        <v>346503664</v>
      </c>
      <c r="V1194" s="2" t="n">
        <f aca="false">S1194 * 1.04</f>
        <v>169703664</v>
      </c>
      <c r="W1194" s="1" t="n">
        <f aca="false">R1194/Q1194</f>
        <v>1.95986235294118</v>
      </c>
      <c r="X1194" s="3" t="n">
        <v>2</v>
      </c>
    </row>
    <row r="1195" customFormat="false" ht="15" hidden="false" customHeight="false" outlineLevel="0" collapsed="false">
      <c r="A1195" s="0" t="s">
        <v>7907</v>
      </c>
      <c r="B1195" s="0" t="s">
        <v>7908</v>
      </c>
      <c r="C1195" s="0" t="s">
        <v>7909</v>
      </c>
      <c r="D1195" s="0" t="s">
        <v>4016</v>
      </c>
      <c r="E1195" s="0" t="n">
        <v>6.9</v>
      </c>
      <c r="F1195" s="0" t="n">
        <v>71</v>
      </c>
      <c r="G1195" s="5" t="n">
        <v>42010</v>
      </c>
      <c r="H1195" s="0" t="s">
        <v>86</v>
      </c>
      <c r="I1195" s="0" t="s">
        <v>7910</v>
      </c>
      <c r="J1195" s="6" t="n">
        <v>16961</v>
      </c>
      <c r="K1195" s="0" t="s">
        <v>6560</v>
      </c>
      <c r="L1195" s="5" t="n">
        <v>41852</v>
      </c>
      <c r="M1195" s="0" t="s">
        <v>4917</v>
      </c>
      <c r="N1195" s="0" t="s">
        <v>4659</v>
      </c>
      <c r="O1195" s="0" t="s">
        <v>4281</v>
      </c>
      <c r="P1195" s="0" t="s">
        <v>7911</v>
      </c>
      <c r="Q1195" s="0" t="n">
        <f aca="false">LOOKUP(A1195,'budget_gross.tsv'!A$2:A$8468,'budget_gross.tsv'!B$2:B$8468)</f>
        <v>30000000</v>
      </c>
      <c r="R1195" s="0" t="n">
        <f aca="false">LOOKUP(A1195,'budget_gross.tsv'!A$2:A$8468,'budget_gross.tsv'!C$2:C$8468)</f>
        <v>30513940</v>
      </c>
      <c r="S1195" s="1" t="n">
        <f aca="false">R1195-Q1195</f>
        <v>513940</v>
      </c>
      <c r="T1195" s="2" t="n">
        <f aca="false">Q1195 * 1.04</f>
        <v>31200000</v>
      </c>
      <c r="U1195" s="2" t="n">
        <f aca="false">R1195 * 1.04</f>
        <v>31734497.6</v>
      </c>
      <c r="V1195" s="2" t="n">
        <f aca="false">S1195 * 1.04</f>
        <v>534497.6</v>
      </c>
      <c r="W1195" s="1" t="n">
        <f aca="false">R1195/Q1195</f>
        <v>1.01713133333333</v>
      </c>
      <c r="X1195" s="3" t="n">
        <v>2</v>
      </c>
    </row>
    <row r="1196" customFormat="false" ht="15" hidden="false" customHeight="false" outlineLevel="0" collapsed="false">
      <c r="A1196" s="0" t="s">
        <v>7912</v>
      </c>
      <c r="B1196" s="0" t="s">
        <v>7913</v>
      </c>
      <c r="C1196" s="0" t="s">
        <v>7914</v>
      </c>
      <c r="D1196" s="0" t="s">
        <v>4016</v>
      </c>
      <c r="E1196" s="0" t="n">
        <v>5.9</v>
      </c>
      <c r="F1196" s="0" t="n">
        <v>31</v>
      </c>
      <c r="G1196" s="5" t="n">
        <v>41989</v>
      </c>
      <c r="H1196" s="0" t="s">
        <v>194</v>
      </c>
      <c r="I1196" s="0" t="s">
        <v>7915</v>
      </c>
      <c r="J1196" s="6" t="n">
        <v>179118</v>
      </c>
      <c r="K1196" s="0" t="s">
        <v>6344</v>
      </c>
      <c r="L1196" s="5" t="n">
        <v>41859</v>
      </c>
      <c r="M1196" s="0" t="s">
        <v>133</v>
      </c>
      <c r="N1196" s="0" t="s">
        <v>1370</v>
      </c>
      <c r="O1196" s="0" t="s">
        <v>1547</v>
      </c>
      <c r="P1196" s="0" t="s">
        <v>7916</v>
      </c>
      <c r="Q1196" s="0" t="n">
        <f aca="false">LOOKUP(A1196,'budget_gross.tsv'!A$2:A$8468,'budget_gross.tsv'!B$2:B$8468)</f>
        <v>125000000</v>
      </c>
      <c r="R1196" s="0" t="n">
        <f aca="false">LOOKUP(A1196,'budget_gross.tsv'!A$2:A$8468,'budget_gross.tsv'!C$2:C$8468)</f>
        <v>191204754</v>
      </c>
      <c r="S1196" s="1" t="n">
        <f aca="false">R1196-Q1196</f>
        <v>66204754</v>
      </c>
      <c r="T1196" s="2" t="n">
        <f aca="false">Q1196 * 1.04</f>
        <v>130000000</v>
      </c>
      <c r="U1196" s="2" t="n">
        <f aca="false">R1196 * 1.04</f>
        <v>198852944.16</v>
      </c>
      <c r="V1196" s="2" t="n">
        <f aca="false">S1196 * 1.04</f>
        <v>68852944.16</v>
      </c>
      <c r="W1196" s="1" t="n">
        <f aca="false">R1196/Q1196</f>
        <v>1.529638032</v>
      </c>
      <c r="X1196" s="3" t="n">
        <v>2</v>
      </c>
    </row>
    <row r="1197" customFormat="false" ht="15" hidden="false" customHeight="false" outlineLevel="0" collapsed="false">
      <c r="A1197" s="0" t="s">
        <v>7917</v>
      </c>
      <c r="B1197" s="0" t="s">
        <v>7918</v>
      </c>
      <c r="C1197" s="0" t="s">
        <v>7919</v>
      </c>
      <c r="D1197" s="0" t="s">
        <v>4016</v>
      </c>
      <c r="E1197" s="0" t="n">
        <v>5.8</v>
      </c>
      <c r="F1197" s="0" t="n">
        <v>44</v>
      </c>
      <c r="G1197" s="5" t="n">
        <v>41961</v>
      </c>
      <c r="H1197" s="0" t="s">
        <v>2273</v>
      </c>
      <c r="I1197" s="0" t="s">
        <v>7920</v>
      </c>
      <c r="J1197" s="6" t="n">
        <v>56603</v>
      </c>
      <c r="K1197" s="0" t="s">
        <v>7921</v>
      </c>
      <c r="L1197" s="5" t="n">
        <v>41859</v>
      </c>
      <c r="M1197" s="0" t="s">
        <v>223</v>
      </c>
      <c r="N1197" s="0" t="s">
        <v>863</v>
      </c>
      <c r="O1197" s="0" t="s">
        <v>781</v>
      </c>
      <c r="P1197" s="0" t="s">
        <v>7922</v>
      </c>
      <c r="Q1197" s="0" t="n">
        <f aca="false">LOOKUP(A1197,'budget_gross.tsv'!A$2:A$8468,'budget_gross.tsv'!B$2:B$8468)</f>
        <v>50000000</v>
      </c>
      <c r="R1197" s="0" t="n">
        <f aca="false">LOOKUP(A1197,'budget_gross.tsv'!A$2:A$8468,'budget_gross.tsv'!C$2:C$8468)</f>
        <v>47602194</v>
      </c>
      <c r="S1197" s="1" t="n">
        <f aca="false">R1197-Q1197</f>
        <v>-2397806</v>
      </c>
      <c r="T1197" s="2" t="n">
        <f aca="false">Q1197 * 1.04</f>
        <v>52000000</v>
      </c>
      <c r="U1197" s="2" t="n">
        <f aca="false">R1197 * 1.04</f>
        <v>49506281.76</v>
      </c>
      <c r="V1197" s="2" t="n">
        <f aca="false">S1197 * 1.04</f>
        <v>-2493718.24</v>
      </c>
      <c r="W1197" s="1" t="n">
        <f aca="false">R1197/Q1197</f>
        <v>0.95204388</v>
      </c>
      <c r="X1197" s="3" t="n">
        <v>1</v>
      </c>
    </row>
    <row r="1198" customFormat="false" ht="15" hidden="false" customHeight="false" outlineLevel="0" collapsed="false">
      <c r="A1198" s="0" t="s">
        <v>7923</v>
      </c>
      <c r="B1198" s="0" t="s">
        <v>7924</v>
      </c>
      <c r="C1198" s="0" t="s">
        <v>7925</v>
      </c>
      <c r="D1198" s="0" t="s">
        <v>4016</v>
      </c>
      <c r="E1198" s="0" t="n">
        <v>6</v>
      </c>
      <c r="F1198" s="0" t="n">
        <v>45</v>
      </c>
      <c r="G1198" s="5" t="n">
        <v>41947</v>
      </c>
      <c r="H1198" s="0" t="s">
        <v>2742</v>
      </c>
      <c r="I1198" s="0" t="s">
        <v>7926</v>
      </c>
      <c r="J1198" s="6" t="n">
        <v>27265</v>
      </c>
      <c r="K1198" s="0" t="s">
        <v>7927</v>
      </c>
      <c r="L1198" s="5" t="n">
        <v>41859</v>
      </c>
      <c r="M1198" s="0" t="s">
        <v>51</v>
      </c>
      <c r="N1198" s="0" t="s">
        <v>4502</v>
      </c>
      <c r="O1198" s="0" t="s">
        <v>28</v>
      </c>
      <c r="P1198" s="0" t="s">
        <v>7928</v>
      </c>
      <c r="Q1198" s="0" t="n">
        <f aca="false">LOOKUP(A1198,'budget_gross.tsv'!A$2:A$8468,'budget_gross.tsv'!B$2:B$8468)</f>
        <v>45000000</v>
      </c>
      <c r="R1198" s="0" t="n">
        <f aca="false">LOOKUP(A1198,'budget_gross.tsv'!A$2:A$8468,'budget_gross.tsv'!C$2:C$8468)</f>
        <v>14904384</v>
      </c>
      <c r="S1198" s="1" t="n">
        <f aca="false">R1198-Q1198</f>
        <v>-30095616</v>
      </c>
      <c r="T1198" s="2" t="n">
        <f aca="false">Q1198 * 1.04</f>
        <v>46800000</v>
      </c>
      <c r="U1198" s="2" t="n">
        <f aca="false">R1198 * 1.04</f>
        <v>15500559.36</v>
      </c>
      <c r="V1198" s="2" t="n">
        <f aca="false">S1198 * 1.04</f>
        <v>-31299440.64</v>
      </c>
      <c r="W1198" s="1" t="n">
        <f aca="false">R1198/Q1198</f>
        <v>0.331208533333333</v>
      </c>
      <c r="X1198" s="3" t="n">
        <v>1</v>
      </c>
    </row>
    <row r="1199" customFormat="false" ht="15" hidden="false" customHeight="false" outlineLevel="0" collapsed="false">
      <c r="A1199" s="0" t="s">
        <v>7929</v>
      </c>
      <c r="B1199" s="0" t="s">
        <v>7930</v>
      </c>
      <c r="C1199" s="0" t="s">
        <v>7931</v>
      </c>
      <c r="D1199" s="0" t="s">
        <v>4016</v>
      </c>
      <c r="E1199" s="0" t="n">
        <v>6.1</v>
      </c>
      <c r="F1199" s="0" t="n">
        <v>35</v>
      </c>
      <c r="G1199" s="5" t="n">
        <v>41968</v>
      </c>
      <c r="H1199" s="0" t="s">
        <v>7932</v>
      </c>
      <c r="I1199" s="0" t="s">
        <v>7933</v>
      </c>
      <c r="J1199" s="6" t="n">
        <v>138078</v>
      </c>
      <c r="K1199" s="0" t="s">
        <v>7934</v>
      </c>
      <c r="L1199" s="5" t="n">
        <v>41866</v>
      </c>
      <c r="M1199" s="0" t="s">
        <v>633</v>
      </c>
      <c r="N1199" s="0" t="s">
        <v>5403</v>
      </c>
      <c r="O1199" s="0" t="s">
        <v>1585</v>
      </c>
      <c r="P1199" s="0" t="s">
        <v>7935</v>
      </c>
      <c r="Q1199" s="0" t="n">
        <f aca="false">LOOKUP(A1199,'budget_gross.tsv'!A$2:A$8468,'budget_gross.tsv'!B$2:B$8468)</f>
        <v>90000000</v>
      </c>
      <c r="R1199" s="0" t="n">
        <f aca="false">LOOKUP(A1199,'budget_gross.tsv'!A$2:A$8468,'budget_gross.tsv'!C$2:C$8468)</f>
        <v>39322544</v>
      </c>
      <c r="S1199" s="1" t="n">
        <f aca="false">R1199-Q1199</f>
        <v>-50677456</v>
      </c>
      <c r="T1199" s="2" t="n">
        <f aca="false">Q1199 * 1.04</f>
        <v>93600000</v>
      </c>
      <c r="U1199" s="2" t="n">
        <f aca="false">R1199 * 1.04</f>
        <v>40895445.76</v>
      </c>
      <c r="V1199" s="2" t="n">
        <f aca="false">S1199 * 1.04</f>
        <v>-52704554.24</v>
      </c>
      <c r="W1199" s="1" t="n">
        <f aca="false">R1199/Q1199</f>
        <v>0.436917155555556</v>
      </c>
      <c r="X1199" s="3" t="n">
        <v>1</v>
      </c>
    </row>
    <row r="1200" customFormat="false" ht="15" hidden="false" customHeight="false" outlineLevel="0" collapsed="false">
      <c r="A1200" s="0" t="s">
        <v>7936</v>
      </c>
      <c r="B1200" s="0" t="s">
        <v>7937</v>
      </c>
      <c r="C1200" s="0" t="s">
        <v>7938</v>
      </c>
      <c r="D1200" s="0" t="s">
        <v>4016</v>
      </c>
      <c r="E1200" s="0" t="n">
        <v>6.8</v>
      </c>
      <c r="F1200" s="0" t="n">
        <v>59</v>
      </c>
      <c r="G1200" s="5" t="n">
        <v>41968</v>
      </c>
      <c r="H1200" s="0" t="s">
        <v>2755</v>
      </c>
      <c r="I1200" s="0" t="s">
        <v>7939</v>
      </c>
      <c r="J1200" s="6" t="n">
        <v>55707</v>
      </c>
      <c r="K1200" s="0" t="s">
        <v>7940</v>
      </c>
      <c r="L1200" s="5" t="n">
        <v>41866</v>
      </c>
      <c r="M1200" s="0" t="s">
        <v>375</v>
      </c>
      <c r="N1200" s="0" t="s">
        <v>428</v>
      </c>
      <c r="O1200" s="0" t="s">
        <v>1016</v>
      </c>
      <c r="P1200" s="0" t="s">
        <v>7941</v>
      </c>
      <c r="Q1200" s="0" t="n">
        <f aca="false">LOOKUP(A1200,'budget_gross.tsv'!A$2:A$8468,'budget_gross.tsv'!B$2:B$8468)</f>
        <v>11000000</v>
      </c>
      <c r="R1200" s="0" t="n">
        <f aca="false">LOOKUP(A1200,'budget_gross.tsv'!A$2:A$8468,'budget_gross.tsv'!C$2:C$8468)</f>
        <v>3452117</v>
      </c>
      <c r="S1200" s="1" t="n">
        <f aca="false">R1200-Q1200</f>
        <v>-7547883</v>
      </c>
      <c r="T1200" s="2" t="n">
        <f aca="false">Q1200 * 1.04</f>
        <v>11440000</v>
      </c>
      <c r="U1200" s="2" t="n">
        <f aca="false">R1200 * 1.04</f>
        <v>3590201.68</v>
      </c>
      <c r="V1200" s="2" t="n">
        <f aca="false">S1200 * 1.04</f>
        <v>-7849798.32</v>
      </c>
      <c r="W1200" s="1" t="n">
        <f aca="false">R1200/Q1200</f>
        <v>0.313828818181818</v>
      </c>
      <c r="X1200" s="3" t="n">
        <v>1</v>
      </c>
    </row>
    <row r="1201" customFormat="false" ht="15" hidden="false" customHeight="false" outlineLevel="0" collapsed="false">
      <c r="A1201" s="0" t="s">
        <v>7942</v>
      </c>
      <c r="B1201" s="0" t="s">
        <v>7943</v>
      </c>
      <c r="C1201" s="0" t="s">
        <v>7944</v>
      </c>
      <c r="D1201" s="0" t="s">
        <v>4016</v>
      </c>
      <c r="E1201" s="0" t="n">
        <v>6.6</v>
      </c>
      <c r="F1201" s="0" t="n">
        <v>22</v>
      </c>
      <c r="G1201" s="5" t="n">
        <v>41750</v>
      </c>
      <c r="H1201" s="0" t="s">
        <v>2496</v>
      </c>
      <c r="I1201" s="0" t="s">
        <v>7945</v>
      </c>
      <c r="J1201" s="6" t="n">
        <v>18817</v>
      </c>
      <c r="K1201" s="0" t="s">
        <v>7946</v>
      </c>
      <c r="L1201" s="5" t="n">
        <v>41886</v>
      </c>
      <c r="M1201" s="0" t="s">
        <v>427</v>
      </c>
      <c r="N1201" s="0" t="s">
        <v>437</v>
      </c>
      <c r="O1201" s="0" t="s">
        <v>90</v>
      </c>
      <c r="P1201" s="0" t="s">
        <v>7947</v>
      </c>
      <c r="Q1201" s="0" t="n">
        <f aca="false">LOOKUP(A1201,'budget_gross.tsv'!A$2:A$8468,'budget_gross.tsv'!B$2:B$8468)</f>
        <v>6000000</v>
      </c>
      <c r="R1201" s="0" t="n">
        <f aca="false">LOOKUP(A1201,'budget_gross.tsv'!A$2:A$8468,'budget_gross.tsv'!C$2:C$8468)</f>
        <v>11766</v>
      </c>
      <c r="S1201" s="1" t="n">
        <f aca="false">R1201-Q1201</f>
        <v>-5988234</v>
      </c>
      <c r="T1201" s="2" t="n">
        <f aca="false">Q1201 * 1.04</f>
        <v>6240000</v>
      </c>
      <c r="U1201" s="2" t="n">
        <f aca="false">R1201 * 1.04</f>
        <v>12236.64</v>
      </c>
      <c r="V1201" s="2" t="n">
        <f aca="false">S1201 * 1.04</f>
        <v>-6227763.36</v>
      </c>
      <c r="W1201" s="1" t="n">
        <f aca="false">R1201/Q1201</f>
        <v>0.001961</v>
      </c>
      <c r="X1201" s="3" t="n">
        <v>1</v>
      </c>
    </row>
    <row r="1202" customFormat="false" ht="15" hidden="false" customHeight="false" outlineLevel="0" collapsed="false">
      <c r="A1202" s="0" t="s">
        <v>7948</v>
      </c>
      <c r="B1202" s="0" t="s">
        <v>7949</v>
      </c>
      <c r="C1202" s="0" t="s">
        <v>7950</v>
      </c>
      <c r="D1202" s="0" t="s">
        <v>4016</v>
      </c>
      <c r="E1202" s="0" t="n">
        <v>5.6</v>
      </c>
      <c r="F1202" s="0" t="n">
        <v>26</v>
      </c>
      <c r="G1202" s="5" t="n">
        <v>42010</v>
      </c>
      <c r="H1202" s="0" t="s">
        <v>7951</v>
      </c>
      <c r="I1202" s="0" t="s">
        <v>7952</v>
      </c>
      <c r="J1202" s="6" t="n">
        <v>13849</v>
      </c>
      <c r="K1202" s="0" t="s">
        <v>7953</v>
      </c>
      <c r="L1202" s="5" t="n">
        <v>41894</v>
      </c>
      <c r="M1202" s="0" t="s">
        <v>70</v>
      </c>
      <c r="N1202" s="0" t="s">
        <v>7954</v>
      </c>
      <c r="O1202" s="0" t="s">
        <v>2071</v>
      </c>
      <c r="P1202" s="0" t="s">
        <v>7955</v>
      </c>
      <c r="Q1202" s="0" t="n">
        <f aca="false">LOOKUP(A1202,'budget_gross.tsv'!A$2:A$8468,'budget_gross.tsv'!B$2:B$8468)</f>
        <v>13200000</v>
      </c>
      <c r="R1202" s="0" t="n">
        <f aca="false">LOOKUP(A1202,'budget_gross.tsv'!A$2:A$8468,'budget_gross.tsv'!C$2:C$8468)</f>
        <v>52543632</v>
      </c>
      <c r="S1202" s="1" t="n">
        <f aca="false">R1202-Q1202</f>
        <v>39343632</v>
      </c>
      <c r="T1202" s="2" t="n">
        <f aca="false">Q1202 * 1.04</f>
        <v>13728000</v>
      </c>
      <c r="U1202" s="2" t="n">
        <f aca="false">R1202 * 1.04</f>
        <v>54645377.28</v>
      </c>
      <c r="V1202" s="2" t="n">
        <f aca="false">S1202 * 1.04</f>
        <v>40917377.28</v>
      </c>
      <c r="W1202" s="1" t="n">
        <f aca="false">R1202/Q1202</f>
        <v>3.98057818181818</v>
      </c>
      <c r="X1202" s="3" t="n">
        <v>3</v>
      </c>
    </row>
    <row r="1203" customFormat="false" ht="15" hidden="false" customHeight="false" outlineLevel="0" collapsed="false">
      <c r="A1203" s="0" t="s">
        <v>7956</v>
      </c>
      <c r="B1203" s="0" t="s">
        <v>7957</v>
      </c>
      <c r="C1203" s="0" t="s">
        <v>7958</v>
      </c>
      <c r="D1203" s="0" t="s">
        <v>4016</v>
      </c>
      <c r="E1203" s="0" t="n">
        <v>4.4</v>
      </c>
      <c r="F1203" s="0" t="n">
        <v>9</v>
      </c>
      <c r="G1203" s="5" t="n">
        <v>42010</v>
      </c>
      <c r="H1203" s="0" t="s">
        <v>7097</v>
      </c>
      <c r="I1203" s="0" t="s">
        <v>7959</v>
      </c>
      <c r="J1203" s="6" t="n">
        <v>2120</v>
      </c>
      <c r="K1203" s="0" t="s">
        <v>7960</v>
      </c>
      <c r="L1203" s="5" t="n">
        <v>41894</v>
      </c>
      <c r="M1203" s="0" t="s">
        <v>258</v>
      </c>
      <c r="N1203" s="0" t="s">
        <v>5268</v>
      </c>
      <c r="O1203" s="0" t="s">
        <v>90</v>
      </c>
      <c r="P1203" s="0" t="s">
        <v>7961</v>
      </c>
      <c r="Q1203" s="0" t="n">
        <f aca="false">LOOKUP(A1203,'budget_gross.tsv'!A$2:A$8468,'budget_gross.tsv'!B$2:B$8468)</f>
        <v>5000000</v>
      </c>
      <c r="R1203" s="0" t="n">
        <f aca="false">LOOKUP(A1203,'budget_gross.tsv'!A$2:A$8468,'budget_gross.tsv'!C$2:C$8468)</f>
        <v>830210</v>
      </c>
      <c r="S1203" s="1" t="n">
        <f aca="false">R1203-Q1203</f>
        <v>-4169790</v>
      </c>
      <c r="T1203" s="2" t="n">
        <f aca="false">Q1203 * 1.04</f>
        <v>5200000</v>
      </c>
      <c r="U1203" s="2" t="n">
        <f aca="false">R1203 * 1.04</f>
        <v>863418.4</v>
      </c>
      <c r="V1203" s="2" t="n">
        <f aca="false">S1203 * 1.04</f>
        <v>-4336581.6</v>
      </c>
      <c r="W1203" s="1" t="n">
        <f aca="false">R1203/Q1203</f>
        <v>0.166042</v>
      </c>
      <c r="X1203" s="3" t="n">
        <v>1</v>
      </c>
    </row>
    <row r="1204" customFormat="false" ht="15" hidden="false" customHeight="false" outlineLevel="0" collapsed="false">
      <c r="A1204" s="0" t="s">
        <v>7962</v>
      </c>
      <c r="B1204" s="0" t="s">
        <v>7963</v>
      </c>
      <c r="C1204" s="0" t="s">
        <v>7964</v>
      </c>
      <c r="D1204" s="0" t="s">
        <v>4016</v>
      </c>
      <c r="E1204" s="0" t="n">
        <v>6.8</v>
      </c>
      <c r="F1204" s="0" t="n">
        <v>57</v>
      </c>
      <c r="G1204" s="5" t="n">
        <v>41989</v>
      </c>
      <c r="H1204" s="0" t="s">
        <v>95</v>
      </c>
      <c r="I1204" s="0" t="s">
        <v>7965</v>
      </c>
      <c r="J1204" s="6" t="n">
        <v>336184</v>
      </c>
      <c r="K1204" s="0" t="s">
        <v>7966</v>
      </c>
      <c r="L1204" s="5" t="n">
        <v>41901</v>
      </c>
      <c r="M1204" s="0" t="s">
        <v>756</v>
      </c>
      <c r="N1204" s="0" t="s">
        <v>7967</v>
      </c>
      <c r="O1204" s="0" t="s">
        <v>4288</v>
      </c>
      <c r="P1204" s="0" t="s">
        <v>7968</v>
      </c>
      <c r="Q1204" s="0" t="n">
        <f aca="false">LOOKUP(A1204,'budget_gross.tsv'!A$2:A$8468,'budget_gross.tsv'!B$2:B$8468)</f>
        <v>34000000</v>
      </c>
      <c r="R1204" s="0" t="n">
        <f aca="false">LOOKUP(A1204,'budget_gross.tsv'!A$2:A$8468,'budget_gross.tsv'!C$2:C$8468)</f>
        <v>102427862</v>
      </c>
      <c r="S1204" s="1" t="n">
        <f aca="false">R1204-Q1204</f>
        <v>68427862</v>
      </c>
      <c r="T1204" s="2" t="n">
        <f aca="false">Q1204 * 1.04</f>
        <v>35360000</v>
      </c>
      <c r="U1204" s="2" t="n">
        <f aca="false">R1204 * 1.04</f>
        <v>106524976.48</v>
      </c>
      <c r="V1204" s="2" t="n">
        <f aca="false">S1204 * 1.04</f>
        <v>71164976.48</v>
      </c>
      <c r="W1204" s="1" t="n">
        <f aca="false">R1204/Q1204</f>
        <v>3.01258417647059</v>
      </c>
      <c r="X1204" s="3" t="n">
        <v>3</v>
      </c>
    </row>
    <row r="1205" customFormat="false" ht="15" hidden="false" customHeight="false" outlineLevel="0" collapsed="false">
      <c r="A1205" s="0" t="s">
        <v>7969</v>
      </c>
      <c r="B1205" s="0" t="s">
        <v>7970</v>
      </c>
      <c r="C1205" s="0" t="s">
        <v>7971</v>
      </c>
      <c r="D1205" s="0" t="s">
        <v>4016</v>
      </c>
      <c r="E1205" s="0" t="n">
        <v>3.1</v>
      </c>
      <c r="F1205" s="0" t="n">
        <v>12</v>
      </c>
      <c r="G1205" s="5" t="n">
        <v>42010</v>
      </c>
      <c r="H1205" s="0" t="s">
        <v>255</v>
      </c>
      <c r="I1205" s="0" t="s">
        <v>7972</v>
      </c>
      <c r="J1205" s="6" t="n">
        <v>27065</v>
      </c>
      <c r="K1205" s="0" t="s">
        <v>7973</v>
      </c>
      <c r="L1205" s="5" t="n">
        <v>41915</v>
      </c>
      <c r="M1205" s="0" t="s">
        <v>879</v>
      </c>
      <c r="N1205" s="0" t="s">
        <v>6025</v>
      </c>
      <c r="O1205" s="0" t="s">
        <v>537</v>
      </c>
      <c r="P1205" s="0" t="s">
        <v>7974</v>
      </c>
      <c r="Q1205" s="0" t="n">
        <f aca="false">LOOKUP(A1205,'budget_gross.tsv'!A$2:A$8468,'budget_gross.tsv'!B$2:B$8468)</f>
        <v>16000000</v>
      </c>
      <c r="R1205" s="0" t="n">
        <f aca="false">LOOKUP(A1205,'budget_gross.tsv'!A$2:A$8468,'budget_gross.tsv'!C$2:C$8468)</f>
        <v>13998282</v>
      </c>
      <c r="S1205" s="1" t="n">
        <f aca="false">R1205-Q1205</f>
        <v>-2001718</v>
      </c>
      <c r="T1205" s="2" t="n">
        <f aca="false">Q1205 * 1.04</f>
        <v>16640000</v>
      </c>
      <c r="U1205" s="2" t="n">
        <f aca="false">R1205 * 1.04</f>
        <v>14558213.28</v>
      </c>
      <c r="V1205" s="2" t="n">
        <f aca="false">S1205 * 1.04</f>
        <v>-2081786.72</v>
      </c>
      <c r="W1205" s="1" t="n">
        <f aca="false">R1205/Q1205</f>
        <v>0.874892625</v>
      </c>
      <c r="X1205" s="3" t="n">
        <v>1</v>
      </c>
    </row>
    <row r="1206" customFormat="false" ht="15" hidden="false" customHeight="false" outlineLevel="0" collapsed="false">
      <c r="A1206" s="0" t="s">
        <v>7975</v>
      </c>
      <c r="B1206" s="0" t="s">
        <v>7976</v>
      </c>
      <c r="C1206" s="0" t="s">
        <v>7977</v>
      </c>
      <c r="D1206" s="0" t="s">
        <v>4016</v>
      </c>
      <c r="E1206" s="0" t="n">
        <v>6.3</v>
      </c>
      <c r="F1206" s="0" t="n">
        <v>40</v>
      </c>
      <c r="G1206" s="5" t="n">
        <v>42038</v>
      </c>
      <c r="H1206" s="0" t="s">
        <v>86</v>
      </c>
      <c r="I1206" s="0" t="s">
        <v>7978</v>
      </c>
      <c r="J1206" s="6" t="n">
        <v>148801</v>
      </c>
      <c r="K1206" s="0" t="s">
        <v>7979</v>
      </c>
      <c r="L1206" s="5" t="n">
        <v>41922</v>
      </c>
      <c r="M1206" s="0" t="s">
        <v>60</v>
      </c>
      <c r="N1206" s="0" t="s">
        <v>6025</v>
      </c>
      <c r="O1206" s="0" t="s">
        <v>1216</v>
      </c>
      <c r="P1206" s="0" t="s">
        <v>7980</v>
      </c>
      <c r="Q1206" s="0" t="n">
        <f aca="false">LOOKUP(A1206,'budget_gross.tsv'!A$2:A$8468,'budget_gross.tsv'!B$2:B$8468)</f>
        <v>70000000</v>
      </c>
      <c r="R1206" s="0" t="n">
        <f aca="false">LOOKUP(A1206,'budget_gross.tsv'!A$2:A$8468,'budget_gross.tsv'!C$2:C$8468)</f>
        <v>56280355</v>
      </c>
      <c r="S1206" s="1" t="n">
        <f aca="false">R1206-Q1206</f>
        <v>-13719645</v>
      </c>
      <c r="T1206" s="2" t="n">
        <f aca="false">Q1206 * 1.04</f>
        <v>72800000</v>
      </c>
      <c r="U1206" s="2" t="n">
        <f aca="false">R1206 * 1.04</f>
        <v>58531569.2</v>
      </c>
      <c r="V1206" s="2" t="n">
        <f aca="false">S1206 * 1.04</f>
        <v>-14268430.8</v>
      </c>
      <c r="W1206" s="1" t="n">
        <f aca="false">R1206/Q1206</f>
        <v>0.804005071428571</v>
      </c>
      <c r="X1206" s="3" t="n">
        <v>1</v>
      </c>
    </row>
    <row r="1207" customFormat="false" ht="15" hidden="false" customHeight="false" outlineLevel="0" collapsed="false">
      <c r="A1207" s="0" t="s">
        <v>7981</v>
      </c>
      <c r="B1207" s="0" t="s">
        <v>7982</v>
      </c>
      <c r="C1207" s="0" t="s">
        <v>7983</v>
      </c>
      <c r="D1207" s="0" t="s">
        <v>4016</v>
      </c>
      <c r="E1207" s="0" t="n">
        <v>6.7</v>
      </c>
      <c r="F1207" s="0" t="n">
        <v>29</v>
      </c>
      <c r="G1207" s="5" t="n">
        <v>42038</v>
      </c>
      <c r="H1207" s="0" t="s">
        <v>3003</v>
      </c>
      <c r="I1207" s="0" t="s">
        <v>7984</v>
      </c>
      <c r="J1207" s="6" t="n">
        <v>49466</v>
      </c>
      <c r="K1207" s="0" t="s">
        <v>4418</v>
      </c>
      <c r="L1207" s="5" t="n">
        <v>41929</v>
      </c>
      <c r="M1207" s="0" t="s">
        <v>355</v>
      </c>
      <c r="N1207" s="0" t="s">
        <v>394</v>
      </c>
      <c r="O1207" s="0" t="s">
        <v>28</v>
      </c>
      <c r="P1207" s="0" t="s">
        <v>7985</v>
      </c>
      <c r="Q1207" s="0" t="n">
        <f aca="false">LOOKUP(A1207,'budget_gross.tsv'!A$2:A$8468,'budget_gross.tsv'!B$2:B$8468)</f>
        <v>26000000</v>
      </c>
      <c r="R1207" s="0" t="n">
        <f aca="false">LOOKUP(A1207,'budget_gross.tsv'!A$2:A$8468,'budget_gross.tsv'!C$2:C$8468)</f>
        <v>26761283</v>
      </c>
      <c r="S1207" s="1" t="n">
        <f aca="false">R1207-Q1207</f>
        <v>761283</v>
      </c>
      <c r="T1207" s="2" t="n">
        <f aca="false">Q1207 * 1.04</f>
        <v>27040000</v>
      </c>
      <c r="U1207" s="2" t="n">
        <f aca="false">R1207 * 1.04</f>
        <v>27831734.32</v>
      </c>
      <c r="V1207" s="2" t="n">
        <f aca="false">S1207 * 1.04</f>
        <v>791734.32</v>
      </c>
      <c r="W1207" s="1" t="n">
        <f aca="false">R1207/Q1207</f>
        <v>1.02928011538462</v>
      </c>
      <c r="X1207" s="3" t="n">
        <v>2</v>
      </c>
    </row>
    <row r="1208" customFormat="false" ht="15" hidden="false" customHeight="false" outlineLevel="0" collapsed="false">
      <c r="A1208" s="0" t="s">
        <v>7986</v>
      </c>
      <c r="B1208" s="0" t="s">
        <v>7987</v>
      </c>
      <c r="C1208" s="0" t="s">
        <v>7988</v>
      </c>
      <c r="D1208" s="0" t="s">
        <v>4016</v>
      </c>
      <c r="E1208" s="0" t="n">
        <v>4.4</v>
      </c>
      <c r="F1208" s="0" t="n">
        <v>38</v>
      </c>
      <c r="G1208" s="5" t="n">
        <v>42038</v>
      </c>
      <c r="H1208" s="0" t="s">
        <v>86</v>
      </c>
      <c r="I1208" s="0" t="s">
        <v>7989</v>
      </c>
      <c r="J1208" s="6" t="n">
        <v>37506</v>
      </c>
      <c r="K1208" s="0" t="s">
        <v>7990</v>
      </c>
      <c r="L1208" s="5" t="n">
        <v>41936</v>
      </c>
      <c r="M1208" s="0" t="s">
        <v>223</v>
      </c>
      <c r="N1208" s="0" t="s">
        <v>4788</v>
      </c>
      <c r="O1208" s="0" t="s">
        <v>117</v>
      </c>
      <c r="P1208" s="0" t="s">
        <v>7991</v>
      </c>
      <c r="Q1208" s="0" t="n">
        <f aca="false">LOOKUP(A1208,'budget_gross.tsv'!A$2:A$8468,'budget_gross.tsv'!B$2:B$8468)</f>
        <v>5000000</v>
      </c>
      <c r="R1208" s="0" t="n">
        <f aca="false">LOOKUP(A1208,'budget_gross.tsv'!A$2:A$8468,'budget_gross.tsv'!C$2:C$8468)</f>
        <v>50856010</v>
      </c>
      <c r="S1208" s="1" t="n">
        <f aca="false">R1208-Q1208</f>
        <v>45856010</v>
      </c>
      <c r="T1208" s="2" t="n">
        <f aca="false">Q1208 * 1.04</f>
        <v>5200000</v>
      </c>
      <c r="U1208" s="2" t="n">
        <f aca="false">R1208 * 1.04</f>
        <v>52890250.4</v>
      </c>
      <c r="V1208" s="2" t="n">
        <f aca="false">S1208 * 1.04</f>
        <v>47690250.4</v>
      </c>
      <c r="W1208" s="1" t="n">
        <f aca="false">R1208/Q1208</f>
        <v>10.171202</v>
      </c>
      <c r="X1208" s="3" t="n">
        <v>4</v>
      </c>
    </row>
    <row r="1209" customFormat="false" ht="15" hidden="false" customHeight="false" outlineLevel="0" collapsed="false">
      <c r="A1209" s="0" t="s">
        <v>7992</v>
      </c>
      <c r="B1209" s="0" t="s">
        <v>7993</v>
      </c>
      <c r="C1209" s="0" t="s">
        <v>7994</v>
      </c>
      <c r="D1209" s="0" t="s">
        <v>4016</v>
      </c>
      <c r="E1209" s="0" t="n">
        <v>7.3</v>
      </c>
      <c r="F1209" s="0" t="n">
        <v>64</v>
      </c>
      <c r="G1209" s="5" t="n">
        <v>42052</v>
      </c>
      <c r="H1209" s="0" t="s">
        <v>2461</v>
      </c>
      <c r="I1209" s="0" t="s">
        <v>7995</v>
      </c>
      <c r="J1209" s="6" t="n">
        <v>81067</v>
      </c>
      <c r="K1209" s="0" t="s">
        <v>7996</v>
      </c>
      <c r="L1209" s="5" t="n">
        <v>41936</v>
      </c>
      <c r="M1209" s="0" t="s">
        <v>165</v>
      </c>
      <c r="N1209" s="0" t="s">
        <v>356</v>
      </c>
      <c r="O1209" s="0" t="s">
        <v>7997</v>
      </c>
      <c r="P1209" s="0" t="s">
        <v>7998</v>
      </c>
      <c r="Q1209" s="0" t="n">
        <f aca="false">LOOKUP(A1209,'budget_gross.tsv'!A$2:A$8468,'budget_gross.tsv'!B$2:B$8468)</f>
        <v>13000000</v>
      </c>
      <c r="R1209" s="0" t="n">
        <f aca="false">LOOKUP(A1209,'budget_gross.tsv'!A$2:A$8468,'budget_gross.tsv'!C$2:C$8468)</f>
        <v>44134898</v>
      </c>
      <c r="S1209" s="1" t="n">
        <f aca="false">R1209-Q1209</f>
        <v>31134898</v>
      </c>
      <c r="T1209" s="2" t="n">
        <f aca="false">Q1209 * 1.04</f>
        <v>13520000</v>
      </c>
      <c r="U1209" s="2" t="n">
        <f aca="false">R1209 * 1.04</f>
        <v>45900293.92</v>
      </c>
      <c r="V1209" s="2" t="n">
        <f aca="false">S1209 * 1.04</f>
        <v>32380293.92</v>
      </c>
      <c r="W1209" s="1" t="n">
        <f aca="false">R1209/Q1209</f>
        <v>3.39499215384615</v>
      </c>
      <c r="X1209" s="3" t="n">
        <v>3</v>
      </c>
    </row>
    <row r="1210" customFormat="false" ht="15" hidden="false" customHeight="false" outlineLevel="0" collapsed="false">
      <c r="A1210" s="0" t="s">
        <v>7999</v>
      </c>
      <c r="B1210" s="0" t="s">
        <v>8000</v>
      </c>
      <c r="C1210" s="0" t="s">
        <v>8001</v>
      </c>
      <c r="D1210" s="0" t="s">
        <v>4016</v>
      </c>
      <c r="E1210" s="0" t="n">
        <v>6.4</v>
      </c>
      <c r="F1210" s="0" t="n">
        <v>45</v>
      </c>
      <c r="G1210" s="0" t="s">
        <v>28</v>
      </c>
      <c r="H1210" s="0" t="s">
        <v>8002</v>
      </c>
      <c r="I1210" s="0" t="s">
        <v>8003</v>
      </c>
      <c r="J1210" s="6" t="n">
        <v>1265</v>
      </c>
      <c r="K1210" s="0" t="s">
        <v>8004</v>
      </c>
      <c r="L1210" s="5" t="n">
        <v>41936</v>
      </c>
      <c r="M1210" s="0" t="s">
        <v>375</v>
      </c>
      <c r="N1210" s="0" t="s">
        <v>3297</v>
      </c>
      <c r="O1210" s="0" t="s">
        <v>117</v>
      </c>
      <c r="P1210" s="0" t="s">
        <v>8005</v>
      </c>
      <c r="Q1210" s="0" t="n">
        <f aca="false">LOOKUP(A1210,'budget_gross.tsv'!A$2:A$8468,'budget_gross.tsv'!B$2:B$8468)</f>
        <v>1000000</v>
      </c>
      <c r="R1210" s="0" t="n">
        <f aca="false">LOOKUP(A1210,'budget_gross.tsv'!A$2:A$8468,'budget_gross.tsv'!C$2:C$8468)</f>
        <v>485128</v>
      </c>
      <c r="S1210" s="1" t="n">
        <f aca="false">R1210-Q1210</f>
        <v>-514872</v>
      </c>
      <c r="T1210" s="2" t="n">
        <f aca="false">Q1210 * 1.04</f>
        <v>1040000</v>
      </c>
      <c r="U1210" s="2" t="n">
        <f aca="false">R1210 * 1.04</f>
        <v>504533.12</v>
      </c>
      <c r="V1210" s="2" t="n">
        <f aca="false">S1210 * 1.04</f>
        <v>-535466.88</v>
      </c>
      <c r="W1210" s="1" t="n">
        <f aca="false">R1210/Q1210</f>
        <v>0.485128</v>
      </c>
      <c r="X1210" s="3" t="n">
        <v>1</v>
      </c>
    </row>
    <row r="1211" customFormat="false" ht="15" hidden="false" customHeight="false" outlineLevel="0" collapsed="false">
      <c r="A1211" s="0" t="s">
        <v>8006</v>
      </c>
      <c r="B1211" s="0" t="s">
        <v>8007</v>
      </c>
      <c r="C1211" s="0" t="s">
        <v>8008</v>
      </c>
      <c r="D1211" s="0" t="s">
        <v>4016</v>
      </c>
      <c r="E1211" s="0" t="n">
        <v>6.5</v>
      </c>
      <c r="F1211" s="0" t="n">
        <v>37</v>
      </c>
      <c r="G1211" s="5" t="n">
        <v>41758</v>
      </c>
      <c r="H1211" s="0" t="s">
        <v>2496</v>
      </c>
      <c r="I1211" s="0" t="s">
        <v>8009</v>
      </c>
      <c r="J1211" s="6" t="n">
        <v>6930</v>
      </c>
      <c r="K1211" s="0" t="s">
        <v>8010</v>
      </c>
      <c r="L1211" s="5" t="n">
        <v>41941</v>
      </c>
      <c r="M1211" s="0" t="s">
        <v>133</v>
      </c>
      <c r="N1211" s="0" t="s">
        <v>446</v>
      </c>
      <c r="O1211" s="0" t="s">
        <v>698</v>
      </c>
      <c r="P1211" s="0" t="s">
        <v>8011</v>
      </c>
      <c r="Q1211" s="0" t="n">
        <f aca="false">LOOKUP(A1211,'budget_gross.tsv'!A$2:A$8468,'budget_gross.tsv'!B$2:B$8468)</f>
        <v>3300000</v>
      </c>
      <c r="R1211" s="0" t="n">
        <f aca="false">LOOKUP(A1211,'budget_gross.tsv'!A$2:A$8468,'budget_gross.tsv'!C$2:C$8468)</f>
        <v>1359563</v>
      </c>
      <c r="S1211" s="1" t="n">
        <f aca="false">R1211-Q1211</f>
        <v>-1940437</v>
      </c>
      <c r="T1211" s="2" t="n">
        <f aca="false">Q1211 * 1.04</f>
        <v>3432000</v>
      </c>
      <c r="U1211" s="2" t="n">
        <f aca="false">R1211 * 1.04</f>
        <v>1413945.52</v>
      </c>
      <c r="V1211" s="2" t="n">
        <f aca="false">S1211 * 1.04</f>
        <v>-2018054.48</v>
      </c>
      <c r="W1211" s="1" t="n">
        <f aca="false">R1211/Q1211</f>
        <v>0.411988787878788</v>
      </c>
      <c r="X1211" s="3" t="n">
        <v>1</v>
      </c>
    </row>
    <row r="1212" customFormat="false" ht="15" hidden="false" customHeight="false" outlineLevel="0" collapsed="false">
      <c r="A1212" s="0" t="s">
        <v>8012</v>
      </c>
      <c r="B1212" s="0" t="s">
        <v>8013</v>
      </c>
      <c r="C1212" s="0" t="s">
        <v>8014</v>
      </c>
      <c r="D1212" s="0" t="s">
        <v>4016</v>
      </c>
      <c r="E1212" s="0" t="n">
        <v>4.9</v>
      </c>
      <c r="F1212" s="0" t="s">
        <v>28</v>
      </c>
      <c r="G1212" s="5" t="n">
        <v>38440</v>
      </c>
      <c r="H1212" s="0" t="s">
        <v>2496</v>
      </c>
      <c r="I1212" s="0" t="s">
        <v>8015</v>
      </c>
      <c r="J1212" s="6" t="n">
        <v>2725</v>
      </c>
      <c r="K1212" s="0" t="s">
        <v>6295</v>
      </c>
      <c r="L1212" s="5" t="n">
        <v>41949</v>
      </c>
      <c r="M1212" s="0" t="s">
        <v>124</v>
      </c>
      <c r="N1212" s="0" t="s">
        <v>4788</v>
      </c>
      <c r="O1212" s="0" t="s">
        <v>28</v>
      </c>
      <c r="P1212" s="0" t="s">
        <v>8016</v>
      </c>
      <c r="Q1212" s="0" t="n">
        <f aca="false">LOOKUP(A1212,'budget_gross.tsv'!A$2:A$8468,'budget_gross.tsv'!B$2:B$8468)</f>
        <v>7000000</v>
      </c>
      <c r="R1212" s="0" t="n">
        <f aca="false">LOOKUP(A1212,'budget_gross.tsv'!A$2:A$8468,'budget_gross.tsv'!C$2:C$8468)</f>
        <v>4239</v>
      </c>
      <c r="S1212" s="1" t="n">
        <f aca="false">R1212-Q1212</f>
        <v>-6995761</v>
      </c>
      <c r="T1212" s="2" t="n">
        <f aca="false">Q1212 * 1.04</f>
        <v>7280000</v>
      </c>
      <c r="U1212" s="2" t="n">
        <f aca="false">R1212 * 1.04</f>
        <v>4408.56</v>
      </c>
      <c r="V1212" s="2" t="n">
        <f aca="false">S1212 * 1.04</f>
        <v>-7275591.44</v>
      </c>
      <c r="W1212" s="1" t="n">
        <f aca="false">R1212/Q1212</f>
        <v>0.000605571428571429</v>
      </c>
      <c r="X1212" s="3" t="n">
        <v>1</v>
      </c>
    </row>
    <row r="1213" customFormat="false" ht="15" hidden="false" customHeight="false" outlineLevel="0" collapsed="false">
      <c r="A1213" s="0" t="s">
        <v>8017</v>
      </c>
      <c r="B1213" s="0" t="s">
        <v>8018</v>
      </c>
      <c r="C1213" s="0" t="s">
        <v>8019</v>
      </c>
      <c r="D1213" s="0" t="s">
        <v>4016</v>
      </c>
      <c r="E1213" s="0" t="n">
        <v>8.6</v>
      </c>
      <c r="F1213" s="0" t="n">
        <v>74</v>
      </c>
      <c r="G1213" s="5" t="n">
        <v>42094</v>
      </c>
      <c r="H1213" s="0" t="s">
        <v>194</v>
      </c>
      <c r="I1213" s="0" t="s">
        <v>8020</v>
      </c>
      <c r="J1213" s="6" t="n">
        <v>1057411</v>
      </c>
      <c r="K1213" s="0" t="s">
        <v>5260</v>
      </c>
      <c r="L1213" s="5" t="n">
        <v>41950</v>
      </c>
      <c r="M1213" s="0" t="s">
        <v>7170</v>
      </c>
      <c r="N1213" s="0" t="s">
        <v>4300</v>
      </c>
      <c r="O1213" s="0" t="s">
        <v>8021</v>
      </c>
      <c r="P1213" s="0" t="s">
        <v>8022</v>
      </c>
      <c r="Q1213" s="0" t="n">
        <f aca="false">LOOKUP(A1213,'budget_gross.tsv'!A$2:A$8468,'budget_gross.tsv'!B$2:B$8468)</f>
        <v>165000000</v>
      </c>
      <c r="R1213" s="0" t="n">
        <f aca="false">LOOKUP(A1213,'budget_gross.tsv'!A$2:A$8468,'budget_gross.tsv'!C$2:C$8468)</f>
        <v>188020017</v>
      </c>
      <c r="S1213" s="1" t="n">
        <f aca="false">R1213-Q1213</f>
        <v>23020017</v>
      </c>
      <c r="T1213" s="2" t="n">
        <f aca="false">Q1213 * 1.04</f>
        <v>171600000</v>
      </c>
      <c r="U1213" s="2" t="n">
        <f aca="false">R1213 * 1.04</f>
        <v>195540817.68</v>
      </c>
      <c r="V1213" s="2" t="n">
        <f aca="false">S1213 * 1.04</f>
        <v>23940817.68</v>
      </c>
      <c r="W1213" s="1" t="n">
        <f aca="false">R1213/Q1213</f>
        <v>1.13951525454545</v>
      </c>
      <c r="X1213" s="3" t="n">
        <v>2</v>
      </c>
    </row>
    <row r="1214" customFormat="false" ht="15" hidden="false" customHeight="false" outlineLevel="0" collapsed="false">
      <c r="A1214" s="0" t="s">
        <v>8023</v>
      </c>
      <c r="B1214" s="0" t="s">
        <v>8024</v>
      </c>
      <c r="C1214" s="0" t="s">
        <v>8025</v>
      </c>
      <c r="D1214" s="0" t="s">
        <v>4016</v>
      </c>
      <c r="E1214" s="0" t="n">
        <v>5.7</v>
      </c>
      <c r="F1214" s="0" t="n">
        <v>36</v>
      </c>
      <c r="G1214" s="5" t="n">
        <v>42052</v>
      </c>
      <c r="H1214" s="0" t="s">
        <v>86</v>
      </c>
      <c r="I1214" s="0" t="s">
        <v>8026</v>
      </c>
      <c r="J1214" s="6" t="n">
        <v>104495</v>
      </c>
      <c r="K1214" s="0" t="s">
        <v>8027</v>
      </c>
      <c r="L1214" s="5" t="n">
        <v>41957</v>
      </c>
      <c r="M1214" s="0" t="s">
        <v>347</v>
      </c>
      <c r="N1214" s="0" t="s">
        <v>376</v>
      </c>
      <c r="O1214" s="0" t="s">
        <v>959</v>
      </c>
      <c r="P1214" s="0" t="s">
        <v>8028</v>
      </c>
      <c r="Q1214" s="0" t="n">
        <f aca="false">LOOKUP(A1214,'budget_gross.tsv'!A$2:A$8468,'budget_gross.tsv'!B$2:B$8468)</f>
        <v>35000000</v>
      </c>
      <c r="R1214" s="0" t="n">
        <f aca="false">LOOKUP(A1214,'budget_gross.tsv'!A$2:A$8468,'budget_gross.tsv'!C$2:C$8468)</f>
        <v>86208010</v>
      </c>
      <c r="S1214" s="1" t="n">
        <f aca="false">R1214-Q1214</f>
        <v>51208010</v>
      </c>
      <c r="T1214" s="2" t="n">
        <f aca="false">Q1214 * 1.04</f>
        <v>36400000</v>
      </c>
      <c r="U1214" s="2" t="n">
        <f aca="false">R1214 * 1.04</f>
        <v>89656330.4</v>
      </c>
      <c r="V1214" s="2" t="n">
        <f aca="false">S1214 * 1.04</f>
        <v>53256330.4</v>
      </c>
      <c r="W1214" s="1" t="n">
        <f aca="false">R1214/Q1214</f>
        <v>2.463086</v>
      </c>
      <c r="X1214" s="3" t="n">
        <v>3</v>
      </c>
    </row>
    <row r="1215" customFormat="false" ht="15" hidden="false" customHeight="false" outlineLevel="0" collapsed="false">
      <c r="A1215" s="0" t="s">
        <v>8029</v>
      </c>
      <c r="B1215" s="0" t="s">
        <v>8030</v>
      </c>
      <c r="C1215" s="0" t="s">
        <v>8031</v>
      </c>
      <c r="D1215" s="0" t="s">
        <v>4016</v>
      </c>
      <c r="E1215" s="0" t="n">
        <v>6.9</v>
      </c>
      <c r="F1215" s="0" t="n">
        <v>73</v>
      </c>
      <c r="G1215" s="5" t="n">
        <v>42059</v>
      </c>
      <c r="H1215" s="0" t="s">
        <v>3003</v>
      </c>
      <c r="I1215" s="0" t="s">
        <v>8032</v>
      </c>
      <c r="J1215" s="6" t="n">
        <v>12401</v>
      </c>
      <c r="K1215" s="0" t="s">
        <v>5377</v>
      </c>
      <c r="L1215" s="5" t="n">
        <v>41957</v>
      </c>
      <c r="M1215" s="0" t="s">
        <v>1874</v>
      </c>
      <c r="N1215" s="0" t="s">
        <v>4502</v>
      </c>
      <c r="O1215" s="0" t="s">
        <v>4032</v>
      </c>
      <c r="P1215" s="0" t="s">
        <v>8033</v>
      </c>
      <c r="Q1215" s="0" t="n">
        <f aca="false">LOOKUP(A1215,'budget_gross.tsv'!A$2:A$8468,'budget_gross.tsv'!B$2:B$8468)</f>
        <v>7000000</v>
      </c>
      <c r="R1215" s="0" t="n">
        <f aca="false">LOOKUP(A1215,'budget_gross.tsv'!A$2:A$8468,'budget_gross.tsv'!C$2:C$8468)</f>
        <v>14618727</v>
      </c>
      <c r="S1215" s="1" t="n">
        <f aca="false">R1215-Q1215</f>
        <v>7618727</v>
      </c>
      <c r="T1215" s="2" t="n">
        <f aca="false">Q1215 * 1.04</f>
        <v>7280000</v>
      </c>
      <c r="U1215" s="2" t="n">
        <f aca="false">R1215 * 1.04</f>
        <v>15203476.08</v>
      </c>
      <c r="V1215" s="2" t="n">
        <f aca="false">S1215 * 1.04</f>
        <v>7923476.08</v>
      </c>
      <c r="W1215" s="1" t="n">
        <f aca="false">R1215/Q1215</f>
        <v>2.08838957142857</v>
      </c>
      <c r="X1215" s="3" t="n">
        <v>3</v>
      </c>
    </row>
    <row r="1216" customFormat="false" ht="15" hidden="false" customHeight="false" outlineLevel="0" collapsed="false">
      <c r="A1216" s="0" t="s">
        <v>8034</v>
      </c>
      <c r="B1216" s="0" t="s">
        <v>8035</v>
      </c>
      <c r="C1216" s="0" t="s">
        <v>8036</v>
      </c>
      <c r="D1216" s="0" t="s">
        <v>4016</v>
      </c>
      <c r="E1216" s="0" t="n">
        <v>7.4</v>
      </c>
      <c r="F1216" s="0" t="n">
        <v>65</v>
      </c>
      <c r="G1216" s="5" t="n">
        <v>41996</v>
      </c>
      <c r="H1216" s="0" t="s">
        <v>2273</v>
      </c>
      <c r="I1216" s="0" t="s">
        <v>8037</v>
      </c>
      <c r="J1216" s="6" t="n">
        <v>22242</v>
      </c>
      <c r="K1216" s="0" t="s">
        <v>8038</v>
      </c>
      <c r="L1216" s="5" t="n">
        <v>41957</v>
      </c>
      <c r="M1216" s="0" t="s">
        <v>879</v>
      </c>
      <c r="N1216" s="0" t="s">
        <v>446</v>
      </c>
      <c r="O1216" s="0" t="s">
        <v>1108</v>
      </c>
      <c r="P1216" s="0" t="s">
        <v>8039</v>
      </c>
      <c r="Q1216" s="0" t="n">
        <f aca="false">LOOKUP(A1216,'budget_gross.tsv'!A$2:A$8468,'budget_gross.tsv'!B$2:B$8468)</f>
        <v>20000000</v>
      </c>
      <c r="R1216" s="0" t="n">
        <f aca="false">LOOKUP(A1216,'budget_gross.tsv'!A$2:A$8468,'budget_gross.tsv'!C$2:C$8468)</f>
        <v>2716989</v>
      </c>
      <c r="S1216" s="1" t="n">
        <f aca="false">R1216-Q1216</f>
        <v>-17283011</v>
      </c>
      <c r="T1216" s="2" t="n">
        <f aca="false">Q1216 * 1.04</f>
        <v>20800000</v>
      </c>
      <c r="U1216" s="2" t="n">
        <f aca="false">R1216 * 1.04</f>
        <v>2825668.56</v>
      </c>
      <c r="V1216" s="2" t="n">
        <f aca="false">S1216 * 1.04</f>
        <v>-17974331.44</v>
      </c>
      <c r="W1216" s="1" t="n">
        <f aca="false">R1216/Q1216</f>
        <v>0.13584945</v>
      </c>
      <c r="X1216" s="3" t="n">
        <v>1</v>
      </c>
    </row>
    <row r="1217" customFormat="false" ht="15" hidden="false" customHeight="false" outlineLevel="0" collapsed="false">
      <c r="A1217" s="0" t="s">
        <v>8040</v>
      </c>
      <c r="B1217" s="0" t="s">
        <v>8041</v>
      </c>
      <c r="C1217" s="0" t="s">
        <v>8042</v>
      </c>
      <c r="D1217" s="0" t="s">
        <v>4016</v>
      </c>
      <c r="E1217" s="0" t="n">
        <v>6.7</v>
      </c>
      <c r="F1217" s="0" t="n">
        <v>64</v>
      </c>
      <c r="G1217" s="5" t="n">
        <v>42069</v>
      </c>
      <c r="H1217" s="0" t="s">
        <v>2878</v>
      </c>
      <c r="I1217" s="0" t="s">
        <v>8043</v>
      </c>
      <c r="J1217" s="6" t="n">
        <v>331876</v>
      </c>
      <c r="K1217" s="0" t="s">
        <v>6423</v>
      </c>
      <c r="L1217" s="5" t="n">
        <v>41964</v>
      </c>
      <c r="M1217" s="0" t="s">
        <v>1271</v>
      </c>
      <c r="N1217" s="0" t="s">
        <v>1406</v>
      </c>
      <c r="O1217" s="0" t="s">
        <v>8044</v>
      </c>
      <c r="P1217" s="0" t="s">
        <v>8045</v>
      </c>
      <c r="Q1217" s="0" t="n">
        <f aca="false">LOOKUP(A1217,'budget_gross.tsv'!A$2:A$8468,'budget_gross.tsv'!B$2:B$8468)</f>
        <v>125000000</v>
      </c>
      <c r="R1217" s="0" t="n">
        <f aca="false">LOOKUP(A1217,'budget_gross.tsv'!A$2:A$8468,'budget_gross.tsv'!C$2:C$8468)</f>
        <v>337135885</v>
      </c>
      <c r="S1217" s="1" t="n">
        <f aca="false">R1217-Q1217</f>
        <v>212135885</v>
      </c>
      <c r="T1217" s="2" t="n">
        <f aca="false">Q1217 * 1.04</f>
        <v>130000000</v>
      </c>
      <c r="U1217" s="2" t="n">
        <f aca="false">R1217 * 1.04</f>
        <v>350621320.4</v>
      </c>
      <c r="V1217" s="2" t="n">
        <f aca="false">S1217 * 1.04</f>
        <v>220621320.4</v>
      </c>
      <c r="W1217" s="1" t="n">
        <f aca="false">R1217/Q1217</f>
        <v>2.69708708</v>
      </c>
      <c r="X1217" s="3" t="n">
        <v>3</v>
      </c>
    </row>
    <row r="1218" customFormat="false" ht="15" hidden="false" customHeight="false" outlineLevel="0" collapsed="false">
      <c r="A1218" s="0" t="s">
        <v>8046</v>
      </c>
      <c r="B1218" s="0" t="s">
        <v>8047</v>
      </c>
      <c r="C1218" s="0" t="s">
        <v>8048</v>
      </c>
      <c r="D1218" s="0" t="s">
        <v>4016</v>
      </c>
      <c r="E1218" s="0" t="n">
        <v>6.3</v>
      </c>
      <c r="F1218" s="0" t="n">
        <v>52</v>
      </c>
      <c r="G1218" s="5" t="n">
        <v>42031</v>
      </c>
      <c r="H1218" s="0" t="s">
        <v>3991</v>
      </c>
      <c r="I1218" s="0" t="s">
        <v>8049</v>
      </c>
      <c r="J1218" s="6" t="n">
        <v>6620</v>
      </c>
      <c r="K1218" s="0" t="s">
        <v>8050</v>
      </c>
      <c r="L1218" s="5" t="n">
        <v>41964</v>
      </c>
      <c r="M1218" s="0" t="s">
        <v>1369</v>
      </c>
      <c r="N1218" s="0" t="s">
        <v>394</v>
      </c>
      <c r="O1218" s="0" t="s">
        <v>781</v>
      </c>
      <c r="P1218" s="0" t="s">
        <v>8051</v>
      </c>
      <c r="Q1218" s="0" t="n">
        <f aca="false">LOOKUP(A1218,'budget_gross.tsv'!A$2:A$8468,'budget_gross.tsv'!B$2:B$8468)</f>
        <v>5000000</v>
      </c>
      <c r="R1218" s="0" t="n">
        <f aca="false">LOOKUP(A1218,'budget_gross.tsv'!A$2:A$8468,'budget_gross.tsv'!C$2:C$8468)</f>
        <v>4011530</v>
      </c>
      <c r="S1218" s="1" t="n">
        <f aca="false">R1218-Q1218</f>
        <v>-988470</v>
      </c>
      <c r="T1218" s="2" t="n">
        <f aca="false">Q1218 * 1.04</f>
        <v>5200000</v>
      </c>
      <c r="U1218" s="2" t="n">
        <f aca="false">R1218 * 1.04</f>
        <v>4171991.2</v>
      </c>
      <c r="V1218" s="2" t="n">
        <f aca="false">S1218 * 1.04</f>
        <v>-1028008.8</v>
      </c>
      <c r="W1218" s="1" t="n">
        <f aca="false">R1218/Q1218</f>
        <v>0.802306</v>
      </c>
      <c r="X1218" s="3" t="n">
        <v>1</v>
      </c>
    </row>
    <row r="1219" customFormat="false" ht="15" hidden="false" customHeight="false" outlineLevel="0" collapsed="false">
      <c r="A1219" s="0" t="s">
        <v>8052</v>
      </c>
      <c r="B1219" s="0" t="s">
        <v>8053</v>
      </c>
      <c r="C1219" s="0" t="s">
        <v>8054</v>
      </c>
      <c r="D1219" s="0" t="s">
        <v>4016</v>
      </c>
      <c r="E1219" s="0" t="n">
        <v>7.7</v>
      </c>
      <c r="F1219" s="0" t="n">
        <v>72</v>
      </c>
      <c r="G1219" s="5" t="n">
        <v>42052</v>
      </c>
      <c r="H1219" s="0" t="s">
        <v>1432</v>
      </c>
      <c r="I1219" s="0" t="s">
        <v>8055</v>
      </c>
      <c r="J1219" s="6" t="n">
        <v>299861</v>
      </c>
      <c r="K1219" s="0" t="s">
        <v>8056</v>
      </c>
      <c r="L1219" s="5" t="n">
        <v>41969</v>
      </c>
      <c r="M1219" s="0" t="s">
        <v>1271</v>
      </c>
      <c r="N1219" s="0" t="s">
        <v>2674</v>
      </c>
      <c r="O1219" s="0" t="s">
        <v>8057</v>
      </c>
      <c r="P1219" s="0" t="s">
        <v>8058</v>
      </c>
      <c r="Q1219" s="0" t="n">
        <f aca="false">LOOKUP(A1219,'budget_gross.tsv'!A$2:A$8468,'budget_gross.tsv'!B$2:B$8468)</f>
        <v>15000000</v>
      </c>
      <c r="R1219" s="0" t="n">
        <f aca="false">LOOKUP(A1219,'budget_gross.tsv'!A$2:A$8468,'budget_gross.tsv'!C$2:C$8468)</f>
        <v>35893537</v>
      </c>
      <c r="S1219" s="1" t="n">
        <f aca="false">R1219-Q1219</f>
        <v>20893537</v>
      </c>
      <c r="T1219" s="2" t="n">
        <f aca="false">Q1219 * 1.04</f>
        <v>15600000</v>
      </c>
      <c r="U1219" s="2" t="n">
        <f aca="false">R1219 * 1.04</f>
        <v>37329278.48</v>
      </c>
      <c r="V1219" s="2" t="n">
        <f aca="false">S1219 * 1.04</f>
        <v>21729278.48</v>
      </c>
      <c r="W1219" s="1" t="n">
        <f aca="false">R1219/Q1219</f>
        <v>2.39290246666667</v>
      </c>
      <c r="X1219" s="3" t="n">
        <v>3</v>
      </c>
    </row>
    <row r="1220" customFormat="false" ht="15" hidden="false" customHeight="false" outlineLevel="0" collapsed="false">
      <c r="A1220" s="0" t="s">
        <v>8059</v>
      </c>
      <c r="B1220" s="0" t="s">
        <v>8060</v>
      </c>
      <c r="C1220" s="0" t="s">
        <v>8061</v>
      </c>
      <c r="D1220" s="0" t="s">
        <v>4016</v>
      </c>
      <c r="E1220" s="0" t="n">
        <v>6</v>
      </c>
      <c r="F1220" s="0" t="n">
        <v>52</v>
      </c>
      <c r="G1220" s="5" t="n">
        <v>42080</v>
      </c>
      <c r="H1220" s="0" t="s">
        <v>95</v>
      </c>
      <c r="I1220" s="0" t="s">
        <v>8062</v>
      </c>
      <c r="J1220" s="6" t="n">
        <v>137893</v>
      </c>
      <c r="K1220" s="0" t="s">
        <v>5996</v>
      </c>
      <c r="L1220" s="5" t="n">
        <v>41985</v>
      </c>
      <c r="M1220" s="0" t="s">
        <v>1749</v>
      </c>
      <c r="N1220" s="0" t="s">
        <v>1130</v>
      </c>
      <c r="O1220" s="0" t="s">
        <v>537</v>
      </c>
      <c r="P1220" s="0" t="s">
        <v>8063</v>
      </c>
      <c r="Q1220" s="0" t="n">
        <f aca="false">LOOKUP(A1220,'budget_gross.tsv'!A$2:A$8468,'budget_gross.tsv'!B$2:B$8468)</f>
        <v>140000000</v>
      </c>
      <c r="R1220" s="0" t="n">
        <f aca="false">LOOKUP(A1220,'budget_gross.tsv'!A$2:A$8468,'budget_gross.tsv'!C$2:C$8468)</f>
        <v>65014513</v>
      </c>
      <c r="S1220" s="1" t="n">
        <f aca="false">R1220-Q1220</f>
        <v>-74985487</v>
      </c>
      <c r="T1220" s="2" t="n">
        <f aca="false">Q1220 * 1.04</f>
        <v>145600000</v>
      </c>
      <c r="U1220" s="2" t="n">
        <f aca="false">R1220 * 1.04</f>
        <v>67615093.52</v>
      </c>
      <c r="V1220" s="2" t="n">
        <f aca="false">S1220 * 1.04</f>
        <v>-77984906.48</v>
      </c>
      <c r="W1220" s="1" t="n">
        <f aca="false">R1220/Q1220</f>
        <v>0.464389378571429</v>
      </c>
      <c r="X1220" s="3" t="n">
        <v>1</v>
      </c>
    </row>
    <row r="1221" customFormat="false" ht="15" hidden="false" customHeight="false" outlineLevel="0" collapsed="false">
      <c r="A1221" s="0" t="s">
        <v>8064</v>
      </c>
      <c r="B1221" s="0" t="s">
        <v>8065</v>
      </c>
      <c r="C1221" s="0" t="s">
        <v>8066</v>
      </c>
      <c r="D1221" s="0" t="s">
        <v>4016</v>
      </c>
      <c r="E1221" s="0" t="n">
        <v>7.4</v>
      </c>
      <c r="F1221" s="0" t="n">
        <v>59</v>
      </c>
      <c r="G1221" s="5" t="n">
        <v>42087</v>
      </c>
      <c r="H1221" s="0" t="s">
        <v>3677</v>
      </c>
      <c r="I1221" s="0" t="s">
        <v>7169</v>
      </c>
      <c r="J1221" s="6" t="n">
        <v>385820</v>
      </c>
      <c r="K1221" s="0" t="s">
        <v>4765</v>
      </c>
      <c r="L1221" s="5" t="n">
        <v>41990</v>
      </c>
      <c r="M1221" s="0" t="s">
        <v>493</v>
      </c>
      <c r="N1221" s="0" t="s">
        <v>7171</v>
      </c>
      <c r="O1221" s="0" t="s">
        <v>8067</v>
      </c>
      <c r="P1221" s="0" t="s">
        <v>8068</v>
      </c>
      <c r="Q1221" s="0" t="n">
        <f aca="false">LOOKUP(A1221,'budget_gross.tsv'!A$2:A$8468,'budget_gross.tsv'!B$2:B$8468)</f>
        <v>250000000</v>
      </c>
      <c r="R1221" s="0" t="n">
        <f aca="false">LOOKUP(A1221,'budget_gross.tsv'!A$2:A$8468,'budget_gross.tsv'!C$2:C$8468)</f>
        <v>255119788</v>
      </c>
      <c r="S1221" s="1" t="n">
        <f aca="false">R1221-Q1221</f>
        <v>5119788</v>
      </c>
      <c r="T1221" s="2" t="n">
        <f aca="false">Q1221 * 1.04</f>
        <v>260000000</v>
      </c>
      <c r="U1221" s="2" t="n">
        <f aca="false">R1221 * 1.04</f>
        <v>265324579.52</v>
      </c>
      <c r="V1221" s="2" t="n">
        <f aca="false">S1221 * 1.04</f>
        <v>5324579.52</v>
      </c>
      <c r="W1221" s="1" t="n">
        <f aca="false">R1221/Q1221</f>
        <v>1.020479152</v>
      </c>
      <c r="X1221" s="3" t="n">
        <v>2</v>
      </c>
    </row>
    <row r="1222" customFormat="false" ht="15" hidden="false" customHeight="false" outlineLevel="0" collapsed="false">
      <c r="A1222" s="0" t="s">
        <v>8069</v>
      </c>
      <c r="B1222" s="0" t="s">
        <v>8070</v>
      </c>
      <c r="C1222" s="0" t="s">
        <v>8071</v>
      </c>
      <c r="D1222" s="0" t="s">
        <v>4016</v>
      </c>
      <c r="E1222" s="0" t="n">
        <v>8.1</v>
      </c>
      <c r="F1222" s="0" t="n">
        <v>73</v>
      </c>
      <c r="G1222" s="5" t="n">
        <v>42094</v>
      </c>
      <c r="H1222" s="0" t="s">
        <v>2461</v>
      </c>
      <c r="I1222" s="0" t="s">
        <v>8072</v>
      </c>
      <c r="J1222" s="6" t="n">
        <v>535118</v>
      </c>
      <c r="K1222" s="0" t="s">
        <v>8073</v>
      </c>
      <c r="L1222" s="5" t="n">
        <v>41998</v>
      </c>
      <c r="M1222" s="0" t="s">
        <v>552</v>
      </c>
      <c r="N1222" s="0" t="s">
        <v>1208</v>
      </c>
      <c r="O1222" s="0" t="s">
        <v>8074</v>
      </c>
      <c r="P1222" s="0" t="s">
        <v>8075</v>
      </c>
      <c r="Q1222" s="0" t="n">
        <f aca="false">LOOKUP(A1222,'budget_gross.tsv'!A$2:A$8468,'budget_gross.tsv'!B$2:B$8468)</f>
        <v>14000000</v>
      </c>
      <c r="R1222" s="0" t="n">
        <f aca="false">LOOKUP(A1222,'budget_gross.tsv'!A$2:A$8468,'budget_gross.tsv'!C$2:C$8468)</f>
        <v>91125683</v>
      </c>
      <c r="S1222" s="1" t="n">
        <f aca="false">R1222-Q1222</f>
        <v>77125683</v>
      </c>
      <c r="T1222" s="2" t="n">
        <f aca="false">Q1222 * 1.04</f>
        <v>14560000</v>
      </c>
      <c r="U1222" s="2" t="n">
        <f aca="false">R1222 * 1.04</f>
        <v>94770710.32</v>
      </c>
      <c r="V1222" s="2" t="n">
        <f aca="false">S1222 * 1.04</f>
        <v>80210710.32</v>
      </c>
      <c r="W1222" s="1" t="n">
        <f aca="false">R1222/Q1222</f>
        <v>6.50897735714286</v>
      </c>
      <c r="X1222" s="3" t="n">
        <v>4</v>
      </c>
    </row>
    <row r="1223" customFormat="false" ht="15" hidden="false" customHeight="false" outlineLevel="0" collapsed="false">
      <c r="A1223" s="0" t="s">
        <v>8076</v>
      </c>
      <c r="B1223" s="0" t="s">
        <v>8077</v>
      </c>
      <c r="C1223" s="0" t="s">
        <v>8078</v>
      </c>
      <c r="D1223" s="0" t="s">
        <v>4016</v>
      </c>
      <c r="E1223" s="0" t="n">
        <v>7.2</v>
      </c>
      <c r="F1223" s="0" t="n">
        <v>59</v>
      </c>
      <c r="G1223" s="5" t="n">
        <v>42087</v>
      </c>
      <c r="H1223" s="0" t="s">
        <v>86</v>
      </c>
      <c r="I1223" s="0" t="s">
        <v>8079</v>
      </c>
      <c r="J1223" s="6" t="n">
        <v>114314</v>
      </c>
      <c r="K1223" s="0" t="s">
        <v>8080</v>
      </c>
      <c r="L1223" s="5" t="n">
        <v>41998</v>
      </c>
      <c r="M1223" s="0" t="s">
        <v>705</v>
      </c>
      <c r="N1223" s="0" t="s">
        <v>2478</v>
      </c>
      <c r="O1223" s="0" t="s">
        <v>8081</v>
      </c>
      <c r="P1223" s="0" t="s">
        <v>8082</v>
      </c>
      <c r="Q1223" s="0" t="n">
        <f aca="false">LOOKUP(A1223,'budget_gross.tsv'!A$2:A$8468,'budget_gross.tsv'!B$2:B$8468)</f>
        <v>65000000</v>
      </c>
      <c r="R1223" s="0" t="n">
        <f aca="false">LOOKUP(A1223,'budget_gross.tsv'!A$2:A$8468,'budget_gross.tsv'!C$2:C$8468)</f>
        <v>115637895</v>
      </c>
      <c r="S1223" s="1" t="n">
        <f aca="false">R1223-Q1223</f>
        <v>50637895</v>
      </c>
      <c r="T1223" s="2" t="n">
        <f aca="false">Q1223 * 1.04</f>
        <v>67600000</v>
      </c>
      <c r="U1223" s="2" t="n">
        <f aca="false">R1223 * 1.04</f>
        <v>120263410.8</v>
      </c>
      <c r="V1223" s="2" t="n">
        <f aca="false">S1223 * 1.04</f>
        <v>52663410.8</v>
      </c>
      <c r="W1223" s="1" t="n">
        <f aca="false">R1223/Q1223</f>
        <v>1.77904453846154</v>
      </c>
      <c r="X1223" s="3" t="n">
        <v>2</v>
      </c>
    </row>
    <row r="1224" customFormat="false" ht="15" hidden="false" customHeight="false" outlineLevel="0" collapsed="false">
      <c r="A1224" s="0" t="s">
        <v>8083</v>
      </c>
      <c r="B1224" s="0" t="s">
        <v>8084</v>
      </c>
      <c r="C1224" s="0" t="s">
        <v>8085</v>
      </c>
      <c r="D1224" s="0" t="s">
        <v>4016</v>
      </c>
      <c r="E1224" s="0" t="n">
        <v>7</v>
      </c>
      <c r="F1224" s="0" t="n">
        <v>62</v>
      </c>
      <c r="G1224" s="5" t="n">
        <v>42108</v>
      </c>
      <c r="H1224" s="0" t="s">
        <v>2461</v>
      </c>
      <c r="I1224" s="0" t="s">
        <v>8086</v>
      </c>
      <c r="J1224" s="6" t="n">
        <v>64620</v>
      </c>
      <c r="K1224" s="0" t="s">
        <v>2770</v>
      </c>
      <c r="L1224" s="5" t="n">
        <v>41998</v>
      </c>
      <c r="M1224" s="0" t="s">
        <v>232</v>
      </c>
      <c r="N1224" s="0" t="s">
        <v>673</v>
      </c>
      <c r="O1224" s="0" t="s">
        <v>8087</v>
      </c>
      <c r="P1224" s="0" t="s">
        <v>8088</v>
      </c>
      <c r="Q1224" s="0" t="n">
        <f aca="false">LOOKUP(A1224,'budget_gross.tsv'!A$2:A$8468,'budget_gross.tsv'!B$2:B$8468)</f>
        <v>10000000</v>
      </c>
      <c r="R1224" s="0" t="n">
        <f aca="false">LOOKUP(A1224,'budget_gross.tsv'!A$2:A$8468,'budget_gross.tsv'!C$2:C$8468)</f>
        <v>14479776</v>
      </c>
      <c r="S1224" s="1" t="n">
        <f aca="false">R1224-Q1224</f>
        <v>4479776</v>
      </c>
      <c r="T1224" s="2" t="n">
        <f aca="false">Q1224 * 1.04</f>
        <v>10400000</v>
      </c>
      <c r="U1224" s="2" t="n">
        <f aca="false">R1224 * 1.04</f>
        <v>15058967.04</v>
      </c>
      <c r="V1224" s="2" t="n">
        <f aca="false">S1224 * 1.04</f>
        <v>4658967.04</v>
      </c>
      <c r="W1224" s="1" t="n">
        <f aca="false">R1224/Q1224</f>
        <v>1.4479776</v>
      </c>
      <c r="X1224" s="3" t="n">
        <v>2</v>
      </c>
    </row>
    <row r="1225" customFormat="false" ht="15" hidden="false" customHeight="false" outlineLevel="0" collapsed="false">
      <c r="A1225" s="0" t="s">
        <v>8089</v>
      </c>
      <c r="B1225" s="0" t="s">
        <v>8090</v>
      </c>
      <c r="C1225" s="0" t="s">
        <v>8091</v>
      </c>
      <c r="D1225" s="0" t="s">
        <v>4016</v>
      </c>
      <c r="E1225" s="0" t="n">
        <v>4.8</v>
      </c>
      <c r="F1225" s="0" t="n">
        <v>42</v>
      </c>
      <c r="G1225" s="5" t="n">
        <v>42108</v>
      </c>
      <c r="H1225" s="0" t="s">
        <v>3003</v>
      </c>
      <c r="I1225" s="0" t="s">
        <v>8092</v>
      </c>
      <c r="J1225" s="6" t="n">
        <v>21718</v>
      </c>
      <c r="K1225" s="0" t="s">
        <v>8093</v>
      </c>
      <c r="L1225" s="5" t="n">
        <v>42006</v>
      </c>
      <c r="M1225" s="0" t="s">
        <v>375</v>
      </c>
      <c r="N1225" s="0" t="s">
        <v>4734</v>
      </c>
      <c r="O1225" s="0" t="s">
        <v>90</v>
      </c>
      <c r="P1225" s="0" t="s">
        <v>8094</v>
      </c>
      <c r="Q1225" s="0" t="n">
        <f aca="false">LOOKUP(A1225,'budget_gross.tsv'!A$2:A$8468,'budget_gross.tsv'!B$2:B$8468)</f>
        <v>15000000</v>
      </c>
      <c r="R1225" s="0" t="n">
        <f aca="false">LOOKUP(A1225,'budget_gross.tsv'!A$2:A$8468,'budget_gross.tsv'!C$2:C$8468)</f>
        <v>26496583</v>
      </c>
      <c r="S1225" s="1" t="n">
        <f aca="false">R1225-Q1225</f>
        <v>11496583</v>
      </c>
      <c r="T1225" s="2" t="n">
        <f aca="false">Q1225 * 1.03</f>
        <v>15450000</v>
      </c>
      <c r="U1225" s="2" t="n">
        <f aca="false">R1225 * 1.03</f>
        <v>27291480.49</v>
      </c>
      <c r="V1225" s="2" t="n">
        <f aca="false">S1225 * 1.03</f>
        <v>11841480.49</v>
      </c>
      <c r="W1225" s="1" t="n">
        <f aca="false">R1225/Q1225</f>
        <v>1.76643886666667</v>
      </c>
      <c r="X1225" s="3" t="n">
        <v>2</v>
      </c>
    </row>
    <row r="1226" customFormat="false" ht="15" hidden="false" customHeight="false" outlineLevel="0" collapsed="false">
      <c r="A1226" s="0" t="s">
        <v>8095</v>
      </c>
      <c r="B1226" s="0" t="s">
        <v>8096</v>
      </c>
      <c r="C1226" s="0" t="s">
        <v>8097</v>
      </c>
      <c r="D1226" s="0" t="s">
        <v>4016</v>
      </c>
      <c r="E1226" s="0" t="n">
        <v>7.5</v>
      </c>
      <c r="F1226" s="0" t="n">
        <v>89</v>
      </c>
      <c r="G1226" s="5" t="n">
        <v>42129</v>
      </c>
      <c r="H1226" s="0" t="s">
        <v>194</v>
      </c>
      <c r="I1226" s="0" t="s">
        <v>8098</v>
      </c>
      <c r="J1226" s="6" t="n">
        <v>67690</v>
      </c>
      <c r="K1226" s="0" t="s">
        <v>648</v>
      </c>
      <c r="L1226" s="5" t="n">
        <v>42013</v>
      </c>
      <c r="M1226" s="0" t="s">
        <v>1079</v>
      </c>
      <c r="N1226" s="0" t="s">
        <v>4873</v>
      </c>
      <c r="O1226" s="0" t="s">
        <v>8099</v>
      </c>
      <c r="P1226" s="0" t="s">
        <v>8100</v>
      </c>
      <c r="Q1226" s="0" t="n">
        <f aca="false">LOOKUP(A1226,'budget_gross.tsv'!A$2:A$8468,'budget_gross.tsv'!B$2:B$8468)</f>
        <v>20000000</v>
      </c>
      <c r="R1226" s="0" t="n">
        <f aca="false">LOOKUP(A1226,'budget_gross.tsv'!A$2:A$8468,'budget_gross.tsv'!C$2:C$8468)</f>
        <v>52076908</v>
      </c>
      <c r="S1226" s="1" t="n">
        <f aca="false">R1226-Q1226</f>
        <v>32076908</v>
      </c>
      <c r="T1226" s="2" t="n">
        <f aca="false">Q1226 * 1.03</f>
        <v>20600000</v>
      </c>
      <c r="U1226" s="2" t="n">
        <f aca="false">R1226 * 1.03</f>
        <v>53639215.24</v>
      </c>
      <c r="V1226" s="2" t="n">
        <f aca="false">S1226 * 1.03</f>
        <v>33039215.24</v>
      </c>
      <c r="W1226" s="1" t="n">
        <f aca="false">R1226/Q1226</f>
        <v>2.6038454</v>
      </c>
      <c r="X1226" s="3" t="n">
        <v>3</v>
      </c>
    </row>
    <row r="1227" customFormat="false" ht="15" hidden="false" customHeight="false" outlineLevel="0" collapsed="false">
      <c r="A1227" s="0" t="s">
        <v>8101</v>
      </c>
      <c r="B1227" s="0" t="s">
        <v>8102</v>
      </c>
      <c r="C1227" s="0" t="s">
        <v>8103</v>
      </c>
      <c r="D1227" s="0" t="s">
        <v>4016</v>
      </c>
      <c r="E1227" s="0" t="n">
        <v>6</v>
      </c>
      <c r="F1227" s="0" t="n">
        <v>26</v>
      </c>
      <c r="G1227" s="5" t="n">
        <v>42115</v>
      </c>
      <c r="H1227" s="0" t="s">
        <v>95</v>
      </c>
      <c r="I1227" s="0" t="s">
        <v>8104</v>
      </c>
      <c r="J1227" s="6" t="n">
        <v>145178</v>
      </c>
      <c r="K1227" s="0" t="s">
        <v>7085</v>
      </c>
      <c r="L1227" s="5" t="n">
        <v>42013</v>
      </c>
      <c r="M1227" s="0" t="s">
        <v>347</v>
      </c>
      <c r="N1227" s="0" t="s">
        <v>863</v>
      </c>
      <c r="O1227" s="0" t="s">
        <v>1224</v>
      </c>
      <c r="P1227" s="0" t="s">
        <v>8105</v>
      </c>
      <c r="Q1227" s="0" t="n">
        <f aca="false">LOOKUP(A1227,'budget_gross.tsv'!A$2:A$8468,'budget_gross.tsv'!B$2:B$8468)</f>
        <v>48000000</v>
      </c>
      <c r="R1227" s="0" t="n">
        <f aca="false">LOOKUP(A1227,'budget_gross.tsv'!A$2:A$8468,'budget_gross.tsv'!C$2:C$8468)</f>
        <v>89256424</v>
      </c>
      <c r="S1227" s="1" t="n">
        <f aca="false">R1227-Q1227</f>
        <v>41256424</v>
      </c>
      <c r="T1227" s="2" t="n">
        <f aca="false">Q1227 * 1.03</f>
        <v>49440000</v>
      </c>
      <c r="U1227" s="2" t="n">
        <f aca="false">R1227 * 1.03</f>
        <v>91934116.72</v>
      </c>
      <c r="V1227" s="2" t="n">
        <f aca="false">S1227 * 1.03</f>
        <v>42494116.72</v>
      </c>
      <c r="W1227" s="1" t="n">
        <f aca="false">R1227/Q1227</f>
        <v>1.85950883333333</v>
      </c>
      <c r="X1227" s="3" t="n">
        <v>2</v>
      </c>
    </row>
    <row r="1228" customFormat="false" ht="15" hidden="false" customHeight="false" outlineLevel="0" collapsed="false">
      <c r="A1228" s="0" t="s">
        <v>8106</v>
      </c>
      <c r="B1228" s="0" t="s">
        <v>8107</v>
      </c>
      <c r="C1228" s="0" t="s">
        <v>8108</v>
      </c>
      <c r="D1228" s="0" t="s">
        <v>4016</v>
      </c>
      <c r="E1228" s="0" t="n">
        <v>5.8</v>
      </c>
      <c r="F1228" s="0" t="n">
        <v>48</v>
      </c>
      <c r="G1228" s="5" t="n">
        <v>42087</v>
      </c>
      <c r="H1228" s="0" t="s">
        <v>8109</v>
      </c>
      <c r="I1228" s="0" t="s">
        <v>8110</v>
      </c>
      <c r="J1228" s="6" t="n">
        <v>7507</v>
      </c>
      <c r="K1228" s="0" t="s">
        <v>8111</v>
      </c>
      <c r="L1228" s="5" t="n">
        <v>42026</v>
      </c>
      <c r="M1228" s="0" t="s">
        <v>124</v>
      </c>
      <c r="N1228" s="0" t="s">
        <v>1460</v>
      </c>
      <c r="O1228" s="0" t="s">
        <v>90</v>
      </c>
      <c r="P1228" s="0" t="s">
        <v>8112</v>
      </c>
      <c r="Q1228" s="0" t="n">
        <f aca="false">LOOKUP(A1228,'budget_gross.tsv'!A$2:A$8468,'budget_gross.tsv'!B$2:B$8468)</f>
        <v>6000000</v>
      </c>
      <c r="R1228" s="0" t="n">
        <f aca="false">LOOKUP(A1228,'budget_gross.tsv'!A$2:A$8468,'budget_gross.tsv'!C$2:C$8468)</f>
        <v>31250</v>
      </c>
      <c r="S1228" s="1" t="n">
        <f aca="false">R1228-Q1228</f>
        <v>-5968750</v>
      </c>
      <c r="T1228" s="2" t="n">
        <f aca="false">Q1228 * 1.03</f>
        <v>6180000</v>
      </c>
      <c r="U1228" s="2" t="n">
        <f aca="false">R1228 * 1.03</f>
        <v>32187.5</v>
      </c>
      <c r="V1228" s="2" t="n">
        <f aca="false">S1228 * 1.03</f>
        <v>-6147812.5</v>
      </c>
      <c r="W1228" s="1" t="n">
        <f aca="false">R1228/Q1228</f>
        <v>0.00520833333333333</v>
      </c>
      <c r="X1228" s="3" t="n">
        <v>1</v>
      </c>
    </row>
    <row r="1229" customFormat="false" ht="15" hidden="false" customHeight="false" outlineLevel="0" collapsed="false">
      <c r="A1229" s="0" t="s">
        <v>8113</v>
      </c>
      <c r="B1229" s="0" t="s">
        <v>8114</v>
      </c>
      <c r="C1229" s="0" t="s">
        <v>8115</v>
      </c>
      <c r="D1229" s="0" t="s">
        <v>4016</v>
      </c>
      <c r="E1229" s="0" t="n">
        <v>6.6</v>
      </c>
      <c r="F1229" s="0" t="n">
        <v>45</v>
      </c>
      <c r="G1229" s="5" t="n">
        <v>42129</v>
      </c>
      <c r="H1229" s="0" t="s">
        <v>3003</v>
      </c>
      <c r="I1229" s="0" t="s">
        <v>8116</v>
      </c>
      <c r="J1229" s="6" t="n">
        <v>9159</v>
      </c>
      <c r="K1229" s="0" t="s">
        <v>8117</v>
      </c>
      <c r="L1229" s="5" t="n">
        <v>42034</v>
      </c>
      <c r="M1229" s="0" t="s">
        <v>365</v>
      </c>
      <c r="N1229" s="0" t="s">
        <v>446</v>
      </c>
      <c r="O1229" s="0" t="s">
        <v>2071</v>
      </c>
      <c r="P1229" s="0" t="s">
        <v>8118</v>
      </c>
      <c r="Q1229" s="0" t="n">
        <f aca="false">LOOKUP(A1229,'budget_gross.tsv'!A$2:A$8468,'budget_gross.tsv'!B$2:B$8468)</f>
        <v>9000000</v>
      </c>
      <c r="R1229" s="0" t="n">
        <f aca="false">LOOKUP(A1229,'budget_gross.tsv'!A$2:A$8468,'budget_gross.tsv'!C$2:C$8468)</f>
        <v>21569041</v>
      </c>
      <c r="S1229" s="1" t="n">
        <f aca="false">R1229-Q1229</f>
        <v>12569041</v>
      </c>
      <c r="T1229" s="2" t="n">
        <f aca="false">Q1229 * 1.03</f>
        <v>9270000</v>
      </c>
      <c r="U1229" s="2" t="n">
        <f aca="false">R1229 * 1.03</f>
        <v>22216112.23</v>
      </c>
      <c r="V1229" s="2" t="n">
        <f aca="false">S1229 * 1.03</f>
        <v>12946112.23</v>
      </c>
      <c r="W1229" s="1" t="n">
        <f aca="false">R1229/Q1229</f>
        <v>2.39656011111111</v>
      </c>
      <c r="X1229" s="3" t="n">
        <v>3</v>
      </c>
    </row>
    <row r="1230" customFormat="false" ht="15" hidden="false" customHeight="false" outlineLevel="0" collapsed="false">
      <c r="A1230" s="0" t="s">
        <v>8119</v>
      </c>
      <c r="B1230" s="0" t="s">
        <v>8120</v>
      </c>
      <c r="C1230" s="0" t="s">
        <v>8121</v>
      </c>
      <c r="D1230" s="0" t="s">
        <v>4016</v>
      </c>
      <c r="E1230" s="0" t="n">
        <v>6.4</v>
      </c>
      <c r="F1230" s="0" t="n">
        <v>47</v>
      </c>
      <c r="G1230" s="5" t="n">
        <v>42164</v>
      </c>
      <c r="H1230" s="0" t="s">
        <v>194</v>
      </c>
      <c r="I1230" s="0" t="s">
        <v>8122</v>
      </c>
      <c r="J1230" s="6" t="n">
        <v>63260</v>
      </c>
      <c r="K1230" s="0" t="s">
        <v>8123</v>
      </c>
      <c r="L1230" s="5" t="n">
        <v>42034</v>
      </c>
      <c r="M1230" s="0" t="s">
        <v>232</v>
      </c>
      <c r="N1230" s="0" t="s">
        <v>6779</v>
      </c>
      <c r="O1230" s="0" t="s">
        <v>28</v>
      </c>
      <c r="P1230" s="0" t="s">
        <v>8124</v>
      </c>
      <c r="Q1230" s="0" t="n">
        <f aca="false">LOOKUP(A1230,'budget_gross.tsv'!A$2:A$8468,'budget_gross.tsv'!B$2:B$8468)</f>
        <v>12000000</v>
      </c>
      <c r="R1230" s="0" t="n">
        <f aca="false">LOOKUP(A1230,'budget_gross.tsv'!A$2:A$8468,'budget_gross.tsv'!C$2:C$8468)</f>
        <v>22331028</v>
      </c>
      <c r="S1230" s="1" t="n">
        <f aca="false">R1230-Q1230</f>
        <v>10331028</v>
      </c>
      <c r="T1230" s="2" t="n">
        <f aca="false">Q1230 * 1.03</f>
        <v>12360000</v>
      </c>
      <c r="U1230" s="2" t="n">
        <f aca="false">R1230 * 1.03</f>
        <v>23000958.84</v>
      </c>
      <c r="V1230" s="2" t="n">
        <f aca="false">S1230 * 1.03</f>
        <v>10640958.84</v>
      </c>
      <c r="W1230" s="1" t="n">
        <f aca="false">R1230/Q1230</f>
        <v>1.860919</v>
      </c>
      <c r="X1230" s="3" t="n">
        <v>2</v>
      </c>
    </row>
    <row r="1231" customFormat="false" ht="15" hidden="false" customHeight="false" outlineLevel="0" collapsed="false">
      <c r="A1231" s="0" t="s">
        <v>8125</v>
      </c>
      <c r="B1231" s="0" t="s">
        <v>8126</v>
      </c>
      <c r="C1231" s="0" t="s">
        <v>8127</v>
      </c>
      <c r="D1231" s="0" t="s">
        <v>4016</v>
      </c>
      <c r="E1231" s="0" t="n">
        <v>5.3</v>
      </c>
      <c r="F1231" s="0" t="n">
        <v>40</v>
      </c>
      <c r="G1231" s="5" t="n">
        <v>42157</v>
      </c>
      <c r="H1231" s="0" t="s">
        <v>2273</v>
      </c>
      <c r="I1231" s="0" t="s">
        <v>8128</v>
      </c>
      <c r="J1231" s="6" t="n">
        <v>150209</v>
      </c>
      <c r="K1231" s="0" t="s">
        <v>2414</v>
      </c>
      <c r="L1231" s="5" t="n">
        <v>42041</v>
      </c>
      <c r="M1231" s="0" t="s">
        <v>808</v>
      </c>
      <c r="N1231" s="0" t="s">
        <v>1406</v>
      </c>
      <c r="O1231" s="0" t="s">
        <v>8129</v>
      </c>
      <c r="P1231" s="0" t="s">
        <v>8130</v>
      </c>
      <c r="Q1231" s="0" t="n">
        <f aca="false">LOOKUP(A1231,'budget_gross.tsv'!A$2:A$8468,'budget_gross.tsv'!B$2:B$8468)</f>
        <v>176000000</v>
      </c>
      <c r="R1231" s="0" t="n">
        <f aca="false">LOOKUP(A1231,'budget_gross.tsv'!A$2:A$8468,'budget_gross.tsv'!C$2:C$8468)</f>
        <v>47387723</v>
      </c>
      <c r="S1231" s="1" t="n">
        <f aca="false">R1231-Q1231</f>
        <v>-128612277</v>
      </c>
      <c r="T1231" s="2" t="n">
        <f aca="false">Q1231 * 1.03</f>
        <v>181280000</v>
      </c>
      <c r="U1231" s="2" t="n">
        <f aca="false">R1231 * 1.03</f>
        <v>48809354.69</v>
      </c>
      <c r="V1231" s="2" t="n">
        <f aca="false">S1231 * 1.03</f>
        <v>-132470645.31</v>
      </c>
      <c r="W1231" s="1" t="n">
        <f aca="false">R1231/Q1231</f>
        <v>0.269248426136364</v>
      </c>
      <c r="X1231" s="3" t="n">
        <v>1</v>
      </c>
    </row>
    <row r="1232" customFormat="false" ht="15" hidden="false" customHeight="false" outlineLevel="0" collapsed="false">
      <c r="A1232" s="0" t="s">
        <v>8131</v>
      </c>
      <c r="B1232" s="0" t="s">
        <v>8132</v>
      </c>
      <c r="C1232" s="0" t="s">
        <v>8133</v>
      </c>
      <c r="D1232" s="0" t="s">
        <v>4016</v>
      </c>
      <c r="E1232" s="0" t="n">
        <v>5.5</v>
      </c>
      <c r="F1232" s="0" t="n">
        <v>30</v>
      </c>
      <c r="G1232" s="5" t="n">
        <v>42150</v>
      </c>
      <c r="H1232" s="0" t="s">
        <v>2121</v>
      </c>
      <c r="I1232" s="0" t="s">
        <v>8134</v>
      </c>
      <c r="J1232" s="6" t="n">
        <v>60323</v>
      </c>
      <c r="K1232" s="0" t="s">
        <v>8135</v>
      </c>
      <c r="L1232" s="5" t="n">
        <v>42041</v>
      </c>
      <c r="M1232" s="0" t="s">
        <v>165</v>
      </c>
      <c r="N1232" s="0" t="s">
        <v>1193</v>
      </c>
      <c r="O1232" s="0" t="s">
        <v>265</v>
      </c>
      <c r="P1232" s="0" t="s">
        <v>8136</v>
      </c>
      <c r="Q1232" s="0" t="n">
        <f aca="false">LOOKUP(A1232,'budget_gross.tsv'!A$2:A$8468,'budget_gross.tsv'!B$2:B$8468)</f>
        <v>95000000</v>
      </c>
      <c r="R1232" s="0" t="n">
        <f aca="false">LOOKUP(A1232,'budget_gross.tsv'!A$2:A$8468,'budget_gross.tsv'!C$2:C$8468)</f>
        <v>17223265</v>
      </c>
      <c r="S1232" s="1" t="n">
        <f aca="false">R1232-Q1232</f>
        <v>-77776735</v>
      </c>
      <c r="T1232" s="2" t="n">
        <f aca="false">Q1232 * 1.03</f>
        <v>97850000</v>
      </c>
      <c r="U1232" s="2" t="n">
        <f aca="false">R1232 * 1.03</f>
        <v>17739962.95</v>
      </c>
      <c r="V1232" s="2" t="n">
        <f aca="false">S1232 * 1.03</f>
        <v>-80110037.05</v>
      </c>
      <c r="W1232" s="1" t="n">
        <f aca="false">R1232/Q1232</f>
        <v>0.181297526315789</v>
      </c>
      <c r="X1232" s="3" t="n">
        <v>1</v>
      </c>
    </row>
    <row r="1233" customFormat="false" ht="15" hidden="false" customHeight="false" outlineLevel="0" collapsed="false">
      <c r="A1233" s="0" t="s">
        <v>8137</v>
      </c>
      <c r="B1233" s="0" t="s">
        <v>8138</v>
      </c>
      <c r="C1233" s="0" t="s">
        <v>8139</v>
      </c>
      <c r="D1233" s="0" t="s">
        <v>4016</v>
      </c>
      <c r="E1233" s="0" t="n">
        <v>6.7</v>
      </c>
      <c r="F1233" s="0" t="n">
        <v>58</v>
      </c>
      <c r="G1233" s="5" t="n">
        <v>42353</v>
      </c>
      <c r="H1233" s="0" t="s">
        <v>1397</v>
      </c>
      <c r="I1233" s="0" t="s">
        <v>8140</v>
      </c>
      <c r="J1233" s="6" t="n">
        <v>4201</v>
      </c>
      <c r="K1233" s="0" t="s">
        <v>8141</v>
      </c>
      <c r="L1233" s="5" t="n">
        <v>42054</v>
      </c>
      <c r="M1233" s="0" t="s">
        <v>365</v>
      </c>
      <c r="N1233" s="0" t="s">
        <v>3737</v>
      </c>
      <c r="O1233" s="0" t="s">
        <v>8142</v>
      </c>
      <c r="P1233" s="0" t="s">
        <v>8143</v>
      </c>
      <c r="Q1233" s="0" t="n">
        <f aca="false">LOOKUP(A1233,'budget_gross.tsv'!A$2:A$8468,'budget_gross.tsv'!B$2:B$8468)</f>
        <v>38000000</v>
      </c>
      <c r="R1233" s="0" t="n">
        <f aca="false">LOOKUP(A1233,'budget_gross.tsv'!A$2:A$8468,'budget_gross.tsv'!C$2:C$8468)</f>
        <v>210591</v>
      </c>
      <c r="S1233" s="1" t="n">
        <f aca="false">R1233-Q1233</f>
        <v>-37789409</v>
      </c>
      <c r="T1233" s="2" t="n">
        <f aca="false">Q1233 * 1.03</f>
        <v>39140000</v>
      </c>
      <c r="U1233" s="2" t="n">
        <f aca="false">R1233 * 1.03</f>
        <v>216908.73</v>
      </c>
      <c r="V1233" s="2" t="n">
        <f aca="false">S1233 * 1.03</f>
        <v>-38923091.27</v>
      </c>
      <c r="W1233" s="1" t="n">
        <f aca="false">R1233/Q1233</f>
        <v>0.00554186842105263</v>
      </c>
      <c r="X1233" s="3" t="n">
        <v>1</v>
      </c>
    </row>
    <row r="1234" customFormat="false" ht="15" hidden="false" customHeight="false" outlineLevel="0" collapsed="false">
      <c r="A1234" s="0" t="s">
        <v>8144</v>
      </c>
      <c r="B1234" s="0" t="s">
        <v>8145</v>
      </c>
      <c r="C1234" s="0" t="s">
        <v>8146</v>
      </c>
      <c r="D1234" s="0" t="s">
        <v>4016</v>
      </c>
      <c r="E1234" s="0" t="n">
        <v>6.5</v>
      </c>
      <c r="F1234" s="0" t="n">
        <v>56</v>
      </c>
      <c r="G1234" s="5" t="n">
        <v>42164</v>
      </c>
      <c r="H1234" s="0" t="s">
        <v>2878</v>
      </c>
      <c r="I1234" s="0" t="s">
        <v>8147</v>
      </c>
      <c r="J1234" s="6" t="n">
        <v>58162</v>
      </c>
      <c r="K1234" s="0" t="s">
        <v>8148</v>
      </c>
      <c r="L1234" s="5" t="n">
        <v>42055</v>
      </c>
      <c r="M1234" s="0" t="s">
        <v>133</v>
      </c>
      <c r="N1234" s="0" t="s">
        <v>376</v>
      </c>
      <c r="O1234" s="0" t="s">
        <v>158</v>
      </c>
      <c r="P1234" s="0" t="s">
        <v>8149</v>
      </c>
      <c r="Q1234" s="0" t="n">
        <f aca="false">LOOKUP(A1234,'budget_gross.tsv'!A$2:A$8468,'budget_gross.tsv'!B$2:B$8468)</f>
        <v>8500000</v>
      </c>
      <c r="R1234" s="0" t="n">
        <f aca="false">LOOKUP(A1234,'budget_gross.tsv'!A$2:A$8468,'budget_gross.tsv'!C$2:C$8468)</f>
        <v>34017854</v>
      </c>
      <c r="S1234" s="1" t="n">
        <f aca="false">R1234-Q1234</f>
        <v>25517854</v>
      </c>
      <c r="T1234" s="2" t="n">
        <f aca="false">Q1234 * 1.03</f>
        <v>8755000</v>
      </c>
      <c r="U1234" s="2" t="n">
        <f aca="false">R1234 * 1.03</f>
        <v>35038389.62</v>
      </c>
      <c r="V1234" s="2" t="n">
        <f aca="false">S1234 * 1.03</f>
        <v>26283389.62</v>
      </c>
      <c r="W1234" s="1" t="n">
        <f aca="false">R1234/Q1234</f>
        <v>4.00210047058824</v>
      </c>
      <c r="X1234" s="3" t="n">
        <v>4</v>
      </c>
    </row>
    <row r="1235" customFormat="false" ht="15" hidden="false" customHeight="false" outlineLevel="0" collapsed="false">
      <c r="A1235" s="0" t="s">
        <v>8150</v>
      </c>
      <c r="B1235" s="0" t="s">
        <v>8151</v>
      </c>
      <c r="C1235" s="0" t="s">
        <v>8152</v>
      </c>
      <c r="D1235" s="0" t="s">
        <v>4016</v>
      </c>
      <c r="E1235" s="0" t="n">
        <v>7.5</v>
      </c>
      <c r="F1235" s="0" t="n">
        <v>72</v>
      </c>
      <c r="G1235" s="5" t="n">
        <v>42136</v>
      </c>
      <c r="H1235" s="0" t="s">
        <v>2987</v>
      </c>
      <c r="I1235" s="0" t="s">
        <v>8153</v>
      </c>
      <c r="J1235" s="6" t="n">
        <v>98586</v>
      </c>
      <c r="K1235" s="0" t="s">
        <v>8154</v>
      </c>
      <c r="L1235" s="5" t="n">
        <v>42055</v>
      </c>
      <c r="M1235" s="0" t="s">
        <v>133</v>
      </c>
      <c r="N1235" s="0" t="s">
        <v>446</v>
      </c>
      <c r="O1235" s="0" t="s">
        <v>8155</v>
      </c>
      <c r="P1235" s="0" t="s">
        <v>8156</v>
      </c>
      <c r="Q1235" s="0" t="n">
        <f aca="false">LOOKUP(A1235,'budget_gross.tsv'!A$2:A$8468,'budget_gross.tsv'!B$2:B$8468)</f>
        <v>5000000</v>
      </c>
      <c r="R1235" s="0" t="n">
        <f aca="false">LOOKUP(A1235,'budget_gross.tsv'!A$2:A$8468,'budget_gross.tsv'!C$2:C$8468)</f>
        <v>18754371</v>
      </c>
      <c r="S1235" s="1" t="n">
        <f aca="false">R1235-Q1235</f>
        <v>13754371</v>
      </c>
      <c r="T1235" s="2" t="n">
        <f aca="false">Q1235 * 1.03</f>
        <v>5150000</v>
      </c>
      <c r="U1235" s="2" t="n">
        <f aca="false">R1235 * 1.03</f>
        <v>19317002.13</v>
      </c>
      <c r="V1235" s="2" t="n">
        <f aca="false">S1235 * 1.03</f>
        <v>14167002.13</v>
      </c>
      <c r="W1235" s="1" t="n">
        <f aca="false">R1235/Q1235</f>
        <v>3.7508742</v>
      </c>
      <c r="X1235" s="3" t="n">
        <v>3</v>
      </c>
    </row>
    <row r="1236" customFormat="false" ht="15" hidden="false" customHeight="false" outlineLevel="0" collapsed="false">
      <c r="A1236" s="0" t="s">
        <v>8157</v>
      </c>
      <c r="B1236" s="0" t="s">
        <v>8158</v>
      </c>
      <c r="C1236" s="0" t="s">
        <v>8159</v>
      </c>
      <c r="D1236" s="0" t="s">
        <v>4016</v>
      </c>
      <c r="E1236" s="0" t="n">
        <v>5.2</v>
      </c>
      <c r="F1236" s="0" t="n">
        <v>31</v>
      </c>
      <c r="G1236" s="0" t="s">
        <v>28</v>
      </c>
      <c r="H1236" s="0" t="s">
        <v>28</v>
      </c>
      <c r="I1236" s="0" t="s">
        <v>8160</v>
      </c>
      <c r="J1236" s="6" t="n">
        <v>31977</v>
      </c>
      <c r="K1236" s="0" t="s">
        <v>8161</v>
      </c>
      <c r="L1236" s="5" t="n">
        <v>42062</v>
      </c>
      <c r="M1236" s="0" t="s">
        <v>79</v>
      </c>
      <c r="N1236" s="0" t="s">
        <v>8162</v>
      </c>
      <c r="O1236" s="0" t="s">
        <v>28</v>
      </c>
      <c r="P1236" s="0" t="s">
        <v>8163</v>
      </c>
      <c r="Q1236" s="0" t="n">
        <f aca="false">LOOKUP(A1236,'budget_gross.tsv'!A$2:A$8468,'budget_gross.tsv'!B$2:B$8468)</f>
        <v>3300000</v>
      </c>
      <c r="R1236" s="0" t="n">
        <f aca="false">LOOKUP(A1236,'budget_gross.tsv'!A$2:A$8468,'budget_gross.tsv'!C$2:C$8468)</f>
        <v>25799043</v>
      </c>
      <c r="S1236" s="1" t="n">
        <f aca="false">R1236-Q1236</f>
        <v>22499043</v>
      </c>
      <c r="T1236" s="2" t="n">
        <f aca="false">Q1236 * 1.03</f>
        <v>3399000</v>
      </c>
      <c r="U1236" s="2" t="n">
        <f aca="false">R1236 * 1.03</f>
        <v>26573014.29</v>
      </c>
      <c r="V1236" s="2" t="n">
        <f aca="false">S1236 * 1.03</f>
        <v>23174014.29</v>
      </c>
      <c r="W1236" s="1" t="n">
        <f aca="false">R1236/Q1236</f>
        <v>7.81789181818182</v>
      </c>
      <c r="X1236" s="3" t="n">
        <v>4</v>
      </c>
    </row>
    <row r="1237" customFormat="false" ht="15" hidden="false" customHeight="false" outlineLevel="0" collapsed="false">
      <c r="A1237" s="0" t="s">
        <v>8164</v>
      </c>
      <c r="B1237" s="0" t="s">
        <v>8165</v>
      </c>
      <c r="C1237" s="0" t="s">
        <v>8166</v>
      </c>
      <c r="D1237" s="0" t="s">
        <v>4016</v>
      </c>
      <c r="E1237" s="0" t="n">
        <v>6.3</v>
      </c>
      <c r="F1237" s="0" t="n">
        <v>42</v>
      </c>
      <c r="G1237" s="5" t="n">
        <v>42220</v>
      </c>
      <c r="H1237" s="0" t="s">
        <v>2878</v>
      </c>
      <c r="I1237" s="0" t="s">
        <v>8167</v>
      </c>
      <c r="J1237" s="6" t="n">
        <v>173329</v>
      </c>
      <c r="K1237" s="0" t="s">
        <v>5691</v>
      </c>
      <c r="L1237" s="5" t="n">
        <v>42083</v>
      </c>
      <c r="M1237" s="0" t="s">
        <v>1192</v>
      </c>
      <c r="N1237" s="0" t="s">
        <v>4715</v>
      </c>
      <c r="O1237" s="0" t="s">
        <v>1016</v>
      </c>
      <c r="P1237" s="0" t="s">
        <v>8168</v>
      </c>
      <c r="Q1237" s="0" t="n">
        <f aca="false">LOOKUP(A1237,'budget_gross.tsv'!A$2:A$8468,'budget_gross.tsv'!B$2:B$8468)</f>
        <v>110000000</v>
      </c>
      <c r="R1237" s="0" t="n">
        <f aca="false">LOOKUP(A1237,'budget_gross.tsv'!A$2:A$8468,'budget_gross.tsv'!C$2:C$8468)</f>
        <v>130179072</v>
      </c>
      <c r="S1237" s="1" t="n">
        <f aca="false">R1237-Q1237</f>
        <v>20179072</v>
      </c>
      <c r="T1237" s="2" t="n">
        <f aca="false">Q1237 * 1.03</f>
        <v>113300000</v>
      </c>
      <c r="U1237" s="2" t="n">
        <f aca="false">R1237 * 1.03</f>
        <v>134084444.16</v>
      </c>
      <c r="V1237" s="2" t="n">
        <f aca="false">S1237 * 1.03</f>
        <v>20784444.16</v>
      </c>
      <c r="W1237" s="1" t="n">
        <f aca="false">R1237/Q1237</f>
        <v>1.18344610909091</v>
      </c>
      <c r="X1237" s="3" t="n">
        <v>2</v>
      </c>
    </row>
    <row r="1238" customFormat="false" ht="15" hidden="false" customHeight="false" outlineLevel="0" collapsed="false">
      <c r="A1238" s="0" t="s">
        <v>8169</v>
      </c>
      <c r="B1238" s="0" t="s">
        <v>8170</v>
      </c>
      <c r="C1238" s="0" t="s">
        <v>8171</v>
      </c>
      <c r="D1238" s="0" t="s">
        <v>4016</v>
      </c>
      <c r="E1238" s="0" t="n">
        <v>7.2</v>
      </c>
      <c r="F1238" s="0" t="n">
        <v>67</v>
      </c>
      <c r="G1238" s="5" t="n">
        <v>42262</v>
      </c>
      <c r="H1238" s="0" t="s">
        <v>86</v>
      </c>
      <c r="I1238" s="0" t="s">
        <v>8172</v>
      </c>
      <c r="J1238" s="6" t="n">
        <v>301880</v>
      </c>
      <c r="K1238" s="0" t="s">
        <v>6375</v>
      </c>
      <c r="L1238" s="5" t="n">
        <v>42097</v>
      </c>
      <c r="M1238" s="0" t="s">
        <v>705</v>
      </c>
      <c r="N1238" s="0" t="s">
        <v>817</v>
      </c>
      <c r="O1238" s="0" t="s">
        <v>8173</v>
      </c>
      <c r="P1238" s="0" t="s">
        <v>8174</v>
      </c>
      <c r="Q1238" s="0" t="n">
        <f aca="false">LOOKUP(A1238,'budget_gross.tsv'!A$2:A$8468,'budget_gross.tsv'!B$2:B$8468)</f>
        <v>190000000</v>
      </c>
      <c r="R1238" s="0" t="n">
        <f aca="false">LOOKUP(A1238,'budget_gross.tsv'!A$2:A$8468,'budget_gross.tsv'!C$2:C$8468)</f>
        <v>353007020</v>
      </c>
      <c r="S1238" s="1" t="n">
        <f aca="false">R1238-Q1238</f>
        <v>163007020</v>
      </c>
      <c r="T1238" s="2" t="n">
        <f aca="false">Q1238 * 1.03</f>
        <v>195700000</v>
      </c>
      <c r="U1238" s="2" t="n">
        <f aca="false">R1238 * 1.03</f>
        <v>363597230.6</v>
      </c>
      <c r="V1238" s="2" t="n">
        <f aca="false">S1238 * 1.03</f>
        <v>167897230.6</v>
      </c>
      <c r="W1238" s="1" t="n">
        <f aca="false">R1238/Q1238</f>
        <v>1.85793168421053</v>
      </c>
      <c r="X1238" s="3" t="n">
        <v>2</v>
      </c>
    </row>
    <row r="1239" customFormat="false" ht="15" hidden="false" customHeight="false" outlineLevel="0" collapsed="false">
      <c r="A1239" s="0" t="s">
        <v>8175</v>
      </c>
      <c r="B1239" s="0" t="s">
        <v>8176</v>
      </c>
      <c r="C1239" s="0" t="s">
        <v>8177</v>
      </c>
      <c r="D1239" s="0" t="s">
        <v>4016</v>
      </c>
      <c r="E1239" s="0" t="n">
        <v>7.1</v>
      </c>
      <c r="F1239" s="0" t="n">
        <v>33</v>
      </c>
      <c r="G1239" s="5" t="n">
        <v>42199</v>
      </c>
      <c r="H1239" s="0" t="s">
        <v>95</v>
      </c>
      <c r="I1239" s="0" t="s">
        <v>8178</v>
      </c>
      <c r="J1239" s="6" t="n">
        <v>58890</v>
      </c>
      <c r="K1239" s="0" t="s">
        <v>8179</v>
      </c>
      <c r="L1239" s="5" t="n">
        <v>42104</v>
      </c>
      <c r="M1239" s="0" t="s">
        <v>1271</v>
      </c>
      <c r="N1239" s="0" t="s">
        <v>394</v>
      </c>
      <c r="O1239" s="0" t="s">
        <v>1585</v>
      </c>
      <c r="P1239" s="0" t="s">
        <v>8180</v>
      </c>
      <c r="Q1239" s="0" t="n">
        <f aca="false">LOOKUP(A1239,'budget_gross.tsv'!A$2:A$8468,'budget_gross.tsv'!B$2:B$8468)</f>
        <v>34000000</v>
      </c>
      <c r="R1239" s="0" t="n">
        <f aca="false">LOOKUP(A1239,'budget_gross.tsv'!A$2:A$8468,'budget_gross.tsv'!C$2:C$8468)</f>
        <v>37432299</v>
      </c>
      <c r="S1239" s="1" t="n">
        <f aca="false">R1239-Q1239</f>
        <v>3432299</v>
      </c>
      <c r="T1239" s="2" t="n">
        <f aca="false">Q1239 * 1.03</f>
        <v>35020000</v>
      </c>
      <c r="U1239" s="2" t="n">
        <f aca="false">R1239 * 1.03</f>
        <v>38555267.97</v>
      </c>
      <c r="V1239" s="2" t="n">
        <f aca="false">S1239 * 1.03</f>
        <v>3535267.97</v>
      </c>
      <c r="W1239" s="1" t="n">
        <f aca="false">R1239/Q1239</f>
        <v>1.10094997058824</v>
      </c>
      <c r="X1239" s="3" t="n">
        <v>2</v>
      </c>
    </row>
    <row r="1240" customFormat="false" ht="15" hidden="false" customHeight="false" outlineLevel="0" collapsed="false">
      <c r="A1240" s="0" t="s">
        <v>8181</v>
      </c>
      <c r="B1240" s="0" t="s">
        <v>8182</v>
      </c>
      <c r="C1240" s="0" t="s">
        <v>8183</v>
      </c>
      <c r="D1240" s="0" t="s">
        <v>4016</v>
      </c>
      <c r="E1240" s="0" t="n">
        <v>7.2</v>
      </c>
      <c r="F1240" s="0" t="n">
        <v>51</v>
      </c>
      <c r="G1240" s="5" t="n">
        <v>42255</v>
      </c>
      <c r="H1240" s="0" t="s">
        <v>2742</v>
      </c>
      <c r="I1240" s="0" t="s">
        <v>8184</v>
      </c>
      <c r="J1240" s="6" t="n">
        <v>112999</v>
      </c>
      <c r="K1240" s="0" t="s">
        <v>8185</v>
      </c>
      <c r="L1240" s="5" t="n">
        <v>42118</v>
      </c>
      <c r="M1240" s="0" t="s">
        <v>51</v>
      </c>
      <c r="N1240" s="0" t="s">
        <v>4081</v>
      </c>
      <c r="O1240" s="0" t="s">
        <v>2289</v>
      </c>
      <c r="P1240" s="0" t="s">
        <v>8186</v>
      </c>
      <c r="Q1240" s="0" t="n">
        <f aca="false">LOOKUP(A1240,'budget_gross.tsv'!A$2:A$8468,'budget_gross.tsv'!B$2:B$8468)</f>
        <v>25000000</v>
      </c>
      <c r="R1240" s="0" t="n">
        <f aca="false">LOOKUP(A1240,'budget_gross.tsv'!A$2:A$8468,'budget_gross.tsv'!C$2:C$8468)</f>
        <v>42478175</v>
      </c>
      <c r="S1240" s="1" t="n">
        <f aca="false">R1240-Q1240</f>
        <v>17478175</v>
      </c>
      <c r="T1240" s="2" t="n">
        <f aca="false">Q1240 * 1.03</f>
        <v>25750000</v>
      </c>
      <c r="U1240" s="2" t="n">
        <f aca="false">R1240 * 1.03</f>
        <v>43752520.25</v>
      </c>
      <c r="V1240" s="2" t="n">
        <f aca="false">S1240 * 1.03</f>
        <v>18002520.25</v>
      </c>
      <c r="W1240" s="1" t="n">
        <f aca="false">R1240/Q1240</f>
        <v>1.699127</v>
      </c>
      <c r="X1240" s="3" t="n">
        <v>2</v>
      </c>
    </row>
    <row r="1241" customFormat="false" ht="15" hidden="false" customHeight="false" outlineLevel="0" collapsed="false">
      <c r="A1241" s="0" t="s">
        <v>8187</v>
      </c>
      <c r="B1241" s="0" t="s">
        <v>8188</v>
      </c>
      <c r="C1241" s="0" t="s">
        <v>8189</v>
      </c>
      <c r="D1241" s="0" t="s">
        <v>4016</v>
      </c>
      <c r="E1241" s="0" t="n">
        <v>7.4</v>
      </c>
      <c r="F1241" s="0" t="n">
        <v>30</v>
      </c>
      <c r="G1241" s="5" t="n">
        <v>42234</v>
      </c>
      <c r="H1241" s="0" t="s">
        <v>3410</v>
      </c>
      <c r="I1241" s="0" t="s">
        <v>8190</v>
      </c>
      <c r="J1241" s="6" t="n">
        <v>18443</v>
      </c>
      <c r="K1241" s="0" t="s">
        <v>8191</v>
      </c>
      <c r="L1241" s="5" t="n">
        <v>42118</v>
      </c>
      <c r="M1241" s="0" t="s">
        <v>232</v>
      </c>
      <c r="N1241" s="0" t="s">
        <v>1741</v>
      </c>
      <c r="O1241" s="0" t="s">
        <v>90</v>
      </c>
      <c r="P1241" s="0" t="s">
        <v>8192</v>
      </c>
      <c r="Q1241" s="0" t="n">
        <f aca="false">LOOKUP(A1241,'budget_gross.tsv'!A$2:A$8468,'budget_gross.tsv'!B$2:B$8468)</f>
        <v>20000000</v>
      </c>
      <c r="R1241" s="0" t="n">
        <f aca="false">LOOKUP(A1241,'budget_gross.tsv'!A$2:A$8468,'budget_gross.tsv'!C$2:C$8468)</f>
        <v>6420319</v>
      </c>
      <c r="S1241" s="1" t="n">
        <f aca="false">R1241-Q1241</f>
        <v>-13579681</v>
      </c>
      <c r="T1241" s="2" t="n">
        <f aca="false">Q1241 * 1.03</f>
        <v>20600000</v>
      </c>
      <c r="U1241" s="2" t="n">
        <f aca="false">R1241 * 1.03</f>
        <v>6612928.57</v>
      </c>
      <c r="V1241" s="2" t="n">
        <f aca="false">S1241 * 1.03</f>
        <v>-13987071.43</v>
      </c>
      <c r="W1241" s="1" t="n">
        <f aca="false">R1241/Q1241</f>
        <v>0.32101595</v>
      </c>
      <c r="X1241" s="3" t="n">
        <v>1</v>
      </c>
    </row>
    <row r="1242" customFormat="false" ht="15" hidden="false" customHeight="false" outlineLevel="0" collapsed="false">
      <c r="A1242" s="0" t="s">
        <v>8193</v>
      </c>
      <c r="B1242" s="0" t="s">
        <v>8194</v>
      </c>
      <c r="C1242" s="0" t="s">
        <v>8195</v>
      </c>
      <c r="D1242" s="0" t="s">
        <v>4016</v>
      </c>
      <c r="E1242" s="0" t="n">
        <v>7.4</v>
      </c>
      <c r="F1242" s="0" t="n">
        <v>66</v>
      </c>
      <c r="G1242" s="5" t="n">
        <v>42279</v>
      </c>
      <c r="H1242" s="0" t="s">
        <v>147</v>
      </c>
      <c r="I1242" s="0" t="s">
        <v>8196</v>
      </c>
      <c r="J1242" s="6" t="n">
        <v>516984</v>
      </c>
      <c r="K1242" s="0" t="s">
        <v>6865</v>
      </c>
      <c r="L1242" s="5" t="n">
        <v>42125</v>
      </c>
      <c r="M1242" s="0" t="s">
        <v>1309</v>
      </c>
      <c r="N1242" s="0" t="s">
        <v>1406</v>
      </c>
      <c r="O1242" s="0" t="s">
        <v>8197</v>
      </c>
      <c r="P1242" s="0" t="s">
        <v>8198</v>
      </c>
      <c r="Q1242" s="0" t="n">
        <f aca="false">LOOKUP(A1242,'budget_gross.tsv'!A$2:A$8468,'budget_gross.tsv'!B$2:B$8468)</f>
        <v>250000000</v>
      </c>
      <c r="R1242" s="0" t="n">
        <f aca="false">LOOKUP(A1242,'budget_gross.tsv'!A$2:A$8468,'budget_gross.tsv'!C$2:C$8468)</f>
        <v>459005868</v>
      </c>
      <c r="S1242" s="1" t="n">
        <f aca="false">R1242-Q1242</f>
        <v>209005868</v>
      </c>
      <c r="T1242" s="2" t="n">
        <f aca="false">Q1242 * 1.03</f>
        <v>257500000</v>
      </c>
      <c r="U1242" s="2" t="n">
        <f aca="false">R1242 * 1.03</f>
        <v>472776044.04</v>
      </c>
      <c r="V1242" s="2" t="n">
        <f aca="false">S1242 * 1.03</f>
        <v>215276044.04</v>
      </c>
      <c r="W1242" s="1" t="n">
        <f aca="false">R1242/Q1242</f>
        <v>1.836023472</v>
      </c>
      <c r="X1242" s="3" t="n">
        <v>2</v>
      </c>
    </row>
    <row r="1243" customFormat="false" ht="15" hidden="false" customHeight="false" outlineLevel="0" collapsed="false">
      <c r="A1243" s="0" t="s">
        <v>8199</v>
      </c>
      <c r="B1243" s="0" t="s">
        <v>8200</v>
      </c>
      <c r="C1243" s="0" t="s">
        <v>8201</v>
      </c>
      <c r="D1243" s="0" t="s">
        <v>4016</v>
      </c>
      <c r="E1243" s="0" t="n">
        <v>6.2</v>
      </c>
      <c r="F1243" s="0" t="n">
        <v>55</v>
      </c>
      <c r="G1243" s="5" t="n">
        <v>42192</v>
      </c>
      <c r="H1243" s="0" t="s">
        <v>1432</v>
      </c>
      <c r="I1243" s="0" t="s">
        <v>8202</v>
      </c>
      <c r="J1243" s="6" t="n">
        <v>5892</v>
      </c>
      <c r="K1243" s="0" t="s">
        <v>8203</v>
      </c>
      <c r="L1243" s="5" t="n">
        <v>42132</v>
      </c>
      <c r="M1243" s="0" t="s">
        <v>305</v>
      </c>
      <c r="N1243" s="0" t="s">
        <v>446</v>
      </c>
      <c r="O1243" s="0" t="s">
        <v>117</v>
      </c>
      <c r="P1243" s="0" t="s">
        <v>8204</v>
      </c>
      <c r="Q1243" s="0" t="n">
        <f aca="false">LOOKUP(A1243,'budget_gross.tsv'!A$2:A$8468,'budget_gross.tsv'!B$2:B$8468)</f>
        <v>6000000</v>
      </c>
      <c r="R1243" s="0" t="n">
        <f aca="false">LOOKUP(A1243,'budget_gross.tsv'!A$2:A$8468,'budget_gross.tsv'!C$2:C$8468)</f>
        <v>1013061</v>
      </c>
      <c r="S1243" s="1" t="n">
        <f aca="false">R1243-Q1243</f>
        <v>-4986939</v>
      </c>
      <c r="T1243" s="2" t="n">
        <f aca="false">Q1243 * 1.03</f>
        <v>6180000</v>
      </c>
      <c r="U1243" s="2" t="n">
        <f aca="false">R1243 * 1.03</f>
        <v>1043452.83</v>
      </c>
      <c r="V1243" s="2" t="n">
        <f aca="false">S1243 * 1.03</f>
        <v>-5136547.17</v>
      </c>
      <c r="W1243" s="1" t="n">
        <f aca="false">R1243/Q1243</f>
        <v>0.1688435</v>
      </c>
      <c r="X1243" s="3" t="n">
        <v>1</v>
      </c>
    </row>
    <row r="1244" customFormat="false" ht="15" hidden="false" customHeight="false" outlineLevel="0" collapsed="false">
      <c r="A1244" s="0" t="s">
        <v>8205</v>
      </c>
      <c r="B1244" s="0" t="s">
        <v>8206</v>
      </c>
      <c r="C1244" s="0" t="s">
        <v>8207</v>
      </c>
      <c r="D1244" s="0" t="s">
        <v>4016</v>
      </c>
      <c r="E1244" s="0" t="n">
        <v>5.6</v>
      </c>
      <c r="F1244" s="0" t="n">
        <v>52</v>
      </c>
      <c r="G1244" s="5" t="n">
        <v>42192</v>
      </c>
      <c r="H1244" s="0" t="s">
        <v>2878</v>
      </c>
      <c r="I1244" s="0" t="s">
        <v>8208</v>
      </c>
      <c r="J1244" s="6" t="n">
        <v>34225</v>
      </c>
      <c r="K1244" s="0" t="s">
        <v>8209</v>
      </c>
      <c r="L1244" s="5" t="n">
        <v>42132</v>
      </c>
      <c r="M1244" s="0" t="s">
        <v>486</v>
      </c>
      <c r="N1244" s="0" t="s">
        <v>1972</v>
      </c>
      <c r="O1244" s="0" t="s">
        <v>1585</v>
      </c>
      <c r="P1244" s="0" t="s">
        <v>8210</v>
      </c>
      <c r="Q1244" s="0" t="n">
        <f aca="false">LOOKUP(A1244,'budget_gross.tsv'!A$2:A$8468,'budget_gross.tsv'!B$2:B$8468)</f>
        <v>8500000</v>
      </c>
      <c r="R1244" s="0" t="n">
        <f aca="false">LOOKUP(A1244,'budget_gross.tsv'!A$2:A$8468,'budget_gross.tsv'!C$2:C$8468)</f>
        <v>187112</v>
      </c>
      <c r="S1244" s="1" t="n">
        <f aca="false">R1244-Q1244</f>
        <v>-8312888</v>
      </c>
      <c r="T1244" s="2" t="n">
        <f aca="false">Q1244 * 1.03</f>
        <v>8755000</v>
      </c>
      <c r="U1244" s="2" t="n">
        <f aca="false">R1244 * 1.03</f>
        <v>192725.36</v>
      </c>
      <c r="V1244" s="2" t="n">
        <f aca="false">S1244 * 1.03</f>
        <v>-8562274.64</v>
      </c>
      <c r="W1244" s="1" t="n">
        <f aca="false">R1244/Q1244</f>
        <v>0.0220131764705882</v>
      </c>
      <c r="X1244" s="3" t="n">
        <v>1</v>
      </c>
    </row>
    <row r="1245" customFormat="false" ht="15" hidden="false" customHeight="false" outlineLevel="0" collapsed="false">
      <c r="A1245" s="0" t="s">
        <v>8211</v>
      </c>
      <c r="B1245" s="0" t="s">
        <v>8212</v>
      </c>
      <c r="C1245" s="0" t="s">
        <v>8213</v>
      </c>
      <c r="D1245" s="0" t="s">
        <v>4016</v>
      </c>
      <c r="E1245" s="0" t="n">
        <v>6.5</v>
      </c>
      <c r="F1245" s="0" t="n">
        <v>63</v>
      </c>
      <c r="G1245" s="5" t="n">
        <v>42269</v>
      </c>
      <c r="H1245" s="0" t="s">
        <v>86</v>
      </c>
      <c r="I1245" s="0" t="s">
        <v>8214</v>
      </c>
      <c r="J1245" s="6" t="n">
        <v>109166</v>
      </c>
      <c r="K1245" s="0" t="s">
        <v>8215</v>
      </c>
      <c r="L1245" s="5" t="n">
        <v>42139</v>
      </c>
      <c r="M1245" s="0" t="s">
        <v>831</v>
      </c>
      <c r="N1245" s="0" t="s">
        <v>8216</v>
      </c>
      <c r="O1245" s="0" t="s">
        <v>8217</v>
      </c>
      <c r="P1245" s="0" t="s">
        <v>8218</v>
      </c>
      <c r="Q1245" s="0" t="n">
        <f aca="false">LOOKUP(A1245,'budget_gross.tsv'!A$2:A$8468,'budget_gross.tsv'!B$2:B$8468)</f>
        <v>29000000</v>
      </c>
      <c r="R1245" s="0" t="n">
        <f aca="false">LOOKUP(A1245,'budget_gross.tsv'!A$2:A$8468,'budget_gross.tsv'!C$2:C$8468)</f>
        <v>184296230</v>
      </c>
      <c r="S1245" s="1" t="n">
        <f aca="false">R1245-Q1245</f>
        <v>155296230</v>
      </c>
      <c r="T1245" s="2" t="n">
        <f aca="false">Q1245 * 1.03</f>
        <v>29870000</v>
      </c>
      <c r="U1245" s="2" t="n">
        <f aca="false">R1245 * 1.03</f>
        <v>189825116.9</v>
      </c>
      <c r="V1245" s="2" t="n">
        <f aca="false">S1245 * 1.03</f>
        <v>159955116.9</v>
      </c>
      <c r="W1245" s="1" t="n">
        <f aca="false">R1245/Q1245</f>
        <v>6.3550424137931</v>
      </c>
      <c r="X1245" s="3" t="n">
        <v>4</v>
      </c>
    </row>
    <row r="1246" customFormat="false" ht="15" hidden="false" customHeight="false" outlineLevel="0" collapsed="false">
      <c r="A1246" s="0" t="s">
        <v>8219</v>
      </c>
      <c r="B1246" s="0" t="s">
        <v>8220</v>
      </c>
      <c r="C1246" s="0" t="s">
        <v>8221</v>
      </c>
      <c r="D1246" s="0" t="s">
        <v>4016</v>
      </c>
      <c r="E1246" s="0" t="n">
        <v>5</v>
      </c>
      <c r="F1246" s="0" t="n">
        <v>47</v>
      </c>
      <c r="G1246" s="5" t="n">
        <v>42276</v>
      </c>
      <c r="H1246" s="0" t="s">
        <v>95</v>
      </c>
      <c r="I1246" s="0" t="s">
        <v>8222</v>
      </c>
      <c r="J1246" s="6" t="n">
        <v>45941</v>
      </c>
      <c r="K1246" s="0" t="s">
        <v>2484</v>
      </c>
      <c r="L1246" s="5" t="n">
        <v>42146</v>
      </c>
      <c r="M1246" s="0" t="s">
        <v>98</v>
      </c>
      <c r="N1246" s="0" t="s">
        <v>4788</v>
      </c>
      <c r="O1246" s="0" t="s">
        <v>563</v>
      </c>
      <c r="P1246" s="0" t="s">
        <v>8223</v>
      </c>
      <c r="Q1246" s="0" t="n">
        <f aca="false">LOOKUP(A1246,'budget_gross.tsv'!A$2:A$8468,'budget_gross.tsv'!B$2:B$8468)</f>
        <v>35000000</v>
      </c>
      <c r="R1246" s="0" t="n">
        <f aca="false">LOOKUP(A1246,'budget_gross.tsv'!A$2:A$8468,'budget_gross.tsv'!C$2:C$8468)</f>
        <v>47425125</v>
      </c>
      <c r="S1246" s="1" t="n">
        <f aca="false">R1246-Q1246</f>
        <v>12425125</v>
      </c>
      <c r="T1246" s="2" t="n">
        <f aca="false">Q1246 * 1.03</f>
        <v>36050000</v>
      </c>
      <c r="U1246" s="2" t="n">
        <f aca="false">R1246 * 1.03</f>
        <v>48847878.75</v>
      </c>
      <c r="V1246" s="2" t="n">
        <f aca="false">S1246 * 1.03</f>
        <v>12797878.75</v>
      </c>
      <c r="W1246" s="1" t="n">
        <f aca="false">R1246/Q1246</f>
        <v>1.35500357142857</v>
      </c>
      <c r="X1246" s="3" t="n">
        <v>2</v>
      </c>
    </row>
    <row r="1247" customFormat="false" ht="15" hidden="false" customHeight="false" outlineLevel="0" collapsed="false">
      <c r="A1247" s="0" t="s">
        <v>8224</v>
      </c>
      <c r="B1247" s="0" t="s">
        <v>8225</v>
      </c>
      <c r="C1247" s="0" t="s">
        <v>8226</v>
      </c>
      <c r="D1247" s="0" t="s">
        <v>4016</v>
      </c>
      <c r="E1247" s="0" t="n">
        <v>6.1</v>
      </c>
      <c r="F1247" s="0" t="n">
        <v>43</v>
      </c>
      <c r="G1247" s="5" t="n">
        <v>42297</v>
      </c>
      <c r="H1247" s="0" t="s">
        <v>3677</v>
      </c>
      <c r="I1247" s="0" t="s">
        <v>8227</v>
      </c>
      <c r="J1247" s="6" t="n">
        <v>161790</v>
      </c>
      <c r="K1247" s="0" t="s">
        <v>2861</v>
      </c>
      <c r="L1247" s="5" t="n">
        <v>42153</v>
      </c>
      <c r="M1247" s="0" t="s">
        <v>552</v>
      </c>
      <c r="N1247" s="0" t="s">
        <v>1130</v>
      </c>
      <c r="O1247" s="0" t="s">
        <v>4247</v>
      </c>
      <c r="P1247" s="0" t="s">
        <v>8228</v>
      </c>
      <c r="Q1247" s="0" t="n">
        <f aca="false">LOOKUP(A1247,'budget_gross.tsv'!A$2:A$8468,'budget_gross.tsv'!B$2:B$8468)</f>
        <v>110000000</v>
      </c>
      <c r="R1247" s="0" t="n">
        <f aca="false">LOOKUP(A1247,'budget_gross.tsv'!A$2:A$8468,'budget_gross.tsv'!C$2:C$8468)</f>
        <v>155190832</v>
      </c>
      <c r="S1247" s="1" t="n">
        <f aca="false">R1247-Q1247</f>
        <v>45190832</v>
      </c>
      <c r="T1247" s="2" t="n">
        <f aca="false">Q1247 * 1.03</f>
        <v>113300000</v>
      </c>
      <c r="U1247" s="2" t="n">
        <f aca="false">R1247 * 1.03</f>
        <v>159846556.96</v>
      </c>
      <c r="V1247" s="2" t="n">
        <f aca="false">S1247 * 1.03</f>
        <v>46546556.96</v>
      </c>
      <c r="W1247" s="1" t="n">
        <f aca="false">R1247/Q1247</f>
        <v>1.41082574545455</v>
      </c>
      <c r="X1247" s="3" t="n">
        <v>2</v>
      </c>
    </row>
    <row r="1248" customFormat="false" ht="15" hidden="false" customHeight="false" outlineLevel="0" collapsed="false">
      <c r="A1248" s="0" t="s">
        <v>8229</v>
      </c>
      <c r="B1248" s="0" t="s">
        <v>8230</v>
      </c>
      <c r="C1248" s="0" t="s">
        <v>8231</v>
      </c>
      <c r="D1248" s="0" t="s">
        <v>4016</v>
      </c>
      <c r="E1248" s="0" t="n">
        <v>5.4</v>
      </c>
      <c r="F1248" s="0" t="n">
        <v>40</v>
      </c>
      <c r="G1248" s="5" t="n">
        <v>42241</v>
      </c>
      <c r="H1248" s="0" t="s">
        <v>1397</v>
      </c>
      <c r="I1248" s="0" t="s">
        <v>8232</v>
      </c>
      <c r="J1248" s="6" t="n">
        <v>45257</v>
      </c>
      <c r="K1248" s="0" t="s">
        <v>3116</v>
      </c>
      <c r="L1248" s="5" t="n">
        <v>42153</v>
      </c>
      <c r="M1248" s="0" t="s">
        <v>197</v>
      </c>
      <c r="N1248" s="0" t="s">
        <v>437</v>
      </c>
      <c r="O1248" s="0" t="s">
        <v>959</v>
      </c>
      <c r="P1248" s="0" t="s">
        <v>8233</v>
      </c>
      <c r="Q1248" s="0" t="n">
        <f aca="false">LOOKUP(A1248,'budget_gross.tsv'!A$2:A$8468,'budget_gross.tsv'!B$2:B$8468)</f>
        <v>37000000</v>
      </c>
      <c r="R1248" s="0" t="n">
        <f aca="false">LOOKUP(A1248,'budget_gross.tsv'!A$2:A$8468,'budget_gross.tsv'!C$2:C$8468)</f>
        <v>20991497</v>
      </c>
      <c r="S1248" s="1" t="n">
        <f aca="false">R1248-Q1248</f>
        <v>-16008503</v>
      </c>
      <c r="T1248" s="2" t="n">
        <f aca="false">Q1248 * 1.03</f>
        <v>38110000</v>
      </c>
      <c r="U1248" s="2" t="n">
        <f aca="false">R1248 * 1.03</f>
        <v>21621241.91</v>
      </c>
      <c r="V1248" s="2" t="n">
        <f aca="false">S1248 * 1.03</f>
        <v>-16488758.09</v>
      </c>
      <c r="W1248" s="1" t="n">
        <f aca="false">R1248/Q1248</f>
        <v>0.567337756756757</v>
      </c>
      <c r="X1248" s="3" t="n">
        <v>1</v>
      </c>
    </row>
    <row r="1249" customFormat="false" ht="15" hidden="false" customHeight="false" outlineLevel="0" collapsed="false">
      <c r="A1249" s="0" t="s">
        <v>8234</v>
      </c>
      <c r="B1249" s="0" t="s">
        <v>8235</v>
      </c>
      <c r="C1249" s="0" t="s">
        <v>8236</v>
      </c>
      <c r="D1249" s="0" t="s">
        <v>4016</v>
      </c>
      <c r="E1249" s="0" t="n">
        <v>5.6</v>
      </c>
      <c r="F1249" s="0" t="n">
        <v>56</v>
      </c>
      <c r="G1249" s="5" t="n">
        <v>42283</v>
      </c>
      <c r="H1249" s="0" t="s">
        <v>391</v>
      </c>
      <c r="I1249" s="0" t="s">
        <v>8237</v>
      </c>
      <c r="J1249" s="6" t="n">
        <v>5654</v>
      </c>
      <c r="K1249" s="0" t="s">
        <v>8238</v>
      </c>
      <c r="L1249" s="5" t="n">
        <v>42158</v>
      </c>
      <c r="M1249" s="0" t="s">
        <v>42</v>
      </c>
      <c r="N1249" s="0" t="s">
        <v>446</v>
      </c>
      <c r="O1249" s="0" t="s">
        <v>90</v>
      </c>
      <c r="P1249" s="0" t="s">
        <v>8239</v>
      </c>
      <c r="Q1249" s="0" t="n">
        <f aca="false">LOOKUP(A1249,'budget_gross.tsv'!A$2:A$8468,'budget_gross.tsv'!B$2:B$8468)</f>
        <v>4000000</v>
      </c>
      <c r="R1249" s="0" t="n">
        <f aca="false">LOOKUP(A1249,'budget_gross.tsv'!A$2:A$8468,'budget_gross.tsv'!C$2:C$8468)</f>
        <v>132075</v>
      </c>
      <c r="S1249" s="1" t="n">
        <f aca="false">R1249-Q1249</f>
        <v>-3867925</v>
      </c>
      <c r="T1249" s="2" t="n">
        <f aca="false">Q1249 * 1.03</f>
        <v>4120000</v>
      </c>
      <c r="U1249" s="2" t="n">
        <f aca="false">R1249 * 1.03</f>
        <v>136037.25</v>
      </c>
      <c r="V1249" s="2" t="n">
        <f aca="false">S1249 * 1.03</f>
        <v>-3983962.75</v>
      </c>
      <c r="W1249" s="1" t="n">
        <f aca="false">R1249/Q1249</f>
        <v>0.03301875</v>
      </c>
      <c r="X1249" s="3" t="n">
        <v>1</v>
      </c>
    </row>
    <row r="1250" customFormat="false" ht="15" hidden="false" customHeight="false" outlineLevel="0" collapsed="false">
      <c r="A1250" s="0" t="s">
        <v>8240</v>
      </c>
      <c r="B1250" s="0" t="s">
        <v>8241</v>
      </c>
      <c r="C1250" s="0" t="s">
        <v>8242</v>
      </c>
      <c r="D1250" s="0" t="s">
        <v>4016</v>
      </c>
      <c r="E1250" s="0" t="n">
        <v>6.1</v>
      </c>
      <c r="F1250" s="0" t="n">
        <v>52</v>
      </c>
      <c r="G1250" s="5" t="n">
        <v>42283</v>
      </c>
      <c r="H1250" s="0" t="s">
        <v>1432</v>
      </c>
      <c r="I1250" s="0" t="s">
        <v>8243</v>
      </c>
      <c r="J1250" s="6" t="n">
        <v>63471</v>
      </c>
      <c r="K1250" s="0" t="s">
        <v>8244</v>
      </c>
      <c r="L1250" s="5" t="n">
        <v>42160</v>
      </c>
      <c r="M1250" s="0" t="s">
        <v>42</v>
      </c>
      <c r="N1250" s="0" t="s">
        <v>1122</v>
      </c>
      <c r="O1250" s="0" t="s">
        <v>2011</v>
      </c>
      <c r="P1250" s="0" t="s">
        <v>8245</v>
      </c>
      <c r="Q1250" s="0" t="n">
        <f aca="false">LOOKUP(A1250,'budget_gross.tsv'!A$2:A$8468,'budget_gross.tsv'!B$2:B$8468)</f>
        <v>10000000</v>
      </c>
      <c r="R1250" s="0" t="n">
        <f aca="false">LOOKUP(A1250,'budget_gross.tsv'!A$2:A$8468,'budget_gross.tsv'!C$2:C$8468)</f>
        <v>52218558</v>
      </c>
      <c r="S1250" s="1" t="n">
        <f aca="false">R1250-Q1250</f>
        <v>42218558</v>
      </c>
      <c r="T1250" s="2" t="n">
        <f aca="false">Q1250 * 1.03</f>
        <v>10300000</v>
      </c>
      <c r="U1250" s="2" t="n">
        <f aca="false">R1250 * 1.03</f>
        <v>53785114.74</v>
      </c>
      <c r="V1250" s="2" t="n">
        <f aca="false">S1250 * 1.03</f>
        <v>43485114.74</v>
      </c>
      <c r="W1250" s="1" t="n">
        <f aca="false">R1250/Q1250</f>
        <v>5.2218558</v>
      </c>
      <c r="X1250" s="3" t="n">
        <v>4</v>
      </c>
    </row>
    <row r="1251" customFormat="false" ht="15" hidden="false" customHeight="false" outlineLevel="0" collapsed="false">
      <c r="A1251" s="0" t="s">
        <v>8246</v>
      </c>
      <c r="B1251" s="0" t="s">
        <v>8247</v>
      </c>
      <c r="C1251" s="0" t="s">
        <v>8248</v>
      </c>
      <c r="D1251" s="0" t="s">
        <v>4016</v>
      </c>
      <c r="E1251" s="0" t="n">
        <v>7</v>
      </c>
      <c r="F1251" s="0" t="n">
        <v>59</v>
      </c>
      <c r="G1251" s="5" t="n">
        <v>42297</v>
      </c>
      <c r="H1251" s="0" t="s">
        <v>86</v>
      </c>
      <c r="I1251" s="0" t="s">
        <v>8249</v>
      </c>
      <c r="J1251" s="6" t="n">
        <v>458076</v>
      </c>
      <c r="K1251" s="0" t="s">
        <v>8250</v>
      </c>
      <c r="L1251" s="5" t="n">
        <v>42167</v>
      </c>
      <c r="M1251" s="0" t="s">
        <v>1362</v>
      </c>
      <c r="N1251" s="0" t="s">
        <v>1406</v>
      </c>
      <c r="O1251" s="0" t="s">
        <v>8251</v>
      </c>
      <c r="P1251" s="0" t="s">
        <v>8252</v>
      </c>
      <c r="Q1251" s="0" t="n">
        <f aca="false">LOOKUP(A1251,'budget_gross.tsv'!A$2:A$8468,'budget_gross.tsv'!B$2:B$8468)</f>
        <v>150000000</v>
      </c>
      <c r="R1251" s="0" t="n">
        <f aca="false">LOOKUP(A1251,'budget_gross.tsv'!A$2:A$8468,'budget_gross.tsv'!C$2:C$8468)</f>
        <v>652270625</v>
      </c>
      <c r="S1251" s="1" t="n">
        <f aca="false">R1251-Q1251</f>
        <v>502270625</v>
      </c>
      <c r="T1251" s="2" t="n">
        <f aca="false">Q1251 * 1.03</f>
        <v>154500000</v>
      </c>
      <c r="U1251" s="2" t="n">
        <f aca="false">R1251 * 1.03</f>
        <v>671838743.75</v>
      </c>
      <c r="V1251" s="2" t="n">
        <f aca="false">S1251 * 1.03</f>
        <v>517338743.75</v>
      </c>
      <c r="W1251" s="1" t="n">
        <f aca="false">R1251/Q1251</f>
        <v>4.34847083333333</v>
      </c>
      <c r="X1251" s="3" t="n">
        <v>4</v>
      </c>
    </row>
    <row r="1252" customFormat="false" ht="15" hidden="false" customHeight="false" outlineLevel="0" collapsed="false">
      <c r="A1252" s="0" t="s">
        <v>8253</v>
      </c>
      <c r="B1252" s="0" t="s">
        <v>8254</v>
      </c>
      <c r="C1252" s="0" t="s">
        <v>8255</v>
      </c>
      <c r="D1252" s="0" t="s">
        <v>4016</v>
      </c>
      <c r="E1252" s="0" t="n">
        <v>7.4</v>
      </c>
      <c r="F1252" s="0" t="n">
        <v>80</v>
      </c>
      <c r="G1252" s="5" t="n">
        <v>42262</v>
      </c>
      <c r="H1252" s="0" t="s">
        <v>2496</v>
      </c>
      <c r="I1252" s="0" t="s">
        <v>8256</v>
      </c>
      <c r="J1252" s="6" t="n">
        <v>27462</v>
      </c>
      <c r="K1252" s="0" t="s">
        <v>8257</v>
      </c>
      <c r="L1252" s="5" t="n">
        <v>42174</v>
      </c>
      <c r="M1252" s="0" t="s">
        <v>365</v>
      </c>
      <c r="N1252" s="0" t="s">
        <v>4659</v>
      </c>
      <c r="O1252" s="0" t="s">
        <v>8258</v>
      </c>
      <c r="P1252" s="0" t="s">
        <v>8259</v>
      </c>
      <c r="Q1252" s="0" t="n">
        <f aca="false">LOOKUP(A1252,'budget_gross.tsv'!A$2:A$8468,'budget_gross.tsv'!B$2:B$8468)</f>
        <v>10000000</v>
      </c>
      <c r="R1252" s="0" t="n">
        <f aca="false">LOOKUP(A1252,'budget_gross.tsv'!A$2:A$8468,'budget_gross.tsv'!C$2:C$8468)</f>
        <v>12547189</v>
      </c>
      <c r="S1252" s="1" t="n">
        <f aca="false">R1252-Q1252</f>
        <v>2547189</v>
      </c>
      <c r="T1252" s="2" t="n">
        <f aca="false">Q1252 * 1.03</f>
        <v>10300000</v>
      </c>
      <c r="U1252" s="2" t="n">
        <f aca="false">R1252 * 1.03</f>
        <v>12923604.67</v>
      </c>
      <c r="V1252" s="2" t="n">
        <f aca="false">S1252 * 1.03</f>
        <v>2623604.67</v>
      </c>
      <c r="W1252" s="1" t="n">
        <f aca="false">R1252/Q1252</f>
        <v>1.2547189</v>
      </c>
      <c r="X1252" s="3" t="n">
        <v>2</v>
      </c>
    </row>
    <row r="1253" customFormat="false" ht="15" hidden="false" customHeight="false" outlineLevel="0" collapsed="false">
      <c r="A1253" s="0" t="s">
        <v>8260</v>
      </c>
      <c r="B1253" s="0" t="s">
        <v>8261</v>
      </c>
      <c r="C1253" s="0" t="s">
        <v>8262</v>
      </c>
      <c r="D1253" s="0" t="s">
        <v>4016</v>
      </c>
      <c r="E1253" s="0" t="n">
        <v>7.8</v>
      </c>
      <c r="F1253" s="0" t="n">
        <v>74</v>
      </c>
      <c r="G1253" s="5" t="n">
        <v>42283</v>
      </c>
      <c r="H1253" s="0" t="s">
        <v>1441</v>
      </c>
      <c r="I1253" s="0" t="s">
        <v>8263</v>
      </c>
      <c r="J1253" s="6" t="n">
        <v>92837</v>
      </c>
      <c r="K1253" s="0" t="s">
        <v>8264</v>
      </c>
      <c r="L1253" s="5" t="n">
        <v>42186</v>
      </c>
      <c r="M1253" s="0" t="s">
        <v>197</v>
      </c>
      <c r="N1253" s="0" t="s">
        <v>356</v>
      </c>
      <c r="O1253" s="0" t="s">
        <v>8265</v>
      </c>
      <c r="P1253" s="0" t="s">
        <v>8266</v>
      </c>
      <c r="Q1253" s="0" t="n">
        <f aca="false">LOOKUP(A1253,'budget_gross.tsv'!A$2:A$8468,'budget_gross.tsv'!B$2:B$8468)</f>
        <v>8000000</v>
      </c>
      <c r="R1253" s="0" t="n">
        <f aca="false">LOOKUP(A1253,'budget_gross.tsv'!A$2:A$8468,'budget_gross.tsv'!C$2:C$8468)</f>
        <v>6743776</v>
      </c>
      <c r="S1253" s="1" t="n">
        <f aca="false">R1253-Q1253</f>
        <v>-1256224</v>
      </c>
      <c r="T1253" s="2" t="n">
        <f aca="false">Q1253 * 1.03</f>
        <v>8240000</v>
      </c>
      <c r="U1253" s="2" t="n">
        <f aca="false">R1253 * 1.03</f>
        <v>6946089.28</v>
      </c>
      <c r="V1253" s="2" t="n">
        <f aca="false">S1253 * 1.03</f>
        <v>-1293910.72</v>
      </c>
      <c r="W1253" s="1" t="n">
        <f aca="false">R1253/Q1253</f>
        <v>0.842972</v>
      </c>
      <c r="X1253" s="3" t="n">
        <v>1</v>
      </c>
    </row>
    <row r="1254" customFormat="false" ht="15" hidden="false" customHeight="false" outlineLevel="0" collapsed="false">
      <c r="A1254" s="0" t="s">
        <v>8267</v>
      </c>
      <c r="B1254" s="0" t="s">
        <v>8268</v>
      </c>
      <c r="C1254" s="0" t="s">
        <v>8269</v>
      </c>
      <c r="D1254" s="0" t="s">
        <v>4016</v>
      </c>
      <c r="E1254" s="0" t="n">
        <v>6.5</v>
      </c>
      <c r="F1254" s="0" t="n">
        <v>38</v>
      </c>
      <c r="G1254" s="5" t="n">
        <v>42318</v>
      </c>
      <c r="H1254" s="0" t="s">
        <v>194</v>
      </c>
      <c r="I1254" s="0" t="s">
        <v>8270</v>
      </c>
      <c r="J1254" s="6" t="n">
        <v>206879</v>
      </c>
      <c r="K1254" s="0" t="s">
        <v>7568</v>
      </c>
      <c r="L1254" s="5" t="n">
        <v>42186</v>
      </c>
      <c r="M1254" s="0" t="s">
        <v>633</v>
      </c>
      <c r="N1254" s="0" t="s">
        <v>1406</v>
      </c>
      <c r="O1254" s="0" t="s">
        <v>2289</v>
      </c>
      <c r="P1254" s="0" t="s">
        <v>8271</v>
      </c>
      <c r="Q1254" s="0" t="n">
        <f aca="false">LOOKUP(A1254,'budget_gross.tsv'!A$2:A$8468,'budget_gross.tsv'!B$2:B$8468)</f>
        <v>155000000</v>
      </c>
      <c r="R1254" s="0" t="n">
        <f aca="false">LOOKUP(A1254,'budget_gross.tsv'!A$2:A$8468,'budget_gross.tsv'!C$2:C$8468)</f>
        <v>89760956</v>
      </c>
      <c r="S1254" s="1" t="n">
        <f aca="false">R1254-Q1254</f>
        <v>-65239044</v>
      </c>
      <c r="T1254" s="2" t="n">
        <f aca="false">Q1254 * 1.03</f>
        <v>159650000</v>
      </c>
      <c r="U1254" s="2" t="n">
        <f aca="false">R1254 * 1.03</f>
        <v>92453784.68</v>
      </c>
      <c r="V1254" s="2" t="n">
        <f aca="false">S1254 * 1.03</f>
        <v>-67196215.32</v>
      </c>
      <c r="W1254" s="1" t="n">
        <f aca="false">R1254/Q1254</f>
        <v>0.579102941935484</v>
      </c>
      <c r="X1254" s="3" t="n">
        <v>1</v>
      </c>
    </row>
    <row r="1255" customFormat="false" ht="15" hidden="false" customHeight="false" outlineLevel="0" collapsed="false">
      <c r="A1255" s="0" t="s">
        <v>8272</v>
      </c>
      <c r="B1255" s="0" t="s">
        <v>8273</v>
      </c>
      <c r="C1255" s="0" t="s">
        <v>8274</v>
      </c>
      <c r="D1255" s="0" t="s">
        <v>4016</v>
      </c>
      <c r="E1255" s="0" t="n">
        <v>6.5</v>
      </c>
      <c r="F1255" s="0" t="n">
        <v>34</v>
      </c>
      <c r="G1255" s="5" t="n">
        <v>42318</v>
      </c>
      <c r="H1255" s="0" t="s">
        <v>1432</v>
      </c>
      <c r="I1255" s="0" t="s">
        <v>8275</v>
      </c>
      <c r="J1255" s="6" t="n">
        <v>67279</v>
      </c>
      <c r="K1255" s="0" t="s">
        <v>3134</v>
      </c>
      <c r="L1255" s="5" t="n">
        <v>42195</v>
      </c>
      <c r="M1255" s="0" t="s">
        <v>871</v>
      </c>
      <c r="N1255" s="0" t="s">
        <v>7967</v>
      </c>
      <c r="O1255" s="0" t="s">
        <v>28</v>
      </c>
      <c r="P1255" s="0" t="s">
        <v>8276</v>
      </c>
      <c r="Q1255" s="0" t="n">
        <f aca="false">LOOKUP(A1255,'budget_gross.tsv'!A$2:A$8468,'budget_gross.tsv'!B$2:B$8468)</f>
        <v>26000000</v>
      </c>
      <c r="R1255" s="0" t="n">
        <f aca="false">LOOKUP(A1255,'budget_gross.tsv'!A$2:A$8468,'budget_gross.tsv'!C$2:C$8468)</f>
        <v>12276810</v>
      </c>
      <c r="S1255" s="1" t="n">
        <f aca="false">R1255-Q1255</f>
        <v>-13723190</v>
      </c>
      <c r="T1255" s="2" t="n">
        <f aca="false">Q1255 * 1.03</f>
        <v>26780000</v>
      </c>
      <c r="U1255" s="2" t="n">
        <f aca="false">R1255 * 1.03</f>
        <v>12645114.3</v>
      </c>
      <c r="V1255" s="2" t="n">
        <f aca="false">S1255 * 1.03</f>
        <v>-14134885.7</v>
      </c>
      <c r="W1255" s="1" t="n">
        <f aca="false">R1255/Q1255</f>
        <v>0.472185</v>
      </c>
      <c r="X1255" s="3" t="n">
        <v>1</v>
      </c>
    </row>
    <row r="1256" customFormat="false" ht="15" hidden="false" customHeight="false" outlineLevel="0" collapsed="false">
      <c r="A1256" s="0" t="s">
        <v>8277</v>
      </c>
      <c r="B1256" s="0" t="s">
        <v>8278</v>
      </c>
      <c r="C1256" s="0" t="s">
        <v>8279</v>
      </c>
      <c r="D1256" s="0" t="s">
        <v>4016</v>
      </c>
      <c r="E1256" s="0" t="n">
        <v>7.3</v>
      </c>
      <c r="F1256" s="0" t="n">
        <v>64</v>
      </c>
      <c r="G1256" s="5" t="n">
        <v>42346</v>
      </c>
      <c r="H1256" s="0" t="s">
        <v>8280</v>
      </c>
      <c r="I1256" s="0" t="s">
        <v>8281</v>
      </c>
      <c r="J1256" s="6" t="n">
        <v>373236</v>
      </c>
      <c r="K1256" s="0" t="s">
        <v>4225</v>
      </c>
      <c r="L1256" s="5" t="n">
        <v>42202</v>
      </c>
      <c r="M1256" s="0" t="s">
        <v>871</v>
      </c>
      <c r="N1256" s="0" t="s">
        <v>1370</v>
      </c>
      <c r="O1256" s="0" t="s">
        <v>8282</v>
      </c>
      <c r="P1256" s="0" t="s">
        <v>8283</v>
      </c>
      <c r="Q1256" s="0" t="n">
        <f aca="false">LOOKUP(A1256,'budget_gross.tsv'!A$2:A$8468,'budget_gross.tsv'!B$2:B$8468)</f>
        <v>130000000</v>
      </c>
      <c r="R1256" s="0" t="n">
        <f aca="false">LOOKUP(A1256,'budget_gross.tsv'!A$2:A$8468,'budget_gross.tsv'!C$2:C$8468)</f>
        <v>180202163</v>
      </c>
      <c r="S1256" s="1" t="n">
        <f aca="false">R1256-Q1256</f>
        <v>50202163</v>
      </c>
      <c r="T1256" s="2" t="n">
        <f aca="false">Q1256 * 1.03</f>
        <v>133900000</v>
      </c>
      <c r="U1256" s="2" t="n">
        <f aca="false">R1256 * 1.03</f>
        <v>185608227.89</v>
      </c>
      <c r="V1256" s="2" t="n">
        <f aca="false">S1256 * 1.03</f>
        <v>51708227.89</v>
      </c>
      <c r="W1256" s="1" t="n">
        <f aca="false">R1256/Q1256</f>
        <v>1.38617048461538</v>
      </c>
      <c r="X1256" s="3" t="n">
        <v>2</v>
      </c>
    </row>
    <row r="1257" customFormat="false" ht="15" hidden="false" customHeight="false" outlineLevel="0" collapsed="false">
      <c r="A1257" s="0" t="s">
        <v>8284</v>
      </c>
      <c r="B1257" s="0" t="s">
        <v>8285</v>
      </c>
      <c r="C1257" s="0" t="s">
        <v>8286</v>
      </c>
      <c r="D1257" s="0" t="s">
        <v>4016</v>
      </c>
      <c r="E1257" s="0" t="n">
        <v>6.3</v>
      </c>
      <c r="F1257" s="0" t="n">
        <v>56</v>
      </c>
      <c r="G1257" s="5" t="n">
        <v>42297</v>
      </c>
      <c r="H1257" s="0" t="s">
        <v>95</v>
      </c>
      <c r="I1257" s="0" t="s">
        <v>8287</v>
      </c>
      <c r="J1257" s="6" t="n">
        <v>72691</v>
      </c>
      <c r="K1257" s="0" t="s">
        <v>7040</v>
      </c>
      <c r="L1257" s="5" t="n">
        <v>42209</v>
      </c>
      <c r="M1257" s="0" t="s">
        <v>347</v>
      </c>
      <c r="N1257" s="0" t="s">
        <v>1780</v>
      </c>
      <c r="O1257" s="0" t="s">
        <v>1108</v>
      </c>
      <c r="P1257" s="0" t="s">
        <v>8288</v>
      </c>
      <c r="Q1257" s="0" t="n">
        <f aca="false">LOOKUP(A1257,'budget_gross.tsv'!A$2:A$8468,'budget_gross.tsv'!B$2:B$8468)</f>
        <v>12000000</v>
      </c>
      <c r="R1257" s="0" t="n">
        <f aca="false">LOOKUP(A1257,'budget_gross.tsv'!A$2:A$8468,'budget_gross.tsv'!C$2:C$8468)</f>
        <v>32000304</v>
      </c>
      <c r="S1257" s="1" t="n">
        <f aca="false">R1257-Q1257</f>
        <v>20000304</v>
      </c>
      <c r="T1257" s="2" t="n">
        <f aca="false">Q1257 * 1.03</f>
        <v>12360000</v>
      </c>
      <c r="U1257" s="2" t="n">
        <f aca="false">R1257 * 1.03</f>
        <v>32960313.12</v>
      </c>
      <c r="V1257" s="2" t="n">
        <f aca="false">S1257 * 1.03</f>
        <v>20600313.12</v>
      </c>
      <c r="W1257" s="1" t="n">
        <f aca="false">R1257/Q1257</f>
        <v>2.666692</v>
      </c>
      <c r="X1257" s="3" t="n">
        <v>3</v>
      </c>
    </row>
    <row r="1258" customFormat="false" ht="15" hidden="false" customHeight="false" outlineLevel="0" collapsed="false">
      <c r="A1258" s="0" t="s">
        <v>8289</v>
      </c>
      <c r="B1258" s="0" t="s">
        <v>8290</v>
      </c>
      <c r="C1258" s="0" t="s">
        <v>8291</v>
      </c>
      <c r="D1258" s="0" t="s">
        <v>4016</v>
      </c>
      <c r="E1258" s="0" t="n">
        <v>5.6</v>
      </c>
      <c r="F1258" s="0" t="n">
        <v>27</v>
      </c>
      <c r="G1258" s="5" t="n">
        <v>42304</v>
      </c>
      <c r="H1258" s="0" t="s">
        <v>1397</v>
      </c>
      <c r="I1258" s="0" t="s">
        <v>8292</v>
      </c>
      <c r="J1258" s="6" t="n">
        <v>101248</v>
      </c>
      <c r="K1258" s="0" t="s">
        <v>2763</v>
      </c>
      <c r="L1258" s="5" t="n">
        <v>42209</v>
      </c>
      <c r="M1258" s="0" t="s">
        <v>197</v>
      </c>
      <c r="N1258" s="0" t="s">
        <v>2744</v>
      </c>
      <c r="O1258" s="0" t="s">
        <v>707</v>
      </c>
      <c r="P1258" s="0" t="s">
        <v>8293</v>
      </c>
      <c r="Q1258" s="0" t="n">
        <f aca="false">LOOKUP(A1258,'budget_gross.tsv'!A$2:A$8468,'budget_gross.tsv'!B$2:B$8468)</f>
        <v>88000000</v>
      </c>
      <c r="R1258" s="0" t="n">
        <f aca="false">LOOKUP(A1258,'budget_gross.tsv'!A$2:A$8468,'budget_gross.tsv'!C$2:C$8468)</f>
        <v>78747585</v>
      </c>
      <c r="S1258" s="1" t="n">
        <f aca="false">R1258-Q1258</f>
        <v>-9252415</v>
      </c>
      <c r="T1258" s="2" t="n">
        <f aca="false">Q1258 * 1.03</f>
        <v>90640000</v>
      </c>
      <c r="U1258" s="2" t="n">
        <f aca="false">R1258 * 1.03</f>
        <v>81110012.55</v>
      </c>
      <c r="V1258" s="2" t="n">
        <f aca="false">S1258 * 1.03</f>
        <v>-9529987.45</v>
      </c>
      <c r="W1258" s="1" t="n">
        <f aca="false">R1258/Q1258</f>
        <v>0.894858920454545</v>
      </c>
      <c r="X1258" s="3" t="n">
        <v>1</v>
      </c>
    </row>
    <row r="1259" customFormat="false" ht="15" hidden="false" customHeight="false" outlineLevel="0" collapsed="false">
      <c r="A1259" s="0" t="s">
        <v>8294</v>
      </c>
      <c r="B1259" s="0" t="s">
        <v>8295</v>
      </c>
      <c r="C1259" s="0" t="s">
        <v>8296</v>
      </c>
      <c r="D1259" s="0" t="s">
        <v>4016</v>
      </c>
      <c r="E1259" s="0" t="n">
        <v>7.4</v>
      </c>
      <c r="F1259" s="0" t="n">
        <v>75</v>
      </c>
      <c r="G1259" s="5" t="n">
        <v>42353</v>
      </c>
      <c r="H1259" s="0" t="s">
        <v>194</v>
      </c>
      <c r="I1259" s="0" t="s">
        <v>8297</v>
      </c>
      <c r="J1259" s="6" t="n">
        <v>257405</v>
      </c>
      <c r="K1259" s="0" t="s">
        <v>7183</v>
      </c>
      <c r="L1259" s="5" t="n">
        <v>42216</v>
      </c>
      <c r="M1259" s="0" t="s">
        <v>840</v>
      </c>
      <c r="N1259" s="0" t="s">
        <v>5403</v>
      </c>
      <c r="O1259" s="0" t="s">
        <v>8298</v>
      </c>
      <c r="P1259" s="0" t="s">
        <v>8299</v>
      </c>
      <c r="Q1259" s="0" t="n">
        <f aca="false">LOOKUP(A1259,'budget_gross.tsv'!A$2:A$8468,'budget_gross.tsv'!B$2:B$8468)</f>
        <v>150000000</v>
      </c>
      <c r="R1259" s="0" t="n">
        <f aca="false">LOOKUP(A1259,'budget_gross.tsv'!A$2:A$8468,'budget_gross.tsv'!C$2:C$8468)</f>
        <v>195042377</v>
      </c>
      <c r="S1259" s="1" t="n">
        <f aca="false">R1259-Q1259</f>
        <v>45042377</v>
      </c>
      <c r="T1259" s="2" t="n">
        <f aca="false">Q1259 * 1.03</f>
        <v>154500000</v>
      </c>
      <c r="U1259" s="2" t="n">
        <f aca="false">R1259 * 1.03</f>
        <v>200893648.31</v>
      </c>
      <c r="V1259" s="2" t="n">
        <f aca="false">S1259 * 1.03</f>
        <v>46393648.31</v>
      </c>
      <c r="W1259" s="1" t="n">
        <f aca="false">R1259/Q1259</f>
        <v>1.30028251333333</v>
      </c>
      <c r="X1259" s="3" t="n">
        <v>2</v>
      </c>
    </row>
    <row r="1260" customFormat="false" ht="15" hidden="false" customHeight="false" outlineLevel="0" collapsed="false">
      <c r="A1260" s="0" t="s">
        <v>8300</v>
      </c>
      <c r="B1260" s="0" t="s">
        <v>8301</v>
      </c>
      <c r="C1260" s="0" t="s">
        <v>8302</v>
      </c>
      <c r="D1260" s="0" t="s">
        <v>4016</v>
      </c>
      <c r="E1260" s="0" t="n">
        <v>6</v>
      </c>
      <c r="F1260" s="0" t="n">
        <v>54</v>
      </c>
      <c r="G1260" s="5" t="n">
        <v>42332</v>
      </c>
      <c r="H1260" s="0" t="s">
        <v>1397</v>
      </c>
      <c r="I1260" s="0" t="s">
        <v>8303</v>
      </c>
      <c r="J1260" s="6" t="n">
        <v>17368</v>
      </c>
      <c r="K1260" s="0" t="s">
        <v>8304</v>
      </c>
      <c r="L1260" s="5" t="n">
        <v>42223</v>
      </c>
      <c r="M1260" s="0" t="s">
        <v>133</v>
      </c>
      <c r="N1260" s="0" t="s">
        <v>1503</v>
      </c>
      <c r="O1260" s="0" t="s">
        <v>100</v>
      </c>
      <c r="P1260" s="0" t="s">
        <v>8305</v>
      </c>
      <c r="Q1260" s="0" t="n">
        <f aca="false">LOOKUP(A1260,'budget_gross.tsv'!A$2:A$8468,'budget_gross.tsv'!B$2:B$8468)</f>
        <v>18000000</v>
      </c>
      <c r="R1260" s="0" t="n">
        <f aca="false">LOOKUP(A1260,'budget_gross.tsv'!A$2:A$8468,'budget_gross.tsv'!C$2:C$8468)</f>
        <v>26822144</v>
      </c>
      <c r="S1260" s="1" t="n">
        <f aca="false">R1260-Q1260</f>
        <v>8822144</v>
      </c>
      <c r="T1260" s="2" t="n">
        <f aca="false">Q1260 * 1.03</f>
        <v>18540000</v>
      </c>
      <c r="U1260" s="2" t="n">
        <f aca="false">R1260 * 1.03</f>
        <v>27626808.32</v>
      </c>
      <c r="V1260" s="2" t="n">
        <f aca="false">S1260 * 1.03</f>
        <v>9086808.32</v>
      </c>
      <c r="W1260" s="1" t="n">
        <f aca="false">R1260/Q1260</f>
        <v>1.49011911111111</v>
      </c>
      <c r="X1260" s="3" t="n">
        <v>2</v>
      </c>
    </row>
    <row r="1261" customFormat="false" ht="15" hidden="false" customHeight="false" outlineLevel="0" collapsed="false">
      <c r="A1261" s="0" t="s">
        <v>8306</v>
      </c>
      <c r="B1261" s="0" t="s">
        <v>8307</v>
      </c>
      <c r="C1261" s="0" t="s">
        <v>8308</v>
      </c>
      <c r="D1261" s="0" t="s">
        <v>4016</v>
      </c>
      <c r="E1261" s="0" t="n">
        <v>4.3</v>
      </c>
      <c r="F1261" s="0" t="n">
        <v>27</v>
      </c>
      <c r="G1261" s="5" t="n">
        <v>42353</v>
      </c>
      <c r="H1261" s="0" t="s">
        <v>95</v>
      </c>
      <c r="I1261" s="0" t="s">
        <v>8309</v>
      </c>
      <c r="J1261" s="6" t="n">
        <v>122004</v>
      </c>
      <c r="K1261" s="0" t="s">
        <v>6778</v>
      </c>
      <c r="L1261" s="5" t="n">
        <v>42223</v>
      </c>
      <c r="M1261" s="0" t="s">
        <v>249</v>
      </c>
      <c r="N1261" s="0" t="s">
        <v>1406</v>
      </c>
      <c r="O1261" s="0" t="s">
        <v>6599</v>
      </c>
      <c r="P1261" s="0" t="s">
        <v>8310</v>
      </c>
      <c r="Q1261" s="0" t="n">
        <f aca="false">LOOKUP(A1261,'budget_gross.tsv'!A$2:A$8468,'budget_gross.tsv'!B$2:B$8468)</f>
        <v>120000000</v>
      </c>
      <c r="R1261" s="0" t="n">
        <f aca="false">LOOKUP(A1261,'budget_gross.tsv'!A$2:A$8468,'budget_gross.tsv'!C$2:C$8468)</f>
        <v>56117548</v>
      </c>
      <c r="S1261" s="1" t="n">
        <f aca="false">R1261-Q1261</f>
        <v>-63882452</v>
      </c>
      <c r="T1261" s="2" t="n">
        <f aca="false">Q1261 * 1.03</f>
        <v>123600000</v>
      </c>
      <c r="U1261" s="2" t="n">
        <f aca="false">R1261 * 1.03</f>
        <v>57801074.44</v>
      </c>
      <c r="V1261" s="2" t="n">
        <f aca="false">S1261 * 1.03</f>
        <v>-65798925.56</v>
      </c>
      <c r="W1261" s="1" t="n">
        <f aca="false">R1261/Q1261</f>
        <v>0.467646233333333</v>
      </c>
      <c r="X1261" s="3" t="n">
        <v>1</v>
      </c>
    </row>
    <row r="1262" customFormat="false" ht="15" hidden="false" customHeight="false" outlineLevel="0" collapsed="false">
      <c r="A1262" s="0" t="s">
        <v>8311</v>
      </c>
      <c r="B1262" s="0" t="s">
        <v>8312</v>
      </c>
      <c r="C1262" s="0" t="s">
        <v>8313</v>
      </c>
      <c r="D1262" s="0" t="s">
        <v>4016</v>
      </c>
      <c r="E1262" s="0" t="n">
        <v>7.3</v>
      </c>
      <c r="F1262" s="0" t="n">
        <v>56</v>
      </c>
      <c r="G1262" s="5" t="n">
        <v>42325</v>
      </c>
      <c r="H1262" s="0" t="s">
        <v>2273</v>
      </c>
      <c r="I1262" s="0" t="s">
        <v>8314</v>
      </c>
      <c r="J1262" s="6" t="n">
        <v>204336</v>
      </c>
      <c r="K1262" s="0" t="s">
        <v>5852</v>
      </c>
      <c r="L1262" s="5" t="n">
        <v>42230</v>
      </c>
      <c r="M1262" s="0" t="s">
        <v>1874</v>
      </c>
      <c r="N1262" s="0" t="s">
        <v>1370</v>
      </c>
      <c r="O1262" s="0" t="s">
        <v>1231</v>
      </c>
      <c r="P1262" s="0" t="s">
        <v>8315</v>
      </c>
      <c r="Q1262" s="0" t="n">
        <f aca="false">LOOKUP(A1262,'budget_gross.tsv'!A$2:A$8468,'budget_gross.tsv'!B$2:B$8468)</f>
        <v>75000000</v>
      </c>
      <c r="R1262" s="0" t="n">
        <f aca="false">LOOKUP(A1262,'budget_gross.tsv'!A$2:A$8468,'budget_gross.tsv'!C$2:C$8468)</f>
        <v>45445109</v>
      </c>
      <c r="S1262" s="1" t="n">
        <f aca="false">R1262-Q1262</f>
        <v>-29554891</v>
      </c>
      <c r="T1262" s="2" t="n">
        <f aca="false">Q1262 * 1.03</f>
        <v>77250000</v>
      </c>
      <c r="U1262" s="2" t="n">
        <f aca="false">R1262 * 1.03</f>
        <v>46808462.27</v>
      </c>
      <c r="V1262" s="2" t="n">
        <f aca="false">S1262 * 1.03</f>
        <v>-30441537.73</v>
      </c>
      <c r="W1262" s="1" t="n">
        <f aca="false">R1262/Q1262</f>
        <v>0.605934786666667</v>
      </c>
      <c r="X1262" s="3" t="n">
        <v>1</v>
      </c>
    </row>
    <row r="1263" customFormat="false" ht="15" hidden="false" customHeight="false" outlineLevel="0" collapsed="false">
      <c r="A1263" s="0" t="s">
        <v>8316</v>
      </c>
      <c r="B1263" s="0" t="s">
        <v>8317</v>
      </c>
      <c r="C1263" s="0" t="s">
        <v>8318</v>
      </c>
      <c r="D1263" s="0" t="s">
        <v>4016</v>
      </c>
      <c r="E1263" s="0" t="n">
        <v>5.1</v>
      </c>
      <c r="F1263" s="0" t="n">
        <v>32</v>
      </c>
      <c r="G1263" s="5" t="n">
        <v>42346</v>
      </c>
      <c r="H1263" s="0" t="s">
        <v>8319</v>
      </c>
      <c r="I1263" s="0" t="s">
        <v>8320</v>
      </c>
      <c r="J1263" s="6" t="n">
        <v>30816</v>
      </c>
      <c r="K1263" s="0" t="s">
        <v>7799</v>
      </c>
      <c r="L1263" s="5" t="n">
        <v>42251</v>
      </c>
      <c r="M1263" s="0" t="s">
        <v>214</v>
      </c>
      <c r="N1263" s="0" t="s">
        <v>817</v>
      </c>
      <c r="O1263" s="0" t="s">
        <v>28</v>
      </c>
      <c r="P1263" s="0" t="s">
        <v>8321</v>
      </c>
      <c r="Q1263" s="0" t="n">
        <f aca="false">LOOKUP(A1263,'budget_gross.tsv'!A$2:A$8468,'budget_gross.tsv'!B$2:B$8468)</f>
        <v>25000000</v>
      </c>
      <c r="R1263" s="0" t="n">
        <f aca="false">LOOKUP(A1263,'budget_gross.tsv'!A$2:A$8468,'budget_gross.tsv'!C$2:C$8468)</f>
        <v>16027866</v>
      </c>
      <c r="S1263" s="1" t="n">
        <f aca="false">R1263-Q1263</f>
        <v>-8972134</v>
      </c>
      <c r="T1263" s="2" t="n">
        <f aca="false">Q1263 * 1.03</f>
        <v>25750000</v>
      </c>
      <c r="U1263" s="2" t="n">
        <f aca="false">R1263 * 1.03</f>
        <v>16508701.98</v>
      </c>
      <c r="V1263" s="2" t="n">
        <f aca="false">S1263 * 1.03</f>
        <v>-9241298.02</v>
      </c>
      <c r="W1263" s="1" t="n">
        <f aca="false">R1263/Q1263</f>
        <v>0.64111464</v>
      </c>
      <c r="X1263" s="3" t="n">
        <v>1</v>
      </c>
    </row>
    <row r="1264" customFormat="false" ht="15" hidden="false" customHeight="false" outlineLevel="0" collapsed="false">
      <c r="A1264" s="0" t="s">
        <v>8322</v>
      </c>
      <c r="B1264" s="0" t="s">
        <v>8323</v>
      </c>
      <c r="C1264" s="0" t="s">
        <v>8324</v>
      </c>
      <c r="D1264" s="0" t="s">
        <v>4016</v>
      </c>
      <c r="E1264" s="0" t="n">
        <v>6.2</v>
      </c>
      <c r="F1264" s="0" t="n">
        <v>55</v>
      </c>
      <c r="G1264" s="5" t="n">
        <v>42374</v>
      </c>
      <c r="H1264" s="0" t="s">
        <v>86</v>
      </c>
      <c r="I1264" s="0" t="s">
        <v>8325</v>
      </c>
      <c r="J1264" s="6" t="n">
        <v>82263</v>
      </c>
      <c r="K1264" s="0" t="s">
        <v>2847</v>
      </c>
      <c r="L1264" s="5" t="n">
        <v>42258</v>
      </c>
      <c r="M1264" s="0" t="s">
        <v>272</v>
      </c>
      <c r="N1264" s="0" t="s">
        <v>4788</v>
      </c>
      <c r="O1264" s="0" t="s">
        <v>2170</v>
      </c>
      <c r="P1264" s="0" t="s">
        <v>8326</v>
      </c>
      <c r="Q1264" s="0" t="n">
        <f aca="false">LOOKUP(A1264,'budget_gross.tsv'!A$2:A$8468,'budget_gross.tsv'!B$2:B$8468)</f>
        <v>5000000</v>
      </c>
      <c r="R1264" s="0" t="n">
        <f aca="false">LOOKUP(A1264,'budget_gross.tsv'!A$2:A$8468,'budget_gross.tsv'!C$2:C$8468)</f>
        <v>65206105</v>
      </c>
      <c r="S1264" s="1" t="n">
        <f aca="false">R1264-Q1264</f>
        <v>60206105</v>
      </c>
      <c r="T1264" s="2" t="n">
        <f aca="false">Q1264 * 1.03</f>
        <v>5150000</v>
      </c>
      <c r="U1264" s="2" t="n">
        <f aca="false">R1264 * 1.03</f>
        <v>67162288.15</v>
      </c>
      <c r="V1264" s="2" t="n">
        <f aca="false">S1264 * 1.03</f>
        <v>62012288.15</v>
      </c>
      <c r="W1264" s="1" t="n">
        <f aca="false">R1264/Q1264</f>
        <v>13.041221</v>
      </c>
      <c r="X1264" s="3" t="n">
        <v>4</v>
      </c>
    </row>
    <row r="1265" customFormat="false" ht="15" hidden="false" customHeight="false" outlineLevel="0" collapsed="false">
      <c r="A1265" s="0" t="s">
        <v>8327</v>
      </c>
      <c r="B1265" s="0" t="s">
        <v>8328</v>
      </c>
      <c r="C1265" s="0" t="s">
        <v>8329</v>
      </c>
      <c r="D1265" s="0" t="s">
        <v>4016</v>
      </c>
      <c r="E1265" s="0" t="n">
        <v>5.6</v>
      </c>
      <c r="F1265" s="0" t="n">
        <v>36</v>
      </c>
      <c r="G1265" s="5" t="n">
        <v>42367</v>
      </c>
      <c r="H1265" s="0" t="s">
        <v>1397</v>
      </c>
      <c r="I1265" s="0" t="s">
        <v>8330</v>
      </c>
      <c r="J1265" s="6" t="n">
        <v>7537</v>
      </c>
      <c r="K1265" s="0" t="s">
        <v>8331</v>
      </c>
      <c r="L1265" s="5" t="n">
        <v>42258</v>
      </c>
      <c r="M1265" s="0" t="s">
        <v>249</v>
      </c>
      <c r="N1265" s="0" t="s">
        <v>1525</v>
      </c>
      <c r="O1265" s="0" t="s">
        <v>1058</v>
      </c>
      <c r="P1265" s="0" t="s">
        <v>8332</v>
      </c>
      <c r="Q1265" s="0" t="n">
        <f aca="false">LOOKUP(A1265,'budget_gross.tsv'!A$2:A$8468,'budget_gross.tsv'!B$2:B$8468)</f>
        <v>12000000</v>
      </c>
      <c r="R1265" s="0" t="n">
        <f aca="false">LOOKUP(A1265,'budget_gross.tsv'!A$2:A$8468,'budget_gross.tsv'!C$2:C$8468)</f>
        <v>57017904</v>
      </c>
      <c r="S1265" s="1" t="n">
        <f aca="false">R1265-Q1265</f>
        <v>45017904</v>
      </c>
      <c r="T1265" s="2" t="n">
        <f aca="false">Q1265 * 1.03</f>
        <v>12360000</v>
      </c>
      <c r="U1265" s="2" t="n">
        <f aca="false">R1265 * 1.03</f>
        <v>58728441.12</v>
      </c>
      <c r="V1265" s="2" t="n">
        <f aca="false">S1265 * 1.03</f>
        <v>46368441.12</v>
      </c>
      <c r="W1265" s="1" t="n">
        <f aca="false">R1265/Q1265</f>
        <v>4.751492</v>
      </c>
      <c r="X1265" s="3" t="n">
        <v>4</v>
      </c>
    </row>
    <row r="1266" customFormat="false" ht="15" hidden="false" customHeight="false" outlineLevel="0" collapsed="false">
      <c r="A1266" s="0" t="s">
        <v>8333</v>
      </c>
      <c r="B1266" s="0" t="s">
        <v>8334</v>
      </c>
      <c r="C1266" s="0" t="s">
        <v>8335</v>
      </c>
      <c r="D1266" s="0" t="s">
        <v>4016</v>
      </c>
      <c r="E1266" s="0" t="n">
        <v>4.7</v>
      </c>
      <c r="F1266" s="0" t="n">
        <v>28</v>
      </c>
      <c r="G1266" s="5" t="n">
        <v>42339</v>
      </c>
      <c r="H1266" s="0" t="s">
        <v>5797</v>
      </c>
      <c r="I1266" s="0" t="s">
        <v>8336</v>
      </c>
      <c r="J1266" s="6" t="n">
        <v>2497</v>
      </c>
      <c r="K1266" s="0" t="s">
        <v>8337</v>
      </c>
      <c r="L1266" s="5" t="n">
        <v>42258</v>
      </c>
      <c r="M1266" s="0" t="s">
        <v>365</v>
      </c>
      <c r="N1266" s="0" t="s">
        <v>446</v>
      </c>
      <c r="O1266" s="0" t="s">
        <v>28</v>
      </c>
      <c r="P1266" s="0" t="s">
        <v>8338</v>
      </c>
      <c r="Q1266" s="0" t="n">
        <f aca="false">LOOKUP(A1266,'budget_gross.tsv'!A$2:A$8468,'budget_gross.tsv'!B$2:B$8468)</f>
        <v>5000000</v>
      </c>
      <c r="R1266" s="0" t="n">
        <f aca="false">LOOKUP(A1266,'budget_gross.tsv'!A$2:A$8468,'budget_gross.tsv'!C$2:C$8468)</f>
        <v>4700361</v>
      </c>
      <c r="S1266" s="1" t="n">
        <f aca="false">R1266-Q1266</f>
        <v>-299639</v>
      </c>
      <c r="T1266" s="2" t="n">
        <f aca="false">Q1266 * 1.03</f>
        <v>5150000</v>
      </c>
      <c r="U1266" s="2" t="n">
        <f aca="false">R1266 * 1.03</f>
        <v>4841371.83</v>
      </c>
      <c r="V1266" s="2" t="n">
        <f aca="false">S1266 * 1.03</f>
        <v>-308628.17</v>
      </c>
      <c r="W1266" s="1" t="n">
        <f aca="false">R1266/Q1266</f>
        <v>0.9400722</v>
      </c>
      <c r="X1266" s="3" t="n">
        <v>1</v>
      </c>
    </row>
    <row r="1267" customFormat="false" ht="15" hidden="false" customHeight="false" outlineLevel="0" collapsed="false">
      <c r="A1267" s="0" t="s">
        <v>8339</v>
      </c>
      <c r="B1267" s="0" t="s">
        <v>8340</v>
      </c>
      <c r="C1267" s="0" t="s">
        <v>8341</v>
      </c>
      <c r="D1267" s="0" t="s">
        <v>4016</v>
      </c>
      <c r="E1267" s="0" t="n">
        <v>6.3</v>
      </c>
      <c r="F1267" s="0" t="n">
        <v>43</v>
      </c>
      <c r="G1267" s="5" t="n">
        <v>42353</v>
      </c>
      <c r="H1267" s="0" t="s">
        <v>95</v>
      </c>
      <c r="I1267" s="0" t="s">
        <v>8342</v>
      </c>
      <c r="J1267" s="6" t="n">
        <v>159308</v>
      </c>
      <c r="K1267" s="0" t="s">
        <v>7966</v>
      </c>
      <c r="L1267" s="5" t="n">
        <v>42265</v>
      </c>
      <c r="M1267" s="0" t="s">
        <v>840</v>
      </c>
      <c r="N1267" s="0" t="s">
        <v>1294</v>
      </c>
      <c r="O1267" s="0" t="s">
        <v>135</v>
      </c>
      <c r="P1267" s="0" t="s">
        <v>8343</v>
      </c>
      <c r="Q1267" s="0" t="n">
        <f aca="false">LOOKUP(A1267,'budget_gross.tsv'!A$2:A$8468,'budget_gross.tsv'!B$2:B$8468)</f>
        <v>61000000</v>
      </c>
      <c r="R1267" s="0" t="n">
        <f aca="false">LOOKUP(A1267,'budget_gross.tsv'!A$2:A$8468,'budget_gross.tsv'!C$2:C$8468)</f>
        <v>81670090</v>
      </c>
      <c r="S1267" s="1" t="n">
        <f aca="false">R1267-Q1267</f>
        <v>20670090</v>
      </c>
      <c r="T1267" s="2" t="n">
        <f aca="false">Q1267 * 1.03</f>
        <v>62830000</v>
      </c>
      <c r="U1267" s="2" t="n">
        <f aca="false">R1267 * 1.03</f>
        <v>84120192.7</v>
      </c>
      <c r="V1267" s="2" t="n">
        <f aca="false">S1267 * 1.03</f>
        <v>21290192.7</v>
      </c>
      <c r="W1267" s="1" t="n">
        <f aca="false">R1267/Q1267</f>
        <v>1.33885393442623</v>
      </c>
      <c r="X1267" s="3" t="n">
        <v>2</v>
      </c>
    </row>
    <row r="1268" customFormat="false" ht="15" hidden="false" customHeight="false" outlineLevel="0" collapsed="false">
      <c r="A1268" s="0" t="s">
        <v>8344</v>
      </c>
      <c r="B1268" s="0" t="s">
        <v>8345</v>
      </c>
      <c r="C1268" s="0" t="s">
        <v>8346</v>
      </c>
      <c r="D1268" s="0" t="s">
        <v>4016</v>
      </c>
      <c r="E1268" s="0" t="n">
        <v>5.3</v>
      </c>
      <c r="F1268" s="0" t="n">
        <v>37</v>
      </c>
      <c r="G1268" s="5" t="n">
        <v>42374</v>
      </c>
      <c r="H1268" s="0" t="s">
        <v>194</v>
      </c>
      <c r="I1268" s="0" t="s">
        <v>8347</v>
      </c>
      <c r="J1268" s="6" t="n">
        <v>4968</v>
      </c>
      <c r="K1268" s="0" t="s">
        <v>8348</v>
      </c>
      <c r="L1268" s="5" t="n">
        <v>42265</v>
      </c>
      <c r="M1268" s="0" t="s">
        <v>42</v>
      </c>
      <c r="N1268" s="0" t="s">
        <v>4949</v>
      </c>
      <c r="O1268" s="0" t="s">
        <v>28</v>
      </c>
      <c r="P1268" s="0" t="s">
        <v>8349</v>
      </c>
      <c r="Q1268" s="0" t="n">
        <f aca="false">LOOKUP(A1268,'budget_gross.tsv'!A$2:A$8468,'budget_gross.tsv'!B$2:B$8468)</f>
        <v>2000000</v>
      </c>
      <c r="R1268" s="0" t="n">
        <f aca="false">LOOKUP(A1268,'budget_gross.tsv'!A$2:A$8468,'budget_gross.tsv'!C$2:C$8468)</f>
        <v>2557668</v>
      </c>
      <c r="S1268" s="1" t="n">
        <f aca="false">R1268-Q1268</f>
        <v>557668</v>
      </c>
      <c r="T1268" s="2" t="n">
        <f aca="false">Q1268 * 1.03</f>
        <v>2060000</v>
      </c>
      <c r="U1268" s="2" t="n">
        <f aca="false">R1268 * 1.03</f>
        <v>2634398.04</v>
      </c>
      <c r="V1268" s="2" t="n">
        <f aca="false">S1268 * 1.03</f>
        <v>574398.04</v>
      </c>
      <c r="W1268" s="1" t="n">
        <f aca="false">R1268/Q1268</f>
        <v>1.278834</v>
      </c>
      <c r="X1268" s="3" t="n">
        <v>2</v>
      </c>
    </row>
    <row r="1269" customFormat="false" ht="15" hidden="false" customHeight="false" outlineLevel="0" collapsed="false">
      <c r="A1269" s="0" t="s">
        <v>8350</v>
      </c>
      <c r="B1269" s="0" t="s">
        <v>8351</v>
      </c>
      <c r="C1269" s="0" t="s">
        <v>8352</v>
      </c>
      <c r="D1269" s="0" t="s">
        <v>4016</v>
      </c>
      <c r="E1269" s="0" t="n">
        <v>7.1</v>
      </c>
      <c r="F1269" s="0" t="n">
        <v>51</v>
      </c>
      <c r="G1269" s="5" t="n">
        <v>42388</v>
      </c>
      <c r="H1269" s="0" t="s">
        <v>2273</v>
      </c>
      <c r="I1269" s="0" t="s">
        <v>8353</v>
      </c>
      <c r="J1269" s="6" t="n">
        <v>160864</v>
      </c>
      <c r="K1269" s="0" t="s">
        <v>4508</v>
      </c>
      <c r="L1269" s="5" t="n">
        <v>42272</v>
      </c>
      <c r="M1269" s="0" t="s">
        <v>365</v>
      </c>
      <c r="N1269" s="0" t="s">
        <v>356</v>
      </c>
      <c r="O1269" s="0" t="s">
        <v>959</v>
      </c>
      <c r="P1269" s="0" t="s">
        <v>8354</v>
      </c>
      <c r="Q1269" s="0" t="n">
        <f aca="false">LOOKUP(A1269,'budget_gross.tsv'!A$2:A$8468,'budget_gross.tsv'!B$2:B$8468)</f>
        <v>35000000</v>
      </c>
      <c r="R1269" s="0" t="n">
        <f aca="false">LOOKUP(A1269,'budget_gross.tsv'!A$2:A$8468,'budget_gross.tsv'!C$2:C$8468)</f>
        <v>75764672</v>
      </c>
      <c r="S1269" s="1" t="n">
        <f aca="false">R1269-Q1269</f>
        <v>40764672</v>
      </c>
      <c r="T1269" s="2" t="n">
        <f aca="false">Q1269 * 1.03</f>
        <v>36050000</v>
      </c>
      <c r="U1269" s="2" t="n">
        <f aca="false">R1269 * 1.03</f>
        <v>78037612.16</v>
      </c>
      <c r="V1269" s="2" t="n">
        <f aca="false">S1269 * 1.03</f>
        <v>41987612.16</v>
      </c>
      <c r="W1269" s="1" t="n">
        <f aca="false">R1269/Q1269</f>
        <v>2.16470491428571</v>
      </c>
      <c r="X1269" s="3" t="n">
        <v>3</v>
      </c>
    </row>
    <row r="1270" customFormat="false" ht="15" hidden="false" customHeight="false" outlineLevel="0" collapsed="false">
      <c r="A1270" s="0" t="s">
        <v>8355</v>
      </c>
      <c r="B1270" s="0" t="s">
        <v>8356</v>
      </c>
      <c r="C1270" s="0" t="s">
        <v>8357</v>
      </c>
      <c r="D1270" s="0" t="s">
        <v>4016</v>
      </c>
      <c r="E1270" s="0" t="n">
        <v>7</v>
      </c>
      <c r="F1270" s="0" t="n">
        <v>65</v>
      </c>
      <c r="G1270" s="5" t="n">
        <v>42360</v>
      </c>
      <c r="H1270" s="0" t="s">
        <v>8358</v>
      </c>
      <c r="I1270" s="0" t="s">
        <v>8359</v>
      </c>
      <c r="J1270" s="6" t="n">
        <v>27214</v>
      </c>
      <c r="K1270" s="0" t="s">
        <v>8360</v>
      </c>
      <c r="L1270" s="5" t="n">
        <v>42272</v>
      </c>
      <c r="M1270" s="0" t="s">
        <v>831</v>
      </c>
      <c r="N1270" s="0" t="s">
        <v>2478</v>
      </c>
      <c r="O1270" s="0" t="s">
        <v>781</v>
      </c>
      <c r="P1270" s="0" t="s">
        <v>8361</v>
      </c>
      <c r="Q1270" s="0" t="n">
        <f aca="false">LOOKUP(A1270,'budget_gross.tsv'!A$2:A$8468,'budget_gross.tsv'!B$2:B$8468)</f>
        <v>19000000</v>
      </c>
      <c r="R1270" s="0" t="n">
        <f aca="false">LOOKUP(A1270,'budget_gross.tsv'!A$2:A$8468,'budget_gross.tsv'!C$2:C$8468)</f>
        <v>2436062</v>
      </c>
      <c r="S1270" s="1" t="n">
        <f aca="false">R1270-Q1270</f>
        <v>-16563938</v>
      </c>
      <c r="T1270" s="2" t="n">
        <f aca="false">Q1270 * 1.03</f>
        <v>19570000</v>
      </c>
      <c r="U1270" s="2" t="n">
        <f aca="false">R1270 * 1.03</f>
        <v>2509143.86</v>
      </c>
      <c r="V1270" s="2" t="n">
        <f aca="false">S1270 * 1.03</f>
        <v>-17060856.14</v>
      </c>
      <c r="W1270" s="1" t="n">
        <f aca="false">R1270/Q1270</f>
        <v>0.128213789473684</v>
      </c>
      <c r="X1270" s="3" t="n">
        <v>1</v>
      </c>
    </row>
    <row r="1271" customFormat="false" ht="15" hidden="false" customHeight="false" outlineLevel="0" collapsed="false">
      <c r="A1271" s="0" t="s">
        <v>8362</v>
      </c>
      <c r="B1271" s="0" t="s">
        <v>8363</v>
      </c>
      <c r="C1271" s="0" t="s">
        <v>8364</v>
      </c>
      <c r="D1271" s="0" t="s">
        <v>4016</v>
      </c>
      <c r="E1271" s="0" t="n">
        <v>8</v>
      </c>
      <c r="F1271" s="0" t="n">
        <v>80</v>
      </c>
      <c r="G1271" s="5" t="n">
        <v>42381</v>
      </c>
      <c r="H1271" s="0" t="s">
        <v>95</v>
      </c>
      <c r="I1271" s="0" t="s">
        <v>8365</v>
      </c>
      <c r="J1271" s="6" t="n">
        <v>560864</v>
      </c>
      <c r="K1271" s="0" t="s">
        <v>5996</v>
      </c>
      <c r="L1271" s="5" t="n">
        <v>42279</v>
      </c>
      <c r="M1271" s="0" t="s">
        <v>493</v>
      </c>
      <c r="N1271" s="0" t="s">
        <v>4300</v>
      </c>
      <c r="O1271" s="0" t="s">
        <v>8366</v>
      </c>
      <c r="P1271" s="0" t="s">
        <v>8367</v>
      </c>
      <c r="Q1271" s="0" t="n">
        <f aca="false">LOOKUP(A1271,'budget_gross.tsv'!A$2:A$8468,'budget_gross.tsv'!B$2:B$8468)</f>
        <v>108000000</v>
      </c>
      <c r="R1271" s="0" t="n">
        <f aca="false">LOOKUP(A1271,'budget_gross.tsv'!A$2:A$8468,'budget_gross.tsv'!C$2:C$8468)</f>
        <v>228433663</v>
      </c>
      <c r="S1271" s="1" t="n">
        <f aca="false">R1271-Q1271</f>
        <v>120433663</v>
      </c>
      <c r="T1271" s="2" t="n">
        <f aca="false">Q1271 * 1.03</f>
        <v>111240000</v>
      </c>
      <c r="U1271" s="2" t="n">
        <f aca="false">R1271 * 1.03</f>
        <v>235286672.89</v>
      </c>
      <c r="V1271" s="2" t="n">
        <f aca="false">S1271 * 1.03</f>
        <v>124046672.89</v>
      </c>
      <c r="W1271" s="1" t="n">
        <f aca="false">R1271/Q1271</f>
        <v>2.11512650925926</v>
      </c>
      <c r="X1271" s="3" t="n">
        <v>3</v>
      </c>
    </row>
    <row r="1272" customFormat="false" ht="15" hidden="false" customHeight="false" outlineLevel="0" collapsed="false">
      <c r="A1272" s="0" t="s">
        <v>8368</v>
      </c>
      <c r="B1272" s="0" t="s">
        <v>8369</v>
      </c>
      <c r="C1272" s="0" t="s">
        <v>8370</v>
      </c>
      <c r="D1272" s="0" t="s">
        <v>4016</v>
      </c>
      <c r="E1272" s="0" t="n">
        <v>6.9</v>
      </c>
      <c r="F1272" s="0" t="n">
        <v>67</v>
      </c>
      <c r="G1272" s="5" t="n">
        <v>42402</v>
      </c>
      <c r="H1272" s="0" t="s">
        <v>1432</v>
      </c>
      <c r="I1272" s="0" t="s">
        <v>8371</v>
      </c>
      <c r="J1272" s="6" t="n">
        <v>27002</v>
      </c>
      <c r="K1272" s="0" t="s">
        <v>8372</v>
      </c>
      <c r="L1272" s="5" t="n">
        <v>42289</v>
      </c>
      <c r="M1272" s="0" t="s">
        <v>232</v>
      </c>
      <c r="N1272" s="0" t="s">
        <v>4873</v>
      </c>
      <c r="O1272" s="0" t="s">
        <v>8373</v>
      </c>
      <c r="P1272" s="0" t="s">
        <v>8374</v>
      </c>
      <c r="Q1272" s="0" t="n">
        <f aca="false">LOOKUP(A1272,'budget_gross.tsv'!A$2:A$8468,'budget_gross.tsv'!B$2:B$8468)</f>
        <v>14000000</v>
      </c>
      <c r="R1272" s="0" t="n">
        <f aca="false">LOOKUP(A1272,'budget_gross.tsv'!A$2:A$8468,'budget_gross.tsv'!C$2:C$8468)</f>
        <v>4693356</v>
      </c>
      <c r="S1272" s="1" t="n">
        <f aca="false">R1272-Q1272</f>
        <v>-9306644</v>
      </c>
      <c r="T1272" s="2" t="n">
        <f aca="false">Q1272 * 1.03</f>
        <v>14420000</v>
      </c>
      <c r="U1272" s="2" t="n">
        <f aca="false">R1272 * 1.03</f>
        <v>4834156.68</v>
      </c>
      <c r="V1272" s="2" t="n">
        <f aca="false">S1272 * 1.03</f>
        <v>-9585843.32</v>
      </c>
      <c r="W1272" s="1" t="n">
        <f aca="false">R1272/Q1272</f>
        <v>0.335239714285714</v>
      </c>
      <c r="X1272" s="3" t="n">
        <v>1</v>
      </c>
    </row>
    <row r="1273" customFormat="false" ht="15" hidden="false" customHeight="false" outlineLevel="0" collapsed="false">
      <c r="A1273" s="0" t="s">
        <v>8375</v>
      </c>
      <c r="B1273" s="0" t="s">
        <v>8376</v>
      </c>
      <c r="C1273" s="0" t="s">
        <v>8377</v>
      </c>
      <c r="D1273" s="0" t="s">
        <v>4016</v>
      </c>
      <c r="E1273" s="0" t="n">
        <v>7.6</v>
      </c>
      <c r="F1273" s="0" t="n">
        <v>81</v>
      </c>
      <c r="G1273" s="5" t="n">
        <v>42402</v>
      </c>
      <c r="H1273" s="0" t="s">
        <v>67</v>
      </c>
      <c r="I1273" s="0" t="s">
        <v>8378</v>
      </c>
      <c r="J1273" s="6" t="n">
        <v>218441</v>
      </c>
      <c r="K1273" s="0" t="s">
        <v>3109</v>
      </c>
      <c r="L1273" s="5" t="n">
        <v>42293</v>
      </c>
      <c r="M1273" s="0" t="s">
        <v>1252</v>
      </c>
      <c r="N1273" s="0" t="s">
        <v>1420</v>
      </c>
      <c r="O1273" s="0" t="s">
        <v>8379</v>
      </c>
      <c r="P1273" s="0" t="s">
        <v>8380</v>
      </c>
      <c r="Q1273" s="0" t="n">
        <f aca="false">LOOKUP(A1273,'budget_gross.tsv'!A$2:A$8468,'budget_gross.tsv'!B$2:B$8468)</f>
        <v>40000000</v>
      </c>
      <c r="R1273" s="0" t="n">
        <f aca="false">LOOKUP(A1273,'budget_gross.tsv'!A$2:A$8468,'budget_gross.tsv'!C$2:C$8468)</f>
        <v>72313754</v>
      </c>
      <c r="S1273" s="1" t="n">
        <f aca="false">R1273-Q1273</f>
        <v>32313754</v>
      </c>
      <c r="T1273" s="2" t="n">
        <f aca="false">Q1273 * 1.03</f>
        <v>41200000</v>
      </c>
      <c r="U1273" s="2" t="n">
        <f aca="false">R1273 * 1.03</f>
        <v>74483166.62</v>
      </c>
      <c r="V1273" s="2" t="n">
        <f aca="false">S1273 * 1.03</f>
        <v>33283166.62</v>
      </c>
      <c r="W1273" s="1" t="n">
        <f aca="false">R1273/Q1273</f>
        <v>1.80784385</v>
      </c>
      <c r="X1273" s="3" t="n">
        <v>2</v>
      </c>
    </row>
    <row r="1274" customFormat="false" ht="15" hidden="false" customHeight="false" outlineLevel="0" collapsed="false">
      <c r="A1274" s="0" t="s">
        <v>8381</v>
      </c>
      <c r="B1274" s="0" t="s">
        <v>8382</v>
      </c>
      <c r="C1274" s="0" t="s">
        <v>8383</v>
      </c>
      <c r="D1274" s="0" t="s">
        <v>4016</v>
      </c>
      <c r="E1274" s="0" t="n">
        <v>6.5</v>
      </c>
      <c r="F1274" s="0" t="n">
        <v>50</v>
      </c>
      <c r="G1274" s="5" t="n">
        <v>42402</v>
      </c>
      <c r="H1274" s="0" t="s">
        <v>2377</v>
      </c>
      <c r="I1274" s="0" t="s">
        <v>8384</v>
      </c>
      <c r="J1274" s="6" t="n">
        <v>8241</v>
      </c>
      <c r="K1274" s="0" t="s">
        <v>5351</v>
      </c>
      <c r="L1274" s="5" t="n">
        <v>42313</v>
      </c>
      <c r="M1274" s="0" t="s">
        <v>180</v>
      </c>
      <c r="N1274" s="0" t="s">
        <v>2674</v>
      </c>
      <c r="O1274" s="0" t="s">
        <v>1547</v>
      </c>
      <c r="P1274" s="0" t="s">
        <v>8385</v>
      </c>
      <c r="Q1274" s="0" t="n">
        <f aca="false">LOOKUP(A1274,'budget_gross.tsv'!A$2:A$8468,'budget_gross.tsv'!B$2:B$8468)</f>
        <v>7000000</v>
      </c>
      <c r="R1274" s="0" t="n">
        <f aca="false">LOOKUP(A1274,'budget_gross.tsv'!A$2:A$8468,'budget_gross.tsv'!C$2:C$8468)</f>
        <v>532988</v>
      </c>
      <c r="S1274" s="1" t="n">
        <f aca="false">R1274-Q1274</f>
        <v>-6467012</v>
      </c>
      <c r="T1274" s="2" t="n">
        <f aca="false">Q1274 * 1.03</f>
        <v>7210000</v>
      </c>
      <c r="U1274" s="2" t="n">
        <f aca="false">R1274 * 1.03</f>
        <v>548977.64</v>
      </c>
      <c r="V1274" s="2" t="n">
        <f aca="false">S1274 * 1.03</f>
        <v>-6661022.36</v>
      </c>
      <c r="W1274" s="1" t="n">
        <f aca="false">R1274/Q1274</f>
        <v>0.0761411428571429</v>
      </c>
      <c r="X1274" s="3" t="n">
        <v>1</v>
      </c>
    </row>
    <row r="1275" customFormat="false" ht="15" hidden="false" customHeight="false" outlineLevel="0" collapsed="false">
      <c r="A1275" s="0" t="s">
        <v>8386</v>
      </c>
      <c r="B1275" s="0" t="s">
        <v>8387</v>
      </c>
      <c r="C1275" s="0" t="s">
        <v>8388</v>
      </c>
      <c r="D1275" s="0" t="s">
        <v>4016</v>
      </c>
      <c r="E1275" s="0" t="n">
        <v>5.7</v>
      </c>
      <c r="F1275" s="0" t="n">
        <v>31</v>
      </c>
      <c r="G1275" s="5" t="n">
        <v>42409</v>
      </c>
      <c r="H1275" s="0" t="s">
        <v>8389</v>
      </c>
      <c r="I1275" s="0" t="s">
        <v>8390</v>
      </c>
      <c r="J1275" s="6" t="n">
        <v>12936</v>
      </c>
      <c r="K1275" s="0" t="s">
        <v>8391</v>
      </c>
      <c r="L1275" s="5" t="n">
        <v>42321</v>
      </c>
      <c r="M1275" s="0" t="s">
        <v>1369</v>
      </c>
      <c r="N1275" s="0" t="s">
        <v>376</v>
      </c>
      <c r="O1275" s="0" t="s">
        <v>290</v>
      </c>
      <c r="P1275" s="0" t="s">
        <v>8392</v>
      </c>
      <c r="Q1275" s="0" t="n">
        <f aca="false">LOOKUP(A1275,'budget_gross.tsv'!A$2:A$8468,'budget_gross.tsv'!B$2:B$8468)</f>
        <v>17000000</v>
      </c>
      <c r="R1275" s="0" t="n">
        <f aca="false">LOOKUP(A1275,'budget_gross.tsv'!A$2:A$8468,'budget_gross.tsv'!C$2:C$8468)</f>
        <v>26284475</v>
      </c>
      <c r="S1275" s="1" t="n">
        <f aca="false">R1275-Q1275</f>
        <v>9284475</v>
      </c>
      <c r="T1275" s="2" t="n">
        <f aca="false">Q1275 * 1.03</f>
        <v>17510000</v>
      </c>
      <c r="U1275" s="2" t="n">
        <f aca="false">R1275 * 1.03</f>
        <v>27073009.25</v>
      </c>
      <c r="V1275" s="2" t="n">
        <f aca="false">S1275 * 1.03</f>
        <v>9563009.25</v>
      </c>
      <c r="W1275" s="1" t="n">
        <f aca="false">R1275/Q1275</f>
        <v>1.54614558823529</v>
      </c>
      <c r="X1275" s="3" t="n">
        <v>2</v>
      </c>
    </row>
    <row r="1276" customFormat="false" ht="15" hidden="false" customHeight="false" outlineLevel="0" collapsed="false">
      <c r="A1276" s="0" t="s">
        <v>8393</v>
      </c>
      <c r="B1276" s="0" t="s">
        <v>8394</v>
      </c>
      <c r="C1276" s="0" t="s">
        <v>8395</v>
      </c>
      <c r="D1276" s="0" t="s">
        <v>4016</v>
      </c>
      <c r="E1276" s="0" t="n">
        <v>6.9</v>
      </c>
      <c r="F1276" s="0" t="n">
        <v>55</v>
      </c>
      <c r="G1276" s="5" t="n">
        <v>42416</v>
      </c>
      <c r="H1276" s="0" t="s">
        <v>2273</v>
      </c>
      <c r="I1276" s="0" t="s">
        <v>8396</v>
      </c>
      <c r="J1276" s="6" t="n">
        <v>26892</v>
      </c>
      <c r="K1276" s="0" t="s">
        <v>3750</v>
      </c>
      <c r="L1276" s="5" t="n">
        <v>42321</v>
      </c>
      <c r="M1276" s="0" t="s">
        <v>808</v>
      </c>
      <c r="N1276" s="0" t="s">
        <v>4873</v>
      </c>
      <c r="O1276" s="0" t="s">
        <v>8397</v>
      </c>
      <c r="P1276" s="0" t="s">
        <v>8398</v>
      </c>
      <c r="Q1276" s="0" t="n">
        <f aca="false">LOOKUP(A1276,'budget_gross.tsv'!A$2:A$8468,'budget_gross.tsv'!B$2:B$8468)</f>
        <v>26000000</v>
      </c>
      <c r="R1276" s="0" t="n">
        <f aca="false">LOOKUP(A1276,'budget_gross.tsv'!A$2:A$8468,'budget_gross.tsv'!C$2:C$8468)</f>
        <v>12188642</v>
      </c>
      <c r="S1276" s="1" t="n">
        <f aca="false">R1276-Q1276</f>
        <v>-13811358</v>
      </c>
      <c r="T1276" s="2" t="n">
        <f aca="false">Q1276 * 1.03</f>
        <v>26780000</v>
      </c>
      <c r="U1276" s="2" t="n">
        <f aca="false">R1276 * 1.03</f>
        <v>12554301.26</v>
      </c>
      <c r="V1276" s="2" t="n">
        <f aca="false">S1276 * 1.03</f>
        <v>-14225698.74</v>
      </c>
      <c r="W1276" s="1" t="n">
        <f aca="false">R1276/Q1276</f>
        <v>0.468793923076923</v>
      </c>
      <c r="X1276" s="3" t="n">
        <v>1</v>
      </c>
    </row>
    <row r="1277" customFormat="false" ht="15" hidden="false" customHeight="false" outlineLevel="0" collapsed="false">
      <c r="A1277" s="0" t="s">
        <v>8399</v>
      </c>
      <c r="B1277" s="0" t="s">
        <v>8400</v>
      </c>
      <c r="C1277" s="0" t="s">
        <v>8401</v>
      </c>
      <c r="D1277" s="0" t="s">
        <v>4016</v>
      </c>
      <c r="E1277" s="0" t="n">
        <v>6.6</v>
      </c>
      <c r="F1277" s="0" t="n">
        <v>65</v>
      </c>
      <c r="G1277" s="5" t="n">
        <v>42451</v>
      </c>
      <c r="H1277" s="0" t="s">
        <v>2878</v>
      </c>
      <c r="I1277" s="0" t="s">
        <v>8043</v>
      </c>
      <c r="J1277" s="6" t="n">
        <v>203118</v>
      </c>
      <c r="K1277" s="0" t="s">
        <v>6423</v>
      </c>
      <c r="L1277" s="5" t="n">
        <v>42328</v>
      </c>
      <c r="M1277" s="0" t="s">
        <v>705</v>
      </c>
      <c r="N1277" s="0" t="s">
        <v>1406</v>
      </c>
      <c r="O1277" s="0" t="s">
        <v>8402</v>
      </c>
      <c r="P1277" s="0" t="s">
        <v>8403</v>
      </c>
      <c r="Q1277" s="0" t="n">
        <f aca="false">LOOKUP(A1277,'budget_gross.tsv'!A$2:A$8468,'budget_gross.tsv'!B$2:B$8468)</f>
        <v>160000000</v>
      </c>
      <c r="R1277" s="0" t="n">
        <f aca="false">LOOKUP(A1277,'budget_gross.tsv'!A$2:A$8468,'budget_gross.tsv'!C$2:C$8468)</f>
        <v>281723902</v>
      </c>
      <c r="S1277" s="1" t="n">
        <f aca="false">R1277-Q1277</f>
        <v>121723902</v>
      </c>
      <c r="T1277" s="2" t="n">
        <f aca="false">Q1277 * 1.03</f>
        <v>164800000</v>
      </c>
      <c r="U1277" s="2" t="n">
        <f aca="false">R1277 * 1.03</f>
        <v>290175619.06</v>
      </c>
      <c r="V1277" s="2" t="n">
        <f aca="false">S1277 * 1.03</f>
        <v>125375619.06</v>
      </c>
      <c r="W1277" s="1" t="n">
        <f aca="false">R1277/Q1277</f>
        <v>1.7607743875</v>
      </c>
      <c r="X1277" s="3" t="n">
        <v>2</v>
      </c>
    </row>
    <row r="1278" customFormat="false" ht="15" hidden="false" customHeight="false" outlineLevel="0" collapsed="false">
      <c r="A1278" s="0" t="s">
        <v>8404</v>
      </c>
      <c r="B1278" s="0" t="s">
        <v>8405</v>
      </c>
      <c r="C1278" s="0" t="s">
        <v>8406</v>
      </c>
      <c r="D1278" s="0" t="s">
        <v>4016</v>
      </c>
      <c r="E1278" s="0" t="n">
        <v>6.2</v>
      </c>
      <c r="F1278" s="0" t="n">
        <v>45</v>
      </c>
      <c r="G1278" s="5" t="n">
        <v>42423</v>
      </c>
      <c r="H1278" s="0" t="s">
        <v>8407</v>
      </c>
      <c r="I1278" s="0" t="s">
        <v>8408</v>
      </c>
      <c r="J1278" s="6" t="n">
        <v>27862</v>
      </c>
      <c r="K1278" s="0" t="s">
        <v>8409</v>
      </c>
      <c r="L1278" s="5" t="n">
        <v>42328</v>
      </c>
      <c r="M1278" s="0" t="s">
        <v>1652</v>
      </c>
      <c r="N1278" s="0" t="s">
        <v>1006</v>
      </c>
      <c r="O1278" s="0" t="s">
        <v>189</v>
      </c>
      <c r="P1278" s="0" t="s">
        <v>8410</v>
      </c>
      <c r="Q1278" s="0" t="n">
        <f aca="false">LOOKUP(A1278,'budget_gross.tsv'!A$2:A$8468,'budget_gross.tsv'!B$2:B$8468)</f>
        <v>19500000</v>
      </c>
      <c r="R1278" s="0" t="n">
        <f aca="false">LOOKUP(A1278,'budget_gross.tsv'!A$2:A$8468,'budget_gross.tsv'!C$2:C$8468)</f>
        <v>20180155</v>
      </c>
      <c r="S1278" s="1" t="n">
        <f aca="false">R1278-Q1278</f>
        <v>680155</v>
      </c>
      <c r="T1278" s="2" t="n">
        <f aca="false">Q1278 * 1.03</f>
        <v>20085000</v>
      </c>
      <c r="U1278" s="2" t="n">
        <f aca="false">R1278 * 1.03</f>
        <v>20785559.65</v>
      </c>
      <c r="V1278" s="2" t="n">
        <f aca="false">S1278 * 1.03</f>
        <v>700559.65</v>
      </c>
      <c r="W1278" s="1" t="n">
        <f aca="false">R1278/Q1278</f>
        <v>1.03487974358974</v>
      </c>
      <c r="X1278" s="3" t="n">
        <v>2</v>
      </c>
    </row>
    <row r="1279" customFormat="false" ht="15" hidden="false" customHeight="false" outlineLevel="0" collapsed="false">
      <c r="A1279" s="0" t="s">
        <v>8411</v>
      </c>
      <c r="B1279" s="0" t="s">
        <v>8412</v>
      </c>
      <c r="C1279" s="0" t="s">
        <v>8413</v>
      </c>
      <c r="D1279" s="0" t="s">
        <v>4016</v>
      </c>
      <c r="E1279" s="0" t="n">
        <v>7.5</v>
      </c>
      <c r="F1279" s="0" t="n">
        <v>87</v>
      </c>
      <c r="G1279" s="5" t="n">
        <v>42444</v>
      </c>
      <c r="H1279" s="0" t="s">
        <v>2688</v>
      </c>
      <c r="I1279" s="0" t="s">
        <v>8414</v>
      </c>
      <c r="J1279" s="6" t="n">
        <v>95552</v>
      </c>
      <c r="K1279" s="0" t="s">
        <v>8415</v>
      </c>
      <c r="L1279" s="5" t="n">
        <v>42333</v>
      </c>
      <c r="M1279" s="0" t="s">
        <v>871</v>
      </c>
      <c r="N1279" s="0" t="s">
        <v>394</v>
      </c>
      <c r="O1279" s="0" t="s">
        <v>8416</v>
      </c>
      <c r="P1279" s="0" t="s">
        <v>8417</v>
      </c>
      <c r="Q1279" s="0" t="n">
        <f aca="false">LOOKUP(A1279,'budget_gross.tsv'!A$2:A$8468,'budget_gross.tsv'!B$2:B$8468)</f>
        <v>11000000</v>
      </c>
      <c r="R1279" s="0" t="n">
        <f aca="false">LOOKUP(A1279,'budget_gross.tsv'!A$2:A$8468,'budget_gross.tsv'!C$2:C$8468)</f>
        <v>38317535</v>
      </c>
      <c r="S1279" s="1" t="n">
        <f aca="false">R1279-Q1279</f>
        <v>27317535</v>
      </c>
      <c r="T1279" s="2" t="n">
        <f aca="false">Q1279 * 1.03</f>
        <v>11330000</v>
      </c>
      <c r="U1279" s="2" t="n">
        <f aca="false">R1279 * 1.03</f>
        <v>39467061.05</v>
      </c>
      <c r="V1279" s="2" t="n">
        <f aca="false">S1279 * 1.03</f>
        <v>28137061.05</v>
      </c>
      <c r="W1279" s="1" t="n">
        <f aca="false">R1279/Q1279</f>
        <v>3.48341227272727</v>
      </c>
      <c r="X1279" s="3" t="n">
        <v>3</v>
      </c>
    </row>
    <row r="1280" customFormat="false" ht="15" hidden="false" customHeight="false" outlineLevel="0" collapsed="false">
      <c r="A1280" s="0" t="s">
        <v>8418</v>
      </c>
      <c r="B1280" s="0" t="s">
        <v>8419</v>
      </c>
      <c r="C1280" s="0" t="s">
        <v>8420</v>
      </c>
      <c r="D1280" s="0" t="s">
        <v>4016</v>
      </c>
      <c r="E1280" s="0" t="n">
        <v>7.6</v>
      </c>
      <c r="F1280" s="0" t="n">
        <v>82</v>
      </c>
      <c r="G1280" s="5" t="n">
        <v>42430</v>
      </c>
      <c r="H1280" s="0" t="s">
        <v>3677</v>
      </c>
      <c r="I1280" s="0" t="s">
        <v>8421</v>
      </c>
      <c r="J1280" s="6" t="n">
        <v>177094</v>
      </c>
      <c r="K1280" s="0" t="s">
        <v>8422</v>
      </c>
      <c r="L1280" s="5" t="n">
        <v>42333</v>
      </c>
      <c r="M1280" s="0" t="s">
        <v>577</v>
      </c>
      <c r="N1280" s="0" t="s">
        <v>250</v>
      </c>
      <c r="O1280" s="0" t="s">
        <v>8423</v>
      </c>
      <c r="P1280" s="0" t="s">
        <v>8424</v>
      </c>
      <c r="Q1280" s="0" t="n">
        <f aca="false">LOOKUP(A1280,'budget_gross.tsv'!A$2:A$8468,'budget_gross.tsv'!B$2:B$8468)</f>
        <v>35000000</v>
      </c>
      <c r="R1280" s="0" t="n">
        <f aca="false">LOOKUP(A1280,'budget_gross.tsv'!A$2:A$8468,'budget_gross.tsv'!C$2:C$8468)</f>
        <v>109767581</v>
      </c>
      <c r="S1280" s="1" t="n">
        <f aca="false">R1280-Q1280</f>
        <v>74767581</v>
      </c>
      <c r="T1280" s="2" t="n">
        <f aca="false">Q1280 * 1.03</f>
        <v>36050000</v>
      </c>
      <c r="U1280" s="2" t="n">
        <f aca="false">R1280 * 1.03</f>
        <v>113060608.43</v>
      </c>
      <c r="V1280" s="2" t="n">
        <f aca="false">S1280 * 1.03</f>
        <v>77010608.43</v>
      </c>
      <c r="W1280" s="1" t="n">
        <f aca="false">R1280/Q1280</f>
        <v>3.1362166</v>
      </c>
      <c r="X1280" s="3" t="n">
        <v>3</v>
      </c>
    </row>
    <row r="1281" customFormat="false" ht="15" hidden="false" customHeight="false" outlineLevel="0" collapsed="false">
      <c r="A1281" s="0" t="s">
        <v>8425</v>
      </c>
      <c r="B1281" s="0" t="s">
        <v>8426</v>
      </c>
      <c r="C1281" s="0" t="s">
        <v>8427</v>
      </c>
      <c r="D1281" s="0" t="s">
        <v>4016</v>
      </c>
      <c r="E1281" s="0" t="n">
        <v>6</v>
      </c>
      <c r="F1281" s="0" t="n">
        <v>36</v>
      </c>
      <c r="G1281" s="5" t="n">
        <v>42437</v>
      </c>
      <c r="H1281" s="0" t="s">
        <v>95</v>
      </c>
      <c r="I1281" s="0" t="s">
        <v>8428</v>
      </c>
      <c r="J1281" s="6" t="n">
        <v>38658</v>
      </c>
      <c r="K1281" s="0" t="s">
        <v>5498</v>
      </c>
      <c r="L1281" s="5" t="n">
        <v>42333</v>
      </c>
      <c r="M1281" s="0" t="s">
        <v>879</v>
      </c>
      <c r="N1281" s="0" t="s">
        <v>8429</v>
      </c>
      <c r="O1281" s="0" t="s">
        <v>3868</v>
      </c>
      <c r="P1281" s="0" t="s">
        <v>8430</v>
      </c>
      <c r="Q1281" s="0" t="n">
        <f aca="false">LOOKUP(A1281,'budget_gross.tsv'!A$2:A$8468,'budget_gross.tsv'!B$2:B$8468)</f>
        <v>40000000</v>
      </c>
      <c r="R1281" s="0" t="n">
        <f aca="false">LOOKUP(A1281,'budget_gross.tsv'!A$2:A$8468,'budget_gross.tsv'!C$2:C$8468)</f>
        <v>5775076</v>
      </c>
      <c r="S1281" s="1" t="n">
        <f aca="false">R1281-Q1281</f>
        <v>-34224924</v>
      </c>
      <c r="T1281" s="2" t="n">
        <f aca="false">Q1281 * 1.03</f>
        <v>41200000</v>
      </c>
      <c r="U1281" s="2" t="n">
        <f aca="false">R1281 * 1.03</f>
        <v>5948328.28</v>
      </c>
      <c r="V1281" s="2" t="n">
        <f aca="false">S1281 * 1.03</f>
        <v>-35251671.72</v>
      </c>
      <c r="W1281" s="1" t="n">
        <f aca="false">R1281/Q1281</f>
        <v>0.1443769</v>
      </c>
      <c r="X1281" s="3" t="n">
        <v>1</v>
      </c>
    </row>
    <row r="1282" customFormat="false" ht="15" hidden="false" customHeight="false" outlineLevel="0" collapsed="false">
      <c r="A1282" s="0" t="s">
        <v>8431</v>
      </c>
      <c r="B1282" s="0" t="s">
        <v>8432</v>
      </c>
      <c r="C1282" s="0" t="s">
        <v>8433</v>
      </c>
      <c r="D1282" s="0" t="s">
        <v>4016</v>
      </c>
      <c r="E1282" s="0" t="n">
        <v>6.8</v>
      </c>
      <c r="F1282" s="0" t="n">
        <v>67</v>
      </c>
      <c r="G1282" s="5" t="n">
        <v>42150</v>
      </c>
      <c r="H1282" s="0" t="s">
        <v>3991</v>
      </c>
      <c r="I1282" s="0" t="s">
        <v>8434</v>
      </c>
      <c r="J1282" s="0" t="n">
        <v>582</v>
      </c>
      <c r="K1282" s="0" t="s">
        <v>8435</v>
      </c>
      <c r="L1282" s="5" t="n">
        <v>42338</v>
      </c>
      <c r="M1282" s="0" t="s">
        <v>1512</v>
      </c>
      <c r="N1282" s="0" t="s">
        <v>462</v>
      </c>
      <c r="O1282" s="0" t="s">
        <v>290</v>
      </c>
      <c r="P1282" s="0" t="s">
        <v>8436</v>
      </c>
      <c r="Q1282" s="0" t="n">
        <f aca="false">LOOKUP(A1282,'budget_gross.tsv'!A$2:A$8468,'budget_gross.tsv'!B$2:B$8468)</f>
        <v>813505</v>
      </c>
      <c r="R1282" s="0" t="n">
        <f aca="false">LOOKUP(A1282,'budget_gross.tsv'!A$2:A$8468,'budget_gross.tsv'!C$2:C$8468)</f>
        <v>15528</v>
      </c>
      <c r="S1282" s="1" t="n">
        <f aca="false">R1282-Q1282</f>
        <v>-797977</v>
      </c>
      <c r="T1282" s="2" t="n">
        <f aca="false">Q1282 * 1.03</f>
        <v>837910.15</v>
      </c>
      <c r="U1282" s="2" t="n">
        <f aca="false">R1282 * 1.03</f>
        <v>15993.84</v>
      </c>
      <c r="V1282" s="2" t="n">
        <f aca="false">S1282 * 1.03</f>
        <v>-821916.31</v>
      </c>
      <c r="W1282" s="1" t="n">
        <f aca="false">R1282/Q1282</f>
        <v>0.0190877745066103</v>
      </c>
      <c r="X1282" s="3" t="n">
        <v>1</v>
      </c>
    </row>
    <row r="1283" customFormat="false" ht="15" hidden="false" customHeight="false" outlineLevel="0" collapsed="false">
      <c r="A1283" s="0" t="s">
        <v>8437</v>
      </c>
      <c r="B1283" s="0" t="s">
        <v>8438</v>
      </c>
      <c r="C1283" s="0" t="s">
        <v>8439</v>
      </c>
      <c r="D1283" s="0" t="s">
        <v>4016</v>
      </c>
      <c r="E1283" s="0" t="n">
        <v>6.2</v>
      </c>
      <c r="F1283" s="0" t="n">
        <v>49</v>
      </c>
      <c r="G1283" s="5" t="n">
        <v>42486</v>
      </c>
      <c r="H1283" s="0" t="s">
        <v>86</v>
      </c>
      <c r="I1283" s="0" t="s">
        <v>8440</v>
      </c>
      <c r="J1283" s="6" t="n">
        <v>42432</v>
      </c>
      <c r="K1283" s="0" t="s">
        <v>8441</v>
      </c>
      <c r="L1283" s="5" t="n">
        <v>42342</v>
      </c>
      <c r="M1283" s="0" t="s">
        <v>375</v>
      </c>
      <c r="N1283" s="0" t="s">
        <v>6872</v>
      </c>
      <c r="O1283" s="0" t="s">
        <v>8442</v>
      </c>
      <c r="P1283" s="0" t="s">
        <v>8443</v>
      </c>
      <c r="Q1283" s="0" t="n">
        <f aca="false">LOOKUP(A1283,'budget_gross.tsv'!A$2:A$8468,'budget_gross.tsv'!B$2:B$8468)</f>
        <v>15000000</v>
      </c>
      <c r="R1283" s="0" t="n">
        <f aca="false">LOOKUP(A1283,'budget_gross.tsv'!A$2:A$8468,'budget_gross.tsv'!C$2:C$8468)</f>
        <v>42592530</v>
      </c>
      <c r="S1283" s="1" t="n">
        <f aca="false">R1283-Q1283</f>
        <v>27592530</v>
      </c>
      <c r="T1283" s="2" t="n">
        <f aca="false">Q1283 * 1.03</f>
        <v>15450000</v>
      </c>
      <c r="U1283" s="2" t="n">
        <f aca="false">R1283 * 1.03</f>
        <v>43870305.9</v>
      </c>
      <c r="V1283" s="2" t="n">
        <f aca="false">S1283 * 1.03</f>
        <v>28420305.9</v>
      </c>
      <c r="W1283" s="1" t="n">
        <f aca="false">R1283/Q1283</f>
        <v>2.839502</v>
      </c>
      <c r="X1283" s="3" t="n">
        <v>3</v>
      </c>
    </row>
    <row r="1284" customFormat="false" ht="15" hidden="false" customHeight="false" outlineLevel="0" collapsed="false">
      <c r="A1284" s="0" t="s">
        <v>8444</v>
      </c>
      <c r="B1284" s="0" t="s">
        <v>8445</v>
      </c>
      <c r="C1284" s="0" t="s">
        <v>8446</v>
      </c>
      <c r="D1284" s="0" t="s">
        <v>4016</v>
      </c>
      <c r="E1284" s="0" t="n">
        <v>6.9</v>
      </c>
      <c r="F1284" s="0" t="n">
        <v>47</v>
      </c>
      <c r="G1284" s="5" t="n">
        <v>42437</v>
      </c>
      <c r="H1284" s="0" t="s">
        <v>2273</v>
      </c>
      <c r="I1284" s="0" t="s">
        <v>8447</v>
      </c>
      <c r="J1284" s="6" t="n">
        <v>90978</v>
      </c>
      <c r="K1284" s="0" t="s">
        <v>2195</v>
      </c>
      <c r="L1284" s="5" t="n">
        <v>42349</v>
      </c>
      <c r="M1284" s="0" t="s">
        <v>972</v>
      </c>
      <c r="N1284" s="0" t="s">
        <v>385</v>
      </c>
      <c r="O1284" s="0" t="s">
        <v>563</v>
      </c>
      <c r="P1284" s="0" t="s">
        <v>8448</v>
      </c>
      <c r="Q1284" s="0" t="n">
        <f aca="false">LOOKUP(A1284,'budget_gross.tsv'!A$2:A$8468,'budget_gross.tsv'!B$2:B$8468)</f>
        <v>100000000</v>
      </c>
      <c r="R1284" s="0" t="n">
        <f aca="false">LOOKUP(A1284,'budget_gross.tsv'!A$2:A$8468,'budget_gross.tsv'!C$2:C$8468)</f>
        <v>25020758</v>
      </c>
      <c r="S1284" s="1" t="n">
        <f aca="false">R1284-Q1284</f>
        <v>-74979242</v>
      </c>
      <c r="T1284" s="2" t="n">
        <f aca="false">Q1284 * 1.03</f>
        <v>103000000</v>
      </c>
      <c r="U1284" s="2" t="n">
        <f aca="false">R1284 * 1.03</f>
        <v>25771380.74</v>
      </c>
      <c r="V1284" s="2" t="n">
        <f aca="false">S1284 * 1.03</f>
        <v>-77228619.26</v>
      </c>
      <c r="W1284" s="1" t="n">
        <f aca="false">R1284/Q1284</f>
        <v>0.25020758</v>
      </c>
      <c r="X1284" s="3" t="n">
        <v>1</v>
      </c>
    </row>
    <row r="1285" customFormat="false" ht="15" hidden="false" customHeight="false" outlineLevel="0" collapsed="false">
      <c r="A1285" s="0" t="s">
        <v>8449</v>
      </c>
      <c r="B1285" s="0" t="s">
        <v>8450</v>
      </c>
      <c r="C1285" s="0" t="s">
        <v>8451</v>
      </c>
      <c r="D1285" s="0" t="s">
        <v>4016</v>
      </c>
      <c r="E1285" s="0" t="n">
        <v>8.1</v>
      </c>
      <c r="F1285" s="0" t="n">
        <v>81</v>
      </c>
      <c r="G1285" s="5" t="n">
        <v>42465</v>
      </c>
      <c r="H1285" s="0" t="s">
        <v>147</v>
      </c>
      <c r="I1285" s="0" t="s">
        <v>8452</v>
      </c>
      <c r="J1285" s="6" t="n">
        <v>665521</v>
      </c>
      <c r="K1285" s="0" t="s">
        <v>5581</v>
      </c>
      <c r="L1285" s="5" t="n">
        <v>42356</v>
      </c>
      <c r="M1285" s="0" t="s">
        <v>672</v>
      </c>
      <c r="N1285" s="0" t="s">
        <v>1193</v>
      </c>
      <c r="O1285" s="0" t="s">
        <v>8453</v>
      </c>
      <c r="P1285" s="0" t="s">
        <v>8454</v>
      </c>
      <c r="Q1285" s="0" t="n">
        <f aca="false">LOOKUP(A1285,'budget_gross.tsv'!A$2:A$8468,'budget_gross.tsv'!B$2:B$8468)</f>
        <v>245000000</v>
      </c>
      <c r="R1285" s="0" t="n">
        <f aca="false">LOOKUP(A1285,'budget_gross.tsv'!A$2:A$8468,'budget_gross.tsv'!C$2:C$8468)</f>
        <v>936662225</v>
      </c>
      <c r="S1285" s="1" t="n">
        <f aca="false">R1285-Q1285</f>
        <v>691662225</v>
      </c>
      <c r="T1285" s="2" t="n">
        <f aca="false">Q1285 * 1.03</f>
        <v>252350000</v>
      </c>
      <c r="U1285" s="2" t="n">
        <f aca="false">R1285 * 1.03</f>
        <v>964762091.75</v>
      </c>
      <c r="V1285" s="2" t="n">
        <f aca="false">S1285 * 1.03</f>
        <v>712412091.75</v>
      </c>
      <c r="W1285" s="1" t="n">
        <f aca="false">R1285/Q1285</f>
        <v>3.82311112244898</v>
      </c>
      <c r="X1285" s="3" t="n">
        <v>3</v>
      </c>
    </row>
    <row r="1286" customFormat="false" ht="15" hidden="false" customHeight="false" outlineLevel="0" collapsed="false">
      <c r="A1286" s="0" t="s">
        <v>8455</v>
      </c>
      <c r="B1286" s="0" t="s">
        <v>8456</v>
      </c>
      <c r="C1286" s="0" t="s">
        <v>8457</v>
      </c>
      <c r="D1286" s="0" t="s">
        <v>4016</v>
      </c>
      <c r="E1286" s="0" t="n">
        <v>7.1</v>
      </c>
      <c r="F1286" s="0" t="n">
        <v>57</v>
      </c>
      <c r="G1286" s="0" t="s">
        <v>28</v>
      </c>
      <c r="H1286" s="0" t="s">
        <v>28</v>
      </c>
      <c r="I1286" s="0" t="s">
        <v>8458</v>
      </c>
      <c r="J1286" s="6" t="n">
        <v>29740</v>
      </c>
      <c r="K1286" s="0" t="s">
        <v>8459</v>
      </c>
      <c r="L1286" s="5" t="n">
        <v>42362</v>
      </c>
      <c r="M1286" s="0" t="s">
        <v>197</v>
      </c>
      <c r="N1286" s="0" t="s">
        <v>7467</v>
      </c>
      <c r="O1286" s="0" t="s">
        <v>320</v>
      </c>
      <c r="P1286" s="0" t="s">
        <v>8460</v>
      </c>
      <c r="Q1286" s="0" t="n">
        <f aca="false">LOOKUP(A1286,'budget_gross.tsv'!A$2:A$8468,'budget_gross.tsv'!B$2:B$8468)</f>
        <v>36000000</v>
      </c>
      <c r="R1286" s="0" t="n">
        <f aca="false">LOOKUP(A1286,'budget_gross.tsv'!A$2:A$8468,'budget_gross.tsv'!C$2:C$8468)</f>
        <v>2679437</v>
      </c>
      <c r="S1286" s="1" t="n">
        <f aca="false">R1286-Q1286</f>
        <v>-33320563</v>
      </c>
      <c r="T1286" s="2" t="n">
        <f aca="false">Q1286 * 1.03</f>
        <v>37080000</v>
      </c>
      <c r="U1286" s="2" t="n">
        <f aca="false">R1286 * 1.03</f>
        <v>2759820.11</v>
      </c>
      <c r="V1286" s="2" t="n">
        <f aca="false">S1286 * 1.03</f>
        <v>-34320179.89</v>
      </c>
      <c r="W1286" s="1" t="n">
        <f aca="false">R1286/Q1286</f>
        <v>0.0744288055555556</v>
      </c>
      <c r="X1286" s="3" t="n">
        <v>1</v>
      </c>
    </row>
    <row r="1287" customFormat="false" ht="15" hidden="false" customHeight="false" outlineLevel="0" collapsed="false">
      <c r="A1287" s="0" t="s">
        <v>8461</v>
      </c>
      <c r="B1287" s="0" t="s">
        <v>1564</v>
      </c>
      <c r="C1287" s="0" t="s">
        <v>8462</v>
      </c>
      <c r="D1287" s="0" t="s">
        <v>4016</v>
      </c>
      <c r="E1287" s="0" t="n">
        <v>6.1</v>
      </c>
      <c r="F1287" s="0" t="n">
        <v>42</v>
      </c>
      <c r="G1287" s="5" t="n">
        <v>42451</v>
      </c>
      <c r="H1287" s="0" t="s">
        <v>194</v>
      </c>
      <c r="I1287" s="0" t="s">
        <v>8463</v>
      </c>
      <c r="J1287" s="6" t="n">
        <v>68821</v>
      </c>
      <c r="K1287" s="0" t="s">
        <v>8464</v>
      </c>
      <c r="L1287" s="5" t="n">
        <v>42363</v>
      </c>
      <c r="M1287" s="0" t="s">
        <v>214</v>
      </c>
      <c r="N1287" s="0" t="s">
        <v>2091</v>
      </c>
      <c r="O1287" s="0" t="s">
        <v>1585</v>
      </c>
      <c r="P1287" s="0" t="s">
        <v>8465</v>
      </c>
      <c r="Q1287" s="0" t="n">
        <f aca="false">LOOKUP(A1287,'budget_gross.tsv'!A$2:A$8468,'budget_gross.tsv'!B$2:B$8468)</f>
        <v>50000000</v>
      </c>
      <c r="R1287" s="0" t="n">
        <f aca="false">LOOKUP(A1287,'budget_gross.tsv'!A$2:A$8468,'budget_gross.tsv'!C$2:C$8468)</f>
        <v>150357137</v>
      </c>
      <c r="S1287" s="1" t="n">
        <f aca="false">R1287-Q1287</f>
        <v>100357137</v>
      </c>
      <c r="T1287" s="2" t="n">
        <f aca="false">Q1287 * 1.03</f>
        <v>51500000</v>
      </c>
      <c r="U1287" s="2" t="n">
        <f aca="false">R1287 * 1.03</f>
        <v>154867851.11</v>
      </c>
      <c r="V1287" s="2" t="n">
        <f aca="false">S1287 * 1.03</f>
        <v>103367851.11</v>
      </c>
      <c r="W1287" s="1" t="n">
        <f aca="false">R1287/Q1287</f>
        <v>3.00714274</v>
      </c>
      <c r="X1287" s="3" t="n">
        <v>3</v>
      </c>
    </row>
    <row r="1288" customFormat="false" ht="15" hidden="false" customHeight="false" outlineLevel="0" collapsed="false">
      <c r="A1288" s="0" t="s">
        <v>8466</v>
      </c>
      <c r="B1288" s="0" t="s">
        <v>8467</v>
      </c>
      <c r="C1288" s="0" t="s">
        <v>8468</v>
      </c>
      <c r="D1288" s="0" t="s">
        <v>4016</v>
      </c>
      <c r="E1288" s="0" t="n">
        <v>7.1</v>
      </c>
      <c r="F1288" s="0" t="n">
        <v>55</v>
      </c>
      <c r="G1288" s="5" t="n">
        <v>42458</v>
      </c>
      <c r="H1288" s="0" t="s">
        <v>1397</v>
      </c>
      <c r="I1288" s="0" t="s">
        <v>8469</v>
      </c>
      <c r="J1288" s="6" t="n">
        <v>61641</v>
      </c>
      <c r="K1288" s="0" t="s">
        <v>7511</v>
      </c>
      <c r="L1288" s="5" t="n">
        <v>42363</v>
      </c>
      <c r="M1288" s="0" t="s">
        <v>1271</v>
      </c>
      <c r="N1288" s="0" t="s">
        <v>2478</v>
      </c>
      <c r="O1288" s="0" t="s">
        <v>8470</v>
      </c>
      <c r="P1288" s="0" t="s">
        <v>8471</v>
      </c>
      <c r="Q1288" s="0" t="n">
        <f aca="false">LOOKUP(A1288,'budget_gross.tsv'!A$2:A$8468,'budget_gross.tsv'!B$2:B$8468)</f>
        <v>35000000</v>
      </c>
      <c r="R1288" s="0" t="n">
        <f aca="false">LOOKUP(A1288,'budget_gross.tsv'!A$2:A$8468,'budget_gross.tsv'!C$2:C$8468)</f>
        <v>34531832</v>
      </c>
      <c r="S1288" s="1" t="n">
        <f aca="false">R1288-Q1288</f>
        <v>-468168</v>
      </c>
      <c r="T1288" s="2" t="n">
        <f aca="false">Q1288 * 1.03</f>
        <v>36050000</v>
      </c>
      <c r="U1288" s="2" t="n">
        <f aca="false">R1288 * 1.03</f>
        <v>35567786.96</v>
      </c>
      <c r="V1288" s="2" t="n">
        <f aca="false">S1288 * 1.03</f>
        <v>-482213.04</v>
      </c>
      <c r="W1288" s="1" t="n">
        <f aca="false">R1288/Q1288</f>
        <v>0.986623771428571</v>
      </c>
      <c r="X1288" s="3" t="n">
        <v>1</v>
      </c>
    </row>
    <row r="1289" customFormat="false" ht="17" hidden="false" customHeight="false" outlineLevel="0" collapsed="false">
      <c r="A1289" s="4" t="s">
        <v>8472</v>
      </c>
      <c r="B1289" s="4" t="s">
        <v>8473</v>
      </c>
      <c r="C1289" s="4" t="s">
        <v>8474</v>
      </c>
      <c r="D1289" s="4" t="s">
        <v>4016</v>
      </c>
      <c r="E1289" s="4" t="n">
        <v>4.8</v>
      </c>
      <c r="F1289" s="4" t="n">
        <v>34</v>
      </c>
      <c r="G1289" s="7" t="n">
        <v>42472</v>
      </c>
      <c r="H1289" s="4" t="s">
        <v>8475</v>
      </c>
      <c r="I1289" s="4" t="s">
        <v>8476</v>
      </c>
      <c r="J1289" s="6" t="n">
        <v>28860</v>
      </c>
      <c r="K1289" s="4" t="s">
        <v>8477</v>
      </c>
      <c r="L1289" s="7" t="n">
        <v>42377</v>
      </c>
      <c r="M1289" s="4" t="s">
        <v>98</v>
      </c>
      <c r="N1289" s="4" t="s">
        <v>1122</v>
      </c>
      <c r="O1289" s="4" t="s">
        <v>28</v>
      </c>
      <c r="P1289" s="4" t="s">
        <v>8478</v>
      </c>
      <c r="Q1289" s="0" t="n">
        <f aca="false">LOOKUP(A1289,'budget_gross.tsv'!A$2:A$8468,'budget_gross.tsv'!B$2:B$8468)</f>
        <v>10000000</v>
      </c>
      <c r="R1289" s="0" t="n">
        <f aca="false">LOOKUP(A1289,'budget_gross.tsv'!A$2:A$8468,'budget_gross.tsv'!C$2:C$8468)</f>
        <v>26583369</v>
      </c>
      <c r="S1289" s="8" t="n">
        <f aca="false">R1289-Q1289</f>
        <v>16583369</v>
      </c>
      <c r="T1289" s="8" t="n">
        <f aca="false">R1289/Q1289</f>
        <v>2.6583369</v>
      </c>
      <c r="U1289" s="9" t="n">
        <f aca="false">Q1289*1.02</f>
        <v>10200000</v>
      </c>
      <c r="V1289" s="9" t="n">
        <f aca="false">R1289*1.02</f>
        <v>27115036.38</v>
      </c>
      <c r="W1289" s="1" t="n">
        <f aca="false">R1289/Q1289</f>
        <v>2.6583369</v>
      </c>
      <c r="X1289" s="0" t="n">
        <v>3</v>
      </c>
    </row>
    <row r="1290" customFormat="false" ht="17" hidden="false" customHeight="false" outlineLevel="0" collapsed="false">
      <c r="A1290" s="4" t="s">
        <v>8479</v>
      </c>
      <c r="B1290" s="4" t="s">
        <v>8480</v>
      </c>
      <c r="C1290" s="4" t="s">
        <v>8481</v>
      </c>
      <c r="D1290" s="4" t="s">
        <v>4016</v>
      </c>
      <c r="E1290" s="4" t="n">
        <v>5.9</v>
      </c>
      <c r="F1290" s="4" t="n">
        <v>32</v>
      </c>
      <c r="G1290" s="7" t="n">
        <v>42486</v>
      </c>
      <c r="H1290" s="4" t="s">
        <v>86</v>
      </c>
      <c r="I1290" s="4" t="s">
        <v>8482</v>
      </c>
      <c r="J1290" s="6" t="n">
        <v>38475</v>
      </c>
      <c r="K1290" s="4" t="s">
        <v>6847</v>
      </c>
      <c r="L1290" s="7" t="n">
        <v>42384</v>
      </c>
      <c r="M1290" s="4" t="s">
        <v>165</v>
      </c>
      <c r="N1290" s="4" t="s">
        <v>2070</v>
      </c>
      <c r="O1290" s="4" t="s">
        <v>2289</v>
      </c>
      <c r="P1290" s="4" t="s">
        <v>8483</v>
      </c>
      <c r="Q1290" s="0" t="n">
        <f aca="false">LOOKUP(A1290,'budget_gross.tsv'!A$2:A$8468,'budget_gross.tsv'!B$2:B$8468)</f>
        <v>40000000</v>
      </c>
      <c r="R1290" s="0" t="n">
        <f aca="false">LOOKUP(A1290,'budget_gross.tsv'!A$2:A$8468,'budget_gross.tsv'!C$2:C$8468)</f>
        <v>90835030</v>
      </c>
      <c r="S1290" s="8" t="n">
        <f aca="false">R1290-Q1290</f>
        <v>50835030</v>
      </c>
      <c r="T1290" s="8" t="n">
        <f aca="false">R1290/Q1290</f>
        <v>2.27087575</v>
      </c>
      <c r="U1290" s="9" t="n">
        <f aca="false">Q1290*1.02</f>
        <v>40800000</v>
      </c>
      <c r="V1290" s="9" t="n">
        <f aca="false">R1290*1.02</f>
        <v>92651730.6</v>
      </c>
      <c r="W1290" s="1" t="n">
        <f aca="false">R1290/Q1290</f>
        <v>2.27087575</v>
      </c>
      <c r="X1290" s="0" t="n">
        <v>3</v>
      </c>
    </row>
    <row r="1291" customFormat="false" ht="17" hidden="false" customHeight="false" outlineLevel="0" collapsed="false">
      <c r="A1291" s="4" t="s">
        <v>8484</v>
      </c>
      <c r="B1291" s="4" t="s">
        <v>8485</v>
      </c>
      <c r="C1291" s="4" t="s">
        <v>8486</v>
      </c>
      <c r="D1291" s="4" t="s">
        <v>4016</v>
      </c>
      <c r="E1291" s="4" t="n">
        <v>6</v>
      </c>
      <c r="F1291" s="4" t="n">
        <v>42</v>
      </c>
      <c r="G1291" s="7" t="n">
        <v>42500</v>
      </c>
      <c r="H1291" s="4" t="s">
        <v>8407</v>
      </c>
      <c r="I1291" s="4" t="s">
        <v>8487</v>
      </c>
      <c r="J1291" s="6" t="n">
        <v>51553</v>
      </c>
      <c r="K1291" s="4" t="s">
        <v>4787</v>
      </c>
      <c r="L1291" s="7" t="n">
        <v>42391</v>
      </c>
      <c r="M1291" s="4" t="s">
        <v>42</v>
      </c>
      <c r="N1291" s="4" t="s">
        <v>1122</v>
      </c>
      <c r="O1291" s="4" t="s">
        <v>537</v>
      </c>
      <c r="P1291" s="4" t="s">
        <v>8488</v>
      </c>
      <c r="Q1291" s="0" t="n">
        <f aca="false">LOOKUP(A1291,'budget_gross.tsv'!A$2:A$8468,'budget_gross.tsv'!B$2:B$8468)</f>
        <v>8000000</v>
      </c>
      <c r="R1291" s="0" t="n">
        <f aca="false">LOOKUP(A1291,'budget_gross.tsv'!A$2:A$8468,'budget_gross.tsv'!C$2:C$8468)</f>
        <v>35794166</v>
      </c>
      <c r="S1291" s="8" t="n">
        <f aca="false">R1291-Q1291</f>
        <v>27794166</v>
      </c>
      <c r="T1291" s="8" t="n">
        <f aca="false">R1291/Q1291</f>
        <v>4.47427075</v>
      </c>
      <c r="U1291" s="9" t="n">
        <f aca="false">Q1291*1.02</f>
        <v>8160000</v>
      </c>
      <c r="V1291" s="9" t="n">
        <f aca="false">R1291*1.02</f>
        <v>36510049.32</v>
      </c>
      <c r="W1291" s="1" t="n">
        <f aca="false">R1291/Q1291</f>
        <v>4.47427075</v>
      </c>
      <c r="X1291" s="0" t="n">
        <v>4</v>
      </c>
    </row>
    <row r="1292" customFormat="false" ht="17" hidden="false" customHeight="false" outlineLevel="0" collapsed="false">
      <c r="A1292" s="4" t="s">
        <v>8489</v>
      </c>
      <c r="B1292" s="4" t="s">
        <v>8490</v>
      </c>
      <c r="C1292" s="4" t="s">
        <v>8491</v>
      </c>
      <c r="D1292" s="4" t="s">
        <v>4016</v>
      </c>
      <c r="E1292" s="4" t="n">
        <v>4.7</v>
      </c>
      <c r="F1292" s="4" t="n">
        <v>22</v>
      </c>
      <c r="G1292" s="7" t="n">
        <v>42465</v>
      </c>
      <c r="H1292" s="4" t="s">
        <v>255</v>
      </c>
      <c r="I1292" s="4" t="s">
        <v>8492</v>
      </c>
      <c r="J1292" s="4" t="n">
        <v>451</v>
      </c>
      <c r="K1292" s="4" t="s">
        <v>8493</v>
      </c>
      <c r="L1292" s="7" t="n">
        <v>42391</v>
      </c>
      <c r="M1292" s="4" t="s">
        <v>197</v>
      </c>
      <c r="N1292" s="4" t="s">
        <v>848</v>
      </c>
      <c r="O1292" s="4" t="s">
        <v>189</v>
      </c>
      <c r="Q1292" s="0" t="n">
        <f aca="false">LOOKUP(A1292,'budget_gross.tsv'!A$2:A$8468,'budget_gross.tsv'!B$2:B$8468)</f>
        <v>3500000</v>
      </c>
      <c r="R1292" s="0" t="n">
        <f aca="false">LOOKUP(A1292,'budget_gross.tsv'!A$2:A$8468,'budget_gross.tsv'!C$2:C$8468)</f>
        <v>123777</v>
      </c>
      <c r="S1292" s="8" t="n">
        <f aca="false">R1292-Q1292</f>
        <v>-3376223</v>
      </c>
      <c r="T1292" s="8" t="n">
        <f aca="false">R1292/Q1292</f>
        <v>0.0353648571428571</v>
      </c>
      <c r="U1292" s="9" t="n">
        <f aca="false">Q1292*1.02</f>
        <v>3570000</v>
      </c>
      <c r="V1292" s="9" t="n">
        <f aca="false">R1292*1.02</f>
        <v>126252.54</v>
      </c>
      <c r="W1292" s="1" t="n">
        <f aca="false">R1292/Q1292</f>
        <v>0.0353648571428571</v>
      </c>
      <c r="X1292" s="0" t="n">
        <v>1</v>
      </c>
    </row>
    <row r="1293" customFormat="false" ht="17" hidden="false" customHeight="false" outlineLevel="0" collapsed="false">
      <c r="A1293" s="4" t="s">
        <v>8494</v>
      </c>
      <c r="B1293" s="4" t="s">
        <v>8495</v>
      </c>
      <c r="C1293" s="4" t="s">
        <v>8496</v>
      </c>
      <c r="D1293" s="4" t="s">
        <v>4016</v>
      </c>
      <c r="E1293" s="4" t="n">
        <v>5.6</v>
      </c>
      <c r="F1293" s="4" t="n">
        <v>42</v>
      </c>
      <c r="G1293" s="7" t="n">
        <v>42584</v>
      </c>
      <c r="H1293" s="4" t="s">
        <v>8497</v>
      </c>
      <c r="I1293" s="4" t="s">
        <v>8498</v>
      </c>
      <c r="J1293" s="6" t="n">
        <v>7673</v>
      </c>
      <c r="K1293" s="4" t="s">
        <v>8499</v>
      </c>
      <c r="L1293" s="7" t="n">
        <v>42396</v>
      </c>
      <c r="M1293" s="4" t="s">
        <v>165</v>
      </c>
      <c r="N1293" s="4" t="s">
        <v>4406</v>
      </c>
      <c r="O1293" s="4" t="s">
        <v>90</v>
      </c>
      <c r="Q1293" s="0" t="n">
        <f aca="false">LOOKUP(A1293,'budget_gross.tsv'!A$2:A$8468,'budget_gross.tsv'!B$2:B$8468)</f>
        <v>2480421</v>
      </c>
      <c r="R1293" s="0" t="n">
        <f aca="false">LOOKUP(A1293,'budget_gross.tsv'!A$2:A$8468,'budget_gross.tsv'!C$2:C$8468)</f>
        <v>1149878</v>
      </c>
      <c r="S1293" s="8" t="n">
        <f aca="false">R1293-Q1293</f>
        <v>-1330543</v>
      </c>
      <c r="T1293" s="8" t="n">
        <f aca="false">R1293/Q1293</f>
        <v>0.463581787124041</v>
      </c>
      <c r="U1293" s="9" t="n">
        <f aca="false">Q1293*1.02</f>
        <v>2530029.42</v>
      </c>
      <c r="V1293" s="9" t="n">
        <f aca="false">R1293*1.02</f>
        <v>1172875.56</v>
      </c>
      <c r="W1293" s="1" t="n">
        <f aca="false">R1293/Q1293</f>
        <v>0.463581787124041</v>
      </c>
      <c r="X1293" s="0" t="n">
        <v>1</v>
      </c>
    </row>
    <row r="1294" customFormat="false" ht="17" hidden="false" customHeight="false" outlineLevel="0" collapsed="false">
      <c r="A1294" s="4" t="s">
        <v>8500</v>
      </c>
      <c r="B1294" s="4" t="s">
        <v>8501</v>
      </c>
      <c r="C1294" s="4" t="s">
        <v>8502</v>
      </c>
      <c r="D1294" s="4" t="s">
        <v>4016</v>
      </c>
      <c r="E1294" s="4" t="n">
        <v>6.8</v>
      </c>
      <c r="F1294" s="4" t="n">
        <v>58</v>
      </c>
      <c r="G1294" s="7" t="n">
        <v>42514</v>
      </c>
      <c r="H1294" s="4" t="s">
        <v>147</v>
      </c>
      <c r="I1294" s="4" t="s">
        <v>8503</v>
      </c>
      <c r="J1294" s="6" t="n">
        <v>44472</v>
      </c>
      <c r="K1294" s="4" t="s">
        <v>3460</v>
      </c>
      <c r="L1294" s="7" t="n">
        <v>42398</v>
      </c>
      <c r="M1294" s="4" t="s">
        <v>871</v>
      </c>
      <c r="N1294" s="4" t="s">
        <v>1176</v>
      </c>
      <c r="O1294" s="4" t="s">
        <v>698</v>
      </c>
      <c r="P1294" s="4" t="s">
        <v>8504</v>
      </c>
      <c r="Q1294" s="0" t="n">
        <f aca="false">LOOKUP(A1294,'budget_gross.tsv'!A$2:A$8468,'budget_gross.tsv'!B$2:B$8468)</f>
        <v>80000000</v>
      </c>
      <c r="R1294" s="0" t="n">
        <f aca="false">LOOKUP(A1294,'budget_gross.tsv'!A$2:A$8468,'budget_gross.tsv'!C$2:C$8468)</f>
        <v>27550735</v>
      </c>
      <c r="S1294" s="8" t="n">
        <f aca="false">R1294-Q1294</f>
        <v>-52449265</v>
      </c>
      <c r="T1294" s="8" t="n">
        <f aca="false">R1294/Q1294</f>
        <v>0.3443841875</v>
      </c>
      <c r="U1294" s="9" t="n">
        <f aca="false">Q1294*1.02</f>
        <v>81600000</v>
      </c>
      <c r="V1294" s="9" t="n">
        <f aca="false">R1294*1.02</f>
        <v>28101749.7</v>
      </c>
      <c r="W1294" s="1" t="n">
        <f aca="false">R1294/Q1294</f>
        <v>0.3443841875</v>
      </c>
      <c r="X1294" s="0" t="n">
        <v>1</v>
      </c>
    </row>
    <row r="1295" customFormat="false" ht="17" hidden="false" customHeight="false" outlineLevel="0" collapsed="false">
      <c r="A1295" s="4" t="s">
        <v>8505</v>
      </c>
      <c r="B1295" s="4" t="s">
        <v>8506</v>
      </c>
      <c r="C1295" s="4" t="s">
        <v>8507</v>
      </c>
      <c r="D1295" s="4" t="s">
        <v>4016</v>
      </c>
      <c r="E1295" s="4" t="n">
        <v>6.3</v>
      </c>
      <c r="F1295" s="4" t="n">
        <v>72</v>
      </c>
      <c r="G1295" s="7" t="n">
        <v>42528</v>
      </c>
      <c r="H1295" s="4" t="s">
        <v>86</v>
      </c>
      <c r="I1295" s="4" t="s">
        <v>8508</v>
      </c>
      <c r="J1295" s="6" t="n">
        <v>89643</v>
      </c>
      <c r="K1295" s="4" t="s">
        <v>6240</v>
      </c>
      <c r="L1295" s="7" t="n">
        <v>42405</v>
      </c>
      <c r="M1295" s="4" t="s">
        <v>232</v>
      </c>
      <c r="N1295" s="4" t="s">
        <v>8509</v>
      </c>
      <c r="O1295" s="4" t="s">
        <v>5425</v>
      </c>
      <c r="P1295" s="4" t="s">
        <v>8510</v>
      </c>
      <c r="Q1295" s="0" t="n">
        <f aca="false">LOOKUP(A1295,'budget_gross.tsv'!A$2:A$8468,'budget_gross.tsv'!B$2:B$8468)</f>
        <v>22000000</v>
      </c>
      <c r="R1295" s="0" t="n">
        <f aca="false">LOOKUP(A1295,'budget_gross.tsv'!A$2:A$8468,'budget_gross.tsv'!C$2:C$8468)</f>
        <v>30080225</v>
      </c>
      <c r="S1295" s="8" t="n">
        <f aca="false">R1295-Q1295</f>
        <v>8080225</v>
      </c>
      <c r="T1295" s="8" t="n">
        <f aca="false">R1295/Q1295</f>
        <v>1.36728295454545</v>
      </c>
      <c r="U1295" s="9" t="n">
        <f aca="false">Q1295*1.02</f>
        <v>22440000</v>
      </c>
      <c r="V1295" s="9" t="n">
        <f aca="false">R1295*1.02</f>
        <v>30681829.5</v>
      </c>
      <c r="W1295" s="1" t="n">
        <f aca="false">R1295/Q1295</f>
        <v>1.36728295454545</v>
      </c>
      <c r="X1295" s="0" t="n">
        <v>2</v>
      </c>
    </row>
    <row r="1296" customFormat="false" ht="17" hidden="false" customHeight="false" outlineLevel="0" collapsed="false">
      <c r="A1296" s="4" t="s">
        <v>8511</v>
      </c>
      <c r="B1296" s="4" t="s">
        <v>8512</v>
      </c>
      <c r="C1296" s="4" t="s">
        <v>8513</v>
      </c>
      <c r="D1296" s="4" t="s">
        <v>4016</v>
      </c>
      <c r="E1296" s="4" t="n">
        <v>5.8</v>
      </c>
      <c r="F1296" s="4" t="n">
        <v>45</v>
      </c>
      <c r="G1296" s="7" t="n">
        <v>42521</v>
      </c>
      <c r="H1296" s="4" t="s">
        <v>1397</v>
      </c>
      <c r="I1296" s="4" t="s">
        <v>8514</v>
      </c>
      <c r="J1296" s="6" t="n">
        <v>35314</v>
      </c>
      <c r="K1296" s="4" t="s">
        <v>5555</v>
      </c>
      <c r="L1296" s="7" t="n">
        <v>42405</v>
      </c>
      <c r="M1296" s="4" t="s">
        <v>2069</v>
      </c>
      <c r="N1296" s="4" t="s">
        <v>8515</v>
      </c>
      <c r="O1296" s="4" t="s">
        <v>290</v>
      </c>
      <c r="P1296" s="4" t="s">
        <v>8516</v>
      </c>
      <c r="Q1296" s="0" t="n">
        <f aca="false">LOOKUP(A1296,'budget_gross.tsv'!A$2:A$8468,'budget_gross.tsv'!B$2:B$8468)</f>
        <v>28000000</v>
      </c>
      <c r="R1296" s="0" t="n">
        <f aca="false">LOOKUP(A1296,'budget_gross.tsv'!A$2:A$8468,'budget_gross.tsv'!C$2:C$8468)</f>
        <v>10907291</v>
      </c>
      <c r="S1296" s="8" t="n">
        <f aca="false">R1296-Q1296</f>
        <v>-17092709</v>
      </c>
      <c r="T1296" s="8" t="n">
        <f aca="false">R1296/Q1296</f>
        <v>0.389546107142857</v>
      </c>
      <c r="U1296" s="9" t="n">
        <f aca="false">Q1296*1.02</f>
        <v>28560000</v>
      </c>
      <c r="V1296" s="9" t="n">
        <f aca="false">R1296*1.02</f>
        <v>11125436.82</v>
      </c>
      <c r="W1296" s="1" t="n">
        <f aca="false">R1296/Q1296</f>
        <v>0.389546107142857</v>
      </c>
      <c r="X1296" s="0" t="n">
        <v>1</v>
      </c>
    </row>
    <row r="1297" customFormat="false" ht="17" hidden="false" customHeight="false" outlineLevel="0" collapsed="false">
      <c r="A1297" s="4" t="s">
        <v>8517</v>
      </c>
      <c r="B1297" s="4" t="s">
        <v>8518</v>
      </c>
      <c r="C1297" s="4" t="s">
        <v>8519</v>
      </c>
      <c r="D1297" s="4" t="s">
        <v>4016</v>
      </c>
      <c r="E1297" s="4" t="n">
        <v>6.3</v>
      </c>
      <c r="F1297" s="4" t="n">
        <v>51</v>
      </c>
      <c r="G1297" s="7" t="n">
        <v>42514</v>
      </c>
      <c r="H1297" s="4" t="s">
        <v>1397</v>
      </c>
      <c r="I1297" s="4" t="s">
        <v>8520</v>
      </c>
      <c r="J1297" s="6" t="n">
        <v>18186</v>
      </c>
      <c r="K1297" s="4" t="s">
        <v>8521</v>
      </c>
      <c r="L1297" s="7" t="n">
        <v>42419</v>
      </c>
      <c r="M1297" s="4" t="s">
        <v>1369</v>
      </c>
      <c r="N1297" s="4" t="s">
        <v>1130</v>
      </c>
      <c r="O1297" s="4" t="s">
        <v>28</v>
      </c>
      <c r="P1297" s="4" t="s">
        <v>8522</v>
      </c>
      <c r="Q1297" s="0" t="n">
        <f aca="false">LOOKUP(A1297,'budget_gross.tsv'!A$2:A$8468,'budget_gross.tsv'!B$2:B$8468)</f>
        <v>20000000</v>
      </c>
      <c r="R1297" s="0" t="n">
        <f aca="false">LOOKUP(A1297,'budget_gross.tsv'!A$2:A$8468,'budget_gross.tsv'!C$2:C$8468)</f>
        <v>36874745</v>
      </c>
      <c r="S1297" s="8" t="n">
        <f aca="false">R1297-Q1297</f>
        <v>16874745</v>
      </c>
      <c r="T1297" s="8" t="n">
        <f aca="false">R1297/Q1297</f>
        <v>1.84373725</v>
      </c>
      <c r="U1297" s="9" t="n">
        <f aca="false">Q1297*1.02</f>
        <v>20400000</v>
      </c>
      <c r="V1297" s="9" t="n">
        <f aca="false">R1297*1.02</f>
        <v>37612239.9</v>
      </c>
      <c r="W1297" s="1" t="n">
        <f aca="false">R1297/Q1297</f>
        <v>1.84373725</v>
      </c>
      <c r="X1297" s="0" t="n">
        <v>2</v>
      </c>
    </row>
    <row r="1298" customFormat="false" ht="17" hidden="false" customHeight="false" outlineLevel="0" collapsed="false">
      <c r="A1298" s="4" t="s">
        <v>8523</v>
      </c>
      <c r="B1298" s="4" t="s">
        <v>8524</v>
      </c>
      <c r="C1298" s="4" t="s">
        <v>8525</v>
      </c>
      <c r="D1298" s="4" t="s">
        <v>4016</v>
      </c>
      <c r="E1298" s="4" t="n">
        <v>7.1</v>
      </c>
      <c r="F1298" s="4" t="n">
        <v>56</v>
      </c>
      <c r="G1298" s="7" t="n">
        <v>42521</v>
      </c>
      <c r="H1298" s="4" t="s">
        <v>1432</v>
      </c>
      <c r="I1298" s="4" t="s">
        <v>8526</v>
      </c>
      <c r="J1298" s="6" t="n">
        <v>23884</v>
      </c>
      <c r="K1298" s="4" t="s">
        <v>8527</v>
      </c>
      <c r="L1298" s="7" t="n">
        <v>42419</v>
      </c>
      <c r="M1298" s="4" t="s">
        <v>445</v>
      </c>
      <c r="N1298" s="4" t="s">
        <v>2478</v>
      </c>
      <c r="O1298" s="4" t="s">
        <v>531</v>
      </c>
      <c r="P1298" s="4" t="s">
        <v>8528</v>
      </c>
      <c r="Q1298" s="0" t="n">
        <f aca="false">LOOKUP(A1298,'budget_gross.tsv'!A$2:A$8468,'budget_gross.tsv'!B$2:B$8468)</f>
        <v>25000000</v>
      </c>
      <c r="R1298" s="0" t="n">
        <f aca="false">LOOKUP(A1298,'budget_gross.tsv'!A$2:A$8468,'budget_gross.tsv'!C$2:C$8468)</f>
        <v>19097994</v>
      </c>
      <c r="S1298" s="8" t="n">
        <f aca="false">R1298-Q1298</f>
        <v>-5902006</v>
      </c>
      <c r="T1298" s="8" t="n">
        <f aca="false">R1298/Q1298</f>
        <v>0.76391976</v>
      </c>
      <c r="U1298" s="9" t="n">
        <f aca="false">Q1298*1.02</f>
        <v>25500000</v>
      </c>
      <c r="V1298" s="9" t="n">
        <f aca="false">R1298*1.02</f>
        <v>19479953.88</v>
      </c>
      <c r="W1298" s="1" t="n">
        <f aca="false">R1298/Q1298</f>
        <v>0.76391976</v>
      </c>
      <c r="X1298" s="0" t="n">
        <v>1</v>
      </c>
    </row>
    <row r="1299" customFormat="false" ht="17" hidden="false" customHeight="false" outlineLevel="0" collapsed="false">
      <c r="A1299" s="4" t="s">
        <v>8529</v>
      </c>
      <c r="B1299" s="4" t="s">
        <v>8530</v>
      </c>
      <c r="C1299" s="4" t="s">
        <v>8531</v>
      </c>
      <c r="D1299" s="4" t="s">
        <v>4016</v>
      </c>
      <c r="E1299" s="4" t="n">
        <v>6.7</v>
      </c>
      <c r="F1299" s="4" t="n">
        <v>70</v>
      </c>
      <c r="G1299" s="7" t="n">
        <v>42479</v>
      </c>
      <c r="H1299" s="4" t="s">
        <v>1397</v>
      </c>
      <c r="I1299" s="4" t="s">
        <v>8532</v>
      </c>
      <c r="J1299" s="6" t="n">
        <v>17823</v>
      </c>
      <c r="K1299" s="4" t="s">
        <v>8533</v>
      </c>
      <c r="L1299" s="7" t="n">
        <v>42426</v>
      </c>
      <c r="M1299" s="4" t="s">
        <v>313</v>
      </c>
      <c r="N1299" s="4" t="s">
        <v>2464</v>
      </c>
      <c r="O1299" s="4" t="s">
        <v>5819</v>
      </c>
      <c r="P1299" s="4" t="s">
        <v>8534</v>
      </c>
      <c r="Q1299" s="0" t="n">
        <f aca="false">LOOKUP(A1299,'budget_gross.tsv'!A$2:A$8468,'budget_gross.tsv'!B$2:B$8468)</f>
        <v>6000000</v>
      </c>
      <c r="R1299" s="0" t="n">
        <f aca="false">LOOKUP(A1299,'budget_gross.tsv'!A$2:A$8468,'budget_gross.tsv'!C$2:C$8468)</f>
        <v>10017675</v>
      </c>
      <c r="S1299" s="8" t="n">
        <f aca="false">R1299-Q1299</f>
        <v>4017675</v>
      </c>
      <c r="T1299" s="8" t="n">
        <f aca="false">R1299/Q1299</f>
        <v>1.6696125</v>
      </c>
      <c r="U1299" s="9" t="n">
        <f aca="false">Q1299*1.02</f>
        <v>6120000</v>
      </c>
      <c r="V1299" s="9" t="n">
        <f aca="false">R1299*1.02</f>
        <v>10218028.5</v>
      </c>
      <c r="W1299" s="1" t="n">
        <f aca="false">R1299/Q1299</f>
        <v>1.6696125</v>
      </c>
      <c r="X1299" s="0" t="n">
        <v>2</v>
      </c>
    </row>
    <row r="1300" customFormat="false" ht="17" hidden="false" customHeight="false" outlineLevel="0" collapsed="false">
      <c r="A1300" s="4" t="s">
        <v>8535</v>
      </c>
      <c r="B1300" s="4" t="s">
        <v>8536</v>
      </c>
      <c r="C1300" s="4" t="s">
        <v>8537</v>
      </c>
      <c r="D1300" s="4" t="s">
        <v>4016</v>
      </c>
      <c r="E1300" s="4" t="n">
        <v>7.4</v>
      </c>
      <c r="F1300" s="4" t="n">
        <v>54</v>
      </c>
      <c r="G1300" s="7" t="n">
        <v>42535</v>
      </c>
      <c r="H1300" s="4" t="s">
        <v>95</v>
      </c>
      <c r="I1300" s="4" t="s">
        <v>8538</v>
      </c>
      <c r="J1300" s="6" t="n">
        <v>57149</v>
      </c>
      <c r="K1300" s="4" t="s">
        <v>8539</v>
      </c>
      <c r="L1300" s="7" t="n">
        <v>42426</v>
      </c>
      <c r="M1300" s="4" t="s">
        <v>232</v>
      </c>
      <c r="N1300" s="4" t="s">
        <v>2464</v>
      </c>
      <c r="O1300" s="4" t="s">
        <v>198</v>
      </c>
      <c r="P1300" s="4" t="s">
        <v>8540</v>
      </c>
      <c r="Q1300" s="0" t="n">
        <f aca="false">LOOKUP(A1300,'budget_gross.tsv'!A$2:A$8468,'budget_gross.tsv'!B$2:B$8468)</f>
        <v>23000000</v>
      </c>
      <c r="R1300" s="0" t="n">
        <f aca="false">LOOKUP(A1300,'budget_gross.tsv'!A$2:A$8468,'budget_gross.tsv'!C$2:C$8468)</f>
        <v>15785632</v>
      </c>
      <c r="S1300" s="8" t="n">
        <f aca="false">R1300-Q1300</f>
        <v>-7214368</v>
      </c>
      <c r="T1300" s="8" t="n">
        <f aca="false">R1300/Q1300</f>
        <v>0.686331826086956</v>
      </c>
      <c r="U1300" s="9" t="n">
        <f aca="false">Q1300*1.02</f>
        <v>23460000</v>
      </c>
      <c r="V1300" s="9" t="n">
        <f aca="false">R1300*1.02</f>
        <v>16101344.64</v>
      </c>
      <c r="W1300" s="1" t="n">
        <f aca="false">R1300/Q1300</f>
        <v>0.686331826086956</v>
      </c>
      <c r="X1300" s="0" t="n">
        <v>1</v>
      </c>
    </row>
    <row r="1301" customFormat="false" ht="17" hidden="false" customHeight="false" outlineLevel="0" collapsed="false">
      <c r="A1301" s="4" t="s">
        <v>8541</v>
      </c>
      <c r="B1301" s="4" t="s">
        <v>8542</v>
      </c>
      <c r="C1301" s="4" t="s">
        <v>8543</v>
      </c>
      <c r="D1301" s="4" t="s">
        <v>4016</v>
      </c>
      <c r="E1301" s="4" t="n">
        <v>5.5</v>
      </c>
      <c r="F1301" s="4" t="n">
        <v>25</v>
      </c>
      <c r="G1301" s="7" t="n">
        <v>42521</v>
      </c>
      <c r="H1301" s="4" t="s">
        <v>2742</v>
      </c>
      <c r="I1301" s="4" t="s">
        <v>8544</v>
      </c>
      <c r="J1301" s="6" t="n">
        <v>73704</v>
      </c>
      <c r="K1301" s="4" t="s">
        <v>5523</v>
      </c>
      <c r="L1301" s="7" t="n">
        <v>42426</v>
      </c>
      <c r="M1301" s="4" t="s">
        <v>633</v>
      </c>
      <c r="N1301" s="4" t="s">
        <v>1193</v>
      </c>
      <c r="O1301" s="4" t="s">
        <v>2764</v>
      </c>
      <c r="P1301" s="4" t="s">
        <v>8545</v>
      </c>
      <c r="Q1301" s="0" t="n">
        <f aca="false">LOOKUP(A1301,'budget_gross.tsv'!A$2:A$8468,'budget_gross.tsv'!B$2:B$8468)</f>
        <v>140000000</v>
      </c>
      <c r="R1301" s="0" t="n">
        <f aca="false">LOOKUP(A1301,'budget_gross.tsv'!A$2:A$8468,'budget_gross.tsv'!C$2:C$8468)</f>
        <v>31153464</v>
      </c>
      <c r="S1301" s="8" t="n">
        <f aca="false">R1301-Q1301</f>
        <v>-108846536</v>
      </c>
      <c r="T1301" s="8" t="n">
        <f aca="false">R1301/Q1301</f>
        <v>0.222524742857143</v>
      </c>
      <c r="U1301" s="9" t="n">
        <f aca="false">Q1301*1.02</f>
        <v>142800000</v>
      </c>
      <c r="V1301" s="9" t="n">
        <f aca="false">R1301*1.02</f>
        <v>31776533.28</v>
      </c>
      <c r="W1301" s="1" t="n">
        <f aca="false">R1301/Q1301</f>
        <v>0.222524742857143</v>
      </c>
      <c r="X1301" s="0" t="n">
        <v>1</v>
      </c>
    </row>
    <row r="1302" customFormat="false" ht="17" hidden="false" customHeight="false" outlineLevel="0" collapsed="false">
      <c r="A1302" s="4" t="s">
        <v>8546</v>
      </c>
      <c r="B1302" s="4" t="s">
        <v>8547</v>
      </c>
      <c r="C1302" s="4" t="s">
        <v>8548</v>
      </c>
      <c r="D1302" s="4" t="s">
        <v>4016</v>
      </c>
      <c r="E1302" s="4" t="n">
        <v>7.2</v>
      </c>
      <c r="F1302" s="4" t="n">
        <v>76</v>
      </c>
      <c r="G1302" s="7" t="n">
        <v>42535</v>
      </c>
      <c r="H1302" s="4" t="s">
        <v>8549</v>
      </c>
      <c r="I1302" s="4" t="s">
        <v>8550</v>
      </c>
      <c r="J1302" s="6" t="n">
        <v>193349</v>
      </c>
      <c r="K1302" s="4" t="s">
        <v>8551</v>
      </c>
      <c r="L1302" s="7" t="n">
        <v>42440</v>
      </c>
      <c r="M1302" s="4" t="s">
        <v>313</v>
      </c>
      <c r="N1302" s="4" t="s">
        <v>4642</v>
      </c>
      <c r="O1302" s="4" t="s">
        <v>8552</v>
      </c>
      <c r="P1302" s="4" t="s">
        <v>8553</v>
      </c>
      <c r="Q1302" s="0" t="n">
        <f aca="false">LOOKUP(A1302,'budget_gross.tsv'!A$2:A$8468,'budget_gross.tsv'!B$2:B$8468)</f>
        <v>15000000</v>
      </c>
      <c r="R1302" s="0" t="n">
        <f aca="false">LOOKUP(A1302,'budget_gross.tsv'!A$2:A$8468,'budget_gross.tsv'!C$2:C$8468)</f>
        <v>71897215</v>
      </c>
      <c r="S1302" s="8" t="n">
        <f aca="false">R1302-Q1302</f>
        <v>56897215</v>
      </c>
      <c r="T1302" s="8" t="n">
        <f aca="false">R1302/Q1302</f>
        <v>4.79314766666667</v>
      </c>
      <c r="U1302" s="9" t="n">
        <f aca="false">Q1302*1.02</f>
        <v>15300000</v>
      </c>
      <c r="V1302" s="9" t="n">
        <f aca="false">R1302*1.02</f>
        <v>73335159.3</v>
      </c>
      <c r="W1302" s="1" t="n">
        <f aca="false">R1302/Q1302</f>
        <v>4.79314766666667</v>
      </c>
      <c r="X1302" s="0" t="n">
        <v>4</v>
      </c>
    </row>
    <row r="1303" customFormat="false" ht="17" hidden="false" customHeight="false" outlineLevel="0" collapsed="false">
      <c r="A1303" s="4" t="s">
        <v>8554</v>
      </c>
      <c r="B1303" s="4" t="s">
        <v>8555</v>
      </c>
      <c r="C1303" s="4" t="s">
        <v>8556</v>
      </c>
      <c r="D1303" s="4" t="s">
        <v>4016</v>
      </c>
      <c r="E1303" s="4" t="n">
        <v>5.5</v>
      </c>
      <c r="F1303" s="4" t="n">
        <v>33</v>
      </c>
      <c r="G1303" s="7" t="n">
        <v>42535</v>
      </c>
      <c r="H1303" s="4" t="s">
        <v>1432</v>
      </c>
      <c r="I1303" s="4" t="s">
        <v>8557</v>
      </c>
      <c r="J1303" s="6" t="n">
        <v>2329</v>
      </c>
      <c r="K1303" s="4" t="s">
        <v>8558</v>
      </c>
      <c r="L1303" s="7" t="n">
        <v>42440</v>
      </c>
      <c r="M1303" s="4" t="s">
        <v>1652</v>
      </c>
      <c r="N1303" s="4" t="s">
        <v>446</v>
      </c>
      <c r="O1303" s="4" t="s">
        <v>28</v>
      </c>
      <c r="P1303" s="4" t="s">
        <v>8559</v>
      </c>
      <c r="Q1303" s="0" t="n">
        <f aca="false">LOOKUP(A1303,'budget_gross.tsv'!A$2:A$8468,'budget_gross.tsv'!B$2:B$8468)</f>
        <v>18500000</v>
      </c>
      <c r="R1303" s="0" t="n">
        <f aca="false">LOOKUP(A1303,'budget_gross.tsv'!A$2:A$8468,'budget_gross.tsv'!C$2:C$8468)</f>
        <v>6462576</v>
      </c>
      <c r="S1303" s="8" t="n">
        <f aca="false">R1303-Q1303</f>
        <v>-12037424</v>
      </c>
      <c r="T1303" s="8" t="n">
        <f aca="false">R1303/Q1303</f>
        <v>0.349328432432432</v>
      </c>
      <c r="U1303" s="9" t="n">
        <f aca="false">Q1303*1.02</f>
        <v>18870000</v>
      </c>
      <c r="V1303" s="9" t="n">
        <f aca="false">R1303*1.02</f>
        <v>6591827.52</v>
      </c>
      <c r="W1303" s="1" t="n">
        <f aca="false">R1303/Q1303</f>
        <v>0.349328432432432</v>
      </c>
      <c r="X1303" s="0" t="n">
        <v>1</v>
      </c>
    </row>
    <row r="1304" customFormat="false" ht="17" hidden="false" customHeight="false" outlineLevel="0" collapsed="false">
      <c r="A1304" s="4" t="s">
        <v>8560</v>
      </c>
      <c r="B1304" s="4" t="s">
        <v>8561</v>
      </c>
      <c r="C1304" s="4" t="s">
        <v>8562</v>
      </c>
      <c r="D1304" s="4" t="s">
        <v>4016</v>
      </c>
      <c r="E1304" s="4" t="n">
        <v>5.7</v>
      </c>
      <c r="F1304" s="4" t="n">
        <v>33</v>
      </c>
      <c r="G1304" s="7" t="n">
        <v>42563</v>
      </c>
      <c r="H1304" s="4" t="s">
        <v>2742</v>
      </c>
      <c r="I1304" s="4" t="s">
        <v>8563</v>
      </c>
      <c r="J1304" s="6" t="n">
        <v>71344</v>
      </c>
      <c r="K1304" s="4" t="s">
        <v>5691</v>
      </c>
      <c r="L1304" s="7" t="n">
        <v>42447</v>
      </c>
      <c r="M1304" s="4" t="s">
        <v>403</v>
      </c>
      <c r="N1304" s="4" t="s">
        <v>6970</v>
      </c>
      <c r="O1304" s="4" t="s">
        <v>158</v>
      </c>
      <c r="P1304" s="4" t="s">
        <v>8564</v>
      </c>
      <c r="Q1304" s="0" t="n">
        <f aca="false">LOOKUP(A1304,'budget_gross.tsv'!A$2:A$8468,'budget_gross.tsv'!B$2:B$8468)</f>
        <v>110000000</v>
      </c>
      <c r="R1304" s="0" t="n">
        <f aca="false">LOOKUP(A1304,'budget_gross.tsv'!A$2:A$8468,'budget_gross.tsv'!C$2:C$8468)</f>
        <v>66002193</v>
      </c>
      <c r="S1304" s="8" t="n">
        <f aca="false">R1304-Q1304</f>
        <v>-43997807</v>
      </c>
      <c r="T1304" s="8" t="n">
        <f aca="false">R1304/Q1304</f>
        <v>0.600019936363636</v>
      </c>
      <c r="U1304" s="9" t="n">
        <f aca="false">Q1304*1.02</f>
        <v>112200000</v>
      </c>
      <c r="V1304" s="9" t="n">
        <f aca="false">R1304*1.02</f>
        <v>67322236.86</v>
      </c>
      <c r="W1304" s="1" t="n">
        <f aca="false">R1304/Q1304</f>
        <v>0.600019936363636</v>
      </c>
      <c r="X1304" s="0" t="n">
        <v>1</v>
      </c>
    </row>
    <row r="1305" customFormat="false" ht="17" hidden="false" customHeight="false" outlineLevel="0" collapsed="false">
      <c r="A1305" s="4" t="s">
        <v>8565</v>
      </c>
      <c r="B1305" s="4" t="s">
        <v>8566</v>
      </c>
      <c r="C1305" s="4" t="s">
        <v>8567</v>
      </c>
      <c r="D1305" s="4" t="s">
        <v>4016</v>
      </c>
      <c r="E1305" s="4" t="n">
        <v>6</v>
      </c>
      <c r="F1305" s="4" t="n">
        <v>37</v>
      </c>
      <c r="G1305" s="7" t="n">
        <v>42542</v>
      </c>
      <c r="H1305" s="4" t="s">
        <v>8568</v>
      </c>
      <c r="I1305" s="4" t="s">
        <v>8569</v>
      </c>
      <c r="J1305" s="6" t="n">
        <v>21076</v>
      </c>
      <c r="K1305" s="4" t="s">
        <v>2308</v>
      </c>
      <c r="L1305" s="7" t="n">
        <v>42454</v>
      </c>
      <c r="M1305" s="4" t="s">
        <v>272</v>
      </c>
      <c r="N1305" s="4" t="s">
        <v>2148</v>
      </c>
      <c r="O1305" s="4" t="s">
        <v>100</v>
      </c>
      <c r="P1305" s="4" t="s">
        <v>8570</v>
      </c>
      <c r="Q1305" s="0" t="n">
        <f aca="false">LOOKUP(A1305,'budget_gross.tsv'!A$2:A$8468,'budget_gross.tsv'!B$2:B$8468)</f>
        <v>18000000</v>
      </c>
      <c r="R1305" s="0" t="n">
        <f aca="false">LOOKUP(A1305,'budget_gross.tsv'!A$2:A$8468,'budget_gross.tsv'!C$2:C$8468)</f>
        <v>59573085</v>
      </c>
      <c r="S1305" s="8" t="n">
        <f aca="false">R1305-Q1305</f>
        <v>41573085</v>
      </c>
      <c r="T1305" s="8" t="n">
        <f aca="false">R1305/Q1305</f>
        <v>3.30961583333333</v>
      </c>
      <c r="U1305" s="9" t="n">
        <f aca="false">Q1305*1.02</f>
        <v>18360000</v>
      </c>
      <c r="V1305" s="9" t="n">
        <f aca="false">R1305*1.02</f>
        <v>60764546.7</v>
      </c>
      <c r="W1305" s="1" t="n">
        <f aca="false">R1305/Q1305</f>
        <v>3.30961583333333</v>
      </c>
      <c r="X1305" s="0" t="n">
        <v>3</v>
      </c>
    </row>
    <row r="1306" customFormat="false" ht="17" hidden="false" customHeight="false" outlineLevel="0" collapsed="false">
      <c r="A1306" s="4" t="s">
        <v>8571</v>
      </c>
      <c r="B1306" s="4" t="s">
        <v>8572</v>
      </c>
      <c r="C1306" s="4" t="s">
        <v>8573</v>
      </c>
      <c r="D1306" s="4" t="s">
        <v>4016</v>
      </c>
      <c r="E1306" s="4" t="n">
        <v>6.7</v>
      </c>
      <c r="F1306" s="4" t="n">
        <v>44</v>
      </c>
      <c r="G1306" s="7" t="n">
        <v>42570</v>
      </c>
      <c r="H1306" s="4" t="s">
        <v>2273</v>
      </c>
      <c r="I1306" s="4" t="s">
        <v>8574</v>
      </c>
      <c r="J1306" s="6" t="n">
        <v>477874</v>
      </c>
      <c r="K1306" s="4" t="s">
        <v>2886</v>
      </c>
      <c r="L1306" s="7" t="n">
        <v>42454</v>
      </c>
      <c r="M1306" s="4" t="s">
        <v>1764</v>
      </c>
      <c r="N1306" s="4" t="s">
        <v>1406</v>
      </c>
      <c r="O1306" s="4" t="s">
        <v>8575</v>
      </c>
      <c r="P1306" s="4" t="s">
        <v>8576</v>
      </c>
      <c r="Q1306" s="0" t="n">
        <f aca="false">LOOKUP(A1306,'budget_gross.tsv'!A$2:A$8468,'budget_gross.tsv'!B$2:B$8468)</f>
        <v>250000000</v>
      </c>
      <c r="R1306" s="0" t="n">
        <f aca="false">LOOKUP(A1306,'budget_gross.tsv'!A$2:A$8468,'budget_gross.tsv'!C$2:C$8468)</f>
        <v>330360194</v>
      </c>
      <c r="S1306" s="8" t="n">
        <f aca="false">R1306-Q1306</f>
        <v>80360194</v>
      </c>
      <c r="T1306" s="8" t="n">
        <f aca="false">R1306/Q1306</f>
        <v>1.321440776</v>
      </c>
      <c r="U1306" s="9" t="n">
        <f aca="false">Q1306*1.02</f>
        <v>255000000</v>
      </c>
      <c r="V1306" s="9" t="n">
        <f aca="false">R1306*1.02</f>
        <v>336967397.88</v>
      </c>
      <c r="W1306" s="1" t="n">
        <f aca="false">R1306/Q1306</f>
        <v>1.321440776</v>
      </c>
      <c r="X1306" s="0" t="n">
        <v>2</v>
      </c>
    </row>
    <row r="1307" customFormat="false" ht="17" hidden="false" customHeight="false" outlineLevel="0" collapsed="false">
      <c r="A1307" s="4" t="s">
        <v>8577</v>
      </c>
      <c r="B1307" s="4" t="s">
        <v>8578</v>
      </c>
      <c r="C1307" s="4" t="s">
        <v>8579</v>
      </c>
      <c r="D1307" s="4" t="s">
        <v>4016</v>
      </c>
      <c r="E1307" s="4" t="n">
        <v>5.9</v>
      </c>
      <c r="F1307" s="4" t="n">
        <v>67</v>
      </c>
      <c r="G1307" s="7" t="n">
        <v>42577</v>
      </c>
      <c r="H1307" s="4" t="s">
        <v>2273</v>
      </c>
      <c r="I1307" s="4" t="s">
        <v>8580</v>
      </c>
      <c r="J1307" s="6" t="n">
        <v>10170</v>
      </c>
      <c r="K1307" s="4" t="s">
        <v>4374</v>
      </c>
      <c r="L1307" s="7" t="n">
        <v>42475</v>
      </c>
      <c r="M1307" s="4" t="s">
        <v>1652</v>
      </c>
      <c r="N1307" s="4" t="s">
        <v>356</v>
      </c>
      <c r="O1307" s="4" t="s">
        <v>189</v>
      </c>
      <c r="Q1307" s="0" t="n">
        <f aca="false">LOOKUP(A1307,'budget_gross.tsv'!A$2:A$8468,'budget_gross.tsv'!B$2:B$8468)</f>
        <v>20000000</v>
      </c>
      <c r="R1307" s="0" t="n">
        <f aca="false">LOOKUP(A1307,'budget_gross.tsv'!A$2:A$8468,'budget_gross.tsv'!C$2:C$8468)</f>
        <v>54030051</v>
      </c>
      <c r="S1307" s="8" t="n">
        <f aca="false">R1307-Q1307</f>
        <v>34030051</v>
      </c>
      <c r="T1307" s="8" t="n">
        <f aca="false">R1307/Q1307</f>
        <v>2.70150255</v>
      </c>
      <c r="U1307" s="9" t="n">
        <f aca="false">Q1307*1.02</f>
        <v>20400000</v>
      </c>
      <c r="V1307" s="9" t="n">
        <f aca="false">R1307*1.02</f>
        <v>55110652.02</v>
      </c>
      <c r="W1307" s="1" t="n">
        <f aca="false">R1307/Q1307</f>
        <v>2.70150255</v>
      </c>
      <c r="X1307" s="0" t="n">
        <v>3</v>
      </c>
    </row>
    <row r="1308" customFormat="false" ht="17" hidden="false" customHeight="false" outlineLevel="0" collapsed="false">
      <c r="A1308" s="4" t="s">
        <v>8581</v>
      </c>
      <c r="B1308" s="4" t="s">
        <v>8582</v>
      </c>
      <c r="C1308" s="4" t="s">
        <v>8583</v>
      </c>
      <c r="D1308" s="4" t="s">
        <v>4016</v>
      </c>
      <c r="E1308" s="4" t="n">
        <v>6.7</v>
      </c>
      <c r="F1308" s="4" t="n">
        <v>76</v>
      </c>
      <c r="G1308" s="7" t="n">
        <v>42542</v>
      </c>
      <c r="H1308" s="4" t="s">
        <v>2273</v>
      </c>
      <c r="I1308" s="4" t="s">
        <v>8584</v>
      </c>
      <c r="J1308" s="6" t="n">
        <v>54857</v>
      </c>
      <c r="K1308" s="4" t="s">
        <v>7327</v>
      </c>
      <c r="L1308" s="7" t="n">
        <v>42481</v>
      </c>
      <c r="M1308" s="4" t="s">
        <v>51</v>
      </c>
      <c r="N1308" s="4" t="s">
        <v>5268</v>
      </c>
      <c r="O1308" s="4" t="s">
        <v>2011</v>
      </c>
      <c r="P1308" s="4" t="s">
        <v>8585</v>
      </c>
      <c r="Q1308" s="0" t="n">
        <f aca="false">LOOKUP(A1308,'budget_gross.tsv'!A$2:A$8468,'budget_gross.tsv'!B$2:B$8468)</f>
        <v>18000000</v>
      </c>
      <c r="R1308" s="0" t="n">
        <f aca="false">LOOKUP(A1308,'budget_gross.tsv'!A$2:A$8468,'budget_gross.tsv'!C$2:C$8468)</f>
        <v>3707794</v>
      </c>
      <c r="S1308" s="8" t="n">
        <f aca="false">R1308-Q1308</f>
        <v>-14292206</v>
      </c>
      <c r="T1308" s="8" t="n">
        <f aca="false">R1308/Q1308</f>
        <v>0.205988555555556</v>
      </c>
      <c r="U1308" s="9" t="n">
        <f aca="false">Q1308*1.02</f>
        <v>18360000</v>
      </c>
      <c r="V1308" s="9" t="n">
        <f aca="false">R1308*1.02</f>
        <v>3781949.88</v>
      </c>
      <c r="W1308" s="1" t="n">
        <f aca="false">R1308/Q1308</f>
        <v>0.205988555555556</v>
      </c>
      <c r="X1308" s="0" t="n">
        <v>1</v>
      </c>
    </row>
    <row r="1309" customFormat="false" ht="17" hidden="false" customHeight="false" outlineLevel="0" collapsed="false">
      <c r="A1309" s="4" t="s">
        <v>8586</v>
      </c>
      <c r="B1309" s="4" t="s">
        <v>8587</v>
      </c>
      <c r="C1309" s="4" t="s">
        <v>8588</v>
      </c>
      <c r="D1309" s="4" t="s">
        <v>4016</v>
      </c>
      <c r="E1309" s="4" t="n">
        <v>6.1</v>
      </c>
      <c r="F1309" s="4" t="n">
        <v>35</v>
      </c>
      <c r="G1309" s="7" t="n">
        <v>42605</v>
      </c>
      <c r="H1309" s="4" t="s">
        <v>86</v>
      </c>
      <c r="I1309" s="4" t="s">
        <v>8589</v>
      </c>
      <c r="J1309" s="6" t="n">
        <v>66985</v>
      </c>
      <c r="K1309" s="4" t="s">
        <v>8590</v>
      </c>
      <c r="L1309" s="7" t="n">
        <v>42482</v>
      </c>
      <c r="M1309" s="4" t="s">
        <v>552</v>
      </c>
      <c r="N1309" s="4" t="s">
        <v>1130</v>
      </c>
      <c r="O1309" s="4" t="s">
        <v>4451</v>
      </c>
      <c r="P1309" s="4" t="s">
        <v>8591</v>
      </c>
      <c r="Q1309" s="0" t="n">
        <f aca="false">LOOKUP(A1309,'budget_gross.tsv'!A$2:A$8468,'budget_gross.tsv'!B$2:B$8468)</f>
        <v>115000000</v>
      </c>
      <c r="R1309" s="0" t="n">
        <f aca="false">LOOKUP(A1309,'budget_gross.tsv'!A$2:A$8468,'budget_gross.tsv'!C$2:C$8468)</f>
        <v>47952020</v>
      </c>
      <c r="S1309" s="8" t="n">
        <f aca="false">R1309-Q1309</f>
        <v>-67047980</v>
      </c>
      <c r="T1309" s="8" t="n">
        <f aca="false">R1309/Q1309</f>
        <v>0.416974086956522</v>
      </c>
      <c r="U1309" s="9" t="n">
        <f aca="false">Q1309*1.02</f>
        <v>117300000</v>
      </c>
      <c r="V1309" s="9" t="n">
        <f aca="false">R1309*1.02</f>
        <v>48911060.4</v>
      </c>
      <c r="W1309" s="1" t="n">
        <f aca="false">R1309/Q1309</f>
        <v>0.416974086956522</v>
      </c>
      <c r="X1309" s="0" t="n">
        <v>1</v>
      </c>
    </row>
    <row r="1310" customFormat="false" ht="17" hidden="false" customHeight="false" outlineLevel="0" collapsed="false">
      <c r="A1310" s="4" t="s">
        <v>8592</v>
      </c>
      <c r="B1310" s="4" t="s">
        <v>8593</v>
      </c>
      <c r="C1310" s="4" t="s">
        <v>8594</v>
      </c>
      <c r="D1310" s="4" t="s">
        <v>4016</v>
      </c>
      <c r="E1310" s="4" t="n">
        <v>6.1</v>
      </c>
      <c r="F1310" s="4" t="n">
        <v>49</v>
      </c>
      <c r="G1310" s="7" t="n">
        <v>42339</v>
      </c>
      <c r="H1310" s="4" t="s">
        <v>3003</v>
      </c>
      <c r="I1310" s="4" t="s">
        <v>8595</v>
      </c>
      <c r="J1310" s="6" t="n">
        <v>1385</v>
      </c>
      <c r="K1310" s="4" t="s">
        <v>8596</v>
      </c>
      <c r="L1310" s="7" t="n">
        <v>42482</v>
      </c>
      <c r="M1310" s="4" t="s">
        <v>313</v>
      </c>
      <c r="N1310" s="4" t="s">
        <v>52</v>
      </c>
      <c r="O1310" s="4" t="s">
        <v>290</v>
      </c>
      <c r="P1310" s="4" t="s">
        <v>8597</v>
      </c>
      <c r="Q1310" s="0" t="n">
        <f aca="false">LOOKUP(A1310,'budget_gross.tsv'!A$2:A$8468,'budget_gross.tsv'!B$2:B$8468)</f>
        <v>4000000</v>
      </c>
      <c r="R1310" s="0" t="n">
        <f aca="false">LOOKUP(A1310,'budget_gross.tsv'!A$2:A$8468,'budget_gross.tsv'!C$2:C$8468)</f>
        <v>143653</v>
      </c>
      <c r="S1310" s="8" t="n">
        <f aca="false">R1310-Q1310</f>
        <v>-3856347</v>
      </c>
      <c r="T1310" s="8" t="n">
        <f aca="false">R1310/Q1310</f>
        <v>0.03591325</v>
      </c>
      <c r="U1310" s="9" t="n">
        <f aca="false">Q1310*1.02</f>
        <v>4080000</v>
      </c>
      <c r="V1310" s="9" t="n">
        <f aca="false">R1310*1.02</f>
        <v>146526.06</v>
      </c>
      <c r="W1310" s="1" t="n">
        <f aca="false">R1310/Q1310</f>
        <v>0.03591325</v>
      </c>
      <c r="X1310" s="0" t="n">
        <v>1</v>
      </c>
    </row>
    <row r="1311" customFormat="false" ht="17" hidden="false" customHeight="false" outlineLevel="0" collapsed="false">
      <c r="A1311" s="4" t="s">
        <v>8598</v>
      </c>
      <c r="B1311" s="4" t="s">
        <v>8599</v>
      </c>
      <c r="C1311" s="4" t="s">
        <v>8600</v>
      </c>
      <c r="D1311" s="4" t="s">
        <v>4016</v>
      </c>
      <c r="E1311" s="4" t="n">
        <v>5.6</v>
      </c>
      <c r="F1311" s="4" t="n">
        <v>18</v>
      </c>
      <c r="G1311" s="7" t="n">
        <v>42584</v>
      </c>
      <c r="H1311" s="4" t="s">
        <v>3410</v>
      </c>
      <c r="I1311" s="4" t="s">
        <v>8601</v>
      </c>
      <c r="J1311" s="6" t="n">
        <v>20757</v>
      </c>
      <c r="K1311" s="4" t="s">
        <v>5910</v>
      </c>
      <c r="L1311" s="7" t="n">
        <v>42489</v>
      </c>
      <c r="M1311" s="4" t="s">
        <v>355</v>
      </c>
      <c r="N1311" s="4" t="s">
        <v>356</v>
      </c>
      <c r="O1311" s="4" t="s">
        <v>563</v>
      </c>
      <c r="P1311" s="4" t="s">
        <v>8602</v>
      </c>
      <c r="Q1311" s="0" t="n">
        <f aca="false">LOOKUP(A1311,'budget_gross.tsv'!A$2:A$8468,'budget_gross.tsv'!B$2:B$8468)</f>
        <v>25000000</v>
      </c>
      <c r="R1311" s="0" t="n">
        <f aca="false">LOOKUP(A1311,'budget_gross.tsv'!A$2:A$8468,'budget_gross.tsv'!C$2:C$8468)</f>
        <v>32463917</v>
      </c>
      <c r="S1311" s="8" t="n">
        <f aca="false">R1311-Q1311</f>
        <v>7463917</v>
      </c>
      <c r="T1311" s="8" t="n">
        <f aca="false">R1311/Q1311</f>
        <v>1.29855668</v>
      </c>
      <c r="U1311" s="9" t="n">
        <f aca="false">Q1311*1.02</f>
        <v>25500000</v>
      </c>
      <c r="V1311" s="9" t="n">
        <f aca="false">R1311*1.02</f>
        <v>33113195.34</v>
      </c>
      <c r="W1311" s="1" t="n">
        <f aca="false">R1311/Q1311</f>
        <v>1.29855668</v>
      </c>
      <c r="X1311" s="0" t="n">
        <v>2</v>
      </c>
    </row>
    <row r="1312" customFormat="false" ht="17" hidden="false" customHeight="false" outlineLevel="0" collapsed="false">
      <c r="A1312" s="4" t="s">
        <v>8603</v>
      </c>
      <c r="B1312" s="4" t="s">
        <v>8604</v>
      </c>
      <c r="C1312" s="4" t="s">
        <v>8605</v>
      </c>
      <c r="D1312" s="4" t="s">
        <v>4016</v>
      </c>
      <c r="E1312" s="4" t="n">
        <v>7.9</v>
      </c>
      <c r="F1312" s="4" t="n">
        <v>75</v>
      </c>
      <c r="G1312" s="7" t="n">
        <v>42626</v>
      </c>
      <c r="H1312" s="4" t="s">
        <v>147</v>
      </c>
      <c r="I1312" s="4" t="s">
        <v>8606</v>
      </c>
      <c r="J1312" s="6" t="n">
        <v>417490</v>
      </c>
      <c r="K1312" s="4" t="s">
        <v>4828</v>
      </c>
      <c r="L1312" s="7" t="n">
        <v>42496</v>
      </c>
      <c r="M1312" s="4" t="s">
        <v>8607</v>
      </c>
      <c r="N1312" s="4" t="s">
        <v>1406</v>
      </c>
      <c r="O1312" s="4" t="s">
        <v>8608</v>
      </c>
      <c r="P1312" s="4" t="s">
        <v>8609</v>
      </c>
      <c r="Q1312" s="0" t="n">
        <f aca="false">LOOKUP(A1312,'budget_gross.tsv'!A$2:A$8468,'budget_gross.tsv'!B$2:B$8468)</f>
        <v>250000000</v>
      </c>
      <c r="R1312" s="0" t="n">
        <f aca="false">LOOKUP(A1312,'budget_gross.tsv'!A$2:A$8468,'budget_gross.tsv'!C$2:C$8468)</f>
        <v>408084349</v>
      </c>
      <c r="S1312" s="8" t="n">
        <f aca="false">R1312-Q1312</f>
        <v>158084349</v>
      </c>
      <c r="T1312" s="8" t="n">
        <f aca="false">R1312/Q1312</f>
        <v>1.632337396</v>
      </c>
      <c r="U1312" s="9" t="n">
        <f aca="false">Q1312*1.02</f>
        <v>255000000</v>
      </c>
      <c r="V1312" s="9" t="n">
        <f aca="false">R1312*1.02</f>
        <v>416246035.98</v>
      </c>
      <c r="W1312" s="1" t="n">
        <f aca="false">R1312/Q1312</f>
        <v>1.632337396</v>
      </c>
      <c r="X1312" s="0" t="n">
        <v>2</v>
      </c>
    </row>
    <row r="1313" customFormat="false" ht="17" hidden="false" customHeight="false" outlineLevel="0" collapsed="false">
      <c r="A1313" s="4" t="s">
        <v>8610</v>
      </c>
      <c r="B1313" s="4" t="s">
        <v>8611</v>
      </c>
      <c r="C1313" s="4" t="s">
        <v>8612</v>
      </c>
      <c r="D1313" s="4" t="s">
        <v>4016</v>
      </c>
      <c r="E1313" s="4" t="n">
        <v>4.3</v>
      </c>
      <c r="F1313" s="4" t="n">
        <v>27</v>
      </c>
      <c r="G1313" s="7" t="n">
        <v>42619</v>
      </c>
      <c r="H1313" s="4" t="s">
        <v>28</v>
      </c>
      <c r="I1313" s="4" t="s">
        <v>8613</v>
      </c>
      <c r="J1313" s="6" t="n">
        <v>8416</v>
      </c>
      <c r="K1313" s="4" t="s">
        <v>8614</v>
      </c>
      <c r="L1313" s="7" t="n">
        <v>42503</v>
      </c>
      <c r="M1313" s="4" t="s">
        <v>60</v>
      </c>
      <c r="N1313" s="4" t="s">
        <v>4788</v>
      </c>
      <c r="O1313" s="4" t="s">
        <v>28</v>
      </c>
      <c r="P1313" s="4" t="s">
        <v>8615</v>
      </c>
      <c r="Q1313" s="0" t="n">
        <f aca="false">LOOKUP(A1313,'budget_gross.tsv'!A$2:A$8468,'budget_gross.tsv'!B$2:B$8468)</f>
        <v>4000000</v>
      </c>
      <c r="R1313" s="0" t="n">
        <f aca="false">LOOKUP(A1313,'budget_gross.tsv'!A$2:A$8468,'budget_gross.tsv'!C$2:C$8468)</f>
        <v>10732841</v>
      </c>
      <c r="S1313" s="8" t="n">
        <f aca="false">R1313-Q1313</f>
        <v>6732841</v>
      </c>
      <c r="T1313" s="8" t="n">
        <f aca="false">R1313/Q1313</f>
        <v>2.68321025</v>
      </c>
      <c r="U1313" s="9" t="n">
        <f aca="false">Q1313*1.02</f>
        <v>4080000</v>
      </c>
      <c r="V1313" s="9" t="n">
        <f aca="false">R1313*1.02</f>
        <v>10947497.82</v>
      </c>
      <c r="W1313" s="1" t="n">
        <f aca="false">R1313/Q1313</f>
        <v>2.68321025</v>
      </c>
      <c r="X1313" s="0" t="n">
        <v>3</v>
      </c>
    </row>
    <row r="1314" customFormat="false" ht="17" hidden="false" customHeight="false" outlineLevel="0" collapsed="false">
      <c r="A1314" s="4" t="s">
        <v>8616</v>
      </c>
      <c r="B1314" s="4" t="s">
        <v>8617</v>
      </c>
      <c r="C1314" s="4" t="s">
        <v>8618</v>
      </c>
      <c r="D1314" s="4" t="s">
        <v>4016</v>
      </c>
      <c r="E1314" s="4" t="n">
        <v>6.1</v>
      </c>
      <c r="F1314" s="4" t="n">
        <v>43</v>
      </c>
      <c r="G1314" s="7" t="n">
        <v>42619</v>
      </c>
      <c r="H1314" s="4" t="s">
        <v>8619</v>
      </c>
      <c r="I1314" s="4" t="s">
        <v>8620</v>
      </c>
      <c r="J1314" s="6" t="n">
        <v>16363</v>
      </c>
      <c r="K1314" s="4" t="s">
        <v>592</v>
      </c>
      <c r="L1314" s="7" t="n">
        <v>42516</v>
      </c>
      <c r="M1314" s="4" t="s">
        <v>133</v>
      </c>
      <c r="N1314" s="4" t="s">
        <v>6659</v>
      </c>
      <c r="O1314" s="4" t="s">
        <v>1585</v>
      </c>
      <c r="P1314" s="4" t="s">
        <v>8621</v>
      </c>
      <c r="Q1314" s="0" t="n">
        <f aca="false">LOOKUP(A1314,'budget_gross.tsv'!A$2:A$8468,'budget_gross.tsv'!B$2:B$8468)</f>
        <v>16000000</v>
      </c>
      <c r="R1314" s="0" t="n">
        <f aca="false">LOOKUP(A1314,'budget_gross.tsv'!A$2:A$8468,'budget_gross.tsv'!C$2:C$8468)</f>
        <v>32095</v>
      </c>
      <c r="S1314" s="8" t="n">
        <f aca="false">R1314-Q1314</f>
        <v>-15967905</v>
      </c>
      <c r="T1314" s="8" t="n">
        <f aca="false">R1314/Q1314</f>
        <v>0.0020059375</v>
      </c>
      <c r="U1314" s="9" t="n">
        <f aca="false">Q1314*1.02</f>
        <v>16320000</v>
      </c>
      <c r="V1314" s="9" t="n">
        <f aca="false">R1314*1.02</f>
        <v>32736.9</v>
      </c>
      <c r="W1314" s="1" t="n">
        <f aca="false">R1314/Q1314</f>
        <v>0.0020059375</v>
      </c>
      <c r="X1314" s="0" t="n">
        <v>1</v>
      </c>
    </row>
    <row r="1315" customFormat="false" ht="17" hidden="false" customHeight="false" outlineLevel="0" collapsed="false">
      <c r="A1315" s="4" t="s">
        <v>8622</v>
      </c>
      <c r="B1315" s="4" t="s">
        <v>8623</v>
      </c>
      <c r="C1315" s="4" t="s">
        <v>8624</v>
      </c>
      <c r="D1315" s="4" t="s">
        <v>4016</v>
      </c>
      <c r="E1315" s="4" t="n">
        <v>7.1</v>
      </c>
      <c r="F1315" s="4" t="n">
        <v>52</v>
      </c>
      <c r="G1315" s="7" t="n">
        <v>42647</v>
      </c>
      <c r="H1315" s="4" t="s">
        <v>95</v>
      </c>
      <c r="I1315" s="4" t="s">
        <v>8625</v>
      </c>
      <c r="J1315" s="6" t="n">
        <v>279700</v>
      </c>
      <c r="K1315" s="4" t="s">
        <v>5455</v>
      </c>
      <c r="L1315" s="7" t="n">
        <v>42517</v>
      </c>
      <c r="M1315" s="4" t="s">
        <v>493</v>
      </c>
      <c r="N1315" s="4" t="s">
        <v>1406</v>
      </c>
      <c r="O1315" s="4" t="s">
        <v>2416</v>
      </c>
      <c r="P1315" s="4" t="s">
        <v>8626</v>
      </c>
      <c r="Q1315" s="0" t="n">
        <f aca="false">LOOKUP(A1315,'budget_gross.tsv'!A$2:A$8468,'budget_gross.tsv'!B$2:B$8468)</f>
        <v>178000000</v>
      </c>
      <c r="R1315" s="0" t="n">
        <f aca="false">LOOKUP(A1315,'budget_gross.tsv'!A$2:A$8468,'budget_gross.tsv'!C$2:C$8468)</f>
        <v>155442489</v>
      </c>
      <c r="S1315" s="8" t="n">
        <f aca="false">R1315-Q1315</f>
        <v>-22557511</v>
      </c>
      <c r="T1315" s="8" t="n">
        <f aca="false">R1315/Q1315</f>
        <v>0.87327241011236</v>
      </c>
      <c r="U1315" s="9" t="n">
        <f aca="false">Q1315*1.02</f>
        <v>181560000</v>
      </c>
      <c r="V1315" s="9" t="n">
        <f aca="false">R1315*1.02</f>
        <v>158551338.78</v>
      </c>
      <c r="W1315" s="1" t="n">
        <f aca="false">R1315/Q1315</f>
        <v>0.87327241011236</v>
      </c>
      <c r="X1315" s="0" t="n">
        <v>1</v>
      </c>
    </row>
    <row r="1316" customFormat="false" ht="17" hidden="false" customHeight="false" outlineLevel="0" collapsed="false">
      <c r="A1316" s="4" t="s">
        <v>8627</v>
      </c>
      <c r="B1316" s="4" t="s">
        <v>8628</v>
      </c>
      <c r="C1316" s="4" t="s">
        <v>8629</v>
      </c>
      <c r="D1316" s="4" t="s">
        <v>4016</v>
      </c>
      <c r="E1316" s="4" t="n">
        <v>7.4</v>
      </c>
      <c r="F1316" s="4" t="n">
        <v>51</v>
      </c>
      <c r="G1316" s="7" t="n">
        <v>42612</v>
      </c>
      <c r="H1316" s="4" t="s">
        <v>2273</v>
      </c>
      <c r="I1316" s="4" t="s">
        <v>8630</v>
      </c>
      <c r="J1316" s="6" t="n">
        <v>113975</v>
      </c>
      <c r="K1316" s="4" t="s">
        <v>8631</v>
      </c>
      <c r="L1316" s="7" t="n">
        <v>42524</v>
      </c>
      <c r="M1316" s="4" t="s">
        <v>232</v>
      </c>
      <c r="N1316" s="4" t="s">
        <v>394</v>
      </c>
      <c r="O1316" s="4" t="s">
        <v>1058</v>
      </c>
      <c r="P1316" s="4" t="s">
        <v>8632</v>
      </c>
      <c r="Q1316" s="0" t="n">
        <f aca="false">LOOKUP(A1316,'budget_gross.tsv'!A$2:A$8468,'budget_gross.tsv'!B$2:B$8468)</f>
        <v>20000000</v>
      </c>
      <c r="R1316" s="0" t="n">
        <f aca="false">LOOKUP(A1316,'budget_gross.tsv'!A$2:A$8468,'budget_gross.tsv'!C$2:C$8468)</f>
        <v>56245075</v>
      </c>
      <c r="S1316" s="8" t="n">
        <f aca="false">R1316-Q1316</f>
        <v>36245075</v>
      </c>
      <c r="T1316" s="8" t="n">
        <f aca="false">R1316/Q1316</f>
        <v>2.81225375</v>
      </c>
      <c r="U1316" s="9" t="n">
        <f aca="false">Q1316*1.02</f>
        <v>20400000</v>
      </c>
      <c r="V1316" s="9" t="n">
        <f aca="false">R1316*1.02</f>
        <v>57369976.5</v>
      </c>
      <c r="W1316" s="1" t="n">
        <f aca="false">R1316/Q1316</f>
        <v>2.81225375</v>
      </c>
      <c r="X1316" s="0" t="n">
        <v>3</v>
      </c>
    </row>
    <row r="1317" customFormat="false" ht="17" hidden="false" customHeight="false" outlineLevel="0" collapsed="false">
      <c r="A1317" s="4" t="s">
        <v>8633</v>
      </c>
      <c r="B1317" s="4" t="s">
        <v>8634</v>
      </c>
      <c r="C1317" s="4" t="s">
        <v>8635</v>
      </c>
      <c r="D1317" s="4" t="s">
        <v>4016</v>
      </c>
      <c r="E1317" s="4" t="n">
        <v>6.3</v>
      </c>
      <c r="F1317" s="4" t="n">
        <v>68</v>
      </c>
      <c r="G1317" s="4" t="s">
        <v>28</v>
      </c>
      <c r="H1317" s="4" t="s">
        <v>28</v>
      </c>
      <c r="I1317" s="4" t="s">
        <v>8636</v>
      </c>
      <c r="J1317" s="6" t="n">
        <v>7184</v>
      </c>
      <c r="K1317" s="4" t="s">
        <v>8637</v>
      </c>
      <c r="L1317" s="7" t="n">
        <v>42524</v>
      </c>
      <c r="M1317" s="4" t="s">
        <v>180</v>
      </c>
      <c r="N1317" s="4" t="s">
        <v>437</v>
      </c>
      <c r="O1317" s="4" t="s">
        <v>290</v>
      </c>
      <c r="P1317" s="4" t="s">
        <v>8638</v>
      </c>
      <c r="Q1317" s="0" t="n">
        <f aca="false">LOOKUP(A1317,'budget_gross.tsv'!A$2:A$8468,'budget_gross.tsv'!B$2:B$8468)</f>
        <v>3200000</v>
      </c>
      <c r="R1317" s="0" t="n">
        <f aca="false">LOOKUP(A1317,'budget_gross.tsv'!A$2:A$8468,'budget_gross.tsv'!C$2:C$8468)</f>
        <v>4265673</v>
      </c>
      <c r="S1317" s="8" t="n">
        <f aca="false">R1317-Q1317</f>
        <v>1065673</v>
      </c>
      <c r="T1317" s="8" t="n">
        <f aca="false">R1317/Q1317</f>
        <v>1.3330228125</v>
      </c>
      <c r="U1317" s="9" t="n">
        <f aca="false">Q1317*1.02</f>
        <v>3264000</v>
      </c>
      <c r="V1317" s="9" t="n">
        <f aca="false">R1317*1.02</f>
        <v>4350986.46</v>
      </c>
      <c r="W1317" s="1" t="n">
        <f aca="false">R1317/Q1317</f>
        <v>1.3330228125</v>
      </c>
      <c r="X1317" s="0" t="n">
        <v>2</v>
      </c>
    </row>
    <row r="1318" customFormat="false" ht="17" hidden="false" customHeight="false" outlineLevel="0" collapsed="false">
      <c r="A1318" s="4" t="s">
        <v>8639</v>
      </c>
      <c r="B1318" s="4" t="s">
        <v>8640</v>
      </c>
      <c r="C1318" s="4" t="s">
        <v>8641</v>
      </c>
      <c r="D1318" s="4" t="s">
        <v>4016</v>
      </c>
      <c r="E1318" s="4" t="n">
        <v>6</v>
      </c>
      <c r="F1318" s="4" t="n">
        <v>40</v>
      </c>
      <c r="G1318" s="7" t="n">
        <v>42633</v>
      </c>
      <c r="H1318" s="4" t="s">
        <v>194</v>
      </c>
      <c r="I1318" s="4" t="s">
        <v>8642</v>
      </c>
      <c r="J1318" s="6" t="n">
        <v>60341</v>
      </c>
      <c r="K1318" s="4" t="s">
        <v>3487</v>
      </c>
      <c r="L1318" s="7" t="n">
        <v>42524</v>
      </c>
      <c r="M1318" s="4" t="s">
        <v>51</v>
      </c>
      <c r="N1318" s="4" t="s">
        <v>1370</v>
      </c>
      <c r="O1318" s="4" t="s">
        <v>626</v>
      </c>
      <c r="P1318" s="4" t="s">
        <v>8643</v>
      </c>
      <c r="Q1318" s="0" t="n">
        <f aca="false">LOOKUP(A1318,'budget_gross.tsv'!A$2:A$8468,'budget_gross.tsv'!B$2:B$8468)</f>
        <v>135000000</v>
      </c>
      <c r="R1318" s="0" t="n">
        <f aca="false">LOOKUP(A1318,'budget_gross.tsv'!A$2:A$8468,'budget_gross.tsv'!C$2:C$8468)</f>
        <v>82051601</v>
      </c>
      <c r="S1318" s="8" t="n">
        <f aca="false">R1318-Q1318</f>
        <v>-52948399</v>
      </c>
      <c r="T1318" s="8" t="n">
        <f aca="false">R1318/Q1318</f>
        <v>0.607789637037037</v>
      </c>
      <c r="U1318" s="9" t="n">
        <f aca="false">Q1318*1.02</f>
        <v>137700000</v>
      </c>
      <c r="V1318" s="9" t="n">
        <f aca="false">R1318*1.02</f>
        <v>83692633.02</v>
      </c>
      <c r="W1318" s="1" t="n">
        <f aca="false">R1318/Q1318</f>
        <v>0.607789637037037</v>
      </c>
      <c r="X1318" s="0" t="n">
        <v>1</v>
      </c>
    </row>
    <row r="1319" customFormat="false" ht="17" hidden="false" customHeight="false" outlineLevel="0" collapsed="false">
      <c r="A1319" s="4" t="s">
        <v>8644</v>
      </c>
      <c r="B1319" s="4" t="s">
        <v>8645</v>
      </c>
      <c r="C1319" s="4" t="s">
        <v>8646</v>
      </c>
      <c r="D1319" s="4" t="s">
        <v>4016</v>
      </c>
      <c r="E1319" s="4" t="n">
        <v>6.5</v>
      </c>
      <c r="F1319" s="4" t="n">
        <v>46</v>
      </c>
      <c r="G1319" s="7" t="n">
        <v>42619</v>
      </c>
      <c r="H1319" s="4" t="s">
        <v>2742</v>
      </c>
      <c r="I1319" s="4" t="s">
        <v>8647</v>
      </c>
      <c r="J1319" s="6" t="n">
        <v>157111</v>
      </c>
      <c r="K1319" s="4" t="s">
        <v>196</v>
      </c>
      <c r="L1319" s="7" t="n">
        <v>42531</v>
      </c>
      <c r="M1319" s="4" t="s">
        <v>625</v>
      </c>
      <c r="N1319" s="4" t="s">
        <v>1370</v>
      </c>
      <c r="O1319" s="4" t="s">
        <v>100</v>
      </c>
      <c r="P1319" s="4" t="s">
        <v>8648</v>
      </c>
      <c r="Q1319" s="0" t="n">
        <f aca="false">LOOKUP(A1319,'budget_gross.tsv'!A$2:A$8468,'budget_gross.tsv'!B$2:B$8468)</f>
        <v>90000000</v>
      </c>
      <c r="R1319" s="0" t="n">
        <f aca="false">LOOKUP(A1319,'budget_gross.tsv'!A$2:A$8468,'budget_gross.tsv'!C$2:C$8468)</f>
        <v>65075540</v>
      </c>
      <c r="S1319" s="8" t="n">
        <f aca="false">R1319-Q1319</f>
        <v>-24924460</v>
      </c>
      <c r="T1319" s="8" t="n">
        <f aca="false">R1319/Q1319</f>
        <v>0.723061555555556</v>
      </c>
      <c r="U1319" s="9" t="n">
        <f aca="false">Q1319*1.02</f>
        <v>91800000</v>
      </c>
      <c r="V1319" s="9" t="n">
        <f aca="false">R1319*1.02</f>
        <v>66377050.8</v>
      </c>
      <c r="W1319" s="1" t="n">
        <f aca="false">R1319/Q1319</f>
        <v>0.723061555555556</v>
      </c>
      <c r="X1319" s="0" t="n">
        <v>1</v>
      </c>
    </row>
    <row r="1320" customFormat="false" ht="17" hidden="false" customHeight="false" outlineLevel="0" collapsed="false">
      <c r="A1320" s="4" t="s">
        <v>8649</v>
      </c>
      <c r="B1320" s="4" t="s">
        <v>8650</v>
      </c>
      <c r="C1320" s="4" t="s">
        <v>8651</v>
      </c>
      <c r="D1320" s="4" t="s">
        <v>4016</v>
      </c>
      <c r="E1320" s="4" t="n">
        <v>7</v>
      </c>
      <c r="F1320" s="4" t="n">
        <v>32</v>
      </c>
      <c r="G1320" s="7" t="n">
        <v>42640</v>
      </c>
      <c r="H1320" s="4" t="s">
        <v>86</v>
      </c>
      <c r="I1320" s="4" t="s">
        <v>8652</v>
      </c>
      <c r="J1320" s="6" t="n">
        <v>187692</v>
      </c>
      <c r="K1320" s="4" t="s">
        <v>6382</v>
      </c>
      <c r="L1320" s="7" t="n">
        <v>42531</v>
      </c>
      <c r="M1320" s="4" t="s">
        <v>1271</v>
      </c>
      <c r="N1320" s="4" t="s">
        <v>1193</v>
      </c>
      <c r="O1320" s="4" t="s">
        <v>1058</v>
      </c>
      <c r="P1320" s="4" t="s">
        <v>8653</v>
      </c>
      <c r="Q1320" s="0" t="n">
        <f aca="false">LOOKUP(A1320,'budget_gross.tsv'!A$2:A$8468,'budget_gross.tsv'!B$2:B$8468)</f>
        <v>160000000</v>
      </c>
      <c r="R1320" s="0" t="n">
        <f aca="false">LOOKUP(A1320,'budget_gross.tsv'!A$2:A$8468,'budget_gross.tsv'!C$2:C$8468)</f>
        <v>47365290</v>
      </c>
      <c r="S1320" s="8" t="n">
        <f aca="false">R1320-Q1320</f>
        <v>-112634710</v>
      </c>
      <c r="T1320" s="8" t="n">
        <f aca="false">R1320/Q1320</f>
        <v>0.2960330625</v>
      </c>
      <c r="U1320" s="9" t="n">
        <f aca="false">Q1320*1.02</f>
        <v>163200000</v>
      </c>
      <c r="V1320" s="9" t="n">
        <f aca="false">R1320*1.02</f>
        <v>48312595.8</v>
      </c>
      <c r="W1320" s="1" t="n">
        <f aca="false">R1320/Q1320</f>
        <v>0.2960330625</v>
      </c>
      <c r="X1320" s="0" t="n">
        <v>1</v>
      </c>
    </row>
    <row r="1321" customFormat="false" ht="17" hidden="false" customHeight="false" outlineLevel="0" collapsed="false">
      <c r="A1321" s="4" t="s">
        <v>8654</v>
      </c>
      <c r="B1321" s="4" t="s">
        <v>8655</v>
      </c>
      <c r="C1321" s="4" t="s">
        <v>8656</v>
      </c>
      <c r="D1321" s="4" t="s">
        <v>4016</v>
      </c>
      <c r="E1321" s="4" t="n">
        <v>6.3</v>
      </c>
      <c r="F1321" s="4" t="n">
        <v>52</v>
      </c>
      <c r="G1321" s="7" t="n">
        <v>42640</v>
      </c>
      <c r="H1321" s="4" t="s">
        <v>2273</v>
      </c>
      <c r="I1321" s="4" t="s">
        <v>8657</v>
      </c>
      <c r="J1321" s="6" t="n">
        <v>99459</v>
      </c>
      <c r="K1321" s="4" t="s">
        <v>8658</v>
      </c>
      <c r="L1321" s="7" t="n">
        <v>42538</v>
      </c>
      <c r="M1321" s="4" t="s">
        <v>1369</v>
      </c>
      <c r="N1321" s="4" t="s">
        <v>634</v>
      </c>
      <c r="O1321" s="4" t="s">
        <v>959</v>
      </c>
      <c r="P1321" s="4" t="s">
        <v>8659</v>
      </c>
      <c r="Q1321" s="0" t="n">
        <f aca="false">LOOKUP(A1321,'budget_gross.tsv'!A$2:A$8468,'budget_gross.tsv'!B$2:B$8468)</f>
        <v>50000000</v>
      </c>
      <c r="R1321" s="0" t="n">
        <f aca="false">LOOKUP(A1321,'budget_gross.tsv'!A$2:A$8468,'budget_gross.tsv'!C$2:C$8468)</f>
        <v>127440871</v>
      </c>
      <c r="S1321" s="8" t="n">
        <f aca="false">R1321-Q1321</f>
        <v>77440871</v>
      </c>
      <c r="T1321" s="8" t="n">
        <f aca="false">R1321/Q1321</f>
        <v>2.54881742</v>
      </c>
      <c r="U1321" s="9" t="n">
        <f aca="false">Q1321*1.02</f>
        <v>51000000</v>
      </c>
      <c r="V1321" s="9" t="n">
        <f aca="false">R1321*1.02</f>
        <v>129989688.42</v>
      </c>
      <c r="W1321" s="1" t="n">
        <f aca="false">R1321/Q1321</f>
        <v>2.54881742</v>
      </c>
      <c r="X1321" s="0" t="n">
        <v>3</v>
      </c>
    </row>
    <row r="1322" customFormat="false" ht="17" hidden="false" customHeight="false" outlineLevel="0" collapsed="false">
      <c r="A1322" s="4" t="s">
        <v>8660</v>
      </c>
      <c r="B1322" s="4" t="s">
        <v>8661</v>
      </c>
      <c r="C1322" s="4" t="s">
        <v>8662</v>
      </c>
      <c r="D1322" s="4" t="s">
        <v>4016</v>
      </c>
      <c r="E1322" s="4" t="n">
        <v>5.3</v>
      </c>
      <c r="F1322" s="4" t="n">
        <v>32</v>
      </c>
      <c r="G1322" s="7" t="n">
        <v>42661</v>
      </c>
      <c r="H1322" s="4" t="s">
        <v>95</v>
      </c>
      <c r="I1322" s="4" t="s">
        <v>8663</v>
      </c>
      <c r="J1322" s="6" t="n">
        <v>129497</v>
      </c>
      <c r="K1322" s="4" t="s">
        <v>5120</v>
      </c>
      <c r="L1322" s="7" t="n">
        <v>42545</v>
      </c>
      <c r="M1322" s="4" t="s">
        <v>403</v>
      </c>
      <c r="N1322" s="4" t="s">
        <v>1406</v>
      </c>
      <c r="O1322" s="4" t="s">
        <v>8664</v>
      </c>
      <c r="P1322" s="4" t="s">
        <v>8665</v>
      </c>
      <c r="Q1322" s="0" t="n">
        <f aca="false">LOOKUP(A1322,'budget_gross.tsv'!A$2:A$8468,'budget_gross.tsv'!B$2:B$8468)</f>
        <v>165000000</v>
      </c>
      <c r="R1322" s="0" t="n">
        <f aca="false">LOOKUP(A1322,'budget_gross.tsv'!A$2:A$8468,'budget_gross.tsv'!C$2:C$8468)</f>
        <v>103144286</v>
      </c>
      <c r="S1322" s="8" t="n">
        <f aca="false">R1322-Q1322</f>
        <v>-61855714</v>
      </c>
      <c r="T1322" s="8" t="n">
        <f aca="false">R1322/Q1322</f>
        <v>0.625116884848485</v>
      </c>
      <c r="U1322" s="9" t="n">
        <f aca="false">Q1322*1.02</f>
        <v>168300000</v>
      </c>
      <c r="V1322" s="9" t="n">
        <f aca="false">R1322*1.02</f>
        <v>105207171.72</v>
      </c>
      <c r="W1322" s="1" t="n">
        <f aca="false">R1322/Q1322</f>
        <v>0.625116884848485</v>
      </c>
      <c r="X1322" s="0" t="n">
        <v>1</v>
      </c>
    </row>
    <row r="1323" customFormat="false" ht="17" hidden="false" customHeight="false" outlineLevel="0" collapsed="false">
      <c r="A1323" s="4" t="s">
        <v>8666</v>
      </c>
      <c r="B1323" s="4" t="s">
        <v>8667</v>
      </c>
      <c r="C1323" s="4" t="s">
        <v>8668</v>
      </c>
      <c r="D1323" s="4" t="s">
        <v>4016</v>
      </c>
      <c r="E1323" s="4" t="n">
        <v>5.3</v>
      </c>
      <c r="F1323" s="4" t="n">
        <v>60</v>
      </c>
      <c r="G1323" s="7" t="n">
        <v>42654</v>
      </c>
      <c r="H1323" s="4" t="s">
        <v>1397</v>
      </c>
      <c r="I1323" s="4" t="s">
        <v>8669</v>
      </c>
      <c r="J1323" s="6" t="n">
        <v>149800</v>
      </c>
      <c r="K1323" s="4" t="s">
        <v>8670</v>
      </c>
      <c r="L1323" s="7" t="n">
        <v>42566</v>
      </c>
      <c r="M1323" s="4" t="s">
        <v>1874</v>
      </c>
      <c r="N1323" s="4" t="s">
        <v>4167</v>
      </c>
      <c r="O1323" s="4" t="s">
        <v>8671</v>
      </c>
      <c r="P1323" s="4" t="s">
        <v>8672</v>
      </c>
      <c r="Q1323" s="0" t="n">
        <f aca="false">LOOKUP(A1323,'budget_gross.tsv'!A$2:A$8468,'budget_gross.tsv'!B$2:B$8468)</f>
        <v>144000000</v>
      </c>
      <c r="R1323" s="0" t="n">
        <f aca="false">LOOKUP(A1323,'budget_gross.tsv'!A$2:A$8468,'budget_gross.tsv'!C$2:C$8468)</f>
        <v>128344089</v>
      </c>
      <c r="S1323" s="8" t="n">
        <f aca="false">R1323-Q1323</f>
        <v>-15655911</v>
      </c>
      <c r="T1323" s="8" t="n">
        <f aca="false">R1323/Q1323</f>
        <v>0.891278395833333</v>
      </c>
      <c r="U1323" s="9" t="n">
        <f aca="false">Q1323*1.02</f>
        <v>146880000</v>
      </c>
      <c r="V1323" s="9" t="n">
        <f aca="false">R1323*1.02</f>
        <v>130910970.78</v>
      </c>
      <c r="W1323" s="1" t="n">
        <f aca="false">R1323/Q1323</f>
        <v>0.891278395833333</v>
      </c>
      <c r="X1323" s="0" t="n">
        <v>1</v>
      </c>
    </row>
    <row r="1324" customFormat="false" ht="17" hidden="false" customHeight="false" outlineLevel="0" collapsed="false">
      <c r="A1324" s="4" t="s">
        <v>8673</v>
      </c>
      <c r="B1324" s="4" t="s">
        <v>8674</v>
      </c>
      <c r="C1324" s="4" t="s">
        <v>8675</v>
      </c>
      <c r="D1324" s="4" t="s">
        <v>4016</v>
      </c>
      <c r="E1324" s="4" t="n">
        <v>6.4</v>
      </c>
      <c r="F1324" s="4" t="n">
        <v>58</v>
      </c>
      <c r="G1324" s="7" t="n">
        <v>42668</v>
      </c>
      <c r="H1324" s="4" t="s">
        <v>8676</v>
      </c>
      <c r="I1324" s="4" t="s">
        <v>8677</v>
      </c>
      <c r="J1324" s="6" t="n">
        <v>72047</v>
      </c>
      <c r="K1324" s="4" t="s">
        <v>8678</v>
      </c>
      <c r="L1324" s="7" t="n">
        <v>42573</v>
      </c>
      <c r="M1324" s="4" t="s">
        <v>142</v>
      </c>
      <c r="N1324" s="4" t="s">
        <v>765</v>
      </c>
      <c r="O1324" s="4" t="s">
        <v>198</v>
      </c>
      <c r="P1324" s="4" t="s">
        <v>8679</v>
      </c>
      <c r="Q1324" s="0" t="n">
        <f aca="false">LOOKUP(A1324,'budget_gross.tsv'!A$2:A$8468,'budget_gross.tsv'!B$2:B$8468)</f>
        <v>4900000</v>
      </c>
      <c r="R1324" s="0" t="n">
        <f aca="false">LOOKUP(A1324,'budget_gross.tsv'!A$2:A$8468,'budget_gross.tsv'!C$2:C$8468)</f>
        <v>67235683</v>
      </c>
      <c r="S1324" s="8" t="n">
        <f aca="false">R1324-Q1324</f>
        <v>62335683</v>
      </c>
      <c r="T1324" s="8" t="n">
        <f aca="false">R1324/Q1324</f>
        <v>13.7215679591837</v>
      </c>
      <c r="U1324" s="9" t="n">
        <f aca="false">Q1324*1.02</f>
        <v>4998000</v>
      </c>
      <c r="V1324" s="9" t="n">
        <f aca="false">R1324*1.02</f>
        <v>68580396.66</v>
      </c>
      <c r="W1324" s="1" t="n">
        <f aca="false">R1324/Q1324</f>
        <v>13.7215679591837</v>
      </c>
      <c r="X1324" s="0" t="n">
        <v>4</v>
      </c>
    </row>
    <row r="1325" customFormat="false" ht="17" hidden="false" customHeight="false" outlineLevel="0" collapsed="false">
      <c r="A1325" s="4" t="s">
        <v>8680</v>
      </c>
      <c r="B1325" s="4" t="s">
        <v>8681</v>
      </c>
      <c r="C1325" s="4" t="s">
        <v>8682</v>
      </c>
      <c r="D1325" s="4" t="s">
        <v>4016</v>
      </c>
      <c r="E1325" s="4" t="n">
        <v>5.5</v>
      </c>
      <c r="F1325" s="4" t="n">
        <v>2</v>
      </c>
      <c r="G1325" s="7" t="n">
        <v>42654</v>
      </c>
      <c r="H1325" s="4" t="s">
        <v>8683</v>
      </c>
      <c r="I1325" s="4" t="s">
        <v>8684</v>
      </c>
      <c r="J1325" s="6" t="n">
        <v>4930</v>
      </c>
      <c r="K1325" s="4" t="s">
        <v>8685</v>
      </c>
      <c r="L1325" s="7" t="n">
        <v>42573</v>
      </c>
      <c r="M1325" s="4" t="s">
        <v>232</v>
      </c>
      <c r="N1325" s="4" t="s">
        <v>289</v>
      </c>
      <c r="O1325" s="4" t="s">
        <v>1622</v>
      </c>
      <c r="P1325" s="4" t="s">
        <v>8686</v>
      </c>
      <c r="Q1325" s="0" t="n">
        <f aca="false">LOOKUP(A1325,'budget_gross.tsv'!A$2:A$8468,'budget_gross.tsv'!B$2:B$8468)</f>
        <v>5000000</v>
      </c>
      <c r="R1325" s="0" t="n">
        <f aca="false">LOOKUP(A1325,'budget_gross.tsv'!A$2:A$8468,'budget_gross.tsv'!C$2:C$8468)</f>
        <v>13096535</v>
      </c>
      <c r="S1325" s="8" t="n">
        <f aca="false">R1325-Q1325</f>
        <v>8096535</v>
      </c>
      <c r="T1325" s="8" t="n">
        <f aca="false">R1325/Q1325</f>
        <v>2.619307</v>
      </c>
      <c r="U1325" s="9" t="n">
        <f aca="false">Q1325*1.02</f>
        <v>5100000</v>
      </c>
      <c r="V1325" s="9" t="n">
        <f aca="false">R1325*1.02</f>
        <v>13358465.7</v>
      </c>
      <c r="W1325" s="1" t="n">
        <f aca="false">R1325/Q1325</f>
        <v>2.619307</v>
      </c>
      <c r="X1325" s="0" t="n">
        <v>3</v>
      </c>
    </row>
    <row r="1326" customFormat="false" ht="17" hidden="false" customHeight="false" outlineLevel="0" collapsed="false">
      <c r="A1326" s="4" t="s">
        <v>8687</v>
      </c>
      <c r="B1326" s="4" t="s">
        <v>8688</v>
      </c>
      <c r="C1326" s="4" t="s">
        <v>8689</v>
      </c>
      <c r="D1326" s="4" t="s">
        <v>4016</v>
      </c>
      <c r="E1326" s="4" t="n">
        <v>7.1</v>
      </c>
      <c r="F1326" s="4" t="n">
        <v>68</v>
      </c>
      <c r="G1326" s="7" t="n">
        <v>42675</v>
      </c>
      <c r="H1326" s="4" t="s">
        <v>194</v>
      </c>
      <c r="I1326" s="4" t="s">
        <v>8690</v>
      </c>
      <c r="J1326" s="6" t="n">
        <v>166737</v>
      </c>
      <c r="K1326" s="4" t="s">
        <v>4816</v>
      </c>
      <c r="L1326" s="7" t="n">
        <v>42573</v>
      </c>
      <c r="M1326" s="4" t="s">
        <v>972</v>
      </c>
      <c r="N1326" s="4" t="s">
        <v>1406</v>
      </c>
      <c r="O1326" s="4" t="s">
        <v>8691</v>
      </c>
      <c r="P1326" s="4" t="s">
        <v>8692</v>
      </c>
      <c r="Q1326" s="0" t="n">
        <f aca="false">LOOKUP(A1326,'budget_gross.tsv'!A$2:A$8468,'budget_gross.tsv'!B$2:B$8468)</f>
        <v>185000000</v>
      </c>
      <c r="R1326" s="0" t="n">
        <f aca="false">LOOKUP(A1326,'budget_gross.tsv'!A$2:A$8468,'budget_gross.tsv'!C$2:C$8468)</f>
        <v>158848340</v>
      </c>
      <c r="S1326" s="8" t="n">
        <f aca="false">R1326-Q1326</f>
        <v>-26151660</v>
      </c>
      <c r="T1326" s="8" t="n">
        <f aca="false">R1326/Q1326</f>
        <v>0.858639675675676</v>
      </c>
      <c r="U1326" s="9" t="n">
        <f aca="false">Q1326*1.02</f>
        <v>188700000</v>
      </c>
      <c r="V1326" s="9" t="n">
        <f aca="false">R1326*1.02</f>
        <v>162025306.8</v>
      </c>
      <c r="W1326" s="1" t="n">
        <f aca="false">R1326/Q1326</f>
        <v>0.858639675675676</v>
      </c>
      <c r="X1326" s="0" t="n">
        <v>1</v>
      </c>
    </row>
    <row r="1327" customFormat="false" ht="17" hidden="false" customHeight="false" outlineLevel="0" collapsed="false">
      <c r="A1327" s="4" t="s">
        <v>8693</v>
      </c>
      <c r="B1327" s="4" t="s">
        <v>8694</v>
      </c>
      <c r="C1327" s="4" t="s">
        <v>8695</v>
      </c>
      <c r="D1327" s="4" t="s">
        <v>4016</v>
      </c>
      <c r="E1327" s="4" t="n">
        <v>6.6</v>
      </c>
      <c r="F1327" s="4" t="n">
        <v>58</v>
      </c>
      <c r="G1327" s="7" t="n">
        <v>42668</v>
      </c>
      <c r="H1327" s="4" t="s">
        <v>8696</v>
      </c>
      <c r="I1327" s="4" t="s">
        <v>8697</v>
      </c>
      <c r="J1327" s="6" t="n">
        <v>70127</v>
      </c>
      <c r="K1327" s="4" t="s">
        <v>8698</v>
      </c>
      <c r="L1327" s="7" t="n">
        <v>42578</v>
      </c>
      <c r="M1327" s="4" t="s">
        <v>214</v>
      </c>
      <c r="N1327" s="4" t="s">
        <v>8699</v>
      </c>
      <c r="O1327" s="4" t="s">
        <v>290</v>
      </c>
      <c r="P1327" s="4" t="s">
        <v>8700</v>
      </c>
      <c r="Q1327" s="0" t="n">
        <f aca="false">LOOKUP(A1327,'budget_gross.tsv'!A$2:A$8468,'budget_gross.tsv'!B$2:B$8468)</f>
        <v>20000000</v>
      </c>
      <c r="R1327" s="0" t="n">
        <f aca="false">LOOKUP(A1327,'budget_gross.tsv'!A$2:A$8468,'budget_gross.tsv'!C$2:C$8468)</f>
        <v>38562379</v>
      </c>
      <c r="S1327" s="8" t="n">
        <f aca="false">R1327-Q1327</f>
        <v>18562379</v>
      </c>
      <c r="T1327" s="8" t="n">
        <f aca="false">R1327/Q1327</f>
        <v>1.92811895</v>
      </c>
      <c r="U1327" s="9" t="n">
        <f aca="false">Q1327*1.02</f>
        <v>20400000</v>
      </c>
      <c r="V1327" s="9" t="n">
        <f aca="false">R1327*1.02</f>
        <v>39333626.58</v>
      </c>
      <c r="W1327" s="1" t="n">
        <f aca="false">R1327/Q1327</f>
        <v>1.92811895</v>
      </c>
      <c r="X1327" s="0" t="n">
        <v>2</v>
      </c>
    </row>
    <row r="1328" customFormat="false" ht="17" hidden="false" customHeight="false" outlineLevel="0" collapsed="false">
      <c r="A1328" s="4" t="s">
        <v>8701</v>
      </c>
      <c r="B1328" s="4" t="s">
        <v>8702</v>
      </c>
      <c r="C1328" s="4" t="s">
        <v>8703</v>
      </c>
      <c r="D1328" s="4" t="s">
        <v>4016</v>
      </c>
      <c r="E1328" s="4" t="n">
        <v>4.6</v>
      </c>
      <c r="F1328" s="4" t="s">
        <v>28</v>
      </c>
      <c r="G1328" s="4" t="s">
        <v>28</v>
      </c>
      <c r="H1328" s="4" t="s">
        <v>28</v>
      </c>
      <c r="I1328" s="4" t="s">
        <v>8704</v>
      </c>
      <c r="J1328" s="4" t="n">
        <v>888</v>
      </c>
      <c r="K1328" s="4" t="s">
        <v>8705</v>
      </c>
      <c r="L1328" s="7" t="n">
        <v>42580</v>
      </c>
      <c r="M1328" s="4" t="s">
        <v>347</v>
      </c>
      <c r="N1328" s="4" t="s">
        <v>6368</v>
      </c>
      <c r="O1328" s="4" t="s">
        <v>90</v>
      </c>
      <c r="Q1328" s="0" t="n">
        <f aca="false">LOOKUP(A1328,'budget_gross.tsv'!A$2:A$8468,'budget_gross.tsv'!B$2:B$8468)</f>
        <v>300</v>
      </c>
      <c r="R1328" s="0" t="n">
        <f aca="false">LOOKUP(A1328,'budget_gross.tsv'!A$2:A$8468,'budget_gross.tsv'!C$2:C$8468)</f>
        <v>143430</v>
      </c>
      <c r="S1328" s="8" t="n">
        <f aca="false">R1328-Q1328</f>
        <v>143130</v>
      </c>
      <c r="T1328" s="8" t="n">
        <f aca="false">R1328/Q1328</f>
        <v>478.1</v>
      </c>
      <c r="U1328" s="9" t="n">
        <f aca="false">Q1328*1.02</f>
        <v>306</v>
      </c>
      <c r="V1328" s="9" t="n">
        <f aca="false">R1328*1.02</f>
        <v>146298.6</v>
      </c>
      <c r="W1328" s="1" t="n">
        <f aca="false">R1328/Q1328</f>
        <v>478.1</v>
      </c>
      <c r="X1328" s="0" t="n">
        <v>4</v>
      </c>
    </row>
    <row r="1329" customFormat="false" ht="17" hidden="false" customHeight="false" outlineLevel="0" collapsed="false">
      <c r="A1329" s="4" t="s">
        <v>8706</v>
      </c>
      <c r="B1329" s="4" t="s">
        <v>8707</v>
      </c>
      <c r="C1329" s="4" t="s">
        <v>8708</v>
      </c>
      <c r="D1329" s="4" t="s">
        <v>4016</v>
      </c>
      <c r="E1329" s="4" t="n">
        <v>6.7</v>
      </c>
      <c r="F1329" s="4" t="n">
        <v>58</v>
      </c>
      <c r="G1329" s="7" t="n">
        <v>42710</v>
      </c>
      <c r="H1329" s="4" t="s">
        <v>2121</v>
      </c>
      <c r="I1329" s="4" t="s">
        <v>8709</v>
      </c>
      <c r="J1329" s="6" t="n">
        <v>150895</v>
      </c>
      <c r="K1329" s="4" t="s">
        <v>4615</v>
      </c>
      <c r="L1329" s="7" t="n">
        <v>42580</v>
      </c>
      <c r="M1329" s="4" t="s">
        <v>1271</v>
      </c>
      <c r="N1329" s="4" t="s">
        <v>863</v>
      </c>
      <c r="O1329" s="4" t="s">
        <v>2170</v>
      </c>
      <c r="P1329" s="4" t="s">
        <v>8710</v>
      </c>
      <c r="Q1329" s="0" t="n">
        <f aca="false">LOOKUP(A1329,'budget_gross.tsv'!A$2:A$8468,'budget_gross.tsv'!B$2:B$8468)</f>
        <v>120000000</v>
      </c>
      <c r="R1329" s="0" t="n">
        <f aca="false">LOOKUP(A1329,'budget_gross.tsv'!A$2:A$8468,'budget_gross.tsv'!C$2:C$8468)</f>
        <v>162434410</v>
      </c>
      <c r="S1329" s="8" t="n">
        <f aca="false">R1329-Q1329</f>
        <v>42434410</v>
      </c>
      <c r="T1329" s="8" t="n">
        <f aca="false">R1329/Q1329</f>
        <v>1.35362008333333</v>
      </c>
      <c r="U1329" s="9" t="n">
        <f aca="false">Q1329*1.02</f>
        <v>122400000</v>
      </c>
      <c r="V1329" s="9" t="n">
        <f aca="false">R1329*1.02</f>
        <v>165683098.2</v>
      </c>
      <c r="W1329" s="1" t="n">
        <f aca="false">R1329/Q1329</f>
        <v>1.35362008333333</v>
      </c>
      <c r="X1329" s="0" t="n">
        <v>2</v>
      </c>
    </row>
    <row r="1330" customFormat="false" ht="17" hidden="false" customHeight="false" outlineLevel="0" collapsed="false">
      <c r="A1330" s="4" t="s">
        <v>8711</v>
      </c>
      <c r="B1330" s="4" t="s">
        <v>8712</v>
      </c>
      <c r="C1330" s="4" t="s">
        <v>8713</v>
      </c>
      <c r="D1330" s="4" t="s">
        <v>4016</v>
      </c>
      <c r="E1330" s="4" t="n">
        <v>6.2</v>
      </c>
      <c r="F1330" s="4" t="n">
        <v>40</v>
      </c>
      <c r="G1330" s="7" t="n">
        <v>42717</v>
      </c>
      <c r="H1330" s="4" t="s">
        <v>2273</v>
      </c>
      <c r="I1330" s="4" t="s">
        <v>8714</v>
      </c>
      <c r="J1330" s="6" t="n">
        <v>403492</v>
      </c>
      <c r="K1330" s="4" t="s">
        <v>8715</v>
      </c>
      <c r="L1330" s="7" t="n">
        <v>42587</v>
      </c>
      <c r="M1330" s="4" t="s">
        <v>1271</v>
      </c>
      <c r="N1330" s="4" t="s">
        <v>1193</v>
      </c>
      <c r="O1330" s="4" t="s">
        <v>8716</v>
      </c>
      <c r="P1330" s="4" t="s">
        <v>8717</v>
      </c>
      <c r="Q1330" s="0" t="n">
        <f aca="false">LOOKUP(A1330,'budget_gross.tsv'!A$2:A$8468,'budget_gross.tsv'!B$2:B$8468)</f>
        <v>175000000</v>
      </c>
      <c r="R1330" s="0" t="n">
        <f aca="false">LOOKUP(A1330,'budget_gross.tsv'!A$2:A$8468,'budget_gross.tsv'!C$2:C$8468)</f>
        <v>325100054</v>
      </c>
      <c r="S1330" s="8" t="n">
        <f aca="false">R1330-Q1330</f>
        <v>150100054</v>
      </c>
      <c r="T1330" s="8" t="n">
        <f aca="false">R1330/Q1330</f>
        <v>1.85771459428571</v>
      </c>
      <c r="U1330" s="9" t="n">
        <f aca="false">Q1330*1.02</f>
        <v>178500000</v>
      </c>
      <c r="V1330" s="9" t="n">
        <f aca="false">R1330*1.02</f>
        <v>331602055.08</v>
      </c>
      <c r="W1330" s="1" t="n">
        <f aca="false">R1330/Q1330</f>
        <v>1.85771459428571</v>
      </c>
      <c r="X1330" s="0" t="n">
        <v>2</v>
      </c>
    </row>
    <row r="1331" customFormat="false" ht="17" hidden="false" customHeight="false" outlineLevel="0" collapsed="false">
      <c r="A1331" s="4" t="s">
        <v>8718</v>
      </c>
      <c r="B1331" s="4" t="s">
        <v>8719</v>
      </c>
      <c r="C1331" s="4" t="s">
        <v>8720</v>
      </c>
      <c r="D1331" s="4" t="s">
        <v>4016</v>
      </c>
      <c r="E1331" s="4" t="n">
        <v>6.9</v>
      </c>
      <c r="F1331" s="4" t="n">
        <v>71</v>
      </c>
      <c r="G1331" s="7" t="n">
        <v>42717</v>
      </c>
      <c r="H1331" s="4" t="s">
        <v>8721</v>
      </c>
      <c r="I1331" s="4" t="s">
        <v>8722</v>
      </c>
      <c r="J1331" s="6" t="n">
        <v>32186</v>
      </c>
      <c r="K1331" s="4" t="s">
        <v>7587</v>
      </c>
      <c r="L1331" s="7" t="n">
        <v>42594</v>
      </c>
      <c r="M1331" s="4" t="s">
        <v>1652</v>
      </c>
      <c r="N1331" s="4" t="s">
        <v>2464</v>
      </c>
      <c r="O1331" s="4" t="s">
        <v>8723</v>
      </c>
      <c r="P1331" s="4" t="s">
        <v>8724</v>
      </c>
      <c r="Q1331" s="0" t="n">
        <f aca="false">LOOKUP(A1331,'budget_gross.tsv'!A$2:A$8468,'budget_gross.tsv'!B$2:B$8468)</f>
        <v>29000000</v>
      </c>
      <c r="R1331" s="0" t="n">
        <f aca="false">LOOKUP(A1331,'budget_gross.tsv'!A$2:A$8468,'budget_gross.tsv'!C$2:C$8468)</f>
        <v>27370107</v>
      </c>
      <c r="S1331" s="8" t="n">
        <f aca="false">R1331-Q1331</f>
        <v>-1629893</v>
      </c>
      <c r="T1331" s="8" t="n">
        <f aca="false">R1331/Q1331</f>
        <v>0.943796793103448</v>
      </c>
      <c r="U1331" s="9" t="n">
        <f aca="false">Q1331*1.02</f>
        <v>29580000</v>
      </c>
      <c r="V1331" s="9" t="n">
        <f aca="false">R1331*1.02</f>
        <v>27917509.14</v>
      </c>
      <c r="W1331" s="1" t="n">
        <f aca="false">R1331/Q1331</f>
        <v>0.943796793103448</v>
      </c>
      <c r="X1331" s="0" t="n">
        <v>1</v>
      </c>
    </row>
    <row r="1332" customFormat="false" ht="17" hidden="false" customHeight="false" outlineLevel="0" collapsed="false">
      <c r="A1332" s="4" t="s">
        <v>8725</v>
      </c>
      <c r="B1332" s="4" t="s">
        <v>8726</v>
      </c>
      <c r="C1332" s="4" t="s">
        <v>8727</v>
      </c>
      <c r="D1332" s="4" t="s">
        <v>4016</v>
      </c>
      <c r="E1332" s="4" t="n">
        <v>5.7</v>
      </c>
      <c r="F1332" s="4" t="n">
        <v>38</v>
      </c>
      <c r="G1332" s="7" t="n">
        <v>42717</v>
      </c>
      <c r="H1332" s="4" t="s">
        <v>194</v>
      </c>
      <c r="I1332" s="4" t="s">
        <v>8728</v>
      </c>
      <c r="J1332" s="6" t="n">
        <v>29121</v>
      </c>
      <c r="K1332" s="4" t="s">
        <v>8729</v>
      </c>
      <c r="L1332" s="7" t="n">
        <v>42601</v>
      </c>
      <c r="M1332" s="4" t="s">
        <v>1271</v>
      </c>
      <c r="N1332" s="4" t="s">
        <v>1130</v>
      </c>
      <c r="O1332" s="4" t="s">
        <v>698</v>
      </c>
      <c r="P1332" s="4" t="s">
        <v>8730</v>
      </c>
      <c r="Q1332" s="0" t="n">
        <f aca="false">LOOKUP(A1332,'budget_gross.tsv'!A$2:A$8468,'budget_gross.tsv'!B$2:B$8468)</f>
        <v>100000000</v>
      </c>
      <c r="R1332" s="0" t="n">
        <f aca="false">LOOKUP(A1332,'budget_gross.tsv'!A$2:A$8468,'budget_gross.tsv'!C$2:C$8468)</f>
        <v>26384681</v>
      </c>
      <c r="S1332" s="8" t="n">
        <f aca="false">R1332-Q1332</f>
        <v>-73615319</v>
      </c>
      <c r="T1332" s="8" t="n">
        <f aca="false">R1332/Q1332</f>
        <v>0.26384681</v>
      </c>
      <c r="U1332" s="9" t="n">
        <f aca="false">Q1332*1.02</f>
        <v>102000000</v>
      </c>
      <c r="V1332" s="9" t="n">
        <f aca="false">R1332*1.02</f>
        <v>26912374.62</v>
      </c>
      <c r="W1332" s="1" t="n">
        <f aca="false">R1332/Q1332</f>
        <v>0.26384681</v>
      </c>
      <c r="X1332" s="0" t="n">
        <v>1</v>
      </c>
    </row>
    <row r="1333" customFormat="false" ht="17" hidden="false" customHeight="false" outlineLevel="0" collapsed="false">
      <c r="A1333" s="4" t="s">
        <v>8731</v>
      </c>
      <c r="B1333" s="4" t="s">
        <v>8732</v>
      </c>
      <c r="C1333" s="4" t="s">
        <v>8733</v>
      </c>
      <c r="D1333" s="4" t="s">
        <v>4016</v>
      </c>
      <c r="E1333" s="4" t="n">
        <v>6</v>
      </c>
      <c r="F1333" s="4" t="n">
        <v>55</v>
      </c>
      <c r="G1333" s="7" t="n">
        <v>42822</v>
      </c>
      <c r="H1333" s="4" t="s">
        <v>8734</v>
      </c>
      <c r="I1333" s="4" t="s">
        <v>8735</v>
      </c>
      <c r="J1333" s="6" t="n">
        <v>1701</v>
      </c>
      <c r="K1333" s="4" t="s">
        <v>8736</v>
      </c>
      <c r="L1333" s="7" t="n">
        <v>42601</v>
      </c>
      <c r="M1333" s="4" t="s">
        <v>486</v>
      </c>
      <c r="N1333" s="4" t="s">
        <v>52</v>
      </c>
      <c r="O1333" s="4" t="s">
        <v>290</v>
      </c>
      <c r="P1333" s="4" t="s">
        <v>8737</v>
      </c>
      <c r="Q1333" s="0" t="n">
        <f aca="false">LOOKUP(A1333,'budget_gross.tsv'!A$2:A$8468,'budget_gross.tsv'!B$2:B$8468)</f>
        <v>4000000</v>
      </c>
      <c r="R1333" s="0" t="n">
        <f aca="false">LOOKUP(A1333,'budget_gross.tsv'!A$2:A$8468,'budget_gross.tsv'!C$2:C$8468)</f>
        <v>569381</v>
      </c>
      <c r="S1333" s="8" t="n">
        <f aca="false">R1333-Q1333</f>
        <v>-3430619</v>
      </c>
      <c r="T1333" s="8" t="n">
        <f aca="false">R1333/Q1333</f>
        <v>0.14234525</v>
      </c>
      <c r="U1333" s="9" t="n">
        <f aca="false">Q1333*1.02</f>
        <v>4080000</v>
      </c>
      <c r="V1333" s="9" t="n">
        <f aca="false">R1333*1.02</f>
        <v>580768.62</v>
      </c>
      <c r="W1333" s="1" t="n">
        <f aca="false">R1333/Q1333</f>
        <v>0.14234525</v>
      </c>
      <c r="X1333" s="0" t="n">
        <v>1</v>
      </c>
    </row>
    <row r="1334" customFormat="false" ht="17" hidden="false" customHeight="false" outlineLevel="0" collapsed="false">
      <c r="A1334" s="4" t="s">
        <v>8738</v>
      </c>
      <c r="B1334" s="4" t="s">
        <v>8739</v>
      </c>
      <c r="C1334" s="4" t="s">
        <v>8740</v>
      </c>
      <c r="D1334" s="4" t="s">
        <v>4016</v>
      </c>
      <c r="E1334" s="4" t="n">
        <v>6.6</v>
      </c>
      <c r="F1334" s="4" t="n">
        <v>74</v>
      </c>
      <c r="G1334" s="7" t="n">
        <v>42717</v>
      </c>
      <c r="H1334" s="4" t="s">
        <v>8741</v>
      </c>
      <c r="I1334" s="4" t="s">
        <v>8742</v>
      </c>
      <c r="J1334" s="6" t="n">
        <v>6234</v>
      </c>
      <c r="K1334" s="4" t="s">
        <v>8743</v>
      </c>
      <c r="L1334" s="7" t="n">
        <v>42608</v>
      </c>
      <c r="M1334" s="4" t="s">
        <v>70</v>
      </c>
      <c r="N1334" s="4" t="s">
        <v>4873</v>
      </c>
      <c r="O1334" s="4" t="s">
        <v>1185</v>
      </c>
      <c r="P1334" s="4" t="s">
        <v>8744</v>
      </c>
      <c r="Q1334" s="0" t="n">
        <f aca="false">LOOKUP(A1334,'budget_gross.tsv'!A$2:A$8468,'budget_gross.tsv'!B$2:B$8468)</f>
        <v>1500000</v>
      </c>
      <c r="R1334" s="0" t="n">
        <f aca="false">LOOKUP(A1334,'budget_gross.tsv'!A$2:A$8468,'budget_gross.tsv'!C$2:C$8468)</f>
        <v>6303853</v>
      </c>
      <c r="S1334" s="8" t="n">
        <f aca="false">R1334-Q1334</f>
        <v>4803853</v>
      </c>
      <c r="T1334" s="8" t="n">
        <f aca="false">R1334/Q1334</f>
        <v>4.20256866666667</v>
      </c>
      <c r="U1334" s="9" t="n">
        <f aca="false">Q1334*1.02</f>
        <v>1530000</v>
      </c>
      <c r="V1334" s="9" t="n">
        <f aca="false">R1334*1.02</f>
        <v>6429930.06</v>
      </c>
      <c r="W1334" s="1" t="n">
        <f aca="false">R1334/Q1334</f>
        <v>4.20256866666667</v>
      </c>
      <c r="X1334" s="0" t="n">
        <v>4</v>
      </c>
    </row>
    <row r="1335" customFormat="false" ht="17" hidden="false" customHeight="false" outlineLevel="0" collapsed="false">
      <c r="A1335" s="4" t="s">
        <v>8745</v>
      </c>
      <c r="B1335" s="4" t="s">
        <v>8746</v>
      </c>
      <c r="C1335" s="4" t="s">
        <v>8747</v>
      </c>
      <c r="D1335" s="4" t="s">
        <v>4016</v>
      </c>
      <c r="E1335" s="4" t="n">
        <v>6.5</v>
      </c>
      <c r="F1335" s="4" t="n">
        <v>53</v>
      </c>
      <c r="G1335" s="7" t="n">
        <v>42710</v>
      </c>
      <c r="H1335" s="4" t="s">
        <v>2987</v>
      </c>
      <c r="I1335" s="4" t="s">
        <v>8748</v>
      </c>
      <c r="J1335" s="6" t="n">
        <v>6236</v>
      </c>
      <c r="K1335" s="4" t="s">
        <v>8749</v>
      </c>
      <c r="L1335" s="7" t="n">
        <v>42608</v>
      </c>
      <c r="M1335" s="4" t="s">
        <v>305</v>
      </c>
      <c r="N1335" s="4" t="s">
        <v>437</v>
      </c>
      <c r="O1335" s="4" t="s">
        <v>537</v>
      </c>
      <c r="P1335" s="4" t="s">
        <v>8750</v>
      </c>
      <c r="Q1335" s="0" t="n">
        <f aca="false">LOOKUP(A1335,'budget_gross.tsv'!A$2:A$8468,'budget_gross.tsv'!B$2:B$8468)</f>
        <v>3800000</v>
      </c>
      <c r="R1335" s="0" t="n">
        <f aca="false">LOOKUP(A1335,'budget_gross.tsv'!A$2:A$8468,'budget_gross.tsv'!C$2:C$8468)</f>
        <v>1016872</v>
      </c>
      <c r="S1335" s="8" t="n">
        <f aca="false">R1335-Q1335</f>
        <v>-2783128</v>
      </c>
      <c r="T1335" s="8" t="n">
        <f aca="false">R1335/Q1335</f>
        <v>0.267597894736842</v>
      </c>
      <c r="U1335" s="9" t="n">
        <f aca="false">Q1335*1.02</f>
        <v>3876000</v>
      </c>
      <c r="V1335" s="9" t="n">
        <f aca="false">R1335*1.02</f>
        <v>1037209.44</v>
      </c>
      <c r="W1335" s="1" t="n">
        <f aca="false">R1335/Q1335</f>
        <v>0.267597894736842</v>
      </c>
      <c r="X1335" s="0" t="n">
        <v>1</v>
      </c>
    </row>
    <row r="1336" customFormat="false" ht="17" hidden="false" customHeight="false" outlineLevel="0" collapsed="false">
      <c r="A1336" s="4" t="s">
        <v>8751</v>
      </c>
      <c r="B1336" s="4" t="s">
        <v>8752</v>
      </c>
      <c r="C1336" s="4" t="s">
        <v>8753</v>
      </c>
      <c r="D1336" s="4" t="s">
        <v>4016</v>
      </c>
      <c r="E1336" s="4" t="n">
        <v>5.9</v>
      </c>
      <c r="F1336" s="4" t="n">
        <v>23</v>
      </c>
      <c r="G1336" s="7" t="n">
        <v>42675</v>
      </c>
      <c r="H1336" s="4" t="s">
        <v>8754</v>
      </c>
      <c r="I1336" s="4" t="s">
        <v>8755</v>
      </c>
      <c r="J1336" s="6" t="n">
        <v>8380</v>
      </c>
      <c r="K1336" s="4" t="s">
        <v>6389</v>
      </c>
      <c r="L1336" s="7" t="n">
        <v>42608</v>
      </c>
      <c r="M1336" s="4" t="s">
        <v>879</v>
      </c>
      <c r="N1336" s="4" t="s">
        <v>446</v>
      </c>
      <c r="O1336" s="4" t="s">
        <v>290</v>
      </c>
      <c r="P1336" s="4" t="s">
        <v>8756</v>
      </c>
      <c r="Q1336" s="0" t="n">
        <f aca="false">LOOKUP(A1336,'budget_gross.tsv'!A$2:A$8468,'budget_gross.tsv'!B$2:B$8468)</f>
        <v>25000000</v>
      </c>
      <c r="R1336" s="0" t="n">
        <f aca="false">LOOKUP(A1336,'budget_gross.tsv'!A$2:A$8468,'budget_gross.tsv'!C$2:C$8468)</f>
        <v>20083</v>
      </c>
      <c r="S1336" s="8" t="n">
        <f aca="false">R1336-Q1336</f>
        <v>-24979917</v>
      </c>
      <c r="T1336" s="8" t="n">
        <f aca="false">R1336/Q1336</f>
        <v>0.00080332</v>
      </c>
      <c r="U1336" s="9" t="n">
        <f aca="false">Q1336*1.02</f>
        <v>25500000</v>
      </c>
      <c r="V1336" s="9" t="n">
        <f aca="false">R1336*1.02</f>
        <v>20484.66</v>
      </c>
      <c r="W1336" s="1" t="n">
        <f aca="false">R1336/Q1336</f>
        <v>0.00080332</v>
      </c>
      <c r="X1336" s="0" t="n">
        <v>1</v>
      </c>
    </row>
    <row r="1337" customFormat="false" ht="17" hidden="false" customHeight="false" outlineLevel="0" collapsed="false">
      <c r="A1337" s="4" t="s">
        <v>8757</v>
      </c>
      <c r="B1337" s="4" t="s">
        <v>8758</v>
      </c>
      <c r="C1337" s="4" t="s">
        <v>8759</v>
      </c>
      <c r="D1337" s="4" t="s">
        <v>4016</v>
      </c>
      <c r="E1337" s="4" t="n">
        <v>7.2</v>
      </c>
      <c r="F1337" s="4" t="n">
        <v>60</v>
      </c>
      <c r="G1337" s="7" t="n">
        <v>42759</v>
      </c>
      <c r="H1337" s="4" t="s">
        <v>67</v>
      </c>
      <c r="I1337" s="4" t="s">
        <v>8760</v>
      </c>
      <c r="J1337" s="6" t="n">
        <v>27778</v>
      </c>
      <c r="K1337" s="4" t="s">
        <v>8761</v>
      </c>
      <c r="L1337" s="7" t="n">
        <v>42615</v>
      </c>
      <c r="M1337" s="4" t="s">
        <v>577</v>
      </c>
      <c r="N1337" s="4" t="s">
        <v>394</v>
      </c>
      <c r="O1337" s="4" t="s">
        <v>34</v>
      </c>
      <c r="P1337" s="4" t="s">
        <v>8762</v>
      </c>
      <c r="Q1337" s="0" t="n">
        <f aca="false">LOOKUP(A1337,'budget_gross.tsv'!A$2:A$8468,'budget_gross.tsv'!B$2:B$8468)</f>
        <v>20000000</v>
      </c>
      <c r="R1337" s="0" t="n">
        <f aca="false">LOOKUP(A1337,'budget_gross.tsv'!A$2:A$8468,'budget_gross.tsv'!C$2:C$8468)</f>
        <v>12545979</v>
      </c>
      <c r="S1337" s="8" t="n">
        <f aca="false">R1337-Q1337</f>
        <v>-7454021</v>
      </c>
      <c r="T1337" s="8" t="n">
        <f aca="false">R1337/Q1337</f>
        <v>0.62729895</v>
      </c>
      <c r="U1337" s="9" t="n">
        <f aca="false">Q1337*1.02</f>
        <v>20400000</v>
      </c>
      <c r="V1337" s="9" t="n">
        <f aca="false">R1337*1.02</f>
        <v>12796898.58</v>
      </c>
      <c r="W1337" s="1" t="n">
        <f aca="false">R1337/Q1337</f>
        <v>0.62729895</v>
      </c>
      <c r="X1337" s="0" t="n">
        <v>1</v>
      </c>
    </row>
    <row r="1338" customFormat="false" ht="17" hidden="false" customHeight="false" outlineLevel="0" collapsed="false">
      <c r="A1338" s="4" t="s">
        <v>8763</v>
      </c>
      <c r="B1338" s="4" t="s">
        <v>8764</v>
      </c>
      <c r="C1338" s="4" t="s">
        <v>8765</v>
      </c>
      <c r="D1338" s="4" t="s">
        <v>4016</v>
      </c>
      <c r="E1338" s="4" t="n">
        <v>4.8</v>
      </c>
      <c r="F1338" s="4" t="n">
        <v>28</v>
      </c>
      <c r="G1338" s="7" t="n">
        <v>42731</v>
      </c>
      <c r="H1338" s="4" t="s">
        <v>1397</v>
      </c>
      <c r="I1338" s="4" t="s">
        <v>8766</v>
      </c>
      <c r="J1338" s="6" t="n">
        <v>2888</v>
      </c>
      <c r="K1338" s="4" t="s">
        <v>8767</v>
      </c>
      <c r="L1338" s="7" t="n">
        <v>42622</v>
      </c>
      <c r="M1338" s="4" t="s">
        <v>1369</v>
      </c>
      <c r="N1338" s="4" t="s">
        <v>8768</v>
      </c>
      <c r="O1338" s="4" t="s">
        <v>90</v>
      </c>
      <c r="P1338" s="4" t="s">
        <v>8769</v>
      </c>
      <c r="Q1338" s="0" t="n">
        <f aca="false">LOOKUP(A1338,'budget_gross.tsv'!A$2:A$8468,'budget_gross.tsv'!B$2:B$8468)</f>
        <v>10000000</v>
      </c>
      <c r="R1338" s="0" t="n">
        <f aca="false">LOOKUP(A1338,'budget_gross.tsv'!A$2:A$8468,'budget_gross.tsv'!C$2:C$8468)</f>
        <v>29703843</v>
      </c>
      <c r="S1338" s="8" t="n">
        <f aca="false">R1338-Q1338</f>
        <v>19703843</v>
      </c>
      <c r="T1338" s="8" t="n">
        <f aca="false">R1338/Q1338</f>
        <v>2.9703843</v>
      </c>
      <c r="U1338" s="9" t="n">
        <f aca="false">Q1338*1.02</f>
        <v>10200000</v>
      </c>
      <c r="V1338" s="9" t="n">
        <f aca="false">R1338*1.02</f>
        <v>30297919.86</v>
      </c>
      <c r="W1338" s="1" t="n">
        <f aca="false">R1338/Q1338</f>
        <v>2.9703843</v>
      </c>
      <c r="X1338" s="0" t="n">
        <v>3</v>
      </c>
    </row>
    <row r="1339" customFormat="false" ht="17" hidden="false" customHeight="false" outlineLevel="0" collapsed="false">
      <c r="A1339" s="4" t="s">
        <v>8770</v>
      </c>
      <c r="B1339" s="4" t="s">
        <v>8771</v>
      </c>
      <c r="C1339" s="4" t="s">
        <v>8772</v>
      </c>
      <c r="D1339" s="4" t="s">
        <v>4016</v>
      </c>
      <c r="E1339" s="4" t="n">
        <v>7.5</v>
      </c>
      <c r="F1339" s="4" t="n">
        <v>74</v>
      </c>
      <c r="G1339" s="7" t="n">
        <v>42724</v>
      </c>
      <c r="H1339" s="4" t="s">
        <v>3677</v>
      </c>
      <c r="I1339" s="4" t="s">
        <v>8773</v>
      </c>
      <c r="J1339" s="6" t="n">
        <v>139912</v>
      </c>
      <c r="K1339" s="4" t="s">
        <v>5825</v>
      </c>
      <c r="L1339" s="7" t="n">
        <v>42622</v>
      </c>
      <c r="M1339" s="4" t="s">
        <v>214</v>
      </c>
      <c r="N1339" s="4" t="s">
        <v>52</v>
      </c>
      <c r="O1339" s="4" t="s">
        <v>8774</v>
      </c>
      <c r="P1339" s="4" t="s">
        <v>8775</v>
      </c>
      <c r="Q1339" s="0" t="n">
        <f aca="false">LOOKUP(A1339,'budget_gross.tsv'!A$2:A$8468,'budget_gross.tsv'!B$2:B$8468)</f>
        <v>60000000</v>
      </c>
      <c r="R1339" s="0" t="n">
        <f aca="false">LOOKUP(A1339,'budget_gross.tsv'!A$2:A$8468,'budget_gross.tsv'!C$2:C$8468)</f>
        <v>125070033</v>
      </c>
      <c r="S1339" s="8" t="n">
        <f aca="false">R1339-Q1339</f>
        <v>65070033</v>
      </c>
      <c r="T1339" s="8" t="n">
        <f aca="false">R1339/Q1339</f>
        <v>2.08450055</v>
      </c>
      <c r="U1339" s="9" t="n">
        <f aca="false">Q1339*1.02</f>
        <v>61200000</v>
      </c>
      <c r="V1339" s="9" t="n">
        <f aca="false">R1339*1.02</f>
        <v>127571433.66</v>
      </c>
      <c r="W1339" s="1" t="n">
        <f aca="false">R1339/Q1339</f>
        <v>2.08450055</v>
      </c>
      <c r="X1339" s="0" t="n">
        <v>3</v>
      </c>
    </row>
    <row r="1340" customFormat="false" ht="17" hidden="false" customHeight="false" outlineLevel="0" collapsed="false">
      <c r="A1340" s="4" t="s">
        <v>8776</v>
      </c>
      <c r="B1340" s="4" t="s">
        <v>8777</v>
      </c>
      <c r="C1340" s="4" t="s">
        <v>8778</v>
      </c>
      <c r="D1340" s="4" t="s">
        <v>4016</v>
      </c>
      <c r="E1340" s="4" t="n">
        <v>7.7</v>
      </c>
      <c r="F1340" s="4" t="n">
        <v>37</v>
      </c>
      <c r="G1340" s="7" t="n">
        <v>42668</v>
      </c>
      <c r="H1340" s="4" t="s">
        <v>8779</v>
      </c>
      <c r="I1340" s="4" t="s">
        <v>8780</v>
      </c>
      <c r="J1340" s="6" t="n">
        <v>16708</v>
      </c>
      <c r="K1340" s="4" t="s">
        <v>8781</v>
      </c>
      <c r="L1340" s="7" t="n">
        <v>42629</v>
      </c>
      <c r="M1340" s="4" t="s">
        <v>313</v>
      </c>
      <c r="N1340" s="4" t="s">
        <v>356</v>
      </c>
      <c r="O1340" s="4" t="s">
        <v>100</v>
      </c>
      <c r="P1340" s="4" t="s">
        <v>8782</v>
      </c>
      <c r="Q1340" s="0" t="n">
        <f aca="false">LOOKUP(A1340,'budget_gross.tsv'!A$2:A$8468,'budget_gross.tsv'!B$2:B$8468)</f>
        <v>8000000</v>
      </c>
      <c r="R1340" s="0" t="n">
        <f aca="false">LOOKUP(A1340,'budget_gross.tsv'!A$2:A$8468,'budget_gross.tsv'!C$2:C$8468)</f>
        <v>685143</v>
      </c>
      <c r="S1340" s="8" t="n">
        <f aca="false">R1340-Q1340</f>
        <v>-7314857</v>
      </c>
      <c r="T1340" s="8" t="n">
        <f aca="false">R1340/Q1340</f>
        <v>0.085642875</v>
      </c>
      <c r="U1340" s="9" t="n">
        <f aca="false">Q1340*1.02</f>
        <v>8160000</v>
      </c>
      <c r="V1340" s="9" t="n">
        <f aca="false">R1340*1.02</f>
        <v>698845.86</v>
      </c>
      <c r="W1340" s="1" t="n">
        <f aca="false">R1340/Q1340</f>
        <v>0.085642875</v>
      </c>
      <c r="X1340" s="0" t="n">
        <v>1</v>
      </c>
    </row>
    <row r="1341" customFormat="false" ht="17" hidden="false" customHeight="false" outlineLevel="0" collapsed="false">
      <c r="A1341" s="4" t="s">
        <v>8783</v>
      </c>
      <c r="B1341" s="4" t="s">
        <v>8784</v>
      </c>
      <c r="C1341" s="4" t="s">
        <v>8785</v>
      </c>
      <c r="D1341" s="4" t="s">
        <v>4016</v>
      </c>
      <c r="E1341" s="4" t="n">
        <v>5.6</v>
      </c>
      <c r="F1341" s="4" t="s">
        <v>28</v>
      </c>
      <c r="G1341" s="4" t="s">
        <v>28</v>
      </c>
      <c r="H1341" s="4" t="s">
        <v>2461</v>
      </c>
      <c r="I1341" s="4" t="s">
        <v>8786</v>
      </c>
      <c r="J1341" s="6" t="n">
        <v>1593</v>
      </c>
      <c r="K1341" s="4" t="s">
        <v>5063</v>
      </c>
      <c r="L1341" s="7" t="n">
        <v>42629</v>
      </c>
      <c r="M1341" s="4" t="s">
        <v>124</v>
      </c>
      <c r="N1341" s="4" t="s">
        <v>1370</v>
      </c>
      <c r="O1341" s="4" t="s">
        <v>28</v>
      </c>
      <c r="P1341" s="4" t="s">
        <v>8787</v>
      </c>
      <c r="Q1341" s="0" t="n">
        <f aca="false">LOOKUP(A1341,'budget_gross.tsv'!A$2:A$8468,'budget_gross.tsv'!B$2:B$8468)</f>
        <v>10000000</v>
      </c>
      <c r="R1341" s="0" t="n">
        <f aca="false">LOOKUP(A1341,'budget_gross.tsv'!A$2:A$8468,'budget_gross.tsv'!C$2:C$8468)</f>
        <v>40598</v>
      </c>
      <c r="S1341" s="8" t="n">
        <f aca="false">R1341-Q1341</f>
        <v>-9959402</v>
      </c>
      <c r="T1341" s="8" t="n">
        <f aca="false">R1341/Q1341</f>
        <v>0.0040598</v>
      </c>
      <c r="U1341" s="9" t="n">
        <f aca="false">Q1341*1.02</f>
        <v>10200000</v>
      </c>
      <c r="V1341" s="9" t="n">
        <f aca="false">R1341*1.02</f>
        <v>41409.96</v>
      </c>
      <c r="W1341" s="1" t="n">
        <f aca="false">R1341/Q1341</f>
        <v>0.0040598</v>
      </c>
      <c r="X1341" s="0" t="n">
        <v>1</v>
      </c>
    </row>
    <row r="1342" customFormat="false" ht="17" hidden="false" customHeight="false" outlineLevel="0" collapsed="false">
      <c r="A1342" s="4" t="s">
        <v>8788</v>
      </c>
      <c r="B1342" s="4" t="s">
        <v>8789</v>
      </c>
      <c r="C1342" s="4" t="s">
        <v>8790</v>
      </c>
      <c r="D1342" s="4" t="s">
        <v>4016</v>
      </c>
      <c r="E1342" s="4" t="n">
        <v>6.9</v>
      </c>
      <c r="F1342" s="4" t="n">
        <v>54</v>
      </c>
      <c r="G1342" s="7" t="n">
        <v>42724</v>
      </c>
      <c r="H1342" s="4" t="s">
        <v>1397</v>
      </c>
      <c r="I1342" s="4" t="s">
        <v>8791</v>
      </c>
      <c r="J1342" s="6" t="n">
        <v>126449</v>
      </c>
      <c r="K1342" s="4" t="s">
        <v>8792</v>
      </c>
      <c r="L1342" s="7" t="n">
        <v>42636</v>
      </c>
      <c r="M1342" s="4" t="s">
        <v>1574</v>
      </c>
      <c r="N1342" s="4" t="s">
        <v>7385</v>
      </c>
      <c r="O1342" s="4" t="s">
        <v>707</v>
      </c>
      <c r="P1342" s="4" t="s">
        <v>8793</v>
      </c>
      <c r="Q1342" s="0" t="n">
        <f aca="false">LOOKUP(A1342,'budget_gross.tsv'!A$2:A$8468,'budget_gross.tsv'!B$2:B$8468)</f>
        <v>90000000</v>
      </c>
      <c r="R1342" s="0" t="n">
        <f aca="false">LOOKUP(A1342,'budget_gross.tsv'!A$2:A$8468,'budget_gross.tsv'!C$2:C$8468)</f>
        <v>93381044</v>
      </c>
      <c r="S1342" s="8" t="n">
        <f aca="false">R1342-Q1342</f>
        <v>3381044</v>
      </c>
      <c r="T1342" s="8" t="n">
        <f aca="false">R1342/Q1342</f>
        <v>1.03756715555556</v>
      </c>
      <c r="U1342" s="9" t="n">
        <f aca="false">Q1342*1.02</f>
        <v>91800000</v>
      </c>
      <c r="V1342" s="9" t="n">
        <f aca="false">R1342*1.02</f>
        <v>95248664.88</v>
      </c>
      <c r="W1342" s="1" t="n">
        <f aca="false">R1342/Q1342</f>
        <v>1.03756715555556</v>
      </c>
      <c r="X1342" s="0" t="n">
        <v>2</v>
      </c>
    </row>
    <row r="1343" customFormat="false" ht="17" hidden="false" customHeight="false" outlineLevel="0" collapsed="false">
      <c r="A1343" s="4" t="s">
        <v>8794</v>
      </c>
      <c r="B1343" s="4" t="s">
        <v>8795</v>
      </c>
      <c r="C1343" s="4" t="s">
        <v>8796</v>
      </c>
      <c r="D1343" s="4" t="s">
        <v>4016</v>
      </c>
      <c r="E1343" s="4" t="n">
        <v>5.5</v>
      </c>
      <c r="F1343" s="4" t="n">
        <v>47</v>
      </c>
      <c r="G1343" s="7" t="n">
        <v>42899</v>
      </c>
      <c r="H1343" s="4" t="s">
        <v>2461</v>
      </c>
      <c r="I1343" s="4" t="s">
        <v>8797</v>
      </c>
      <c r="J1343" s="6" t="n">
        <v>1875</v>
      </c>
      <c r="K1343" s="4" t="s">
        <v>8798</v>
      </c>
      <c r="L1343" s="7" t="n">
        <v>42642</v>
      </c>
      <c r="M1343" s="4" t="s">
        <v>60</v>
      </c>
      <c r="N1343" s="4" t="s">
        <v>446</v>
      </c>
      <c r="O1343" s="4" t="s">
        <v>90</v>
      </c>
      <c r="P1343" s="4" t="s">
        <v>8799</v>
      </c>
      <c r="Q1343" s="0" t="n">
        <f aca="false">LOOKUP(A1343,'budget_gross.tsv'!A$2:A$8468,'budget_gross.tsv'!B$2:B$8468)</f>
        <v>5000000</v>
      </c>
      <c r="R1343" s="0" t="n">
        <f aca="false">LOOKUP(A1343,'budget_gross.tsv'!A$2:A$8468,'budget_gross.tsv'!C$2:C$8468)</f>
        <v>66371</v>
      </c>
      <c r="S1343" s="8" t="n">
        <f aca="false">R1343-Q1343</f>
        <v>-4933629</v>
      </c>
      <c r="T1343" s="8" t="n">
        <f aca="false">R1343/Q1343</f>
        <v>0.0132742</v>
      </c>
      <c r="U1343" s="9" t="n">
        <f aca="false">Q1343*1.02</f>
        <v>5100000</v>
      </c>
      <c r="V1343" s="9" t="n">
        <f aca="false">R1343*1.02</f>
        <v>67698.42</v>
      </c>
      <c r="W1343" s="1" t="n">
        <f aca="false">R1343/Q1343</f>
        <v>0.0132742</v>
      </c>
      <c r="X1343" s="0" t="n">
        <v>1</v>
      </c>
    </row>
    <row r="1344" customFormat="false" ht="17" hidden="false" customHeight="false" outlineLevel="0" collapsed="false">
      <c r="A1344" s="4" t="s">
        <v>8800</v>
      </c>
      <c r="B1344" s="4" t="s">
        <v>8801</v>
      </c>
      <c r="C1344" s="4" t="s">
        <v>8802</v>
      </c>
      <c r="D1344" s="4" t="s">
        <v>4016</v>
      </c>
      <c r="E1344" s="4" t="n">
        <v>6.7</v>
      </c>
      <c r="F1344" s="4" t="n">
        <v>57</v>
      </c>
      <c r="G1344" s="7" t="n">
        <v>42717</v>
      </c>
      <c r="H1344" s="4" t="s">
        <v>95</v>
      </c>
      <c r="I1344" s="4" t="s">
        <v>8803</v>
      </c>
      <c r="J1344" s="6" t="n">
        <v>103180</v>
      </c>
      <c r="K1344" s="4" t="s">
        <v>2770</v>
      </c>
      <c r="L1344" s="7" t="n">
        <v>42643</v>
      </c>
      <c r="M1344" s="4" t="s">
        <v>808</v>
      </c>
      <c r="N1344" s="4" t="s">
        <v>2682</v>
      </c>
      <c r="O1344" s="4" t="s">
        <v>158</v>
      </c>
      <c r="P1344" s="4" t="s">
        <v>8804</v>
      </c>
      <c r="Q1344" s="0" t="n">
        <f aca="false">LOOKUP(A1344,'budget_gross.tsv'!A$2:A$8468,'budget_gross.tsv'!B$2:B$8468)</f>
        <v>110000000</v>
      </c>
      <c r="R1344" s="0" t="n">
        <f aca="false">LOOKUP(A1344,'budget_gross.tsv'!A$2:A$8468,'budget_gross.tsv'!C$2:C$8468)</f>
        <v>87242834</v>
      </c>
      <c r="S1344" s="8" t="n">
        <f aca="false">R1344-Q1344</f>
        <v>-22757166</v>
      </c>
      <c r="T1344" s="8" t="n">
        <f aca="false">R1344/Q1344</f>
        <v>0.793116672727273</v>
      </c>
      <c r="U1344" s="9" t="n">
        <f aca="false">Q1344*1.02</f>
        <v>112200000</v>
      </c>
      <c r="V1344" s="9" t="n">
        <f aca="false">R1344*1.02</f>
        <v>88987690.68</v>
      </c>
      <c r="W1344" s="1" t="n">
        <f aca="false">R1344/Q1344</f>
        <v>0.793116672727273</v>
      </c>
      <c r="X1344" s="0" t="n">
        <v>1</v>
      </c>
    </row>
    <row r="1345" customFormat="false" ht="17" hidden="false" customHeight="false" outlineLevel="0" collapsed="false">
      <c r="A1345" s="4" t="s">
        <v>8805</v>
      </c>
      <c r="B1345" s="4" t="s">
        <v>8806</v>
      </c>
      <c r="C1345" s="4" t="s">
        <v>8807</v>
      </c>
      <c r="D1345" s="4" t="s">
        <v>4016</v>
      </c>
      <c r="E1345" s="4" t="n">
        <v>5.8</v>
      </c>
      <c r="F1345" s="4" t="n">
        <v>47</v>
      </c>
      <c r="G1345" s="7" t="n">
        <v>42766</v>
      </c>
      <c r="H1345" s="4" t="s">
        <v>3003</v>
      </c>
      <c r="I1345" s="4" t="s">
        <v>8808</v>
      </c>
      <c r="J1345" s="6" t="n">
        <v>28572</v>
      </c>
      <c r="K1345" s="4" t="s">
        <v>8809</v>
      </c>
      <c r="L1345" s="7" t="n">
        <v>42643</v>
      </c>
      <c r="M1345" s="4" t="s">
        <v>486</v>
      </c>
      <c r="N1345" s="4" t="s">
        <v>634</v>
      </c>
      <c r="O1345" s="4" t="s">
        <v>90</v>
      </c>
      <c r="P1345" s="4" t="s">
        <v>8810</v>
      </c>
      <c r="Q1345" s="0" t="n">
        <f aca="false">LOOKUP(A1345,'budget_gross.tsv'!A$2:A$8468,'budget_gross.tsv'!B$2:B$8468)</f>
        <v>25000000</v>
      </c>
      <c r="R1345" s="0" t="n">
        <f aca="false">LOOKUP(A1345,'budget_gross.tsv'!A$2:A$8468,'budget_gross.tsv'!C$2:C$8468)</f>
        <v>17356894</v>
      </c>
      <c r="S1345" s="8" t="n">
        <f aca="false">R1345-Q1345</f>
        <v>-7643106</v>
      </c>
      <c r="T1345" s="8" t="n">
        <f aca="false">R1345/Q1345</f>
        <v>0.69427576</v>
      </c>
      <c r="U1345" s="9" t="n">
        <f aca="false">Q1345*1.02</f>
        <v>25500000</v>
      </c>
      <c r="V1345" s="9" t="n">
        <f aca="false">R1345*1.02</f>
        <v>17704031.88</v>
      </c>
      <c r="W1345" s="1" t="n">
        <f aca="false">R1345/Q1345</f>
        <v>0.69427576</v>
      </c>
      <c r="X1345" s="0" t="n">
        <v>1</v>
      </c>
    </row>
    <row r="1346" customFormat="false" ht="17" hidden="false" customHeight="false" outlineLevel="0" collapsed="false">
      <c r="A1346" s="4" t="s">
        <v>8811</v>
      </c>
      <c r="B1346" s="4" t="s">
        <v>8812</v>
      </c>
      <c r="C1346" s="4" t="s">
        <v>8813</v>
      </c>
      <c r="D1346" s="4" t="s">
        <v>4016</v>
      </c>
      <c r="E1346" s="4" t="n">
        <v>7.2</v>
      </c>
      <c r="F1346" s="4" t="n">
        <v>68</v>
      </c>
      <c r="G1346" s="7" t="n">
        <v>42745</v>
      </c>
      <c r="H1346" s="4" t="s">
        <v>2742</v>
      </c>
      <c r="I1346" s="4" t="s">
        <v>8814</v>
      </c>
      <c r="J1346" s="6" t="n">
        <v>92142</v>
      </c>
      <c r="K1346" s="4" t="s">
        <v>4483</v>
      </c>
      <c r="L1346" s="7" t="n">
        <v>42643</v>
      </c>
      <c r="M1346" s="4" t="s">
        <v>1369</v>
      </c>
      <c r="N1346" s="4" t="s">
        <v>1144</v>
      </c>
      <c r="O1346" s="4" t="s">
        <v>8815</v>
      </c>
      <c r="P1346" s="4" t="s">
        <v>8816</v>
      </c>
      <c r="Q1346" s="0" t="n">
        <f aca="false">LOOKUP(A1346,'budget_gross.tsv'!A$2:A$8468,'budget_gross.tsv'!B$2:B$8468)</f>
        <v>110000000</v>
      </c>
      <c r="R1346" s="0" t="n">
        <f aca="false">LOOKUP(A1346,'budget_gross.tsv'!A$2:A$8468,'budget_gross.tsv'!C$2:C$8468)</f>
        <v>61284947</v>
      </c>
      <c r="S1346" s="8" t="n">
        <f aca="false">R1346-Q1346</f>
        <v>-48715053</v>
      </c>
      <c r="T1346" s="8" t="n">
        <f aca="false">R1346/Q1346</f>
        <v>0.557135881818182</v>
      </c>
      <c r="U1346" s="9" t="n">
        <f aca="false">Q1346*1.02</f>
        <v>112200000</v>
      </c>
      <c r="V1346" s="9" t="n">
        <f aca="false">R1346*1.02</f>
        <v>62510645.94</v>
      </c>
      <c r="W1346" s="1" t="n">
        <f aca="false">R1346/Q1346</f>
        <v>0.557135881818182</v>
      </c>
      <c r="X1346" s="0" t="n">
        <v>1</v>
      </c>
    </row>
    <row r="1347" customFormat="false" ht="17" hidden="false" customHeight="false" outlineLevel="0" collapsed="false">
      <c r="A1347" s="4" t="s">
        <v>8817</v>
      </c>
      <c r="B1347" s="4" t="s">
        <v>8818</v>
      </c>
      <c r="C1347" s="4" t="s">
        <v>8819</v>
      </c>
      <c r="D1347" s="4" t="s">
        <v>4016</v>
      </c>
      <c r="E1347" s="4" t="n">
        <v>4.6</v>
      </c>
      <c r="F1347" s="4" t="n">
        <v>22</v>
      </c>
      <c r="G1347" s="7" t="n">
        <v>42745</v>
      </c>
      <c r="H1347" s="4" t="s">
        <v>3410</v>
      </c>
      <c r="I1347" s="4" t="s">
        <v>8820</v>
      </c>
      <c r="J1347" s="6" t="n">
        <v>11549</v>
      </c>
      <c r="K1347" s="4" t="s">
        <v>8821</v>
      </c>
      <c r="L1347" s="7" t="n">
        <v>42657</v>
      </c>
      <c r="M1347" s="4" t="s">
        <v>60</v>
      </c>
      <c r="N1347" s="4" t="s">
        <v>2423</v>
      </c>
      <c r="O1347" s="4" t="s">
        <v>28</v>
      </c>
      <c r="P1347" s="4" t="s">
        <v>8822</v>
      </c>
      <c r="Q1347" s="0" t="n">
        <f aca="false">LOOKUP(A1347,'budget_gross.tsv'!A$2:A$8468,'budget_gross.tsv'!B$2:B$8468)</f>
        <v>10000000</v>
      </c>
      <c r="R1347" s="0" t="n">
        <f aca="false">LOOKUP(A1347,'budget_gross.tsv'!A$2:A$8468,'budget_gross.tsv'!C$2:C$8468)</f>
        <v>3771397</v>
      </c>
      <c r="S1347" s="8" t="n">
        <f aca="false">R1347-Q1347</f>
        <v>-6228603</v>
      </c>
      <c r="T1347" s="8" t="n">
        <f aca="false">R1347/Q1347</f>
        <v>0.3771397</v>
      </c>
      <c r="U1347" s="9" t="n">
        <f aca="false">Q1347*1.02</f>
        <v>10200000</v>
      </c>
      <c r="V1347" s="9" t="n">
        <f aca="false">R1347*1.02</f>
        <v>3846824.94</v>
      </c>
      <c r="W1347" s="1" t="n">
        <f aca="false">R1347/Q1347</f>
        <v>0.3771397</v>
      </c>
      <c r="X1347" s="0" t="n">
        <v>1</v>
      </c>
    </row>
    <row r="1348" customFormat="false" ht="17" hidden="false" customHeight="false" outlineLevel="0" collapsed="false">
      <c r="A1348" s="4" t="s">
        <v>8823</v>
      </c>
      <c r="B1348" s="4" t="s">
        <v>8824</v>
      </c>
      <c r="C1348" s="4" t="s">
        <v>8825</v>
      </c>
      <c r="D1348" s="4" t="s">
        <v>4016</v>
      </c>
      <c r="E1348" s="4" t="n">
        <v>6.1</v>
      </c>
      <c r="F1348" s="4" t="n">
        <v>65</v>
      </c>
      <c r="G1348" s="7" t="n">
        <v>42752</v>
      </c>
      <c r="H1348" s="4" t="s">
        <v>86</v>
      </c>
      <c r="I1348" s="4" t="s">
        <v>8826</v>
      </c>
      <c r="J1348" s="6" t="n">
        <v>30763</v>
      </c>
      <c r="K1348" s="4" t="s">
        <v>8827</v>
      </c>
      <c r="L1348" s="7" t="n">
        <v>42664</v>
      </c>
      <c r="M1348" s="4" t="s">
        <v>258</v>
      </c>
      <c r="N1348" s="4" t="s">
        <v>4788</v>
      </c>
      <c r="O1348" s="4" t="s">
        <v>1585</v>
      </c>
      <c r="P1348" s="4" t="s">
        <v>8828</v>
      </c>
      <c r="Q1348" s="0" t="n">
        <f aca="false">LOOKUP(A1348,'budget_gross.tsv'!A$2:A$8468,'budget_gross.tsv'!B$2:B$8468)</f>
        <v>9000000</v>
      </c>
      <c r="R1348" s="0" t="n">
        <f aca="false">LOOKUP(A1348,'budget_gross.tsv'!A$2:A$8468,'budget_gross.tsv'!C$2:C$8468)</f>
        <v>34904885</v>
      </c>
      <c r="S1348" s="8" t="n">
        <f aca="false">R1348-Q1348</f>
        <v>25904885</v>
      </c>
      <c r="T1348" s="8" t="n">
        <f aca="false">R1348/Q1348</f>
        <v>3.87832055555556</v>
      </c>
      <c r="U1348" s="9" t="n">
        <f aca="false">Q1348*1.02</f>
        <v>9180000</v>
      </c>
      <c r="V1348" s="9" t="n">
        <f aca="false">R1348*1.02</f>
        <v>35602982.7</v>
      </c>
      <c r="W1348" s="1" t="n">
        <f aca="false">R1348/Q1348</f>
        <v>3.87832055555556</v>
      </c>
      <c r="X1348" s="0" t="n">
        <v>3</v>
      </c>
    </row>
    <row r="1349" customFormat="false" ht="17" hidden="false" customHeight="false" outlineLevel="0" collapsed="false">
      <c r="A1349" s="4" t="s">
        <v>8829</v>
      </c>
      <c r="B1349" s="4" t="s">
        <v>8830</v>
      </c>
      <c r="C1349" s="4" t="s">
        <v>8831</v>
      </c>
      <c r="D1349" s="4" t="s">
        <v>4016</v>
      </c>
      <c r="E1349" s="4" t="n">
        <v>4.7</v>
      </c>
      <c r="F1349" s="4" t="n">
        <v>30</v>
      </c>
      <c r="G1349" s="7" t="n">
        <v>42766</v>
      </c>
      <c r="H1349" s="4" t="s">
        <v>8832</v>
      </c>
      <c r="I1349" s="4" t="s">
        <v>8833</v>
      </c>
      <c r="J1349" s="6" t="n">
        <v>4283</v>
      </c>
      <c r="K1349" s="4" t="s">
        <v>5735</v>
      </c>
      <c r="L1349" s="7" t="n">
        <v>42664</v>
      </c>
      <c r="M1349" s="4" t="s">
        <v>180</v>
      </c>
      <c r="N1349" s="4" t="s">
        <v>1280</v>
      </c>
      <c r="O1349" s="4" t="s">
        <v>537</v>
      </c>
      <c r="P1349" s="4" t="s">
        <v>8834</v>
      </c>
      <c r="Q1349" s="0" t="n">
        <f aca="false">LOOKUP(A1349,'budget_gross.tsv'!A$2:A$8468,'budget_gross.tsv'!B$2:B$8468)</f>
        <v>20000000</v>
      </c>
      <c r="R1349" s="0" t="n">
        <f aca="false">LOOKUP(A1349,'budget_gross.tsv'!A$2:A$8468,'budget_gross.tsv'!C$2:C$8468)</f>
        <v>73159525</v>
      </c>
      <c r="S1349" s="8" t="n">
        <f aca="false">R1349-Q1349</f>
        <v>53159525</v>
      </c>
      <c r="T1349" s="8" t="n">
        <f aca="false">R1349/Q1349</f>
        <v>3.65797625</v>
      </c>
      <c r="U1349" s="9" t="n">
        <f aca="false">Q1349*1.02</f>
        <v>20400000</v>
      </c>
      <c r="V1349" s="9" t="n">
        <f aca="false">R1349*1.02</f>
        <v>74622715.5</v>
      </c>
      <c r="W1349" s="1" t="n">
        <f aca="false">R1349/Q1349</f>
        <v>3.65797625</v>
      </c>
      <c r="X1349" s="0" t="n">
        <v>3</v>
      </c>
    </row>
    <row r="1350" customFormat="false" ht="17" hidden="false" customHeight="false" outlineLevel="0" collapsed="false">
      <c r="A1350" s="4" t="s">
        <v>8835</v>
      </c>
      <c r="B1350" s="4" t="s">
        <v>8836</v>
      </c>
      <c r="C1350" s="4" t="s">
        <v>8837</v>
      </c>
      <c r="D1350" s="4" t="s">
        <v>4016</v>
      </c>
      <c r="E1350" s="4" t="n">
        <v>5.5</v>
      </c>
      <c r="F1350" s="4" t="n">
        <v>31</v>
      </c>
      <c r="G1350" s="7" t="n">
        <v>42759</v>
      </c>
      <c r="H1350" s="4" t="s">
        <v>8838</v>
      </c>
      <c r="I1350" s="4" t="s">
        <v>8839</v>
      </c>
      <c r="J1350" s="6" t="n">
        <v>1526</v>
      </c>
      <c r="K1350" s="4" t="s">
        <v>6188</v>
      </c>
      <c r="L1350" s="7" t="n">
        <v>42664</v>
      </c>
      <c r="M1350" s="4" t="s">
        <v>51</v>
      </c>
      <c r="N1350" s="4" t="s">
        <v>52</v>
      </c>
      <c r="O1350" s="4" t="s">
        <v>28</v>
      </c>
      <c r="P1350" s="4" t="s">
        <v>8840</v>
      </c>
      <c r="Q1350" s="0" t="n">
        <f aca="false">LOOKUP(A1350,'budget_gross.tsv'!A$2:A$8468,'budget_gross.tsv'!B$2:B$8468)</f>
        <v>1500000</v>
      </c>
      <c r="R1350" s="0" t="n">
        <f aca="false">LOOKUP(A1350,'budget_gross.tsv'!A$2:A$8468,'budget_gross.tsv'!C$2:C$8468)</f>
        <v>2080932</v>
      </c>
      <c r="S1350" s="8" t="n">
        <f aca="false">R1350-Q1350</f>
        <v>580932</v>
      </c>
      <c r="T1350" s="8" t="n">
        <f aca="false">R1350/Q1350</f>
        <v>1.387288</v>
      </c>
      <c r="U1350" s="9" t="n">
        <f aca="false">Q1350*1.02</f>
        <v>1530000</v>
      </c>
      <c r="V1350" s="9" t="n">
        <f aca="false">R1350*1.02</f>
        <v>2122550.64</v>
      </c>
      <c r="W1350" s="1" t="n">
        <f aca="false">R1350/Q1350</f>
        <v>1.387288</v>
      </c>
      <c r="X1350" s="0" t="n">
        <v>2</v>
      </c>
    </row>
    <row r="1351" customFormat="false" ht="17" hidden="false" customHeight="false" outlineLevel="0" collapsed="false">
      <c r="A1351" s="4" t="s">
        <v>8841</v>
      </c>
      <c r="B1351" s="4" t="s">
        <v>8842</v>
      </c>
      <c r="C1351" s="4" t="s">
        <v>8843</v>
      </c>
      <c r="D1351" s="4" t="s">
        <v>4016</v>
      </c>
      <c r="E1351" s="4" t="n">
        <v>6.1</v>
      </c>
      <c r="F1351" s="4" t="n">
        <v>47</v>
      </c>
      <c r="G1351" s="7" t="n">
        <v>42766</v>
      </c>
      <c r="H1351" s="4" t="s">
        <v>194</v>
      </c>
      <c r="I1351" s="4" t="s">
        <v>8844</v>
      </c>
      <c r="J1351" s="6" t="n">
        <v>81301</v>
      </c>
      <c r="K1351" s="4" t="s">
        <v>8360</v>
      </c>
      <c r="L1351" s="7" t="n">
        <v>42664</v>
      </c>
      <c r="M1351" s="4" t="s">
        <v>355</v>
      </c>
      <c r="N1351" s="4" t="s">
        <v>2041</v>
      </c>
      <c r="O1351" s="4" t="s">
        <v>28</v>
      </c>
      <c r="P1351" s="4" t="s">
        <v>8845</v>
      </c>
      <c r="Q1351" s="0" t="n">
        <f aca="false">LOOKUP(A1351,'budget_gross.tsv'!A$2:A$8468,'budget_gross.tsv'!B$2:B$8468)</f>
        <v>60000000</v>
      </c>
      <c r="R1351" s="0" t="n">
        <f aca="false">LOOKUP(A1351,'budget_gross.tsv'!A$2:A$8468,'budget_gross.tsv'!C$2:C$8468)</f>
        <v>58399160</v>
      </c>
      <c r="S1351" s="8" t="n">
        <f aca="false">R1351-Q1351</f>
        <v>-1600840</v>
      </c>
      <c r="T1351" s="8" t="n">
        <f aca="false">R1351/Q1351</f>
        <v>0.973319333333333</v>
      </c>
      <c r="U1351" s="9" t="n">
        <f aca="false">Q1351*1.02</f>
        <v>61200000</v>
      </c>
      <c r="V1351" s="9" t="n">
        <f aca="false">R1351*1.02</f>
        <v>59567143.2</v>
      </c>
      <c r="W1351" s="1" t="n">
        <f aca="false">R1351/Q1351</f>
        <v>0.973319333333333</v>
      </c>
      <c r="X1351" s="0" t="n">
        <v>1</v>
      </c>
    </row>
    <row r="1352" customFormat="false" ht="17" hidden="false" customHeight="false" outlineLevel="0" collapsed="false">
      <c r="A1352" s="4" t="s">
        <v>8846</v>
      </c>
      <c r="B1352" s="4" t="s">
        <v>8847</v>
      </c>
      <c r="C1352" s="4" t="s">
        <v>8848</v>
      </c>
      <c r="D1352" s="4" t="s">
        <v>4016</v>
      </c>
      <c r="E1352" s="4" t="n">
        <v>6.6</v>
      </c>
      <c r="F1352" s="4" t="n">
        <v>63</v>
      </c>
      <c r="G1352" s="7" t="n">
        <v>42738</v>
      </c>
      <c r="H1352" s="4" t="s">
        <v>1915</v>
      </c>
      <c r="I1352" s="4" t="s">
        <v>8849</v>
      </c>
      <c r="J1352" s="6" t="n">
        <v>8394</v>
      </c>
      <c r="K1352" s="4" t="s">
        <v>8850</v>
      </c>
      <c r="L1352" s="7" t="n">
        <v>42664</v>
      </c>
      <c r="M1352" s="4" t="s">
        <v>347</v>
      </c>
      <c r="N1352" s="4" t="s">
        <v>52</v>
      </c>
      <c r="O1352" s="4" t="s">
        <v>8851</v>
      </c>
      <c r="P1352" s="4" t="s">
        <v>8852</v>
      </c>
      <c r="Q1352" s="0" t="n">
        <f aca="false">LOOKUP(A1352,'budget_gross.tsv'!A$2:A$8468,'budget_gross.tsv'!B$2:B$8468)</f>
        <v>10000000</v>
      </c>
      <c r="R1352" s="0" t="n">
        <f aca="false">LOOKUP(A1352,'budget_gross.tsv'!A$2:A$8468,'budget_gross.tsv'!C$2:C$8468)</f>
        <v>4072226</v>
      </c>
      <c r="S1352" s="8" t="n">
        <f aca="false">R1352-Q1352</f>
        <v>-5927774</v>
      </c>
      <c r="T1352" s="8" t="n">
        <f aca="false">R1352/Q1352</f>
        <v>0.4072226</v>
      </c>
      <c r="U1352" s="9" t="n">
        <f aca="false">Q1352*1.02</f>
        <v>10200000</v>
      </c>
      <c r="V1352" s="9" t="n">
        <f aca="false">R1352*1.02</f>
        <v>4153670.52</v>
      </c>
      <c r="W1352" s="1" t="n">
        <f aca="false">R1352/Q1352</f>
        <v>0.4072226</v>
      </c>
      <c r="X1352" s="0" t="n">
        <v>1</v>
      </c>
    </row>
    <row r="1353" customFormat="false" ht="17" hidden="false" customHeight="false" outlineLevel="0" collapsed="false">
      <c r="A1353" s="4" t="s">
        <v>8853</v>
      </c>
      <c r="B1353" s="4" t="s">
        <v>8854</v>
      </c>
      <c r="C1353" s="4" t="s">
        <v>8855</v>
      </c>
      <c r="D1353" s="4" t="s">
        <v>4016</v>
      </c>
      <c r="E1353" s="4" t="n">
        <v>5.8</v>
      </c>
      <c r="F1353" s="4" t="n">
        <v>34</v>
      </c>
      <c r="G1353" s="7" t="n">
        <v>42752</v>
      </c>
      <c r="H1353" s="4" t="s">
        <v>95</v>
      </c>
      <c r="I1353" s="4" t="s">
        <v>8856</v>
      </c>
      <c r="J1353" s="6" t="n">
        <v>31515</v>
      </c>
      <c r="K1353" s="4" t="s">
        <v>8857</v>
      </c>
      <c r="L1353" s="7" t="n">
        <v>42664</v>
      </c>
      <c r="M1353" s="4" t="s">
        <v>197</v>
      </c>
      <c r="N1353" s="4" t="s">
        <v>2070</v>
      </c>
      <c r="O1353" s="4" t="s">
        <v>28</v>
      </c>
      <c r="P1353" s="4" t="s">
        <v>8858</v>
      </c>
      <c r="Q1353" s="0" t="n">
        <f aca="false">LOOKUP(A1353,'budget_gross.tsv'!A$2:A$8468,'budget_gross.tsv'!B$2:B$8468)</f>
        <v>40000000</v>
      </c>
      <c r="R1353" s="0" t="n">
        <f aca="false">LOOKUP(A1353,'budget_gross.tsv'!A$2:A$8468,'budget_gross.tsv'!C$2:C$8468)</f>
        <v>14896798</v>
      </c>
      <c r="S1353" s="8" t="n">
        <f aca="false">R1353-Q1353</f>
        <v>-25103202</v>
      </c>
      <c r="T1353" s="8" t="n">
        <f aca="false">R1353/Q1353</f>
        <v>0.37241995</v>
      </c>
      <c r="U1353" s="9" t="n">
        <f aca="false">Q1353*1.02</f>
        <v>40800000</v>
      </c>
      <c r="V1353" s="9" t="n">
        <f aca="false">R1353*1.02</f>
        <v>15194733.96</v>
      </c>
      <c r="W1353" s="1" t="n">
        <f aca="false">R1353/Q1353</f>
        <v>0.37241995</v>
      </c>
      <c r="X1353" s="0" t="n">
        <v>1</v>
      </c>
    </row>
    <row r="1354" customFormat="false" ht="17" hidden="false" customHeight="false" outlineLevel="0" collapsed="false">
      <c r="A1354" s="4" t="s">
        <v>8859</v>
      </c>
      <c r="B1354" s="4" t="s">
        <v>8860</v>
      </c>
      <c r="C1354" s="4" t="s">
        <v>8861</v>
      </c>
      <c r="D1354" s="4" t="s">
        <v>4016</v>
      </c>
      <c r="E1354" s="4" t="n">
        <v>6.2</v>
      </c>
      <c r="F1354" s="4" t="n">
        <v>42</v>
      </c>
      <c r="G1354" s="7" t="n">
        <v>42759</v>
      </c>
      <c r="H1354" s="4" t="s">
        <v>1397</v>
      </c>
      <c r="I1354" s="4" t="s">
        <v>8862</v>
      </c>
      <c r="J1354" s="6" t="n">
        <v>99036</v>
      </c>
      <c r="K1354" s="4" t="s">
        <v>2195</v>
      </c>
      <c r="L1354" s="7" t="n">
        <v>42671</v>
      </c>
      <c r="M1354" s="4" t="s">
        <v>365</v>
      </c>
      <c r="N1354" s="4" t="s">
        <v>2041</v>
      </c>
      <c r="O1354" s="4" t="s">
        <v>90</v>
      </c>
      <c r="P1354" s="4" t="s">
        <v>8863</v>
      </c>
      <c r="Q1354" s="0" t="n">
        <f aca="false">LOOKUP(A1354,'budget_gross.tsv'!A$2:A$8468,'budget_gross.tsv'!B$2:B$8468)</f>
        <v>75000000</v>
      </c>
      <c r="R1354" s="0" t="n">
        <f aca="false">LOOKUP(A1354,'budget_gross.tsv'!A$2:A$8468,'budget_gross.tsv'!C$2:C$8468)</f>
        <v>34343574</v>
      </c>
      <c r="S1354" s="8" t="n">
        <f aca="false">R1354-Q1354</f>
        <v>-40656426</v>
      </c>
      <c r="T1354" s="8" t="n">
        <f aca="false">R1354/Q1354</f>
        <v>0.45791432</v>
      </c>
      <c r="U1354" s="9" t="n">
        <f aca="false">Q1354*1.02</f>
        <v>76500000</v>
      </c>
      <c r="V1354" s="9" t="n">
        <f aca="false">R1354*1.02</f>
        <v>35030445.48</v>
      </c>
      <c r="W1354" s="1" t="n">
        <f aca="false">R1354/Q1354</f>
        <v>0.45791432</v>
      </c>
      <c r="X1354" s="0" t="n">
        <v>1</v>
      </c>
    </row>
    <row r="1355" customFormat="false" ht="17" hidden="false" customHeight="false" outlineLevel="0" collapsed="false">
      <c r="A1355" s="4" t="s">
        <v>8864</v>
      </c>
      <c r="B1355" s="4" t="s">
        <v>8865</v>
      </c>
      <c r="C1355" s="4" t="s">
        <v>8866</v>
      </c>
      <c r="D1355" s="4" t="s">
        <v>4016</v>
      </c>
      <c r="E1355" s="4" t="n">
        <v>7.6</v>
      </c>
      <c r="F1355" s="4" t="n">
        <v>72</v>
      </c>
      <c r="G1355" s="7" t="n">
        <v>42794</v>
      </c>
      <c r="H1355" s="4" t="s">
        <v>147</v>
      </c>
      <c r="I1355" s="4" t="s">
        <v>8867</v>
      </c>
      <c r="J1355" s="6" t="n">
        <v>302442</v>
      </c>
      <c r="K1355" s="4" t="s">
        <v>4733</v>
      </c>
      <c r="L1355" s="7" t="n">
        <v>42678</v>
      </c>
      <c r="M1355" s="4" t="s">
        <v>831</v>
      </c>
      <c r="N1355" s="4" t="s">
        <v>1193</v>
      </c>
      <c r="O1355" s="4" t="s">
        <v>8868</v>
      </c>
      <c r="P1355" s="4" t="s">
        <v>8869</v>
      </c>
      <c r="Q1355" s="0" t="n">
        <f aca="false">LOOKUP(A1355,'budget_gross.tsv'!A$2:A$8468,'budget_gross.tsv'!B$2:B$8468)</f>
        <v>165000000</v>
      </c>
      <c r="R1355" s="0" t="n">
        <f aca="false">LOOKUP(A1355,'budget_gross.tsv'!A$2:A$8468,'budget_gross.tsv'!C$2:C$8468)</f>
        <v>232641920</v>
      </c>
      <c r="S1355" s="8" t="n">
        <f aca="false">R1355-Q1355</f>
        <v>67641920</v>
      </c>
      <c r="T1355" s="8" t="n">
        <f aca="false">R1355/Q1355</f>
        <v>1.40995103030303</v>
      </c>
      <c r="U1355" s="9" t="n">
        <f aca="false">Q1355*1.02</f>
        <v>168300000</v>
      </c>
      <c r="V1355" s="9" t="n">
        <f aca="false">R1355*1.02</f>
        <v>237294758.4</v>
      </c>
      <c r="W1355" s="1" t="n">
        <f aca="false">R1355/Q1355</f>
        <v>1.40995103030303</v>
      </c>
      <c r="X1355" s="0" t="n">
        <v>2</v>
      </c>
    </row>
    <row r="1356" customFormat="false" ht="17" hidden="false" customHeight="false" outlineLevel="0" collapsed="false">
      <c r="A1356" s="4" t="s">
        <v>8870</v>
      </c>
      <c r="B1356" s="4" t="s">
        <v>8871</v>
      </c>
      <c r="C1356" s="4" t="s">
        <v>8872</v>
      </c>
      <c r="D1356" s="4" t="s">
        <v>4016</v>
      </c>
      <c r="E1356" s="4" t="n">
        <v>7</v>
      </c>
      <c r="F1356" s="4" t="n">
        <v>79</v>
      </c>
      <c r="G1356" s="7" t="n">
        <v>42773</v>
      </c>
      <c r="H1356" s="4" t="s">
        <v>8873</v>
      </c>
      <c r="I1356" s="4" t="s">
        <v>8874</v>
      </c>
      <c r="J1356" s="6" t="n">
        <v>17780</v>
      </c>
      <c r="K1356" s="4" t="s">
        <v>7327</v>
      </c>
      <c r="L1356" s="7" t="n">
        <v>42678</v>
      </c>
      <c r="M1356" s="4" t="s">
        <v>1271</v>
      </c>
      <c r="N1356" s="4" t="s">
        <v>2674</v>
      </c>
      <c r="O1356" s="4" t="s">
        <v>8875</v>
      </c>
      <c r="P1356" s="4" t="s">
        <v>8876</v>
      </c>
      <c r="Q1356" s="0" t="n">
        <f aca="false">LOOKUP(A1356,'budget_gross.tsv'!A$2:A$8468,'budget_gross.tsv'!B$2:B$8468)</f>
        <v>9000000</v>
      </c>
      <c r="R1356" s="0" t="n">
        <f aca="false">LOOKUP(A1356,'budget_gross.tsv'!A$2:A$8468,'budget_gross.tsv'!C$2:C$8468)</f>
        <v>7696098</v>
      </c>
      <c r="S1356" s="8" t="n">
        <f aca="false">R1356-Q1356</f>
        <v>-1303902</v>
      </c>
      <c r="T1356" s="8" t="n">
        <f aca="false">R1356/Q1356</f>
        <v>0.855122</v>
      </c>
      <c r="U1356" s="9" t="n">
        <f aca="false">Q1356*1.02</f>
        <v>9180000</v>
      </c>
      <c r="V1356" s="9" t="n">
        <f aca="false">R1356*1.02</f>
        <v>7850019.96</v>
      </c>
      <c r="W1356" s="1" t="n">
        <f aca="false">R1356/Q1356</f>
        <v>0.855122</v>
      </c>
      <c r="X1356" s="0" t="n">
        <v>1</v>
      </c>
    </row>
    <row r="1357" customFormat="false" ht="17" hidden="false" customHeight="false" outlineLevel="0" collapsed="false">
      <c r="A1357" s="4" t="s">
        <v>8877</v>
      </c>
      <c r="B1357" s="4" t="s">
        <v>8878</v>
      </c>
      <c r="C1357" s="4" t="s">
        <v>8879</v>
      </c>
      <c r="D1357" s="4" t="s">
        <v>4016</v>
      </c>
      <c r="E1357" s="4" t="n">
        <v>6</v>
      </c>
      <c r="F1357" s="4" t="n">
        <v>55</v>
      </c>
      <c r="G1357" s="7" t="n">
        <v>42773</v>
      </c>
      <c r="H1357" s="4" t="s">
        <v>8880</v>
      </c>
      <c r="I1357" s="4" t="s">
        <v>8881</v>
      </c>
      <c r="J1357" s="6" t="n">
        <v>2868</v>
      </c>
      <c r="K1357" s="4" t="s">
        <v>8882</v>
      </c>
      <c r="L1357" s="7" t="n">
        <v>42685</v>
      </c>
      <c r="M1357" s="4" t="s">
        <v>1652</v>
      </c>
      <c r="N1357" s="4" t="s">
        <v>356</v>
      </c>
      <c r="O1357" s="4" t="s">
        <v>100</v>
      </c>
      <c r="Q1357" s="0" t="n">
        <f aca="false">LOOKUP(A1357,'budget_gross.tsv'!A$2:A$8468,'budget_gross.tsv'!B$2:B$8468)</f>
        <v>17000000</v>
      </c>
      <c r="R1357" s="0" t="n">
        <f aca="false">LOOKUP(A1357,'budget_gross.tsv'!A$2:A$8468,'budget_gross.tsv'!C$2:C$8468)</f>
        <v>41715860</v>
      </c>
      <c r="S1357" s="8" t="n">
        <f aca="false">R1357-Q1357</f>
        <v>24715860</v>
      </c>
      <c r="T1357" s="8" t="n">
        <f aca="false">R1357/Q1357</f>
        <v>2.45387411764706</v>
      </c>
      <c r="U1357" s="9" t="n">
        <f aca="false">Q1357*1.02</f>
        <v>17340000</v>
      </c>
      <c r="V1357" s="9" t="n">
        <f aca="false">R1357*1.02</f>
        <v>42550177.2</v>
      </c>
      <c r="W1357" s="1" t="n">
        <f aca="false">R1357/Q1357</f>
        <v>2.45387411764706</v>
      </c>
      <c r="X1357" s="0" t="n">
        <v>3</v>
      </c>
    </row>
    <row r="1358" customFormat="false" ht="17" hidden="false" customHeight="false" outlineLevel="0" collapsed="false">
      <c r="A1358" s="4" t="s">
        <v>8883</v>
      </c>
      <c r="B1358" s="4" t="s">
        <v>8884</v>
      </c>
      <c r="C1358" s="4" t="s">
        <v>8885</v>
      </c>
      <c r="D1358" s="4" t="s">
        <v>4016</v>
      </c>
      <c r="E1358" s="4" t="n">
        <v>8</v>
      </c>
      <c r="F1358" s="4" t="n">
        <v>81</v>
      </c>
      <c r="G1358" s="7" t="n">
        <v>42780</v>
      </c>
      <c r="H1358" s="4" t="s">
        <v>8886</v>
      </c>
      <c r="I1358" s="4" t="s">
        <v>8887</v>
      </c>
      <c r="J1358" s="6" t="n">
        <v>351380</v>
      </c>
      <c r="K1358" s="4" t="s">
        <v>8888</v>
      </c>
      <c r="L1358" s="7" t="n">
        <v>42685</v>
      </c>
      <c r="M1358" s="4" t="s">
        <v>1874</v>
      </c>
      <c r="N1358" s="4" t="s">
        <v>5268</v>
      </c>
      <c r="O1358" s="4" t="s">
        <v>8889</v>
      </c>
      <c r="P1358" s="4" t="s">
        <v>8890</v>
      </c>
      <c r="Q1358" s="0" t="n">
        <f aca="false">LOOKUP(A1358,'budget_gross.tsv'!A$2:A$8468,'budget_gross.tsv'!B$2:B$8468)</f>
        <v>47000000</v>
      </c>
      <c r="R1358" s="0" t="n">
        <f aca="false">LOOKUP(A1358,'budget_gross.tsv'!A$2:A$8468,'budget_gross.tsv'!C$2:C$8468)</f>
        <v>100546139</v>
      </c>
      <c r="S1358" s="8" t="n">
        <f aca="false">R1358-Q1358</f>
        <v>53546139</v>
      </c>
      <c r="T1358" s="8" t="n">
        <f aca="false">R1358/Q1358</f>
        <v>2.13927955319149</v>
      </c>
      <c r="U1358" s="9" t="n">
        <f aca="false">Q1358*1.02</f>
        <v>47940000</v>
      </c>
      <c r="V1358" s="9" t="n">
        <f aca="false">R1358*1.02</f>
        <v>102557061.78</v>
      </c>
      <c r="W1358" s="1" t="n">
        <f aca="false">R1358/Q1358</f>
        <v>2.13927955319149</v>
      </c>
      <c r="X1358" s="0" t="n">
        <v>3</v>
      </c>
    </row>
    <row r="1359" customFormat="false" ht="17" hidden="false" customHeight="false" outlineLevel="0" collapsed="false">
      <c r="A1359" s="4" t="s">
        <v>8891</v>
      </c>
      <c r="B1359" s="4" t="s">
        <v>8892</v>
      </c>
      <c r="C1359" s="4" t="s">
        <v>8893</v>
      </c>
      <c r="D1359" s="4" t="s">
        <v>4016</v>
      </c>
      <c r="E1359" s="4" t="n">
        <v>4.6</v>
      </c>
      <c r="F1359" s="4" t="n">
        <v>25</v>
      </c>
      <c r="G1359" s="7" t="n">
        <v>42794</v>
      </c>
      <c r="H1359" s="4" t="s">
        <v>3825</v>
      </c>
      <c r="I1359" s="4" t="s">
        <v>8894</v>
      </c>
      <c r="J1359" s="6" t="n">
        <v>5622</v>
      </c>
      <c r="K1359" s="4" t="s">
        <v>8895</v>
      </c>
      <c r="L1359" s="7" t="n">
        <v>42685</v>
      </c>
      <c r="M1359" s="4" t="s">
        <v>1512</v>
      </c>
      <c r="N1359" s="4" t="s">
        <v>1525</v>
      </c>
      <c r="O1359" s="4" t="s">
        <v>90</v>
      </c>
      <c r="P1359" s="4" t="s">
        <v>8896</v>
      </c>
      <c r="Q1359" s="0" t="n">
        <f aca="false">LOOKUP(A1359,'budget_gross.tsv'!A$2:A$8468,'budget_gross.tsv'!B$2:B$8468)</f>
        <v>10000000</v>
      </c>
      <c r="R1359" s="0" t="n">
        <f aca="false">LOOKUP(A1359,'budget_gross.tsv'!A$2:A$8468,'budget_gross.tsv'!C$2:C$8468)</f>
        <v>6883951</v>
      </c>
      <c r="S1359" s="8" t="n">
        <f aca="false">R1359-Q1359</f>
        <v>-3116049</v>
      </c>
      <c r="T1359" s="8" t="n">
        <f aca="false">R1359/Q1359</f>
        <v>0.6883951</v>
      </c>
      <c r="U1359" s="9" t="n">
        <f aca="false">Q1359*1.02</f>
        <v>10200000</v>
      </c>
      <c r="V1359" s="9" t="n">
        <f aca="false">R1359*1.02</f>
        <v>7021630.02</v>
      </c>
      <c r="W1359" s="1" t="n">
        <f aca="false">R1359/Q1359</f>
        <v>0.6883951</v>
      </c>
      <c r="X1359" s="0" t="n">
        <v>1</v>
      </c>
    </row>
    <row r="1360" customFormat="false" ht="17" hidden="false" customHeight="false" outlineLevel="0" collapsed="false">
      <c r="A1360" s="4" t="s">
        <v>8897</v>
      </c>
      <c r="B1360" s="4" t="s">
        <v>8898</v>
      </c>
      <c r="C1360" s="4" t="s">
        <v>8899</v>
      </c>
      <c r="D1360" s="4" t="s">
        <v>4016</v>
      </c>
      <c r="E1360" s="4" t="n">
        <v>7.4</v>
      </c>
      <c r="F1360" s="4" t="n">
        <v>66</v>
      </c>
      <c r="G1360" s="7" t="n">
        <v>42822</v>
      </c>
      <c r="H1360" s="4" t="s">
        <v>2273</v>
      </c>
      <c r="I1360" s="4" t="s">
        <v>8900</v>
      </c>
      <c r="J1360" s="6" t="n">
        <v>236511</v>
      </c>
      <c r="K1360" s="4" t="s">
        <v>2611</v>
      </c>
      <c r="L1360" s="7" t="n">
        <v>42692</v>
      </c>
      <c r="M1360" s="4" t="s">
        <v>577</v>
      </c>
      <c r="N1360" s="4" t="s">
        <v>306</v>
      </c>
      <c r="O1360" s="4" t="s">
        <v>8901</v>
      </c>
      <c r="P1360" s="4" t="s">
        <v>8902</v>
      </c>
      <c r="Q1360" s="0" t="n">
        <f aca="false">LOOKUP(A1360,'budget_gross.tsv'!A$2:A$8468,'budget_gross.tsv'!B$2:B$8468)</f>
        <v>180000000</v>
      </c>
      <c r="R1360" s="0" t="n">
        <f aca="false">LOOKUP(A1360,'budget_gross.tsv'!A$2:A$8468,'budget_gross.tsv'!C$2:C$8468)</f>
        <v>234037575</v>
      </c>
      <c r="S1360" s="8" t="n">
        <f aca="false">R1360-Q1360</f>
        <v>54037575</v>
      </c>
      <c r="T1360" s="8" t="n">
        <f aca="false">R1360/Q1360</f>
        <v>1.30020875</v>
      </c>
      <c r="U1360" s="9" t="n">
        <f aca="false">Q1360*1.02</f>
        <v>183600000</v>
      </c>
      <c r="V1360" s="9" t="n">
        <f aca="false">R1360*1.02</f>
        <v>238718326.5</v>
      </c>
      <c r="W1360" s="1" t="n">
        <f aca="false">R1360/Q1360</f>
        <v>1.30020875</v>
      </c>
      <c r="X1360" s="0" t="n">
        <v>2</v>
      </c>
    </row>
    <row r="1361" customFormat="false" ht="17" hidden="false" customHeight="false" outlineLevel="0" collapsed="false">
      <c r="A1361" s="4" t="s">
        <v>8903</v>
      </c>
      <c r="B1361" s="4" t="s">
        <v>8904</v>
      </c>
      <c r="C1361" s="4" t="s">
        <v>8905</v>
      </c>
      <c r="D1361" s="4" t="s">
        <v>4016</v>
      </c>
      <c r="E1361" s="4" t="n">
        <v>5.7</v>
      </c>
      <c r="F1361" s="4" t="n">
        <v>60</v>
      </c>
      <c r="G1361" s="7" t="n">
        <v>42794</v>
      </c>
      <c r="H1361" s="4" t="s">
        <v>95</v>
      </c>
      <c r="I1361" s="4" t="s">
        <v>8906</v>
      </c>
      <c r="J1361" s="6" t="n">
        <v>3953</v>
      </c>
      <c r="K1361" s="4" t="s">
        <v>8907</v>
      </c>
      <c r="L1361" s="7" t="n">
        <v>42697</v>
      </c>
      <c r="M1361" s="4" t="s">
        <v>808</v>
      </c>
      <c r="N1361" s="4" t="s">
        <v>437</v>
      </c>
      <c r="O1361" s="4" t="s">
        <v>8908</v>
      </c>
      <c r="P1361" s="4" t="s">
        <v>8909</v>
      </c>
      <c r="Q1361" s="0" t="n">
        <f aca="false">LOOKUP(A1361,'budget_gross.tsv'!A$2:A$8468,'budget_gross.tsv'!B$2:B$8468)</f>
        <v>25000000</v>
      </c>
      <c r="R1361" s="0" t="n">
        <f aca="false">LOOKUP(A1361,'budget_gross.tsv'!A$2:A$8468,'budget_gross.tsv'!C$2:C$8468)</f>
        <v>3647836</v>
      </c>
      <c r="S1361" s="8" t="n">
        <f aca="false">R1361-Q1361</f>
        <v>-21352164</v>
      </c>
      <c r="T1361" s="8" t="n">
        <f aca="false">R1361/Q1361</f>
        <v>0.14591344</v>
      </c>
      <c r="U1361" s="9" t="n">
        <f aca="false">Q1361*1.02</f>
        <v>25500000</v>
      </c>
      <c r="V1361" s="9" t="n">
        <f aca="false">R1361*1.02</f>
        <v>3720792.72</v>
      </c>
      <c r="W1361" s="1" t="n">
        <f aca="false">R1361/Q1361</f>
        <v>0.14591344</v>
      </c>
      <c r="X1361" s="0" t="n">
        <v>1</v>
      </c>
    </row>
    <row r="1362" customFormat="false" ht="17" hidden="false" customHeight="false" outlineLevel="0" collapsed="false">
      <c r="A1362" s="4" t="s">
        <v>8910</v>
      </c>
      <c r="B1362" s="4" t="s">
        <v>8911</v>
      </c>
      <c r="C1362" s="4" t="s">
        <v>8912</v>
      </c>
      <c r="D1362" s="4" t="s">
        <v>4016</v>
      </c>
      <c r="E1362" s="4" t="n">
        <v>5.2</v>
      </c>
      <c r="F1362" s="4" t="n">
        <v>30</v>
      </c>
      <c r="G1362" s="4" t="s">
        <v>28</v>
      </c>
      <c r="H1362" s="4" t="s">
        <v>28</v>
      </c>
      <c r="I1362" s="4" t="s">
        <v>8913</v>
      </c>
      <c r="J1362" s="6" t="n">
        <v>6271</v>
      </c>
      <c r="K1362" s="4" t="s">
        <v>2861</v>
      </c>
      <c r="L1362" s="7" t="n">
        <v>42706</v>
      </c>
      <c r="M1362" s="4" t="s">
        <v>1512</v>
      </c>
      <c r="N1362" s="4" t="s">
        <v>4788</v>
      </c>
      <c r="O1362" s="4" t="s">
        <v>28</v>
      </c>
      <c r="P1362" s="4" t="s">
        <v>8914</v>
      </c>
      <c r="Q1362" s="0" t="n">
        <f aca="false">LOOKUP(A1362,'budget_gross.tsv'!A$2:A$8468,'budget_gross.tsv'!B$2:B$8468)</f>
        <v>5000000</v>
      </c>
      <c r="R1362" s="0" t="n">
        <f aca="false">LOOKUP(A1362,'budget_gross.tsv'!A$2:A$8468,'budget_gross.tsv'!C$2:C$8468)</f>
        <v>4790573</v>
      </c>
      <c r="S1362" s="8" t="n">
        <f aca="false">R1362-Q1362</f>
        <v>-209427</v>
      </c>
      <c r="T1362" s="8" t="n">
        <f aca="false">R1362/Q1362</f>
        <v>0.9581146</v>
      </c>
      <c r="U1362" s="9" t="n">
        <f aca="false">Q1362*1.02</f>
        <v>5100000</v>
      </c>
      <c r="V1362" s="9" t="n">
        <f aca="false">R1362*1.02</f>
        <v>4886384.46</v>
      </c>
      <c r="W1362" s="1" t="n">
        <f aca="false">R1362/Q1362</f>
        <v>0.9581146</v>
      </c>
      <c r="X1362" s="0" t="n">
        <v>1</v>
      </c>
    </row>
    <row r="1363" customFormat="false" ht="17" hidden="false" customHeight="false" outlineLevel="0" collapsed="false">
      <c r="A1363" s="4" t="s">
        <v>8915</v>
      </c>
      <c r="B1363" s="4" t="s">
        <v>8916</v>
      </c>
      <c r="C1363" s="4" t="s">
        <v>8917</v>
      </c>
      <c r="D1363" s="4" t="s">
        <v>4016</v>
      </c>
      <c r="E1363" s="4" t="n">
        <v>4.7</v>
      </c>
      <c r="F1363" s="4" t="s">
        <v>28</v>
      </c>
      <c r="G1363" s="7" t="n">
        <v>42829</v>
      </c>
      <c r="H1363" s="4" t="s">
        <v>8918</v>
      </c>
      <c r="I1363" s="4" t="s">
        <v>8919</v>
      </c>
      <c r="J1363" s="4" t="n">
        <v>178</v>
      </c>
      <c r="K1363" s="4" t="s">
        <v>8920</v>
      </c>
      <c r="L1363" s="7" t="n">
        <v>42713</v>
      </c>
      <c r="M1363" s="4" t="s">
        <v>313</v>
      </c>
      <c r="N1363" s="4" t="s">
        <v>428</v>
      </c>
      <c r="O1363" s="4" t="s">
        <v>28</v>
      </c>
      <c r="Q1363" s="0" t="n">
        <f aca="false">LOOKUP(A1363,'budget_gross.tsv'!A$2:A$8468,'budget_gross.tsv'!B$2:B$8468)</f>
        <v>3000000</v>
      </c>
      <c r="R1363" s="0" t="n">
        <f aca="false">LOOKUP(A1363,'budget_gross.tsv'!A$2:A$8468,'budget_gross.tsv'!C$2:C$8468)</f>
        <v>320676</v>
      </c>
      <c r="S1363" s="8" t="n">
        <f aca="false">R1363-Q1363</f>
        <v>-2679324</v>
      </c>
      <c r="T1363" s="8" t="n">
        <f aca="false">R1363/Q1363</f>
        <v>0.106892</v>
      </c>
      <c r="U1363" s="9" t="n">
        <f aca="false">Q1363*1.02</f>
        <v>3060000</v>
      </c>
      <c r="V1363" s="9" t="n">
        <f aca="false">R1363*1.02</f>
        <v>327089.52</v>
      </c>
      <c r="W1363" s="1" t="n">
        <f aca="false">R1363/Q1363</f>
        <v>0.106892</v>
      </c>
      <c r="X1363" s="0" t="n">
        <v>1</v>
      </c>
    </row>
    <row r="1364" customFormat="false" ht="17" hidden="false" customHeight="false" outlineLevel="0" collapsed="false">
      <c r="A1364" s="4" t="s">
        <v>8921</v>
      </c>
      <c r="B1364" s="4" t="s">
        <v>8922</v>
      </c>
      <c r="C1364" s="4" t="s">
        <v>8923</v>
      </c>
      <c r="D1364" s="4" t="s">
        <v>4016</v>
      </c>
      <c r="E1364" s="4" t="n">
        <v>7.9</v>
      </c>
      <c r="F1364" s="4" t="n">
        <v>65</v>
      </c>
      <c r="G1364" s="7" t="n">
        <v>42829</v>
      </c>
      <c r="H1364" s="4" t="s">
        <v>147</v>
      </c>
      <c r="I1364" s="4" t="s">
        <v>8924</v>
      </c>
      <c r="J1364" s="6" t="n">
        <v>329408</v>
      </c>
      <c r="K1364" s="4" t="s">
        <v>7821</v>
      </c>
      <c r="L1364" s="7" t="n">
        <v>42720</v>
      </c>
      <c r="M1364" s="4" t="s">
        <v>577</v>
      </c>
      <c r="N1364" s="4" t="s">
        <v>1406</v>
      </c>
      <c r="O1364" s="4" t="s">
        <v>8925</v>
      </c>
      <c r="P1364" s="4" t="s">
        <v>8926</v>
      </c>
      <c r="Q1364" s="0" t="n">
        <f aca="false">LOOKUP(A1364,'budget_gross.tsv'!A$2:A$8468,'budget_gross.tsv'!B$2:B$8468)</f>
        <v>200000000</v>
      </c>
      <c r="R1364" s="0" t="n">
        <f aca="false">LOOKUP(A1364,'budget_gross.tsv'!A$2:A$8468,'budget_gross.tsv'!C$2:C$8468)</f>
        <v>532177324</v>
      </c>
      <c r="S1364" s="8" t="n">
        <f aca="false">R1364-Q1364</f>
        <v>332177324</v>
      </c>
      <c r="T1364" s="8" t="n">
        <f aca="false">R1364/Q1364</f>
        <v>2.66088662</v>
      </c>
      <c r="U1364" s="9" t="n">
        <f aca="false">Q1364*1.02</f>
        <v>204000000</v>
      </c>
      <c r="V1364" s="9" t="n">
        <f aca="false">R1364*1.02</f>
        <v>542820870.48</v>
      </c>
      <c r="W1364" s="1" t="n">
        <f aca="false">R1364/Q1364</f>
        <v>2.66088662</v>
      </c>
      <c r="X1364" s="0" t="n">
        <v>3</v>
      </c>
    </row>
    <row r="1365" customFormat="false" ht="17" hidden="false" customHeight="false" outlineLevel="0" collapsed="false">
      <c r="A1365" s="4" t="s">
        <v>8927</v>
      </c>
      <c r="B1365" s="4" t="s">
        <v>8928</v>
      </c>
      <c r="C1365" s="4" t="s">
        <v>8929</v>
      </c>
      <c r="D1365" s="4" t="s">
        <v>4016</v>
      </c>
      <c r="E1365" s="4" t="n">
        <v>7</v>
      </c>
      <c r="F1365" s="4" t="n">
        <v>41</v>
      </c>
      <c r="G1365" s="7" t="n">
        <v>42808</v>
      </c>
      <c r="H1365" s="4" t="s">
        <v>2153</v>
      </c>
      <c r="I1365" s="4" t="s">
        <v>8930</v>
      </c>
      <c r="J1365" s="6" t="n">
        <v>200214</v>
      </c>
      <c r="K1365" s="4" t="s">
        <v>8073</v>
      </c>
      <c r="L1365" s="7" t="n">
        <v>42725</v>
      </c>
      <c r="M1365" s="4" t="s">
        <v>1874</v>
      </c>
      <c r="N1365" s="4" t="s">
        <v>4254</v>
      </c>
      <c r="O1365" s="4" t="s">
        <v>8931</v>
      </c>
      <c r="P1365" s="4" t="s">
        <v>8932</v>
      </c>
      <c r="Q1365" s="0" t="n">
        <f aca="false">LOOKUP(A1365,'budget_gross.tsv'!A$2:A$8468,'budget_gross.tsv'!B$2:B$8468)</f>
        <v>110000000</v>
      </c>
      <c r="R1365" s="0" t="n">
        <f aca="false">LOOKUP(A1365,'budget_gross.tsv'!A$2:A$8468,'budget_gross.tsv'!C$2:C$8468)</f>
        <v>100014699</v>
      </c>
      <c r="S1365" s="8" t="n">
        <f aca="false">R1365-Q1365</f>
        <v>-9985301</v>
      </c>
      <c r="T1365" s="8" t="n">
        <f aca="false">R1365/Q1365</f>
        <v>0.909224536363636</v>
      </c>
      <c r="U1365" s="9" t="n">
        <f aca="false">Q1365*1.02</f>
        <v>112200000</v>
      </c>
      <c r="V1365" s="9" t="n">
        <f aca="false">R1365*1.02</f>
        <v>102014992.98</v>
      </c>
      <c r="W1365" s="1" t="n">
        <f aca="false">R1365/Q1365</f>
        <v>0.909224536363636</v>
      </c>
      <c r="X1365" s="0" t="n">
        <v>1</v>
      </c>
    </row>
    <row r="1366" customFormat="false" ht="17" hidden="false" customHeight="false" outlineLevel="0" collapsed="false">
      <c r="A1366" s="4" t="s">
        <v>8933</v>
      </c>
      <c r="B1366" s="4" t="s">
        <v>8934</v>
      </c>
      <c r="C1366" s="4" t="s">
        <v>8935</v>
      </c>
      <c r="D1366" s="4" t="s">
        <v>4016</v>
      </c>
      <c r="E1366" s="4" t="n">
        <v>5.9</v>
      </c>
      <c r="F1366" s="4" t="n">
        <v>36</v>
      </c>
      <c r="G1366" s="7" t="n">
        <v>42815</v>
      </c>
      <c r="H1366" s="4" t="s">
        <v>95</v>
      </c>
      <c r="I1366" s="4" t="s">
        <v>8936</v>
      </c>
      <c r="J1366" s="6" t="n">
        <v>118656</v>
      </c>
      <c r="K1366" s="4" t="s">
        <v>1591</v>
      </c>
      <c r="L1366" s="7" t="n">
        <v>42725</v>
      </c>
      <c r="M1366" s="4" t="s">
        <v>831</v>
      </c>
      <c r="N1366" s="4" t="s">
        <v>1130</v>
      </c>
      <c r="O1366" s="4" t="s">
        <v>117</v>
      </c>
      <c r="P1366" s="4" t="s">
        <v>8937</v>
      </c>
      <c r="Q1366" s="0" t="n">
        <f aca="false">LOOKUP(A1366,'budget_gross.tsv'!A$2:A$8468,'budget_gross.tsv'!B$2:B$8468)</f>
        <v>125000000</v>
      </c>
      <c r="R1366" s="0" t="n">
        <f aca="false">LOOKUP(A1366,'budget_gross.tsv'!A$2:A$8468,'budget_gross.tsv'!C$2:C$8468)</f>
        <v>54645723</v>
      </c>
      <c r="S1366" s="8" t="n">
        <f aca="false">R1366-Q1366</f>
        <v>-70354277</v>
      </c>
      <c r="T1366" s="8" t="n">
        <f aca="false">R1366/Q1366</f>
        <v>0.437165784</v>
      </c>
      <c r="U1366" s="9" t="n">
        <f aca="false">Q1366*1.02</f>
        <v>127500000</v>
      </c>
      <c r="V1366" s="9" t="n">
        <f aca="false">R1366*1.02</f>
        <v>55738637.46</v>
      </c>
      <c r="W1366" s="1" t="n">
        <f aca="false">R1366/Q1366</f>
        <v>0.437165784</v>
      </c>
      <c r="X1366" s="0" t="n">
        <v>1</v>
      </c>
    </row>
    <row r="1367" customFormat="false" ht="17" hidden="false" customHeight="false" outlineLevel="0" collapsed="false">
      <c r="A1367" s="4" t="s">
        <v>8938</v>
      </c>
      <c r="B1367" s="4" t="s">
        <v>8939</v>
      </c>
      <c r="C1367" s="4" t="s">
        <v>8940</v>
      </c>
      <c r="D1367" s="4" t="s">
        <v>4016</v>
      </c>
      <c r="E1367" s="4" t="n">
        <v>7.3</v>
      </c>
      <c r="F1367" s="4" t="n">
        <v>79</v>
      </c>
      <c r="G1367" s="7" t="n">
        <v>42808</v>
      </c>
      <c r="H1367" s="4" t="s">
        <v>194</v>
      </c>
      <c r="I1367" s="4" t="s">
        <v>8941</v>
      </c>
      <c r="J1367" s="6" t="n">
        <v>52921</v>
      </c>
      <c r="K1367" s="4" t="s">
        <v>8942</v>
      </c>
      <c r="L1367" s="7" t="n">
        <v>42729</v>
      </c>
      <c r="M1367" s="4" t="s">
        <v>4917</v>
      </c>
      <c r="N1367" s="4" t="s">
        <v>446</v>
      </c>
      <c r="O1367" s="4" t="s">
        <v>8943</v>
      </c>
      <c r="P1367" s="4" t="s">
        <v>8944</v>
      </c>
      <c r="Q1367" s="0" t="n">
        <f aca="false">LOOKUP(A1367,'budget_gross.tsv'!A$2:A$8468,'budget_gross.tsv'!B$2:B$8468)</f>
        <v>24000000</v>
      </c>
      <c r="R1367" s="0" t="n">
        <f aca="false">LOOKUP(A1367,'budget_gross.tsv'!A$2:A$8468,'budget_gross.tsv'!C$2:C$8468)</f>
        <v>57642961</v>
      </c>
      <c r="S1367" s="8" t="n">
        <f aca="false">R1367-Q1367</f>
        <v>33642961</v>
      </c>
      <c r="T1367" s="8" t="n">
        <f aca="false">R1367/Q1367</f>
        <v>2.40179004166667</v>
      </c>
      <c r="U1367" s="9" t="n">
        <f aca="false">Q1367*1.02</f>
        <v>24480000</v>
      </c>
      <c r="V1367" s="9" t="n">
        <f aca="false">R1367*1.02</f>
        <v>58795820.22</v>
      </c>
      <c r="W1367" s="1" t="n">
        <f aca="false">R1367/Q1367</f>
        <v>2.40179004166667</v>
      </c>
      <c r="X1367" s="0" t="n">
        <v>3</v>
      </c>
    </row>
    <row r="1368" customFormat="false" ht="17" hidden="false" customHeight="false" outlineLevel="0" collapsed="false">
      <c r="A1368" s="4" t="s">
        <v>8945</v>
      </c>
      <c r="B1368" s="4" t="s">
        <v>8946</v>
      </c>
      <c r="C1368" s="4" t="s">
        <v>8947</v>
      </c>
      <c r="D1368" s="4" t="s">
        <v>4016</v>
      </c>
      <c r="E1368" s="4" t="n">
        <v>8.1</v>
      </c>
      <c r="F1368" s="4" t="n">
        <v>69</v>
      </c>
      <c r="G1368" s="7" t="n">
        <v>42836</v>
      </c>
      <c r="H1368" s="4" t="s">
        <v>8948</v>
      </c>
      <c r="I1368" s="4" t="s">
        <v>8949</v>
      </c>
      <c r="J1368" s="6" t="n">
        <v>104629</v>
      </c>
      <c r="K1368" s="4" t="s">
        <v>8950</v>
      </c>
      <c r="L1368" s="7" t="n">
        <v>42741</v>
      </c>
      <c r="M1368" s="4" t="s">
        <v>355</v>
      </c>
      <c r="N1368" s="4" t="s">
        <v>52</v>
      </c>
      <c r="O1368" s="4" t="s">
        <v>8951</v>
      </c>
      <c r="P1368" s="4" t="s">
        <v>8952</v>
      </c>
      <c r="Q1368" s="0" t="n">
        <f aca="false">LOOKUP(A1368,'budget_gross.tsv'!A$2:A$8468,'budget_gross.tsv'!B$2:B$8468)</f>
        <v>12000000</v>
      </c>
      <c r="R1368" s="0" t="n">
        <f aca="false">LOOKUP(A1368,'budget_gross.tsv'!A$2:A$8468,'budget_gross.tsv'!C$2:C$8468)</f>
        <v>51694854</v>
      </c>
      <c r="S1368" s="8" t="n">
        <f aca="false">R1368-Q1368</f>
        <v>39694854</v>
      </c>
      <c r="T1368" s="8" t="n">
        <f aca="false">R1368/Q1368</f>
        <v>4.3079045</v>
      </c>
      <c r="U1368" s="9" t="n">
        <f aca="false">Q1368</f>
        <v>12000000</v>
      </c>
      <c r="V1368" s="9" t="n">
        <f aca="false">R1368</f>
        <v>51694854</v>
      </c>
      <c r="W1368" s="1" t="n">
        <f aca="false">R1368/Q1368</f>
        <v>4.3079045</v>
      </c>
      <c r="X1368" s="0" t="n">
        <v>4</v>
      </c>
    </row>
    <row r="1369" customFormat="false" ht="17" hidden="false" customHeight="false" outlineLevel="0" collapsed="false">
      <c r="A1369" s="4" t="s">
        <v>8953</v>
      </c>
      <c r="B1369" s="4" t="s">
        <v>8954</v>
      </c>
      <c r="C1369" s="4" t="s">
        <v>8955</v>
      </c>
      <c r="D1369" s="4" t="s">
        <v>4016</v>
      </c>
      <c r="E1369" s="4" t="n">
        <v>7.5</v>
      </c>
      <c r="F1369" s="4" t="n">
        <v>76</v>
      </c>
      <c r="G1369" s="7" t="n">
        <v>42822</v>
      </c>
      <c r="H1369" s="4" t="s">
        <v>1432</v>
      </c>
      <c r="I1369" s="4" t="s">
        <v>8956</v>
      </c>
      <c r="J1369" s="6" t="n">
        <v>38853</v>
      </c>
      <c r="K1369" s="4" t="s">
        <v>7189</v>
      </c>
      <c r="L1369" s="7" t="n">
        <v>42741</v>
      </c>
      <c r="M1369" s="4" t="s">
        <v>2069</v>
      </c>
      <c r="N1369" s="4" t="s">
        <v>6471</v>
      </c>
      <c r="O1369" s="4" t="s">
        <v>8957</v>
      </c>
      <c r="P1369" s="4" t="s">
        <v>8958</v>
      </c>
      <c r="Q1369" s="0" t="n">
        <f aca="false">LOOKUP(A1369,'budget_gross.tsv'!A$2:A$8468,'budget_gross.tsv'!B$2:B$8468)</f>
        <v>43000000</v>
      </c>
      <c r="R1369" s="0" t="n">
        <f aca="false">LOOKUP(A1369,'budget_gross.tsv'!A$2:A$8468,'budget_gross.tsv'!C$2:C$8468)</f>
        <v>3730982</v>
      </c>
      <c r="S1369" s="8" t="n">
        <f aca="false">R1369-Q1369</f>
        <v>-39269018</v>
      </c>
      <c r="T1369" s="8" t="n">
        <f aca="false">R1369/Q1369</f>
        <v>0.086767023255814</v>
      </c>
      <c r="U1369" s="9" t="n">
        <f aca="false">Q1369</f>
        <v>43000000</v>
      </c>
      <c r="V1369" s="9" t="n">
        <f aca="false">R1369</f>
        <v>3730982</v>
      </c>
      <c r="W1369" s="1" t="n">
        <f aca="false">R1369/Q1369</f>
        <v>0.086767023255814</v>
      </c>
      <c r="X1369" s="0" t="n">
        <v>1</v>
      </c>
    </row>
    <row r="1370" customFormat="false" ht="17" hidden="false" customHeight="false" outlineLevel="0" collapsed="false">
      <c r="A1370" s="4" t="s">
        <v>8959</v>
      </c>
      <c r="B1370" s="4" t="s">
        <v>8960</v>
      </c>
      <c r="C1370" s="4" t="s">
        <v>8961</v>
      </c>
      <c r="D1370" s="4" t="s">
        <v>4016</v>
      </c>
      <c r="E1370" s="4" t="n">
        <v>4.3</v>
      </c>
      <c r="F1370" s="4" t="n">
        <v>37</v>
      </c>
      <c r="G1370" s="7" t="n">
        <v>42850</v>
      </c>
      <c r="H1370" s="4" t="s">
        <v>8407</v>
      </c>
      <c r="I1370" s="4" t="s">
        <v>8962</v>
      </c>
      <c r="J1370" s="6" t="n">
        <v>7482</v>
      </c>
      <c r="K1370" s="4" t="s">
        <v>8963</v>
      </c>
      <c r="L1370" s="7" t="n">
        <v>42748</v>
      </c>
      <c r="M1370" s="4" t="s">
        <v>42</v>
      </c>
      <c r="N1370" s="4" t="s">
        <v>4788</v>
      </c>
      <c r="O1370" s="4" t="s">
        <v>28</v>
      </c>
      <c r="P1370" s="4" t="s">
        <v>8964</v>
      </c>
      <c r="Q1370" s="0" t="n">
        <f aca="false">LOOKUP(A1370,'budget_gross.tsv'!A$2:A$8468,'budget_gross.tsv'!B$2:B$8468)</f>
        <v>7400000</v>
      </c>
      <c r="R1370" s="0" t="n">
        <f aca="false">LOOKUP(A1370,'budget_gross.tsv'!A$2:A$8468,'budget_gross.tsv'!C$2:C$8468)</f>
        <v>22377458</v>
      </c>
      <c r="S1370" s="8" t="n">
        <f aca="false">R1370-Q1370</f>
        <v>14977458</v>
      </c>
      <c r="T1370" s="8" t="n">
        <f aca="false">R1370/Q1370</f>
        <v>3.02398081081081</v>
      </c>
      <c r="U1370" s="9" t="n">
        <f aca="false">Q1370</f>
        <v>7400000</v>
      </c>
      <c r="V1370" s="9" t="n">
        <f aca="false">R1370</f>
        <v>22377458</v>
      </c>
      <c r="W1370" s="1" t="n">
        <f aca="false">R1370/Q1370</f>
        <v>3.02398081081081</v>
      </c>
      <c r="X1370" s="0" t="n">
        <v>3</v>
      </c>
    </row>
    <row r="1371" customFormat="false" ht="17" hidden="false" customHeight="false" outlineLevel="0" collapsed="false">
      <c r="A1371" s="4" t="s">
        <v>8965</v>
      </c>
      <c r="B1371" s="4" t="s">
        <v>8966</v>
      </c>
      <c r="C1371" s="4" t="s">
        <v>8967</v>
      </c>
      <c r="D1371" s="4" t="s">
        <v>4016</v>
      </c>
      <c r="E1371" s="4" t="n">
        <v>7.3</v>
      </c>
      <c r="F1371" s="4" t="n">
        <v>62</v>
      </c>
      <c r="G1371" s="7" t="n">
        <v>42843</v>
      </c>
      <c r="H1371" s="4" t="s">
        <v>86</v>
      </c>
      <c r="I1371" s="4" t="s">
        <v>8968</v>
      </c>
      <c r="J1371" s="6" t="n">
        <v>171106</v>
      </c>
      <c r="K1371" s="4" t="s">
        <v>2847</v>
      </c>
      <c r="L1371" s="7" t="n">
        <v>42755</v>
      </c>
      <c r="M1371" s="4" t="s">
        <v>871</v>
      </c>
      <c r="N1371" s="4" t="s">
        <v>4788</v>
      </c>
      <c r="O1371" s="4" t="s">
        <v>34</v>
      </c>
      <c r="P1371" s="4" t="s">
        <v>8969</v>
      </c>
      <c r="Q1371" s="0" t="n">
        <f aca="false">LOOKUP(A1371,'budget_gross.tsv'!A$2:A$8468,'budget_gross.tsv'!B$2:B$8468)</f>
        <v>9000000</v>
      </c>
      <c r="R1371" s="0" t="n">
        <f aca="false">LOOKUP(A1371,'budget_gross.tsv'!A$2:A$8468,'budget_gross.tsv'!C$2:C$8468)</f>
        <v>138141585</v>
      </c>
      <c r="S1371" s="8" t="n">
        <f aca="false">R1371-Q1371</f>
        <v>129141585</v>
      </c>
      <c r="T1371" s="8" t="n">
        <f aca="false">R1371/Q1371</f>
        <v>15.349065</v>
      </c>
      <c r="U1371" s="9" t="n">
        <f aca="false">Q1371</f>
        <v>9000000</v>
      </c>
      <c r="V1371" s="9" t="n">
        <f aca="false">R1371</f>
        <v>138141585</v>
      </c>
      <c r="W1371" s="1" t="n">
        <f aca="false">R1371/Q1371</f>
        <v>15.349065</v>
      </c>
      <c r="X1371" s="0" t="n">
        <v>4</v>
      </c>
    </row>
    <row r="1372" customFormat="false" ht="17" hidden="false" customHeight="false" outlineLevel="0" collapsed="false">
      <c r="A1372" s="4" t="s">
        <v>8970</v>
      </c>
      <c r="B1372" s="4" t="s">
        <v>8971</v>
      </c>
      <c r="C1372" s="4" t="s">
        <v>8972</v>
      </c>
      <c r="D1372" s="4" t="s">
        <v>4016</v>
      </c>
      <c r="E1372" s="4" t="n">
        <v>5.2</v>
      </c>
      <c r="F1372" s="4" t="n">
        <v>42</v>
      </c>
      <c r="G1372" s="7" t="n">
        <v>42871</v>
      </c>
      <c r="H1372" s="4" t="s">
        <v>194</v>
      </c>
      <c r="I1372" s="4" t="s">
        <v>8973</v>
      </c>
      <c r="J1372" s="6" t="n">
        <v>47690</v>
      </c>
      <c r="K1372" s="4" t="s">
        <v>5345</v>
      </c>
      <c r="L1372" s="7" t="n">
        <v>42755</v>
      </c>
      <c r="M1372" s="4" t="s">
        <v>1369</v>
      </c>
      <c r="N1372" s="4" t="s">
        <v>5403</v>
      </c>
      <c r="O1372" s="4" t="s">
        <v>28</v>
      </c>
      <c r="P1372" s="4" t="s">
        <v>8974</v>
      </c>
      <c r="Q1372" s="0" t="n">
        <f aca="false">LOOKUP(A1372,'budget_gross.tsv'!A$2:A$8468,'budget_gross.tsv'!B$2:B$8468)</f>
        <v>85000000</v>
      </c>
      <c r="R1372" s="0" t="n">
        <f aca="false">LOOKUP(A1372,'budget_gross.tsv'!A$2:A$8468,'budget_gross.tsv'!C$2:C$8468)</f>
        <v>44898413</v>
      </c>
      <c r="S1372" s="8" t="n">
        <f aca="false">R1372-Q1372</f>
        <v>-40101587</v>
      </c>
      <c r="T1372" s="8" t="n">
        <f aca="false">R1372/Q1372</f>
        <v>0.528216623529412</v>
      </c>
      <c r="U1372" s="9" t="n">
        <f aca="false">Q1372</f>
        <v>85000000</v>
      </c>
      <c r="V1372" s="9" t="n">
        <f aca="false">R1372</f>
        <v>44898413</v>
      </c>
      <c r="W1372" s="1" t="n">
        <f aca="false">R1372/Q1372</f>
        <v>0.528216623529412</v>
      </c>
      <c r="X1372" s="0" t="n">
        <v>1</v>
      </c>
    </row>
    <row r="1373" customFormat="false" ht="17" hidden="false" customHeight="false" outlineLevel="0" collapsed="false">
      <c r="A1373" s="4" t="s">
        <v>8975</v>
      </c>
      <c r="B1373" s="4" t="s">
        <v>8976</v>
      </c>
      <c r="C1373" s="4" t="s">
        <v>8977</v>
      </c>
      <c r="D1373" s="4" t="s">
        <v>4016</v>
      </c>
      <c r="E1373" s="4" t="n">
        <v>7.2</v>
      </c>
      <c r="F1373" s="4" t="n">
        <v>66</v>
      </c>
      <c r="G1373" s="7" t="n">
        <v>42843</v>
      </c>
      <c r="H1373" s="4" t="s">
        <v>2461</v>
      </c>
      <c r="I1373" s="4" t="s">
        <v>8978</v>
      </c>
      <c r="J1373" s="6" t="n">
        <v>37127</v>
      </c>
      <c r="K1373" s="4" t="s">
        <v>5805</v>
      </c>
      <c r="L1373" s="7" t="n">
        <v>42755</v>
      </c>
      <c r="M1373" s="4" t="s">
        <v>831</v>
      </c>
      <c r="N1373" s="4" t="s">
        <v>4873</v>
      </c>
      <c r="O1373" s="4" t="s">
        <v>189</v>
      </c>
      <c r="P1373" s="4" t="s">
        <v>8979</v>
      </c>
      <c r="Q1373" s="0" t="n">
        <f aca="false">LOOKUP(A1373,'budget_gross.tsv'!A$2:A$8468,'budget_gross.tsv'!B$2:B$8468)</f>
        <v>25000000</v>
      </c>
      <c r="R1373" s="0" t="n">
        <f aca="false">LOOKUP(A1373,'budget_gross.tsv'!A$2:A$8468,'budget_gross.tsv'!C$2:C$8468)</f>
        <v>12785093</v>
      </c>
      <c r="S1373" s="8" t="n">
        <f aca="false">R1373-Q1373</f>
        <v>-12214907</v>
      </c>
      <c r="T1373" s="8" t="n">
        <f aca="false">R1373/Q1373</f>
        <v>0.51140372</v>
      </c>
      <c r="U1373" s="9" t="n">
        <f aca="false">Q1373</f>
        <v>25000000</v>
      </c>
      <c r="V1373" s="9" t="n">
        <f aca="false">R1373</f>
        <v>12785093</v>
      </c>
      <c r="W1373" s="1" t="n">
        <f aca="false">R1373/Q1373</f>
        <v>0.51140372</v>
      </c>
      <c r="X1373" s="0" t="n">
        <v>1</v>
      </c>
    </row>
    <row r="1374" customFormat="false" ht="17" hidden="false" customHeight="false" outlineLevel="0" collapsed="false">
      <c r="A1374" s="4" t="s">
        <v>8980</v>
      </c>
      <c r="B1374" s="4" t="s">
        <v>8981</v>
      </c>
      <c r="C1374" s="4" t="s">
        <v>8982</v>
      </c>
      <c r="D1374" s="4" t="s">
        <v>4016</v>
      </c>
      <c r="E1374" s="4" t="n">
        <v>6.4</v>
      </c>
      <c r="F1374" s="4" t="n">
        <v>33</v>
      </c>
      <c r="G1374" s="7" t="n">
        <v>42871</v>
      </c>
      <c r="H1374" s="4" t="s">
        <v>8407</v>
      </c>
      <c r="I1374" s="4" t="s">
        <v>8983</v>
      </c>
      <c r="J1374" s="6" t="n">
        <v>15232</v>
      </c>
      <c r="K1374" s="4" t="s">
        <v>164</v>
      </c>
      <c r="L1374" s="7" t="n">
        <v>42769</v>
      </c>
      <c r="M1374" s="4" t="s">
        <v>403</v>
      </c>
      <c r="N1374" s="4" t="s">
        <v>4254</v>
      </c>
      <c r="O1374" s="4" t="s">
        <v>90</v>
      </c>
      <c r="P1374" s="4" t="s">
        <v>8984</v>
      </c>
      <c r="Q1374" s="0" t="n">
        <f aca="false">LOOKUP(A1374,'budget_gross.tsv'!A$2:A$8468,'budget_gross.tsv'!B$2:B$8468)</f>
        <v>30000000</v>
      </c>
      <c r="R1374" s="0" t="n">
        <f aca="false">LOOKUP(A1374,'budget_gross.tsv'!A$2:A$8468,'budget_gross.tsv'!C$2:C$8468)</f>
        <v>7829766</v>
      </c>
      <c r="S1374" s="8" t="n">
        <f aca="false">R1374-Q1374</f>
        <v>-22170234</v>
      </c>
      <c r="T1374" s="8" t="n">
        <f aca="false">R1374/Q1374</f>
        <v>0.2609922</v>
      </c>
      <c r="U1374" s="9" t="n">
        <f aca="false">Q1374</f>
        <v>30000000</v>
      </c>
      <c r="V1374" s="9" t="n">
        <f aca="false">R1374</f>
        <v>7829766</v>
      </c>
      <c r="W1374" s="1" t="n">
        <f aca="false">R1374/Q1374</f>
        <v>0.2609922</v>
      </c>
      <c r="X1374" s="0" t="n">
        <v>1</v>
      </c>
    </row>
    <row r="1375" customFormat="false" ht="17" hidden="false" customHeight="false" outlineLevel="0" collapsed="false">
      <c r="A1375" s="4" t="s">
        <v>8985</v>
      </c>
      <c r="B1375" s="4" t="s">
        <v>8986</v>
      </c>
      <c r="C1375" s="4" t="s">
        <v>8987</v>
      </c>
      <c r="D1375" s="4" t="s">
        <v>4016</v>
      </c>
      <c r="E1375" s="4" t="n">
        <v>5.5</v>
      </c>
      <c r="F1375" s="4" t="n">
        <v>59</v>
      </c>
      <c r="G1375" s="7" t="n">
        <v>42892</v>
      </c>
      <c r="H1375" s="4" t="s">
        <v>8988</v>
      </c>
      <c r="I1375" s="4" t="s">
        <v>8989</v>
      </c>
      <c r="J1375" s="6" t="n">
        <v>1263</v>
      </c>
      <c r="K1375" s="4" t="s">
        <v>6152</v>
      </c>
      <c r="L1375" s="7" t="n">
        <v>42769</v>
      </c>
      <c r="M1375" s="4" t="s">
        <v>347</v>
      </c>
      <c r="N1375" s="4" t="s">
        <v>8990</v>
      </c>
      <c r="O1375" s="4" t="s">
        <v>28</v>
      </c>
      <c r="Q1375" s="0" t="n">
        <f aca="false">LOOKUP(A1375,'budget_gross.tsv'!A$2:A$8468,'budget_gross.tsv'!B$2:B$8468)</f>
        <v>63300000</v>
      </c>
      <c r="R1375" s="0" t="n">
        <f aca="false">LOOKUP(A1375,'budget_gross.tsv'!A$2:A$8468,'budget_gross.tsv'!C$2:C$8468)</f>
        <v>870451</v>
      </c>
      <c r="S1375" s="8" t="n">
        <f aca="false">R1375-Q1375</f>
        <v>-62429549</v>
      </c>
      <c r="T1375" s="8" t="n">
        <f aca="false">R1375/Q1375</f>
        <v>0.0137512006319115</v>
      </c>
      <c r="U1375" s="9" t="n">
        <f aca="false">Q1375</f>
        <v>63300000</v>
      </c>
      <c r="V1375" s="9" t="n">
        <f aca="false">R1375</f>
        <v>870451</v>
      </c>
      <c r="W1375" s="1" t="n">
        <f aca="false">R1375/Q1375</f>
        <v>0.0137512006319115</v>
      </c>
      <c r="X1375" s="0" t="n">
        <v>1</v>
      </c>
    </row>
    <row r="1376" customFormat="false" ht="17" hidden="false" customHeight="false" outlineLevel="0" collapsed="false">
      <c r="A1376" s="4" t="s">
        <v>8991</v>
      </c>
      <c r="B1376" s="4" t="s">
        <v>8992</v>
      </c>
      <c r="C1376" s="4" t="s">
        <v>8993</v>
      </c>
      <c r="D1376" s="4" t="s">
        <v>4016</v>
      </c>
      <c r="E1376" s="4" t="n">
        <v>7.7</v>
      </c>
      <c r="F1376" s="4" t="s">
        <v>28</v>
      </c>
      <c r="G1376" s="7" t="n">
        <v>42899</v>
      </c>
      <c r="H1376" s="4" t="s">
        <v>8994</v>
      </c>
      <c r="I1376" s="4" t="s">
        <v>8995</v>
      </c>
      <c r="J1376" s="4" t="n">
        <v>164</v>
      </c>
      <c r="K1376" s="4" t="s">
        <v>8996</v>
      </c>
      <c r="L1376" s="7" t="n">
        <v>42769</v>
      </c>
      <c r="M1376" s="4" t="s">
        <v>165</v>
      </c>
      <c r="N1376" s="4" t="s">
        <v>150</v>
      </c>
      <c r="O1376" s="4" t="s">
        <v>1678</v>
      </c>
      <c r="P1376" s="4" t="s">
        <v>8997</v>
      </c>
      <c r="Q1376" s="0" t="n">
        <f aca="false">LOOKUP(A1376,'budget_gross.tsv'!A$2:A$8468,'budget_gross.tsv'!B$2:B$8468)</f>
        <v>2000000</v>
      </c>
      <c r="R1376" s="0" t="n">
        <f aca="false">LOOKUP(A1376,'budget_gross.tsv'!A$2:A$8468,'budget_gross.tsv'!C$2:C$8468)</f>
        <v>14867</v>
      </c>
      <c r="S1376" s="8" t="n">
        <f aca="false">R1376-Q1376</f>
        <v>-1985133</v>
      </c>
      <c r="T1376" s="8" t="n">
        <f aca="false">R1376/Q1376</f>
        <v>0.0074335</v>
      </c>
      <c r="U1376" s="9" t="n">
        <f aca="false">Q1376</f>
        <v>2000000</v>
      </c>
      <c r="V1376" s="9" t="n">
        <f aca="false">R1376</f>
        <v>14867</v>
      </c>
      <c r="W1376" s="1" t="n">
        <f aca="false">R1376/Q1376</f>
        <v>0.0074335</v>
      </c>
      <c r="X1376" s="0" t="n">
        <v>1</v>
      </c>
    </row>
    <row r="1377" customFormat="false" ht="17" hidden="false" customHeight="false" outlineLevel="0" collapsed="false">
      <c r="A1377" s="4" t="s">
        <v>8998</v>
      </c>
      <c r="B1377" s="4" t="s">
        <v>8999</v>
      </c>
      <c r="C1377" s="4" t="s">
        <v>9000</v>
      </c>
      <c r="D1377" s="4" t="s">
        <v>4016</v>
      </c>
      <c r="E1377" s="4" t="n">
        <v>6.8</v>
      </c>
      <c r="F1377" s="4" t="n">
        <v>65</v>
      </c>
      <c r="G1377" s="7" t="n">
        <v>42892</v>
      </c>
      <c r="H1377" s="4" t="s">
        <v>9001</v>
      </c>
      <c r="I1377" s="4" t="s">
        <v>9002</v>
      </c>
      <c r="J1377" s="6" t="n">
        <v>5173</v>
      </c>
      <c r="K1377" s="4" t="s">
        <v>3480</v>
      </c>
      <c r="L1377" s="7" t="n">
        <v>42776</v>
      </c>
      <c r="M1377" s="4" t="s">
        <v>1652</v>
      </c>
      <c r="N1377" s="4" t="s">
        <v>2674</v>
      </c>
      <c r="O1377" s="4" t="s">
        <v>100</v>
      </c>
      <c r="P1377" s="4" t="s">
        <v>9003</v>
      </c>
      <c r="Q1377" s="0" t="n">
        <f aca="false">LOOKUP(A1377,'budget_gross.tsv'!A$2:A$8468,'budget_gross.tsv'!B$2:B$8468)</f>
        <v>14000000</v>
      </c>
      <c r="R1377" s="0" t="n">
        <f aca="false">LOOKUP(A1377,'budget_gross.tsv'!A$2:A$8468,'budget_gross.tsv'!C$2:C$8468)</f>
        <v>3901302</v>
      </c>
      <c r="S1377" s="8" t="n">
        <f aca="false">R1377-Q1377</f>
        <v>-10098698</v>
      </c>
      <c r="T1377" s="8" t="n">
        <f aca="false">R1377/Q1377</f>
        <v>0.278664428571429</v>
      </c>
      <c r="U1377" s="9" t="n">
        <f aca="false">Q1377</f>
        <v>14000000</v>
      </c>
      <c r="V1377" s="9" t="n">
        <f aca="false">R1377</f>
        <v>3901302</v>
      </c>
      <c r="W1377" s="1" t="n">
        <f aca="false">R1377/Q1377</f>
        <v>0.278664428571429</v>
      </c>
      <c r="X1377" s="0" t="n">
        <v>1</v>
      </c>
    </row>
    <row r="1378" customFormat="false" ht="17" hidden="false" customHeight="false" outlineLevel="0" collapsed="false">
      <c r="A1378" s="4" t="s">
        <v>9004</v>
      </c>
      <c r="B1378" s="4" t="s">
        <v>9005</v>
      </c>
      <c r="C1378" s="4" t="s">
        <v>9006</v>
      </c>
      <c r="D1378" s="4" t="s">
        <v>4016</v>
      </c>
      <c r="E1378" s="4" t="n">
        <v>6</v>
      </c>
      <c r="F1378" s="4" t="n">
        <v>42</v>
      </c>
      <c r="G1378" s="7" t="n">
        <v>42878</v>
      </c>
      <c r="H1378" s="4" t="s">
        <v>86</v>
      </c>
      <c r="I1378" s="4" t="s">
        <v>9007</v>
      </c>
      <c r="J1378" s="6" t="n">
        <v>66210</v>
      </c>
      <c r="K1378" s="4" t="s">
        <v>4683</v>
      </c>
      <c r="L1378" s="7" t="n">
        <v>42783</v>
      </c>
      <c r="M1378" s="4" t="s">
        <v>180</v>
      </c>
      <c r="N1378" s="4" t="s">
        <v>1193</v>
      </c>
      <c r="O1378" s="4" t="s">
        <v>117</v>
      </c>
      <c r="P1378" s="4" t="s">
        <v>9008</v>
      </c>
      <c r="Q1378" s="0" t="n">
        <f aca="false">LOOKUP(A1378,'budget_gross.tsv'!A$2:A$8468,'budget_gross.tsv'!B$2:B$8468)</f>
        <v>150000000</v>
      </c>
      <c r="R1378" s="0" t="n">
        <f aca="false">LOOKUP(A1378,'budget_gross.tsv'!A$2:A$8468,'budget_gross.tsv'!C$2:C$8468)</f>
        <v>45157105</v>
      </c>
      <c r="S1378" s="8" t="n">
        <f aca="false">R1378-Q1378</f>
        <v>-104842895</v>
      </c>
      <c r="T1378" s="8" t="n">
        <f aca="false">R1378/Q1378</f>
        <v>0.301047366666667</v>
      </c>
      <c r="U1378" s="9" t="n">
        <f aca="false">Q1378</f>
        <v>150000000</v>
      </c>
      <c r="V1378" s="9" t="n">
        <f aca="false">R1378</f>
        <v>45157105</v>
      </c>
      <c r="W1378" s="1" t="n">
        <f aca="false">R1378/Q1378</f>
        <v>0.301047366666667</v>
      </c>
      <c r="X1378" s="0" t="n">
        <v>1</v>
      </c>
    </row>
    <row r="1379" customFormat="false" ht="17" hidden="false" customHeight="false" outlineLevel="0" collapsed="false">
      <c r="A1379" s="4" t="s">
        <v>9009</v>
      </c>
      <c r="B1379" s="4" t="s">
        <v>9010</v>
      </c>
      <c r="C1379" s="4" t="s">
        <v>9011</v>
      </c>
      <c r="D1379" s="4" t="s">
        <v>4016</v>
      </c>
      <c r="E1379" s="4" t="n">
        <v>5.7</v>
      </c>
      <c r="F1379" s="4" t="n">
        <v>33</v>
      </c>
      <c r="G1379" s="7" t="n">
        <v>42885</v>
      </c>
      <c r="H1379" s="4" t="s">
        <v>3410</v>
      </c>
      <c r="I1379" s="4" t="s">
        <v>9012</v>
      </c>
      <c r="J1379" s="6" t="n">
        <v>7721</v>
      </c>
      <c r="K1379" s="4" t="s">
        <v>9013</v>
      </c>
      <c r="L1379" s="7" t="n">
        <v>42790</v>
      </c>
      <c r="M1379" s="4" t="s">
        <v>258</v>
      </c>
      <c r="N1379" s="4" t="s">
        <v>817</v>
      </c>
      <c r="O1379" s="4" t="s">
        <v>28</v>
      </c>
      <c r="P1379" s="4" t="s">
        <v>9014</v>
      </c>
      <c r="Q1379" s="0" t="n">
        <f aca="false">LOOKUP(A1379,'budget_gross.tsv'!A$2:A$8468,'budget_gross.tsv'!B$2:B$8468)</f>
        <v>21500000</v>
      </c>
      <c r="R1379" s="0" t="n">
        <f aca="false">LOOKUP(A1379,'budget_gross.tsv'!A$2:A$8468,'budget_gross.tsv'!C$2:C$8468)</f>
        <v>2280004</v>
      </c>
      <c r="S1379" s="8" t="n">
        <f aca="false">R1379-Q1379</f>
        <v>-19219996</v>
      </c>
      <c r="T1379" s="8" t="n">
        <f aca="false">R1379/Q1379</f>
        <v>0.106046697674419</v>
      </c>
      <c r="U1379" s="9" t="n">
        <f aca="false">Q1379</f>
        <v>21500000</v>
      </c>
      <c r="V1379" s="9" t="n">
        <f aca="false">R1379</f>
        <v>2280004</v>
      </c>
      <c r="W1379" s="1" t="n">
        <f aca="false">R1379/Q1379</f>
        <v>0.106046697674419</v>
      </c>
      <c r="X1379" s="0" t="n">
        <v>1</v>
      </c>
    </row>
    <row r="1380" customFormat="false" ht="17" hidden="false" customHeight="false" outlineLevel="0" collapsed="false">
      <c r="A1380" s="4" t="s">
        <v>9015</v>
      </c>
      <c r="B1380" s="4" t="s">
        <v>9016</v>
      </c>
      <c r="C1380" s="4" t="s">
        <v>9017</v>
      </c>
      <c r="D1380" s="4" t="s">
        <v>4016</v>
      </c>
      <c r="E1380" s="4" t="n">
        <v>6.3</v>
      </c>
      <c r="F1380" s="4" t="n">
        <v>32</v>
      </c>
      <c r="G1380" s="7" t="n">
        <v>42885</v>
      </c>
      <c r="H1380" s="4" t="s">
        <v>2742</v>
      </c>
      <c r="I1380" s="4" t="s">
        <v>9018</v>
      </c>
      <c r="J1380" s="6" t="n">
        <v>7025</v>
      </c>
      <c r="K1380" s="4" t="s">
        <v>9019</v>
      </c>
      <c r="L1380" s="7" t="n">
        <v>42797</v>
      </c>
      <c r="M1380" s="4" t="s">
        <v>1574</v>
      </c>
      <c r="N1380" s="4" t="s">
        <v>6471</v>
      </c>
      <c r="O1380" s="4" t="s">
        <v>28</v>
      </c>
      <c r="P1380" s="4" t="s">
        <v>9020</v>
      </c>
      <c r="Q1380" s="0" t="n">
        <f aca="false">LOOKUP(A1380,'budget_gross.tsv'!A$2:A$8468,'budget_gross.tsv'!B$2:B$8468)</f>
        <v>20000000</v>
      </c>
      <c r="R1380" s="0" t="n">
        <f aca="false">LOOKUP(A1380,'budget_gross.tsv'!A$2:A$8468,'budget_gross.tsv'!C$2:C$8468)</f>
        <v>57330873</v>
      </c>
      <c r="S1380" s="8" t="n">
        <f aca="false">R1380-Q1380</f>
        <v>37330873</v>
      </c>
      <c r="T1380" s="8" t="n">
        <f aca="false">R1380/Q1380</f>
        <v>2.86654365</v>
      </c>
      <c r="U1380" s="9" t="n">
        <f aca="false">Q1380</f>
        <v>20000000</v>
      </c>
      <c r="V1380" s="9" t="n">
        <f aca="false">R1380</f>
        <v>57330873</v>
      </c>
      <c r="W1380" s="1" t="n">
        <f aca="false">R1380/Q1380</f>
        <v>2.86654365</v>
      </c>
      <c r="X1380" s="0" t="n">
        <v>3</v>
      </c>
    </row>
    <row r="1381" customFormat="false" ht="17" hidden="false" customHeight="false" outlineLevel="0" collapsed="false">
      <c r="A1381" s="4" t="s">
        <v>9021</v>
      </c>
      <c r="B1381" s="4" t="s">
        <v>9022</v>
      </c>
      <c r="C1381" s="4" t="s">
        <v>9023</v>
      </c>
      <c r="D1381" s="4" t="s">
        <v>4016</v>
      </c>
      <c r="E1381" s="4" t="n">
        <v>6.4</v>
      </c>
      <c r="F1381" s="4" t="n">
        <v>58</v>
      </c>
      <c r="G1381" s="7" t="n">
        <v>42885</v>
      </c>
      <c r="H1381" s="4" t="s">
        <v>3410</v>
      </c>
      <c r="I1381" s="4" t="s">
        <v>9024</v>
      </c>
      <c r="J1381" s="6" t="n">
        <v>7177</v>
      </c>
      <c r="K1381" s="4" t="s">
        <v>9025</v>
      </c>
      <c r="L1381" s="7" t="n">
        <v>42797</v>
      </c>
      <c r="M1381" s="4" t="s">
        <v>375</v>
      </c>
      <c r="N1381" s="4" t="s">
        <v>3649</v>
      </c>
      <c r="O1381" s="4" t="s">
        <v>28</v>
      </c>
      <c r="P1381" s="4" t="s">
        <v>9026</v>
      </c>
      <c r="Q1381" s="0" t="n">
        <f aca="false">LOOKUP(A1381,'budget_gross.tsv'!A$2:A$8468,'budget_gross.tsv'!B$2:B$8468)</f>
        <v>5000000</v>
      </c>
      <c r="R1381" s="0" t="n">
        <f aca="false">LOOKUP(A1381,'budget_gross.tsv'!A$2:A$8468,'budget_gross.tsv'!C$2:C$8468)</f>
        <v>12230791</v>
      </c>
      <c r="S1381" s="8" t="n">
        <f aca="false">R1381-Q1381</f>
        <v>7230791</v>
      </c>
      <c r="T1381" s="8" t="n">
        <f aca="false">R1381/Q1381</f>
        <v>2.4461582</v>
      </c>
      <c r="U1381" s="9" t="n">
        <f aca="false">Q1381</f>
        <v>5000000</v>
      </c>
      <c r="V1381" s="9" t="n">
        <f aca="false">R1381</f>
        <v>12230791</v>
      </c>
      <c r="W1381" s="1" t="n">
        <f aca="false">R1381/Q1381</f>
        <v>2.4461582</v>
      </c>
      <c r="X1381" s="0" t="n">
        <v>3</v>
      </c>
    </row>
    <row r="1382" customFormat="false" ht="17" hidden="false" customHeight="false" outlineLevel="0" collapsed="false">
      <c r="A1382" s="4" t="s">
        <v>9027</v>
      </c>
      <c r="B1382" s="4" t="s">
        <v>9028</v>
      </c>
      <c r="C1382" s="4" t="s">
        <v>9029</v>
      </c>
      <c r="D1382" s="4" t="s">
        <v>4016</v>
      </c>
      <c r="E1382" s="4" t="n">
        <v>5.8</v>
      </c>
      <c r="F1382" s="4" t="n">
        <v>40</v>
      </c>
      <c r="G1382" s="7" t="n">
        <v>42899</v>
      </c>
      <c r="H1382" s="4" t="s">
        <v>2688</v>
      </c>
      <c r="I1382" s="4" t="s">
        <v>9030</v>
      </c>
      <c r="J1382" s="6" t="n">
        <v>2143</v>
      </c>
      <c r="K1382" s="4" t="s">
        <v>9031</v>
      </c>
      <c r="L1382" s="7" t="n">
        <v>42797</v>
      </c>
      <c r="M1382" s="4" t="s">
        <v>89</v>
      </c>
      <c r="N1382" s="4" t="s">
        <v>356</v>
      </c>
      <c r="O1382" s="4" t="s">
        <v>28</v>
      </c>
      <c r="P1382" s="4" t="s">
        <v>9032</v>
      </c>
      <c r="Q1382" s="0" t="n">
        <f aca="false">LOOKUP(A1382,'budget_gross.tsv'!A$2:A$8468,'budget_gross.tsv'!B$2:B$8468)</f>
        <v>5000000</v>
      </c>
      <c r="R1382" s="0" t="n">
        <f aca="false">LOOKUP(A1382,'budget_gross.tsv'!A$2:A$8468,'budget_gross.tsv'!C$2:C$8468)</f>
        <v>3606977</v>
      </c>
      <c r="S1382" s="8" t="n">
        <f aca="false">R1382-Q1382</f>
        <v>-1393023</v>
      </c>
      <c r="T1382" s="8" t="n">
        <f aca="false">R1382/Q1382</f>
        <v>0.7213954</v>
      </c>
      <c r="U1382" s="9" t="n">
        <f aca="false">Q1382</f>
        <v>5000000</v>
      </c>
      <c r="V1382" s="9" t="n">
        <f aca="false">R1382</f>
        <v>3606977</v>
      </c>
      <c r="W1382" s="1" t="n">
        <f aca="false">R1382/Q1382</f>
        <v>0.7213954</v>
      </c>
      <c r="X1382" s="0" t="n">
        <v>1</v>
      </c>
    </row>
    <row r="1383" customFormat="false" ht="17" hidden="false" customHeight="false" outlineLevel="0" collapsed="false">
      <c r="A1383" s="4" t="s">
        <v>9033</v>
      </c>
      <c r="B1383" s="4" t="s">
        <v>9034</v>
      </c>
      <c r="C1383" s="4" t="s">
        <v>9035</v>
      </c>
      <c r="D1383" s="4" t="s">
        <v>4016</v>
      </c>
      <c r="E1383" s="4" t="n">
        <v>6.9</v>
      </c>
      <c r="F1383" s="4" t="n">
        <v>62</v>
      </c>
      <c r="G1383" s="7" t="n">
        <v>42934</v>
      </c>
      <c r="H1383" s="4" t="s">
        <v>9036</v>
      </c>
      <c r="I1383" s="4" t="s">
        <v>9037</v>
      </c>
      <c r="J1383" s="6" t="n">
        <v>100121</v>
      </c>
      <c r="K1383" s="4" t="s">
        <v>9038</v>
      </c>
      <c r="L1383" s="7" t="n">
        <v>42804</v>
      </c>
      <c r="M1383" s="4" t="s">
        <v>355</v>
      </c>
      <c r="N1383" s="4" t="s">
        <v>1193</v>
      </c>
      <c r="O1383" s="4" t="s">
        <v>28</v>
      </c>
      <c r="P1383" s="4" t="s">
        <v>9039</v>
      </c>
      <c r="Q1383" s="0" t="n">
        <f aca="false">LOOKUP(A1383,'budget_gross.tsv'!A$2:A$8468,'budget_gross.tsv'!B$2:B$8468)</f>
        <v>185000000</v>
      </c>
      <c r="R1383" s="0" t="n">
        <f aca="false">LOOKUP(A1383,'budget_gross.tsv'!A$2:A$8468,'budget_gross.tsv'!C$2:C$8468)</f>
        <v>168052812</v>
      </c>
      <c r="S1383" s="8" t="n">
        <f aca="false">R1383-Q1383</f>
        <v>-16947188</v>
      </c>
      <c r="T1383" s="8" t="n">
        <f aca="false">R1383/Q1383</f>
        <v>0.908393578378378</v>
      </c>
      <c r="U1383" s="9" t="n">
        <f aca="false">Q1383</f>
        <v>185000000</v>
      </c>
      <c r="V1383" s="9" t="n">
        <f aca="false">R1383</f>
        <v>168052812</v>
      </c>
      <c r="W1383" s="1" t="n">
        <f aca="false">R1383/Q1383</f>
        <v>0.908393578378378</v>
      </c>
      <c r="X1383" s="0" t="n">
        <v>1</v>
      </c>
    </row>
    <row r="1384" customFormat="false" ht="17" hidden="false" customHeight="false" outlineLevel="0" collapsed="false">
      <c r="A1384" s="4" t="s">
        <v>9040</v>
      </c>
      <c r="B1384" s="4" t="s">
        <v>9041</v>
      </c>
      <c r="C1384" s="4" t="s">
        <v>9042</v>
      </c>
      <c r="D1384" s="4" t="s">
        <v>4016</v>
      </c>
      <c r="E1384" s="4" t="n">
        <v>6.8</v>
      </c>
      <c r="F1384" s="4" t="n">
        <v>44</v>
      </c>
      <c r="G1384" s="7" t="n">
        <v>42913</v>
      </c>
      <c r="H1384" s="4" t="s">
        <v>2878</v>
      </c>
      <c r="I1384" s="4" t="s">
        <v>9043</v>
      </c>
      <c r="J1384" s="6" t="n">
        <v>27950</v>
      </c>
      <c r="K1384" s="4" t="s">
        <v>8123</v>
      </c>
      <c r="L1384" s="7" t="n">
        <v>42818</v>
      </c>
      <c r="M1384" s="4" t="s">
        <v>1362</v>
      </c>
      <c r="N1384" s="4" t="s">
        <v>1406</v>
      </c>
      <c r="O1384" s="4" t="s">
        <v>28</v>
      </c>
      <c r="P1384" s="4" t="s">
        <v>9044</v>
      </c>
      <c r="Q1384" s="0" t="n">
        <f aca="false">LOOKUP(A1384,'budget_gross.tsv'!A$2:A$8468,'budget_gross.tsv'!B$2:B$8468)</f>
        <v>100000000</v>
      </c>
      <c r="R1384" s="0" t="n">
        <f aca="false">LOOKUP(A1384,'budget_gross.tsv'!A$2:A$8468,'budget_gross.tsv'!C$2:C$8468)</f>
        <v>85067486</v>
      </c>
      <c r="S1384" s="8" t="n">
        <f aca="false">R1384-Q1384</f>
        <v>-14932514</v>
      </c>
      <c r="T1384" s="8" t="n">
        <f aca="false">R1384/Q1384</f>
        <v>0.85067486</v>
      </c>
      <c r="U1384" s="9" t="n">
        <f aca="false">Q1384</f>
        <v>100000000</v>
      </c>
      <c r="V1384" s="9" t="n">
        <f aca="false">R1384</f>
        <v>85067486</v>
      </c>
      <c r="W1384" s="1" t="n">
        <f aca="false">R1384/Q1384</f>
        <v>0.85067486</v>
      </c>
      <c r="X1384" s="0" t="n">
        <v>1</v>
      </c>
    </row>
    <row r="1385" customFormat="false" ht="17" hidden="false" customHeight="false" outlineLevel="0" collapsed="false">
      <c r="A1385" s="4" t="s">
        <v>9045</v>
      </c>
      <c r="B1385" s="4" t="s">
        <v>9046</v>
      </c>
      <c r="C1385" s="4" t="s">
        <v>9047</v>
      </c>
      <c r="D1385" s="4" t="s">
        <v>4016</v>
      </c>
      <c r="E1385" s="4" t="n">
        <v>6.8</v>
      </c>
      <c r="F1385" s="4" t="n">
        <v>50</v>
      </c>
      <c r="G1385" s="7" t="n">
        <v>38076</v>
      </c>
      <c r="H1385" s="4" t="s">
        <v>2273</v>
      </c>
      <c r="I1385" s="4" t="s">
        <v>9048</v>
      </c>
      <c r="J1385" s="6" t="n">
        <v>8719</v>
      </c>
      <c r="K1385" s="4" t="s">
        <v>9049</v>
      </c>
      <c r="L1385" s="7" t="n">
        <v>42832</v>
      </c>
      <c r="M1385" s="4" t="s">
        <v>214</v>
      </c>
      <c r="N1385" s="4" t="s">
        <v>657</v>
      </c>
      <c r="O1385" s="4" t="s">
        <v>28</v>
      </c>
      <c r="P1385" s="4" t="s">
        <v>9050</v>
      </c>
      <c r="Q1385" s="0" t="n">
        <f aca="false">LOOKUP(A1385,'budget_gross.tsv'!A$2:A$8468,'budget_gross.tsv'!B$2:B$8468)</f>
        <v>25000000</v>
      </c>
      <c r="R1385" s="0" t="n">
        <f aca="false">LOOKUP(A1385,'budget_gross.tsv'!A$2:A$8468,'budget_gross.tsv'!C$2:C$8468)</f>
        <v>45003463</v>
      </c>
      <c r="S1385" s="8" t="n">
        <f aca="false">R1385-Q1385</f>
        <v>20003463</v>
      </c>
      <c r="T1385" s="8" t="n">
        <f aca="false">R1385/Q1385</f>
        <v>1.80013852</v>
      </c>
      <c r="U1385" s="9" t="n">
        <f aca="false">Q1385</f>
        <v>25000000</v>
      </c>
      <c r="V1385" s="9" t="n">
        <f aca="false">R1385</f>
        <v>45003463</v>
      </c>
      <c r="W1385" s="1" t="n">
        <f aca="false">R1385/Q1385</f>
        <v>1.80013852</v>
      </c>
      <c r="X1385" s="0" t="n">
        <v>2</v>
      </c>
    </row>
    <row r="1386" customFormat="false" ht="17" hidden="false" customHeight="false" outlineLevel="0" collapsed="false">
      <c r="A1386" s="4" t="s">
        <v>9051</v>
      </c>
      <c r="B1386" s="4" t="s">
        <v>9052</v>
      </c>
      <c r="C1386" s="4" t="s">
        <v>9053</v>
      </c>
      <c r="D1386" s="4" t="s">
        <v>4016</v>
      </c>
      <c r="E1386" s="4" t="n">
        <v>7.8</v>
      </c>
      <c r="F1386" s="4" t="n">
        <v>60</v>
      </c>
      <c r="G1386" s="4" t="s">
        <v>28</v>
      </c>
      <c r="H1386" s="4" t="s">
        <v>2688</v>
      </c>
      <c r="I1386" s="4" t="s">
        <v>9054</v>
      </c>
      <c r="J1386" s="6" t="n">
        <v>9802</v>
      </c>
      <c r="K1386" s="4" t="s">
        <v>6943</v>
      </c>
      <c r="L1386" s="7" t="n">
        <v>42837</v>
      </c>
      <c r="M1386" s="4" t="s">
        <v>133</v>
      </c>
      <c r="N1386" s="4" t="s">
        <v>446</v>
      </c>
      <c r="O1386" s="4" t="s">
        <v>117</v>
      </c>
      <c r="P1386" s="4" t="s">
        <v>9055</v>
      </c>
      <c r="Q1386" s="0" t="n">
        <f aca="false">LOOKUP(A1386,'budget_gross.tsv'!A$2:A$8468,'budget_gross.tsv'!B$2:B$8468)</f>
        <v>7000000</v>
      </c>
      <c r="R1386" s="0" t="n">
        <f aca="false">LOOKUP(A1386,'budget_gross.tsv'!A$2:A$8468,'budget_gross.tsv'!C$2:C$8468)</f>
        <v>24801212</v>
      </c>
      <c r="S1386" s="8" t="n">
        <f aca="false">R1386-Q1386</f>
        <v>17801212</v>
      </c>
      <c r="T1386" s="8" t="n">
        <f aca="false">R1386/Q1386</f>
        <v>3.54303028571429</v>
      </c>
      <c r="U1386" s="9" t="n">
        <f aca="false">Q1386</f>
        <v>7000000</v>
      </c>
      <c r="V1386" s="9" t="n">
        <f aca="false">R1386</f>
        <v>24801212</v>
      </c>
      <c r="W1386" s="1" t="n">
        <f aca="false">R1386/Q1386</f>
        <v>3.54303028571429</v>
      </c>
      <c r="X1386" s="0" t="n">
        <v>3</v>
      </c>
    </row>
    <row r="1387" customFormat="false" ht="17" hidden="false" customHeight="false" outlineLevel="0" collapsed="false">
      <c r="A1387" s="4" t="s">
        <v>9056</v>
      </c>
      <c r="B1387" s="4" t="s">
        <v>9057</v>
      </c>
      <c r="C1387" s="4" t="s">
        <v>9058</v>
      </c>
      <c r="D1387" s="4" t="s">
        <v>4016</v>
      </c>
      <c r="E1387" s="4" t="n">
        <v>7.1</v>
      </c>
      <c r="F1387" s="4" t="n">
        <v>56</v>
      </c>
      <c r="G1387" s="4" t="s">
        <v>28</v>
      </c>
      <c r="H1387" s="4" t="s">
        <v>86</v>
      </c>
      <c r="I1387" s="4" t="s">
        <v>9059</v>
      </c>
      <c r="J1387" s="6" t="n">
        <v>80260</v>
      </c>
      <c r="K1387" s="4" t="s">
        <v>9060</v>
      </c>
      <c r="L1387" s="7" t="n">
        <v>42839</v>
      </c>
      <c r="M1387" s="4" t="s">
        <v>672</v>
      </c>
      <c r="N1387" s="4" t="s">
        <v>2041</v>
      </c>
      <c r="O1387" s="4" t="s">
        <v>28</v>
      </c>
      <c r="P1387" s="4" t="s">
        <v>9061</v>
      </c>
      <c r="Q1387" s="0" t="n">
        <f aca="false">LOOKUP(A1387,'budget_gross.tsv'!A$2:A$8468,'budget_gross.tsv'!B$2:B$8468)</f>
        <v>250000000</v>
      </c>
      <c r="R1387" s="0" t="n">
        <f aca="false">LOOKUP(A1387,'budget_gross.tsv'!A$2:A$8468,'budget_gross.tsv'!C$2:C$8468)</f>
        <v>225764765</v>
      </c>
      <c r="S1387" s="8" t="n">
        <f aca="false">R1387-Q1387</f>
        <v>-24235235</v>
      </c>
      <c r="T1387" s="8" t="n">
        <f aca="false">R1387/Q1387</f>
        <v>0.90305906</v>
      </c>
      <c r="U1387" s="9" t="n">
        <f aca="false">Q1387</f>
        <v>250000000</v>
      </c>
      <c r="V1387" s="9" t="n">
        <f aca="false">R1387</f>
        <v>225764765</v>
      </c>
      <c r="W1387" s="1" t="n">
        <f aca="false">R1387/Q1387</f>
        <v>0.90305906</v>
      </c>
      <c r="X1387" s="0" t="n">
        <v>1</v>
      </c>
    </row>
    <row r="1388" customFormat="false" ht="17" hidden="false" customHeight="false" outlineLevel="0" collapsed="false">
      <c r="A1388" s="4" t="s">
        <v>9062</v>
      </c>
      <c r="B1388" s="4" t="s">
        <v>9063</v>
      </c>
      <c r="C1388" s="4" t="s">
        <v>9064</v>
      </c>
      <c r="D1388" s="4" t="s">
        <v>4016</v>
      </c>
      <c r="E1388" s="4" t="n">
        <v>5.5</v>
      </c>
      <c r="F1388" s="4" t="n">
        <v>33</v>
      </c>
      <c r="G1388" s="4" t="s">
        <v>28</v>
      </c>
      <c r="H1388" s="4" t="s">
        <v>9065</v>
      </c>
      <c r="I1388" s="4" t="s">
        <v>9066</v>
      </c>
      <c r="J1388" s="4" t="n">
        <v>589</v>
      </c>
      <c r="K1388" s="4" t="s">
        <v>9067</v>
      </c>
      <c r="L1388" s="7" t="n">
        <v>42846</v>
      </c>
      <c r="M1388" s="4" t="s">
        <v>89</v>
      </c>
      <c r="N1388" s="4" t="s">
        <v>8162</v>
      </c>
      <c r="O1388" s="4" t="s">
        <v>28</v>
      </c>
      <c r="P1388" s="4" t="s">
        <v>9068</v>
      </c>
      <c r="Q1388" s="0" t="n">
        <f aca="false">LOOKUP(A1388,'budget_gross.tsv'!A$2:A$8468,'budget_gross.tsv'!B$2:B$8468)</f>
        <v>2800000</v>
      </c>
      <c r="R1388" s="0" t="n">
        <f aca="false">LOOKUP(A1388,'budget_gross.tsv'!A$2:A$8468,'budget_gross.tsv'!C$2:C$8468)</f>
        <v>3599570</v>
      </c>
      <c r="S1388" s="8" t="n">
        <f aca="false">R1388-Q1388</f>
        <v>799570</v>
      </c>
      <c r="T1388" s="8" t="n">
        <f aca="false">R1388/Q1388</f>
        <v>1.28556071428571</v>
      </c>
      <c r="U1388" s="9" t="n">
        <f aca="false">Q1388</f>
        <v>2800000</v>
      </c>
      <c r="V1388" s="9" t="n">
        <f aca="false">R1388</f>
        <v>3599570</v>
      </c>
      <c r="W1388" s="1" t="n">
        <f aca="false">R1388/Q1388</f>
        <v>1.28556071428571</v>
      </c>
      <c r="X1388" s="0" t="n">
        <v>2</v>
      </c>
    </row>
    <row r="1389" customFormat="false" ht="17" hidden="false" customHeight="false" outlineLevel="0" collapsed="false">
      <c r="A1389" s="4" t="s">
        <v>9069</v>
      </c>
      <c r="B1389" s="4" t="s">
        <v>9070</v>
      </c>
      <c r="C1389" s="4" t="s">
        <v>9071</v>
      </c>
      <c r="D1389" s="4" t="s">
        <v>4016</v>
      </c>
      <c r="E1389" s="4" t="n">
        <v>7.1</v>
      </c>
      <c r="F1389" s="4" t="n">
        <v>78</v>
      </c>
      <c r="G1389" s="7" t="n">
        <v>42927</v>
      </c>
      <c r="H1389" s="4" t="s">
        <v>9072</v>
      </c>
      <c r="I1389" s="4" t="s">
        <v>9073</v>
      </c>
      <c r="J1389" s="6" t="n">
        <v>8200</v>
      </c>
      <c r="K1389" s="4" t="s">
        <v>9074</v>
      </c>
      <c r="L1389" s="7" t="n">
        <v>42846</v>
      </c>
      <c r="M1389" s="4" t="s">
        <v>1309</v>
      </c>
      <c r="N1389" s="4" t="s">
        <v>385</v>
      </c>
      <c r="O1389" s="4" t="s">
        <v>1167</v>
      </c>
      <c r="P1389" s="4" t="s">
        <v>9075</v>
      </c>
      <c r="Q1389" s="0" t="n">
        <f aca="false">LOOKUP(A1389,'budget_gross.tsv'!A$2:A$8468,'budget_gross.tsv'!B$2:B$8468)</f>
        <v>30000000</v>
      </c>
      <c r="R1389" s="0" t="n">
        <f aca="false">LOOKUP(A1389,'budget_gross.tsv'!A$2:A$8468,'budget_gross.tsv'!C$2:C$8468)</f>
        <v>8574339</v>
      </c>
      <c r="S1389" s="8" t="n">
        <f aca="false">R1389-Q1389</f>
        <v>-21425661</v>
      </c>
      <c r="T1389" s="8" t="n">
        <f aca="false">R1389/Q1389</f>
        <v>0.2858113</v>
      </c>
      <c r="U1389" s="9" t="n">
        <f aca="false">Q1389</f>
        <v>30000000</v>
      </c>
      <c r="V1389" s="9" t="n">
        <f aca="false">R1389</f>
        <v>8574339</v>
      </c>
      <c r="W1389" s="1" t="n">
        <f aca="false">R1389/Q1389</f>
        <v>0.2858113</v>
      </c>
      <c r="X1389" s="0" t="n">
        <v>1</v>
      </c>
    </row>
    <row r="1390" customFormat="false" ht="17" hidden="false" customHeight="false" outlineLevel="0" collapsed="false">
      <c r="A1390" s="4" t="s">
        <v>9076</v>
      </c>
      <c r="B1390" s="4" t="s">
        <v>9077</v>
      </c>
      <c r="C1390" s="4" t="s">
        <v>9078</v>
      </c>
      <c r="D1390" s="4" t="s">
        <v>4016</v>
      </c>
      <c r="E1390" s="4" t="n">
        <v>5.3</v>
      </c>
      <c r="F1390" s="4" t="n">
        <v>43</v>
      </c>
      <c r="G1390" s="4" t="s">
        <v>28</v>
      </c>
      <c r="H1390" s="4" t="s">
        <v>9079</v>
      </c>
      <c r="I1390" s="4" t="s">
        <v>9080</v>
      </c>
      <c r="J1390" s="6" t="n">
        <v>6868</v>
      </c>
      <c r="K1390" s="4" t="s">
        <v>9081</v>
      </c>
      <c r="L1390" s="7" t="n">
        <v>42853</v>
      </c>
      <c r="M1390" s="4" t="s">
        <v>879</v>
      </c>
      <c r="N1390" s="4" t="s">
        <v>5431</v>
      </c>
      <c r="O1390" s="4" t="s">
        <v>28</v>
      </c>
      <c r="P1390" s="4" t="s">
        <v>9082</v>
      </c>
      <c r="Q1390" s="0" t="n">
        <f aca="false">LOOKUP(A1390,'budget_gross.tsv'!A$2:A$8468,'budget_gross.tsv'!B$2:B$8468)</f>
        <v>18000000</v>
      </c>
      <c r="R1390" s="0" t="n">
        <f aca="false">LOOKUP(A1390,'budget_gross.tsv'!A$2:A$8468,'budget_gross.tsv'!C$2:C$8468)</f>
        <v>20476391</v>
      </c>
      <c r="S1390" s="8" t="n">
        <f aca="false">R1390-Q1390</f>
        <v>2476391</v>
      </c>
      <c r="T1390" s="8" t="n">
        <f aca="false">R1390/Q1390</f>
        <v>1.13757727777778</v>
      </c>
      <c r="U1390" s="9" t="n">
        <f aca="false">Q1390</f>
        <v>18000000</v>
      </c>
      <c r="V1390" s="9" t="n">
        <f aca="false">R1390</f>
        <v>20476391</v>
      </c>
      <c r="W1390" s="1" t="n">
        <f aca="false">R1390/Q1390</f>
        <v>1.13757727777778</v>
      </c>
      <c r="X1390" s="0" t="n">
        <v>2</v>
      </c>
    </row>
    <row r="1391" customFormat="false" ht="17" hidden="false" customHeight="false" outlineLevel="0" collapsed="false">
      <c r="A1391" s="4" t="s">
        <v>9083</v>
      </c>
      <c r="B1391" s="4" t="s">
        <v>9084</v>
      </c>
      <c r="C1391" s="4" t="s">
        <v>9085</v>
      </c>
      <c r="D1391" s="4" t="s">
        <v>4016</v>
      </c>
      <c r="E1391" s="4" t="n">
        <v>8.1</v>
      </c>
      <c r="F1391" s="4" t="n">
        <v>67</v>
      </c>
      <c r="G1391" s="4" t="s">
        <v>28</v>
      </c>
      <c r="H1391" s="4" t="s">
        <v>147</v>
      </c>
      <c r="I1391" s="4" t="s">
        <v>7903</v>
      </c>
      <c r="J1391" s="6" t="n">
        <v>145800</v>
      </c>
      <c r="K1391" s="4" t="s">
        <v>7904</v>
      </c>
      <c r="L1391" s="7" t="n">
        <v>42860</v>
      </c>
      <c r="M1391" s="4" t="s">
        <v>672</v>
      </c>
      <c r="N1391" s="4" t="s">
        <v>1406</v>
      </c>
      <c r="O1391" s="4" t="s">
        <v>28</v>
      </c>
      <c r="P1391" s="4" t="s">
        <v>9086</v>
      </c>
      <c r="Q1391" s="0" t="n">
        <f aca="false">LOOKUP(A1391,'budget_gross.tsv'!A$2:A$8468,'budget_gross.tsv'!B$2:B$8468)</f>
        <v>200000000</v>
      </c>
      <c r="R1391" s="0" t="n">
        <f aca="false">LOOKUP(A1391,'budget_gross.tsv'!A$2:A$8468,'budget_gross.tsv'!C$2:C$8468)</f>
        <v>389213281</v>
      </c>
      <c r="S1391" s="8" t="n">
        <f aca="false">R1391-Q1391</f>
        <v>189213281</v>
      </c>
      <c r="T1391" s="8" t="n">
        <f aca="false">R1391/Q1391</f>
        <v>1.946066405</v>
      </c>
      <c r="U1391" s="9" t="n">
        <f aca="false">Q1391</f>
        <v>200000000</v>
      </c>
      <c r="V1391" s="9" t="n">
        <f aca="false">R1391</f>
        <v>389213281</v>
      </c>
      <c r="W1391" s="1" t="n">
        <f aca="false">R1391/Q1391</f>
        <v>1.946066405</v>
      </c>
      <c r="X1391" s="0" t="n">
        <v>2</v>
      </c>
    </row>
    <row r="1392" customFormat="false" ht="17" hidden="false" customHeight="false" outlineLevel="0" collapsed="false">
      <c r="A1392" s="4" t="s">
        <v>9087</v>
      </c>
      <c r="B1392" s="4" t="s">
        <v>9088</v>
      </c>
      <c r="C1392" s="4" t="s">
        <v>9089</v>
      </c>
      <c r="D1392" s="4" t="s">
        <v>4016</v>
      </c>
      <c r="E1392" s="4" t="n">
        <v>6.3</v>
      </c>
      <c r="F1392" s="4" t="n">
        <v>52</v>
      </c>
      <c r="G1392" s="4" t="s">
        <v>28</v>
      </c>
      <c r="H1392" s="4" t="s">
        <v>2273</v>
      </c>
      <c r="I1392" s="4" t="s">
        <v>9090</v>
      </c>
      <c r="J1392" s="6" t="n">
        <v>1122</v>
      </c>
      <c r="K1392" s="4" t="s">
        <v>9091</v>
      </c>
      <c r="L1392" s="7" t="n">
        <v>42874</v>
      </c>
      <c r="M1392" s="4" t="s">
        <v>214</v>
      </c>
      <c r="N1392" s="4" t="s">
        <v>394</v>
      </c>
      <c r="O1392" s="4" t="s">
        <v>28</v>
      </c>
      <c r="P1392" s="4" t="s">
        <v>9092</v>
      </c>
      <c r="Q1392" s="0" t="n">
        <f aca="false">LOOKUP(A1392,'budget_gross.tsv'!A$2:A$8468,'budget_gross.tsv'!B$2:B$8468)</f>
        <v>10000000</v>
      </c>
      <c r="R1392" s="0" t="n">
        <f aca="false">LOOKUP(A1392,'budget_gross.tsv'!A$2:A$8468,'budget_gross.tsv'!C$2:C$8468)</f>
        <v>34000284</v>
      </c>
      <c r="S1392" s="8" t="n">
        <f aca="false">R1392-Q1392</f>
        <v>24000284</v>
      </c>
      <c r="T1392" s="8" t="n">
        <f aca="false">R1392/Q1392</f>
        <v>3.4000284</v>
      </c>
      <c r="U1392" s="9" t="n">
        <f aca="false">Q1392</f>
        <v>10000000</v>
      </c>
      <c r="V1392" s="9" t="n">
        <f aca="false">R1392</f>
        <v>34000284</v>
      </c>
      <c r="W1392" s="1" t="n">
        <f aca="false">R1392/Q1392</f>
        <v>3.4000284</v>
      </c>
      <c r="X1392" s="0" t="n">
        <v>3</v>
      </c>
    </row>
    <row r="1393" customFormat="false" ht="17" hidden="false" customHeight="false" outlineLevel="0" collapsed="false">
      <c r="A1393" s="4" t="s">
        <v>9093</v>
      </c>
      <c r="B1393" s="4" t="s">
        <v>9094</v>
      </c>
      <c r="C1393" s="4" t="s">
        <v>9095</v>
      </c>
      <c r="D1393" s="4" t="s">
        <v>4016</v>
      </c>
      <c r="E1393" s="4" t="n">
        <v>8.3</v>
      </c>
      <c r="F1393" s="4" t="n">
        <v>76</v>
      </c>
      <c r="G1393" s="4" t="s">
        <v>28</v>
      </c>
      <c r="H1393" s="4" t="s">
        <v>2273</v>
      </c>
      <c r="I1393" s="4" t="s">
        <v>9096</v>
      </c>
      <c r="J1393" s="6" t="n">
        <v>61125</v>
      </c>
      <c r="K1393" s="4" t="s">
        <v>9097</v>
      </c>
      <c r="L1393" s="7" t="n">
        <v>42888</v>
      </c>
      <c r="M1393" s="4" t="s">
        <v>1309</v>
      </c>
      <c r="N1393" s="4" t="s">
        <v>1193</v>
      </c>
      <c r="O1393" s="4" t="s">
        <v>90</v>
      </c>
      <c r="P1393" s="4" t="s">
        <v>9098</v>
      </c>
      <c r="Q1393" s="0" t="n">
        <f aca="false">LOOKUP(A1393,'budget_gross.tsv'!A$2:A$8468,'budget_gross.tsv'!B$2:B$8468)</f>
        <v>149000000</v>
      </c>
      <c r="R1393" s="0" t="n">
        <f aca="false">LOOKUP(A1393,'budget_gross.tsv'!A$2:A$8468,'budget_gross.tsv'!C$2:C$8468)</f>
        <v>404000714</v>
      </c>
      <c r="S1393" s="8" t="n">
        <f aca="false">R1393-Q1393</f>
        <v>255000714</v>
      </c>
      <c r="T1393" s="8" t="n">
        <f aca="false">R1393/Q1393</f>
        <v>2.71141418791946</v>
      </c>
      <c r="U1393" s="9" t="n">
        <f aca="false">Q1393</f>
        <v>149000000</v>
      </c>
      <c r="V1393" s="9" t="n">
        <f aca="false">R1393</f>
        <v>404000714</v>
      </c>
      <c r="W1393" s="1" t="n">
        <f aca="false">R1393/Q1393</f>
        <v>2.71141418791946</v>
      </c>
      <c r="X1393" s="0" t="n">
        <v>3</v>
      </c>
    </row>
    <row r="1394" customFormat="false" ht="17" hidden="false" customHeight="false" outlineLevel="0" collapsed="false">
      <c r="A1394" s="4" t="s">
        <v>9099</v>
      </c>
      <c r="B1394" s="4" t="s">
        <v>4129</v>
      </c>
      <c r="C1394" s="4" t="s">
        <v>9100</v>
      </c>
      <c r="D1394" s="4" t="s">
        <v>4016</v>
      </c>
      <c r="E1394" s="4" t="n">
        <v>5.9</v>
      </c>
      <c r="F1394" s="4" t="n">
        <v>34</v>
      </c>
      <c r="G1394" s="4" t="s">
        <v>28</v>
      </c>
      <c r="H1394" s="4" t="s">
        <v>2121</v>
      </c>
      <c r="I1394" s="4" t="s">
        <v>9101</v>
      </c>
      <c r="J1394" s="6" t="n">
        <v>17073</v>
      </c>
      <c r="K1394" s="4" t="s">
        <v>6937</v>
      </c>
      <c r="L1394" s="7" t="n">
        <v>42895</v>
      </c>
      <c r="M1394" s="4" t="s">
        <v>879</v>
      </c>
      <c r="N1394" s="4" t="s">
        <v>1193</v>
      </c>
      <c r="O1394" s="4" t="s">
        <v>28</v>
      </c>
      <c r="P1394" s="4" t="s">
        <v>9102</v>
      </c>
      <c r="Q1394" s="0" t="n">
        <f aca="false">LOOKUP(A1394,'budget_gross.tsv'!A$2:A$8468,'budget_gross.tsv'!B$2:B$8468)</f>
        <v>125000000</v>
      </c>
      <c r="R1394" s="0" t="n">
        <f aca="false">LOOKUP(A1394,'budget_gross.tsv'!A$2:A$8468,'budget_gross.tsv'!C$2:C$8468)</f>
        <v>80101125</v>
      </c>
      <c r="S1394" s="8" t="n">
        <f aca="false">R1394-Q1394</f>
        <v>-44898875</v>
      </c>
      <c r="T1394" s="8" t="n">
        <f aca="false">R1394/Q1394</f>
        <v>0.640809</v>
      </c>
      <c r="U1394" s="9" t="n">
        <f aca="false">Q1394</f>
        <v>125000000</v>
      </c>
      <c r="V1394" s="9" t="n">
        <f aca="false">R1394</f>
        <v>80101125</v>
      </c>
      <c r="W1394" s="1" t="n">
        <f aca="false">R1394/Q1394</f>
        <v>0.640809</v>
      </c>
      <c r="X1394" s="0" t="n">
        <v>1</v>
      </c>
    </row>
    <row r="1395" customFormat="false" ht="17" hidden="false" customHeight="false" outlineLevel="0" collapsed="false">
      <c r="A1395" s="4" t="s">
        <v>9103</v>
      </c>
      <c r="B1395" s="4" t="s">
        <v>9104</v>
      </c>
      <c r="C1395" s="4" t="s">
        <v>9105</v>
      </c>
      <c r="D1395" s="4" t="s">
        <v>4016</v>
      </c>
      <c r="E1395" s="4" t="n">
        <v>6.1</v>
      </c>
      <c r="F1395" s="4" t="s">
        <v>28</v>
      </c>
      <c r="G1395" s="4" t="s">
        <v>28</v>
      </c>
      <c r="H1395" s="4" t="s">
        <v>9106</v>
      </c>
      <c r="I1395" s="4" t="s">
        <v>9107</v>
      </c>
      <c r="J1395" s="6" t="n">
        <v>3410</v>
      </c>
      <c r="K1395" s="4" t="s">
        <v>9108</v>
      </c>
      <c r="L1395" s="7" t="n">
        <v>42902</v>
      </c>
      <c r="M1395" s="4" t="s">
        <v>223</v>
      </c>
      <c r="N1395" s="4" t="s">
        <v>4788</v>
      </c>
      <c r="O1395" s="4" t="s">
        <v>28</v>
      </c>
      <c r="P1395" s="4" t="s">
        <v>9109</v>
      </c>
      <c r="Q1395" s="0" t="n">
        <f aca="false">LOOKUP(A1395,'budget_gross.tsv'!A$2:A$8468,'budget_gross.tsv'!B$2:B$8468)</f>
        <v>5500000</v>
      </c>
      <c r="R1395" s="0" t="n">
        <f aca="false">LOOKUP(A1395,'budget_gross.tsv'!A$2:A$8468,'budget_gross.tsv'!C$2:C$8468)</f>
        <v>43609741</v>
      </c>
      <c r="S1395" s="8" t="n">
        <f aca="false">R1395-Q1395</f>
        <v>38109741</v>
      </c>
      <c r="T1395" s="8" t="n">
        <f aca="false">R1395/Q1395</f>
        <v>7.92904381818182</v>
      </c>
      <c r="U1395" s="9" t="n">
        <f aca="false">Q1395</f>
        <v>5500000</v>
      </c>
      <c r="V1395" s="9" t="n">
        <f aca="false">R1395</f>
        <v>43609741</v>
      </c>
      <c r="W1395" s="1" t="n">
        <f aca="false">R1395/Q1395</f>
        <v>7.92904381818182</v>
      </c>
      <c r="X1395" s="0" t="n">
        <v>4</v>
      </c>
    </row>
    <row r="1396" customFormat="false" ht="17" hidden="false" customHeight="false" outlineLevel="0" collapsed="false">
      <c r="A1396" s="4" t="s">
        <v>9110</v>
      </c>
      <c r="B1396" s="4" t="s">
        <v>9111</v>
      </c>
      <c r="C1396" s="4" t="s">
        <v>9112</v>
      </c>
      <c r="D1396" s="4" t="s">
        <v>4016</v>
      </c>
      <c r="E1396" s="4" t="s">
        <v>28</v>
      </c>
      <c r="F1396" s="4" t="s">
        <v>28</v>
      </c>
      <c r="G1396" s="4" t="s">
        <v>28</v>
      </c>
      <c r="H1396" s="4" t="s">
        <v>1432</v>
      </c>
      <c r="I1396" s="4" t="s">
        <v>9113</v>
      </c>
      <c r="J1396" s="4" t="s">
        <v>28</v>
      </c>
      <c r="K1396" s="4" t="s">
        <v>8250</v>
      </c>
      <c r="L1396" s="7" t="n">
        <v>42902</v>
      </c>
      <c r="M1396" s="4" t="s">
        <v>28</v>
      </c>
      <c r="N1396" s="4" t="s">
        <v>1525</v>
      </c>
      <c r="O1396" s="4" t="s">
        <v>28</v>
      </c>
      <c r="P1396" s="4" t="s">
        <v>9114</v>
      </c>
      <c r="Q1396" s="0" t="n">
        <f aca="false">LOOKUP(A1396,'budget_gross.tsv'!A$2:A$8468,'budget_gross.tsv'!B$2:B$8468)</f>
        <v>10000000</v>
      </c>
      <c r="R1396" s="0" t="n">
        <f aca="false">LOOKUP(A1396,'budget_gross.tsv'!A$2:A$8468,'budget_gross.tsv'!C$2:C$8468)</f>
        <v>4219536</v>
      </c>
      <c r="S1396" s="8" t="n">
        <f aca="false">R1396-Q1396</f>
        <v>-5780464</v>
      </c>
      <c r="T1396" s="8" t="n">
        <f aca="false">R1396/Q1396</f>
        <v>0.4219536</v>
      </c>
      <c r="U1396" s="9" t="n">
        <f aca="false">Q1396</f>
        <v>10000000</v>
      </c>
      <c r="V1396" s="9" t="n">
        <f aca="false">R1396</f>
        <v>4219536</v>
      </c>
      <c r="W1396" s="1" t="n">
        <f aca="false">R1396/Q1396</f>
        <v>0.4219536</v>
      </c>
      <c r="X1396" s="0" t="n">
        <v>1</v>
      </c>
    </row>
    <row r="1397" customFormat="false" ht="17" hidden="false" customHeight="false" outlineLevel="0" collapsed="false">
      <c r="A1397" s="4" t="s">
        <v>9115</v>
      </c>
      <c r="B1397" s="4" t="s">
        <v>9116</v>
      </c>
      <c r="C1397" s="4" t="s">
        <v>9117</v>
      </c>
      <c r="D1397" s="4" t="s">
        <v>4016</v>
      </c>
      <c r="E1397" s="4" t="n">
        <v>5.5</v>
      </c>
      <c r="F1397" s="4" t="n">
        <v>30</v>
      </c>
      <c r="G1397" s="4" t="s">
        <v>28</v>
      </c>
      <c r="H1397" s="4" t="s">
        <v>194</v>
      </c>
      <c r="I1397" s="4" t="s">
        <v>9118</v>
      </c>
      <c r="J1397" s="4" t="n">
        <v>893</v>
      </c>
      <c r="K1397" s="4" t="s">
        <v>5659</v>
      </c>
      <c r="L1397" s="7" t="n">
        <v>42907</v>
      </c>
      <c r="M1397" s="4" t="s">
        <v>4799</v>
      </c>
      <c r="N1397" s="4" t="s">
        <v>1406</v>
      </c>
      <c r="O1397" s="4" t="s">
        <v>28</v>
      </c>
      <c r="P1397" s="4" t="s">
        <v>9119</v>
      </c>
      <c r="Q1397" s="0" t="n">
        <f aca="false">LOOKUP(A1397,'budget_gross.tsv'!A$2:A$8468,'budget_gross.tsv'!B$2:B$8468)</f>
        <v>217000000</v>
      </c>
      <c r="R1397" s="0" t="n">
        <f aca="false">LOOKUP(A1397,'budget_gross.tsv'!A$2:A$8468,'budget_gross.tsv'!C$2:C$8468)</f>
        <v>130120862</v>
      </c>
      <c r="S1397" s="8" t="n">
        <f aca="false">R1397-Q1397</f>
        <v>-86879138</v>
      </c>
      <c r="T1397" s="8" t="n">
        <f aca="false">R1397/Q1397</f>
        <v>0.59963530875576</v>
      </c>
      <c r="U1397" s="9" t="n">
        <f aca="false">Q1397</f>
        <v>217000000</v>
      </c>
      <c r="V1397" s="9" t="n">
        <f aca="false">R1397</f>
        <v>130120862</v>
      </c>
      <c r="W1397" s="1" t="n">
        <f aca="false">R1397/Q1397</f>
        <v>0.59963530875576</v>
      </c>
      <c r="X1397" s="0" t="n">
        <v>1</v>
      </c>
    </row>
    <row r="1398" customFormat="false" ht="17" hidden="false" customHeight="false" outlineLevel="0" collapsed="false">
      <c r="A1398" s="4" t="s">
        <v>9120</v>
      </c>
      <c r="B1398" s="4" t="s">
        <v>9121</v>
      </c>
      <c r="C1398" s="4" t="s">
        <v>9122</v>
      </c>
      <c r="D1398" s="4" t="s">
        <v>4016</v>
      </c>
      <c r="E1398" s="4" t="n">
        <v>4.7</v>
      </c>
      <c r="F1398" s="4" t="n">
        <v>32</v>
      </c>
      <c r="G1398" s="4" t="s">
        <v>28</v>
      </c>
      <c r="H1398" s="4" t="s">
        <v>9123</v>
      </c>
      <c r="I1398" s="4" t="s">
        <v>9124</v>
      </c>
      <c r="J1398" s="6" t="n">
        <v>2596</v>
      </c>
      <c r="K1398" s="4" t="s">
        <v>9125</v>
      </c>
      <c r="L1398" s="7" t="n">
        <v>42930</v>
      </c>
      <c r="M1398" s="4" t="s">
        <v>427</v>
      </c>
      <c r="N1398" s="4" t="s">
        <v>9126</v>
      </c>
      <c r="O1398" s="4" t="s">
        <v>28</v>
      </c>
      <c r="P1398" s="4" t="s">
        <v>9127</v>
      </c>
      <c r="Q1398" s="0" t="n">
        <f aca="false">LOOKUP(A1398,'budget_gross.tsv'!A$2:A$8468,'budget_gross.tsv'!B$2:B$8468)</f>
        <v>12000000</v>
      </c>
      <c r="R1398" s="0" t="n">
        <f aca="false">LOOKUP(A1398,'budget_gross.tsv'!A$2:A$8468,'budget_gross.tsv'!C$2:C$8468)</f>
        <v>14053908</v>
      </c>
      <c r="S1398" s="8" t="n">
        <f aca="false">R1398-Q1398</f>
        <v>2053908</v>
      </c>
      <c r="T1398" s="8" t="n">
        <f aca="false">R1398/Q1398</f>
        <v>1.171159</v>
      </c>
      <c r="U1398" s="9" t="n">
        <f aca="false">Q1398</f>
        <v>12000000</v>
      </c>
      <c r="V1398" s="9" t="n">
        <f aca="false">R1398</f>
        <v>14053908</v>
      </c>
      <c r="W1398" s="1" t="n">
        <f aca="false">R1398/Q1398</f>
        <v>1.171159</v>
      </c>
      <c r="X1398" s="0" t="n">
        <v>2</v>
      </c>
    </row>
    <row r="1399" customFormat="false" ht="17" hidden="false" customHeight="false" outlineLevel="0" collapsed="false">
      <c r="A1399" s="4" t="s">
        <v>9128</v>
      </c>
      <c r="B1399" s="4" t="s">
        <v>9129</v>
      </c>
      <c r="C1399" s="4" t="s">
        <v>9130</v>
      </c>
      <c r="D1399" s="4" t="s">
        <v>4016</v>
      </c>
      <c r="E1399" s="4" t="s">
        <v>28</v>
      </c>
      <c r="F1399" s="4" t="s">
        <v>28</v>
      </c>
      <c r="G1399" s="4" t="s">
        <v>28</v>
      </c>
      <c r="H1399" s="4" t="s">
        <v>95</v>
      </c>
      <c r="I1399" s="4" t="s">
        <v>9131</v>
      </c>
      <c r="J1399" s="4" t="s">
        <v>28</v>
      </c>
      <c r="K1399" s="4" t="s">
        <v>5006</v>
      </c>
      <c r="L1399" s="7" t="n">
        <v>42930</v>
      </c>
      <c r="M1399" s="4" t="s">
        <v>28</v>
      </c>
      <c r="N1399" s="4" t="s">
        <v>1130</v>
      </c>
      <c r="O1399" s="4" t="s">
        <v>28</v>
      </c>
      <c r="P1399" s="4" t="s">
        <v>9132</v>
      </c>
      <c r="Q1399" s="0" t="n">
        <f aca="false">LOOKUP(A1399,'budget_gross.tsv'!A$2:A$8468,'budget_gross.tsv'!B$2:B$8468)</f>
        <v>150000000</v>
      </c>
      <c r="R1399" s="0" t="n">
        <f aca="false">LOOKUP(A1399,'budget_gross.tsv'!A$2:A$8468,'budget_gross.tsv'!C$2:C$8468)</f>
        <v>140958101</v>
      </c>
      <c r="S1399" s="8" t="n">
        <f aca="false">R1399-Q1399</f>
        <v>-9041899</v>
      </c>
      <c r="T1399" s="8" t="n">
        <f aca="false">R1399/Q1399</f>
        <v>0.939720673333333</v>
      </c>
      <c r="U1399" s="9" t="n">
        <f aca="false">Q1399</f>
        <v>150000000</v>
      </c>
      <c r="V1399" s="9" t="n">
        <f aca="false">R1399</f>
        <v>140958101</v>
      </c>
      <c r="W1399" s="1" t="n">
        <f aca="false">R1399/Q1399</f>
        <v>0.939720673333333</v>
      </c>
      <c r="X1399" s="0" t="n">
        <v>1</v>
      </c>
    </row>
    <row r="1400" customFormat="false" ht="17" hidden="false" customHeight="false" outlineLevel="0" collapsed="false">
      <c r="A1400" s="4" t="s">
        <v>9133</v>
      </c>
      <c r="B1400" s="4" t="s">
        <v>9134</v>
      </c>
      <c r="C1400" s="4" t="s">
        <v>9135</v>
      </c>
      <c r="D1400" s="4" t="s">
        <v>4016</v>
      </c>
      <c r="E1400" s="4" t="s">
        <v>28</v>
      </c>
      <c r="F1400" s="4" t="s">
        <v>28</v>
      </c>
      <c r="G1400" s="4" t="s">
        <v>28</v>
      </c>
      <c r="H1400" s="4" t="s">
        <v>2273</v>
      </c>
      <c r="I1400" s="4" t="s">
        <v>9136</v>
      </c>
      <c r="J1400" s="4" t="s">
        <v>28</v>
      </c>
      <c r="K1400" s="4" t="s">
        <v>5260</v>
      </c>
      <c r="L1400" s="7" t="n">
        <v>42937</v>
      </c>
      <c r="M1400" s="4" t="s">
        <v>1369</v>
      </c>
      <c r="N1400" s="4" t="s">
        <v>1176</v>
      </c>
      <c r="O1400" s="4" t="s">
        <v>90</v>
      </c>
      <c r="P1400" s="4" t="s">
        <v>9137</v>
      </c>
      <c r="Q1400" s="0" t="n">
        <f aca="false">LOOKUP(A1400,'budget_gross.tsv'!A$2:A$8468,'budget_gross.tsv'!B$2:B$8468)</f>
        <v>100000000</v>
      </c>
      <c r="R1400" s="0" t="n">
        <f aca="false">LOOKUP(A1400,'budget_gross.tsv'!A$2:A$8468,'budget_gross.tsv'!C$2:C$8468)</f>
        <v>165422464</v>
      </c>
      <c r="S1400" s="8" t="n">
        <f aca="false">R1400-Q1400</f>
        <v>65422464</v>
      </c>
      <c r="T1400" s="8" t="n">
        <f aca="false">R1400/Q1400</f>
        <v>1.65422464</v>
      </c>
      <c r="U1400" s="9" t="n">
        <f aca="false">Q1400</f>
        <v>100000000</v>
      </c>
      <c r="V1400" s="9" t="n">
        <f aca="false">R1400</f>
        <v>165422464</v>
      </c>
      <c r="W1400" s="1" t="n">
        <f aca="false">R1400/Q1400</f>
        <v>1.65422464</v>
      </c>
      <c r="X1400" s="0" t="n">
        <v>2</v>
      </c>
    </row>
    <row r="1401" customFormat="false" ht="17" hidden="false" customHeight="false" outlineLevel="0" collapsed="false">
      <c r="A1401" s="4" t="s">
        <v>9138</v>
      </c>
      <c r="B1401" s="4" t="s">
        <v>9139</v>
      </c>
      <c r="C1401" s="4" t="s">
        <v>9140</v>
      </c>
      <c r="D1401" s="4" t="s">
        <v>4016</v>
      </c>
      <c r="E1401" s="4" t="s">
        <v>28</v>
      </c>
      <c r="F1401" s="4" t="s">
        <v>28</v>
      </c>
      <c r="G1401" s="4" t="s">
        <v>28</v>
      </c>
      <c r="H1401" s="4" t="s">
        <v>9079</v>
      </c>
      <c r="I1401" s="4" t="s">
        <v>9141</v>
      </c>
      <c r="J1401" s="4" t="s">
        <v>28</v>
      </c>
      <c r="K1401" s="4" t="s">
        <v>9142</v>
      </c>
      <c r="L1401" s="7" t="n">
        <v>42937</v>
      </c>
      <c r="M1401" s="4" t="s">
        <v>705</v>
      </c>
      <c r="N1401" s="4" t="s">
        <v>1406</v>
      </c>
      <c r="O1401" s="4" t="s">
        <v>28</v>
      </c>
      <c r="P1401" s="4" t="s">
        <v>9143</v>
      </c>
      <c r="Q1401" s="0" t="n">
        <f aca="false">LOOKUP(A1401,'budget_gross.tsv'!A$2:A$8468,'budget_gross.tsv'!B$2:B$8468)</f>
        <v>177200000</v>
      </c>
      <c r="R1401" s="0" t="n">
        <f aca="false">LOOKUP(A1401,'budget_gross.tsv'!A$2:A$8468,'budget_gross.tsv'!C$2:C$8468)</f>
        <v>39272263</v>
      </c>
      <c r="S1401" s="8" t="n">
        <f aca="false">R1401-Q1401</f>
        <v>-137927737</v>
      </c>
      <c r="T1401" s="8" t="n">
        <f aca="false">R1401/Q1401</f>
        <v>0.221626766365688</v>
      </c>
      <c r="U1401" s="9" t="n">
        <f aca="false">Q1401</f>
        <v>177200000</v>
      </c>
      <c r="V1401" s="9" t="n">
        <f aca="false">R1401</f>
        <v>39272263</v>
      </c>
      <c r="W1401" s="1" t="n">
        <f aca="false">R1401/Q1401</f>
        <v>0.221626766365688</v>
      </c>
      <c r="X1401" s="0" t="n">
        <v>1</v>
      </c>
    </row>
    <row r="1402" customFormat="false" ht="17" hidden="false" customHeight="false" outlineLevel="0" collapsed="false">
      <c r="A1402" s="4" t="s">
        <v>9144</v>
      </c>
      <c r="B1402" s="4" t="s">
        <v>9145</v>
      </c>
      <c r="C1402" s="4" t="s">
        <v>9146</v>
      </c>
      <c r="D1402" s="4" t="s">
        <v>4016</v>
      </c>
      <c r="E1402" s="4" t="s">
        <v>28</v>
      </c>
      <c r="F1402" s="4" t="s">
        <v>28</v>
      </c>
      <c r="G1402" s="4" t="s">
        <v>28</v>
      </c>
      <c r="H1402" s="4" t="s">
        <v>9147</v>
      </c>
      <c r="I1402" s="4" t="s">
        <v>9148</v>
      </c>
      <c r="J1402" s="4" t="s">
        <v>28</v>
      </c>
      <c r="K1402" s="4" t="s">
        <v>6585</v>
      </c>
      <c r="L1402" s="7" t="n">
        <v>42965</v>
      </c>
      <c r="M1402" s="4" t="s">
        <v>1192</v>
      </c>
      <c r="N1402" s="4" t="s">
        <v>376</v>
      </c>
      <c r="O1402" s="4" t="s">
        <v>28</v>
      </c>
      <c r="P1402" s="4" t="s">
        <v>9149</v>
      </c>
      <c r="Q1402" s="0" t="n">
        <f aca="false">LOOKUP(A1402,'budget_gross.tsv'!A$2:A$8468,'budget_gross.tsv'!B$2:B$8468)</f>
        <v>29000000</v>
      </c>
      <c r="R1402" s="0" t="n">
        <f aca="false">LOOKUP(A1402,'budget_gross.tsv'!A$2:A$8468,'budget_gross.tsv'!C$2:C$8468)</f>
        <v>7600036</v>
      </c>
      <c r="S1402" s="8" t="n">
        <f aca="false">R1402-Q1402</f>
        <v>-21399964</v>
      </c>
      <c r="T1402" s="8" t="n">
        <f aca="false">R1402/Q1402</f>
        <v>0.262070206896552</v>
      </c>
      <c r="U1402" s="9" t="n">
        <f aca="false">Q1402</f>
        <v>29000000</v>
      </c>
      <c r="V1402" s="9" t="n">
        <f aca="false">R1402</f>
        <v>7600036</v>
      </c>
      <c r="W1402" s="1" t="n">
        <f aca="false">R1402/Q1402</f>
        <v>0.262070206896552</v>
      </c>
      <c r="X1402" s="0" t="n">
        <v>1</v>
      </c>
    </row>
    <row r="1403" customFormat="false" ht="15" hidden="false" customHeight="false" outlineLevel="0" collapsed="false">
      <c r="A1403" s="0" t="s">
        <v>9150</v>
      </c>
      <c r="B1403" s="0" t="s">
        <v>9151</v>
      </c>
      <c r="C1403" s="0" t="s">
        <v>9152</v>
      </c>
      <c r="D1403" s="0" t="s">
        <v>9153</v>
      </c>
      <c r="E1403" s="0" t="n">
        <v>6.1</v>
      </c>
      <c r="F1403" s="0" t="n">
        <v>48</v>
      </c>
      <c r="G1403" s="5" t="n">
        <v>36410</v>
      </c>
      <c r="H1403" s="0" t="s">
        <v>4064</v>
      </c>
      <c r="I1403" s="0" t="s">
        <v>9154</v>
      </c>
      <c r="J1403" s="6" t="n">
        <v>6870</v>
      </c>
      <c r="K1403" s="0" t="s">
        <v>9155</v>
      </c>
      <c r="L1403" s="5" t="n">
        <v>35447</v>
      </c>
      <c r="M1403" s="0" t="s">
        <v>42</v>
      </c>
      <c r="N1403" s="0" t="s">
        <v>4949</v>
      </c>
      <c r="O1403" s="0" t="s">
        <v>90</v>
      </c>
      <c r="P1403" s="0" t="s">
        <v>9156</v>
      </c>
      <c r="Q1403" s="0" t="n">
        <f aca="false">LOOKUP(A1403,'budget_gross.tsv'!A$2:A$8468,'budget_gross.tsv'!B$2:B$8468)</f>
        <v>5000000</v>
      </c>
      <c r="R1403" s="0" t="n">
        <f aca="false">LOOKUP(A1403,'budget_gross.tsv'!A$2:A$8468,'budget_gross.tsv'!C$2:C$8468)</f>
        <v>326308</v>
      </c>
      <c r="S1403" s="1" t="n">
        <f aca="false">R1403-Q1403</f>
        <v>-4673692</v>
      </c>
      <c r="T1403" s="2" t="n">
        <f aca="false">Q1403 * 1.53</f>
        <v>7650000</v>
      </c>
      <c r="U1403" s="2" t="n">
        <f aca="false">R1403 * 1.53</f>
        <v>499251.24</v>
      </c>
      <c r="V1403" s="2" t="n">
        <f aca="false">S1403 * 1.53</f>
        <v>-7150748.76</v>
      </c>
      <c r="W1403" s="1" t="n">
        <f aca="false">R1403/Q1403</f>
        <v>0.0652616</v>
      </c>
      <c r="X1403" s="3" t="n">
        <v>1</v>
      </c>
    </row>
    <row r="1404" customFormat="false" ht="15" hidden="false" customHeight="false" outlineLevel="0" collapsed="false">
      <c r="A1404" s="0" t="s">
        <v>9157</v>
      </c>
      <c r="B1404" s="0" t="s">
        <v>9158</v>
      </c>
      <c r="C1404" s="0" t="s">
        <v>9159</v>
      </c>
      <c r="D1404" s="0" t="s">
        <v>9153</v>
      </c>
      <c r="E1404" s="0" t="n">
        <v>7.6</v>
      </c>
      <c r="F1404" s="0" t="n">
        <v>52</v>
      </c>
      <c r="G1404" s="5" t="n">
        <v>39532</v>
      </c>
      <c r="H1404" s="0" t="s">
        <v>86</v>
      </c>
      <c r="I1404" s="0" t="s">
        <v>9160</v>
      </c>
      <c r="J1404" s="6" t="n">
        <v>106659</v>
      </c>
      <c r="K1404" s="0" t="s">
        <v>50</v>
      </c>
      <c r="L1404" s="5" t="n">
        <v>35482</v>
      </c>
      <c r="M1404" s="0" t="s">
        <v>445</v>
      </c>
      <c r="N1404" s="0" t="s">
        <v>1380</v>
      </c>
      <c r="O1404" s="0" t="s">
        <v>1167</v>
      </c>
      <c r="P1404" s="0" t="s">
        <v>9161</v>
      </c>
      <c r="Q1404" s="0" t="n">
        <f aca="false">LOOKUP(A1404,'budget_gross.tsv'!A$2:A$8468,'budget_gross.tsv'!B$2:B$8468)</f>
        <v>15000000</v>
      </c>
      <c r="R1404" s="0" t="n">
        <f aca="false">LOOKUP(A1404,'budget_gross.tsv'!A$2:A$8468,'budget_gross.tsv'!C$2:C$8468)</f>
        <v>3796699</v>
      </c>
      <c r="S1404" s="1" t="n">
        <f aca="false">R1404-Q1404</f>
        <v>-11203301</v>
      </c>
      <c r="T1404" s="2" t="n">
        <f aca="false">Q1404 * 1.53</f>
        <v>22950000</v>
      </c>
      <c r="U1404" s="2" t="n">
        <f aca="false">R1404 * 1.53</f>
        <v>5808949.47</v>
      </c>
      <c r="V1404" s="2" t="n">
        <f aca="false">S1404 * 1.53</f>
        <v>-17141050.53</v>
      </c>
      <c r="W1404" s="1" t="n">
        <f aca="false">R1404/Q1404</f>
        <v>0.253113266666667</v>
      </c>
      <c r="X1404" s="3" t="n">
        <v>1</v>
      </c>
    </row>
    <row r="1405" customFormat="false" ht="15" hidden="false" customHeight="false" outlineLevel="0" collapsed="false">
      <c r="A1405" s="0" t="s">
        <v>9162</v>
      </c>
      <c r="B1405" s="0" t="s">
        <v>9163</v>
      </c>
      <c r="C1405" s="0" t="s">
        <v>9164</v>
      </c>
      <c r="D1405" s="0" t="s">
        <v>9153</v>
      </c>
      <c r="E1405" s="0" t="n">
        <v>6.4</v>
      </c>
      <c r="F1405" s="0" t="n">
        <v>45</v>
      </c>
      <c r="G1405" s="5" t="n">
        <v>36963</v>
      </c>
      <c r="H1405" s="0" t="s">
        <v>2688</v>
      </c>
      <c r="I1405" s="0" t="s">
        <v>9165</v>
      </c>
      <c r="J1405" s="6" t="n">
        <v>12183</v>
      </c>
      <c r="K1405" s="0" t="s">
        <v>9166</v>
      </c>
      <c r="L1405" s="5" t="n">
        <v>35489</v>
      </c>
      <c r="M1405" s="0" t="s">
        <v>365</v>
      </c>
      <c r="N1405" s="0" t="s">
        <v>6553</v>
      </c>
      <c r="O1405" s="0" t="s">
        <v>90</v>
      </c>
      <c r="P1405" s="0" t="s">
        <v>9167</v>
      </c>
      <c r="Q1405" s="0" t="n">
        <f aca="false">LOOKUP(A1405,'budget_gross.tsv'!A$2:A$8468,'budget_gross.tsv'!B$2:B$8468)</f>
        <v>35000000</v>
      </c>
      <c r="R1405" s="0" t="n">
        <f aca="false">LOOKUP(A1405,'budget_gross.tsv'!A$2:A$8468,'budget_gross.tsv'!C$2:C$8468)</f>
        <v>2221994</v>
      </c>
      <c r="S1405" s="1" t="n">
        <f aca="false">R1405-Q1405</f>
        <v>-32778006</v>
      </c>
      <c r="T1405" s="2" t="n">
        <f aca="false">Q1405 * 1.53</f>
        <v>53550000</v>
      </c>
      <c r="U1405" s="2" t="n">
        <f aca="false">R1405 * 1.53</f>
        <v>3399650.82</v>
      </c>
      <c r="V1405" s="2" t="n">
        <f aca="false">S1405 * 1.53</f>
        <v>-50150349.18</v>
      </c>
      <c r="W1405" s="1" t="n">
        <f aca="false">R1405/Q1405</f>
        <v>0.0634855428571429</v>
      </c>
      <c r="X1405" s="3" t="n">
        <v>1</v>
      </c>
    </row>
    <row r="1406" customFormat="false" ht="15" hidden="false" customHeight="false" outlineLevel="0" collapsed="false">
      <c r="A1406" s="0" t="s">
        <v>9168</v>
      </c>
      <c r="B1406" s="0" t="s">
        <v>9169</v>
      </c>
      <c r="C1406" s="0" t="s">
        <v>9170</v>
      </c>
      <c r="D1406" s="0" t="s">
        <v>9153</v>
      </c>
      <c r="E1406" s="0" t="n">
        <v>6.2</v>
      </c>
      <c r="F1406" s="0" t="s">
        <v>28</v>
      </c>
      <c r="G1406" s="5" t="n">
        <v>36928</v>
      </c>
      <c r="H1406" s="0" t="s">
        <v>9171</v>
      </c>
      <c r="I1406" s="0" t="s">
        <v>9172</v>
      </c>
      <c r="J1406" s="6" t="n">
        <v>5063</v>
      </c>
      <c r="K1406" s="0" t="s">
        <v>9173</v>
      </c>
      <c r="L1406" s="5" t="n">
        <v>35503</v>
      </c>
      <c r="M1406" s="0" t="s">
        <v>42</v>
      </c>
      <c r="N1406" s="0" t="s">
        <v>4949</v>
      </c>
      <c r="O1406" s="0" t="s">
        <v>90</v>
      </c>
      <c r="P1406" s="0" t="s">
        <v>9174</v>
      </c>
      <c r="Q1406" s="0" t="n">
        <f aca="false">LOOKUP(A1406,'budget_gross.tsv'!A$2:A$8468,'budget_gross.tsv'!B$2:B$8468)</f>
        <v>8000000</v>
      </c>
      <c r="R1406" s="0" t="n">
        <f aca="false">LOOKUP(A1406,'budget_gross.tsv'!A$2:A$8468,'budget_gross.tsv'!C$2:C$8468)</f>
        <v>1495332</v>
      </c>
      <c r="S1406" s="1" t="n">
        <f aca="false">R1406-Q1406</f>
        <v>-6504668</v>
      </c>
      <c r="T1406" s="2" t="n">
        <f aca="false">Q1406 * 1.53</f>
        <v>12240000</v>
      </c>
      <c r="U1406" s="2" t="n">
        <f aca="false">R1406 * 1.53</f>
        <v>2287857.96</v>
      </c>
      <c r="V1406" s="2" t="n">
        <f aca="false">S1406 * 1.53</f>
        <v>-9952142.04</v>
      </c>
      <c r="W1406" s="1" t="n">
        <f aca="false">R1406/Q1406</f>
        <v>0.1869165</v>
      </c>
      <c r="X1406" s="3" t="n">
        <v>1</v>
      </c>
    </row>
    <row r="1407" customFormat="false" ht="15" hidden="false" customHeight="false" outlineLevel="0" collapsed="false">
      <c r="A1407" s="0" t="s">
        <v>9175</v>
      </c>
      <c r="B1407" s="0" t="s">
        <v>9176</v>
      </c>
      <c r="C1407" s="0" t="s">
        <v>9177</v>
      </c>
      <c r="D1407" s="0" t="s">
        <v>9153</v>
      </c>
      <c r="E1407" s="0" t="n">
        <v>6.2</v>
      </c>
      <c r="F1407" s="0" t="s">
        <v>28</v>
      </c>
      <c r="G1407" s="5" t="n">
        <v>35808</v>
      </c>
      <c r="H1407" s="0" t="s">
        <v>9178</v>
      </c>
      <c r="I1407" s="0" t="s">
        <v>9179</v>
      </c>
      <c r="J1407" s="6" t="n">
        <v>23710</v>
      </c>
      <c r="K1407" s="0" t="s">
        <v>6690</v>
      </c>
      <c r="L1407" s="5" t="n">
        <v>35664</v>
      </c>
      <c r="M1407" s="0" t="s">
        <v>42</v>
      </c>
      <c r="N1407" s="0" t="s">
        <v>634</v>
      </c>
      <c r="O1407" s="0" t="s">
        <v>90</v>
      </c>
      <c r="P1407" s="0" t="s">
        <v>9180</v>
      </c>
      <c r="Q1407" s="0" t="n">
        <f aca="false">LOOKUP(A1407,'budget_gross.tsv'!A$2:A$8468,'budget_gross.tsv'!B$2:B$8468)</f>
        <v>25000000</v>
      </c>
      <c r="R1407" s="0" t="n">
        <f aca="false">LOOKUP(A1407,'budget_gross.tsv'!A$2:A$8468,'budget_gross.tsv'!C$2:C$8468)</f>
        <v>41067398</v>
      </c>
      <c r="S1407" s="1" t="n">
        <f aca="false">R1407-Q1407</f>
        <v>16067398</v>
      </c>
      <c r="T1407" s="2" t="n">
        <f aca="false">Q1407 * 1.53</f>
        <v>38250000</v>
      </c>
      <c r="U1407" s="2" t="n">
        <f aca="false">R1407 * 1.53</f>
        <v>62833118.94</v>
      </c>
      <c r="V1407" s="2" t="n">
        <f aca="false">S1407 * 1.53</f>
        <v>24583118.94</v>
      </c>
      <c r="W1407" s="1" t="n">
        <f aca="false">R1407/Q1407</f>
        <v>1.64269592</v>
      </c>
      <c r="X1407" s="3" t="n">
        <v>2</v>
      </c>
    </row>
    <row r="1408" customFormat="false" ht="15" hidden="false" customHeight="false" outlineLevel="0" collapsed="false">
      <c r="A1408" s="0" t="s">
        <v>9181</v>
      </c>
      <c r="B1408" s="0" t="s">
        <v>9182</v>
      </c>
      <c r="C1408" s="0" t="s">
        <v>9183</v>
      </c>
      <c r="D1408" s="0" t="s">
        <v>9153</v>
      </c>
      <c r="E1408" s="0" t="n">
        <v>7.8</v>
      </c>
      <c r="F1408" s="0" t="n">
        <v>61</v>
      </c>
      <c r="G1408" s="5" t="n">
        <v>36683</v>
      </c>
      <c r="H1408" s="0" t="s">
        <v>86</v>
      </c>
      <c r="I1408" s="0" t="s">
        <v>9184</v>
      </c>
      <c r="J1408" s="6" t="n">
        <v>283702</v>
      </c>
      <c r="K1408" s="0" t="s">
        <v>5461</v>
      </c>
      <c r="L1408" s="5" t="n">
        <v>35685</v>
      </c>
      <c r="M1408" s="0" t="s">
        <v>625</v>
      </c>
      <c r="N1408" s="0" t="s">
        <v>706</v>
      </c>
      <c r="O1408" s="0" t="s">
        <v>90</v>
      </c>
      <c r="P1408" s="0" t="s">
        <v>9185</v>
      </c>
      <c r="Q1408" s="0" t="n">
        <f aca="false">LOOKUP(A1408,'budget_gross.tsv'!A$2:A$8468,'budget_gross.tsv'!B$2:B$8468)</f>
        <v>50000000</v>
      </c>
      <c r="R1408" s="0" t="n">
        <f aca="false">LOOKUP(A1408,'budget_gross.tsv'!A$2:A$8468,'budget_gross.tsv'!C$2:C$8468)</f>
        <v>48323648</v>
      </c>
      <c r="S1408" s="1" t="n">
        <f aca="false">R1408-Q1408</f>
        <v>-1676352</v>
      </c>
      <c r="T1408" s="2" t="n">
        <f aca="false">Q1408 * 1.53</f>
        <v>76500000</v>
      </c>
      <c r="U1408" s="2" t="n">
        <f aca="false">R1408 * 1.53</f>
        <v>73935181.44</v>
      </c>
      <c r="V1408" s="2" t="n">
        <f aca="false">S1408 * 1.53</f>
        <v>-2564818.56</v>
      </c>
      <c r="W1408" s="1" t="n">
        <f aca="false">R1408/Q1408</f>
        <v>0.96647296</v>
      </c>
      <c r="X1408" s="3" t="n">
        <v>1</v>
      </c>
    </row>
    <row r="1409" customFormat="false" ht="15" hidden="false" customHeight="false" outlineLevel="0" collapsed="false">
      <c r="A1409" s="0" t="s">
        <v>9186</v>
      </c>
      <c r="B1409" s="0" t="s">
        <v>9187</v>
      </c>
      <c r="C1409" s="0" t="s">
        <v>9188</v>
      </c>
      <c r="D1409" s="0" t="s">
        <v>9153</v>
      </c>
      <c r="E1409" s="0" t="n">
        <v>5.9</v>
      </c>
      <c r="F1409" s="0" t="n">
        <v>43</v>
      </c>
      <c r="G1409" s="5" t="n">
        <v>36823</v>
      </c>
      <c r="H1409" s="0" t="s">
        <v>2112</v>
      </c>
      <c r="I1409" s="0" t="s">
        <v>9189</v>
      </c>
      <c r="J1409" s="6" t="n">
        <v>48330</v>
      </c>
      <c r="K1409" s="0" t="s">
        <v>4239</v>
      </c>
      <c r="L1409" s="5" t="n">
        <v>35699</v>
      </c>
      <c r="M1409" s="0" t="s">
        <v>1362</v>
      </c>
      <c r="N1409" s="0" t="s">
        <v>863</v>
      </c>
      <c r="O1409" s="0" t="s">
        <v>290</v>
      </c>
      <c r="P1409" s="0" t="s">
        <v>9190</v>
      </c>
      <c r="Q1409" s="0" t="n">
        <f aca="false">LOOKUP(A1409,'budget_gross.tsv'!A$2:A$8468,'budget_gross.tsv'!B$2:B$8468)</f>
        <v>50000000</v>
      </c>
      <c r="R1409" s="0" t="n">
        <f aca="false">LOOKUP(A1409,'budget_gross.tsv'!A$2:A$8468,'budget_gross.tsv'!C$2:C$8468)</f>
        <v>41263140</v>
      </c>
      <c r="S1409" s="1" t="n">
        <f aca="false">R1409-Q1409</f>
        <v>-8736860</v>
      </c>
      <c r="T1409" s="2" t="n">
        <f aca="false">Q1409 * 1.53</f>
        <v>76500000</v>
      </c>
      <c r="U1409" s="2" t="n">
        <f aca="false">R1409 * 1.53</f>
        <v>63132604.2</v>
      </c>
      <c r="V1409" s="2" t="n">
        <f aca="false">S1409 * 1.53</f>
        <v>-13367395.8</v>
      </c>
      <c r="W1409" s="1" t="n">
        <f aca="false">R1409/Q1409</f>
        <v>0.8252628</v>
      </c>
      <c r="X1409" s="3" t="n">
        <v>1</v>
      </c>
    </row>
    <row r="1410" customFormat="false" ht="15" hidden="false" customHeight="false" outlineLevel="0" collapsed="false">
      <c r="A1410" s="0" t="s">
        <v>9191</v>
      </c>
      <c r="B1410" s="0" t="s">
        <v>9192</v>
      </c>
      <c r="C1410" s="0" t="s">
        <v>9193</v>
      </c>
      <c r="D1410" s="0" t="s">
        <v>9153</v>
      </c>
      <c r="E1410" s="0" t="n">
        <v>3.7</v>
      </c>
      <c r="F1410" s="0" t="s">
        <v>28</v>
      </c>
      <c r="G1410" s="5" t="n">
        <v>36809</v>
      </c>
      <c r="H1410" s="0" t="s">
        <v>4179</v>
      </c>
      <c r="I1410" s="0" t="s">
        <v>9194</v>
      </c>
      <c r="J1410" s="0" t="n">
        <v>835</v>
      </c>
      <c r="K1410" s="0" t="s">
        <v>9195</v>
      </c>
      <c r="L1410" s="5" t="n">
        <v>35699</v>
      </c>
      <c r="M1410" s="0" t="s">
        <v>89</v>
      </c>
      <c r="N1410" s="0" t="s">
        <v>729</v>
      </c>
      <c r="O1410" s="0" t="s">
        <v>28</v>
      </c>
      <c r="P1410" s="0" t="s">
        <v>9196</v>
      </c>
      <c r="Q1410" s="0" t="n">
        <f aca="false">LOOKUP(A1410,'budget_gross.tsv'!A$2:A$8468,'budget_gross.tsv'!B$2:B$8468)</f>
        <v>4000000</v>
      </c>
      <c r="R1410" s="0" t="n">
        <f aca="false">LOOKUP(A1410,'budget_gross.tsv'!A$2:A$8468,'budget_gross.tsv'!C$2:C$8468)</f>
        <v>102739</v>
      </c>
      <c r="S1410" s="1" t="n">
        <f aca="false">R1410-Q1410</f>
        <v>-3897261</v>
      </c>
      <c r="T1410" s="2" t="n">
        <f aca="false">Q1410 * 1.53</f>
        <v>6120000</v>
      </c>
      <c r="U1410" s="2" t="n">
        <f aca="false">R1410 * 1.53</f>
        <v>157190.67</v>
      </c>
      <c r="V1410" s="2" t="n">
        <f aca="false">S1410 * 1.53</f>
        <v>-5962809.33</v>
      </c>
      <c r="W1410" s="1" t="n">
        <f aca="false">R1410/Q1410</f>
        <v>0.02568475</v>
      </c>
      <c r="X1410" s="3" t="n">
        <v>1</v>
      </c>
    </row>
    <row r="1411" customFormat="false" ht="15" hidden="false" customHeight="false" outlineLevel="0" collapsed="false">
      <c r="A1411" s="0" t="s">
        <v>9197</v>
      </c>
      <c r="B1411" s="0" t="s">
        <v>9198</v>
      </c>
      <c r="C1411" s="0" t="s">
        <v>9199</v>
      </c>
      <c r="D1411" s="0" t="s">
        <v>9153</v>
      </c>
      <c r="E1411" s="0" t="n">
        <v>6.4</v>
      </c>
      <c r="F1411" s="0" t="n">
        <v>35</v>
      </c>
      <c r="G1411" s="5" t="n">
        <v>36970</v>
      </c>
      <c r="H1411" s="0" t="s">
        <v>2104</v>
      </c>
      <c r="I1411" s="0" t="s">
        <v>9200</v>
      </c>
      <c r="J1411" s="6" t="n">
        <v>31419</v>
      </c>
      <c r="K1411" s="0" t="s">
        <v>9201</v>
      </c>
      <c r="L1411" s="5" t="n">
        <v>35727</v>
      </c>
      <c r="M1411" s="0" t="s">
        <v>180</v>
      </c>
      <c r="N1411" s="0" t="s">
        <v>9202</v>
      </c>
      <c r="O1411" s="0" t="s">
        <v>1167</v>
      </c>
      <c r="P1411" s="0" t="s">
        <v>9203</v>
      </c>
      <c r="Q1411" s="0" t="n">
        <f aca="false">LOOKUP(A1411,'budget_gross.tsv'!A$2:A$8468,'budget_gross.tsv'!B$2:B$8468)</f>
        <v>12000000</v>
      </c>
      <c r="R1411" s="0" t="n">
        <f aca="false">LOOKUP(A1411,'budget_gross.tsv'!A$2:A$8468,'budget_gross.tsv'!C$2:C$8468)</f>
        <v>4266243</v>
      </c>
      <c r="S1411" s="1" t="n">
        <f aca="false">R1411-Q1411</f>
        <v>-7733757</v>
      </c>
      <c r="T1411" s="2" t="n">
        <f aca="false">Q1411 * 1.53</f>
        <v>18360000</v>
      </c>
      <c r="U1411" s="2" t="n">
        <f aca="false">R1411 * 1.53</f>
        <v>6527351.79</v>
      </c>
      <c r="V1411" s="2" t="n">
        <f aca="false">S1411 * 1.53</f>
        <v>-11832648.21</v>
      </c>
      <c r="W1411" s="1" t="n">
        <f aca="false">R1411/Q1411</f>
        <v>0.35552025</v>
      </c>
      <c r="X1411" s="3" t="n">
        <v>1</v>
      </c>
    </row>
    <row r="1412" customFormat="false" ht="15" hidden="false" customHeight="false" outlineLevel="0" collapsed="false">
      <c r="A1412" s="0" t="s">
        <v>9204</v>
      </c>
      <c r="B1412" s="0" t="s">
        <v>9205</v>
      </c>
      <c r="C1412" s="0" t="s">
        <v>9206</v>
      </c>
      <c r="D1412" s="0" t="s">
        <v>9153</v>
      </c>
      <c r="E1412" s="0" t="n">
        <v>6.4</v>
      </c>
      <c r="F1412" s="0" t="n">
        <v>36</v>
      </c>
      <c r="G1412" s="5" t="n">
        <v>37258</v>
      </c>
      <c r="H1412" s="0" t="s">
        <v>86</v>
      </c>
      <c r="I1412" s="0" t="s">
        <v>9207</v>
      </c>
      <c r="J1412" s="6" t="n">
        <v>92351</v>
      </c>
      <c r="K1412" s="0" t="s">
        <v>9208</v>
      </c>
      <c r="L1412" s="5" t="n">
        <v>35748</v>
      </c>
      <c r="M1412" s="0" t="s">
        <v>1362</v>
      </c>
      <c r="N1412" s="0" t="s">
        <v>562</v>
      </c>
      <c r="O1412" s="0" t="s">
        <v>1585</v>
      </c>
      <c r="P1412" s="0" t="s">
        <v>9209</v>
      </c>
      <c r="Q1412" s="0" t="n">
        <f aca="false">LOOKUP(A1412,'budget_gross.tsv'!A$2:A$8468,'budget_gross.tsv'!B$2:B$8468)</f>
        <v>60000000</v>
      </c>
      <c r="R1412" s="0" t="n">
        <f aca="false">LOOKUP(A1412,'budget_gross.tsv'!A$2:A$8468,'budget_gross.tsv'!C$2:C$8468)</f>
        <v>54930280</v>
      </c>
      <c r="S1412" s="1" t="n">
        <f aca="false">R1412-Q1412</f>
        <v>-5069720</v>
      </c>
      <c r="T1412" s="2" t="n">
        <f aca="false">Q1412 * 1.53</f>
        <v>91800000</v>
      </c>
      <c r="U1412" s="2" t="n">
        <f aca="false">R1412 * 1.53</f>
        <v>84043328.4</v>
      </c>
      <c r="V1412" s="2" t="n">
        <f aca="false">S1412 * 1.53</f>
        <v>-7756671.6</v>
      </c>
      <c r="W1412" s="1" t="n">
        <f aca="false">R1412/Q1412</f>
        <v>0.915504666666667</v>
      </c>
      <c r="X1412" s="3" t="n">
        <v>1</v>
      </c>
    </row>
    <row r="1413" customFormat="false" ht="15" hidden="false" customHeight="false" outlineLevel="0" collapsed="false">
      <c r="A1413" s="0" t="s">
        <v>9210</v>
      </c>
      <c r="B1413" s="0" t="s">
        <v>9211</v>
      </c>
      <c r="C1413" s="0" t="s">
        <v>9212</v>
      </c>
      <c r="D1413" s="0" t="s">
        <v>9153</v>
      </c>
      <c r="E1413" s="0" t="n">
        <v>6.4</v>
      </c>
      <c r="F1413" s="0" t="s">
        <v>28</v>
      </c>
      <c r="G1413" s="5" t="n">
        <v>35920</v>
      </c>
      <c r="H1413" s="0" t="s">
        <v>86</v>
      </c>
      <c r="I1413" s="0" t="s">
        <v>9213</v>
      </c>
      <c r="J1413" s="6" t="n">
        <v>1188</v>
      </c>
      <c r="K1413" s="0" t="s">
        <v>9214</v>
      </c>
      <c r="L1413" s="5" t="n">
        <v>35748</v>
      </c>
      <c r="M1413" s="0" t="s">
        <v>214</v>
      </c>
      <c r="N1413" s="0" t="s">
        <v>4949</v>
      </c>
      <c r="O1413" s="0" t="s">
        <v>9215</v>
      </c>
      <c r="P1413" s="0" t="s">
        <v>9216</v>
      </c>
      <c r="Q1413" s="0" t="n">
        <f aca="false">LOOKUP(A1413,'budget_gross.tsv'!A$2:A$8468,'budget_gross.tsv'!B$2:B$8468)</f>
        <v>2000000</v>
      </c>
      <c r="R1413" s="0" t="n">
        <f aca="false">LOOKUP(A1413,'budget_gross.tsv'!A$2:A$8468,'budget_gross.tsv'!C$2:C$8468)</f>
        <v>731091</v>
      </c>
      <c r="S1413" s="1" t="n">
        <f aca="false">R1413-Q1413</f>
        <v>-1268909</v>
      </c>
      <c r="T1413" s="2" t="n">
        <f aca="false">Q1413 * 1.53</f>
        <v>3060000</v>
      </c>
      <c r="U1413" s="2" t="n">
        <f aca="false">R1413 * 1.53</f>
        <v>1118569.23</v>
      </c>
      <c r="V1413" s="2" t="n">
        <f aca="false">S1413 * 1.53</f>
        <v>-1941430.77</v>
      </c>
      <c r="W1413" s="1" t="n">
        <f aca="false">R1413/Q1413</f>
        <v>0.3655455</v>
      </c>
      <c r="X1413" s="3" t="n">
        <v>1</v>
      </c>
    </row>
    <row r="1414" customFormat="false" ht="15" hidden="false" customHeight="false" outlineLevel="0" collapsed="false">
      <c r="A1414" s="0" t="s">
        <v>9217</v>
      </c>
      <c r="B1414" s="0" t="s">
        <v>9218</v>
      </c>
      <c r="C1414" s="0" t="s">
        <v>9219</v>
      </c>
      <c r="D1414" s="0" t="s">
        <v>9153</v>
      </c>
      <c r="E1414" s="0" t="n">
        <v>7.5</v>
      </c>
      <c r="F1414" s="0" t="n">
        <v>72</v>
      </c>
      <c r="G1414" s="5" t="n">
        <v>35928</v>
      </c>
      <c r="H1414" s="0" t="s">
        <v>95</v>
      </c>
      <c r="I1414" s="0" t="s">
        <v>9220</v>
      </c>
      <c r="J1414" s="6" t="n">
        <v>48374</v>
      </c>
      <c r="K1414" s="0" t="s">
        <v>1434</v>
      </c>
      <c r="L1414" s="5" t="n">
        <v>35760</v>
      </c>
      <c r="M1414" s="0" t="s">
        <v>51</v>
      </c>
      <c r="N1414" s="0" t="s">
        <v>446</v>
      </c>
      <c r="O1414" s="0" t="s">
        <v>9221</v>
      </c>
      <c r="P1414" s="0" t="s">
        <v>9222</v>
      </c>
      <c r="Q1414" s="0" t="n">
        <f aca="false">LOOKUP(A1414,'budget_gross.tsv'!A$2:A$8468,'budget_gross.tsv'!B$2:B$8468)</f>
        <v>18000000</v>
      </c>
      <c r="R1414" s="0" t="n">
        <f aca="false">LOOKUP(A1414,'budget_gross.tsv'!A$2:A$8468,'budget_gross.tsv'!C$2:C$8468)</f>
        <v>7837632</v>
      </c>
      <c r="S1414" s="1" t="n">
        <f aca="false">R1414-Q1414</f>
        <v>-10162368</v>
      </c>
      <c r="T1414" s="2" t="n">
        <f aca="false">Q1414 * 1.53</f>
        <v>27540000</v>
      </c>
      <c r="U1414" s="2" t="n">
        <f aca="false">R1414 * 1.53</f>
        <v>11991576.96</v>
      </c>
      <c r="V1414" s="2" t="n">
        <f aca="false">S1414 * 1.53</f>
        <v>-15548423.04</v>
      </c>
      <c r="W1414" s="1" t="n">
        <f aca="false">R1414/Q1414</f>
        <v>0.435424</v>
      </c>
      <c r="X1414" s="3" t="n">
        <v>1</v>
      </c>
    </row>
    <row r="1415" customFormat="false" ht="15" hidden="false" customHeight="false" outlineLevel="0" collapsed="false">
      <c r="A1415" s="0" t="s">
        <v>9223</v>
      </c>
      <c r="B1415" s="0" t="s">
        <v>9224</v>
      </c>
      <c r="C1415" s="0" t="s">
        <v>9225</v>
      </c>
      <c r="D1415" s="0" t="s">
        <v>9153</v>
      </c>
      <c r="E1415" s="0" t="n">
        <v>7.1</v>
      </c>
      <c r="F1415" s="0" t="n">
        <v>73</v>
      </c>
      <c r="G1415" s="5" t="n">
        <v>36004</v>
      </c>
      <c r="H1415" s="0" t="s">
        <v>2187</v>
      </c>
      <c r="I1415" s="0" t="s">
        <v>9226</v>
      </c>
      <c r="J1415" s="6" t="n">
        <v>70592</v>
      </c>
      <c r="K1415" s="0" t="s">
        <v>4866</v>
      </c>
      <c r="L1415" s="5" t="n">
        <v>35804</v>
      </c>
      <c r="M1415" s="0" t="s">
        <v>42</v>
      </c>
      <c r="N1415" s="0" t="s">
        <v>356</v>
      </c>
      <c r="O1415" s="0" t="s">
        <v>9227</v>
      </c>
      <c r="P1415" s="0" t="s">
        <v>9228</v>
      </c>
      <c r="Q1415" s="0" t="n">
        <f aca="false">LOOKUP(A1415,'budget_gross.tsv'!A$2:A$8468,'budget_gross.tsv'!B$2:B$8468)</f>
        <v>15000000</v>
      </c>
      <c r="R1415" s="0" t="n">
        <f aca="false">LOOKUP(A1415,'budget_gross.tsv'!A$2:A$8468,'budget_gross.tsv'!C$2:C$8468)</f>
        <v>43022524</v>
      </c>
      <c r="S1415" s="1" t="n">
        <f aca="false">R1415-Q1415</f>
        <v>28022524</v>
      </c>
      <c r="T1415" s="2" t="n">
        <f aca="false">Q1415 * 1.5</f>
        <v>22500000</v>
      </c>
      <c r="U1415" s="2" t="n">
        <f aca="false">R1415 * 1.5</f>
        <v>64533786</v>
      </c>
      <c r="V1415" s="2" t="n">
        <f aca="false">S1415 * 1.5</f>
        <v>42033786</v>
      </c>
      <c r="W1415" s="1" t="n">
        <f aca="false">R1415/Q1415</f>
        <v>2.86816826666667</v>
      </c>
      <c r="X1415" s="3" t="n">
        <v>3</v>
      </c>
    </row>
    <row r="1416" customFormat="false" ht="15" hidden="false" customHeight="false" outlineLevel="0" collapsed="false">
      <c r="A1416" s="0" t="s">
        <v>9229</v>
      </c>
      <c r="B1416" s="0" t="s">
        <v>9230</v>
      </c>
      <c r="C1416" s="0" t="s">
        <v>9231</v>
      </c>
      <c r="D1416" s="0" t="s">
        <v>9153</v>
      </c>
      <c r="E1416" s="0" t="n">
        <v>5.8</v>
      </c>
      <c r="F1416" s="0" t="n">
        <v>36</v>
      </c>
      <c r="G1416" s="5" t="n">
        <v>36144</v>
      </c>
      <c r="H1416" s="0" t="s">
        <v>9232</v>
      </c>
      <c r="I1416" s="0" t="s">
        <v>9233</v>
      </c>
      <c r="J1416" s="6" t="n">
        <v>28328</v>
      </c>
      <c r="K1416" s="0" t="s">
        <v>9234</v>
      </c>
      <c r="L1416" s="5" t="n">
        <v>35811</v>
      </c>
      <c r="M1416" s="0" t="s">
        <v>42</v>
      </c>
      <c r="N1416" s="0" t="s">
        <v>562</v>
      </c>
      <c r="O1416" s="0" t="s">
        <v>28</v>
      </c>
      <c r="P1416" s="0" t="s">
        <v>9235</v>
      </c>
      <c r="Q1416" s="0" t="n">
        <f aca="false">LOOKUP(A1416,'budget_gross.tsv'!A$2:A$8468,'budget_gross.tsv'!B$2:B$8468)</f>
        <v>70000000</v>
      </c>
      <c r="R1416" s="0" t="n">
        <f aca="false">LOOKUP(A1416,'budget_gross.tsv'!A$2:A$8468,'budget_gross.tsv'!C$2:C$8468)</f>
        <v>19819494</v>
      </c>
      <c r="S1416" s="1" t="n">
        <f aca="false">R1416-Q1416</f>
        <v>-50180506</v>
      </c>
      <c r="T1416" s="2" t="n">
        <f aca="false">Q1416 * 1.5</f>
        <v>105000000</v>
      </c>
      <c r="U1416" s="2" t="n">
        <f aca="false">R1416 * 1.5</f>
        <v>29729241</v>
      </c>
      <c r="V1416" s="2" t="n">
        <f aca="false">S1416 * 1.5</f>
        <v>-75270759</v>
      </c>
      <c r="W1416" s="1" t="n">
        <f aca="false">R1416/Q1416</f>
        <v>0.283135628571428</v>
      </c>
      <c r="X1416" s="3" t="n">
        <v>1</v>
      </c>
    </row>
    <row r="1417" customFormat="false" ht="15" hidden="false" customHeight="false" outlineLevel="0" collapsed="false">
      <c r="A1417" s="0" t="s">
        <v>9236</v>
      </c>
      <c r="B1417" s="0" t="s">
        <v>9237</v>
      </c>
      <c r="C1417" s="0" t="s">
        <v>9238</v>
      </c>
      <c r="D1417" s="0" t="s">
        <v>9153</v>
      </c>
      <c r="E1417" s="0" t="n">
        <v>5.7</v>
      </c>
      <c r="F1417" s="0" t="n">
        <v>65</v>
      </c>
      <c r="G1417" s="5" t="n">
        <v>36536</v>
      </c>
      <c r="H1417" s="0" t="s">
        <v>9239</v>
      </c>
      <c r="I1417" s="0" t="s">
        <v>9240</v>
      </c>
      <c r="J1417" s="6" t="n">
        <v>9548</v>
      </c>
      <c r="K1417" s="0" t="s">
        <v>4126</v>
      </c>
      <c r="L1417" s="5" t="n">
        <v>35818</v>
      </c>
      <c r="M1417" s="0" t="s">
        <v>552</v>
      </c>
      <c r="N1417" s="0" t="s">
        <v>9241</v>
      </c>
      <c r="O1417" s="0" t="s">
        <v>28</v>
      </c>
      <c r="P1417" s="0" t="s">
        <v>9242</v>
      </c>
      <c r="Q1417" s="0" t="n">
        <f aca="false">LOOKUP(A1417,'budget_gross.tsv'!A$2:A$8468,'budget_gross.tsv'!B$2:B$8468)</f>
        <v>25000000</v>
      </c>
      <c r="R1417" s="0" t="n">
        <f aca="false">LOOKUP(A1417,'budget_gross.tsv'!A$2:A$8468,'budget_gross.tsv'!C$2:C$8468)</f>
        <v>1534569</v>
      </c>
      <c r="S1417" s="1" t="n">
        <f aca="false">R1417-Q1417</f>
        <v>-23465431</v>
      </c>
      <c r="T1417" s="2" t="n">
        <f aca="false">Q1417 * 1.5</f>
        <v>37500000</v>
      </c>
      <c r="U1417" s="2" t="n">
        <f aca="false">R1417 * 1.5</f>
        <v>2301853.5</v>
      </c>
      <c r="V1417" s="2" t="n">
        <f aca="false">S1417 * 1.5</f>
        <v>-35198146.5</v>
      </c>
      <c r="W1417" s="1" t="n">
        <f aca="false">R1417/Q1417</f>
        <v>0.06138276</v>
      </c>
      <c r="X1417" s="3" t="n">
        <v>1</v>
      </c>
    </row>
    <row r="1418" customFormat="false" ht="15" hidden="false" customHeight="false" outlineLevel="0" collapsed="false">
      <c r="A1418" s="0" t="s">
        <v>9243</v>
      </c>
      <c r="B1418" s="0" t="s">
        <v>9244</v>
      </c>
      <c r="C1418" s="0" t="s">
        <v>9245</v>
      </c>
      <c r="D1418" s="0" t="s">
        <v>9153</v>
      </c>
      <c r="E1418" s="0" t="n">
        <v>7.7</v>
      </c>
      <c r="F1418" s="0" t="n">
        <v>66</v>
      </c>
      <c r="G1418" s="5" t="n">
        <v>36641</v>
      </c>
      <c r="H1418" s="0" t="s">
        <v>9246</v>
      </c>
      <c r="I1418" s="0" t="s">
        <v>9247</v>
      </c>
      <c r="J1418" s="6" t="n">
        <v>166022</v>
      </c>
      <c r="K1418" s="0" t="s">
        <v>5523</v>
      </c>
      <c r="L1418" s="5" t="n">
        <v>35853</v>
      </c>
      <c r="M1418" s="0" t="s">
        <v>249</v>
      </c>
      <c r="N1418" s="0" t="s">
        <v>981</v>
      </c>
      <c r="O1418" s="0" t="s">
        <v>1555</v>
      </c>
      <c r="P1418" s="0" t="s">
        <v>9248</v>
      </c>
      <c r="Q1418" s="0" t="n">
        <f aca="false">LOOKUP(A1418,'budget_gross.tsv'!A$2:A$8468,'budget_gross.tsv'!B$2:B$8468)</f>
        <v>27000000</v>
      </c>
      <c r="R1418" s="0" t="n">
        <f aca="false">LOOKUP(A1418,'budget_gross.tsv'!A$2:A$8468,'budget_gross.tsv'!C$2:C$8468)</f>
        <v>14378331</v>
      </c>
      <c r="S1418" s="1" t="n">
        <f aca="false">R1418-Q1418</f>
        <v>-12621669</v>
      </c>
      <c r="T1418" s="2" t="n">
        <f aca="false">Q1418 * 1.5</f>
        <v>40500000</v>
      </c>
      <c r="U1418" s="2" t="n">
        <f aca="false">R1418 * 1.5</f>
        <v>21567496.5</v>
      </c>
      <c r="V1418" s="2" t="n">
        <f aca="false">S1418 * 1.5</f>
        <v>-18932503.5</v>
      </c>
      <c r="W1418" s="1" t="n">
        <f aca="false">R1418/Q1418</f>
        <v>0.532530777777778</v>
      </c>
      <c r="X1418" s="3" t="n">
        <v>1</v>
      </c>
    </row>
    <row r="1419" customFormat="false" ht="15" hidden="false" customHeight="false" outlineLevel="0" collapsed="false">
      <c r="A1419" s="0" t="s">
        <v>9249</v>
      </c>
      <c r="B1419" s="0" t="s">
        <v>9250</v>
      </c>
      <c r="C1419" s="0" t="s">
        <v>9251</v>
      </c>
      <c r="D1419" s="0" t="s">
        <v>9153</v>
      </c>
      <c r="E1419" s="0" t="n">
        <v>8.2</v>
      </c>
      <c r="F1419" s="0" t="n">
        <v>69</v>
      </c>
      <c r="G1419" s="5" t="n">
        <v>36095</v>
      </c>
      <c r="H1419" s="0" t="s">
        <v>8475</v>
      </c>
      <c r="I1419" s="0" t="s">
        <v>9252</v>
      </c>
      <c r="J1419" s="6" t="n">
        <v>588698</v>
      </c>
      <c r="K1419" s="0" t="s">
        <v>4262</v>
      </c>
      <c r="L1419" s="5" t="n">
        <v>35860</v>
      </c>
      <c r="M1419" s="0" t="s">
        <v>871</v>
      </c>
      <c r="N1419" s="0" t="s">
        <v>657</v>
      </c>
      <c r="O1419" s="0" t="s">
        <v>1496</v>
      </c>
      <c r="P1419" s="0" t="s">
        <v>9253</v>
      </c>
      <c r="Q1419" s="0" t="n">
        <f aca="false">LOOKUP(A1419,'budget_gross.tsv'!A$2:A$8468,'budget_gross.tsv'!B$2:B$8468)</f>
        <v>15000000</v>
      </c>
      <c r="R1419" s="0" t="n">
        <f aca="false">LOOKUP(A1419,'budget_gross.tsv'!A$2:A$8468,'budget_gross.tsv'!C$2:C$8468)</f>
        <v>17451873</v>
      </c>
      <c r="S1419" s="1" t="n">
        <f aca="false">R1419-Q1419</f>
        <v>2451873</v>
      </c>
      <c r="T1419" s="2" t="n">
        <f aca="false">Q1419 * 1.5</f>
        <v>22500000</v>
      </c>
      <c r="U1419" s="2" t="n">
        <f aca="false">R1419 * 1.5</f>
        <v>26177809.5</v>
      </c>
      <c r="V1419" s="2" t="n">
        <f aca="false">S1419 * 1.5</f>
        <v>3677809.5</v>
      </c>
      <c r="W1419" s="1" t="n">
        <f aca="false">R1419/Q1419</f>
        <v>1.1634582</v>
      </c>
      <c r="X1419" s="3" t="n">
        <v>2</v>
      </c>
    </row>
    <row r="1420" customFormat="false" ht="15" hidden="false" customHeight="false" outlineLevel="0" collapsed="false">
      <c r="A1420" s="0" t="s">
        <v>9254</v>
      </c>
      <c r="B1420" s="0" t="s">
        <v>9255</v>
      </c>
      <c r="C1420" s="0" t="s">
        <v>9256</v>
      </c>
      <c r="D1420" s="0" t="s">
        <v>9153</v>
      </c>
      <c r="E1420" s="0" t="n">
        <v>6.7</v>
      </c>
      <c r="F1420" s="0" t="n">
        <v>70</v>
      </c>
      <c r="G1420" s="5" t="n">
        <v>36046</v>
      </c>
      <c r="H1420" s="0" t="s">
        <v>2121</v>
      </c>
      <c r="I1420" s="0" t="s">
        <v>9257</v>
      </c>
      <c r="J1420" s="6" t="n">
        <v>24746</v>
      </c>
      <c r="K1420" s="0" t="s">
        <v>9258</v>
      </c>
      <c r="L1420" s="5" t="n">
        <v>35874</v>
      </c>
      <c r="M1420" s="0" t="s">
        <v>4253</v>
      </c>
      <c r="N1420" s="0" t="s">
        <v>356</v>
      </c>
      <c r="O1420" s="0" t="s">
        <v>9259</v>
      </c>
      <c r="P1420" s="0" t="s">
        <v>9260</v>
      </c>
      <c r="Q1420" s="0" t="n">
        <f aca="false">LOOKUP(A1420,'budget_gross.tsv'!A$2:A$8468,'budget_gross.tsv'!B$2:B$8468)</f>
        <v>65000000</v>
      </c>
      <c r="R1420" s="0" t="n">
        <f aca="false">LOOKUP(A1420,'budget_gross.tsv'!A$2:A$8468,'budget_gross.tsv'!C$2:C$8468)</f>
        <v>38966057</v>
      </c>
      <c r="S1420" s="1" t="n">
        <f aca="false">R1420-Q1420</f>
        <v>-26033943</v>
      </c>
      <c r="T1420" s="2" t="n">
        <f aca="false">Q1420 * 1.5</f>
        <v>97500000</v>
      </c>
      <c r="U1420" s="2" t="n">
        <f aca="false">R1420 * 1.5</f>
        <v>58449085.5</v>
      </c>
      <c r="V1420" s="2" t="n">
        <f aca="false">S1420 * 1.5</f>
        <v>-39050914.5</v>
      </c>
      <c r="W1420" s="1" t="n">
        <f aca="false">R1420/Q1420</f>
        <v>0.5994778</v>
      </c>
      <c r="X1420" s="3" t="n">
        <v>1</v>
      </c>
    </row>
    <row r="1421" customFormat="false" ht="15" hidden="false" customHeight="false" outlineLevel="0" collapsed="false">
      <c r="A1421" s="0" t="s">
        <v>9261</v>
      </c>
      <c r="B1421" s="0" t="s">
        <v>9262</v>
      </c>
      <c r="C1421" s="0" t="s">
        <v>9263</v>
      </c>
      <c r="D1421" s="0" t="s">
        <v>9153</v>
      </c>
      <c r="E1421" s="0" t="n">
        <v>5.9</v>
      </c>
      <c r="F1421" s="0" t="s">
        <v>28</v>
      </c>
      <c r="G1421" s="5" t="n">
        <v>36420</v>
      </c>
      <c r="H1421" s="0" t="s">
        <v>4200</v>
      </c>
      <c r="I1421" s="0" t="s">
        <v>9264</v>
      </c>
      <c r="J1421" s="6" t="n">
        <v>1773</v>
      </c>
      <c r="K1421" s="0" t="s">
        <v>9265</v>
      </c>
      <c r="L1421" s="5" t="n">
        <v>35881</v>
      </c>
      <c r="M1421" s="0" t="s">
        <v>214</v>
      </c>
      <c r="N1421" s="0" t="s">
        <v>437</v>
      </c>
      <c r="O1421" s="0" t="s">
        <v>28</v>
      </c>
      <c r="P1421" s="0" t="s">
        <v>9266</v>
      </c>
      <c r="Q1421" s="0" t="n">
        <f aca="false">LOOKUP(A1421,'budget_gross.tsv'!A$2:A$8468,'budget_gross.tsv'!B$2:B$8468)</f>
        <v>6000000</v>
      </c>
      <c r="R1421" s="0" t="n">
        <f aca="false">LOOKUP(A1421,'budget_gross.tsv'!A$2:A$8468,'budget_gross.tsv'!C$2:C$8468)</f>
        <v>143273</v>
      </c>
      <c r="S1421" s="1" t="n">
        <f aca="false">R1421-Q1421</f>
        <v>-5856727</v>
      </c>
      <c r="T1421" s="2" t="n">
        <f aca="false">Q1421 * 1.5</f>
        <v>9000000</v>
      </c>
      <c r="U1421" s="2" t="n">
        <f aca="false">R1421 * 1.5</f>
        <v>214909.5</v>
      </c>
      <c r="V1421" s="2" t="n">
        <f aca="false">S1421 * 1.5</f>
        <v>-8785090.5</v>
      </c>
      <c r="W1421" s="1" t="n">
        <f aca="false">R1421/Q1421</f>
        <v>0.0238788333333333</v>
      </c>
      <c r="X1421" s="3" t="n">
        <v>1</v>
      </c>
    </row>
    <row r="1422" customFormat="false" ht="15" hidden="false" customHeight="false" outlineLevel="0" collapsed="false">
      <c r="A1422" s="0" t="s">
        <v>9267</v>
      </c>
      <c r="B1422" s="0" t="s">
        <v>9268</v>
      </c>
      <c r="C1422" s="0" t="s">
        <v>9269</v>
      </c>
      <c r="D1422" s="0" t="s">
        <v>9153</v>
      </c>
      <c r="E1422" s="0" t="n">
        <v>6.1</v>
      </c>
      <c r="F1422" s="0" t="s">
        <v>28</v>
      </c>
      <c r="G1422" s="5" t="n">
        <v>37258</v>
      </c>
      <c r="H1422" s="0" t="s">
        <v>86</v>
      </c>
      <c r="I1422" s="0" t="s">
        <v>9270</v>
      </c>
      <c r="J1422" s="6" t="n">
        <v>57228</v>
      </c>
      <c r="K1422" s="0" t="s">
        <v>4330</v>
      </c>
      <c r="L1422" s="5" t="n">
        <v>35888</v>
      </c>
      <c r="M1422" s="0" t="s">
        <v>1652</v>
      </c>
      <c r="N1422" s="0" t="s">
        <v>562</v>
      </c>
      <c r="O1422" s="0" t="s">
        <v>698</v>
      </c>
      <c r="P1422" s="0" t="s">
        <v>9271</v>
      </c>
      <c r="Q1422" s="0" t="n">
        <f aca="false">LOOKUP(A1422,'budget_gross.tsv'!A$2:A$8468,'budget_gross.tsv'!B$2:B$8468)</f>
        <v>60000000</v>
      </c>
      <c r="R1422" s="0" t="n">
        <f aca="false">LOOKUP(A1422,'budget_gross.tsv'!A$2:A$8468,'budget_gross.tsv'!C$2:C$8468)</f>
        <v>32940507</v>
      </c>
      <c r="S1422" s="1" t="n">
        <f aca="false">R1422-Q1422</f>
        <v>-27059493</v>
      </c>
      <c r="T1422" s="2" t="n">
        <f aca="false">Q1422 * 1.5</f>
        <v>90000000</v>
      </c>
      <c r="U1422" s="2" t="n">
        <f aca="false">R1422 * 1.5</f>
        <v>49410760.5</v>
      </c>
      <c r="V1422" s="2" t="n">
        <f aca="false">S1422 * 1.5</f>
        <v>-40589239.5</v>
      </c>
      <c r="W1422" s="1" t="n">
        <f aca="false">R1422/Q1422</f>
        <v>0.54900845</v>
      </c>
      <c r="X1422" s="3" t="n">
        <v>1</v>
      </c>
    </row>
    <row r="1423" customFormat="false" ht="15" hidden="false" customHeight="false" outlineLevel="0" collapsed="false">
      <c r="A1423" s="0" t="s">
        <v>9272</v>
      </c>
      <c r="B1423" s="0" t="s">
        <v>9273</v>
      </c>
      <c r="C1423" s="0" t="s">
        <v>9274</v>
      </c>
      <c r="D1423" s="0" t="s">
        <v>9153</v>
      </c>
      <c r="E1423" s="0" t="n">
        <v>7.7</v>
      </c>
      <c r="F1423" s="0" t="n">
        <v>41</v>
      </c>
      <c r="G1423" s="5" t="n">
        <v>36116</v>
      </c>
      <c r="H1423" s="0" t="s">
        <v>86</v>
      </c>
      <c r="I1423" s="0" t="s">
        <v>9275</v>
      </c>
      <c r="J1423" s="6" t="n">
        <v>225745</v>
      </c>
      <c r="K1423" s="0" t="s">
        <v>5873</v>
      </c>
      <c r="L1423" s="5" t="n">
        <v>35937</v>
      </c>
      <c r="M1423" s="0" t="s">
        <v>355</v>
      </c>
      <c r="N1423" s="0" t="s">
        <v>33</v>
      </c>
      <c r="O1423" s="0" t="s">
        <v>189</v>
      </c>
      <c r="P1423" s="0" t="s">
        <v>9276</v>
      </c>
      <c r="Q1423" s="0" t="n">
        <f aca="false">LOOKUP(A1423,'budget_gross.tsv'!A$2:A$8468,'budget_gross.tsv'!B$2:B$8468)</f>
        <v>18500000</v>
      </c>
      <c r="R1423" s="0" t="n">
        <f aca="false">LOOKUP(A1423,'budget_gross.tsv'!A$2:A$8468,'budget_gross.tsv'!C$2:C$8468)</f>
        <v>10680275</v>
      </c>
      <c r="S1423" s="1" t="n">
        <f aca="false">R1423-Q1423</f>
        <v>-7819725</v>
      </c>
      <c r="T1423" s="2" t="n">
        <f aca="false">Q1423 * 1.5</f>
        <v>27750000</v>
      </c>
      <c r="U1423" s="2" t="n">
        <f aca="false">R1423 * 1.5</f>
        <v>16020412.5</v>
      </c>
      <c r="V1423" s="2" t="n">
        <f aca="false">S1423 * 1.5</f>
        <v>-11729587.5</v>
      </c>
      <c r="W1423" s="1" t="n">
        <f aca="false">R1423/Q1423</f>
        <v>0.577312162162162</v>
      </c>
      <c r="X1423" s="3" t="n">
        <v>1</v>
      </c>
    </row>
    <row r="1424" customFormat="false" ht="15" hidden="false" customHeight="false" outlineLevel="0" collapsed="false">
      <c r="A1424" s="0" t="s">
        <v>9277</v>
      </c>
      <c r="B1424" s="0" t="s">
        <v>9278</v>
      </c>
      <c r="C1424" s="0" t="s">
        <v>9279</v>
      </c>
      <c r="D1424" s="0" t="s">
        <v>9153</v>
      </c>
      <c r="E1424" s="0" t="n">
        <v>7</v>
      </c>
      <c r="F1424" s="0" t="n">
        <v>85</v>
      </c>
      <c r="G1424" s="5" t="n">
        <v>36284</v>
      </c>
      <c r="H1424" s="0" t="s">
        <v>86</v>
      </c>
      <c r="I1424" s="0" t="s">
        <v>9280</v>
      </c>
      <c r="J1424" s="6" t="n">
        <v>74785</v>
      </c>
      <c r="K1424" s="0" t="s">
        <v>6585</v>
      </c>
      <c r="L1424" s="5" t="n">
        <v>35972</v>
      </c>
      <c r="M1424" s="0" t="s">
        <v>1271</v>
      </c>
      <c r="N1424" s="0" t="s">
        <v>5173</v>
      </c>
      <c r="O1424" s="0" t="s">
        <v>9281</v>
      </c>
      <c r="P1424" s="0" t="s">
        <v>9282</v>
      </c>
      <c r="Q1424" s="0" t="n">
        <f aca="false">LOOKUP(A1424,'budget_gross.tsv'!A$2:A$8468,'budget_gross.tsv'!B$2:B$8468)</f>
        <v>48000000</v>
      </c>
      <c r="R1424" s="0" t="n">
        <f aca="false">LOOKUP(A1424,'budget_gross.tsv'!A$2:A$8468,'budget_gross.tsv'!C$2:C$8468)</f>
        <v>37562568</v>
      </c>
      <c r="S1424" s="1" t="n">
        <f aca="false">R1424-Q1424</f>
        <v>-10437432</v>
      </c>
      <c r="T1424" s="2" t="n">
        <f aca="false">Q1424 * 1.5</f>
        <v>72000000</v>
      </c>
      <c r="U1424" s="2" t="n">
        <f aca="false">R1424 * 1.5</f>
        <v>56343852</v>
      </c>
      <c r="V1424" s="2" t="n">
        <f aca="false">S1424 * 1.5</f>
        <v>-15656148</v>
      </c>
      <c r="W1424" s="1" t="n">
        <f aca="false">R1424/Q1424</f>
        <v>0.7825535</v>
      </c>
      <c r="X1424" s="3" t="n">
        <v>1</v>
      </c>
    </row>
    <row r="1425" customFormat="false" ht="15" hidden="false" customHeight="false" outlineLevel="0" collapsed="false">
      <c r="A1425" s="0" t="s">
        <v>9283</v>
      </c>
      <c r="B1425" s="0" t="s">
        <v>9284</v>
      </c>
      <c r="C1425" s="0" t="s">
        <v>9285</v>
      </c>
      <c r="D1425" s="0" t="s">
        <v>9153</v>
      </c>
      <c r="E1425" s="0" t="n">
        <v>8.6</v>
      </c>
      <c r="F1425" s="0" t="n">
        <v>90</v>
      </c>
      <c r="G1425" s="5" t="n">
        <v>36466</v>
      </c>
      <c r="H1425" s="0" t="s">
        <v>194</v>
      </c>
      <c r="I1425" s="0" t="s">
        <v>9286</v>
      </c>
      <c r="J1425" s="6" t="n">
        <v>968995</v>
      </c>
      <c r="K1425" s="0" t="s">
        <v>3109</v>
      </c>
      <c r="L1425" s="5" t="n">
        <v>36000</v>
      </c>
      <c r="M1425" s="0" t="s">
        <v>7170</v>
      </c>
      <c r="N1425" s="0" t="s">
        <v>1741</v>
      </c>
      <c r="O1425" s="0" t="s">
        <v>9287</v>
      </c>
      <c r="P1425" s="0" t="s">
        <v>9288</v>
      </c>
      <c r="Q1425" s="0" t="n">
        <f aca="false">LOOKUP(A1425,'budget_gross.tsv'!A$2:A$8468,'budget_gross.tsv'!B$2:B$8468)</f>
        <v>70000000</v>
      </c>
      <c r="R1425" s="0" t="n">
        <f aca="false">LOOKUP(A1425,'budget_gross.tsv'!A$2:A$8468,'budget_gross.tsv'!C$2:C$8468)</f>
        <v>216540909</v>
      </c>
      <c r="S1425" s="1" t="n">
        <f aca="false">R1425-Q1425</f>
        <v>146540909</v>
      </c>
      <c r="T1425" s="2" t="n">
        <f aca="false">Q1425 * 1.5</f>
        <v>105000000</v>
      </c>
      <c r="U1425" s="2" t="n">
        <f aca="false">R1425 * 1.5</f>
        <v>324811363.5</v>
      </c>
      <c r="V1425" s="2" t="n">
        <f aca="false">S1425 * 1.5</f>
        <v>219811363.5</v>
      </c>
      <c r="W1425" s="1" t="n">
        <f aca="false">R1425/Q1425</f>
        <v>3.09344155714286</v>
      </c>
      <c r="X1425" s="3" t="n">
        <v>3</v>
      </c>
    </row>
    <row r="1426" customFormat="false" ht="15" hidden="false" customHeight="false" outlineLevel="0" collapsed="false">
      <c r="A1426" s="0" t="s">
        <v>9289</v>
      </c>
      <c r="B1426" s="0" t="s">
        <v>9290</v>
      </c>
      <c r="C1426" s="0" t="s">
        <v>9291</v>
      </c>
      <c r="D1426" s="0" t="s">
        <v>9153</v>
      </c>
      <c r="E1426" s="0" t="n">
        <v>6</v>
      </c>
      <c r="F1426" s="0" t="s">
        <v>28</v>
      </c>
      <c r="G1426" s="5" t="n">
        <v>38944</v>
      </c>
      <c r="H1426" s="0" t="s">
        <v>86</v>
      </c>
      <c r="I1426" s="0" t="s">
        <v>9292</v>
      </c>
      <c r="J1426" s="6" t="n">
        <v>2842</v>
      </c>
      <c r="K1426" s="0" t="s">
        <v>4529</v>
      </c>
      <c r="L1426" s="5" t="n">
        <v>36014</v>
      </c>
      <c r="M1426" s="0" t="s">
        <v>305</v>
      </c>
      <c r="N1426" s="0" t="s">
        <v>657</v>
      </c>
      <c r="O1426" s="0" t="s">
        <v>28</v>
      </c>
      <c r="P1426" s="0" t="s">
        <v>9293</v>
      </c>
      <c r="Q1426" s="0" t="n">
        <f aca="false">LOOKUP(A1426,'budget_gross.tsv'!A$2:A$8468,'budget_gross.tsv'!B$2:B$8468)</f>
        <v>1000000</v>
      </c>
      <c r="R1426" s="0" t="n">
        <f aca="false">LOOKUP(A1426,'budget_gross.tsv'!A$2:A$8468,'budget_gross.tsv'!C$2:C$8468)</f>
        <v>21210</v>
      </c>
      <c r="S1426" s="1" t="n">
        <f aca="false">R1426-Q1426</f>
        <v>-978790</v>
      </c>
      <c r="T1426" s="2" t="n">
        <f aca="false">Q1426 * 1.5</f>
        <v>1500000</v>
      </c>
      <c r="U1426" s="2" t="n">
        <f aca="false">R1426 * 1.5</f>
        <v>31815</v>
      </c>
      <c r="V1426" s="2" t="n">
        <f aca="false">S1426 * 1.5</f>
        <v>-1468185</v>
      </c>
      <c r="W1426" s="1" t="n">
        <f aca="false">R1426/Q1426</f>
        <v>0.02121</v>
      </c>
      <c r="X1426" s="3" t="n">
        <v>1</v>
      </c>
    </row>
    <row r="1427" customFormat="false" ht="15" hidden="false" customHeight="false" outlineLevel="0" collapsed="false">
      <c r="A1427" s="0" t="s">
        <v>9294</v>
      </c>
      <c r="B1427" s="0" t="s">
        <v>9295</v>
      </c>
      <c r="C1427" s="0" t="s">
        <v>9296</v>
      </c>
      <c r="D1427" s="0" t="s">
        <v>9153</v>
      </c>
      <c r="E1427" s="0" t="n">
        <v>6.4</v>
      </c>
      <c r="F1427" s="0" t="n">
        <v>70</v>
      </c>
      <c r="G1427" s="5" t="n">
        <v>36305</v>
      </c>
      <c r="H1427" s="0" t="s">
        <v>9297</v>
      </c>
      <c r="I1427" s="0" t="s">
        <v>9298</v>
      </c>
      <c r="J1427" s="6" t="n">
        <v>7176</v>
      </c>
      <c r="K1427" s="0" t="s">
        <v>5326</v>
      </c>
      <c r="L1427" s="5" t="n">
        <v>36028</v>
      </c>
      <c r="M1427" s="0" t="s">
        <v>249</v>
      </c>
      <c r="N1427" s="0" t="s">
        <v>437</v>
      </c>
      <c r="O1427" s="0" t="s">
        <v>1216</v>
      </c>
      <c r="P1427" s="0" t="s">
        <v>9299</v>
      </c>
      <c r="Q1427" s="0" t="n">
        <f aca="false">LOOKUP(A1427,'budget_gross.tsv'!A$2:A$8468,'budget_gross.tsv'!B$2:B$8468)</f>
        <v>5000000</v>
      </c>
      <c r="R1427" s="0" t="n">
        <f aca="false">LOOKUP(A1427,'budget_gross.tsv'!A$2:A$8468,'budget_gross.tsv'!C$2:C$8468)</f>
        <v>4710749</v>
      </c>
      <c r="S1427" s="1" t="n">
        <f aca="false">R1427-Q1427</f>
        <v>-289251</v>
      </c>
      <c r="T1427" s="2" t="n">
        <f aca="false">Q1427 * 1.5</f>
        <v>7500000</v>
      </c>
      <c r="U1427" s="2" t="n">
        <f aca="false">R1427 * 1.5</f>
        <v>7066123.5</v>
      </c>
      <c r="V1427" s="2" t="n">
        <f aca="false">S1427 * 1.5</f>
        <v>-433876.5</v>
      </c>
      <c r="W1427" s="1" t="n">
        <f aca="false">R1427/Q1427</f>
        <v>0.9421498</v>
      </c>
      <c r="X1427" s="3" t="n">
        <v>1</v>
      </c>
    </row>
    <row r="1428" customFormat="false" ht="15" hidden="false" customHeight="false" outlineLevel="0" collapsed="false">
      <c r="A1428" s="0" t="s">
        <v>9300</v>
      </c>
      <c r="B1428" s="0" t="s">
        <v>9301</v>
      </c>
      <c r="C1428" s="0" t="s">
        <v>9302</v>
      </c>
      <c r="D1428" s="0" t="s">
        <v>9153</v>
      </c>
      <c r="E1428" s="0" t="n">
        <v>6.6</v>
      </c>
      <c r="F1428" s="0" t="n">
        <v>46</v>
      </c>
      <c r="G1428" s="5" t="n">
        <v>36277</v>
      </c>
      <c r="H1428" s="0" t="s">
        <v>8475</v>
      </c>
      <c r="I1428" s="0" t="s">
        <v>9303</v>
      </c>
      <c r="J1428" s="6" t="n">
        <v>9705</v>
      </c>
      <c r="K1428" s="0" t="s">
        <v>9304</v>
      </c>
      <c r="L1428" s="5" t="n">
        <v>36063</v>
      </c>
      <c r="M1428" s="0" t="s">
        <v>313</v>
      </c>
      <c r="N1428" s="0" t="s">
        <v>657</v>
      </c>
      <c r="O1428" s="0" t="s">
        <v>90</v>
      </c>
      <c r="P1428" s="0" t="s">
        <v>9305</v>
      </c>
      <c r="Q1428" s="0" t="n">
        <f aca="false">LOOKUP(A1428,'budget_gross.tsv'!A$2:A$8468,'budget_gross.tsv'!B$2:B$8468)</f>
        <v>8000000</v>
      </c>
      <c r="R1428" s="0" t="n">
        <f aca="false">LOOKUP(A1428,'budget_gross.tsv'!A$2:A$8468,'budget_gross.tsv'!C$2:C$8468)</f>
        <v>1789892</v>
      </c>
      <c r="S1428" s="1" t="n">
        <f aca="false">R1428-Q1428</f>
        <v>-6210108</v>
      </c>
      <c r="T1428" s="2" t="n">
        <f aca="false">Q1428 * 1.5</f>
        <v>12000000</v>
      </c>
      <c r="U1428" s="2" t="n">
        <f aca="false">R1428 * 1.5</f>
        <v>2684838</v>
      </c>
      <c r="V1428" s="2" t="n">
        <f aca="false">S1428 * 1.5</f>
        <v>-9315162</v>
      </c>
      <c r="W1428" s="1" t="n">
        <f aca="false">R1428/Q1428</f>
        <v>0.2237365</v>
      </c>
      <c r="X1428" s="3" t="n">
        <v>1</v>
      </c>
    </row>
    <row r="1429" customFormat="false" ht="15" hidden="false" customHeight="false" outlineLevel="0" collapsed="false">
      <c r="A1429" s="0" t="s">
        <v>9306</v>
      </c>
      <c r="B1429" s="0" t="s">
        <v>9307</v>
      </c>
      <c r="C1429" s="0" t="s">
        <v>9308</v>
      </c>
      <c r="D1429" s="0" t="s">
        <v>9153</v>
      </c>
      <c r="E1429" s="0" t="n">
        <v>5.4</v>
      </c>
      <c r="F1429" s="0" t="s">
        <v>28</v>
      </c>
      <c r="G1429" s="5" t="n">
        <v>36242</v>
      </c>
      <c r="H1429" s="0" t="s">
        <v>39</v>
      </c>
      <c r="I1429" s="0" t="s">
        <v>9309</v>
      </c>
      <c r="J1429" s="6" t="n">
        <v>42230</v>
      </c>
      <c r="K1429" s="0" t="s">
        <v>9310</v>
      </c>
      <c r="L1429" s="5" t="n">
        <v>36084</v>
      </c>
      <c r="M1429" s="0" t="s">
        <v>223</v>
      </c>
      <c r="N1429" s="0" t="s">
        <v>1280</v>
      </c>
      <c r="O1429" s="0" t="s">
        <v>1231</v>
      </c>
      <c r="P1429" s="0" t="s">
        <v>9311</v>
      </c>
      <c r="Q1429" s="0" t="n">
        <f aca="false">LOOKUP(A1429,'budget_gross.tsv'!A$2:A$8468,'budget_gross.tsv'!B$2:B$8468)</f>
        <v>25000000</v>
      </c>
      <c r="R1429" s="0" t="n">
        <f aca="false">LOOKUP(A1429,'budget_gross.tsv'!A$2:A$8468,'budget_gross.tsv'!C$2:C$8468)</f>
        <v>32383850</v>
      </c>
      <c r="S1429" s="1" t="n">
        <f aca="false">R1429-Q1429</f>
        <v>7383850</v>
      </c>
      <c r="T1429" s="2" t="n">
        <f aca="false">Q1429 * 1.5</f>
        <v>37500000</v>
      </c>
      <c r="U1429" s="2" t="n">
        <f aca="false">R1429 * 1.5</f>
        <v>48575775</v>
      </c>
      <c r="V1429" s="2" t="n">
        <f aca="false">S1429 * 1.5</f>
        <v>11075775</v>
      </c>
      <c r="W1429" s="1" t="n">
        <f aca="false">R1429/Q1429</f>
        <v>1.295354</v>
      </c>
      <c r="X1429" s="3" t="n">
        <v>2</v>
      </c>
    </row>
    <row r="1430" customFormat="false" ht="15" hidden="false" customHeight="false" outlineLevel="0" collapsed="false">
      <c r="A1430" s="0" t="s">
        <v>9312</v>
      </c>
      <c r="B1430" s="0" t="s">
        <v>9313</v>
      </c>
      <c r="C1430" s="0" t="s">
        <v>9314</v>
      </c>
      <c r="D1430" s="0" t="s">
        <v>9153</v>
      </c>
      <c r="E1430" s="0" t="n">
        <v>6.7</v>
      </c>
      <c r="F1430" s="0" t="n">
        <v>51</v>
      </c>
      <c r="G1430" s="5" t="n">
        <v>36263</v>
      </c>
      <c r="H1430" s="0" t="s">
        <v>3445</v>
      </c>
      <c r="I1430" s="0" t="s">
        <v>9315</v>
      </c>
      <c r="J1430" s="6" t="n">
        <v>30585</v>
      </c>
      <c r="K1430" s="0" t="s">
        <v>5455</v>
      </c>
      <c r="L1430" s="5" t="n">
        <v>36091</v>
      </c>
      <c r="M1430" s="0" t="s">
        <v>1652</v>
      </c>
      <c r="N1430" s="0" t="s">
        <v>4949</v>
      </c>
      <c r="O1430" s="0" t="s">
        <v>1100</v>
      </c>
      <c r="P1430" s="0" t="s">
        <v>9316</v>
      </c>
      <c r="Q1430" s="0" t="n">
        <f aca="false">LOOKUP(A1430,'budget_gross.tsv'!A$2:A$8468,'budget_gross.tsv'!B$2:B$8468)</f>
        <v>14000000</v>
      </c>
      <c r="R1430" s="0" t="n">
        <f aca="false">LOOKUP(A1430,'budget_gross.tsv'!A$2:A$8468,'budget_gross.tsv'!C$2:C$8468)</f>
        <v>8838938</v>
      </c>
      <c r="S1430" s="1" t="n">
        <f aca="false">R1430-Q1430</f>
        <v>-5161062</v>
      </c>
      <c r="T1430" s="2" t="n">
        <f aca="false">Q1430 * 1.5</f>
        <v>21000000</v>
      </c>
      <c r="U1430" s="2" t="n">
        <f aca="false">R1430 * 1.5</f>
        <v>13258407</v>
      </c>
      <c r="V1430" s="2" t="n">
        <f aca="false">S1430 * 1.5</f>
        <v>-7741593</v>
      </c>
      <c r="W1430" s="1" t="n">
        <f aca="false">R1430/Q1430</f>
        <v>0.631352714285714</v>
      </c>
      <c r="X1430" s="3" t="n">
        <v>1</v>
      </c>
    </row>
    <row r="1431" customFormat="false" ht="15" hidden="false" customHeight="false" outlineLevel="0" collapsed="false">
      <c r="A1431" s="0" t="s">
        <v>9317</v>
      </c>
      <c r="B1431" s="0" t="s">
        <v>9318</v>
      </c>
      <c r="C1431" s="0" t="s">
        <v>9319</v>
      </c>
      <c r="D1431" s="0" t="s">
        <v>9153</v>
      </c>
      <c r="E1431" s="0" t="n">
        <v>6.3</v>
      </c>
      <c r="F1431" s="0" t="n">
        <v>31</v>
      </c>
      <c r="G1431" s="5" t="n">
        <v>36277</v>
      </c>
      <c r="H1431" s="0" t="s">
        <v>9320</v>
      </c>
      <c r="I1431" s="0" t="s">
        <v>9321</v>
      </c>
      <c r="J1431" s="6" t="n">
        <v>40926</v>
      </c>
      <c r="K1431" s="0" t="s">
        <v>4483</v>
      </c>
      <c r="L1431" s="5" t="n">
        <v>36124</v>
      </c>
      <c r="M1431" s="0" t="s">
        <v>249</v>
      </c>
      <c r="N1431" s="0" t="s">
        <v>5021</v>
      </c>
      <c r="O1431" s="0" t="s">
        <v>1058</v>
      </c>
      <c r="P1431" s="0" t="s">
        <v>9322</v>
      </c>
      <c r="Q1431" s="0" t="n">
        <f aca="false">LOOKUP(A1431,'budget_gross.tsv'!A$2:A$8468,'budget_gross.tsv'!B$2:B$8468)</f>
        <v>10000000</v>
      </c>
      <c r="R1431" s="0" t="n">
        <f aca="false">LOOKUP(A1431,'budget_gross.tsv'!A$2:A$8468,'budget_gross.tsv'!C$2:C$8468)</f>
        <v>9801782</v>
      </c>
      <c r="S1431" s="1" t="n">
        <f aca="false">R1431-Q1431</f>
        <v>-198218</v>
      </c>
      <c r="T1431" s="2" t="n">
        <f aca="false">Q1431 * 1.5</f>
        <v>15000000</v>
      </c>
      <c r="U1431" s="2" t="n">
        <f aca="false">R1431 * 1.5</f>
        <v>14702673</v>
      </c>
      <c r="V1431" s="2" t="n">
        <f aca="false">S1431 * 1.5</f>
        <v>-297327</v>
      </c>
      <c r="W1431" s="1" t="n">
        <f aca="false">R1431/Q1431</f>
        <v>0.9801782</v>
      </c>
      <c r="X1431" s="3" t="n">
        <v>1</v>
      </c>
    </row>
    <row r="1432" customFormat="false" ht="15" hidden="false" customHeight="false" outlineLevel="0" collapsed="false">
      <c r="A1432" s="0" t="s">
        <v>9323</v>
      </c>
      <c r="B1432" s="0" t="s">
        <v>9324</v>
      </c>
      <c r="C1432" s="0" t="s">
        <v>9325</v>
      </c>
      <c r="D1432" s="0" t="s">
        <v>9153</v>
      </c>
      <c r="E1432" s="0" t="n">
        <v>4.6</v>
      </c>
      <c r="F1432" s="0" t="n">
        <v>47</v>
      </c>
      <c r="G1432" s="5" t="n">
        <v>36319</v>
      </c>
      <c r="H1432" s="0" t="s">
        <v>86</v>
      </c>
      <c r="I1432" s="0" t="s">
        <v>9326</v>
      </c>
      <c r="J1432" s="6" t="n">
        <v>39804</v>
      </c>
      <c r="K1432" s="0" t="s">
        <v>6389</v>
      </c>
      <c r="L1432" s="5" t="n">
        <v>36133</v>
      </c>
      <c r="M1432" s="0" t="s">
        <v>197</v>
      </c>
      <c r="N1432" s="0" t="s">
        <v>1122</v>
      </c>
      <c r="O1432" s="0" t="s">
        <v>1840</v>
      </c>
      <c r="P1432" s="0" t="s">
        <v>9327</v>
      </c>
      <c r="Q1432" s="0" t="n">
        <f aca="false">LOOKUP(A1432,'budget_gross.tsv'!A$2:A$8468,'budget_gross.tsv'!B$2:B$8468)</f>
        <v>60000000</v>
      </c>
      <c r="R1432" s="0" t="n">
        <f aca="false">LOOKUP(A1432,'budget_gross.tsv'!A$2:A$8468,'budget_gross.tsv'!C$2:C$8468)</f>
        <v>21456130</v>
      </c>
      <c r="S1432" s="1" t="n">
        <f aca="false">R1432-Q1432</f>
        <v>-38543870</v>
      </c>
      <c r="T1432" s="2" t="n">
        <f aca="false">Q1432 * 1.5</f>
        <v>90000000</v>
      </c>
      <c r="U1432" s="2" t="n">
        <f aca="false">R1432 * 1.5</f>
        <v>32184195</v>
      </c>
      <c r="V1432" s="2" t="n">
        <f aca="false">S1432 * 1.5</f>
        <v>-57815805</v>
      </c>
      <c r="W1432" s="1" t="n">
        <f aca="false">R1432/Q1432</f>
        <v>0.357602166666667</v>
      </c>
      <c r="X1432" s="3" t="n">
        <v>1</v>
      </c>
    </row>
    <row r="1433" customFormat="false" ht="15" hidden="false" customHeight="false" outlineLevel="0" collapsed="false">
      <c r="A1433" s="0" t="s">
        <v>9328</v>
      </c>
      <c r="B1433" s="0" t="s">
        <v>9329</v>
      </c>
      <c r="C1433" s="0" t="s">
        <v>9330</v>
      </c>
      <c r="D1433" s="0" t="s">
        <v>9153</v>
      </c>
      <c r="E1433" s="0" t="n">
        <v>7.2</v>
      </c>
      <c r="F1433" s="0" t="n">
        <v>87</v>
      </c>
      <c r="G1433" s="5" t="n">
        <v>36382</v>
      </c>
      <c r="H1433" s="0" t="s">
        <v>4064</v>
      </c>
      <c r="I1433" s="0" t="s">
        <v>9331</v>
      </c>
      <c r="J1433" s="6" t="n">
        <v>186406</v>
      </c>
      <c r="K1433" s="0" t="s">
        <v>3596</v>
      </c>
      <c r="L1433" s="5" t="n">
        <v>36168</v>
      </c>
      <c r="M1433" s="0" t="s">
        <v>1271</v>
      </c>
      <c r="N1433" s="0" t="s">
        <v>9332</v>
      </c>
      <c r="O1433" s="0" t="s">
        <v>9333</v>
      </c>
      <c r="P1433" s="0" t="s">
        <v>9334</v>
      </c>
      <c r="Q1433" s="0" t="n">
        <f aca="false">LOOKUP(A1433,'budget_gross.tsv'!A$2:A$8468,'budget_gross.tsv'!B$2:B$8468)</f>
        <v>25000000</v>
      </c>
      <c r="R1433" s="0" t="n">
        <f aca="false">LOOKUP(A1433,'budget_gross.tsv'!A$2:A$8468,'budget_gross.tsv'!C$2:C$8468)</f>
        <v>100317794</v>
      </c>
      <c r="S1433" s="1" t="n">
        <f aca="false">R1433-Q1433</f>
        <v>75317794</v>
      </c>
      <c r="T1433" s="2" t="n">
        <f aca="false">Q1433 * 1.47</f>
        <v>36750000</v>
      </c>
      <c r="U1433" s="2" t="n">
        <f aca="false">R1433 * 1.47</f>
        <v>147467157.18</v>
      </c>
      <c r="V1433" s="2" t="n">
        <f aca="false">S1433 * 1.47</f>
        <v>110717157.18</v>
      </c>
      <c r="W1433" s="1" t="n">
        <f aca="false">R1433/Q1433</f>
        <v>4.01271176</v>
      </c>
      <c r="X1433" s="3" t="n">
        <v>4</v>
      </c>
    </row>
    <row r="1434" customFormat="false" ht="15" hidden="false" customHeight="false" outlineLevel="0" collapsed="false">
      <c r="A1434" s="0" t="s">
        <v>9335</v>
      </c>
      <c r="B1434" s="0" t="s">
        <v>9336</v>
      </c>
      <c r="C1434" s="0" t="s">
        <v>9337</v>
      </c>
      <c r="D1434" s="0" t="s">
        <v>9153</v>
      </c>
      <c r="E1434" s="0" t="n">
        <v>5.5</v>
      </c>
      <c r="F1434" s="0" t="s">
        <v>28</v>
      </c>
      <c r="G1434" s="5" t="n">
        <v>36312</v>
      </c>
      <c r="H1434" s="0" t="s">
        <v>2112</v>
      </c>
      <c r="I1434" s="0" t="s">
        <v>9338</v>
      </c>
      <c r="J1434" s="6" t="n">
        <v>11284</v>
      </c>
      <c r="K1434" s="0" t="s">
        <v>5923</v>
      </c>
      <c r="L1434" s="5" t="n">
        <v>36175</v>
      </c>
      <c r="M1434" s="0" t="s">
        <v>249</v>
      </c>
      <c r="N1434" s="0" t="s">
        <v>5889</v>
      </c>
      <c r="O1434" s="0" t="s">
        <v>117</v>
      </c>
      <c r="P1434" s="0" t="s">
        <v>9339</v>
      </c>
      <c r="Q1434" s="0" t="n">
        <f aca="false">LOOKUP(A1434,'budget_gross.tsv'!A$2:A$8468,'budget_gross.tsv'!B$2:B$8468)</f>
        <v>30000000</v>
      </c>
      <c r="R1434" s="0" t="n">
        <f aca="false">LOOKUP(A1434,'budget_gross.tsv'!A$2:A$8468,'budget_gross.tsv'!C$2:C$8468)</f>
        <v>12017369</v>
      </c>
      <c r="S1434" s="1" t="n">
        <f aca="false">R1434-Q1434</f>
        <v>-17982631</v>
      </c>
      <c r="T1434" s="2" t="n">
        <f aca="false">Q1434 * 1.47</f>
        <v>44100000</v>
      </c>
      <c r="U1434" s="2" t="n">
        <f aca="false">R1434 * 1.47</f>
        <v>17665532.43</v>
      </c>
      <c r="V1434" s="2" t="n">
        <f aca="false">S1434 * 1.47</f>
        <v>-26434467.57</v>
      </c>
      <c r="W1434" s="1" t="n">
        <f aca="false">R1434/Q1434</f>
        <v>0.400578966666667</v>
      </c>
      <c r="X1434" s="3" t="n">
        <v>1</v>
      </c>
    </row>
    <row r="1435" customFormat="false" ht="15" hidden="false" customHeight="false" outlineLevel="0" collapsed="false">
      <c r="A1435" s="0" t="s">
        <v>9340</v>
      </c>
      <c r="B1435" s="0" t="s">
        <v>9341</v>
      </c>
      <c r="C1435" s="0" t="s">
        <v>9342</v>
      </c>
      <c r="D1435" s="0" t="s">
        <v>9153</v>
      </c>
      <c r="E1435" s="0" t="n">
        <v>7.5</v>
      </c>
      <c r="F1435" s="0" t="n">
        <v>82</v>
      </c>
      <c r="G1435" s="5" t="n">
        <v>36333</v>
      </c>
      <c r="H1435" s="0" t="s">
        <v>2201</v>
      </c>
      <c r="I1435" s="0" t="s">
        <v>9343</v>
      </c>
      <c r="J1435" s="6" t="n">
        <v>53979</v>
      </c>
      <c r="K1435" s="0" t="s">
        <v>3282</v>
      </c>
      <c r="L1435" s="5" t="n">
        <v>36182</v>
      </c>
      <c r="M1435" s="0" t="s">
        <v>365</v>
      </c>
      <c r="N1435" s="0" t="s">
        <v>4949</v>
      </c>
      <c r="O1435" s="0" t="s">
        <v>9344</v>
      </c>
      <c r="P1435" s="0" t="s">
        <v>9345</v>
      </c>
      <c r="Q1435" s="0" t="n">
        <f aca="false">LOOKUP(A1435,'budget_gross.tsv'!A$2:A$8468,'budget_gross.tsv'!B$2:B$8468)</f>
        <v>17000000</v>
      </c>
      <c r="R1435" s="0" t="n">
        <f aca="false">LOOKUP(A1435,'budget_gross.tsv'!A$2:A$8468,'budget_gross.tsv'!C$2:C$8468)</f>
        <v>16311763</v>
      </c>
      <c r="S1435" s="1" t="n">
        <f aca="false">R1435-Q1435</f>
        <v>-688237</v>
      </c>
      <c r="T1435" s="2" t="n">
        <f aca="false">Q1435 * 1.47</f>
        <v>24990000</v>
      </c>
      <c r="U1435" s="2" t="n">
        <f aca="false">R1435 * 1.47</f>
        <v>23978291.61</v>
      </c>
      <c r="V1435" s="2" t="n">
        <f aca="false">S1435 * 1.47</f>
        <v>-1011708.39</v>
      </c>
      <c r="W1435" s="1" t="n">
        <f aca="false">R1435/Q1435</f>
        <v>0.959515470588235</v>
      </c>
      <c r="X1435" s="3" t="n">
        <v>1</v>
      </c>
    </row>
    <row r="1436" customFormat="false" ht="15" hidden="false" customHeight="false" outlineLevel="0" collapsed="false">
      <c r="A1436" s="0" t="s">
        <v>9346</v>
      </c>
      <c r="B1436" s="0" t="s">
        <v>9347</v>
      </c>
      <c r="C1436" s="0" t="s">
        <v>9348</v>
      </c>
      <c r="D1436" s="0" t="s">
        <v>9153</v>
      </c>
      <c r="E1436" s="0" t="n">
        <v>7.1</v>
      </c>
      <c r="F1436" s="0" t="n">
        <v>46</v>
      </c>
      <c r="G1436" s="5" t="n">
        <v>36368</v>
      </c>
      <c r="H1436" s="0" t="s">
        <v>194</v>
      </c>
      <c r="I1436" s="0" t="s">
        <v>9349</v>
      </c>
      <c r="J1436" s="6" t="n">
        <v>117192</v>
      </c>
      <c r="K1436" s="0" t="s">
        <v>4287</v>
      </c>
      <c r="L1436" s="5" t="n">
        <v>36196</v>
      </c>
      <c r="M1436" s="0" t="s">
        <v>249</v>
      </c>
      <c r="N1436" s="0" t="s">
        <v>562</v>
      </c>
      <c r="O1436" s="0" t="s">
        <v>2071</v>
      </c>
      <c r="P1436" s="0" t="s">
        <v>9350</v>
      </c>
      <c r="Q1436" s="0" t="n">
        <f aca="false">LOOKUP(A1436,'budget_gross.tsv'!A$2:A$8468,'budget_gross.tsv'!B$2:B$8468)</f>
        <v>90000000</v>
      </c>
      <c r="R1436" s="0" t="n">
        <f aca="false">LOOKUP(A1436,'budget_gross.tsv'!A$2:A$8468,'budget_gross.tsv'!C$2:C$8468)</f>
        <v>81526121</v>
      </c>
      <c r="S1436" s="1" t="n">
        <f aca="false">R1436-Q1436</f>
        <v>-8473879</v>
      </c>
      <c r="T1436" s="2" t="n">
        <f aca="false">Q1436 * 1.47</f>
        <v>132300000</v>
      </c>
      <c r="U1436" s="2" t="n">
        <f aca="false">R1436 * 1.47</f>
        <v>119843397.87</v>
      </c>
      <c r="V1436" s="2" t="n">
        <f aca="false">S1436 * 1.47</f>
        <v>-12456602.13</v>
      </c>
      <c r="W1436" s="1" t="n">
        <f aca="false">R1436/Q1436</f>
        <v>0.905845788888889</v>
      </c>
      <c r="X1436" s="3" t="n">
        <v>1</v>
      </c>
    </row>
    <row r="1437" customFormat="false" ht="15" hidden="false" customHeight="false" outlineLevel="0" collapsed="false">
      <c r="A1437" s="0" t="s">
        <v>9351</v>
      </c>
      <c r="B1437" s="0" t="s">
        <v>9352</v>
      </c>
      <c r="C1437" s="0" t="s">
        <v>9353</v>
      </c>
      <c r="D1437" s="0" t="s">
        <v>9153</v>
      </c>
      <c r="E1437" s="0" t="n">
        <v>5.2</v>
      </c>
      <c r="F1437" s="0" t="s">
        <v>28</v>
      </c>
      <c r="G1437" s="5" t="n">
        <v>38384</v>
      </c>
      <c r="H1437" s="0" t="s">
        <v>4200</v>
      </c>
      <c r="I1437" s="0" t="s">
        <v>9354</v>
      </c>
      <c r="J1437" s="6" t="n">
        <v>1036</v>
      </c>
      <c r="K1437" s="0" t="s">
        <v>9355</v>
      </c>
      <c r="L1437" s="5" t="n">
        <v>36292</v>
      </c>
      <c r="M1437" s="0" t="s">
        <v>272</v>
      </c>
      <c r="N1437" s="0" t="s">
        <v>376</v>
      </c>
      <c r="O1437" s="0" t="s">
        <v>28</v>
      </c>
      <c r="P1437" s="0" t="s">
        <v>9356</v>
      </c>
      <c r="Q1437" s="0" t="n">
        <f aca="false">LOOKUP(A1437,'budget_gross.tsv'!A$2:A$8468,'budget_gross.tsv'!B$2:B$8468)</f>
        <v>3000000</v>
      </c>
      <c r="R1437" s="0" t="n">
        <f aca="false">LOOKUP(A1437,'budget_gross.tsv'!A$2:A$8468,'budget_gross.tsv'!C$2:C$8468)</f>
        <v>9016377</v>
      </c>
      <c r="S1437" s="1" t="n">
        <f aca="false">R1437-Q1437</f>
        <v>6016377</v>
      </c>
      <c r="T1437" s="2" t="n">
        <f aca="false">Q1437 * 1.47</f>
        <v>4410000</v>
      </c>
      <c r="U1437" s="2" t="n">
        <f aca="false">R1437 * 1.47</f>
        <v>13254074.19</v>
      </c>
      <c r="V1437" s="2" t="n">
        <f aca="false">S1437 * 1.47</f>
        <v>8844074.19</v>
      </c>
      <c r="W1437" s="1" t="n">
        <f aca="false">R1437/Q1437</f>
        <v>3.005459</v>
      </c>
      <c r="X1437" s="3" t="n">
        <v>3</v>
      </c>
    </row>
    <row r="1438" customFormat="false" ht="15" hidden="false" customHeight="false" outlineLevel="0" collapsed="false">
      <c r="A1438" s="0" t="s">
        <v>9357</v>
      </c>
      <c r="B1438" s="0" t="s">
        <v>9358</v>
      </c>
      <c r="C1438" s="0" t="s">
        <v>9359</v>
      </c>
      <c r="D1438" s="0" t="s">
        <v>9153</v>
      </c>
      <c r="E1438" s="0" t="n">
        <v>7</v>
      </c>
      <c r="F1438" s="0" t="n">
        <v>58</v>
      </c>
      <c r="G1438" s="5" t="n">
        <v>36515</v>
      </c>
      <c r="H1438" s="0" t="s">
        <v>86</v>
      </c>
      <c r="I1438" s="0" t="s">
        <v>9360</v>
      </c>
      <c r="J1438" s="6" t="n">
        <v>330649</v>
      </c>
      <c r="K1438" s="0" t="s">
        <v>9361</v>
      </c>
      <c r="L1438" s="5" t="n">
        <v>36350</v>
      </c>
      <c r="M1438" s="0" t="s">
        <v>486</v>
      </c>
      <c r="N1438" s="0" t="s">
        <v>376</v>
      </c>
      <c r="O1438" s="0" t="s">
        <v>9362</v>
      </c>
      <c r="P1438" s="0" t="s">
        <v>9363</v>
      </c>
      <c r="Q1438" s="0" t="n">
        <f aca="false">LOOKUP(A1438,'budget_gross.tsv'!A$2:A$8468,'budget_gross.tsv'!B$2:B$8468)</f>
        <v>11000000</v>
      </c>
      <c r="R1438" s="0" t="n">
        <f aca="false">LOOKUP(A1438,'budget_gross.tsv'!A$2:A$8468,'budget_gross.tsv'!C$2:C$8468)</f>
        <v>102561004</v>
      </c>
      <c r="S1438" s="1" t="n">
        <f aca="false">R1438-Q1438</f>
        <v>91561004</v>
      </c>
      <c r="T1438" s="2" t="n">
        <f aca="false">Q1438 * 1.47</f>
        <v>16170000</v>
      </c>
      <c r="U1438" s="2" t="n">
        <f aca="false">R1438 * 1.47</f>
        <v>150764675.88</v>
      </c>
      <c r="V1438" s="2" t="n">
        <f aca="false">S1438 * 1.47</f>
        <v>134594675.88</v>
      </c>
      <c r="W1438" s="1" t="n">
        <f aca="false">R1438/Q1438</f>
        <v>9.32372763636364</v>
      </c>
      <c r="X1438" s="3" t="n">
        <v>4</v>
      </c>
    </row>
    <row r="1439" customFormat="false" ht="15" hidden="false" customHeight="false" outlineLevel="0" collapsed="false">
      <c r="A1439" s="0" t="s">
        <v>9364</v>
      </c>
      <c r="B1439" s="0" t="s">
        <v>9365</v>
      </c>
      <c r="C1439" s="0" t="s">
        <v>9366</v>
      </c>
      <c r="D1439" s="0" t="s">
        <v>9153</v>
      </c>
      <c r="E1439" s="0" t="n">
        <v>7.2</v>
      </c>
      <c r="F1439" s="0" t="n">
        <v>65</v>
      </c>
      <c r="G1439" s="5" t="n">
        <v>37236</v>
      </c>
      <c r="H1439" s="0" t="s">
        <v>9367</v>
      </c>
      <c r="I1439" s="0" t="s">
        <v>9368</v>
      </c>
      <c r="J1439" s="6" t="n">
        <v>72961</v>
      </c>
      <c r="K1439" s="0" t="s">
        <v>9369</v>
      </c>
      <c r="L1439" s="5" t="n">
        <v>36350</v>
      </c>
      <c r="M1439" s="0" t="s">
        <v>871</v>
      </c>
      <c r="N1439" s="0" t="s">
        <v>4949</v>
      </c>
      <c r="O1439" s="0" t="s">
        <v>34</v>
      </c>
      <c r="P1439" s="0" t="s">
        <v>9370</v>
      </c>
      <c r="Q1439" s="0" t="n">
        <f aca="false">LOOKUP(A1439,'budget_gross.tsv'!A$2:A$8468,'budget_gross.tsv'!B$2:B$8468)</f>
        <v>31000000</v>
      </c>
      <c r="R1439" s="0" t="n">
        <f aca="false">LOOKUP(A1439,'budget_gross.tsv'!A$2:A$8468,'budget_gross.tsv'!C$2:C$8468)</f>
        <v>24362501</v>
      </c>
      <c r="S1439" s="1" t="n">
        <f aca="false">R1439-Q1439</f>
        <v>-6637499</v>
      </c>
      <c r="T1439" s="2" t="n">
        <f aca="false">Q1439 * 1.47</f>
        <v>45570000</v>
      </c>
      <c r="U1439" s="2" t="n">
        <f aca="false">R1439 * 1.47</f>
        <v>35812876.47</v>
      </c>
      <c r="V1439" s="2" t="n">
        <f aca="false">S1439 * 1.47</f>
        <v>-9757123.53</v>
      </c>
      <c r="W1439" s="1" t="n">
        <f aca="false">R1439/Q1439</f>
        <v>0.785887129032258</v>
      </c>
      <c r="X1439" s="3" t="n">
        <v>1</v>
      </c>
    </row>
    <row r="1440" customFormat="false" ht="15" hidden="false" customHeight="false" outlineLevel="0" collapsed="false">
      <c r="A1440" s="0" t="s">
        <v>9371</v>
      </c>
      <c r="B1440" s="0" t="s">
        <v>9372</v>
      </c>
      <c r="C1440" s="0" t="s">
        <v>9373</v>
      </c>
      <c r="D1440" s="0" t="s">
        <v>9153</v>
      </c>
      <c r="E1440" s="0" t="n">
        <v>5.6</v>
      </c>
      <c r="F1440" s="0" t="n">
        <v>34</v>
      </c>
      <c r="G1440" s="5" t="n">
        <v>36536</v>
      </c>
      <c r="H1440" s="0" t="s">
        <v>95</v>
      </c>
      <c r="I1440" s="0" t="s">
        <v>9374</v>
      </c>
      <c r="J1440" s="6" t="n">
        <v>45717</v>
      </c>
      <c r="K1440" s="0" t="s">
        <v>4338</v>
      </c>
      <c r="L1440" s="5" t="n">
        <v>36357</v>
      </c>
      <c r="M1440" s="0" t="s">
        <v>1014</v>
      </c>
      <c r="N1440" s="0" t="s">
        <v>1584</v>
      </c>
      <c r="O1440" s="0" t="s">
        <v>28</v>
      </c>
      <c r="P1440" s="0" t="s">
        <v>9375</v>
      </c>
      <c r="Q1440" s="0" t="n">
        <f aca="false">LOOKUP(A1440,'budget_gross.tsv'!A$2:A$8468,'budget_gross.tsv'!B$2:B$8468)</f>
        <v>35000000</v>
      </c>
      <c r="R1440" s="0" t="n">
        <f aca="false">LOOKUP(A1440,'budget_gross.tsv'!A$2:A$8468,'budget_gross.tsv'!C$2:C$8468)</f>
        <v>31770414</v>
      </c>
      <c r="S1440" s="1" t="n">
        <f aca="false">R1440-Q1440</f>
        <v>-3229586</v>
      </c>
      <c r="T1440" s="2" t="n">
        <f aca="false">Q1440 * 1.47</f>
        <v>51450000</v>
      </c>
      <c r="U1440" s="2" t="n">
        <f aca="false">R1440 * 1.47</f>
        <v>46702508.58</v>
      </c>
      <c r="V1440" s="2" t="n">
        <f aca="false">S1440 * 1.47</f>
        <v>-4747491.42</v>
      </c>
      <c r="W1440" s="1" t="n">
        <f aca="false">R1440/Q1440</f>
        <v>0.907726114285714</v>
      </c>
      <c r="X1440" s="3" t="n">
        <v>1</v>
      </c>
    </row>
    <row r="1441" customFormat="false" ht="15" hidden="false" customHeight="false" outlineLevel="0" collapsed="false">
      <c r="A1441" s="0" t="s">
        <v>9376</v>
      </c>
      <c r="B1441" s="0" t="s">
        <v>9377</v>
      </c>
      <c r="C1441" s="0" t="s">
        <v>9378</v>
      </c>
      <c r="D1441" s="0" t="s">
        <v>9153</v>
      </c>
      <c r="E1441" s="0" t="n">
        <v>8.4</v>
      </c>
      <c r="F1441" s="0" t="n">
        <v>86</v>
      </c>
      <c r="G1441" s="5" t="n">
        <v>37258</v>
      </c>
      <c r="H1441" s="0" t="s">
        <v>9379</v>
      </c>
      <c r="I1441" s="0" t="s">
        <v>9380</v>
      </c>
      <c r="J1441" s="6" t="n">
        <v>892123</v>
      </c>
      <c r="K1441" s="0" t="s">
        <v>7138</v>
      </c>
      <c r="L1441" s="5" t="n">
        <v>36434</v>
      </c>
      <c r="M1441" s="0" t="s">
        <v>972</v>
      </c>
      <c r="N1441" s="0" t="s">
        <v>394</v>
      </c>
      <c r="O1441" s="0" t="s">
        <v>9381</v>
      </c>
      <c r="P1441" s="0" t="s">
        <v>9382</v>
      </c>
      <c r="Q1441" s="0" t="n">
        <f aca="false">LOOKUP(A1441,'budget_gross.tsv'!A$2:A$8468,'budget_gross.tsv'!B$2:B$8468)</f>
        <v>15000000</v>
      </c>
      <c r="R1441" s="0" t="n">
        <f aca="false">LOOKUP(A1441,'budget_gross.tsv'!A$2:A$8468,'budget_gross.tsv'!C$2:C$8468)</f>
        <v>130096601</v>
      </c>
      <c r="S1441" s="1" t="n">
        <f aca="false">R1441-Q1441</f>
        <v>115096601</v>
      </c>
      <c r="T1441" s="2" t="n">
        <f aca="false">Q1441 * 1.47</f>
        <v>22050000</v>
      </c>
      <c r="U1441" s="2" t="n">
        <f aca="false">R1441 * 1.47</f>
        <v>191242003.47</v>
      </c>
      <c r="V1441" s="2" t="n">
        <f aca="false">S1441 * 1.47</f>
        <v>169192003.47</v>
      </c>
      <c r="W1441" s="1" t="n">
        <f aca="false">R1441/Q1441</f>
        <v>8.67310673333333</v>
      </c>
      <c r="X1441" s="3" t="n">
        <v>4</v>
      </c>
    </row>
    <row r="1442" customFormat="false" ht="15" hidden="false" customHeight="false" outlineLevel="0" collapsed="false">
      <c r="A1442" s="0" t="s">
        <v>9383</v>
      </c>
      <c r="B1442" s="0" t="s">
        <v>9384</v>
      </c>
      <c r="C1442" s="0" t="s">
        <v>9385</v>
      </c>
      <c r="D1442" s="0" t="s">
        <v>9153</v>
      </c>
      <c r="E1442" s="0" t="n">
        <v>5.9</v>
      </c>
      <c r="F1442" s="0" t="n">
        <v>37</v>
      </c>
      <c r="G1442" s="5" t="n">
        <v>36571</v>
      </c>
      <c r="H1442" s="0" t="s">
        <v>86</v>
      </c>
      <c r="I1442" s="0" t="s">
        <v>9386</v>
      </c>
      <c r="J1442" s="6" t="n">
        <v>19125</v>
      </c>
      <c r="K1442" s="0" t="s">
        <v>2873</v>
      </c>
      <c r="L1442" s="5" t="n">
        <v>36448</v>
      </c>
      <c r="M1442" s="0" t="s">
        <v>486</v>
      </c>
      <c r="N1442" s="0" t="s">
        <v>437</v>
      </c>
      <c r="O1442" s="0" t="s">
        <v>1585</v>
      </c>
      <c r="P1442" s="0" t="s">
        <v>9387</v>
      </c>
      <c r="Q1442" s="0" t="n">
        <f aca="false">LOOKUP(A1442,'budget_gross.tsv'!A$2:A$8468,'budget_gross.tsv'!B$2:B$8468)</f>
        <v>50000000</v>
      </c>
      <c r="R1442" s="0" t="n">
        <f aca="false">LOOKUP(A1442,'budget_gross.tsv'!A$2:A$8468,'budget_gross.tsv'!C$2:C$8468)</f>
        <v>27067160</v>
      </c>
      <c r="S1442" s="1" t="n">
        <f aca="false">R1442-Q1442</f>
        <v>-22932840</v>
      </c>
      <c r="T1442" s="2" t="n">
        <f aca="false">Q1442 * 1.47</f>
        <v>73500000</v>
      </c>
      <c r="U1442" s="2" t="n">
        <f aca="false">R1442 * 1.47</f>
        <v>39788725.2</v>
      </c>
      <c r="V1442" s="2" t="n">
        <f aca="false">S1442 * 1.47</f>
        <v>-33711274.8</v>
      </c>
      <c r="W1442" s="1" t="n">
        <f aca="false">R1442/Q1442</f>
        <v>0.5413432</v>
      </c>
      <c r="X1442" s="3" t="n">
        <v>1</v>
      </c>
    </row>
    <row r="1443" customFormat="false" ht="15" hidden="false" customHeight="false" outlineLevel="0" collapsed="false">
      <c r="A1443" s="0" t="s">
        <v>9388</v>
      </c>
      <c r="B1443" s="0" t="s">
        <v>9389</v>
      </c>
      <c r="C1443" s="0" t="s">
        <v>9390</v>
      </c>
      <c r="D1443" s="0" t="s">
        <v>9153</v>
      </c>
      <c r="E1443" s="0" t="n">
        <v>6.7</v>
      </c>
      <c r="F1443" s="0" t="n">
        <v>61</v>
      </c>
      <c r="G1443" s="5" t="n">
        <v>36585</v>
      </c>
      <c r="H1443" s="0" t="s">
        <v>86</v>
      </c>
      <c r="I1443" s="0" t="s">
        <v>9391</v>
      </c>
      <c r="J1443" s="6" t="n">
        <v>7016</v>
      </c>
      <c r="K1443" s="0" t="s">
        <v>4374</v>
      </c>
      <c r="L1443" s="5" t="n">
        <v>36455</v>
      </c>
      <c r="M1443" s="0" t="s">
        <v>403</v>
      </c>
      <c r="N1443" s="0" t="s">
        <v>356</v>
      </c>
      <c r="O1443" s="0" t="s">
        <v>7730</v>
      </c>
      <c r="P1443" s="0" t="s">
        <v>9392</v>
      </c>
      <c r="Q1443" s="0" t="n">
        <f aca="false">LOOKUP(A1443,'budget_gross.tsv'!A$2:A$8468,'budget_gross.tsv'!B$2:B$8468)</f>
        <v>9000000</v>
      </c>
      <c r="R1443" s="0" t="n">
        <f aca="false">LOOKUP(A1443,'budget_gross.tsv'!A$2:A$8468,'budget_gross.tsv'!C$2:C$8468)</f>
        <v>34102780</v>
      </c>
      <c r="S1443" s="1" t="n">
        <f aca="false">R1443-Q1443</f>
        <v>25102780</v>
      </c>
      <c r="T1443" s="2" t="n">
        <f aca="false">Q1443 * 1.47</f>
        <v>13230000</v>
      </c>
      <c r="U1443" s="2" t="n">
        <f aca="false">R1443 * 1.47</f>
        <v>50131086.6</v>
      </c>
      <c r="V1443" s="2" t="n">
        <f aca="false">S1443 * 1.47</f>
        <v>36901086.6</v>
      </c>
      <c r="W1443" s="1" t="n">
        <f aca="false">R1443/Q1443</f>
        <v>3.78919777777778</v>
      </c>
      <c r="X1443" s="3" t="n">
        <v>3</v>
      </c>
    </row>
    <row r="1444" customFormat="false" ht="15" hidden="false" customHeight="false" outlineLevel="0" collapsed="false">
      <c r="A1444" s="0" t="s">
        <v>9393</v>
      </c>
      <c r="B1444" s="0" t="s">
        <v>9394</v>
      </c>
      <c r="C1444" s="0" t="s">
        <v>9395</v>
      </c>
      <c r="D1444" s="0" t="s">
        <v>9153</v>
      </c>
      <c r="E1444" s="0" t="n">
        <v>6.7</v>
      </c>
      <c r="F1444" s="0" t="n">
        <v>45</v>
      </c>
      <c r="G1444" s="5" t="n">
        <v>37131</v>
      </c>
      <c r="H1444" s="0" t="s">
        <v>39</v>
      </c>
      <c r="I1444" s="0" t="s">
        <v>9396</v>
      </c>
      <c r="J1444" s="6" t="n">
        <v>129232</v>
      </c>
      <c r="K1444" s="0" t="s">
        <v>4872</v>
      </c>
      <c r="L1444" s="5" t="n">
        <v>36469</v>
      </c>
      <c r="M1444" s="0" t="s">
        <v>355</v>
      </c>
      <c r="N1444" s="0" t="s">
        <v>1006</v>
      </c>
      <c r="O1444" s="0" t="s">
        <v>189</v>
      </c>
      <c r="P1444" s="0" t="s">
        <v>9397</v>
      </c>
      <c r="Q1444" s="0" t="n">
        <f aca="false">LOOKUP(A1444,'budget_gross.tsv'!A$2:A$8468,'budget_gross.tsv'!B$2:B$8468)</f>
        <v>73000000</v>
      </c>
      <c r="R1444" s="0" t="n">
        <f aca="false">LOOKUP(A1444,'budget_gross.tsv'!A$2:A$8468,'budget_gross.tsv'!C$2:C$8468)</f>
        <v>66518655</v>
      </c>
      <c r="S1444" s="1" t="n">
        <f aca="false">R1444-Q1444</f>
        <v>-6481345</v>
      </c>
      <c r="T1444" s="2" t="n">
        <f aca="false">Q1444 * 1.47</f>
        <v>107310000</v>
      </c>
      <c r="U1444" s="2" t="n">
        <f aca="false">R1444 * 1.47</f>
        <v>97782422.85</v>
      </c>
      <c r="V1444" s="2" t="n">
        <f aca="false">S1444 * 1.47</f>
        <v>-9527577.15</v>
      </c>
      <c r="W1444" s="1" t="n">
        <f aca="false">R1444/Q1444</f>
        <v>0.911214452054795</v>
      </c>
      <c r="X1444" s="3" t="n">
        <v>1</v>
      </c>
    </row>
    <row r="1445" customFormat="false" ht="15" hidden="false" customHeight="false" outlineLevel="0" collapsed="false">
      <c r="A1445" s="0" t="s">
        <v>9398</v>
      </c>
      <c r="B1445" s="0" t="s">
        <v>9399</v>
      </c>
      <c r="C1445" s="0" t="s">
        <v>9400</v>
      </c>
      <c r="D1445" s="0" t="s">
        <v>9153</v>
      </c>
      <c r="E1445" s="0" t="n">
        <v>6.8</v>
      </c>
      <c r="F1445" s="0" t="n">
        <v>69</v>
      </c>
      <c r="G1445" s="5" t="n">
        <v>36725</v>
      </c>
      <c r="H1445" s="0" t="s">
        <v>39</v>
      </c>
      <c r="I1445" s="0" t="s">
        <v>9401</v>
      </c>
      <c r="J1445" s="6" t="n">
        <v>11547</v>
      </c>
      <c r="K1445" s="0" t="s">
        <v>1434</v>
      </c>
      <c r="L1445" s="5" t="n">
        <v>36469</v>
      </c>
      <c r="M1445" s="0" t="s">
        <v>728</v>
      </c>
      <c r="N1445" s="0" t="s">
        <v>9402</v>
      </c>
      <c r="O1445" s="0" t="s">
        <v>117</v>
      </c>
      <c r="P1445" s="0" t="s">
        <v>9403</v>
      </c>
      <c r="Q1445" s="0" t="n">
        <f aca="false">LOOKUP(A1445,'budget_gross.tsv'!A$2:A$8468,'budget_gross.tsv'!B$2:B$8468)</f>
        <v>35000000</v>
      </c>
      <c r="R1445" s="0" t="n">
        <f aca="false">LOOKUP(A1445,'budget_gross.tsv'!A$2:A$8468,'budget_gross.tsv'!C$2:C$8468)</f>
        <v>630779</v>
      </c>
      <c r="S1445" s="1" t="n">
        <f aca="false">R1445-Q1445</f>
        <v>-34369221</v>
      </c>
      <c r="T1445" s="2" t="n">
        <f aca="false">Q1445 * 1.47</f>
        <v>51450000</v>
      </c>
      <c r="U1445" s="2" t="n">
        <f aca="false">R1445 * 1.47</f>
        <v>927245.13</v>
      </c>
      <c r="V1445" s="2" t="n">
        <f aca="false">S1445 * 1.47</f>
        <v>-50522754.87</v>
      </c>
      <c r="W1445" s="1" t="n">
        <f aca="false">R1445/Q1445</f>
        <v>0.0180222571428571</v>
      </c>
      <c r="X1445" s="3" t="n">
        <v>1</v>
      </c>
    </row>
    <row r="1446" customFormat="false" ht="15" hidden="false" customHeight="false" outlineLevel="0" collapsed="false">
      <c r="A1446" s="0" t="s">
        <v>9404</v>
      </c>
      <c r="B1446" s="0" t="s">
        <v>9405</v>
      </c>
      <c r="C1446" s="0" t="s">
        <v>9406</v>
      </c>
      <c r="D1446" s="0" t="s">
        <v>9153</v>
      </c>
      <c r="E1446" s="0" t="n">
        <v>7.4</v>
      </c>
      <c r="F1446" s="0" t="n">
        <v>65</v>
      </c>
      <c r="G1446" s="5" t="n">
        <v>36669</v>
      </c>
      <c r="H1446" s="0" t="s">
        <v>194</v>
      </c>
      <c r="I1446" s="0" t="s">
        <v>9407</v>
      </c>
      <c r="J1446" s="6" t="n">
        <v>283418</v>
      </c>
      <c r="K1446" s="0" t="s">
        <v>2770</v>
      </c>
      <c r="L1446" s="5" t="n">
        <v>36483</v>
      </c>
      <c r="M1446" s="0" t="s">
        <v>197</v>
      </c>
      <c r="N1446" s="0" t="s">
        <v>4159</v>
      </c>
      <c r="O1446" s="0" t="s">
        <v>9408</v>
      </c>
      <c r="P1446" s="0" t="s">
        <v>9409</v>
      </c>
      <c r="Q1446" s="0" t="n">
        <f aca="false">LOOKUP(A1446,'budget_gross.tsv'!A$2:A$8468,'budget_gross.tsv'!B$2:B$8468)</f>
        <v>100000000</v>
      </c>
      <c r="R1446" s="0" t="n">
        <f aca="false">LOOKUP(A1446,'budget_gross.tsv'!A$2:A$8468,'budget_gross.tsv'!C$2:C$8468)</f>
        <v>101071502</v>
      </c>
      <c r="S1446" s="1" t="n">
        <f aca="false">R1446-Q1446</f>
        <v>1071502</v>
      </c>
      <c r="T1446" s="2" t="n">
        <f aca="false">Q1446 * 1.47</f>
        <v>147000000</v>
      </c>
      <c r="U1446" s="2" t="n">
        <f aca="false">R1446 * 1.47</f>
        <v>148575107.94</v>
      </c>
      <c r="V1446" s="2" t="n">
        <f aca="false">S1446 * 1.47</f>
        <v>1575107.94</v>
      </c>
      <c r="W1446" s="1" t="n">
        <f aca="false">R1446/Q1446</f>
        <v>1.01071502</v>
      </c>
      <c r="X1446" s="3" t="n">
        <v>2</v>
      </c>
    </row>
    <row r="1447" customFormat="false" ht="15" hidden="false" customHeight="false" outlineLevel="0" collapsed="false">
      <c r="A1447" s="0" t="s">
        <v>9410</v>
      </c>
      <c r="B1447" s="0" t="s">
        <v>9411</v>
      </c>
      <c r="C1447" s="0" t="s">
        <v>9412</v>
      </c>
      <c r="D1447" s="0" t="s">
        <v>9153</v>
      </c>
      <c r="E1447" s="0" t="n">
        <v>5.7</v>
      </c>
      <c r="F1447" s="0" t="n">
        <v>33</v>
      </c>
      <c r="G1447" s="5" t="n">
        <v>36634</v>
      </c>
      <c r="H1447" s="0" t="s">
        <v>86</v>
      </c>
      <c r="I1447" s="0" t="s">
        <v>9413</v>
      </c>
      <c r="J1447" s="6" t="n">
        <v>93655</v>
      </c>
      <c r="K1447" s="0" t="s">
        <v>4319</v>
      </c>
      <c r="L1447" s="5" t="n">
        <v>36488</v>
      </c>
      <c r="M1447" s="0" t="s">
        <v>365</v>
      </c>
      <c r="N1447" s="0" t="s">
        <v>4553</v>
      </c>
      <c r="O1447" s="0" t="s">
        <v>1185</v>
      </c>
      <c r="P1447" s="0" t="s">
        <v>9414</v>
      </c>
      <c r="Q1447" s="0" t="n">
        <f aca="false">LOOKUP(A1447,'budget_gross.tsv'!A$2:A$8468,'budget_gross.tsv'!B$2:B$8468)</f>
        <v>100000000</v>
      </c>
      <c r="R1447" s="0" t="n">
        <f aca="false">LOOKUP(A1447,'budget_gross.tsv'!A$2:A$8468,'budget_gross.tsv'!C$2:C$8468)</f>
        <v>66889043</v>
      </c>
      <c r="S1447" s="1" t="n">
        <f aca="false">R1447-Q1447</f>
        <v>-33110957</v>
      </c>
      <c r="T1447" s="2" t="n">
        <f aca="false">Q1447 * 1.47</f>
        <v>147000000</v>
      </c>
      <c r="U1447" s="2" t="n">
        <f aca="false">R1447 * 1.47</f>
        <v>98326893.21</v>
      </c>
      <c r="V1447" s="2" t="n">
        <f aca="false">S1447 * 1.47</f>
        <v>-48673106.79</v>
      </c>
      <c r="W1447" s="1" t="n">
        <f aca="false">R1447/Q1447</f>
        <v>0.66889043</v>
      </c>
      <c r="X1447" s="3" t="n">
        <v>1</v>
      </c>
    </row>
    <row r="1448" customFormat="false" ht="15" hidden="false" customHeight="false" outlineLevel="0" collapsed="false">
      <c r="A1448" s="0" t="s">
        <v>9415</v>
      </c>
      <c r="B1448" s="0" t="s">
        <v>9416</v>
      </c>
      <c r="C1448" s="0" t="s">
        <v>9417</v>
      </c>
      <c r="D1448" s="0" t="s">
        <v>9153</v>
      </c>
      <c r="E1448" s="0" t="n">
        <v>7.8</v>
      </c>
      <c r="F1448" s="0" t="n">
        <v>90</v>
      </c>
      <c r="G1448" s="5" t="n">
        <v>36648</v>
      </c>
      <c r="H1448" s="0" t="s">
        <v>8475</v>
      </c>
      <c r="I1448" s="0" t="s">
        <v>9418</v>
      </c>
      <c r="J1448" s="6" t="n">
        <v>269161</v>
      </c>
      <c r="K1448" s="0" t="s">
        <v>2681</v>
      </c>
      <c r="L1448" s="5" t="n">
        <v>36497</v>
      </c>
      <c r="M1448" s="0" t="s">
        <v>51</v>
      </c>
      <c r="N1448" s="0" t="s">
        <v>4066</v>
      </c>
      <c r="O1448" s="0" t="s">
        <v>9419</v>
      </c>
      <c r="P1448" s="0" t="s">
        <v>9420</v>
      </c>
      <c r="Q1448" s="0" t="n">
        <f aca="false">LOOKUP(A1448,'budget_gross.tsv'!A$2:A$8468,'budget_gross.tsv'!B$2:B$8468)</f>
        <v>13000000</v>
      </c>
      <c r="R1448" s="0" t="n">
        <f aca="false">LOOKUP(A1448,'budget_gross.tsv'!A$2:A$8468,'budget_gross.tsv'!C$2:C$8468)</f>
        <v>22858926</v>
      </c>
      <c r="S1448" s="1" t="n">
        <f aca="false">R1448-Q1448</f>
        <v>9858926</v>
      </c>
      <c r="T1448" s="2" t="n">
        <f aca="false">Q1448 * 1.47</f>
        <v>19110000</v>
      </c>
      <c r="U1448" s="2" t="n">
        <f aca="false">R1448 * 1.47</f>
        <v>33602621.22</v>
      </c>
      <c r="V1448" s="2" t="n">
        <f aca="false">S1448 * 1.47</f>
        <v>14492621.22</v>
      </c>
      <c r="W1448" s="1" t="n">
        <f aca="false">R1448/Q1448</f>
        <v>1.75837892307692</v>
      </c>
      <c r="X1448" s="3" t="n">
        <v>2</v>
      </c>
    </row>
    <row r="1449" customFormat="false" ht="15" hidden="false" customHeight="false" outlineLevel="0" collapsed="false">
      <c r="A1449" s="0" t="s">
        <v>9421</v>
      </c>
      <c r="B1449" s="0" t="s">
        <v>9422</v>
      </c>
      <c r="C1449" s="0" t="s">
        <v>9423</v>
      </c>
      <c r="D1449" s="0" t="s">
        <v>9153</v>
      </c>
      <c r="E1449" s="0" t="n">
        <v>8.5</v>
      </c>
      <c r="F1449" s="0" t="n">
        <v>61</v>
      </c>
      <c r="G1449" s="5" t="n">
        <v>36690</v>
      </c>
      <c r="H1449" s="0" t="s">
        <v>2273</v>
      </c>
      <c r="I1449" s="0" t="s">
        <v>9424</v>
      </c>
      <c r="J1449" s="6" t="n">
        <v>870412</v>
      </c>
      <c r="K1449" s="0" t="s">
        <v>9425</v>
      </c>
      <c r="L1449" s="5" t="n">
        <v>36504</v>
      </c>
      <c r="M1449" s="0" t="s">
        <v>9426</v>
      </c>
      <c r="N1449" s="0" t="s">
        <v>9427</v>
      </c>
      <c r="O1449" s="0" t="s">
        <v>9428</v>
      </c>
      <c r="P1449" s="0" t="s">
        <v>9429</v>
      </c>
      <c r="Q1449" s="0" t="n">
        <f aca="false">LOOKUP(A1449,'budget_gross.tsv'!A$2:A$8468,'budget_gross.tsv'!B$2:B$8468)</f>
        <v>60000000</v>
      </c>
      <c r="R1449" s="0" t="n">
        <f aca="false">LOOKUP(A1449,'budget_gross.tsv'!A$2:A$8468,'budget_gross.tsv'!C$2:C$8468)</f>
        <v>136801374</v>
      </c>
      <c r="S1449" s="1" t="n">
        <f aca="false">R1449-Q1449</f>
        <v>76801374</v>
      </c>
      <c r="T1449" s="2" t="n">
        <f aca="false">Q1449 * 1.47</f>
        <v>88200000</v>
      </c>
      <c r="U1449" s="2" t="n">
        <f aca="false">R1449 * 1.47</f>
        <v>201098019.78</v>
      </c>
      <c r="V1449" s="2" t="n">
        <f aca="false">S1449 * 1.47</f>
        <v>112898019.78</v>
      </c>
      <c r="W1449" s="1" t="n">
        <f aca="false">R1449/Q1449</f>
        <v>2.2800229</v>
      </c>
      <c r="X1449" s="3" t="n">
        <v>3</v>
      </c>
    </row>
    <row r="1450" customFormat="false" ht="15" hidden="false" customHeight="false" outlineLevel="0" collapsed="false">
      <c r="A1450" s="0" t="s">
        <v>9430</v>
      </c>
      <c r="B1450" s="0" t="s">
        <v>9431</v>
      </c>
      <c r="C1450" s="0" t="s">
        <v>9432</v>
      </c>
      <c r="D1450" s="0" t="s">
        <v>9153</v>
      </c>
      <c r="E1450" s="0" t="n">
        <v>5.4</v>
      </c>
      <c r="F1450" s="0" t="n">
        <v>52</v>
      </c>
      <c r="G1450" s="5" t="n">
        <v>36956</v>
      </c>
      <c r="H1450" s="0" t="s">
        <v>4193</v>
      </c>
      <c r="I1450" s="0" t="s">
        <v>9433</v>
      </c>
      <c r="J1450" s="0" t="n">
        <v>422</v>
      </c>
      <c r="K1450" s="0" t="s">
        <v>9434</v>
      </c>
      <c r="L1450" s="5" t="n">
        <v>36511</v>
      </c>
      <c r="M1450" s="0" t="s">
        <v>1362</v>
      </c>
      <c r="N1450" s="0" t="s">
        <v>446</v>
      </c>
      <c r="O1450" s="0" t="s">
        <v>28</v>
      </c>
      <c r="P1450" s="0" t="s">
        <v>9435</v>
      </c>
      <c r="Q1450" s="0" t="n">
        <f aca="false">LOOKUP(A1450,'budget_gross.tsv'!A$2:A$8468,'budget_gross.tsv'!B$2:B$8468)</f>
        <v>3500000</v>
      </c>
      <c r="R1450" s="0" t="n">
        <f aca="false">LOOKUP(A1450,'budget_gross.tsv'!A$2:A$8468,'budget_gross.tsv'!C$2:C$8468)</f>
        <v>299351</v>
      </c>
      <c r="S1450" s="1" t="n">
        <f aca="false">R1450-Q1450</f>
        <v>-3200649</v>
      </c>
      <c r="T1450" s="2" t="n">
        <f aca="false">Q1450 * 1.47</f>
        <v>5145000</v>
      </c>
      <c r="U1450" s="2" t="n">
        <f aca="false">R1450 * 1.47</f>
        <v>440045.97</v>
      </c>
      <c r="V1450" s="2" t="n">
        <f aca="false">S1450 * 1.47</f>
        <v>-4704954.03</v>
      </c>
      <c r="W1450" s="1" t="n">
        <f aca="false">R1450/Q1450</f>
        <v>0.0855288571428572</v>
      </c>
      <c r="X1450" s="3" t="n">
        <v>1</v>
      </c>
    </row>
    <row r="1451" customFormat="false" ht="15" hidden="false" customHeight="false" outlineLevel="0" collapsed="false">
      <c r="A1451" s="0" t="s">
        <v>9436</v>
      </c>
      <c r="B1451" s="0" t="s">
        <v>9437</v>
      </c>
      <c r="C1451" s="0" t="s">
        <v>9438</v>
      </c>
      <c r="D1451" s="0" t="s">
        <v>9153</v>
      </c>
      <c r="E1451" s="0" t="n">
        <v>7.4</v>
      </c>
      <c r="F1451" s="0" t="n">
        <v>58</v>
      </c>
      <c r="G1451" s="5" t="n">
        <v>36676</v>
      </c>
      <c r="H1451" s="0" t="s">
        <v>2121</v>
      </c>
      <c r="I1451" s="0" t="s">
        <v>9439</v>
      </c>
      <c r="J1451" s="6" t="n">
        <v>105204</v>
      </c>
      <c r="K1451" s="0" t="s">
        <v>9440</v>
      </c>
      <c r="L1451" s="5" t="n">
        <v>36516</v>
      </c>
      <c r="M1451" s="0" t="s">
        <v>355</v>
      </c>
      <c r="N1451" s="0" t="s">
        <v>2464</v>
      </c>
      <c r="O1451" s="0" t="s">
        <v>9441</v>
      </c>
      <c r="P1451" s="0" t="s">
        <v>9442</v>
      </c>
      <c r="Q1451" s="0" t="n">
        <f aca="false">LOOKUP(A1451,'budget_gross.tsv'!A$2:A$8468,'budget_gross.tsv'!B$2:B$8468)</f>
        <v>82000000</v>
      </c>
      <c r="R1451" s="0" t="n">
        <f aca="false">LOOKUP(A1451,'budget_gross.tsv'!A$2:A$8468,'budget_gross.tsv'!C$2:C$8468)</f>
        <v>34580635</v>
      </c>
      <c r="S1451" s="1" t="n">
        <f aca="false">R1451-Q1451</f>
        <v>-47419365</v>
      </c>
      <c r="T1451" s="2" t="n">
        <f aca="false">Q1451 * 1.47</f>
        <v>120540000</v>
      </c>
      <c r="U1451" s="2" t="n">
        <f aca="false">R1451 * 1.47</f>
        <v>50833533.45</v>
      </c>
      <c r="V1451" s="2" t="n">
        <f aca="false">S1451 * 1.47</f>
        <v>-69706466.55</v>
      </c>
      <c r="W1451" s="1" t="n">
        <f aca="false">R1451/Q1451</f>
        <v>0.42171506097561</v>
      </c>
      <c r="X1451" s="3" t="n">
        <v>1</v>
      </c>
    </row>
    <row r="1452" customFormat="false" ht="15" hidden="false" customHeight="false" outlineLevel="0" collapsed="false">
      <c r="A1452" s="0" t="s">
        <v>9443</v>
      </c>
      <c r="B1452" s="0" t="s">
        <v>9444</v>
      </c>
      <c r="C1452" s="0" t="s">
        <v>9445</v>
      </c>
      <c r="D1452" s="0" t="s">
        <v>9153</v>
      </c>
      <c r="E1452" s="0" t="n">
        <v>7.6</v>
      </c>
      <c r="F1452" s="0" t="n">
        <v>74</v>
      </c>
      <c r="G1452" s="5" t="n">
        <v>36718</v>
      </c>
      <c r="H1452" s="0" t="s">
        <v>86</v>
      </c>
      <c r="I1452" s="0" t="s">
        <v>9446</v>
      </c>
      <c r="J1452" s="6" t="n">
        <v>80703</v>
      </c>
      <c r="K1452" s="0" t="s">
        <v>9447</v>
      </c>
      <c r="L1452" s="5" t="n">
        <v>36539</v>
      </c>
      <c r="M1452" s="0" t="s">
        <v>1727</v>
      </c>
      <c r="N1452" s="0" t="s">
        <v>2478</v>
      </c>
      <c r="O1452" s="0" t="s">
        <v>9448</v>
      </c>
      <c r="P1452" s="0" t="s">
        <v>9449</v>
      </c>
      <c r="Q1452" s="0" t="n">
        <f aca="false">LOOKUP(A1452,'budget_gross.tsv'!A$2:A$8468,'budget_gross.tsv'!B$2:B$8468)</f>
        <v>50000000</v>
      </c>
      <c r="R1452" s="0" t="n">
        <f aca="false">LOOKUP(A1452,'budget_gross.tsv'!A$2:A$8468,'budget_gross.tsv'!C$2:C$8468)</f>
        <v>50668906</v>
      </c>
      <c r="S1452" s="1" t="n">
        <f aca="false">R1452-Q1452</f>
        <v>668906</v>
      </c>
      <c r="T1452" s="2" t="n">
        <f aca="false">Q1452 * 1.42</f>
        <v>71000000</v>
      </c>
      <c r="U1452" s="2" t="n">
        <f aca="false">R1452 * 1.42</f>
        <v>71949846.52</v>
      </c>
      <c r="V1452" s="2" t="n">
        <f aca="false">S1452 * 1.42</f>
        <v>949846.52</v>
      </c>
      <c r="W1452" s="1" t="n">
        <f aca="false">R1452/Q1452</f>
        <v>1.01337812</v>
      </c>
      <c r="X1452" s="3" t="n">
        <v>2</v>
      </c>
    </row>
    <row r="1453" customFormat="false" ht="15" hidden="false" customHeight="false" outlineLevel="0" collapsed="false">
      <c r="A1453" s="0" t="s">
        <v>9450</v>
      </c>
      <c r="B1453" s="0" t="s">
        <v>9451</v>
      </c>
      <c r="C1453" s="0" t="s">
        <v>9452</v>
      </c>
      <c r="D1453" s="0" t="s">
        <v>9153</v>
      </c>
      <c r="E1453" s="0" t="n">
        <v>7.3</v>
      </c>
      <c r="F1453" s="0" t="n">
        <v>54</v>
      </c>
      <c r="G1453" s="5" t="n">
        <v>36725</v>
      </c>
      <c r="H1453" s="0" t="s">
        <v>194</v>
      </c>
      <c r="I1453" s="0" t="s">
        <v>9453</v>
      </c>
      <c r="J1453" s="6" t="n">
        <v>17911</v>
      </c>
      <c r="K1453" s="0" t="s">
        <v>9454</v>
      </c>
      <c r="L1453" s="5" t="n">
        <v>36546</v>
      </c>
      <c r="M1453" s="0" t="s">
        <v>411</v>
      </c>
      <c r="N1453" s="0" t="s">
        <v>446</v>
      </c>
      <c r="O1453" s="0" t="s">
        <v>9455</v>
      </c>
      <c r="P1453" s="0" t="s">
        <v>9456</v>
      </c>
      <c r="Q1453" s="0" t="n">
        <f aca="false">LOOKUP(A1453,'budget_gross.tsv'!A$2:A$8468,'budget_gross.tsv'!B$2:B$8468)</f>
        <v>50000000</v>
      </c>
      <c r="R1453" s="0" t="n">
        <f aca="false">LOOKUP(A1453,'budget_gross.tsv'!A$2:A$8468,'budget_gross.tsv'!C$2:C$8468)</f>
        <v>13038660</v>
      </c>
      <c r="S1453" s="1" t="n">
        <f aca="false">R1453-Q1453</f>
        <v>-36961340</v>
      </c>
      <c r="T1453" s="2" t="n">
        <f aca="false">Q1453 * 1.42</f>
        <v>71000000</v>
      </c>
      <c r="U1453" s="2" t="n">
        <f aca="false">R1453 * 1.42</f>
        <v>18514897.2</v>
      </c>
      <c r="V1453" s="2" t="n">
        <f aca="false">S1453 * 1.42</f>
        <v>-52485102.8</v>
      </c>
      <c r="W1453" s="1" t="n">
        <f aca="false">R1453/Q1453</f>
        <v>0.2607732</v>
      </c>
      <c r="X1453" s="3" t="n">
        <v>1</v>
      </c>
    </row>
    <row r="1454" customFormat="false" ht="15" hidden="false" customHeight="false" outlineLevel="0" collapsed="false">
      <c r="A1454" s="0" t="s">
        <v>9457</v>
      </c>
      <c r="B1454" s="0" t="s">
        <v>9458</v>
      </c>
      <c r="C1454" s="0" t="s">
        <v>9459</v>
      </c>
      <c r="D1454" s="0" t="s">
        <v>9153</v>
      </c>
      <c r="E1454" s="0" t="n">
        <v>5.4</v>
      </c>
      <c r="F1454" s="0" t="n">
        <v>34</v>
      </c>
      <c r="G1454" s="5" t="n">
        <v>36725</v>
      </c>
      <c r="H1454" s="0" t="s">
        <v>4193</v>
      </c>
      <c r="I1454" s="0" t="s">
        <v>9460</v>
      </c>
      <c r="J1454" s="6" t="n">
        <v>2037</v>
      </c>
      <c r="K1454" s="0" t="s">
        <v>9461</v>
      </c>
      <c r="L1454" s="5" t="n">
        <v>36553</v>
      </c>
      <c r="M1454" s="0" t="s">
        <v>486</v>
      </c>
      <c r="N1454" s="0" t="s">
        <v>9462</v>
      </c>
      <c r="O1454" s="0" t="s">
        <v>290</v>
      </c>
      <c r="P1454" s="0" t="s">
        <v>9463</v>
      </c>
      <c r="Q1454" s="0" t="n">
        <f aca="false">LOOKUP(A1454,'budget_gross.tsv'!A$2:A$8468,'budget_gross.tsv'!B$2:B$8468)</f>
        <v>44000000</v>
      </c>
      <c r="R1454" s="0" t="n">
        <f aca="false">LOOKUP(A1454,'budget_gross.tsv'!A$2:A$8468,'budget_gross.tsv'!C$2:C$8468)</f>
        <v>2962465</v>
      </c>
      <c r="S1454" s="1" t="n">
        <f aca="false">R1454-Q1454</f>
        <v>-41037535</v>
      </c>
      <c r="T1454" s="2" t="n">
        <f aca="false">Q1454 * 1.42</f>
        <v>62480000</v>
      </c>
      <c r="U1454" s="2" t="n">
        <f aca="false">R1454 * 1.42</f>
        <v>4206700.3</v>
      </c>
      <c r="V1454" s="2" t="n">
        <f aca="false">S1454 * 1.42</f>
        <v>-58273299.7</v>
      </c>
      <c r="W1454" s="1" t="n">
        <f aca="false">R1454/Q1454</f>
        <v>0.06732875</v>
      </c>
      <c r="X1454" s="3" t="n">
        <v>1</v>
      </c>
    </row>
    <row r="1455" customFormat="false" ht="15" hidden="false" customHeight="false" outlineLevel="0" collapsed="false">
      <c r="A1455" s="0" t="s">
        <v>9464</v>
      </c>
      <c r="B1455" s="0" t="s">
        <v>9465</v>
      </c>
      <c r="C1455" s="0" t="s">
        <v>9466</v>
      </c>
      <c r="D1455" s="0" t="s">
        <v>9153</v>
      </c>
      <c r="E1455" s="0" t="n">
        <v>7.1</v>
      </c>
      <c r="F1455" s="0" t="n">
        <v>49</v>
      </c>
      <c r="G1455" s="5" t="n">
        <v>36823</v>
      </c>
      <c r="H1455" s="0" t="s">
        <v>9467</v>
      </c>
      <c r="I1455" s="0" t="s">
        <v>9468</v>
      </c>
      <c r="J1455" s="6" t="n">
        <v>202256</v>
      </c>
      <c r="K1455" s="0" t="s">
        <v>4591</v>
      </c>
      <c r="L1455" s="5" t="n">
        <v>36574</v>
      </c>
      <c r="M1455" s="0" t="s">
        <v>347</v>
      </c>
      <c r="N1455" s="0" t="s">
        <v>9469</v>
      </c>
      <c r="O1455" s="0" t="s">
        <v>1216</v>
      </c>
      <c r="P1455" s="0" t="s">
        <v>9470</v>
      </c>
      <c r="Q1455" s="0" t="n">
        <f aca="false">LOOKUP(A1455,'budget_gross.tsv'!A$2:A$8468,'budget_gross.tsv'!B$2:B$8468)</f>
        <v>23000000</v>
      </c>
      <c r="R1455" s="0" t="n">
        <f aca="false">LOOKUP(A1455,'budget_gross.tsv'!A$2:A$8468,'budget_gross.tsv'!C$2:C$8468)</f>
        <v>39240659</v>
      </c>
      <c r="S1455" s="1" t="n">
        <f aca="false">R1455-Q1455</f>
        <v>16240659</v>
      </c>
      <c r="T1455" s="2" t="n">
        <f aca="false">Q1455 * 1.42</f>
        <v>32660000</v>
      </c>
      <c r="U1455" s="2" t="n">
        <f aca="false">R1455 * 1.42</f>
        <v>55721735.78</v>
      </c>
      <c r="V1455" s="2" t="n">
        <f aca="false">S1455 * 1.42</f>
        <v>23061735.78</v>
      </c>
      <c r="W1455" s="1" t="n">
        <f aca="false">R1455/Q1455</f>
        <v>1.70611560869565</v>
      </c>
      <c r="X1455" s="3" t="n">
        <v>2</v>
      </c>
    </row>
    <row r="1456" customFormat="false" ht="15" hidden="false" customHeight="false" outlineLevel="0" collapsed="false">
      <c r="A1456" s="0" t="s">
        <v>9471</v>
      </c>
      <c r="B1456" s="0" t="s">
        <v>9472</v>
      </c>
      <c r="C1456" s="0" t="s">
        <v>9473</v>
      </c>
      <c r="D1456" s="0" t="s">
        <v>9153</v>
      </c>
      <c r="E1456" s="0" t="n">
        <v>7.4</v>
      </c>
      <c r="F1456" s="0" t="n">
        <v>73</v>
      </c>
      <c r="G1456" s="5" t="n">
        <v>36963</v>
      </c>
      <c r="H1456" s="0" t="s">
        <v>194</v>
      </c>
      <c r="I1456" s="0" t="s">
        <v>9474</v>
      </c>
      <c r="J1456" s="6" t="n">
        <v>56450</v>
      </c>
      <c r="K1456" s="0" t="s">
        <v>9475</v>
      </c>
      <c r="L1456" s="5" t="n">
        <v>36581</v>
      </c>
      <c r="M1456" s="0" t="s">
        <v>1369</v>
      </c>
      <c r="N1456" s="0" t="s">
        <v>356</v>
      </c>
      <c r="O1456" s="0" t="s">
        <v>9476</v>
      </c>
      <c r="P1456" s="0" t="s">
        <v>9477</v>
      </c>
      <c r="Q1456" s="0" t="n">
        <f aca="false">LOOKUP(A1456,'budget_gross.tsv'!A$2:A$8468,'budget_gross.tsv'!B$2:B$8468)</f>
        <v>55000000</v>
      </c>
      <c r="R1456" s="0" t="n">
        <f aca="false">LOOKUP(A1456,'budget_gross.tsv'!A$2:A$8468,'budget_gross.tsv'!C$2:C$8468)</f>
        <v>19389454</v>
      </c>
      <c r="S1456" s="1" t="n">
        <f aca="false">R1456-Q1456</f>
        <v>-35610546</v>
      </c>
      <c r="T1456" s="2" t="n">
        <f aca="false">Q1456 * 1.42</f>
        <v>78100000</v>
      </c>
      <c r="U1456" s="2" t="n">
        <f aca="false">R1456 * 1.42</f>
        <v>27533024.68</v>
      </c>
      <c r="V1456" s="2" t="n">
        <f aca="false">S1456 * 1.42</f>
        <v>-50566975.32</v>
      </c>
      <c r="W1456" s="1" t="n">
        <f aca="false">R1456/Q1456</f>
        <v>0.352535527272727</v>
      </c>
      <c r="X1456" s="3" t="n">
        <v>1</v>
      </c>
    </row>
    <row r="1457" customFormat="false" ht="15" hidden="false" customHeight="false" outlineLevel="0" collapsed="false">
      <c r="A1457" s="0" t="s">
        <v>9478</v>
      </c>
      <c r="B1457" s="0" t="s">
        <v>9479</v>
      </c>
      <c r="C1457" s="0" t="s">
        <v>9480</v>
      </c>
      <c r="D1457" s="0" t="s">
        <v>9153</v>
      </c>
      <c r="E1457" s="0" t="n">
        <v>7.6</v>
      </c>
      <c r="F1457" s="0" t="n">
        <v>73</v>
      </c>
      <c r="G1457" s="5" t="n">
        <v>36760</v>
      </c>
      <c r="H1457" s="0" t="s">
        <v>5097</v>
      </c>
      <c r="I1457" s="0" t="s">
        <v>9481</v>
      </c>
      <c r="J1457" s="6" t="n">
        <v>7139</v>
      </c>
      <c r="K1457" s="0" t="s">
        <v>9482</v>
      </c>
      <c r="L1457" s="5" t="n">
        <v>36602</v>
      </c>
      <c r="M1457" s="0" t="s">
        <v>165</v>
      </c>
      <c r="N1457" s="0" t="s">
        <v>9483</v>
      </c>
      <c r="O1457" s="0" t="s">
        <v>1224</v>
      </c>
      <c r="P1457" s="0" t="s">
        <v>9484</v>
      </c>
      <c r="Q1457" s="0" t="n">
        <f aca="false">LOOKUP(A1457,'budget_gross.tsv'!A$2:A$8468,'budget_gross.tsv'!B$2:B$8468)</f>
        <v>500000</v>
      </c>
      <c r="R1457" s="0" t="n">
        <f aca="false">LOOKUP(A1457,'budget_gross.tsv'!A$2:A$8468,'budget_gross.tsv'!C$2:C$8468)</f>
        <v>2047570</v>
      </c>
      <c r="S1457" s="1" t="n">
        <f aca="false">R1457-Q1457</f>
        <v>1547570</v>
      </c>
      <c r="T1457" s="2" t="n">
        <f aca="false">Q1457 * 1.42</f>
        <v>710000</v>
      </c>
      <c r="U1457" s="2" t="n">
        <f aca="false">R1457 * 1.42</f>
        <v>2907549.4</v>
      </c>
      <c r="V1457" s="2" t="n">
        <f aca="false">S1457 * 1.42</f>
        <v>2197549.4</v>
      </c>
      <c r="W1457" s="1" t="n">
        <f aca="false">R1457/Q1457</f>
        <v>4.09514</v>
      </c>
      <c r="X1457" s="3" t="n">
        <v>4</v>
      </c>
    </row>
    <row r="1458" customFormat="false" ht="15" hidden="false" customHeight="false" outlineLevel="0" collapsed="false">
      <c r="A1458" s="0" t="s">
        <v>9485</v>
      </c>
      <c r="B1458" s="0" t="s">
        <v>9486</v>
      </c>
      <c r="C1458" s="0" t="s">
        <v>9487</v>
      </c>
      <c r="D1458" s="0" t="s">
        <v>9153</v>
      </c>
      <c r="E1458" s="0" t="n">
        <v>7.3</v>
      </c>
      <c r="F1458" s="0" t="n">
        <v>73</v>
      </c>
      <c r="G1458" s="5" t="n">
        <v>36753</v>
      </c>
      <c r="H1458" s="0" t="s">
        <v>86</v>
      </c>
      <c r="I1458" s="0" t="s">
        <v>9488</v>
      </c>
      <c r="J1458" s="6" t="n">
        <v>144335</v>
      </c>
      <c r="K1458" s="0" t="s">
        <v>6585</v>
      </c>
      <c r="L1458" s="5" t="n">
        <v>36602</v>
      </c>
      <c r="M1458" s="0" t="s">
        <v>840</v>
      </c>
      <c r="N1458" s="0" t="s">
        <v>52</v>
      </c>
      <c r="O1458" s="0" t="s">
        <v>9489</v>
      </c>
      <c r="P1458" s="0" t="s">
        <v>9490</v>
      </c>
      <c r="Q1458" s="0" t="n">
        <f aca="false">LOOKUP(A1458,'budget_gross.tsv'!A$2:A$8468,'budget_gross.tsv'!B$2:B$8468)</f>
        <v>52000000</v>
      </c>
      <c r="R1458" s="0" t="n">
        <f aca="false">LOOKUP(A1458,'budget_gross.tsv'!A$2:A$8468,'budget_gross.tsv'!C$2:C$8468)</f>
        <v>125595205</v>
      </c>
      <c r="S1458" s="1" t="n">
        <f aca="false">R1458-Q1458</f>
        <v>73595205</v>
      </c>
      <c r="T1458" s="2" t="n">
        <f aca="false">Q1458 * 1.42</f>
        <v>73840000</v>
      </c>
      <c r="U1458" s="2" t="n">
        <f aca="false">R1458 * 1.42</f>
        <v>178345191.1</v>
      </c>
      <c r="V1458" s="2" t="n">
        <f aca="false">S1458 * 1.42</f>
        <v>104505191.1</v>
      </c>
      <c r="W1458" s="1" t="n">
        <f aca="false">R1458/Q1458</f>
        <v>2.41529240384615</v>
      </c>
      <c r="X1458" s="3" t="n">
        <v>3</v>
      </c>
    </row>
    <row r="1459" customFormat="false" ht="15" hidden="false" customHeight="false" outlineLevel="0" collapsed="false">
      <c r="A1459" s="0" t="s">
        <v>9491</v>
      </c>
      <c r="B1459" s="0" t="s">
        <v>9492</v>
      </c>
      <c r="C1459" s="0" t="s">
        <v>9493</v>
      </c>
      <c r="D1459" s="0" t="s">
        <v>9153</v>
      </c>
      <c r="E1459" s="0" t="n">
        <v>6.7</v>
      </c>
      <c r="F1459" s="0" t="n">
        <v>59</v>
      </c>
      <c r="G1459" s="5" t="n">
        <v>36795</v>
      </c>
      <c r="H1459" s="0" t="s">
        <v>4200</v>
      </c>
      <c r="I1459" s="0" t="s">
        <v>9494</v>
      </c>
      <c r="J1459" s="6" t="n">
        <v>6145</v>
      </c>
      <c r="K1459" s="0" t="s">
        <v>9495</v>
      </c>
      <c r="L1459" s="5" t="n">
        <v>36609</v>
      </c>
      <c r="M1459" s="0" t="s">
        <v>197</v>
      </c>
      <c r="N1459" s="0" t="s">
        <v>1780</v>
      </c>
      <c r="O1459" s="0" t="s">
        <v>90</v>
      </c>
      <c r="P1459" s="0" t="s">
        <v>9496</v>
      </c>
      <c r="Q1459" s="0" t="n">
        <f aca="false">LOOKUP(A1459,'budget_gross.tsv'!A$2:A$8468,'budget_gross.tsv'!B$2:B$8468)</f>
        <v>8500000</v>
      </c>
      <c r="R1459" s="0" t="n">
        <f aca="false">LOOKUP(A1459,'budget_gross.tsv'!A$2:A$8468,'budget_gross.tsv'!C$2:C$8468)</f>
        <v>327418</v>
      </c>
      <c r="S1459" s="1" t="n">
        <f aca="false">R1459-Q1459</f>
        <v>-8172582</v>
      </c>
      <c r="T1459" s="2" t="n">
        <f aca="false">Q1459 * 1.42</f>
        <v>12070000</v>
      </c>
      <c r="U1459" s="2" t="n">
        <f aca="false">R1459 * 1.42</f>
        <v>464933.56</v>
      </c>
      <c r="V1459" s="2" t="n">
        <f aca="false">S1459 * 1.42</f>
        <v>-11605066.44</v>
      </c>
      <c r="W1459" s="1" t="n">
        <f aca="false">R1459/Q1459</f>
        <v>0.0385197647058823</v>
      </c>
      <c r="X1459" s="3" t="n">
        <v>1</v>
      </c>
    </row>
    <row r="1460" customFormat="false" ht="15" hidden="false" customHeight="false" outlineLevel="0" collapsed="false">
      <c r="A1460" s="0" t="s">
        <v>9497</v>
      </c>
      <c r="B1460" s="0" t="s">
        <v>9498</v>
      </c>
      <c r="C1460" s="0" t="s">
        <v>9499</v>
      </c>
      <c r="D1460" s="0" t="s">
        <v>9153</v>
      </c>
      <c r="E1460" s="0" t="n">
        <v>8.5</v>
      </c>
      <c r="F1460" s="0" t="n">
        <v>67</v>
      </c>
      <c r="G1460" s="5" t="n">
        <v>36851</v>
      </c>
      <c r="H1460" s="0" t="s">
        <v>4403</v>
      </c>
      <c r="I1460" s="0" t="s">
        <v>9500</v>
      </c>
      <c r="J1460" s="6" t="n">
        <v>1073090</v>
      </c>
      <c r="K1460" s="0" t="s">
        <v>5996</v>
      </c>
      <c r="L1460" s="5" t="n">
        <v>36651</v>
      </c>
      <c r="M1460" s="0" t="s">
        <v>735</v>
      </c>
      <c r="N1460" s="0" t="s">
        <v>1130</v>
      </c>
      <c r="O1460" s="0" t="s">
        <v>9501</v>
      </c>
      <c r="P1460" s="0" t="s">
        <v>9502</v>
      </c>
      <c r="Q1460" s="0" t="n">
        <f aca="false">LOOKUP(A1460,'budget_gross.tsv'!A$2:A$8468,'budget_gross.tsv'!B$2:B$8468)</f>
        <v>103000000</v>
      </c>
      <c r="R1460" s="0" t="n">
        <f aca="false">LOOKUP(A1460,'budget_gross.tsv'!A$2:A$8468,'budget_gross.tsv'!C$2:C$8468)</f>
        <v>187705427</v>
      </c>
      <c r="S1460" s="1" t="n">
        <f aca="false">R1460-Q1460</f>
        <v>84705427</v>
      </c>
      <c r="T1460" s="2" t="n">
        <f aca="false">Q1460 * 1.42</f>
        <v>146260000</v>
      </c>
      <c r="U1460" s="2" t="n">
        <f aca="false">R1460 * 1.42</f>
        <v>266541706.34</v>
      </c>
      <c r="V1460" s="2" t="n">
        <f aca="false">S1460 * 1.42</f>
        <v>120281706.34</v>
      </c>
      <c r="W1460" s="1" t="n">
        <f aca="false">R1460/Q1460</f>
        <v>1.82238278640777</v>
      </c>
      <c r="X1460" s="3" t="n">
        <v>2</v>
      </c>
    </row>
    <row r="1461" customFormat="false" ht="15" hidden="false" customHeight="false" outlineLevel="0" collapsed="false">
      <c r="A1461" s="0" t="s">
        <v>9503</v>
      </c>
      <c r="B1461" s="0" t="s">
        <v>9504</v>
      </c>
      <c r="C1461" s="0" t="s">
        <v>9505</v>
      </c>
      <c r="D1461" s="0" t="s">
        <v>9153</v>
      </c>
      <c r="E1461" s="0" t="n">
        <v>6.5</v>
      </c>
      <c r="F1461" s="0" t="n">
        <v>55</v>
      </c>
      <c r="G1461" s="5" t="n">
        <v>36879</v>
      </c>
      <c r="H1461" s="0" t="s">
        <v>4403</v>
      </c>
      <c r="I1461" s="0" t="s">
        <v>9506</v>
      </c>
      <c r="J1461" s="6" t="n">
        <v>139799</v>
      </c>
      <c r="K1461" s="0" t="s">
        <v>9507</v>
      </c>
      <c r="L1461" s="5" t="n">
        <v>36665</v>
      </c>
      <c r="M1461" s="0" t="s">
        <v>98</v>
      </c>
      <c r="N1461" s="0" t="s">
        <v>5640</v>
      </c>
      <c r="O1461" s="0" t="s">
        <v>2025</v>
      </c>
      <c r="P1461" s="0" t="s">
        <v>9508</v>
      </c>
      <c r="Q1461" s="0" t="n">
        <f aca="false">LOOKUP(A1461,'budget_gross.tsv'!A$2:A$8468,'budget_gross.tsv'!B$2:B$8468)</f>
        <v>16000000</v>
      </c>
      <c r="R1461" s="0" t="n">
        <f aca="false">LOOKUP(A1461,'budget_gross.tsv'!A$2:A$8468,'budget_gross.tsv'!C$2:C$8468)</f>
        <v>68540777</v>
      </c>
      <c r="S1461" s="1" t="n">
        <f aca="false">R1461-Q1461</f>
        <v>52540777</v>
      </c>
      <c r="T1461" s="2" t="n">
        <f aca="false">Q1461 * 1.42</f>
        <v>22720000</v>
      </c>
      <c r="U1461" s="2" t="n">
        <f aca="false">R1461 * 1.42</f>
        <v>97327903.34</v>
      </c>
      <c r="V1461" s="2" t="n">
        <f aca="false">S1461 * 1.42</f>
        <v>74607903.34</v>
      </c>
      <c r="W1461" s="1" t="n">
        <f aca="false">R1461/Q1461</f>
        <v>4.2837985625</v>
      </c>
      <c r="X1461" s="3" t="n">
        <v>4</v>
      </c>
    </row>
    <row r="1462" customFormat="false" ht="15" hidden="false" customHeight="false" outlineLevel="0" collapsed="false">
      <c r="A1462" s="0" t="s">
        <v>9509</v>
      </c>
      <c r="B1462" s="0" t="s">
        <v>9510</v>
      </c>
      <c r="C1462" s="0" t="s">
        <v>9511</v>
      </c>
      <c r="D1462" s="0" t="s">
        <v>9153</v>
      </c>
      <c r="E1462" s="0" t="n">
        <v>7.2</v>
      </c>
      <c r="F1462" s="0" t="n">
        <v>76</v>
      </c>
      <c r="G1462" s="5" t="n">
        <v>36879</v>
      </c>
      <c r="H1462" s="0" t="s">
        <v>194</v>
      </c>
      <c r="I1462" s="0" t="s">
        <v>9512</v>
      </c>
      <c r="J1462" s="6" t="n">
        <v>124543</v>
      </c>
      <c r="K1462" s="0" t="s">
        <v>9513</v>
      </c>
      <c r="L1462" s="5" t="n">
        <v>36665</v>
      </c>
      <c r="M1462" s="0" t="s">
        <v>42</v>
      </c>
      <c r="N1462" s="0" t="s">
        <v>394</v>
      </c>
      <c r="O1462" s="0" t="s">
        <v>2255</v>
      </c>
      <c r="P1462" s="0" t="s">
        <v>9514</v>
      </c>
      <c r="Q1462" s="0" t="n">
        <f aca="false">LOOKUP(A1462,'budget_gross.tsv'!A$2:A$8468,'budget_gross.tsv'!B$2:B$8468)</f>
        <v>6000000</v>
      </c>
      <c r="R1462" s="0" t="n">
        <f aca="false">LOOKUP(A1462,'budget_gross.tsv'!A$2:A$8468,'budget_gross.tsv'!C$2:C$8468)</f>
        <v>4859475</v>
      </c>
      <c r="S1462" s="1" t="n">
        <f aca="false">R1462-Q1462</f>
        <v>-1140525</v>
      </c>
      <c r="T1462" s="2" t="n">
        <f aca="false">Q1462 * 1.42</f>
        <v>8520000</v>
      </c>
      <c r="U1462" s="2" t="n">
        <f aca="false">R1462 * 1.42</f>
        <v>6900454.5</v>
      </c>
      <c r="V1462" s="2" t="n">
        <f aca="false">S1462 * 1.42</f>
        <v>-1619545.5</v>
      </c>
      <c r="W1462" s="1" t="n">
        <f aca="false">R1462/Q1462</f>
        <v>0.8099125</v>
      </c>
      <c r="X1462" s="3" t="n">
        <v>1</v>
      </c>
    </row>
    <row r="1463" customFormat="false" ht="15" hidden="false" customHeight="false" outlineLevel="0" collapsed="false">
      <c r="A1463" s="0" t="s">
        <v>9515</v>
      </c>
      <c r="B1463" s="0" t="s">
        <v>9516</v>
      </c>
      <c r="C1463" s="0" t="s">
        <v>9517</v>
      </c>
      <c r="D1463" s="0" t="s">
        <v>9153</v>
      </c>
      <c r="E1463" s="0" t="n">
        <v>5.3</v>
      </c>
      <c r="F1463" s="0" t="n">
        <v>22</v>
      </c>
      <c r="G1463" s="5" t="n">
        <v>37866</v>
      </c>
      <c r="H1463" s="0" t="s">
        <v>86</v>
      </c>
      <c r="I1463" s="0" t="s">
        <v>9518</v>
      </c>
      <c r="J1463" s="6" t="n">
        <v>22996</v>
      </c>
      <c r="K1463" s="0" t="s">
        <v>9519</v>
      </c>
      <c r="L1463" s="5" t="n">
        <v>36777</v>
      </c>
      <c r="M1463" s="0" t="s">
        <v>42</v>
      </c>
      <c r="N1463" s="0" t="s">
        <v>9520</v>
      </c>
      <c r="O1463" s="0" t="s">
        <v>90</v>
      </c>
      <c r="P1463" s="0" t="s">
        <v>9521</v>
      </c>
      <c r="Q1463" s="0" t="n">
        <f aca="false">LOOKUP(A1463,'budget_gross.tsv'!A$2:A$8468,'budget_gross.tsv'!B$2:B$8468)</f>
        <v>30000000</v>
      </c>
      <c r="R1463" s="0" t="n">
        <f aca="false">LOOKUP(A1463,'budget_gross.tsv'!A$2:A$8468,'budget_gross.tsv'!C$2:C$8468)</f>
        <v>28927720</v>
      </c>
      <c r="S1463" s="1" t="n">
        <f aca="false">R1463-Q1463</f>
        <v>-1072280</v>
      </c>
      <c r="T1463" s="2" t="n">
        <f aca="false">Q1463 * 1.42</f>
        <v>42600000</v>
      </c>
      <c r="U1463" s="2" t="n">
        <f aca="false">R1463 * 1.42</f>
        <v>41077362.4</v>
      </c>
      <c r="V1463" s="2" t="n">
        <f aca="false">S1463 * 1.42</f>
        <v>-1522637.6</v>
      </c>
      <c r="W1463" s="1" t="n">
        <f aca="false">R1463/Q1463</f>
        <v>0.964257333333333</v>
      </c>
      <c r="X1463" s="3" t="n">
        <v>1</v>
      </c>
    </row>
    <row r="1464" customFormat="false" ht="15" hidden="false" customHeight="false" outlineLevel="0" collapsed="false">
      <c r="A1464" s="0" t="s">
        <v>9522</v>
      </c>
      <c r="B1464" s="0" t="s">
        <v>9523</v>
      </c>
      <c r="C1464" s="0" t="s">
        <v>9524</v>
      </c>
      <c r="D1464" s="0" t="s">
        <v>9153</v>
      </c>
      <c r="E1464" s="0" t="n">
        <v>6.7</v>
      </c>
      <c r="F1464" s="0" t="n">
        <v>49</v>
      </c>
      <c r="G1464" s="5" t="n">
        <v>37061</v>
      </c>
      <c r="H1464" s="0" t="s">
        <v>9525</v>
      </c>
      <c r="I1464" s="0" t="s">
        <v>9526</v>
      </c>
      <c r="J1464" s="6" t="n">
        <v>28406</v>
      </c>
      <c r="K1464" s="0" t="s">
        <v>7183</v>
      </c>
      <c r="L1464" s="5" t="n">
        <v>36777</v>
      </c>
      <c r="M1464" s="0" t="s">
        <v>1192</v>
      </c>
      <c r="N1464" s="0" t="s">
        <v>562</v>
      </c>
      <c r="O1464" s="0" t="s">
        <v>28</v>
      </c>
      <c r="P1464" s="0" t="s">
        <v>9527</v>
      </c>
      <c r="Q1464" s="0" t="n">
        <f aca="false">LOOKUP(A1464,'budget_gross.tsv'!A$2:A$8468,'budget_gross.tsv'!B$2:B$8468)</f>
        <v>8500000</v>
      </c>
      <c r="R1464" s="0" t="n">
        <f aca="false">LOOKUP(A1464,'budget_gross.tsv'!A$2:A$8468,'budget_gross.tsv'!C$2:C$8468)</f>
        <v>6055661</v>
      </c>
      <c r="S1464" s="1" t="n">
        <f aca="false">R1464-Q1464</f>
        <v>-2444339</v>
      </c>
      <c r="T1464" s="2" t="n">
        <f aca="false">Q1464 * 1.42</f>
        <v>12070000</v>
      </c>
      <c r="U1464" s="2" t="n">
        <f aca="false">R1464 * 1.42</f>
        <v>8599038.62</v>
      </c>
      <c r="V1464" s="2" t="n">
        <f aca="false">S1464 * 1.42</f>
        <v>-3470961.38</v>
      </c>
      <c r="W1464" s="1" t="n">
        <f aca="false">R1464/Q1464</f>
        <v>0.712430705882353</v>
      </c>
      <c r="X1464" s="3" t="n">
        <v>1</v>
      </c>
    </row>
    <row r="1465" customFormat="false" ht="15" hidden="false" customHeight="false" outlineLevel="0" collapsed="false">
      <c r="A1465" s="0" t="s">
        <v>9528</v>
      </c>
      <c r="B1465" s="0" t="s">
        <v>9529</v>
      </c>
      <c r="C1465" s="0" t="s">
        <v>9530</v>
      </c>
      <c r="D1465" s="0" t="s">
        <v>9153</v>
      </c>
      <c r="E1465" s="0" t="n">
        <v>4.1</v>
      </c>
      <c r="F1465" s="0" t="n">
        <v>16</v>
      </c>
      <c r="G1465" s="5" t="n">
        <v>37068</v>
      </c>
      <c r="H1465" s="0" t="s">
        <v>9367</v>
      </c>
      <c r="I1465" s="0" t="s">
        <v>9531</v>
      </c>
      <c r="J1465" s="6" t="n">
        <v>13696</v>
      </c>
      <c r="K1465" s="0" t="s">
        <v>9532</v>
      </c>
      <c r="L1465" s="5" t="n">
        <v>36791</v>
      </c>
      <c r="M1465" s="0" t="s">
        <v>42</v>
      </c>
      <c r="N1465" s="0" t="s">
        <v>9533</v>
      </c>
      <c r="O1465" s="0" t="s">
        <v>781</v>
      </c>
      <c r="P1465" s="0" t="s">
        <v>9534</v>
      </c>
      <c r="Q1465" s="0" t="n">
        <f aca="false">LOOKUP(A1465,'budget_gross.tsv'!A$2:A$8468,'budget_gross.tsv'!B$2:B$8468)</f>
        <v>14000000</v>
      </c>
      <c r="R1465" s="0" t="n">
        <f aca="false">LOOKUP(A1465,'budget_gross.tsv'!A$2:A$8468,'budget_gross.tsv'!C$2:C$8468)</f>
        <v>21468807</v>
      </c>
      <c r="S1465" s="1" t="n">
        <f aca="false">R1465-Q1465</f>
        <v>7468807</v>
      </c>
      <c r="T1465" s="2" t="n">
        <f aca="false">Q1465 * 1.42</f>
        <v>19880000</v>
      </c>
      <c r="U1465" s="2" t="n">
        <f aca="false">R1465 * 1.42</f>
        <v>30485705.94</v>
      </c>
      <c r="V1465" s="2" t="n">
        <f aca="false">S1465 * 1.42</f>
        <v>10605705.94</v>
      </c>
      <c r="W1465" s="1" t="n">
        <f aca="false">R1465/Q1465</f>
        <v>1.53348621428571</v>
      </c>
      <c r="X1465" s="3" t="n">
        <v>2</v>
      </c>
    </row>
    <row r="1466" customFormat="false" ht="15" hidden="false" customHeight="false" outlineLevel="0" collapsed="false">
      <c r="A1466" s="0" t="s">
        <v>9535</v>
      </c>
      <c r="B1466" s="0" t="s">
        <v>9536</v>
      </c>
      <c r="C1466" s="0" t="s">
        <v>9537</v>
      </c>
      <c r="D1466" s="0" t="s">
        <v>9153</v>
      </c>
      <c r="E1466" s="0" t="n">
        <v>7.9</v>
      </c>
      <c r="F1466" s="0" t="n">
        <v>90</v>
      </c>
      <c r="G1466" s="5" t="n">
        <v>36963</v>
      </c>
      <c r="H1466" s="0" t="s">
        <v>76</v>
      </c>
      <c r="I1466" s="0" t="s">
        <v>9538</v>
      </c>
      <c r="J1466" s="6" t="n">
        <v>218954</v>
      </c>
      <c r="K1466" s="0" t="s">
        <v>3116</v>
      </c>
      <c r="L1466" s="5" t="n">
        <v>36791</v>
      </c>
      <c r="M1466" s="0" t="s">
        <v>972</v>
      </c>
      <c r="N1466" s="0" t="s">
        <v>33</v>
      </c>
      <c r="O1466" s="0" t="s">
        <v>9539</v>
      </c>
      <c r="P1466" s="0" t="s">
        <v>9540</v>
      </c>
      <c r="Q1466" s="0" t="n">
        <f aca="false">LOOKUP(A1466,'budget_gross.tsv'!A$2:A$8468,'budget_gross.tsv'!B$2:B$8468)</f>
        <v>60000000</v>
      </c>
      <c r="R1466" s="0" t="n">
        <f aca="false">LOOKUP(A1466,'budget_gross.tsv'!A$2:A$8468,'budget_gross.tsv'!C$2:C$8468)</f>
        <v>32534850</v>
      </c>
      <c r="S1466" s="1" t="n">
        <f aca="false">R1466-Q1466</f>
        <v>-27465150</v>
      </c>
      <c r="T1466" s="2" t="n">
        <f aca="false">Q1466 * 1.42</f>
        <v>85200000</v>
      </c>
      <c r="U1466" s="2" t="n">
        <f aca="false">R1466 * 1.42</f>
        <v>46199487</v>
      </c>
      <c r="V1466" s="2" t="n">
        <f aca="false">S1466 * 1.42</f>
        <v>-39000513</v>
      </c>
      <c r="W1466" s="1" t="n">
        <f aca="false">R1466/Q1466</f>
        <v>0.5422475</v>
      </c>
      <c r="X1466" s="3" t="n">
        <v>1</v>
      </c>
    </row>
    <row r="1467" customFormat="false" ht="15" hidden="false" customHeight="false" outlineLevel="0" collapsed="false">
      <c r="A1467" s="0" t="s">
        <v>9541</v>
      </c>
      <c r="B1467" s="0" t="s">
        <v>9542</v>
      </c>
      <c r="C1467" s="0" t="s">
        <v>9543</v>
      </c>
      <c r="D1467" s="0" t="s">
        <v>9153</v>
      </c>
      <c r="E1467" s="0" t="n">
        <v>7</v>
      </c>
      <c r="F1467" s="0" t="n">
        <v>59</v>
      </c>
      <c r="G1467" s="5" t="n">
        <v>36949</v>
      </c>
      <c r="H1467" s="0" t="s">
        <v>4112</v>
      </c>
      <c r="I1467" s="0" t="s">
        <v>9544</v>
      </c>
      <c r="J1467" s="6" t="n">
        <v>21162</v>
      </c>
      <c r="K1467" s="0" t="s">
        <v>9545</v>
      </c>
      <c r="L1467" s="5" t="n">
        <v>36812</v>
      </c>
      <c r="M1467" s="0" t="s">
        <v>633</v>
      </c>
      <c r="N1467" s="0" t="s">
        <v>1525</v>
      </c>
      <c r="O1467" s="0" t="s">
        <v>9546</v>
      </c>
      <c r="P1467" s="0" t="s">
        <v>9547</v>
      </c>
      <c r="Q1467" s="0" t="n">
        <f aca="false">LOOKUP(A1467,'budget_gross.tsv'!A$2:A$8468,'budget_gross.tsv'!B$2:B$8468)</f>
        <v>20000000</v>
      </c>
      <c r="R1467" s="0" t="n">
        <f aca="false">LOOKUP(A1467,'budget_gross.tsv'!A$2:A$8468,'budget_gross.tsv'!C$2:C$8468)</f>
        <v>17872723</v>
      </c>
      <c r="S1467" s="1" t="n">
        <f aca="false">R1467-Q1467</f>
        <v>-2127277</v>
      </c>
      <c r="T1467" s="2" t="n">
        <f aca="false">Q1467 * 1.42</f>
        <v>28400000</v>
      </c>
      <c r="U1467" s="2" t="n">
        <f aca="false">R1467 * 1.42</f>
        <v>25379266.66</v>
      </c>
      <c r="V1467" s="2" t="n">
        <f aca="false">S1467 * 1.42</f>
        <v>-3020733.34</v>
      </c>
      <c r="W1467" s="1" t="n">
        <f aca="false">R1467/Q1467</f>
        <v>0.89363615</v>
      </c>
      <c r="X1467" s="3" t="n">
        <v>1</v>
      </c>
    </row>
    <row r="1468" customFormat="false" ht="15" hidden="false" customHeight="false" outlineLevel="0" collapsed="false">
      <c r="A1468" s="0" t="s">
        <v>9548</v>
      </c>
      <c r="B1468" s="0" t="s">
        <v>9549</v>
      </c>
      <c r="C1468" s="0" t="s">
        <v>9550</v>
      </c>
      <c r="D1468" s="0" t="s">
        <v>9153</v>
      </c>
      <c r="E1468" s="0" t="n">
        <v>7</v>
      </c>
      <c r="F1468" s="0" t="n">
        <v>51</v>
      </c>
      <c r="G1468" s="5" t="n">
        <v>36956</v>
      </c>
      <c r="H1468" s="0" t="s">
        <v>2987</v>
      </c>
      <c r="I1468" s="0" t="s">
        <v>9551</v>
      </c>
      <c r="J1468" s="6" t="n">
        <v>6320</v>
      </c>
      <c r="K1468" s="0" t="s">
        <v>6165</v>
      </c>
      <c r="L1468" s="5" t="n">
        <v>36819</v>
      </c>
      <c r="M1468" s="0" t="s">
        <v>272</v>
      </c>
      <c r="N1468" s="0" t="s">
        <v>437</v>
      </c>
      <c r="O1468" s="0" t="s">
        <v>781</v>
      </c>
      <c r="P1468" s="0" t="s">
        <v>9552</v>
      </c>
      <c r="Q1468" s="0" t="n">
        <f aca="false">LOOKUP(A1468,'budget_gross.tsv'!A$2:A$8468,'budget_gross.tsv'!B$2:B$8468)</f>
        <v>1000000</v>
      </c>
      <c r="R1468" s="0" t="n">
        <f aca="false">LOOKUP(A1468,'budget_gross.tsv'!A$2:A$8468,'budget_gross.tsv'!C$2:C$8468)</f>
        <v>1744858</v>
      </c>
      <c r="S1468" s="1" t="n">
        <f aca="false">R1468-Q1468</f>
        <v>744858</v>
      </c>
      <c r="T1468" s="2" t="n">
        <f aca="false">Q1468 * 1.42</f>
        <v>1420000</v>
      </c>
      <c r="U1468" s="2" t="n">
        <f aca="false">R1468 * 1.42</f>
        <v>2477698.36</v>
      </c>
      <c r="V1468" s="2" t="n">
        <f aca="false">S1468 * 1.42</f>
        <v>1057698.36</v>
      </c>
      <c r="W1468" s="1" t="n">
        <f aca="false">R1468/Q1468</f>
        <v>1.744858</v>
      </c>
      <c r="X1468" s="3" t="n">
        <v>2</v>
      </c>
    </row>
    <row r="1469" customFormat="false" ht="15" hidden="false" customHeight="false" outlineLevel="0" collapsed="false">
      <c r="A1469" s="0" t="s">
        <v>9553</v>
      </c>
      <c r="B1469" s="0" t="s">
        <v>9554</v>
      </c>
      <c r="C1469" s="0" t="s">
        <v>9555</v>
      </c>
      <c r="D1469" s="0" t="s">
        <v>9153</v>
      </c>
      <c r="E1469" s="0" t="n">
        <v>5</v>
      </c>
      <c r="F1469" s="0" t="n">
        <v>31</v>
      </c>
      <c r="G1469" s="5" t="n">
        <v>36970</v>
      </c>
      <c r="H1469" s="0" t="s">
        <v>194</v>
      </c>
      <c r="I1469" s="0" t="s">
        <v>9556</v>
      </c>
      <c r="J1469" s="6" t="n">
        <v>8934</v>
      </c>
      <c r="K1469" s="0" t="s">
        <v>5684</v>
      </c>
      <c r="L1469" s="5" t="n">
        <v>36826</v>
      </c>
      <c r="M1469" s="0" t="s">
        <v>197</v>
      </c>
      <c r="N1469" s="0" t="s">
        <v>657</v>
      </c>
      <c r="O1469" s="0" t="s">
        <v>265</v>
      </c>
      <c r="P1469" s="0" t="s">
        <v>9557</v>
      </c>
      <c r="Q1469" s="0" t="n">
        <f aca="false">LOOKUP(A1469,'budget_gross.tsv'!A$2:A$8468,'budget_gross.tsv'!B$2:B$8468)</f>
        <v>63000000</v>
      </c>
      <c r="R1469" s="0" t="n">
        <f aca="false">LOOKUP(A1469,'budget_gross.tsv'!A$2:A$8468,'budget_gross.tsv'!C$2:C$8468)</f>
        <v>10014234</v>
      </c>
      <c r="S1469" s="1" t="n">
        <f aca="false">R1469-Q1469</f>
        <v>-52985766</v>
      </c>
      <c r="T1469" s="2" t="n">
        <f aca="false">Q1469 * 1.42</f>
        <v>89460000</v>
      </c>
      <c r="U1469" s="2" t="n">
        <f aca="false">R1469 * 1.42</f>
        <v>14220212.28</v>
      </c>
      <c r="V1469" s="2" t="n">
        <f aca="false">S1469 * 1.42</f>
        <v>-75239787.72</v>
      </c>
      <c r="W1469" s="1" t="n">
        <f aca="false">R1469/Q1469</f>
        <v>0.158956095238095</v>
      </c>
      <c r="X1469" s="3" t="n">
        <v>1</v>
      </c>
    </row>
    <row r="1470" customFormat="false" ht="15" hidden="false" customHeight="false" outlineLevel="0" collapsed="false">
      <c r="A1470" s="0" t="s">
        <v>9558</v>
      </c>
      <c r="B1470" s="0" t="s">
        <v>9559</v>
      </c>
      <c r="C1470" s="0" t="s">
        <v>9560</v>
      </c>
      <c r="D1470" s="0" t="s">
        <v>9153</v>
      </c>
      <c r="E1470" s="0" t="n">
        <v>7.7</v>
      </c>
      <c r="F1470" s="0" t="n">
        <v>74</v>
      </c>
      <c r="G1470" s="5" t="n">
        <v>36998</v>
      </c>
      <c r="H1470" s="0" t="s">
        <v>9561</v>
      </c>
      <c r="I1470" s="0" t="s">
        <v>9562</v>
      </c>
      <c r="J1470" s="6" t="n">
        <v>103877</v>
      </c>
      <c r="K1470" s="0" t="s">
        <v>6753</v>
      </c>
      <c r="L1470" s="5" t="n">
        <v>36840</v>
      </c>
      <c r="M1470" s="0" t="s">
        <v>879</v>
      </c>
      <c r="N1470" s="0" t="s">
        <v>4502</v>
      </c>
      <c r="O1470" s="0" t="s">
        <v>9563</v>
      </c>
      <c r="P1470" s="0" t="s">
        <v>9564</v>
      </c>
      <c r="Q1470" s="0" t="n">
        <f aca="false">LOOKUP(A1470,'budget_gross.tsv'!A$2:A$8468,'budget_gross.tsv'!B$2:B$8468)</f>
        <v>5000000</v>
      </c>
      <c r="R1470" s="0" t="n">
        <f aca="false">LOOKUP(A1470,'budget_gross.tsv'!A$2:A$8468,'budget_gross.tsv'!C$2:C$8468)</f>
        <v>21995263</v>
      </c>
      <c r="S1470" s="1" t="n">
        <f aca="false">R1470-Q1470</f>
        <v>16995263</v>
      </c>
      <c r="T1470" s="2" t="n">
        <f aca="false">Q1470 * 1.42</f>
        <v>7100000</v>
      </c>
      <c r="U1470" s="2" t="n">
        <f aca="false">R1470 * 1.42</f>
        <v>31233273.46</v>
      </c>
      <c r="V1470" s="2" t="n">
        <f aca="false">S1470 * 1.42</f>
        <v>24133273.46</v>
      </c>
      <c r="W1470" s="1" t="n">
        <f aca="false">R1470/Q1470</f>
        <v>4.3990526</v>
      </c>
      <c r="X1470" s="3" t="n">
        <v>4</v>
      </c>
    </row>
    <row r="1471" customFormat="false" ht="15" hidden="false" customHeight="false" outlineLevel="0" collapsed="false">
      <c r="A1471" s="0" t="s">
        <v>9565</v>
      </c>
      <c r="B1471" s="0" t="s">
        <v>9566</v>
      </c>
      <c r="C1471" s="0" t="s">
        <v>9567</v>
      </c>
      <c r="D1471" s="0" t="s">
        <v>9153</v>
      </c>
      <c r="E1471" s="0" t="n">
        <v>6.2</v>
      </c>
      <c r="F1471" s="0" t="n">
        <v>45</v>
      </c>
      <c r="G1471" s="5" t="n">
        <v>37061</v>
      </c>
      <c r="H1471" s="0" t="s">
        <v>2273</v>
      </c>
      <c r="I1471" s="0" t="s">
        <v>9568</v>
      </c>
      <c r="J1471" s="6" t="n">
        <v>50740</v>
      </c>
      <c r="K1471" s="0" t="s">
        <v>4658</v>
      </c>
      <c r="L1471" s="5" t="n">
        <v>36868</v>
      </c>
      <c r="M1471" s="0" t="s">
        <v>656</v>
      </c>
      <c r="N1471" s="0" t="s">
        <v>1144</v>
      </c>
      <c r="O1471" s="0" t="s">
        <v>34</v>
      </c>
      <c r="P1471" s="0" t="s">
        <v>9569</v>
      </c>
      <c r="Q1471" s="0" t="n">
        <f aca="false">LOOKUP(A1471,'budget_gross.tsv'!A$2:A$8468,'budget_gross.tsv'!B$2:B$8468)</f>
        <v>65000000</v>
      </c>
      <c r="R1471" s="0" t="n">
        <f aca="false">LOOKUP(A1471,'budget_gross.tsv'!A$2:A$8468,'budget_gross.tsv'!C$2:C$8468)</f>
        <v>32598931</v>
      </c>
      <c r="S1471" s="1" t="n">
        <f aca="false">R1471-Q1471</f>
        <v>-32401069</v>
      </c>
      <c r="T1471" s="2" t="n">
        <f aca="false">Q1471 * 1.42</f>
        <v>92300000</v>
      </c>
      <c r="U1471" s="2" t="n">
        <f aca="false">R1471 * 1.42</f>
        <v>46290482.02</v>
      </c>
      <c r="V1471" s="2" t="n">
        <f aca="false">S1471 * 1.42</f>
        <v>-46009517.98</v>
      </c>
      <c r="W1471" s="1" t="n">
        <f aca="false">R1471/Q1471</f>
        <v>0.501522015384615</v>
      </c>
      <c r="X1471" s="3" t="n">
        <v>1</v>
      </c>
    </row>
    <row r="1472" customFormat="false" ht="15" hidden="false" customHeight="false" outlineLevel="0" collapsed="false">
      <c r="A1472" s="0" t="s">
        <v>9570</v>
      </c>
      <c r="B1472" s="0" t="s">
        <v>9571</v>
      </c>
      <c r="C1472" s="0" t="s">
        <v>9572</v>
      </c>
      <c r="D1472" s="0" t="s">
        <v>9153</v>
      </c>
      <c r="E1472" s="0" t="n">
        <v>6.9</v>
      </c>
      <c r="F1472" s="0" t="n">
        <v>71</v>
      </c>
      <c r="G1472" s="5" t="n">
        <v>37040</v>
      </c>
      <c r="H1472" s="0" t="s">
        <v>9573</v>
      </c>
      <c r="I1472" s="0" t="s">
        <v>9574</v>
      </c>
      <c r="J1472" s="6" t="n">
        <v>35429</v>
      </c>
      <c r="K1472" s="0" t="s">
        <v>9575</v>
      </c>
      <c r="L1472" s="5" t="n">
        <v>36917</v>
      </c>
      <c r="M1472" s="0" t="s">
        <v>60</v>
      </c>
      <c r="N1472" s="0" t="s">
        <v>1972</v>
      </c>
      <c r="O1472" s="0" t="s">
        <v>9576</v>
      </c>
      <c r="P1472" s="0" t="s">
        <v>9577</v>
      </c>
      <c r="Q1472" s="0" t="n">
        <f aca="false">LOOKUP(A1472,'budget_gross.tsv'!A$2:A$8468,'budget_gross.tsv'!B$2:B$8468)</f>
        <v>8000000</v>
      </c>
      <c r="R1472" s="0" t="n">
        <f aca="false">LOOKUP(A1472,'budget_gross.tsv'!A$2:A$8468,'budget_gross.tsv'!C$2:C$8468)</f>
        <v>8279017</v>
      </c>
      <c r="S1472" s="1" t="n">
        <f aca="false">R1472-Q1472</f>
        <v>279017</v>
      </c>
      <c r="T1472" s="2" t="n">
        <f aca="false">Q1472 * 1.38</f>
        <v>11040000</v>
      </c>
      <c r="U1472" s="2" t="n">
        <f aca="false">R1472 * 1.38</f>
        <v>11425043.46</v>
      </c>
      <c r="V1472" s="2" t="n">
        <f aca="false">S1472 * 1.38</f>
        <v>385043.46</v>
      </c>
      <c r="W1472" s="1" t="n">
        <f aca="false">R1472/Q1472</f>
        <v>1.034877125</v>
      </c>
      <c r="X1472" s="3" t="n">
        <v>2</v>
      </c>
    </row>
    <row r="1473" customFormat="false" ht="15" hidden="false" customHeight="false" outlineLevel="0" collapsed="false">
      <c r="A1473" s="0" t="s">
        <v>9578</v>
      </c>
      <c r="B1473" s="0" t="s">
        <v>9579</v>
      </c>
      <c r="C1473" s="0" t="s">
        <v>9580</v>
      </c>
      <c r="D1473" s="0" t="s">
        <v>9153</v>
      </c>
      <c r="E1473" s="0" t="n">
        <v>6.1</v>
      </c>
      <c r="F1473" s="0" t="n">
        <v>43</v>
      </c>
      <c r="G1473" s="5" t="n">
        <v>37110</v>
      </c>
      <c r="H1473" s="0" t="s">
        <v>4403</v>
      </c>
      <c r="I1473" s="0" t="s">
        <v>9581</v>
      </c>
      <c r="J1473" s="6" t="n">
        <v>91501</v>
      </c>
      <c r="K1473" s="0" t="s">
        <v>2944</v>
      </c>
      <c r="L1473" s="5" t="n">
        <v>36952</v>
      </c>
      <c r="M1473" s="0" t="s">
        <v>1271</v>
      </c>
      <c r="N1473" s="0" t="s">
        <v>2204</v>
      </c>
      <c r="O1473" s="0" t="s">
        <v>3868</v>
      </c>
      <c r="P1473" s="0" t="s">
        <v>9582</v>
      </c>
      <c r="Q1473" s="0" t="n">
        <f aca="false">LOOKUP(A1473,'budget_gross.tsv'!A$2:A$8468,'budget_gross.tsv'!B$2:B$8468)</f>
        <v>57000000</v>
      </c>
      <c r="R1473" s="0" t="n">
        <f aca="false">LOOKUP(A1473,'budget_gross.tsv'!A$2:A$8468,'budget_gross.tsv'!C$2:C$8468)</f>
        <v>66808615</v>
      </c>
      <c r="S1473" s="1" t="n">
        <f aca="false">R1473-Q1473</f>
        <v>9808615</v>
      </c>
      <c r="T1473" s="2" t="n">
        <f aca="false">Q1473 * 1.38</f>
        <v>78660000</v>
      </c>
      <c r="U1473" s="2" t="n">
        <f aca="false">R1473 * 1.38</f>
        <v>92195888.7</v>
      </c>
      <c r="V1473" s="2" t="n">
        <f aca="false">S1473 * 1.38</f>
        <v>13535888.7</v>
      </c>
      <c r="W1473" s="1" t="n">
        <f aca="false">R1473/Q1473</f>
        <v>1.17208096491228</v>
      </c>
      <c r="X1473" s="3" t="n">
        <v>2</v>
      </c>
    </row>
    <row r="1474" customFormat="false" ht="15" hidden="false" customHeight="false" outlineLevel="0" collapsed="false">
      <c r="A1474" s="0" t="s">
        <v>9583</v>
      </c>
      <c r="B1474" s="0" t="s">
        <v>9584</v>
      </c>
      <c r="C1474" s="0" t="s">
        <v>9585</v>
      </c>
      <c r="D1474" s="0" t="s">
        <v>9153</v>
      </c>
      <c r="E1474" s="0" t="n">
        <v>7.6</v>
      </c>
      <c r="F1474" s="0" t="n">
        <v>53</v>
      </c>
      <c r="G1474" s="5" t="n">
        <v>37117</v>
      </c>
      <c r="H1474" s="0" t="s">
        <v>194</v>
      </c>
      <c r="I1474" s="0" t="s">
        <v>9586</v>
      </c>
      <c r="J1474" s="6" t="n">
        <v>204107</v>
      </c>
      <c r="K1474" s="0" t="s">
        <v>8141</v>
      </c>
      <c r="L1474" s="5" t="n">
        <v>36966</v>
      </c>
      <c r="M1474" s="0" t="s">
        <v>840</v>
      </c>
      <c r="N1474" s="0" t="s">
        <v>366</v>
      </c>
      <c r="O1474" s="0" t="s">
        <v>537</v>
      </c>
      <c r="P1474" s="0" t="s">
        <v>9587</v>
      </c>
      <c r="Q1474" s="0" t="n">
        <f aca="false">LOOKUP(A1474,'budget_gross.tsv'!A$2:A$8468,'budget_gross.tsv'!B$2:B$8468)</f>
        <v>68000000</v>
      </c>
      <c r="R1474" s="0" t="n">
        <f aca="false">LOOKUP(A1474,'budget_gross.tsv'!A$2:A$8468,'budget_gross.tsv'!C$2:C$8468)</f>
        <v>51401758</v>
      </c>
      <c r="S1474" s="1" t="n">
        <f aca="false">R1474-Q1474</f>
        <v>-16598242</v>
      </c>
      <c r="T1474" s="2" t="n">
        <f aca="false">Q1474 * 1.38</f>
        <v>93840000</v>
      </c>
      <c r="U1474" s="2" t="n">
        <f aca="false">R1474 * 1.38</f>
        <v>70934426.04</v>
      </c>
      <c r="V1474" s="2" t="n">
        <f aca="false">S1474 * 1.38</f>
        <v>-22905573.96</v>
      </c>
      <c r="W1474" s="1" t="n">
        <f aca="false">R1474/Q1474</f>
        <v>0.755908205882353</v>
      </c>
      <c r="X1474" s="3" t="n">
        <v>1</v>
      </c>
    </row>
    <row r="1475" customFormat="false" ht="15" hidden="false" customHeight="false" outlineLevel="0" collapsed="false">
      <c r="A1475" s="0" t="s">
        <v>9588</v>
      </c>
      <c r="B1475" s="0" t="s">
        <v>9589</v>
      </c>
      <c r="C1475" s="0" t="s">
        <v>9590</v>
      </c>
      <c r="D1475" s="0" t="s">
        <v>9153</v>
      </c>
      <c r="E1475" s="0" t="n">
        <v>6.4</v>
      </c>
      <c r="F1475" s="0" t="n">
        <v>55</v>
      </c>
      <c r="G1475" s="5" t="n">
        <v>37201</v>
      </c>
      <c r="H1475" s="0" t="s">
        <v>2153</v>
      </c>
      <c r="I1475" s="0" t="s">
        <v>9591</v>
      </c>
      <c r="J1475" s="6" t="n">
        <v>10471</v>
      </c>
      <c r="K1475" s="0" t="s">
        <v>4464</v>
      </c>
      <c r="L1475" s="5" t="n">
        <v>37069</v>
      </c>
      <c r="M1475" s="0" t="s">
        <v>1487</v>
      </c>
      <c r="N1475" s="0" t="s">
        <v>5173</v>
      </c>
      <c r="O1475" s="0" t="s">
        <v>3963</v>
      </c>
      <c r="P1475" s="0" t="s">
        <v>9592</v>
      </c>
      <c r="Q1475" s="0" t="n">
        <f aca="false">LOOKUP(A1475,'budget_gross.tsv'!A$2:A$8468,'budget_gross.tsv'!B$2:B$8468)</f>
        <v>16000000</v>
      </c>
      <c r="R1475" s="0" t="n">
        <f aca="false">LOOKUP(A1475,'budget_gross.tsv'!A$2:A$8468,'budget_gross.tsv'!C$2:C$8468)</f>
        <v>28734552</v>
      </c>
      <c r="S1475" s="1" t="n">
        <f aca="false">R1475-Q1475</f>
        <v>12734552</v>
      </c>
      <c r="T1475" s="2" t="n">
        <f aca="false">Q1475 * 1.38</f>
        <v>22080000</v>
      </c>
      <c r="U1475" s="2" t="n">
        <f aca="false">R1475 * 1.38</f>
        <v>39653681.76</v>
      </c>
      <c r="V1475" s="2" t="n">
        <f aca="false">S1475 * 1.38</f>
        <v>17573681.76</v>
      </c>
      <c r="W1475" s="1" t="n">
        <f aca="false">R1475/Q1475</f>
        <v>1.7959095</v>
      </c>
      <c r="X1475" s="3" t="n">
        <v>2</v>
      </c>
    </row>
    <row r="1476" customFormat="false" ht="15" hidden="false" customHeight="false" outlineLevel="0" collapsed="false">
      <c r="A1476" s="0" t="s">
        <v>9593</v>
      </c>
      <c r="B1476" s="0" t="s">
        <v>9594</v>
      </c>
      <c r="C1476" s="0" t="s">
        <v>9595</v>
      </c>
      <c r="D1476" s="0" t="s">
        <v>9153</v>
      </c>
      <c r="E1476" s="0" t="n">
        <v>6.4</v>
      </c>
      <c r="F1476" s="0" t="n">
        <v>43</v>
      </c>
      <c r="G1476" s="5" t="n">
        <v>37271</v>
      </c>
      <c r="H1476" s="0" t="s">
        <v>86</v>
      </c>
      <c r="I1476" s="0" t="s">
        <v>9596</v>
      </c>
      <c r="J1476" s="6" t="n">
        <v>210549</v>
      </c>
      <c r="K1476" s="0" t="s">
        <v>9597</v>
      </c>
      <c r="L1476" s="5" t="n">
        <v>37113</v>
      </c>
      <c r="M1476" s="0" t="s">
        <v>2069</v>
      </c>
      <c r="N1476" s="0" t="s">
        <v>376</v>
      </c>
      <c r="O1476" s="0" t="s">
        <v>9598</v>
      </c>
      <c r="P1476" s="0" t="s">
        <v>9599</v>
      </c>
      <c r="Q1476" s="0" t="n">
        <f aca="false">LOOKUP(A1476,'budget_gross.tsv'!A$2:A$8468,'budget_gross.tsv'!B$2:B$8468)</f>
        <v>30000000</v>
      </c>
      <c r="R1476" s="0" t="n">
        <f aca="false">LOOKUP(A1476,'budget_gross.tsv'!A$2:A$8468,'budget_gross.tsv'!C$2:C$8468)</f>
        <v>145103595</v>
      </c>
      <c r="S1476" s="1" t="n">
        <f aca="false">R1476-Q1476</f>
        <v>115103595</v>
      </c>
      <c r="T1476" s="2" t="n">
        <f aca="false">Q1476 * 1.38</f>
        <v>41400000</v>
      </c>
      <c r="U1476" s="2" t="n">
        <f aca="false">R1476 * 1.38</f>
        <v>200242961.1</v>
      </c>
      <c r="V1476" s="2" t="n">
        <f aca="false">S1476 * 1.38</f>
        <v>158842961.1</v>
      </c>
      <c r="W1476" s="1" t="n">
        <f aca="false">R1476/Q1476</f>
        <v>4.8367865</v>
      </c>
      <c r="X1476" s="3" t="n">
        <v>4</v>
      </c>
    </row>
    <row r="1477" customFormat="false" ht="15" hidden="false" customHeight="false" outlineLevel="0" collapsed="false">
      <c r="A1477" s="0" t="s">
        <v>9600</v>
      </c>
      <c r="B1477" s="0" t="s">
        <v>9601</v>
      </c>
      <c r="C1477" s="0" t="s">
        <v>9602</v>
      </c>
      <c r="D1477" s="0" t="s">
        <v>9153</v>
      </c>
      <c r="E1477" s="0" t="n">
        <v>6.2</v>
      </c>
      <c r="F1477" s="0" t="n">
        <v>54</v>
      </c>
      <c r="G1477" s="5" t="n">
        <v>37243</v>
      </c>
      <c r="H1477" s="0" t="s">
        <v>28</v>
      </c>
      <c r="I1477" s="0" t="s">
        <v>9603</v>
      </c>
      <c r="J1477" s="6" t="n">
        <v>36052</v>
      </c>
      <c r="K1477" s="0" t="s">
        <v>9604</v>
      </c>
      <c r="L1477" s="5" t="n">
        <v>37141</v>
      </c>
      <c r="M1477" s="0" t="s">
        <v>197</v>
      </c>
      <c r="N1477" s="0" t="s">
        <v>1460</v>
      </c>
      <c r="O1477" s="0" t="s">
        <v>90</v>
      </c>
      <c r="P1477" s="0" t="s">
        <v>9605</v>
      </c>
      <c r="Q1477" s="0" t="n">
        <f aca="false">LOOKUP(A1477,'budget_gross.tsv'!A$2:A$8468,'budget_gross.tsv'!B$2:B$8468)</f>
        <v>57000000</v>
      </c>
      <c r="R1477" s="0" t="n">
        <f aca="false">LOOKUP(A1477,'budget_gross.tsv'!A$2:A$8468,'budget_gross.tsv'!C$2:C$8468)</f>
        <v>17008282</v>
      </c>
      <c r="S1477" s="1" t="n">
        <f aca="false">R1477-Q1477</f>
        <v>-39991718</v>
      </c>
      <c r="T1477" s="2" t="n">
        <f aca="false">Q1477 * 1.38</f>
        <v>78660000</v>
      </c>
      <c r="U1477" s="2" t="n">
        <f aca="false">R1477 * 1.38</f>
        <v>23471429.16</v>
      </c>
      <c r="V1477" s="2" t="n">
        <f aca="false">S1477 * 1.38</f>
        <v>-55188570.84</v>
      </c>
      <c r="W1477" s="1" t="n">
        <f aca="false">R1477/Q1477</f>
        <v>0.298390912280702</v>
      </c>
      <c r="X1477" s="3" t="n">
        <v>1</v>
      </c>
    </row>
    <row r="1478" customFormat="false" ht="15" hidden="false" customHeight="false" outlineLevel="0" collapsed="false">
      <c r="A1478" s="0" t="s">
        <v>9606</v>
      </c>
      <c r="B1478" s="0" t="s">
        <v>9607</v>
      </c>
      <c r="C1478" s="0" t="s">
        <v>9608</v>
      </c>
      <c r="D1478" s="0" t="s">
        <v>9153</v>
      </c>
      <c r="E1478" s="0" t="n">
        <v>6.5</v>
      </c>
      <c r="F1478" s="0" t="n">
        <v>58</v>
      </c>
      <c r="G1478" s="5" t="n">
        <v>37313</v>
      </c>
      <c r="H1478" s="0" t="s">
        <v>4435</v>
      </c>
      <c r="I1478" s="0" t="s">
        <v>9609</v>
      </c>
      <c r="J1478" s="6" t="n">
        <v>46367</v>
      </c>
      <c r="K1478" s="0" t="s">
        <v>9610</v>
      </c>
      <c r="L1478" s="5" t="n">
        <v>37148</v>
      </c>
      <c r="M1478" s="0" t="s">
        <v>42</v>
      </c>
      <c r="N1478" s="0" t="s">
        <v>4412</v>
      </c>
      <c r="O1478" s="0" t="s">
        <v>265</v>
      </c>
      <c r="P1478" s="0" t="s">
        <v>9611</v>
      </c>
      <c r="Q1478" s="0" t="n">
        <f aca="false">LOOKUP(A1478,'budget_gross.tsv'!A$2:A$8468,'budget_gross.tsv'!B$2:B$8468)</f>
        <v>1500000</v>
      </c>
      <c r="R1478" s="0" t="n">
        <f aca="false">LOOKUP(A1478,'budget_gross.tsv'!A$2:A$8468,'budget_gross.tsv'!C$2:C$8468)</f>
        <v>378176</v>
      </c>
      <c r="S1478" s="1" t="n">
        <f aca="false">R1478-Q1478</f>
        <v>-1121824</v>
      </c>
      <c r="T1478" s="2" t="n">
        <f aca="false">Q1478 * 1.38</f>
        <v>2070000</v>
      </c>
      <c r="U1478" s="2" t="n">
        <f aca="false">R1478 * 1.38</f>
        <v>521882.88</v>
      </c>
      <c r="V1478" s="2" t="n">
        <f aca="false">S1478 * 1.38</f>
        <v>-1548117.12</v>
      </c>
      <c r="W1478" s="1" t="n">
        <f aca="false">R1478/Q1478</f>
        <v>0.252117333333333</v>
      </c>
      <c r="X1478" s="3" t="n">
        <v>1</v>
      </c>
    </row>
    <row r="1479" customFormat="false" ht="15" hidden="false" customHeight="false" outlineLevel="0" collapsed="false">
      <c r="A1479" s="0" t="s">
        <v>9612</v>
      </c>
      <c r="B1479" s="0" t="s">
        <v>9613</v>
      </c>
      <c r="C1479" s="0" t="s">
        <v>9614</v>
      </c>
      <c r="D1479" s="0" t="s">
        <v>9153</v>
      </c>
      <c r="E1479" s="0" t="n">
        <v>8</v>
      </c>
      <c r="F1479" s="0" t="n">
        <v>83</v>
      </c>
      <c r="G1479" s="5" t="n">
        <v>37355</v>
      </c>
      <c r="H1479" s="0" t="s">
        <v>9615</v>
      </c>
      <c r="I1479" s="0" t="s">
        <v>9616</v>
      </c>
      <c r="J1479" s="6" t="n">
        <v>262199</v>
      </c>
      <c r="K1479" s="0" t="s">
        <v>50</v>
      </c>
      <c r="L1479" s="5" t="n">
        <v>37183</v>
      </c>
      <c r="M1479" s="0" t="s">
        <v>8607</v>
      </c>
      <c r="N1479" s="0" t="s">
        <v>706</v>
      </c>
      <c r="O1479" s="0" t="s">
        <v>9617</v>
      </c>
      <c r="P1479" s="0" t="s">
        <v>9618</v>
      </c>
      <c r="Q1479" s="0" t="n">
        <f aca="false">LOOKUP(A1479,'budget_gross.tsv'!A$2:A$8468,'budget_gross.tsv'!B$2:B$8468)</f>
        <v>15000000</v>
      </c>
      <c r="R1479" s="0" t="n">
        <f aca="false">LOOKUP(A1479,'budget_gross.tsv'!A$2:A$8468,'budget_gross.tsv'!C$2:C$8468)</f>
        <v>7220243</v>
      </c>
      <c r="S1479" s="1" t="n">
        <f aca="false">R1479-Q1479</f>
        <v>-7779757</v>
      </c>
      <c r="T1479" s="2" t="n">
        <f aca="false">Q1479 * 1.38</f>
        <v>20700000</v>
      </c>
      <c r="U1479" s="2" t="n">
        <f aca="false">R1479 * 1.38</f>
        <v>9963935.34</v>
      </c>
      <c r="V1479" s="2" t="n">
        <f aca="false">S1479 * 1.38</f>
        <v>-10736064.66</v>
      </c>
      <c r="W1479" s="1" t="n">
        <f aca="false">R1479/Q1479</f>
        <v>0.481349533333333</v>
      </c>
      <c r="X1479" s="3" t="n">
        <v>1</v>
      </c>
    </row>
    <row r="1480" customFormat="false" ht="15" hidden="false" customHeight="false" outlineLevel="0" collapsed="false">
      <c r="A1480" s="0" t="s">
        <v>9619</v>
      </c>
      <c r="B1480" s="0" t="s">
        <v>9620</v>
      </c>
      <c r="C1480" s="0" t="s">
        <v>9621</v>
      </c>
      <c r="D1480" s="0" t="s">
        <v>9153</v>
      </c>
      <c r="E1480" s="0" t="n">
        <v>6.9</v>
      </c>
      <c r="F1480" s="0" t="n">
        <v>43</v>
      </c>
      <c r="G1480" s="5" t="n">
        <v>37320</v>
      </c>
      <c r="H1480" s="0" t="s">
        <v>76</v>
      </c>
      <c r="I1480" s="0" t="s">
        <v>9622</v>
      </c>
      <c r="J1480" s="6" t="n">
        <v>60067</v>
      </c>
      <c r="K1480" s="0" t="s">
        <v>9545</v>
      </c>
      <c r="L1480" s="5" t="n">
        <v>37183</v>
      </c>
      <c r="M1480" s="0" t="s">
        <v>840</v>
      </c>
      <c r="N1480" s="0" t="s">
        <v>1144</v>
      </c>
      <c r="O1480" s="0" t="s">
        <v>1585</v>
      </c>
      <c r="P1480" s="0" t="s">
        <v>9623</v>
      </c>
      <c r="Q1480" s="0" t="n">
        <f aca="false">LOOKUP(A1480,'budget_gross.tsv'!A$2:A$8468,'budget_gross.tsv'!B$2:B$8468)</f>
        <v>72000000</v>
      </c>
      <c r="R1480" s="0" t="n">
        <f aca="false">LOOKUP(A1480,'budget_gross.tsv'!A$2:A$8468,'budget_gross.tsv'!C$2:C$8468)</f>
        <v>18208078</v>
      </c>
      <c r="S1480" s="1" t="n">
        <f aca="false">R1480-Q1480</f>
        <v>-53791922</v>
      </c>
      <c r="T1480" s="2" t="n">
        <f aca="false">Q1480 * 1.38</f>
        <v>99360000</v>
      </c>
      <c r="U1480" s="2" t="n">
        <f aca="false">R1480 * 1.38</f>
        <v>25127147.64</v>
      </c>
      <c r="V1480" s="2" t="n">
        <f aca="false">S1480 * 1.38</f>
        <v>-74232852.36</v>
      </c>
      <c r="W1480" s="1" t="n">
        <f aca="false">R1480/Q1480</f>
        <v>0.252889972222222</v>
      </c>
      <c r="X1480" s="3" t="n">
        <v>1</v>
      </c>
    </row>
    <row r="1481" customFormat="false" ht="15" hidden="false" customHeight="false" outlineLevel="0" collapsed="false">
      <c r="A1481" s="0" t="s">
        <v>9624</v>
      </c>
      <c r="B1481" s="0" t="s">
        <v>9625</v>
      </c>
      <c r="C1481" s="0" t="s">
        <v>9626</v>
      </c>
      <c r="D1481" s="0" t="s">
        <v>9153</v>
      </c>
      <c r="E1481" s="0" t="n">
        <v>4.6</v>
      </c>
      <c r="F1481" s="0" t="n">
        <v>18</v>
      </c>
      <c r="G1481" s="5" t="n">
        <v>37327</v>
      </c>
      <c r="H1481" s="0" t="s">
        <v>5097</v>
      </c>
      <c r="I1481" s="0" t="s">
        <v>9627</v>
      </c>
      <c r="J1481" s="6" t="n">
        <v>5863</v>
      </c>
      <c r="K1481" s="0" t="s">
        <v>9628</v>
      </c>
      <c r="L1481" s="5" t="n">
        <v>37209</v>
      </c>
      <c r="M1481" s="0" t="s">
        <v>98</v>
      </c>
      <c r="N1481" s="0" t="s">
        <v>376</v>
      </c>
      <c r="O1481" s="0" t="s">
        <v>28</v>
      </c>
      <c r="P1481" s="0" t="s">
        <v>9629</v>
      </c>
      <c r="Q1481" s="0" t="n">
        <f aca="false">LOOKUP(A1481,'budget_gross.tsv'!A$2:A$8468,'budget_gross.tsv'!B$2:B$8468)</f>
        <v>7000000</v>
      </c>
      <c r="R1481" s="0" t="n">
        <f aca="false">LOOKUP(A1481,'budget_gross.tsv'!A$2:A$8468,'budget_gross.tsv'!C$2:C$8468)</f>
        <v>10097096</v>
      </c>
      <c r="S1481" s="1" t="n">
        <f aca="false">R1481-Q1481</f>
        <v>3097096</v>
      </c>
      <c r="T1481" s="2" t="n">
        <f aca="false">Q1481 * 1.38</f>
        <v>9660000</v>
      </c>
      <c r="U1481" s="2" t="n">
        <f aca="false">R1481 * 1.38</f>
        <v>13933992.48</v>
      </c>
      <c r="V1481" s="2" t="n">
        <f aca="false">S1481 * 1.38</f>
        <v>4273992.48</v>
      </c>
      <c r="W1481" s="1" t="n">
        <f aca="false">R1481/Q1481</f>
        <v>1.44244228571429</v>
      </c>
      <c r="X1481" s="3" t="n">
        <v>2</v>
      </c>
    </row>
    <row r="1482" customFormat="false" ht="15" hidden="false" customHeight="false" outlineLevel="0" collapsed="false">
      <c r="A1482" s="0" t="s">
        <v>9630</v>
      </c>
      <c r="B1482" s="0" t="s">
        <v>9631</v>
      </c>
      <c r="C1482" s="0" t="s">
        <v>9632</v>
      </c>
      <c r="D1482" s="0" t="s">
        <v>9153</v>
      </c>
      <c r="E1482" s="0" t="n">
        <v>7.6</v>
      </c>
      <c r="F1482" s="0" t="n">
        <v>73</v>
      </c>
      <c r="G1482" s="5" t="n">
        <v>37362</v>
      </c>
      <c r="H1482" s="0" t="s">
        <v>4435</v>
      </c>
      <c r="I1482" s="0" t="s">
        <v>9633</v>
      </c>
      <c r="J1482" s="6" t="n">
        <v>90532</v>
      </c>
      <c r="K1482" s="0" t="s">
        <v>4262</v>
      </c>
      <c r="L1482" s="5" t="n">
        <v>37211</v>
      </c>
      <c r="M1482" s="0" t="s">
        <v>1874</v>
      </c>
      <c r="N1482" s="0" t="s">
        <v>1700</v>
      </c>
      <c r="O1482" s="0" t="s">
        <v>9634</v>
      </c>
      <c r="P1482" s="0" t="s">
        <v>9635</v>
      </c>
      <c r="Q1482" s="0" t="n">
        <f aca="false">LOOKUP(A1482,'budget_gross.tsv'!A$2:A$8468,'budget_gross.tsv'!B$2:B$8468)</f>
        <v>20000000</v>
      </c>
      <c r="R1482" s="0" t="n">
        <f aca="false">LOOKUP(A1482,'budget_gross.tsv'!A$2:A$8468,'budget_gross.tsv'!C$2:C$8468)</f>
        <v>7494849</v>
      </c>
      <c r="S1482" s="1" t="n">
        <f aca="false">R1482-Q1482</f>
        <v>-12505151</v>
      </c>
      <c r="T1482" s="2" t="n">
        <f aca="false">Q1482 * 1.38</f>
        <v>27600000</v>
      </c>
      <c r="U1482" s="2" t="n">
        <f aca="false">R1482 * 1.38</f>
        <v>10342891.62</v>
      </c>
      <c r="V1482" s="2" t="n">
        <f aca="false">S1482 * 1.38</f>
        <v>-17257108.38</v>
      </c>
      <c r="W1482" s="1" t="n">
        <f aca="false">R1482/Q1482</f>
        <v>0.37474245</v>
      </c>
      <c r="X1482" s="3" t="n">
        <v>1</v>
      </c>
    </row>
    <row r="1483" customFormat="false" ht="15" hidden="false" customHeight="false" outlineLevel="0" collapsed="false">
      <c r="A1483" s="0" t="s">
        <v>9636</v>
      </c>
      <c r="B1483" s="0" t="s">
        <v>9637</v>
      </c>
      <c r="C1483" s="0" t="s">
        <v>9638</v>
      </c>
      <c r="D1483" s="0" t="s">
        <v>9153</v>
      </c>
      <c r="E1483" s="0" t="n">
        <v>5.9</v>
      </c>
      <c r="F1483" s="0" t="n">
        <v>26</v>
      </c>
      <c r="G1483" s="5" t="n">
        <v>37271</v>
      </c>
      <c r="H1483" s="0" t="s">
        <v>9615</v>
      </c>
      <c r="I1483" s="0" t="s">
        <v>9639</v>
      </c>
      <c r="J1483" s="0" t="n">
        <v>897</v>
      </c>
      <c r="K1483" s="0" t="s">
        <v>9640</v>
      </c>
      <c r="L1483" s="5" t="n">
        <v>37211</v>
      </c>
      <c r="M1483" s="0" t="s">
        <v>1874</v>
      </c>
      <c r="N1483" s="0" t="s">
        <v>9402</v>
      </c>
      <c r="O1483" s="0" t="s">
        <v>781</v>
      </c>
      <c r="P1483" s="0" t="s">
        <v>9641</v>
      </c>
      <c r="Q1483" s="0" t="n">
        <f aca="false">LOOKUP(A1483,'budget_gross.tsv'!A$2:A$8468,'budget_gross.tsv'!B$2:B$8468)</f>
        <v>5000000</v>
      </c>
      <c r="R1483" s="0" t="n">
        <f aca="false">LOOKUP(A1483,'budget_gross.tsv'!A$2:A$8468,'budget_gross.tsv'!C$2:C$8468)</f>
        <v>35938</v>
      </c>
      <c r="S1483" s="1" t="n">
        <f aca="false">R1483-Q1483</f>
        <v>-4964062</v>
      </c>
      <c r="T1483" s="2" t="n">
        <f aca="false">Q1483 * 1.38</f>
        <v>6900000</v>
      </c>
      <c r="U1483" s="2" t="n">
        <f aca="false">R1483 * 1.38</f>
        <v>49594.44</v>
      </c>
      <c r="V1483" s="2" t="n">
        <f aca="false">S1483 * 1.38</f>
        <v>-6850405.56</v>
      </c>
      <c r="W1483" s="1" t="n">
        <f aca="false">R1483/Q1483</f>
        <v>0.0071876</v>
      </c>
      <c r="X1483" s="3" t="n">
        <v>1</v>
      </c>
    </row>
    <row r="1484" customFormat="false" ht="15" hidden="false" customHeight="false" outlineLevel="0" collapsed="false">
      <c r="A1484" s="0" t="s">
        <v>9642</v>
      </c>
      <c r="B1484" s="0" t="s">
        <v>9643</v>
      </c>
      <c r="C1484" s="0" t="s">
        <v>9644</v>
      </c>
      <c r="D1484" s="0" t="s">
        <v>9153</v>
      </c>
      <c r="E1484" s="0" t="n">
        <v>7.1</v>
      </c>
      <c r="F1484" s="0" t="n">
        <v>63</v>
      </c>
      <c r="G1484" s="5" t="n">
        <v>37362</v>
      </c>
      <c r="H1484" s="0" t="s">
        <v>86</v>
      </c>
      <c r="I1484" s="0" t="s">
        <v>9645</v>
      </c>
      <c r="J1484" s="6" t="n">
        <v>127173</v>
      </c>
      <c r="K1484" s="0" t="s">
        <v>6201</v>
      </c>
      <c r="L1484" s="5" t="n">
        <v>37216</v>
      </c>
      <c r="M1484" s="0" t="s">
        <v>633</v>
      </c>
      <c r="N1484" s="0" t="s">
        <v>817</v>
      </c>
      <c r="O1484" s="0" t="s">
        <v>100</v>
      </c>
      <c r="P1484" s="0" t="s">
        <v>9646</v>
      </c>
      <c r="Q1484" s="0" t="n">
        <f aca="false">LOOKUP(A1484,'budget_gross.tsv'!A$2:A$8468,'budget_gross.tsv'!B$2:B$8468)</f>
        <v>115000000</v>
      </c>
      <c r="R1484" s="0" t="n">
        <f aca="false">LOOKUP(A1484,'budget_gross.tsv'!A$2:A$8468,'budget_gross.tsv'!C$2:C$8468)</f>
        <v>26871</v>
      </c>
      <c r="S1484" s="1" t="n">
        <f aca="false">R1484-Q1484</f>
        <v>-114973129</v>
      </c>
      <c r="T1484" s="2" t="n">
        <f aca="false">Q1484 * 1.38</f>
        <v>158700000</v>
      </c>
      <c r="U1484" s="2" t="n">
        <f aca="false">R1484 * 1.38</f>
        <v>37081.98</v>
      </c>
      <c r="V1484" s="2" t="n">
        <f aca="false">S1484 * 1.38</f>
        <v>-158662918.02</v>
      </c>
      <c r="W1484" s="1" t="n">
        <f aca="false">R1484/Q1484</f>
        <v>0.000233660869565217</v>
      </c>
      <c r="X1484" s="3" t="n">
        <v>1</v>
      </c>
    </row>
    <row r="1485" customFormat="false" ht="15" hidden="false" customHeight="false" outlineLevel="0" collapsed="false">
      <c r="A1485" s="0" t="s">
        <v>9647</v>
      </c>
      <c r="B1485" s="0" t="s">
        <v>9648</v>
      </c>
      <c r="C1485" s="0" t="s">
        <v>9649</v>
      </c>
      <c r="D1485" s="0" t="s">
        <v>9153</v>
      </c>
      <c r="E1485" s="0" t="n">
        <v>6.5</v>
      </c>
      <c r="F1485" s="0" t="n">
        <v>49</v>
      </c>
      <c r="G1485" s="5" t="n">
        <v>37397</v>
      </c>
      <c r="H1485" s="0" t="s">
        <v>9650</v>
      </c>
      <c r="I1485" s="0" t="s">
        <v>9651</v>
      </c>
      <c r="J1485" s="6" t="n">
        <v>5834</v>
      </c>
      <c r="K1485" s="0" t="s">
        <v>9265</v>
      </c>
      <c r="L1485" s="5" t="n">
        <v>37225</v>
      </c>
      <c r="M1485" s="0" t="s">
        <v>2069</v>
      </c>
      <c r="N1485" s="0" t="s">
        <v>428</v>
      </c>
      <c r="O1485" s="0" t="s">
        <v>28</v>
      </c>
      <c r="P1485" s="0" t="s">
        <v>9652</v>
      </c>
      <c r="Q1485" s="0" t="n">
        <f aca="false">LOOKUP(A1485,'budget_gross.tsv'!A$2:A$8468,'budget_gross.tsv'!B$2:B$8468)</f>
        <v>1000000</v>
      </c>
      <c r="R1485" s="0" t="n">
        <f aca="false">LOOKUP(A1485,'budget_gross.tsv'!A$2:A$8468,'budget_gross.tsv'!C$2:C$8468)</f>
        <v>2402459</v>
      </c>
      <c r="S1485" s="1" t="n">
        <f aca="false">R1485-Q1485</f>
        <v>1402459</v>
      </c>
      <c r="T1485" s="2" t="n">
        <f aca="false">Q1485 * 1.38</f>
        <v>1380000</v>
      </c>
      <c r="U1485" s="2" t="n">
        <f aca="false">R1485 * 1.38</f>
        <v>3315393.42</v>
      </c>
      <c r="V1485" s="2" t="n">
        <f aca="false">S1485 * 1.38</f>
        <v>1935393.42</v>
      </c>
      <c r="W1485" s="1" t="n">
        <f aca="false">R1485/Q1485</f>
        <v>2.402459</v>
      </c>
      <c r="X1485" s="3" t="n">
        <v>3</v>
      </c>
    </row>
    <row r="1486" customFormat="false" ht="15" hidden="false" customHeight="false" outlineLevel="0" collapsed="false">
      <c r="A1486" s="0" t="s">
        <v>9653</v>
      </c>
      <c r="B1486" s="0" t="s">
        <v>9654</v>
      </c>
      <c r="C1486" s="0" t="s">
        <v>9655</v>
      </c>
      <c r="D1486" s="0" t="s">
        <v>9153</v>
      </c>
      <c r="E1486" s="0" t="n">
        <v>5.7</v>
      </c>
      <c r="F1486" s="0" t="n">
        <v>32</v>
      </c>
      <c r="G1486" s="5" t="n">
        <v>37376</v>
      </c>
      <c r="H1486" s="0" t="s">
        <v>2153</v>
      </c>
      <c r="I1486" s="0" t="s">
        <v>9656</v>
      </c>
      <c r="J1486" s="6" t="n">
        <v>84709</v>
      </c>
      <c r="K1486" s="0" t="s">
        <v>9657</v>
      </c>
      <c r="L1486" s="5" t="n">
        <v>37239</v>
      </c>
      <c r="M1486" s="0" t="s">
        <v>223</v>
      </c>
      <c r="N1486" s="0" t="s">
        <v>376</v>
      </c>
      <c r="O1486" s="0" t="s">
        <v>34</v>
      </c>
      <c r="P1486" s="0" t="s">
        <v>9658</v>
      </c>
      <c r="Q1486" s="0" t="n">
        <f aca="false">LOOKUP(A1486,'budget_gross.tsv'!A$2:A$8468,'budget_gross.tsv'!B$2:B$8468)</f>
        <v>15000000</v>
      </c>
      <c r="R1486" s="0" t="n">
        <f aca="false">LOOKUP(A1486,'budget_gross.tsv'!A$2:A$8468,'budget_gross.tsv'!C$2:C$8468)</f>
        <v>38252284</v>
      </c>
      <c r="S1486" s="1" t="n">
        <f aca="false">R1486-Q1486</f>
        <v>23252284</v>
      </c>
      <c r="T1486" s="2" t="n">
        <f aca="false">Q1486 * 1.38</f>
        <v>20700000</v>
      </c>
      <c r="U1486" s="2" t="n">
        <f aca="false">R1486 * 1.38</f>
        <v>52788151.92</v>
      </c>
      <c r="V1486" s="2" t="n">
        <f aca="false">S1486 * 1.38</f>
        <v>32088151.92</v>
      </c>
      <c r="W1486" s="1" t="n">
        <f aca="false">R1486/Q1486</f>
        <v>2.55015226666667</v>
      </c>
      <c r="X1486" s="3" t="n">
        <v>3</v>
      </c>
    </row>
    <row r="1487" customFormat="false" ht="15" hidden="false" customHeight="false" outlineLevel="0" collapsed="false">
      <c r="A1487" s="0" t="s">
        <v>9659</v>
      </c>
      <c r="B1487" s="0" t="s">
        <v>9660</v>
      </c>
      <c r="C1487" s="0" t="s">
        <v>9661</v>
      </c>
      <c r="D1487" s="0" t="s">
        <v>9153</v>
      </c>
      <c r="E1487" s="0" t="n">
        <v>7.3</v>
      </c>
      <c r="F1487" s="0" t="n">
        <v>90</v>
      </c>
      <c r="G1487" s="5" t="n">
        <v>37432</v>
      </c>
      <c r="H1487" s="0" t="s">
        <v>4435</v>
      </c>
      <c r="I1487" s="0" t="s">
        <v>9662</v>
      </c>
      <c r="J1487" s="6" t="n">
        <v>68248</v>
      </c>
      <c r="K1487" s="0" t="s">
        <v>4126</v>
      </c>
      <c r="L1487" s="5" t="n">
        <v>37274</v>
      </c>
      <c r="M1487" s="0" t="s">
        <v>840</v>
      </c>
      <c r="N1487" s="0" t="s">
        <v>9663</v>
      </c>
      <c r="O1487" s="0" t="s">
        <v>9664</v>
      </c>
      <c r="P1487" s="0" t="s">
        <v>9665</v>
      </c>
      <c r="Q1487" s="0" t="n">
        <f aca="false">LOOKUP(A1487,'budget_gross.tsv'!A$2:A$8468,'budget_gross.tsv'!B$2:B$8468)</f>
        <v>19800000</v>
      </c>
      <c r="R1487" s="0" t="n">
        <f aca="false">LOOKUP(A1487,'budget_gross.tsv'!A$2:A$8468,'budget_gross.tsv'!C$2:C$8468)</f>
        <v>41308615</v>
      </c>
      <c r="S1487" s="1" t="n">
        <f aca="false">R1487-Q1487</f>
        <v>21508615</v>
      </c>
      <c r="T1487" s="2" t="n">
        <f aca="false">Q1487 * 1.36</f>
        <v>26928000</v>
      </c>
      <c r="U1487" s="2" t="n">
        <f aca="false">R1487 * 1.36</f>
        <v>56179716.4</v>
      </c>
      <c r="V1487" s="2" t="n">
        <f aca="false">S1487 * 1.36</f>
        <v>29251716.4</v>
      </c>
      <c r="W1487" s="1" t="n">
        <f aca="false">R1487/Q1487</f>
        <v>2.08629368686869</v>
      </c>
      <c r="X1487" s="3" t="n">
        <v>3</v>
      </c>
    </row>
    <row r="1488" customFormat="false" ht="15" hidden="false" customHeight="false" outlineLevel="0" collapsed="false">
      <c r="A1488" s="0" t="s">
        <v>9666</v>
      </c>
      <c r="B1488" s="0" t="s">
        <v>9667</v>
      </c>
      <c r="C1488" s="0" t="s">
        <v>9668</v>
      </c>
      <c r="D1488" s="0" t="s">
        <v>9153</v>
      </c>
      <c r="E1488" s="0" t="n">
        <v>7.5</v>
      </c>
      <c r="F1488" s="0" t="n">
        <v>86</v>
      </c>
      <c r="G1488" s="5" t="n">
        <v>37481</v>
      </c>
      <c r="H1488" s="0" t="s">
        <v>5292</v>
      </c>
      <c r="I1488" s="0" t="s">
        <v>9669</v>
      </c>
      <c r="J1488" s="6" t="n">
        <v>33528</v>
      </c>
      <c r="K1488" s="0" t="s">
        <v>9670</v>
      </c>
      <c r="L1488" s="5" t="n">
        <v>37295</v>
      </c>
      <c r="M1488" s="0" t="s">
        <v>1487</v>
      </c>
      <c r="N1488" s="0" t="s">
        <v>1700</v>
      </c>
      <c r="O1488" s="0" t="s">
        <v>9671</v>
      </c>
      <c r="P1488" s="0" t="s">
        <v>9672</v>
      </c>
      <c r="Q1488" s="0" t="n">
        <f aca="false">LOOKUP(A1488,'budget_gross.tsv'!A$2:A$8468,'budget_gross.tsv'!B$2:B$8468)</f>
        <v>1700000</v>
      </c>
      <c r="R1488" s="0" t="n">
        <f aca="false">LOOKUP(A1488,'budget_gross.tsv'!A$2:A$8468,'budget_gross.tsv'!C$2:C$8468)</f>
        <v>35930604</v>
      </c>
      <c r="S1488" s="1" t="n">
        <f aca="false">R1488-Q1488</f>
        <v>34230604</v>
      </c>
      <c r="T1488" s="2" t="n">
        <f aca="false">Q1488 * 1.36</f>
        <v>2312000</v>
      </c>
      <c r="U1488" s="2" t="n">
        <f aca="false">R1488 * 1.36</f>
        <v>48865621.44</v>
      </c>
      <c r="V1488" s="2" t="n">
        <f aca="false">S1488 * 1.36</f>
        <v>46553621.44</v>
      </c>
      <c r="W1488" s="1" t="n">
        <f aca="false">R1488/Q1488</f>
        <v>21.1356494117647</v>
      </c>
      <c r="X1488" s="3" t="n">
        <v>4</v>
      </c>
    </row>
    <row r="1489" customFormat="false" ht="15" hidden="false" customHeight="false" outlineLevel="0" collapsed="false">
      <c r="A1489" s="0" t="s">
        <v>9673</v>
      </c>
      <c r="B1489" s="0" t="s">
        <v>9674</v>
      </c>
      <c r="C1489" s="0" t="s">
        <v>9675</v>
      </c>
      <c r="D1489" s="0" t="s">
        <v>9153</v>
      </c>
      <c r="E1489" s="0" t="n">
        <v>5.5</v>
      </c>
      <c r="F1489" s="0" t="n">
        <v>33</v>
      </c>
      <c r="G1489" s="5" t="n">
        <v>37467</v>
      </c>
      <c r="H1489" s="0" t="s">
        <v>2273</v>
      </c>
      <c r="I1489" s="0" t="s">
        <v>9676</v>
      </c>
      <c r="J1489" s="6" t="n">
        <v>64572</v>
      </c>
      <c r="K1489" s="0" t="s">
        <v>9677</v>
      </c>
      <c r="L1489" s="5" t="n">
        <v>37295</v>
      </c>
      <c r="M1489" s="0" t="s">
        <v>2069</v>
      </c>
      <c r="N1489" s="0" t="s">
        <v>1144</v>
      </c>
      <c r="O1489" s="0" t="s">
        <v>28</v>
      </c>
      <c r="P1489" s="0" t="s">
        <v>9678</v>
      </c>
      <c r="Q1489" s="0" t="n">
        <f aca="false">LOOKUP(A1489,'budget_gross.tsv'!A$2:A$8468,'budget_gross.tsv'!B$2:B$8468)</f>
        <v>85000000</v>
      </c>
      <c r="R1489" s="0" t="n">
        <f aca="false">LOOKUP(A1489,'budget_gross.tsv'!A$2:A$8468,'budget_gross.tsv'!C$2:C$8468)</f>
        <v>40077257</v>
      </c>
      <c r="S1489" s="1" t="n">
        <f aca="false">R1489-Q1489</f>
        <v>-44922743</v>
      </c>
      <c r="T1489" s="2" t="n">
        <f aca="false">Q1489 * 1.36</f>
        <v>115600000</v>
      </c>
      <c r="U1489" s="2" t="n">
        <f aca="false">R1489 * 1.36</f>
        <v>54505069.52</v>
      </c>
      <c r="V1489" s="2" t="n">
        <f aca="false">S1489 * 1.36</f>
        <v>-61094930.48</v>
      </c>
      <c r="W1489" s="1" t="n">
        <f aca="false">R1489/Q1489</f>
        <v>0.471497141176471</v>
      </c>
      <c r="X1489" s="3" t="n">
        <v>1</v>
      </c>
    </row>
    <row r="1490" customFormat="false" ht="15" hidden="false" customHeight="false" outlineLevel="0" collapsed="false">
      <c r="A1490" s="0" t="s">
        <v>9679</v>
      </c>
      <c r="B1490" s="0" t="s">
        <v>9680</v>
      </c>
      <c r="C1490" s="0" t="s">
        <v>9681</v>
      </c>
      <c r="D1490" s="0" t="s">
        <v>9153</v>
      </c>
      <c r="E1490" s="0" t="n">
        <v>5.6</v>
      </c>
      <c r="F1490" s="0" t="n">
        <v>53</v>
      </c>
      <c r="G1490" s="5" t="n">
        <v>37516</v>
      </c>
      <c r="H1490" s="0" t="s">
        <v>5292</v>
      </c>
      <c r="I1490" s="0" t="s">
        <v>9682</v>
      </c>
      <c r="J1490" s="6" t="n">
        <v>64287</v>
      </c>
      <c r="K1490" s="0" t="s">
        <v>9683</v>
      </c>
      <c r="L1490" s="5" t="n">
        <v>37316</v>
      </c>
      <c r="M1490" s="0" t="s">
        <v>214</v>
      </c>
      <c r="N1490" s="0" t="s">
        <v>428</v>
      </c>
      <c r="O1490" s="0" t="s">
        <v>1167</v>
      </c>
      <c r="P1490" s="0" t="s">
        <v>9684</v>
      </c>
      <c r="Q1490" s="0" t="n">
        <f aca="false">LOOKUP(A1490,'budget_gross.tsv'!A$2:A$8468,'budget_gross.tsv'!B$2:B$8468)</f>
        <v>17000000</v>
      </c>
      <c r="R1490" s="0" t="n">
        <f aca="false">LOOKUP(A1490,'budget_gross.tsv'!A$2:A$8468,'budget_gross.tsv'!C$2:C$8468)</f>
        <v>37950822</v>
      </c>
      <c r="S1490" s="1" t="n">
        <f aca="false">R1490-Q1490</f>
        <v>20950822</v>
      </c>
      <c r="T1490" s="2" t="n">
        <f aca="false">Q1490 * 1.36</f>
        <v>23120000</v>
      </c>
      <c r="U1490" s="2" t="n">
        <f aca="false">R1490 * 1.36</f>
        <v>51613117.92</v>
      </c>
      <c r="V1490" s="2" t="n">
        <f aca="false">S1490 * 1.36</f>
        <v>28493117.92</v>
      </c>
      <c r="W1490" s="1" t="n">
        <f aca="false">R1490/Q1490</f>
        <v>2.23240129411765</v>
      </c>
      <c r="X1490" s="3" t="n">
        <v>3</v>
      </c>
    </row>
    <row r="1491" customFormat="false" ht="15" hidden="false" customHeight="false" outlineLevel="0" collapsed="false">
      <c r="A1491" s="0" t="s">
        <v>9685</v>
      </c>
      <c r="B1491" s="0" t="s">
        <v>9686</v>
      </c>
      <c r="C1491" s="0" t="s">
        <v>9687</v>
      </c>
      <c r="D1491" s="0" t="s">
        <v>9153</v>
      </c>
      <c r="E1491" s="0" t="n">
        <v>7.2</v>
      </c>
      <c r="F1491" s="0" t="n">
        <v>65</v>
      </c>
      <c r="G1491" s="5" t="n">
        <v>37488</v>
      </c>
      <c r="H1491" s="0" t="s">
        <v>194</v>
      </c>
      <c r="I1491" s="0" t="s">
        <v>9688</v>
      </c>
      <c r="J1491" s="6" t="n">
        <v>111138</v>
      </c>
      <c r="K1491" s="0" t="s">
        <v>2893</v>
      </c>
      <c r="L1491" s="5" t="n">
        <v>37316</v>
      </c>
      <c r="M1491" s="0" t="s">
        <v>728</v>
      </c>
      <c r="N1491" s="0" t="s">
        <v>1176</v>
      </c>
      <c r="O1491" s="0" t="s">
        <v>809</v>
      </c>
      <c r="P1491" s="0" t="s">
        <v>9689</v>
      </c>
      <c r="Q1491" s="0" t="n">
        <f aca="false">LOOKUP(A1491,'budget_gross.tsv'!A$2:A$8468,'budget_gross.tsv'!B$2:B$8468)</f>
        <v>75000000</v>
      </c>
      <c r="R1491" s="0" t="n">
        <f aca="false">LOOKUP(A1491,'budget_gross.tsv'!A$2:A$8468,'budget_gross.tsv'!C$2:C$8468)</f>
        <v>78122718</v>
      </c>
      <c r="S1491" s="1" t="n">
        <f aca="false">R1491-Q1491</f>
        <v>3122718</v>
      </c>
      <c r="T1491" s="2" t="n">
        <f aca="false">Q1491 * 1.36</f>
        <v>102000000</v>
      </c>
      <c r="U1491" s="2" t="n">
        <f aca="false">R1491 * 1.36</f>
        <v>106246896.48</v>
      </c>
      <c r="V1491" s="2" t="n">
        <f aca="false">S1491 * 1.36</f>
        <v>4246896.48</v>
      </c>
      <c r="W1491" s="1" t="n">
        <f aca="false">R1491/Q1491</f>
        <v>1.04163624</v>
      </c>
      <c r="X1491" s="3" t="n">
        <v>2</v>
      </c>
    </row>
    <row r="1492" customFormat="false" ht="15" hidden="false" customHeight="false" outlineLevel="0" collapsed="false">
      <c r="A1492" s="0" t="s">
        <v>9690</v>
      </c>
      <c r="B1492" s="0" t="s">
        <v>9691</v>
      </c>
      <c r="C1492" s="0" t="s">
        <v>9692</v>
      </c>
      <c r="D1492" s="0" t="s">
        <v>9153</v>
      </c>
      <c r="E1492" s="0" t="n">
        <v>7.4</v>
      </c>
      <c r="F1492" s="0" t="n">
        <v>77</v>
      </c>
      <c r="G1492" s="5" t="n">
        <v>37523</v>
      </c>
      <c r="H1492" s="0" t="s">
        <v>4435</v>
      </c>
      <c r="I1492" s="0" t="s">
        <v>9693</v>
      </c>
      <c r="J1492" s="6" t="n">
        <v>20762</v>
      </c>
      <c r="K1492" s="0" t="s">
        <v>2690</v>
      </c>
      <c r="L1492" s="5" t="n">
        <v>37372</v>
      </c>
      <c r="M1492" s="0" t="s">
        <v>552</v>
      </c>
      <c r="N1492" s="0" t="s">
        <v>437</v>
      </c>
      <c r="O1492" s="0" t="s">
        <v>9694</v>
      </c>
      <c r="P1492" s="0" t="s">
        <v>9695</v>
      </c>
      <c r="Q1492" s="0" t="n">
        <f aca="false">LOOKUP(A1492,'budget_gross.tsv'!A$2:A$8468,'budget_gross.tsv'!B$2:B$8468)</f>
        <v>7000000</v>
      </c>
      <c r="R1492" s="0" t="n">
        <f aca="false">LOOKUP(A1492,'budget_gross.tsv'!A$2:A$8468,'budget_gross.tsv'!C$2:C$8468)</f>
        <v>13876974</v>
      </c>
      <c r="S1492" s="1" t="n">
        <f aca="false">R1492-Q1492</f>
        <v>6876974</v>
      </c>
      <c r="T1492" s="2" t="n">
        <f aca="false">Q1492 * 1.36</f>
        <v>9520000</v>
      </c>
      <c r="U1492" s="2" t="n">
        <f aca="false">R1492 * 1.36</f>
        <v>18872684.64</v>
      </c>
      <c r="V1492" s="2" t="n">
        <f aca="false">S1492 * 1.36</f>
        <v>9352684.64</v>
      </c>
      <c r="W1492" s="1" t="n">
        <f aca="false">R1492/Q1492</f>
        <v>1.98242485714286</v>
      </c>
      <c r="X1492" s="3" t="n">
        <v>2</v>
      </c>
    </row>
    <row r="1493" customFormat="false" ht="15" hidden="false" customHeight="false" outlineLevel="0" collapsed="false">
      <c r="A1493" s="0" t="s">
        <v>9696</v>
      </c>
      <c r="B1493" s="0" t="s">
        <v>9697</v>
      </c>
      <c r="C1493" s="0" t="s">
        <v>9698</v>
      </c>
      <c r="D1493" s="0" t="s">
        <v>9153</v>
      </c>
      <c r="E1493" s="0" t="n">
        <v>6.6</v>
      </c>
      <c r="F1493" s="0" t="n">
        <v>60</v>
      </c>
      <c r="G1493" s="5" t="n">
        <v>37789</v>
      </c>
      <c r="H1493" s="0" t="s">
        <v>3192</v>
      </c>
      <c r="I1493" s="0" t="s">
        <v>9699</v>
      </c>
      <c r="J1493" s="6" t="n">
        <v>1685</v>
      </c>
      <c r="K1493" s="0" t="s">
        <v>6362</v>
      </c>
      <c r="L1493" s="5" t="n">
        <v>37385</v>
      </c>
      <c r="M1493" s="0" t="s">
        <v>305</v>
      </c>
      <c r="N1493" s="0" t="s">
        <v>446</v>
      </c>
      <c r="O1493" s="0" t="s">
        <v>1058</v>
      </c>
      <c r="P1493" s="0" t="s">
        <v>9700</v>
      </c>
      <c r="Q1493" s="0" t="n">
        <f aca="false">LOOKUP(A1493,'budget_gross.tsv'!A$2:A$8468,'budget_gross.tsv'!B$2:B$8468)</f>
        <v>750000</v>
      </c>
      <c r="R1493" s="0" t="n">
        <f aca="false">LOOKUP(A1493,'budget_gross.tsv'!A$2:A$8468,'budget_gross.tsv'!C$2:C$8468)</f>
        <v>47329</v>
      </c>
      <c r="S1493" s="1" t="n">
        <f aca="false">R1493-Q1493</f>
        <v>-702671</v>
      </c>
      <c r="T1493" s="2" t="n">
        <f aca="false">Q1493 * 1.36</f>
        <v>1020000</v>
      </c>
      <c r="U1493" s="2" t="n">
        <f aca="false">R1493 * 1.36</f>
        <v>64367.44</v>
      </c>
      <c r="V1493" s="2" t="n">
        <f aca="false">S1493 * 1.36</f>
        <v>-955632.56</v>
      </c>
      <c r="W1493" s="1" t="n">
        <f aca="false">R1493/Q1493</f>
        <v>0.0631053333333333</v>
      </c>
      <c r="X1493" s="3" t="n">
        <v>1</v>
      </c>
    </row>
    <row r="1494" customFormat="false" ht="15" hidden="false" customHeight="false" outlineLevel="0" collapsed="false">
      <c r="A1494" s="0" t="s">
        <v>9701</v>
      </c>
      <c r="B1494" s="0" t="s">
        <v>9702</v>
      </c>
      <c r="C1494" s="0" t="s">
        <v>9703</v>
      </c>
      <c r="D1494" s="0" t="s">
        <v>9153</v>
      </c>
      <c r="E1494" s="0" t="n">
        <v>7.7</v>
      </c>
      <c r="F1494" s="0" t="n">
        <v>72</v>
      </c>
      <c r="G1494" s="5" t="n">
        <v>37677</v>
      </c>
      <c r="H1494" s="0" t="s">
        <v>76</v>
      </c>
      <c r="I1494" s="0" t="s">
        <v>9704</v>
      </c>
      <c r="J1494" s="6" t="n">
        <v>212744</v>
      </c>
      <c r="K1494" s="0" t="s">
        <v>7138</v>
      </c>
      <c r="L1494" s="5" t="n">
        <v>37449</v>
      </c>
      <c r="M1494" s="0" t="s">
        <v>871</v>
      </c>
      <c r="N1494" s="0" t="s">
        <v>4949</v>
      </c>
      <c r="O1494" s="0" t="s">
        <v>9705</v>
      </c>
      <c r="P1494" s="0" t="s">
        <v>9706</v>
      </c>
      <c r="Q1494" s="0" t="n">
        <f aca="false">LOOKUP(A1494,'budget_gross.tsv'!A$2:A$8468,'budget_gross.tsv'!B$2:B$8468)</f>
        <v>80000000</v>
      </c>
      <c r="R1494" s="0" t="n">
        <f aca="false">LOOKUP(A1494,'budget_gross.tsv'!A$2:A$8468,'budget_gross.tsv'!C$2:C$8468)</f>
        <v>104454762</v>
      </c>
      <c r="S1494" s="1" t="n">
        <f aca="false">R1494-Q1494</f>
        <v>24454762</v>
      </c>
      <c r="T1494" s="2" t="n">
        <f aca="false">Q1494 * 1.36</f>
        <v>108800000</v>
      </c>
      <c r="U1494" s="2" t="n">
        <f aca="false">R1494 * 1.36</f>
        <v>142058476.32</v>
      </c>
      <c r="V1494" s="2" t="n">
        <f aca="false">S1494 * 1.36</f>
        <v>33258476.32</v>
      </c>
      <c r="W1494" s="1" t="n">
        <f aca="false">R1494/Q1494</f>
        <v>1.305684525</v>
      </c>
      <c r="X1494" s="3" t="n">
        <v>2</v>
      </c>
    </row>
    <row r="1495" customFormat="false" ht="15" hidden="false" customHeight="false" outlineLevel="0" collapsed="false">
      <c r="A1495" s="0" t="s">
        <v>9707</v>
      </c>
      <c r="B1495" s="0" t="s">
        <v>9708</v>
      </c>
      <c r="C1495" s="0" t="s">
        <v>9709</v>
      </c>
      <c r="D1495" s="0" t="s">
        <v>9153</v>
      </c>
      <c r="E1495" s="0" t="n">
        <v>7.2</v>
      </c>
      <c r="F1495" s="0" t="n">
        <v>60</v>
      </c>
      <c r="G1495" s="5" t="n">
        <v>37712</v>
      </c>
      <c r="H1495" s="0" t="s">
        <v>86</v>
      </c>
      <c r="I1495" s="0" t="s">
        <v>9710</v>
      </c>
      <c r="J1495" s="6" t="n">
        <v>214994</v>
      </c>
      <c r="K1495" s="0" t="s">
        <v>6690</v>
      </c>
      <c r="L1495" s="5" t="n">
        <v>37533</v>
      </c>
      <c r="M1495" s="0" t="s">
        <v>1362</v>
      </c>
      <c r="N1495" s="0" t="s">
        <v>4949</v>
      </c>
      <c r="O1495" s="0" t="s">
        <v>4288</v>
      </c>
      <c r="P1495" s="0" t="s">
        <v>9711</v>
      </c>
      <c r="Q1495" s="0" t="n">
        <f aca="false">LOOKUP(A1495,'budget_gross.tsv'!A$2:A$8468,'budget_gross.tsv'!B$2:B$8468)</f>
        <v>78000000</v>
      </c>
      <c r="R1495" s="0" t="n">
        <f aca="false">LOOKUP(A1495,'budget_gross.tsv'!A$2:A$8468,'budget_gross.tsv'!C$2:C$8468)</f>
        <v>93149898</v>
      </c>
      <c r="S1495" s="1" t="n">
        <f aca="false">R1495-Q1495</f>
        <v>15149898</v>
      </c>
      <c r="T1495" s="2" t="n">
        <f aca="false">Q1495 * 1.36</f>
        <v>106080000</v>
      </c>
      <c r="U1495" s="2" t="n">
        <f aca="false">R1495 * 1.36</f>
        <v>126683861.28</v>
      </c>
      <c r="V1495" s="2" t="n">
        <f aca="false">S1495 * 1.36</f>
        <v>20603861.28</v>
      </c>
      <c r="W1495" s="1" t="n">
        <f aca="false">R1495/Q1495</f>
        <v>1.19422946153846</v>
      </c>
      <c r="X1495" s="3" t="n">
        <v>2</v>
      </c>
    </row>
    <row r="1496" customFormat="false" ht="15" hidden="false" customHeight="false" outlineLevel="0" collapsed="false">
      <c r="A1496" s="0" t="s">
        <v>9712</v>
      </c>
      <c r="B1496" s="0" t="s">
        <v>9713</v>
      </c>
      <c r="C1496" s="0" t="s">
        <v>9714</v>
      </c>
      <c r="D1496" s="0" t="s">
        <v>9153</v>
      </c>
      <c r="E1496" s="0" t="n">
        <v>7.6</v>
      </c>
      <c r="F1496" s="0" t="n">
        <v>72</v>
      </c>
      <c r="G1496" s="5" t="n">
        <v>37670</v>
      </c>
      <c r="H1496" s="0" t="s">
        <v>9715</v>
      </c>
      <c r="I1496" s="0" t="s">
        <v>9716</v>
      </c>
      <c r="J1496" s="6" t="n">
        <v>8581</v>
      </c>
      <c r="K1496" s="0" t="s">
        <v>9717</v>
      </c>
      <c r="L1496" s="5" t="n">
        <v>37547</v>
      </c>
      <c r="M1496" s="0" t="s">
        <v>1079</v>
      </c>
      <c r="N1496" s="0" t="s">
        <v>446</v>
      </c>
      <c r="O1496" s="0" t="s">
        <v>2255</v>
      </c>
      <c r="P1496" s="0" t="s">
        <v>9718</v>
      </c>
      <c r="Q1496" s="0" t="n">
        <f aca="false">LOOKUP(A1496,'budget_gross.tsv'!A$2:A$8468,'budget_gross.tsv'!B$2:B$8468)</f>
        <v>9000000</v>
      </c>
      <c r="R1496" s="0" t="n">
        <f aca="false">LOOKUP(A1496,'budget_gross.tsv'!A$2:A$8468,'budget_gross.tsv'!C$2:C$8468)</f>
        <v>121756</v>
      </c>
      <c r="S1496" s="1" t="n">
        <f aca="false">R1496-Q1496</f>
        <v>-8878244</v>
      </c>
      <c r="T1496" s="2" t="n">
        <f aca="false">Q1496 * 1.36</f>
        <v>12240000</v>
      </c>
      <c r="U1496" s="2" t="n">
        <f aca="false">R1496 * 1.36</f>
        <v>165588.16</v>
      </c>
      <c r="V1496" s="2" t="n">
        <f aca="false">S1496 * 1.36</f>
        <v>-12074411.84</v>
      </c>
      <c r="W1496" s="1" t="n">
        <f aca="false">R1496/Q1496</f>
        <v>0.0135284444444444</v>
      </c>
      <c r="X1496" s="3" t="n">
        <v>1</v>
      </c>
    </row>
    <row r="1497" customFormat="false" ht="15" hidden="false" customHeight="false" outlineLevel="0" collapsed="false">
      <c r="A1497" s="0" t="s">
        <v>9719</v>
      </c>
      <c r="B1497" s="0" t="s">
        <v>9720</v>
      </c>
      <c r="C1497" s="0" t="s">
        <v>9721</v>
      </c>
      <c r="D1497" s="0" t="s">
        <v>9153</v>
      </c>
      <c r="E1497" s="0" t="n">
        <v>7</v>
      </c>
      <c r="F1497" s="0" t="n">
        <v>77</v>
      </c>
      <c r="G1497" s="5" t="n">
        <v>37698</v>
      </c>
      <c r="H1497" s="0" t="s">
        <v>86</v>
      </c>
      <c r="I1497" s="0" t="s">
        <v>9722</v>
      </c>
      <c r="J1497" s="6" t="n">
        <v>203036</v>
      </c>
      <c r="K1497" s="0" t="s">
        <v>9475</v>
      </c>
      <c r="L1497" s="5" t="n">
        <v>37568</v>
      </c>
      <c r="M1497" s="0" t="s">
        <v>879</v>
      </c>
      <c r="N1497" s="0" t="s">
        <v>1460</v>
      </c>
      <c r="O1497" s="0" t="s">
        <v>9723</v>
      </c>
      <c r="P1497" s="0" t="s">
        <v>9724</v>
      </c>
      <c r="Q1497" s="0" t="n">
        <f aca="false">LOOKUP(A1497,'budget_gross.tsv'!A$2:A$8468,'budget_gross.tsv'!B$2:B$8468)</f>
        <v>41000000</v>
      </c>
      <c r="R1497" s="0" t="n">
        <f aca="false">LOOKUP(A1497,'budget_gross.tsv'!A$2:A$8468,'budget_gross.tsv'!C$2:C$8468)</f>
        <v>116724075</v>
      </c>
      <c r="S1497" s="1" t="n">
        <f aca="false">R1497-Q1497</f>
        <v>75724075</v>
      </c>
      <c r="T1497" s="2" t="n">
        <f aca="false">Q1497 * 1.36</f>
        <v>55760000</v>
      </c>
      <c r="U1497" s="2" t="n">
        <f aca="false">R1497 * 1.36</f>
        <v>158744742</v>
      </c>
      <c r="V1497" s="2" t="n">
        <f aca="false">S1497 * 1.36</f>
        <v>102984742</v>
      </c>
      <c r="W1497" s="1" t="n">
        <f aca="false">R1497/Q1497</f>
        <v>2.84692865853659</v>
      </c>
      <c r="X1497" s="3" t="n">
        <v>3</v>
      </c>
    </row>
    <row r="1498" customFormat="false" ht="15" hidden="false" customHeight="false" outlineLevel="0" collapsed="false">
      <c r="A1498" s="0" t="s">
        <v>9725</v>
      </c>
      <c r="B1498" s="0" t="s">
        <v>9726</v>
      </c>
      <c r="C1498" s="0" t="s">
        <v>9727</v>
      </c>
      <c r="D1498" s="0" t="s">
        <v>9153</v>
      </c>
      <c r="E1498" s="0" t="n">
        <v>6</v>
      </c>
      <c r="F1498" s="0" t="n">
        <v>38</v>
      </c>
      <c r="G1498" s="5" t="n">
        <v>37698</v>
      </c>
      <c r="H1498" s="0" t="s">
        <v>86</v>
      </c>
      <c r="I1498" s="0" t="s">
        <v>9728</v>
      </c>
      <c r="J1498" s="6" t="n">
        <v>6702</v>
      </c>
      <c r="K1498" s="0" t="s">
        <v>9729</v>
      </c>
      <c r="L1498" s="5" t="n">
        <v>37596</v>
      </c>
      <c r="M1498" s="0" t="s">
        <v>427</v>
      </c>
      <c r="N1498" s="0" t="s">
        <v>4949</v>
      </c>
      <c r="O1498" s="0" t="s">
        <v>290</v>
      </c>
      <c r="P1498" s="0" t="s">
        <v>9730</v>
      </c>
      <c r="Q1498" s="0" t="n">
        <f aca="false">LOOKUP(A1498,'budget_gross.tsv'!A$2:A$8468,'budget_gross.tsv'!B$2:B$8468)</f>
        <v>3500000</v>
      </c>
      <c r="R1498" s="0" t="n">
        <f aca="false">LOOKUP(A1498,'budget_gross.tsv'!A$2:A$8468,'budget_gross.tsv'!C$2:C$8468)</f>
        <v>17504595</v>
      </c>
      <c r="S1498" s="1" t="n">
        <f aca="false">R1498-Q1498</f>
        <v>14004595</v>
      </c>
      <c r="T1498" s="2" t="n">
        <f aca="false">Q1498 * 1.36</f>
        <v>4760000</v>
      </c>
      <c r="U1498" s="2" t="n">
        <f aca="false">R1498 * 1.36</f>
        <v>23806249.2</v>
      </c>
      <c r="V1498" s="2" t="n">
        <f aca="false">S1498 * 1.36</f>
        <v>19046249.2</v>
      </c>
      <c r="W1498" s="1" t="n">
        <f aca="false">R1498/Q1498</f>
        <v>5.00131285714286</v>
      </c>
      <c r="X1498" s="3" t="n">
        <v>4</v>
      </c>
    </row>
    <row r="1499" customFormat="false" ht="15" hidden="false" customHeight="false" outlineLevel="0" collapsed="false">
      <c r="A1499" s="0" t="s">
        <v>9731</v>
      </c>
      <c r="B1499" s="0" t="s">
        <v>9732</v>
      </c>
      <c r="C1499" s="0" t="s">
        <v>9733</v>
      </c>
      <c r="D1499" s="0" t="s">
        <v>9153</v>
      </c>
      <c r="E1499" s="0" t="n">
        <v>7.2</v>
      </c>
      <c r="F1499" s="0" t="n">
        <v>85</v>
      </c>
      <c r="G1499" s="5" t="n">
        <v>37775</v>
      </c>
      <c r="H1499" s="0" t="s">
        <v>2187</v>
      </c>
      <c r="I1499" s="0" t="s">
        <v>9734</v>
      </c>
      <c r="J1499" s="6" t="n">
        <v>111553</v>
      </c>
      <c r="K1499" s="0" t="s">
        <v>9735</v>
      </c>
      <c r="L1499" s="5" t="n">
        <v>37624</v>
      </c>
      <c r="M1499" s="0" t="s">
        <v>1987</v>
      </c>
      <c r="N1499" s="0" t="s">
        <v>356</v>
      </c>
      <c r="O1499" s="0" t="s">
        <v>9736</v>
      </c>
      <c r="P1499" s="0" t="s">
        <v>9737</v>
      </c>
      <c r="Q1499" s="0" t="n">
        <f aca="false">LOOKUP(A1499,'budget_gross.tsv'!A$2:A$8468,'budget_gross.tsv'!B$2:B$8468)</f>
        <v>30000000</v>
      </c>
      <c r="R1499" s="0" t="n">
        <f aca="false">LOOKUP(A1499,'budget_gross.tsv'!A$2:A$8468,'budget_gross.tsv'!C$2:C$8468)</f>
        <v>65016287</v>
      </c>
      <c r="S1499" s="1" t="n">
        <f aca="false">R1499-Q1499</f>
        <v>35016287</v>
      </c>
      <c r="T1499" s="2" t="n">
        <f aca="false">Q1499 * 1.33</f>
        <v>39900000</v>
      </c>
      <c r="U1499" s="2" t="n">
        <f aca="false">R1499 * 1.33</f>
        <v>86471661.71</v>
      </c>
      <c r="V1499" s="2" t="n">
        <f aca="false">S1499 * 1.33</f>
        <v>46571661.71</v>
      </c>
      <c r="W1499" s="1" t="n">
        <f aca="false">R1499/Q1499</f>
        <v>2.16720956666667</v>
      </c>
      <c r="X1499" s="3" t="n">
        <v>3</v>
      </c>
    </row>
    <row r="1500" customFormat="false" ht="15" hidden="false" customHeight="false" outlineLevel="0" collapsed="false">
      <c r="A1500" s="0" t="s">
        <v>9738</v>
      </c>
      <c r="B1500" s="0" t="s">
        <v>9739</v>
      </c>
      <c r="C1500" s="0" t="s">
        <v>9740</v>
      </c>
      <c r="D1500" s="0" t="s">
        <v>9153</v>
      </c>
      <c r="E1500" s="0" t="n">
        <v>5.5</v>
      </c>
      <c r="F1500" s="0" t="n">
        <v>32</v>
      </c>
      <c r="G1500" s="5" t="n">
        <v>38622</v>
      </c>
      <c r="H1500" s="0" t="s">
        <v>1432</v>
      </c>
      <c r="I1500" s="0" t="s">
        <v>9741</v>
      </c>
      <c r="J1500" s="6" t="n">
        <v>7336</v>
      </c>
      <c r="K1500" s="0" t="s">
        <v>9742</v>
      </c>
      <c r="L1500" s="5" t="n">
        <v>37631</v>
      </c>
      <c r="M1500" s="0" t="s">
        <v>313</v>
      </c>
      <c r="N1500" s="0" t="s">
        <v>9743</v>
      </c>
      <c r="O1500" s="0" t="s">
        <v>502</v>
      </c>
      <c r="P1500" s="0" t="s">
        <v>9744</v>
      </c>
      <c r="Q1500" s="0" t="n">
        <f aca="false">LOOKUP(A1500,'budget_gross.tsv'!A$2:A$8468,'budget_gross.tsv'!B$2:B$8468)</f>
        <v>86000000</v>
      </c>
      <c r="R1500" s="0" t="n">
        <f aca="false">LOOKUP(A1500,'budget_gross.tsv'!A$2:A$8468,'budget_gross.tsv'!C$2:C$8468)</f>
        <v>6140</v>
      </c>
      <c r="S1500" s="1" t="n">
        <f aca="false">R1500-Q1500</f>
        <v>-85993860</v>
      </c>
      <c r="T1500" s="2" t="n">
        <f aca="false">Q1500 * 1.33</f>
        <v>114380000</v>
      </c>
      <c r="U1500" s="2" t="n">
        <f aca="false">R1500 * 1.33</f>
        <v>8166.2</v>
      </c>
      <c r="V1500" s="2" t="n">
        <f aca="false">S1500 * 1.33</f>
        <v>-114371833.8</v>
      </c>
      <c r="W1500" s="1" t="n">
        <f aca="false">R1500/Q1500</f>
        <v>7.13953488372093E-005</v>
      </c>
      <c r="X1500" s="3" t="n">
        <v>1</v>
      </c>
    </row>
    <row r="1501" customFormat="false" ht="15" hidden="false" customHeight="false" outlineLevel="0" collapsed="false">
      <c r="A1501" s="0" t="s">
        <v>9745</v>
      </c>
      <c r="B1501" s="0" t="s">
        <v>9746</v>
      </c>
      <c r="C1501" s="0" t="s">
        <v>9747</v>
      </c>
      <c r="D1501" s="0" t="s">
        <v>9153</v>
      </c>
      <c r="E1501" s="0" t="n">
        <v>5.4</v>
      </c>
      <c r="F1501" s="0" t="n">
        <v>47</v>
      </c>
      <c r="G1501" s="5" t="n">
        <v>37775</v>
      </c>
      <c r="H1501" s="0" t="s">
        <v>86</v>
      </c>
      <c r="I1501" s="0" t="s">
        <v>9748</v>
      </c>
      <c r="J1501" s="6" t="n">
        <v>13917</v>
      </c>
      <c r="K1501" s="0" t="s">
        <v>9749</v>
      </c>
      <c r="L1501" s="5" t="n">
        <v>37666</v>
      </c>
      <c r="M1501" s="0" t="s">
        <v>272</v>
      </c>
      <c r="N1501" s="0" t="s">
        <v>7079</v>
      </c>
      <c r="O1501" s="0" t="s">
        <v>90</v>
      </c>
      <c r="P1501" s="0" t="s">
        <v>9750</v>
      </c>
      <c r="Q1501" s="0" t="n">
        <f aca="false">LOOKUP(A1501,'budget_gross.tsv'!A$2:A$8468,'budget_gross.tsv'!B$2:B$8468)</f>
        <v>11000000</v>
      </c>
      <c r="R1501" s="0" t="n">
        <f aca="false">LOOKUP(A1501,'budget_gross.tsv'!A$2:A$8468,'budget_gross.tsv'!C$2:C$8468)</f>
        <v>3034181</v>
      </c>
      <c r="S1501" s="1" t="n">
        <f aca="false">R1501-Q1501</f>
        <v>-7965819</v>
      </c>
      <c r="T1501" s="2" t="n">
        <f aca="false">Q1501 * 1.33</f>
        <v>14630000</v>
      </c>
      <c r="U1501" s="2" t="n">
        <f aca="false">R1501 * 1.33</f>
        <v>4035460.73</v>
      </c>
      <c r="V1501" s="2" t="n">
        <f aca="false">S1501 * 1.33</f>
        <v>-10594539.27</v>
      </c>
      <c r="W1501" s="1" t="n">
        <f aca="false">R1501/Q1501</f>
        <v>0.275834636363636</v>
      </c>
      <c r="X1501" s="3" t="n">
        <v>1</v>
      </c>
    </row>
    <row r="1502" customFormat="false" ht="15" hidden="false" customHeight="false" outlineLevel="0" collapsed="false">
      <c r="A1502" s="0" t="s">
        <v>9751</v>
      </c>
      <c r="B1502" s="0" t="s">
        <v>9752</v>
      </c>
      <c r="C1502" s="0" t="s">
        <v>9753</v>
      </c>
      <c r="D1502" s="0" t="s">
        <v>9153</v>
      </c>
      <c r="E1502" s="0" t="n">
        <v>7.2</v>
      </c>
      <c r="F1502" s="0" t="n">
        <v>54</v>
      </c>
      <c r="G1502" s="5" t="n">
        <v>37782</v>
      </c>
      <c r="H1502" s="0" t="s">
        <v>76</v>
      </c>
      <c r="I1502" s="0" t="s">
        <v>9754</v>
      </c>
      <c r="J1502" s="6" t="n">
        <v>193277</v>
      </c>
      <c r="K1502" s="0" t="s">
        <v>9507</v>
      </c>
      <c r="L1502" s="5" t="n">
        <v>37673</v>
      </c>
      <c r="M1502" s="0" t="s">
        <v>305</v>
      </c>
      <c r="N1502" s="0" t="s">
        <v>376</v>
      </c>
      <c r="O1502" s="0" t="s">
        <v>34</v>
      </c>
      <c r="P1502" s="0" t="s">
        <v>9755</v>
      </c>
      <c r="Q1502" s="0" t="n">
        <f aca="false">LOOKUP(A1502,'budget_gross.tsv'!A$2:A$8468,'budget_gross.tsv'!B$2:B$8468)</f>
        <v>24000000</v>
      </c>
      <c r="R1502" s="0" t="n">
        <f aca="false">LOOKUP(A1502,'budget_gross.tsv'!A$2:A$8468,'budget_gross.tsv'!C$2:C$8468)</f>
        <v>75585093</v>
      </c>
      <c r="S1502" s="1" t="n">
        <f aca="false">R1502-Q1502</f>
        <v>51585093</v>
      </c>
      <c r="T1502" s="2" t="n">
        <f aca="false">Q1502 * 1.33</f>
        <v>31920000</v>
      </c>
      <c r="U1502" s="2" t="n">
        <f aca="false">R1502 * 1.33</f>
        <v>100528173.69</v>
      </c>
      <c r="V1502" s="2" t="n">
        <f aca="false">S1502 * 1.33</f>
        <v>68608173.69</v>
      </c>
      <c r="W1502" s="1" t="n">
        <f aca="false">R1502/Q1502</f>
        <v>3.149378875</v>
      </c>
      <c r="X1502" s="3" t="n">
        <v>3</v>
      </c>
    </row>
    <row r="1503" customFormat="false" ht="15" hidden="false" customHeight="false" outlineLevel="0" collapsed="false">
      <c r="A1503" s="0" t="s">
        <v>9756</v>
      </c>
      <c r="B1503" s="0" t="s">
        <v>9757</v>
      </c>
      <c r="C1503" s="0" t="s">
        <v>9758</v>
      </c>
      <c r="D1503" s="0" t="s">
        <v>9153</v>
      </c>
      <c r="E1503" s="0" t="n">
        <v>6.6</v>
      </c>
      <c r="F1503" s="0" t="n">
        <v>57</v>
      </c>
      <c r="G1503" s="5" t="n">
        <v>37796</v>
      </c>
      <c r="H1503" s="0" t="s">
        <v>9715</v>
      </c>
      <c r="I1503" s="0" t="s">
        <v>9759</v>
      </c>
      <c r="J1503" s="6" t="n">
        <v>18030</v>
      </c>
      <c r="K1503" s="0" t="s">
        <v>9760</v>
      </c>
      <c r="L1503" s="5" t="n">
        <v>37673</v>
      </c>
      <c r="M1503" s="0" t="s">
        <v>355</v>
      </c>
      <c r="N1503" s="0" t="s">
        <v>562</v>
      </c>
      <c r="O1503" s="0" t="s">
        <v>537</v>
      </c>
      <c r="P1503" s="0" t="s">
        <v>9761</v>
      </c>
      <c r="Q1503" s="0" t="n">
        <f aca="false">LOOKUP(A1503,'budget_gross.tsv'!A$2:A$8468,'budget_gross.tsv'!B$2:B$8468)</f>
        <v>15000000</v>
      </c>
      <c r="R1503" s="0" t="n">
        <f aca="false">LOOKUP(A1503,'budget_gross.tsv'!A$2:A$8468,'budget_gross.tsv'!C$2:C$8468)</f>
        <v>9059588</v>
      </c>
      <c r="S1503" s="1" t="n">
        <f aca="false">R1503-Q1503</f>
        <v>-5940412</v>
      </c>
      <c r="T1503" s="2" t="n">
        <f aca="false">Q1503 * 1.33</f>
        <v>19950000</v>
      </c>
      <c r="U1503" s="2" t="n">
        <f aca="false">R1503 * 1.33</f>
        <v>12049252.04</v>
      </c>
      <c r="V1503" s="2" t="n">
        <f aca="false">S1503 * 1.33</f>
        <v>-7900747.96</v>
      </c>
      <c r="W1503" s="1" t="n">
        <f aca="false">R1503/Q1503</f>
        <v>0.603972533333333</v>
      </c>
      <c r="X1503" s="3" t="n">
        <v>1</v>
      </c>
    </row>
    <row r="1504" customFormat="false" ht="15" hidden="false" customHeight="false" outlineLevel="0" collapsed="false">
      <c r="A1504" s="0" t="s">
        <v>9762</v>
      </c>
      <c r="B1504" s="0" t="s">
        <v>9763</v>
      </c>
      <c r="C1504" s="0" t="s">
        <v>9764</v>
      </c>
      <c r="D1504" s="0" t="s">
        <v>9153</v>
      </c>
      <c r="E1504" s="0" t="n">
        <v>7.6</v>
      </c>
      <c r="F1504" s="0" t="n">
        <v>31</v>
      </c>
      <c r="G1504" s="5" t="n">
        <v>37824</v>
      </c>
      <c r="H1504" s="0" t="s">
        <v>86</v>
      </c>
      <c r="I1504" s="0" t="s">
        <v>9765</v>
      </c>
      <c r="J1504" s="6" t="n">
        <v>94146</v>
      </c>
      <c r="K1504" s="0" t="s">
        <v>9454</v>
      </c>
      <c r="L1504" s="5" t="n">
        <v>37673</v>
      </c>
      <c r="M1504" s="0" t="s">
        <v>1487</v>
      </c>
      <c r="N1504" s="0" t="s">
        <v>4949</v>
      </c>
      <c r="O1504" s="0" t="s">
        <v>100</v>
      </c>
      <c r="P1504" s="0" t="s">
        <v>9766</v>
      </c>
      <c r="Q1504" s="0" t="n">
        <f aca="false">LOOKUP(A1504,'budget_gross.tsv'!A$2:A$8468,'budget_gross.tsv'!B$2:B$8468)</f>
        <v>50000000</v>
      </c>
      <c r="R1504" s="0" t="n">
        <f aca="false">LOOKUP(A1504,'budget_gross.tsv'!A$2:A$8468,'budget_gross.tsv'!C$2:C$8468)</f>
        <v>19593740</v>
      </c>
      <c r="S1504" s="1" t="n">
        <f aca="false">R1504-Q1504</f>
        <v>-30406260</v>
      </c>
      <c r="T1504" s="2" t="n">
        <f aca="false">Q1504 * 1.33</f>
        <v>66500000</v>
      </c>
      <c r="U1504" s="2" t="n">
        <f aca="false">R1504 * 1.33</f>
        <v>26059674.2</v>
      </c>
      <c r="V1504" s="2" t="n">
        <f aca="false">S1504 * 1.33</f>
        <v>-40440325.8</v>
      </c>
      <c r="W1504" s="1" t="n">
        <f aca="false">R1504/Q1504</f>
        <v>0.3918748</v>
      </c>
      <c r="X1504" s="3" t="n">
        <v>1</v>
      </c>
    </row>
    <row r="1505" customFormat="false" ht="15" hidden="false" customHeight="false" outlineLevel="0" collapsed="false">
      <c r="A1505" s="0" t="s">
        <v>9767</v>
      </c>
      <c r="B1505" s="0" t="s">
        <v>9768</v>
      </c>
      <c r="C1505" s="0" t="s">
        <v>9769</v>
      </c>
      <c r="D1505" s="0" t="s">
        <v>9153</v>
      </c>
      <c r="E1505" s="0" t="n">
        <v>6.6</v>
      </c>
      <c r="F1505" s="0" t="n">
        <v>48</v>
      </c>
      <c r="G1505" s="5" t="n">
        <v>37782</v>
      </c>
      <c r="H1505" s="0" t="s">
        <v>2153</v>
      </c>
      <c r="I1505" s="0" t="s">
        <v>9770</v>
      </c>
      <c r="J1505" s="6" t="n">
        <v>99232</v>
      </c>
      <c r="K1505" s="0" t="s">
        <v>8792</v>
      </c>
      <c r="L1505" s="5" t="n">
        <v>37687</v>
      </c>
      <c r="M1505" s="0" t="s">
        <v>365</v>
      </c>
      <c r="N1505" s="0" t="s">
        <v>1144</v>
      </c>
      <c r="O1505" s="0" t="s">
        <v>290</v>
      </c>
      <c r="P1505" s="0" t="s">
        <v>9771</v>
      </c>
      <c r="Q1505" s="0" t="n">
        <f aca="false">LOOKUP(A1505,'budget_gross.tsv'!A$2:A$8468,'budget_gross.tsv'!B$2:B$8468)</f>
        <v>70000000</v>
      </c>
      <c r="R1505" s="0" t="n">
        <f aca="false">LOOKUP(A1505,'budget_gross.tsv'!A$2:A$8468,'budget_gross.tsv'!C$2:C$8468)</f>
        <v>43734876</v>
      </c>
      <c r="S1505" s="1" t="n">
        <f aca="false">R1505-Q1505</f>
        <v>-26265124</v>
      </c>
      <c r="T1505" s="2" t="n">
        <f aca="false">Q1505 * 1.33</f>
        <v>93100000</v>
      </c>
      <c r="U1505" s="2" t="n">
        <f aca="false">R1505 * 1.33</f>
        <v>58167385.08</v>
      </c>
      <c r="V1505" s="2" t="n">
        <f aca="false">S1505 * 1.33</f>
        <v>-34932614.92</v>
      </c>
      <c r="W1505" s="1" t="n">
        <f aca="false">R1505/Q1505</f>
        <v>0.624783942857143</v>
      </c>
      <c r="X1505" s="3" t="n">
        <v>1</v>
      </c>
    </row>
    <row r="1506" customFormat="false" ht="15" hidden="false" customHeight="false" outlineLevel="0" collapsed="false">
      <c r="A1506" s="0" t="s">
        <v>9772</v>
      </c>
      <c r="B1506" s="0" t="s">
        <v>9773</v>
      </c>
      <c r="C1506" s="0" t="s">
        <v>9774</v>
      </c>
      <c r="D1506" s="0" t="s">
        <v>9153</v>
      </c>
      <c r="E1506" s="0" t="n">
        <v>6</v>
      </c>
      <c r="F1506" s="0" t="n">
        <v>40</v>
      </c>
      <c r="G1506" s="5" t="n">
        <v>37845</v>
      </c>
      <c r="H1506" s="0" t="s">
        <v>194</v>
      </c>
      <c r="I1506" s="0" t="s">
        <v>9775</v>
      </c>
      <c r="J1506" s="6" t="n">
        <v>37625</v>
      </c>
      <c r="K1506" s="0" t="s">
        <v>9776</v>
      </c>
      <c r="L1506" s="5" t="n">
        <v>37694</v>
      </c>
      <c r="M1506" s="0" t="s">
        <v>272</v>
      </c>
      <c r="N1506" s="0" t="s">
        <v>562</v>
      </c>
      <c r="O1506" s="0" t="s">
        <v>290</v>
      </c>
      <c r="P1506" s="0" t="s">
        <v>9777</v>
      </c>
      <c r="Q1506" s="0" t="n">
        <f aca="false">LOOKUP(A1506,'budget_gross.tsv'!A$2:A$8468,'budget_gross.tsv'!B$2:B$8468)</f>
        <v>55000000</v>
      </c>
      <c r="R1506" s="0" t="n">
        <f aca="false">LOOKUP(A1506,'budget_gross.tsv'!A$2:A$8468,'budget_gross.tsv'!C$2:C$8468)</f>
        <v>34238611</v>
      </c>
      <c r="S1506" s="1" t="n">
        <f aca="false">R1506-Q1506</f>
        <v>-20761389</v>
      </c>
      <c r="T1506" s="2" t="n">
        <f aca="false">Q1506 * 1.33</f>
        <v>73150000</v>
      </c>
      <c r="U1506" s="2" t="n">
        <f aca="false">R1506 * 1.33</f>
        <v>45537352.63</v>
      </c>
      <c r="V1506" s="2" t="n">
        <f aca="false">S1506 * 1.33</f>
        <v>-27612647.37</v>
      </c>
      <c r="W1506" s="1" t="n">
        <f aca="false">R1506/Q1506</f>
        <v>0.6225202</v>
      </c>
      <c r="X1506" s="3" t="n">
        <v>1</v>
      </c>
    </row>
    <row r="1507" customFormat="false" ht="15" hidden="false" customHeight="false" outlineLevel="0" collapsed="false">
      <c r="A1507" s="0" t="s">
        <v>9778</v>
      </c>
      <c r="B1507" s="0" t="s">
        <v>9779</v>
      </c>
      <c r="C1507" s="0" t="s">
        <v>9780</v>
      </c>
      <c r="D1507" s="0" t="s">
        <v>9153</v>
      </c>
      <c r="E1507" s="0" t="n">
        <v>8.5</v>
      </c>
      <c r="F1507" s="0" t="n">
        <v>85</v>
      </c>
      <c r="G1507" s="5" t="n">
        <v>37768</v>
      </c>
      <c r="H1507" s="0" t="s">
        <v>1432</v>
      </c>
      <c r="I1507" s="0" t="s">
        <v>9781</v>
      </c>
      <c r="J1507" s="6" t="n">
        <v>552263</v>
      </c>
      <c r="K1507" s="0" t="s">
        <v>5941</v>
      </c>
      <c r="L1507" s="5" t="n">
        <v>37708</v>
      </c>
      <c r="M1507" s="0" t="s">
        <v>1749</v>
      </c>
      <c r="N1507" s="0" t="s">
        <v>4659</v>
      </c>
      <c r="O1507" s="0" t="s">
        <v>9782</v>
      </c>
      <c r="P1507" s="0" t="s">
        <v>9783</v>
      </c>
      <c r="Q1507" s="0" t="n">
        <f aca="false">LOOKUP(A1507,'budget_gross.tsv'!A$2:A$8468,'budget_gross.tsv'!B$2:B$8468)</f>
        <v>35000000</v>
      </c>
      <c r="R1507" s="0" t="n">
        <f aca="false">LOOKUP(A1507,'budget_gross.tsv'!A$2:A$8468,'budget_gross.tsv'!C$2:C$8468)</f>
        <v>32572577</v>
      </c>
      <c r="S1507" s="1" t="n">
        <f aca="false">R1507-Q1507</f>
        <v>-2427423</v>
      </c>
      <c r="T1507" s="2" t="n">
        <f aca="false">Q1507 * 1.33</f>
        <v>46550000</v>
      </c>
      <c r="U1507" s="2" t="n">
        <f aca="false">R1507 * 1.33</f>
        <v>43321527.41</v>
      </c>
      <c r="V1507" s="2" t="n">
        <f aca="false">S1507 * 1.33</f>
        <v>-3228472.59</v>
      </c>
      <c r="W1507" s="1" t="n">
        <f aca="false">R1507/Q1507</f>
        <v>0.930645057142857</v>
      </c>
      <c r="X1507" s="3" t="n">
        <v>1</v>
      </c>
    </row>
    <row r="1508" customFormat="false" ht="15" hidden="false" customHeight="false" outlineLevel="0" collapsed="false">
      <c r="A1508" s="0" t="s">
        <v>9784</v>
      </c>
      <c r="B1508" s="0" t="s">
        <v>9785</v>
      </c>
      <c r="C1508" s="0" t="s">
        <v>9786</v>
      </c>
      <c r="D1508" s="0" t="s">
        <v>9153</v>
      </c>
      <c r="E1508" s="0" t="n">
        <v>6.3</v>
      </c>
      <c r="F1508" s="0" t="n">
        <v>43</v>
      </c>
      <c r="G1508" s="5" t="n">
        <v>37988</v>
      </c>
      <c r="H1508" s="0" t="s">
        <v>86</v>
      </c>
      <c r="I1508" s="0" t="s">
        <v>9787</v>
      </c>
      <c r="J1508" s="6" t="n">
        <v>171099</v>
      </c>
      <c r="K1508" s="0" t="s">
        <v>2288</v>
      </c>
      <c r="L1508" s="5" t="n">
        <v>37834</v>
      </c>
      <c r="M1508" s="0" t="s">
        <v>214</v>
      </c>
      <c r="N1508" s="0" t="s">
        <v>428</v>
      </c>
      <c r="O1508" s="0" t="s">
        <v>2894</v>
      </c>
      <c r="P1508" s="0" t="s">
        <v>9788</v>
      </c>
      <c r="Q1508" s="0" t="n">
        <f aca="false">LOOKUP(A1508,'budget_gross.tsv'!A$2:A$8468,'budget_gross.tsv'!B$2:B$8468)</f>
        <v>55000000</v>
      </c>
      <c r="R1508" s="0" t="n">
        <f aca="false">LOOKUP(A1508,'budget_gross.tsv'!A$2:A$8468,'budget_gross.tsv'!C$2:C$8468)</f>
        <v>104565114</v>
      </c>
      <c r="S1508" s="1" t="n">
        <f aca="false">R1508-Q1508</f>
        <v>49565114</v>
      </c>
      <c r="T1508" s="2" t="n">
        <f aca="false">Q1508 * 1.33</f>
        <v>73150000</v>
      </c>
      <c r="U1508" s="2" t="n">
        <f aca="false">R1508 * 1.33</f>
        <v>139071601.62</v>
      </c>
      <c r="V1508" s="2" t="n">
        <f aca="false">S1508 * 1.33</f>
        <v>65921601.62</v>
      </c>
      <c r="W1508" s="1" t="n">
        <f aca="false">R1508/Q1508</f>
        <v>1.90118389090909</v>
      </c>
      <c r="X1508" s="3" t="n">
        <v>2</v>
      </c>
    </row>
    <row r="1509" customFormat="false" ht="15" hidden="false" customHeight="false" outlineLevel="0" collapsed="false">
      <c r="A1509" s="0" t="s">
        <v>9789</v>
      </c>
      <c r="B1509" s="0" t="s">
        <v>9790</v>
      </c>
      <c r="C1509" s="0" t="s">
        <v>9791</v>
      </c>
      <c r="D1509" s="0" t="s">
        <v>9153</v>
      </c>
      <c r="E1509" s="0" t="n">
        <v>7.5</v>
      </c>
      <c r="F1509" s="0" t="n">
        <v>67</v>
      </c>
      <c r="G1509" s="5" t="n">
        <v>38006</v>
      </c>
      <c r="H1509" s="0" t="s">
        <v>48</v>
      </c>
      <c r="I1509" s="0" t="s">
        <v>9792</v>
      </c>
      <c r="J1509" s="6" t="n">
        <v>57118</v>
      </c>
      <c r="K1509" s="0" t="s">
        <v>9793</v>
      </c>
      <c r="L1509" s="5" t="n">
        <v>37848</v>
      </c>
      <c r="M1509" s="0" t="s">
        <v>4917</v>
      </c>
      <c r="N1509" s="0" t="s">
        <v>9794</v>
      </c>
      <c r="O1509" s="0" t="s">
        <v>1585</v>
      </c>
      <c r="P1509" s="0" t="s">
        <v>9795</v>
      </c>
      <c r="Q1509" s="0" t="n">
        <f aca="false">LOOKUP(A1509,'budget_gross.tsv'!A$2:A$8468,'budget_gross.tsv'!B$2:B$8468)</f>
        <v>22000000</v>
      </c>
      <c r="R1509" s="0" t="n">
        <f aca="false">LOOKUP(A1509,'budget_gross.tsv'!A$2:A$8468,'budget_gross.tsv'!C$2:C$8468)</f>
        <v>58331254</v>
      </c>
      <c r="S1509" s="1" t="n">
        <f aca="false">R1509-Q1509</f>
        <v>36331254</v>
      </c>
      <c r="T1509" s="2" t="n">
        <f aca="false">Q1509 * 1.33</f>
        <v>29260000</v>
      </c>
      <c r="U1509" s="2" t="n">
        <f aca="false">R1509 * 1.33</f>
        <v>77580567.82</v>
      </c>
      <c r="V1509" s="2" t="n">
        <f aca="false">S1509 * 1.33</f>
        <v>48320567.82</v>
      </c>
      <c r="W1509" s="1" t="n">
        <f aca="false">R1509/Q1509</f>
        <v>2.65142063636364</v>
      </c>
      <c r="X1509" s="3" t="n">
        <v>3</v>
      </c>
    </row>
    <row r="1510" customFormat="false" ht="15" hidden="false" customHeight="false" outlineLevel="0" collapsed="false">
      <c r="A1510" s="0" t="s">
        <v>9796</v>
      </c>
      <c r="B1510" s="0" t="s">
        <v>9797</v>
      </c>
      <c r="C1510" s="0" t="s">
        <v>9798</v>
      </c>
      <c r="D1510" s="0" t="s">
        <v>9153</v>
      </c>
      <c r="E1510" s="0" t="n">
        <v>5.6</v>
      </c>
      <c r="F1510" s="0" t="n">
        <v>36</v>
      </c>
      <c r="G1510" s="5" t="n">
        <v>37978</v>
      </c>
      <c r="H1510" s="0" t="s">
        <v>2130</v>
      </c>
      <c r="I1510" s="0" t="s">
        <v>9799</v>
      </c>
      <c r="J1510" s="6" t="n">
        <v>48349</v>
      </c>
      <c r="K1510" s="0" t="s">
        <v>4822</v>
      </c>
      <c r="L1510" s="5" t="n">
        <v>37862</v>
      </c>
      <c r="M1510" s="0" t="s">
        <v>313</v>
      </c>
      <c r="N1510" s="0" t="s">
        <v>765</v>
      </c>
      <c r="O1510" s="0" t="s">
        <v>872</v>
      </c>
      <c r="P1510" s="0" t="s">
        <v>9800</v>
      </c>
      <c r="Q1510" s="0" t="n">
        <f aca="false">LOOKUP(A1510,'budget_gross.tsv'!A$2:A$8468,'budget_gross.tsv'!B$2:B$8468)</f>
        <v>17000000</v>
      </c>
      <c r="R1510" s="0" t="n">
        <f aca="false">LOOKUP(A1510,'budget_gross.tsv'!A$2:A$8468,'budget_gross.tsv'!C$2:C$8468)</f>
        <v>35667218</v>
      </c>
      <c r="S1510" s="1" t="n">
        <f aca="false">R1510-Q1510</f>
        <v>18667218</v>
      </c>
      <c r="T1510" s="2" t="n">
        <f aca="false">Q1510 * 1.33</f>
        <v>22610000</v>
      </c>
      <c r="U1510" s="2" t="n">
        <f aca="false">R1510 * 1.33</f>
        <v>47437399.94</v>
      </c>
      <c r="V1510" s="2" t="n">
        <f aca="false">S1510 * 1.33</f>
        <v>24827399.94</v>
      </c>
      <c r="W1510" s="1" t="n">
        <f aca="false">R1510/Q1510</f>
        <v>2.09807164705882</v>
      </c>
      <c r="X1510" s="3" t="n">
        <v>3</v>
      </c>
    </row>
    <row r="1511" customFormat="false" ht="15" hidden="false" customHeight="false" outlineLevel="0" collapsed="false">
      <c r="A1511" s="0" t="s">
        <v>9801</v>
      </c>
      <c r="B1511" s="0" t="s">
        <v>9802</v>
      </c>
      <c r="C1511" s="0" t="s">
        <v>9803</v>
      </c>
      <c r="D1511" s="0" t="s">
        <v>9153</v>
      </c>
      <c r="E1511" s="0" t="n">
        <v>6.4</v>
      </c>
      <c r="F1511" s="0" t="n">
        <v>56</v>
      </c>
      <c r="G1511" s="5" t="n">
        <v>38006</v>
      </c>
      <c r="H1511" s="0" t="s">
        <v>4514</v>
      </c>
      <c r="I1511" s="0" t="s">
        <v>9804</v>
      </c>
      <c r="J1511" s="6" t="n">
        <v>136622</v>
      </c>
      <c r="K1511" s="0" t="s">
        <v>2636</v>
      </c>
      <c r="L1511" s="5" t="n">
        <v>37876</v>
      </c>
      <c r="M1511" s="0" t="s">
        <v>165</v>
      </c>
      <c r="N1511" s="0" t="s">
        <v>863</v>
      </c>
      <c r="O1511" s="0" t="s">
        <v>2894</v>
      </c>
      <c r="P1511" s="0" t="s">
        <v>9805</v>
      </c>
      <c r="Q1511" s="0" t="n">
        <f aca="false">LOOKUP(A1511,'budget_gross.tsv'!A$2:A$8468,'budget_gross.tsv'!B$2:B$8468)</f>
        <v>29000000</v>
      </c>
      <c r="R1511" s="0" t="n">
        <f aca="false">LOOKUP(A1511,'budget_gross.tsv'!A$2:A$8468,'budget_gross.tsv'!C$2:C$8468)</f>
        <v>56359780</v>
      </c>
      <c r="S1511" s="1" t="n">
        <f aca="false">R1511-Q1511</f>
        <v>27359780</v>
      </c>
      <c r="T1511" s="2" t="n">
        <f aca="false">Q1511 * 1.33</f>
        <v>38570000</v>
      </c>
      <c r="U1511" s="2" t="n">
        <f aca="false">R1511 * 1.33</f>
        <v>74958507.4</v>
      </c>
      <c r="V1511" s="2" t="n">
        <f aca="false">S1511 * 1.33</f>
        <v>36388507.4</v>
      </c>
      <c r="W1511" s="1" t="n">
        <f aca="false">R1511/Q1511</f>
        <v>1.94344068965517</v>
      </c>
      <c r="X1511" s="3" t="n">
        <v>2</v>
      </c>
    </row>
    <row r="1512" customFormat="false" ht="15" hidden="false" customHeight="false" outlineLevel="0" collapsed="false">
      <c r="A1512" s="0" t="s">
        <v>9806</v>
      </c>
      <c r="B1512" s="0" t="s">
        <v>9807</v>
      </c>
      <c r="C1512" s="0" t="s">
        <v>9808</v>
      </c>
      <c r="D1512" s="0" t="s">
        <v>9153</v>
      </c>
      <c r="E1512" s="0" t="n">
        <v>6.4</v>
      </c>
      <c r="F1512" s="0" t="n">
        <v>43</v>
      </c>
      <c r="G1512" s="5" t="n">
        <v>37978</v>
      </c>
      <c r="H1512" s="0" t="s">
        <v>76</v>
      </c>
      <c r="I1512" s="0" t="s">
        <v>9809</v>
      </c>
      <c r="J1512" s="6" t="n">
        <v>26527</v>
      </c>
      <c r="K1512" s="0" t="s">
        <v>5286</v>
      </c>
      <c r="L1512" s="5" t="n">
        <v>37883</v>
      </c>
      <c r="M1512" s="0" t="s">
        <v>2069</v>
      </c>
      <c r="N1512" s="0" t="s">
        <v>428</v>
      </c>
      <c r="O1512" s="0" t="s">
        <v>28</v>
      </c>
      <c r="P1512" s="0" t="s">
        <v>9810</v>
      </c>
      <c r="Q1512" s="0" t="n">
        <f aca="false">LOOKUP(A1512,'budget_gross.tsv'!A$2:A$8468,'budget_gross.tsv'!B$2:B$8468)</f>
        <v>18000000</v>
      </c>
      <c r="R1512" s="0" t="n">
        <f aca="false">LOOKUP(A1512,'budget_gross.tsv'!A$2:A$8468,'budget_gross.tsv'!C$2:C$8468)</f>
        <v>3203044</v>
      </c>
      <c r="S1512" s="1" t="n">
        <f aca="false">R1512-Q1512</f>
        <v>-14796956</v>
      </c>
      <c r="T1512" s="2" t="n">
        <f aca="false">Q1512 * 1.33</f>
        <v>23940000</v>
      </c>
      <c r="U1512" s="2" t="n">
        <f aca="false">R1512 * 1.33</f>
        <v>4260048.52</v>
      </c>
      <c r="V1512" s="2" t="n">
        <f aca="false">S1512 * 1.33</f>
        <v>-19679951.48</v>
      </c>
      <c r="W1512" s="1" t="n">
        <f aca="false">R1512/Q1512</f>
        <v>0.177946888888889</v>
      </c>
      <c r="X1512" s="3" t="n">
        <v>1</v>
      </c>
    </row>
    <row r="1513" customFormat="false" ht="15" hidden="false" customHeight="false" outlineLevel="0" collapsed="false">
      <c r="A1513" s="0" t="s">
        <v>9811</v>
      </c>
      <c r="B1513" s="0" t="s">
        <v>9812</v>
      </c>
      <c r="C1513" s="0" t="s">
        <v>9813</v>
      </c>
      <c r="D1513" s="0" t="s">
        <v>9153</v>
      </c>
      <c r="E1513" s="0" t="n">
        <v>7.8</v>
      </c>
      <c r="F1513" s="0" t="n">
        <v>89</v>
      </c>
      <c r="G1513" s="5" t="n">
        <v>38020</v>
      </c>
      <c r="H1513" s="0" t="s">
        <v>1432</v>
      </c>
      <c r="I1513" s="0" t="s">
        <v>9814</v>
      </c>
      <c r="J1513" s="6" t="n">
        <v>343740</v>
      </c>
      <c r="K1513" s="0" t="s">
        <v>9513</v>
      </c>
      <c r="L1513" s="5" t="n">
        <v>37897</v>
      </c>
      <c r="M1513" s="0" t="s">
        <v>165</v>
      </c>
      <c r="N1513" s="0" t="s">
        <v>446</v>
      </c>
      <c r="O1513" s="0" t="s">
        <v>9815</v>
      </c>
      <c r="P1513" s="0" t="s">
        <v>9816</v>
      </c>
      <c r="Q1513" s="0" t="n">
        <f aca="false">LOOKUP(A1513,'budget_gross.tsv'!A$2:A$8468,'budget_gross.tsv'!B$2:B$8468)</f>
        <v>4000000</v>
      </c>
      <c r="R1513" s="0" t="n">
        <f aca="false">LOOKUP(A1513,'budget_gross.tsv'!A$2:A$8468,'budget_gross.tsv'!C$2:C$8468)</f>
        <v>44585453</v>
      </c>
      <c r="S1513" s="1" t="n">
        <f aca="false">R1513-Q1513</f>
        <v>40585453</v>
      </c>
      <c r="T1513" s="2" t="n">
        <f aca="false">Q1513 * 1.33</f>
        <v>5320000</v>
      </c>
      <c r="U1513" s="2" t="n">
        <f aca="false">R1513 * 1.33</f>
        <v>59298652.49</v>
      </c>
      <c r="V1513" s="2" t="n">
        <f aca="false">S1513 * 1.33</f>
        <v>53978652.49</v>
      </c>
      <c r="W1513" s="1" t="n">
        <f aca="false">R1513/Q1513</f>
        <v>11.14636325</v>
      </c>
      <c r="X1513" s="3" t="n">
        <v>4</v>
      </c>
    </row>
    <row r="1514" customFormat="false" ht="15" hidden="false" customHeight="false" outlineLevel="0" collapsed="false">
      <c r="A1514" s="0" t="s">
        <v>9817</v>
      </c>
      <c r="B1514" s="0" t="s">
        <v>9818</v>
      </c>
      <c r="C1514" s="0" t="s">
        <v>9819</v>
      </c>
      <c r="D1514" s="0" t="s">
        <v>9153</v>
      </c>
      <c r="E1514" s="0" t="n">
        <v>8.1</v>
      </c>
      <c r="F1514" s="0" t="n">
        <v>69</v>
      </c>
      <c r="G1514" s="5" t="n">
        <v>38090</v>
      </c>
      <c r="H1514" s="0" t="s">
        <v>5292</v>
      </c>
      <c r="I1514" s="0" t="s">
        <v>9820</v>
      </c>
      <c r="J1514" s="6" t="n">
        <v>801425</v>
      </c>
      <c r="K1514" s="0" t="s">
        <v>9821</v>
      </c>
      <c r="L1514" s="5" t="n">
        <v>37904</v>
      </c>
      <c r="M1514" s="0" t="s">
        <v>1652</v>
      </c>
      <c r="N1514" s="0" t="s">
        <v>817</v>
      </c>
      <c r="O1514" s="0" t="s">
        <v>9822</v>
      </c>
      <c r="P1514" s="0" t="s">
        <v>9823</v>
      </c>
      <c r="Q1514" s="0" t="n">
        <f aca="false">LOOKUP(A1514,'budget_gross.tsv'!A$2:A$8468,'budget_gross.tsv'!B$2:B$8468)</f>
        <v>30000000</v>
      </c>
      <c r="R1514" s="0" t="n">
        <f aca="false">LOOKUP(A1514,'budget_gross.tsv'!A$2:A$8468,'budget_gross.tsv'!C$2:C$8468)</f>
        <v>70099045</v>
      </c>
      <c r="S1514" s="1" t="n">
        <f aca="false">R1514-Q1514</f>
        <v>40099045</v>
      </c>
      <c r="T1514" s="2" t="n">
        <f aca="false">Q1514 * 1.33</f>
        <v>39900000</v>
      </c>
      <c r="U1514" s="2" t="n">
        <f aca="false">R1514 * 1.33</f>
        <v>93231729.85</v>
      </c>
      <c r="V1514" s="2" t="n">
        <f aca="false">S1514 * 1.33</f>
        <v>53331729.85</v>
      </c>
      <c r="W1514" s="1" t="n">
        <f aca="false">R1514/Q1514</f>
        <v>2.33663483333333</v>
      </c>
      <c r="X1514" s="3" t="n">
        <v>3</v>
      </c>
    </row>
    <row r="1515" customFormat="false" ht="15" hidden="false" customHeight="false" outlineLevel="0" collapsed="false">
      <c r="A1515" s="0" t="s">
        <v>9824</v>
      </c>
      <c r="B1515" s="0" t="s">
        <v>9825</v>
      </c>
      <c r="C1515" s="0" t="s">
        <v>9826</v>
      </c>
      <c r="D1515" s="0" t="s">
        <v>9153</v>
      </c>
      <c r="E1515" s="0" t="n">
        <v>2</v>
      </c>
      <c r="F1515" s="0" t="n">
        <v>15</v>
      </c>
      <c r="G1515" s="5" t="n">
        <v>38013</v>
      </c>
      <c r="H1515" s="0" t="s">
        <v>9827</v>
      </c>
      <c r="I1515" s="0" t="s">
        <v>9828</v>
      </c>
      <c r="J1515" s="6" t="n">
        <v>33226</v>
      </c>
      <c r="K1515" s="0" t="s">
        <v>5000</v>
      </c>
      <c r="L1515" s="5" t="n">
        <v>37904</v>
      </c>
      <c r="M1515" s="0" t="s">
        <v>427</v>
      </c>
      <c r="N1515" s="0" t="s">
        <v>4630</v>
      </c>
      <c r="O1515" s="0" t="s">
        <v>698</v>
      </c>
      <c r="P1515" s="0" t="s">
        <v>9829</v>
      </c>
      <c r="Q1515" s="0" t="n">
        <f aca="false">LOOKUP(A1515,'budget_gross.tsv'!A$2:A$8468,'budget_gross.tsv'!B$2:B$8468)</f>
        <v>7000000</v>
      </c>
      <c r="R1515" s="0" t="n">
        <f aca="false">LOOKUP(A1515,'budget_gross.tsv'!A$2:A$8468,'budget_gross.tsv'!C$2:C$8468)</f>
        <v>10249719</v>
      </c>
      <c r="S1515" s="1" t="n">
        <f aca="false">R1515-Q1515</f>
        <v>3249719</v>
      </c>
      <c r="T1515" s="2" t="n">
        <f aca="false">Q1515 * 1.33</f>
        <v>9310000</v>
      </c>
      <c r="U1515" s="2" t="n">
        <f aca="false">R1515 * 1.33</f>
        <v>13632126.27</v>
      </c>
      <c r="V1515" s="2" t="n">
        <f aca="false">S1515 * 1.33</f>
        <v>4322126.27</v>
      </c>
      <c r="W1515" s="1" t="n">
        <f aca="false">R1515/Q1515</f>
        <v>1.46424557142857</v>
      </c>
      <c r="X1515" s="3" t="n">
        <v>2</v>
      </c>
    </row>
    <row r="1516" customFormat="false" ht="15" hidden="false" customHeight="false" outlineLevel="0" collapsed="false">
      <c r="A1516" s="0" t="s">
        <v>9830</v>
      </c>
      <c r="B1516" s="0" t="s">
        <v>9831</v>
      </c>
      <c r="C1516" s="0" t="s">
        <v>9832</v>
      </c>
      <c r="D1516" s="0" t="s">
        <v>9153</v>
      </c>
      <c r="E1516" s="0" t="n">
        <v>6.2</v>
      </c>
      <c r="F1516" s="0" t="n">
        <v>38</v>
      </c>
      <c r="G1516" s="5" t="n">
        <v>38076</v>
      </c>
      <c r="H1516" s="0" t="s">
        <v>2187</v>
      </c>
      <c r="I1516" s="0" t="s">
        <v>9833</v>
      </c>
      <c r="J1516" s="6" t="n">
        <v>114542</v>
      </c>
      <c r="K1516" s="0" t="s">
        <v>9834</v>
      </c>
      <c r="L1516" s="5" t="n">
        <v>37911</v>
      </c>
      <c r="M1516" s="0" t="s">
        <v>375</v>
      </c>
      <c r="N1516" s="0" t="s">
        <v>765</v>
      </c>
      <c r="O1516" s="0" t="s">
        <v>8129</v>
      </c>
      <c r="P1516" s="0" t="s">
        <v>9835</v>
      </c>
      <c r="Q1516" s="0" t="n">
        <f aca="false">LOOKUP(A1516,'budget_gross.tsv'!A$2:A$8468,'budget_gross.tsv'!B$2:B$8468)</f>
        <v>9200000</v>
      </c>
      <c r="R1516" s="0" t="n">
        <f aca="false">LOOKUP(A1516,'budget_gross.tsv'!A$2:A$8468,'budget_gross.tsv'!C$2:C$8468)</f>
        <v>80571655</v>
      </c>
      <c r="S1516" s="1" t="n">
        <f aca="false">R1516-Q1516</f>
        <v>71371655</v>
      </c>
      <c r="T1516" s="2" t="n">
        <f aca="false">Q1516 * 1.33</f>
        <v>12236000</v>
      </c>
      <c r="U1516" s="2" t="n">
        <f aca="false">R1516 * 1.33</f>
        <v>107160301.15</v>
      </c>
      <c r="V1516" s="2" t="n">
        <f aca="false">S1516 * 1.33</f>
        <v>94924301.15</v>
      </c>
      <c r="W1516" s="1" t="n">
        <f aca="false">R1516/Q1516</f>
        <v>8.75778858695652</v>
      </c>
      <c r="X1516" s="3" t="n">
        <v>4</v>
      </c>
    </row>
    <row r="1517" customFormat="false" ht="15" hidden="false" customHeight="false" outlineLevel="0" collapsed="false">
      <c r="A1517" s="0" t="s">
        <v>9836</v>
      </c>
      <c r="B1517" s="0" t="s">
        <v>9837</v>
      </c>
      <c r="C1517" s="0" t="s">
        <v>9838</v>
      </c>
      <c r="D1517" s="0" t="s">
        <v>9153</v>
      </c>
      <c r="E1517" s="0" t="n">
        <v>7.7</v>
      </c>
      <c r="F1517" s="0" t="n">
        <v>55</v>
      </c>
      <c r="G1517" s="5" t="n">
        <v>38104</v>
      </c>
      <c r="H1517" s="0" t="s">
        <v>86</v>
      </c>
      <c r="I1517" s="0" t="s">
        <v>9839</v>
      </c>
      <c r="J1517" s="6" t="n">
        <v>344742</v>
      </c>
      <c r="K1517" s="0" t="s">
        <v>9840</v>
      </c>
      <c r="L1517" s="5" t="n">
        <v>37939</v>
      </c>
      <c r="M1517" s="0" t="s">
        <v>656</v>
      </c>
      <c r="N1517" s="0" t="s">
        <v>437</v>
      </c>
      <c r="O1517" s="0" t="s">
        <v>9841</v>
      </c>
      <c r="P1517" s="0" t="s">
        <v>9842</v>
      </c>
      <c r="Q1517" s="0" t="n">
        <f aca="false">LOOKUP(A1517,'budget_gross.tsv'!A$2:A$8468,'budget_gross.tsv'!B$2:B$8468)</f>
        <v>40000000</v>
      </c>
      <c r="R1517" s="0" t="n">
        <f aca="false">LOOKUP(A1517,'budget_gross.tsv'!A$2:A$8468,'budget_gross.tsv'!C$2:C$8468)</f>
        <v>59696144</v>
      </c>
      <c r="S1517" s="1" t="n">
        <f aca="false">R1517-Q1517</f>
        <v>19696144</v>
      </c>
      <c r="T1517" s="2" t="n">
        <f aca="false">Q1517 * 1.33</f>
        <v>53200000</v>
      </c>
      <c r="U1517" s="2" t="n">
        <f aca="false">R1517 * 1.33</f>
        <v>79395871.52</v>
      </c>
      <c r="V1517" s="2" t="n">
        <f aca="false">S1517 * 1.33</f>
        <v>26195871.52</v>
      </c>
      <c r="W1517" s="1" t="n">
        <f aca="false">R1517/Q1517</f>
        <v>1.4924036</v>
      </c>
      <c r="X1517" s="3" t="n">
        <v>2</v>
      </c>
    </row>
    <row r="1518" customFormat="false" ht="15" hidden="false" customHeight="false" outlineLevel="0" collapsed="false">
      <c r="A1518" s="0" t="s">
        <v>9843</v>
      </c>
      <c r="B1518" s="0" t="s">
        <v>9844</v>
      </c>
      <c r="C1518" s="0" t="s">
        <v>9845</v>
      </c>
      <c r="D1518" s="0" t="s">
        <v>9153</v>
      </c>
      <c r="E1518" s="0" t="n">
        <v>6.5</v>
      </c>
      <c r="F1518" s="0" t="n">
        <v>55</v>
      </c>
      <c r="G1518" s="5" t="n">
        <v>38041</v>
      </c>
      <c r="H1518" s="0" t="s">
        <v>2096</v>
      </c>
      <c r="I1518" s="0" t="s">
        <v>9846</v>
      </c>
      <c r="J1518" s="6" t="n">
        <v>29031</v>
      </c>
      <c r="K1518" s="0" t="s">
        <v>2195</v>
      </c>
      <c r="L1518" s="5" t="n">
        <v>37951</v>
      </c>
      <c r="M1518" s="0" t="s">
        <v>705</v>
      </c>
      <c r="N1518" s="0" t="s">
        <v>9847</v>
      </c>
      <c r="O1518" s="0" t="s">
        <v>1016</v>
      </c>
      <c r="P1518" s="0" t="s">
        <v>9848</v>
      </c>
      <c r="Q1518" s="0" t="n">
        <f aca="false">LOOKUP(A1518,'budget_gross.tsv'!A$2:A$8468,'budget_gross.tsv'!B$2:B$8468)</f>
        <v>60000000</v>
      </c>
      <c r="R1518" s="0" t="n">
        <f aca="false">LOOKUP(A1518,'budget_gross.tsv'!A$2:A$8468,'budget_gross.tsv'!C$2:C$8468)</f>
        <v>26900336</v>
      </c>
      <c r="S1518" s="1" t="n">
        <f aca="false">R1518-Q1518</f>
        <v>-33099664</v>
      </c>
      <c r="T1518" s="2" t="n">
        <f aca="false">Q1518 * 1.33</f>
        <v>79800000</v>
      </c>
      <c r="U1518" s="2" t="n">
        <f aca="false">R1518 * 1.33</f>
        <v>35777446.88</v>
      </c>
      <c r="V1518" s="2" t="n">
        <f aca="false">S1518 * 1.33</f>
        <v>-44022553.12</v>
      </c>
      <c r="W1518" s="1" t="n">
        <f aca="false">R1518/Q1518</f>
        <v>0.448338933333333</v>
      </c>
      <c r="X1518" s="3" t="n">
        <v>1</v>
      </c>
    </row>
    <row r="1519" customFormat="false" ht="15" hidden="false" customHeight="false" outlineLevel="0" collapsed="false">
      <c r="A1519" s="0" t="s">
        <v>9849</v>
      </c>
      <c r="B1519" s="0" t="s">
        <v>9850</v>
      </c>
      <c r="C1519" s="0" t="s">
        <v>9851</v>
      </c>
      <c r="D1519" s="0" t="s">
        <v>9153</v>
      </c>
      <c r="E1519" s="0" t="n">
        <v>7</v>
      </c>
      <c r="F1519" s="0" t="n">
        <v>69</v>
      </c>
      <c r="G1519" s="5" t="n">
        <v>38104</v>
      </c>
      <c r="H1519" s="0" t="s">
        <v>5097</v>
      </c>
      <c r="I1519" s="0" t="s">
        <v>9852</v>
      </c>
      <c r="J1519" s="6" t="n">
        <v>29511</v>
      </c>
      <c r="K1519" s="0" t="s">
        <v>9853</v>
      </c>
      <c r="L1519" s="5" t="n">
        <v>38002</v>
      </c>
      <c r="M1519" s="0" t="s">
        <v>133</v>
      </c>
      <c r="N1519" s="0" t="s">
        <v>9427</v>
      </c>
      <c r="O1519" s="0" t="s">
        <v>9854</v>
      </c>
      <c r="P1519" s="0" t="s">
        <v>9855</v>
      </c>
      <c r="Q1519" s="0" t="n">
        <f aca="false">LOOKUP(A1519,'budget_gross.tsv'!A$2:A$8468,'budget_gross.tsv'!B$2:B$8468)</f>
        <v>3200000</v>
      </c>
      <c r="R1519" s="0" t="n">
        <f aca="false">LOOKUP(A1519,'budget_gross.tsv'!A$2:A$8468,'budget_gross.tsv'!C$2:C$8468)</f>
        <v>8243880</v>
      </c>
      <c r="S1519" s="1" t="n">
        <f aca="false">R1519-Q1519</f>
        <v>5043880</v>
      </c>
      <c r="T1519" s="2" t="n">
        <f aca="false">Q1519 * 1.3</f>
        <v>4160000</v>
      </c>
      <c r="U1519" s="2" t="n">
        <f aca="false">R1519 * 1.3</f>
        <v>10717044</v>
      </c>
      <c r="V1519" s="2" t="n">
        <f aca="false">S1519 * 1.3</f>
        <v>6557044</v>
      </c>
      <c r="W1519" s="1" t="n">
        <f aca="false">R1519/Q1519</f>
        <v>2.5762125</v>
      </c>
      <c r="X1519" s="3" t="n">
        <v>3</v>
      </c>
    </row>
    <row r="1520" customFormat="false" ht="15" hidden="false" customHeight="false" outlineLevel="0" collapsed="false">
      <c r="A1520" s="0" t="s">
        <v>9856</v>
      </c>
      <c r="B1520" s="0" t="s">
        <v>9857</v>
      </c>
      <c r="C1520" s="0" t="s">
        <v>9858</v>
      </c>
      <c r="D1520" s="0" t="s">
        <v>9153</v>
      </c>
      <c r="E1520" s="0" t="n">
        <v>6.6</v>
      </c>
      <c r="F1520" s="0" t="n">
        <v>45</v>
      </c>
      <c r="G1520" s="5" t="n">
        <v>38363</v>
      </c>
      <c r="H1520" s="0" t="s">
        <v>28</v>
      </c>
      <c r="I1520" s="0" t="s">
        <v>9859</v>
      </c>
      <c r="J1520" s="6" t="n">
        <v>170490</v>
      </c>
      <c r="K1520" s="0" t="s">
        <v>9860</v>
      </c>
      <c r="L1520" s="5" t="n">
        <v>38037</v>
      </c>
      <c r="M1520" s="0" t="s">
        <v>98</v>
      </c>
      <c r="N1520" s="0" t="s">
        <v>376</v>
      </c>
      <c r="O1520" s="0" t="s">
        <v>290</v>
      </c>
      <c r="P1520" s="0" t="s">
        <v>9861</v>
      </c>
      <c r="Q1520" s="0" t="n">
        <f aca="false">LOOKUP(A1520,'budget_gross.tsv'!A$2:A$8468,'budget_gross.tsv'!B$2:B$8468)</f>
        <v>25000000</v>
      </c>
      <c r="R1520" s="0" t="n">
        <f aca="false">LOOKUP(A1520,'budget_gross.tsv'!A$2:A$8468,'budget_gross.tsv'!C$2:C$8468)</f>
        <v>17718223</v>
      </c>
      <c r="S1520" s="1" t="n">
        <f aca="false">R1520-Q1520</f>
        <v>-7281777</v>
      </c>
      <c r="T1520" s="2" t="n">
        <f aca="false">Q1520 * 1.3</f>
        <v>32500000</v>
      </c>
      <c r="U1520" s="2" t="n">
        <f aca="false">R1520 * 1.3</f>
        <v>23033689.9</v>
      </c>
      <c r="V1520" s="2" t="n">
        <f aca="false">S1520 * 1.3</f>
        <v>-9466310.1</v>
      </c>
      <c r="W1520" s="1" t="n">
        <f aca="false">R1520/Q1520</f>
        <v>0.70872892</v>
      </c>
      <c r="X1520" s="3" t="n">
        <v>1</v>
      </c>
    </row>
    <row r="1521" customFormat="false" ht="15" hidden="false" customHeight="false" outlineLevel="0" collapsed="false">
      <c r="A1521" s="0" t="s">
        <v>9862</v>
      </c>
      <c r="B1521" s="0" t="s">
        <v>9863</v>
      </c>
      <c r="C1521" s="0" t="s">
        <v>9864</v>
      </c>
      <c r="D1521" s="0" t="s">
        <v>9153</v>
      </c>
      <c r="E1521" s="0" t="n">
        <v>6.2</v>
      </c>
      <c r="F1521" s="0" t="n">
        <v>45</v>
      </c>
      <c r="G1521" s="5" t="n">
        <v>38104</v>
      </c>
      <c r="H1521" s="0" t="s">
        <v>2987</v>
      </c>
      <c r="I1521" s="0" t="s">
        <v>9865</v>
      </c>
      <c r="J1521" s="6" t="n">
        <v>4390</v>
      </c>
      <c r="K1521" s="0" t="s">
        <v>9447</v>
      </c>
      <c r="L1521" s="5" t="n">
        <v>38044</v>
      </c>
      <c r="M1521" s="0" t="s">
        <v>403</v>
      </c>
      <c r="N1521" s="0" t="s">
        <v>9866</v>
      </c>
      <c r="O1521" s="0" t="s">
        <v>429</v>
      </c>
      <c r="P1521" s="0" t="s">
        <v>9867</v>
      </c>
      <c r="Q1521" s="0" t="n">
        <f aca="false">LOOKUP(A1521,'budget_gross.tsv'!A$2:A$8468,'budget_gross.tsv'!B$2:B$8468)</f>
        <v>23000000</v>
      </c>
      <c r="R1521" s="0" t="n">
        <f aca="false">LOOKUP(A1521,'budget_gross.tsv'!A$2:A$8468,'budget_gross.tsv'!C$2:C$8468)</f>
        <v>763044</v>
      </c>
      <c r="S1521" s="1" t="n">
        <f aca="false">R1521-Q1521</f>
        <v>-22236956</v>
      </c>
      <c r="T1521" s="2" t="n">
        <f aca="false">Q1521 * 1.3</f>
        <v>29900000</v>
      </c>
      <c r="U1521" s="2" t="n">
        <f aca="false">R1521 * 1.3</f>
        <v>991957.2</v>
      </c>
      <c r="V1521" s="2" t="n">
        <f aca="false">S1521 * 1.3</f>
        <v>-28908042.8</v>
      </c>
      <c r="W1521" s="1" t="n">
        <f aca="false">R1521/Q1521</f>
        <v>0.0331758260869565</v>
      </c>
      <c r="X1521" s="3" t="n">
        <v>1</v>
      </c>
    </row>
    <row r="1522" customFormat="false" ht="15" hidden="false" customHeight="false" outlineLevel="0" collapsed="false">
      <c r="A1522" s="0" t="s">
        <v>9868</v>
      </c>
      <c r="B1522" s="0" t="s">
        <v>9869</v>
      </c>
      <c r="C1522" s="0" t="s">
        <v>9870</v>
      </c>
      <c r="D1522" s="0" t="s">
        <v>9153</v>
      </c>
      <c r="E1522" s="0" t="n">
        <v>7.3</v>
      </c>
      <c r="F1522" s="0" t="n">
        <v>59</v>
      </c>
      <c r="G1522" s="5" t="n">
        <v>38349</v>
      </c>
      <c r="H1522" s="0" t="s">
        <v>86</v>
      </c>
      <c r="I1522" s="0" t="s">
        <v>9871</v>
      </c>
      <c r="J1522" s="6" t="n">
        <v>205480</v>
      </c>
      <c r="K1522" s="0" t="s">
        <v>2886</v>
      </c>
      <c r="L1522" s="5" t="n">
        <v>38065</v>
      </c>
      <c r="M1522" s="0" t="s">
        <v>133</v>
      </c>
      <c r="N1522" s="0" t="s">
        <v>2010</v>
      </c>
      <c r="O1522" s="0" t="s">
        <v>9872</v>
      </c>
      <c r="P1522" s="0" t="s">
        <v>9873</v>
      </c>
      <c r="Q1522" s="0" t="n">
        <f aca="false">LOOKUP(A1522,'budget_gross.tsv'!A$2:A$8468,'budget_gross.tsv'!B$2:B$8468)</f>
        <v>26000000</v>
      </c>
      <c r="R1522" s="0" t="n">
        <f aca="false">LOOKUP(A1522,'budget_gross.tsv'!A$2:A$8468,'budget_gross.tsv'!C$2:C$8468)</f>
        <v>59020957</v>
      </c>
      <c r="S1522" s="1" t="n">
        <f aca="false">R1522-Q1522</f>
        <v>33020957</v>
      </c>
      <c r="T1522" s="2" t="n">
        <f aca="false">Q1522 * 1.3</f>
        <v>33800000</v>
      </c>
      <c r="U1522" s="2" t="n">
        <f aca="false">R1522 * 1.3</f>
        <v>76727244.1</v>
      </c>
      <c r="V1522" s="2" t="n">
        <f aca="false">S1522 * 1.3</f>
        <v>42927244.1</v>
      </c>
      <c r="W1522" s="1" t="n">
        <f aca="false">R1522/Q1522</f>
        <v>2.27003680769231</v>
      </c>
      <c r="X1522" s="3" t="n">
        <v>3</v>
      </c>
    </row>
    <row r="1523" customFormat="false" ht="15" hidden="false" customHeight="false" outlineLevel="0" collapsed="false">
      <c r="A1523" s="0" t="s">
        <v>9874</v>
      </c>
      <c r="B1523" s="0" t="s">
        <v>9875</v>
      </c>
      <c r="C1523" s="0" t="s">
        <v>9876</v>
      </c>
      <c r="D1523" s="0" t="s">
        <v>9153</v>
      </c>
      <c r="E1523" s="0" t="n">
        <v>8.3</v>
      </c>
      <c r="F1523" s="0" t="n">
        <v>89</v>
      </c>
      <c r="G1523" s="5" t="n">
        <v>38258</v>
      </c>
      <c r="H1523" s="0" t="s">
        <v>1432</v>
      </c>
      <c r="I1523" s="0" t="s">
        <v>9877</v>
      </c>
      <c r="J1523" s="6" t="n">
        <v>729734</v>
      </c>
      <c r="K1523" s="0" t="s">
        <v>5092</v>
      </c>
      <c r="L1523" s="5" t="n">
        <v>38065</v>
      </c>
      <c r="M1523" s="0" t="s">
        <v>2069</v>
      </c>
      <c r="N1523" s="0" t="s">
        <v>6659</v>
      </c>
      <c r="O1523" s="0" t="s">
        <v>9878</v>
      </c>
      <c r="P1523" s="0" t="s">
        <v>9879</v>
      </c>
      <c r="Q1523" s="0" t="n">
        <f aca="false">LOOKUP(A1523,'budget_gross.tsv'!A$2:A$8468,'budget_gross.tsv'!B$2:B$8468)</f>
        <v>20000000</v>
      </c>
      <c r="R1523" s="0" t="n">
        <f aca="false">LOOKUP(A1523,'budget_gross.tsv'!A$2:A$8468,'budget_gross.tsv'!C$2:C$8468)</f>
        <v>34400301</v>
      </c>
      <c r="S1523" s="1" t="n">
        <f aca="false">R1523-Q1523</f>
        <v>14400301</v>
      </c>
      <c r="T1523" s="2" t="n">
        <f aca="false">Q1523 * 1.3</f>
        <v>26000000</v>
      </c>
      <c r="U1523" s="2" t="n">
        <f aca="false">R1523 * 1.3</f>
        <v>44720391.3</v>
      </c>
      <c r="V1523" s="2" t="n">
        <f aca="false">S1523 * 1.3</f>
        <v>18720391.3</v>
      </c>
      <c r="W1523" s="1" t="n">
        <f aca="false">R1523/Q1523</f>
        <v>1.72001505</v>
      </c>
      <c r="X1523" s="3" t="n">
        <v>2</v>
      </c>
    </row>
    <row r="1524" customFormat="false" ht="15" hidden="false" customHeight="false" outlineLevel="0" collapsed="false">
      <c r="A1524" s="0" t="s">
        <v>9880</v>
      </c>
      <c r="B1524" s="0" t="s">
        <v>9881</v>
      </c>
      <c r="C1524" s="0" t="s">
        <v>9882</v>
      </c>
      <c r="D1524" s="0" t="s">
        <v>9153</v>
      </c>
      <c r="E1524" s="0" t="n">
        <v>8</v>
      </c>
      <c r="F1524" s="0" t="n">
        <v>83</v>
      </c>
      <c r="G1524" s="5" t="n">
        <v>38209</v>
      </c>
      <c r="H1524" s="0" t="s">
        <v>5292</v>
      </c>
      <c r="I1524" s="0" t="s">
        <v>9883</v>
      </c>
      <c r="J1524" s="6" t="n">
        <v>551114</v>
      </c>
      <c r="K1524" s="0" t="s">
        <v>9821</v>
      </c>
      <c r="L1524" s="5" t="n">
        <v>38093</v>
      </c>
      <c r="M1524" s="0" t="s">
        <v>705</v>
      </c>
      <c r="N1524" s="0" t="s">
        <v>817</v>
      </c>
      <c r="O1524" s="0" t="s">
        <v>9884</v>
      </c>
      <c r="P1524" s="0" t="s">
        <v>9885</v>
      </c>
      <c r="Q1524" s="0" t="n">
        <f aca="false">LOOKUP(A1524,'budget_gross.tsv'!A$2:A$8468,'budget_gross.tsv'!B$2:B$8468)</f>
        <v>30000000</v>
      </c>
      <c r="R1524" s="0" t="n">
        <f aca="false">LOOKUP(A1524,'budget_gross.tsv'!A$2:A$8468,'budget_gross.tsv'!C$2:C$8468)</f>
        <v>66208183</v>
      </c>
      <c r="S1524" s="1" t="n">
        <f aca="false">R1524-Q1524</f>
        <v>36208183</v>
      </c>
      <c r="T1524" s="2" t="n">
        <f aca="false">Q1524 * 1.3</f>
        <v>39000000</v>
      </c>
      <c r="U1524" s="2" t="n">
        <f aca="false">R1524 * 1.3</f>
        <v>86070637.9</v>
      </c>
      <c r="V1524" s="2" t="n">
        <f aca="false">S1524 * 1.3</f>
        <v>47070637.9</v>
      </c>
      <c r="W1524" s="1" t="n">
        <f aca="false">R1524/Q1524</f>
        <v>2.20693943333333</v>
      </c>
      <c r="X1524" s="3" t="n">
        <v>3</v>
      </c>
    </row>
    <row r="1525" customFormat="false" ht="15" hidden="false" customHeight="false" outlineLevel="0" collapsed="false">
      <c r="A1525" s="0" t="s">
        <v>9886</v>
      </c>
      <c r="B1525" s="0" t="s">
        <v>9887</v>
      </c>
      <c r="C1525" s="0" t="s">
        <v>9888</v>
      </c>
      <c r="D1525" s="0" t="s">
        <v>9153</v>
      </c>
      <c r="E1525" s="0" t="n">
        <v>5.9</v>
      </c>
      <c r="F1525" s="0" t="n">
        <v>37</v>
      </c>
      <c r="G1525" s="5" t="n">
        <v>38454</v>
      </c>
      <c r="H1525" s="0" t="s">
        <v>194</v>
      </c>
      <c r="I1525" s="0" t="s">
        <v>9889</v>
      </c>
      <c r="J1525" s="6" t="n">
        <v>17132</v>
      </c>
      <c r="K1525" s="0" t="s">
        <v>9575</v>
      </c>
      <c r="L1525" s="5" t="n">
        <v>38226</v>
      </c>
      <c r="M1525" s="0" t="s">
        <v>258</v>
      </c>
      <c r="N1525" s="0" t="s">
        <v>1006</v>
      </c>
      <c r="O1525" s="0" t="s">
        <v>28</v>
      </c>
      <c r="P1525" s="0" t="s">
        <v>9890</v>
      </c>
      <c r="Q1525" s="0" t="n">
        <f aca="false">LOOKUP(A1525,'budget_gross.tsv'!A$2:A$8468,'budget_gross.tsv'!B$2:B$8468)</f>
        <v>27000000</v>
      </c>
      <c r="R1525" s="0" t="n">
        <f aca="false">LOOKUP(A1525,'budget_gross.tsv'!A$2:A$8468,'budget_gross.tsv'!C$2:C$8468)</f>
        <v>8725813</v>
      </c>
      <c r="S1525" s="1" t="n">
        <f aca="false">R1525-Q1525</f>
        <v>-18274187</v>
      </c>
      <c r="T1525" s="2" t="n">
        <f aca="false">Q1525 * 1.3</f>
        <v>35100000</v>
      </c>
      <c r="U1525" s="2" t="n">
        <f aca="false">R1525 * 1.3</f>
        <v>11343556.9</v>
      </c>
      <c r="V1525" s="2" t="n">
        <f aca="false">S1525 * 1.3</f>
        <v>-23756443.1</v>
      </c>
      <c r="W1525" s="1" t="n">
        <f aca="false">R1525/Q1525</f>
        <v>0.323178259259259</v>
      </c>
      <c r="X1525" s="3" t="n">
        <v>1</v>
      </c>
    </row>
    <row r="1526" customFormat="false" ht="15" hidden="false" customHeight="false" outlineLevel="0" collapsed="false">
      <c r="A1526" s="0" t="s">
        <v>9891</v>
      </c>
      <c r="B1526" s="0" t="s">
        <v>9892</v>
      </c>
      <c r="C1526" s="0" t="s">
        <v>9893</v>
      </c>
      <c r="D1526" s="0" t="s">
        <v>9153</v>
      </c>
      <c r="E1526" s="0" t="n">
        <v>6.2</v>
      </c>
      <c r="F1526" s="0" t="n">
        <v>35</v>
      </c>
      <c r="G1526" s="5" t="n">
        <v>39329</v>
      </c>
      <c r="H1526" s="0" t="s">
        <v>1397</v>
      </c>
      <c r="I1526" s="0" t="s">
        <v>9894</v>
      </c>
      <c r="J1526" s="6" t="n">
        <v>164300</v>
      </c>
      <c r="K1526" s="0" t="s">
        <v>9895</v>
      </c>
      <c r="L1526" s="5" t="n">
        <v>38240</v>
      </c>
      <c r="M1526" s="0" t="s">
        <v>272</v>
      </c>
      <c r="N1526" s="0" t="s">
        <v>5007</v>
      </c>
      <c r="O1526" s="0" t="s">
        <v>9896</v>
      </c>
      <c r="P1526" s="0" t="s">
        <v>9897</v>
      </c>
      <c r="Q1526" s="0" t="n">
        <f aca="false">LOOKUP(A1526,'budget_gross.tsv'!A$2:A$8468,'budget_gross.tsv'!B$2:B$8468)</f>
        <v>45000000</v>
      </c>
      <c r="R1526" s="0" t="n">
        <f aca="false">LOOKUP(A1526,'budget_gross.tsv'!A$2:A$8468,'budget_gross.tsv'!C$2:C$8468)</f>
        <v>51201453</v>
      </c>
      <c r="S1526" s="1" t="n">
        <f aca="false">R1526-Q1526</f>
        <v>6201453</v>
      </c>
      <c r="T1526" s="2" t="n">
        <f aca="false">Q1526 * 1.3</f>
        <v>58500000</v>
      </c>
      <c r="U1526" s="2" t="n">
        <f aca="false">R1526 * 1.3</f>
        <v>66561888.9</v>
      </c>
      <c r="V1526" s="2" t="n">
        <f aca="false">S1526 * 1.3</f>
        <v>8061888.9</v>
      </c>
      <c r="W1526" s="1" t="n">
        <f aca="false">R1526/Q1526</f>
        <v>1.13781006666667</v>
      </c>
      <c r="X1526" s="3" t="n">
        <v>2</v>
      </c>
    </row>
    <row r="1527" customFormat="false" ht="15" hidden="false" customHeight="false" outlineLevel="0" collapsed="false">
      <c r="A1527" s="0" t="s">
        <v>9898</v>
      </c>
      <c r="B1527" s="0" t="s">
        <v>9899</v>
      </c>
      <c r="C1527" s="0" t="s">
        <v>9900</v>
      </c>
      <c r="D1527" s="0" t="s">
        <v>9153</v>
      </c>
      <c r="E1527" s="0" t="n">
        <v>4.9</v>
      </c>
      <c r="F1527" s="0" t="n">
        <v>46</v>
      </c>
      <c r="G1527" s="5" t="n">
        <v>38510</v>
      </c>
      <c r="H1527" s="0" t="s">
        <v>1432</v>
      </c>
      <c r="I1527" s="0" t="s">
        <v>9901</v>
      </c>
      <c r="J1527" s="6" t="n">
        <v>30657</v>
      </c>
      <c r="K1527" s="0" t="s">
        <v>9902</v>
      </c>
      <c r="L1527" s="5" t="n">
        <v>38303</v>
      </c>
      <c r="M1527" s="0" t="s">
        <v>89</v>
      </c>
      <c r="N1527" s="0" t="s">
        <v>6872</v>
      </c>
      <c r="O1527" s="0" t="s">
        <v>959</v>
      </c>
      <c r="P1527" s="0" t="s">
        <v>9903</v>
      </c>
      <c r="Q1527" s="0" t="n">
        <f aca="false">LOOKUP(A1527,'budget_gross.tsv'!A$2:A$8468,'budget_gross.tsv'!B$2:B$8468)</f>
        <v>12000000</v>
      </c>
      <c r="R1527" s="0" t="n">
        <f aca="false">LOOKUP(A1527,'budget_gross.tsv'!A$2:A$8468,'budget_gross.tsv'!C$2:C$8468)</f>
        <v>17083732</v>
      </c>
      <c r="S1527" s="1" t="n">
        <f aca="false">R1527-Q1527</f>
        <v>5083732</v>
      </c>
      <c r="T1527" s="2" t="n">
        <f aca="false">Q1527 * 1.3</f>
        <v>15600000</v>
      </c>
      <c r="U1527" s="2" t="n">
        <f aca="false">R1527 * 1.3</f>
        <v>22208851.6</v>
      </c>
      <c r="V1527" s="2" t="n">
        <f aca="false">S1527 * 1.3</f>
        <v>6608851.6</v>
      </c>
      <c r="W1527" s="1" t="n">
        <f aca="false">R1527/Q1527</f>
        <v>1.42364433333333</v>
      </c>
      <c r="X1527" s="3" t="n">
        <v>2</v>
      </c>
    </row>
    <row r="1528" customFormat="false" ht="15" hidden="false" customHeight="false" outlineLevel="0" collapsed="false">
      <c r="A1528" s="0" t="s">
        <v>9904</v>
      </c>
      <c r="B1528" s="0" t="s">
        <v>9905</v>
      </c>
      <c r="C1528" s="0" t="s">
        <v>9906</v>
      </c>
      <c r="D1528" s="0" t="s">
        <v>9153</v>
      </c>
      <c r="E1528" s="0" t="n">
        <v>5.9</v>
      </c>
      <c r="F1528" s="0" t="n">
        <v>38</v>
      </c>
      <c r="G1528" s="5" t="n">
        <v>38468</v>
      </c>
      <c r="H1528" s="0" t="s">
        <v>2187</v>
      </c>
      <c r="I1528" s="0" t="s">
        <v>9907</v>
      </c>
      <c r="J1528" s="6" t="n">
        <v>142898</v>
      </c>
      <c r="K1528" s="0" t="s">
        <v>5475</v>
      </c>
      <c r="L1528" s="5" t="n">
        <v>38329</v>
      </c>
      <c r="M1528" s="0" t="s">
        <v>756</v>
      </c>
      <c r="N1528" s="0" t="s">
        <v>4630</v>
      </c>
      <c r="O1528" s="0" t="s">
        <v>90</v>
      </c>
      <c r="P1528" s="0" t="s">
        <v>9908</v>
      </c>
      <c r="Q1528" s="0" t="n">
        <f aca="false">LOOKUP(A1528,'budget_gross.tsv'!A$2:A$8468,'budget_gross.tsv'!B$2:B$8468)</f>
        <v>65000000</v>
      </c>
      <c r="R1528" s="0" t="n">
        <f aca="false">LOOKUP(A1528,'budget_gross.tsv'!A$2:A$8468,'budget_gross.tsv'!C$2:C$8468)</f>
        <v>52411906</v>
      </c>
      <c r="S1528" s="1" t="n">
        <f aca="false">R1528-Q1528</f>
        <v>-12588094</v>
      </c>
      <c r="T1528" s="2" t="n">
        <f aca="false">Q1528 * 1.3</f>
        <v>84500000</v>
      </c>
      <c r="U1528" s="2" t="n">
        <f aca="false">R1528 * 1.3</f>
        <v>68135477.8</v>
      </c>
      <c r="V1528" s="2" t="n">
        <f aca="false">S1528 * 1.3</f>
        <v>-16364522.2</v>
      </c>
      <c r="W1528" s="1" t="n">
        <f aca="false">R1528/Q1528</f>
        <v>0.806337015384615</v>
      </c>
      <c r="X1528" s="3" t="n">
        <v>1</v>
      </c>
    </row>
    <row r="1529" customFormat="false" ht="15" hidden="false" customHeight="false" outlineLevel="0" collapsed="false">
      <c r="A1529" s="0" t="s">
        <v>9909</v>
      </c>
      <c r="B1529" s="0" t="s">
        <v>9910</v>
      </c>
      <c r="C1529" s="0" t="s">
        <v>9911</v>
      </c>
      <c r="D1529" s="0" t="s">
        <v>9153</v>
      </c>
      <c r="E1529" s="0" t="n">
        <v>6.6</v>
      </c>
      <c r="F1529" s="0" t="n">
        <v>62</v>
      </c>
      <c r="G1529" s="5" t="n">
        <v>38797</v>
      </c>
      <c r="H1529" s="0" t="s">
        <v>460</v>
      </c>
      <c r="I1529" s="0" t="s">
        <v>9912</v>
      </c>
      <c r="J1529" s="6" t="n">
        <v>2174</v>
      </c>
      <c r="K1529" s="0" t="s">
        <v>9913</v>
      </c>
      <c r="L1529" s="5" t="n">
        <v>38353</v>
      </c>
      <c r="M1529" s="0" t="s">
        <v>60</v>
      </c>
      <c r="N1529" s="0" t="s">
        <v>394</v>
      </c>
      <c r="O1529" s="0" t="s">
        <v>1167</v>
      </c>
      <c r="P1529" s="0" t="s">
        <v>9914</v>
      </c>
      <c r="Q1529" s="0" t="n">
        <f aca="false">LOOKUP(A1529,'budget_gross.tsv'!A$2:A$8468,'budget_gross.tsv'!B$2:B$8468)</f>
        <v>4000000</v>
      </c>
      <c r="R1529" s="0" t="n">
        <f aca="false">LOOKUP(A1529,'budget_gross.tsv'!A$2:A$8468,'budget_gross.tsv'!C$2:C$8468)</f>
        <v>342297</v>
      </c>
      <c r="S1529" s="1" t="n">
        <f aca="false">R1529-Q1529</f>
        <v>-3657703</v>
      </c>
      <c r="T1529" s="2" t="n">
        <f aca="false">Q1529 * 1.26</f>
        <v>5040000</v>
      </c>
      <c r="U1529" s="2" t="n">
        <f aca="false">R1529 * 1.26</f>
        <v>431294.22</v>
      </c>
      <c r="V1529" s="2" t="n">
        <f aca="false">S1529 * 1.26</f>
        <v>-4608705.78</v>
      </c>
      <c r="W1529" s="1" t="n">
        <f aca="false">R1529/Q1529</f>
        <v>0.08557425</v>
      </c>
      <c r="X1529" s="3" t="n">
        <v>1</v>
      </c>
    </row>
    <row r="1530" customFormat="false" ht="15" hidden="false" customHeight="false" outlineLevel="0" collapsed="false">
      <c r="A1530" s="0" t="s">
        <v>9915</v>
      </c>
      <c r="B1530" s="0" t="s">
        <v>9916</v>
      </c>
      <c r="C1530" s="0" t="s">
        <v>9917</v>
      </c>
      <c r="D1530" s="0" t="s">
        <v>9153</v>
      </c>
      <c r="E1530" s="0" t="n">
        <v>6.9</v>
      </c>
      <c r="F1530" s="0" t="n">
        <v>63</v>
      </c>
      <c r="G1530" s="5" t="n">
        <v>38559</v>
      </c>
      <c r="H1530" s="0" t="s">
        <v>2187</v>
      </c>
      <c r="I1530" s="0" t="s">
        <v>9918</v>
      </c>
      <c r="J1530" s="6" t="n">
        <v>19659</v>
      </c>
      <c r="K1530" s="0" t="s">
        <v>8117</v>
      </c>
      <c r="L1530" s="5" t="n">
        <v>38443</v>
      </c>
      <c r="M1530" s="0" t="s">
        <v>355</v>
      </c>
      <c r="N1530" s="0" t="s">
        <v>356</v>
      </c>
      <c r="O1530" s="0" t="s">
        <v>9919</v>
      </c>
      <c r="P1530" s="0" t="s">
        <v>9920</v>
      </c>
      <c r="Q1530" s="0" t="n">
        <f aca="false">LOOKUP(A1530,'budget_gross.tsv'!A$2:A$8468,'budget_gross.tsv'!B$2:B$8468)</f>
        <v>9000000</v>
      </c>
      <c r="R1530" s="0" t="n">
        <f aca="false">LOOKUP(A1530,'budget_gross.tsv'!A$2:A$8468,'budget_gross.tsv'!C$2:C$8468)</f>
        <v>18761993</v>
      </c>
      <c r="S1530" s="1" t="n">
        <f aca="false">R1530-Q1530</f>
        <v>9761993</v>
      </c>
      <c r="T1530" s="2" t="n">
        <f aca="false">Q1530 * 1.26</f>
        <v>11340000</v>
      </c>
      <c r="U1530" s="2" t="n">
        <f aca="false">R1530 * 1.26</f>
        <v>23640111.18</v>
      </c>
      <c r="V1530" s="2" t="n">
        <f aca="false">S1530 * 1.26</f>
        <v>12300111.18</v>
      </c>
      <c r="W1530" s="1" t="n">
        <f aca="false">R1530/Q1530</f>
        <v>2.08466588888889</v>
      </c>
      <c r="X1530" s="3" t="n">
        <v>3</v>
      </c>
    </row>
    <row r="1531" customFormat="false" ht="15" hidden="false" customHeight="false" outlineLevel="0" collapsed="false">
      <c r="A1531" s="0" t="s">
        <v>9921</v>
      </c>
      <c r="B1531" s="0" t="s">
        <v>9922</v>
      </c>
      <c r="C1531" s="0" t="s">
        <v>9923</v>
      </c>
      <c r="D1531" s="0" t="s">
        <v>9153</v>
      </c>
      <c r="E1531" s="0" t="n">
        <v>7.8</v>
      </c>
      <c r="F1531" s="0" t="n">
        <v>78</v>
      </c>
      <c r="G1531" s="5" t="n">
        <v>38573</v>
      </c>
      <c r="H1531" s="0" t="s">
        <v>2987</v>
      </c>
      <c r="I1531" s="0" t="s">
        <v>9924</v>
      </c>
      <c r="J1531" s="6" t="n">
        <v>106223</v>
      </c>
      <c r="K1531" s="0" t="s">
        <v>9925</v>
      </c>
      <c r="L1531" s="5" t="n">
        <v>38464</v>
      </c>
      <c r="M1531" s="0" t="s">
        <v>258</v>
      </c>
      <c r="N1531" s="0" t="s">
        <v>634</v>
      </c>
      <c r="O1531" s="0" t="s">
        <v>9926</v>
      </c>
      <c r="P1531" s="0" t="s">
        <v>9927</v>
      </c>
      <c r="Q1531" s="0" t="n">
        <f aca="false">LOOKUP(A1531,'budget_gross.tsv'!A$2:A$8468,'budget_gross.tsv'!B$2:B$8468)</f>
        <v>20000000</v>
      </c>
      <c r="R1531" s="0" t="n">
        <f aca="false">LOOKUP(A1531,'budget_gross.tsv'!A$2:A$8468,'budget_gross.tsv'!C$2:C$8468)</f>
        <v>17108591</v>
      </c>
      <c r="S1531" s="1" t="n">
        <f aca="false">R1531-Q1531</f>
        <v>-2891409</v>
      </c>
      <c r="T1531" s="2" t="n">
        <f aca="false">Q1531 * 1.26</f>
        <v>25200000</v>
      </c>
      <c r="U1531" s="2" t="n">
        <f aca="false">R1531 * 1.26</f>
        <v>21556824.66</v>
      </c>
      <c r="V1531" s="2" t="n">
        <f aca="false">S1531 * 1.26</f>
        <v>-3643175.34</v>
      </c>
      <c r="W1531" s="1" t="n">
        <f aca="false">R1531/Q1531</f>
        <v>0.85542955</v>
      </c>
      <c r="X1531" s="3" t="n">
        <v>1</v>
      </c>
    </row>
    <row r="1532" customFormat="false" ht="15" hidden="false" customHeight="false" outlineLevel="0" collapsed="false">
      <c r="A1532" s="0" t="s">
        <v>9928</v>
      </c>
      <c r="B1532" s="0" t="s">
        <v>9929</v>
      </c>
      <c r="C1532" s="0" t="s">
        <v>9930</v>
      </c>
      <c r="D1532" s="0" t="s">
        <v>9153</v>
      </c>
      <c r="E1532" s="0" t="n">
        <v>5.8</v>
      </c>
      <c r="F1532" s="0" t="n">
        <v>38</v>
      </c>
      <c r="G1532" s="5" t="n">
        <v>38895</v>
      </c>
      <c r="H1532" s="0" t="s">
        <v>255</v>
      </c>
      <c r="I1532" s="0" t="s">
        <v>9931</v>
      </c>
      <c r="J1532" s="6" t="n">
        <v>2089</v>
      </c>
      <c r="K1532" s="0" t="s">
        <v>9932</v>
      </c>
      <c r="L1532" s="5" t="n">
        <v>38520</v>
      </c>
      <c r="M1532" s="0" t="s">
        <v>427</v>
      </c>
      <c r="N1532" s="0" t="s">
        <v>437</v>
      </c>
      <c r="O1532" s="0" t="s">
        <v>28</v>
      </c>
      <c r="P1532" s="0" t="s">
        <v>9933</v>
      </c>
      <c r="Q1532" s="0" t="n">
        <f aca="false">LOOKUP(A1532,'budget_gross.tsv'!A$2:A$8468,'budget_gross.tsv'!B$2:B$8468)</f>
        <v>1700000</v>
      </c>
      <c r="R1532" s="0" t="n">
        <f aca="false">LOOKUP(A1532,'budget_gross.tsv'!A$2:A$8468,'budget_gross.tsv'!C$2:C$8468)</f>
        <v>39729</v>
      </c>
      <c r="S1532" s="1" t="n">
        <f aca="false">R1532-Q1532</f>
        <v>-1660271</v>
      </c>
      <c r="T1532" s="2" t="n">
        <f aca="false">Q1532 * 1.26</f>
        <v>2142000</v>
      </c>
      <c r="U1532" s="2" t="n">
        <f aca="false">R1532 * 1.26</f>
        <v>50058.54</v>
      </c>
      <c r="V1532" s="2" t="n">
        <f aca="false">S1532 * 1.26</f>
        <v>-2091941.46</v>
      </c>
      <c r="W1532" s="1" t="n">
        <f aca="false">R1532/Q1532</f>
        <v>0.02337</v>
      </c>
      <c r="X1532" s="3" t="n">
        <v>1</v>
      </c>
    </row>
    <row r="1533" customFormat="false" ht="15" hidden="false" customHeight="false" outlineLevel="0" collapsed="false">
      <c r="A1533" s="0" t="s">
        <v>9934</v>
      </c>
      <c r="B1533" s="0" t="s">
        <v>9935</v>
      </c>
      <c r="C1533" s="0" t="s">
        <v>9936</v>
      </c>
      <c r="D1533" s="0" t="s">
        <v>9153</v>
      </c>
      <c r="E1533" s="0" t="n">
        <v>7.1</v>
      </c>
      <c r="F1533" s="0" t="n">
        <v>73</v>
      </c>
      <c r="G1533" s="5" t="n">
        <v>38699</v>
      </c>
      <c r="H1533" s="0" t="s">
        <v>86</v>
      </c>
      <c r="I1533" s="0" t="s">
        <v>9937</v>
      </c>
      <c r="J1533" s="6" t="n">
        <v>332829</v>
      </c>
      <c r="K1533" s="0" t="s">
        <v>9938</v>
      </c>
      <c r="L1533" s="5" t="n">
        <v>38583</v>
      </c>
      <c r="M1533" s="0" t="s">
        <v>1874</v>
      </c>
      <c r="N1533" s="0" t="s">
        <v>428</v>
      </c>
      <c r="O1533" s="0" t="s">
        <v>9939</v>
      </c>
      <c r="P1533" s="0" t="s">
        <v>9940</v>
      </c>
      <c r="Q1533" s="0" t="n">
        <f aca="false">LOOKUP(A1533,'budget_gross.tsv'!A$2:A$8468,'budget_gross.tsv'!B$2:B$8468)</f>
        <v>26000000</v>
      </c>
      <c r="R1533" s="0" t="n">
        <f aca="false">LOOKUP(A1533,'budget_gross.tsv'!A$2:A$8468,'budget_gross.tsv'!C$2:C$8468)</f>
        <v>109449237</v>
      </c>
      <c r="S1533" s="1" t="n">
        <f aca="false">R1533-Q1533</f>
        <v>83449237</v>
      </c>
      <c r="T1533" s="2" t="n">
        <f aca="false">Q1533 * 1.26</f>
        <v>32760000</v>
      </c>
      <c r="U1533" s="2" t="n">
        <f aca="false">R1533 * 1.26</f>
        <v>137906038.62</v>
      </c>
      <c r="V1533" s="2" t="n">
        <f aca="false">S1533 * 1.26</f>
        <v>105146038.62</v>
      </c>
      <c r="W1533" s="1" t="n">
        <f aca="false">R1533/Q1533</f>
        <v>4.20958603846154</v>
      </c>
      <c r="X1533" s="3" t="n">
        <v>4</v>
      </c>
    </row>
    <row r="1534" customFormat="false" ht="15" hidden="false" customHeight="false" outlineLevel="0" collapsed="false">
      <c r="A1534" s="0" t="s">
        <v>9941</v>
      </c>
      <c r="B1534" s="0" t="s">
        <v>9942</v>
      </c>
      <c r="C1534" s="0" t="s">
        <v>9943</v>
      </c>
      <c r="D1534" s="0" t="s">
        <v>9153</v>
      </c>
      <c r="E1534" s="0" t="n">
        <v>7.2</v>
      </c>
      <c r="F1534" s="0" t="n">
        <v>79</v>
      </c>
      <c r="G1534" s="5" t="n">
        <v>38720</v>
      </c>
      <c r="H1534" s="0" t="s">
        <v>1432</v>
      </c>
      <c r="I1534" s="0" t="s">
        <v>9944</v>
      </c>
      <c r="J1534" s="6" t="n">
        <v>86219</v>
      </c>
      <c r="K1534" s="0" t="s">
        <v>9945</v>
      </c>
      <c r="L1534" s="5" t="n">
        <v>38590</v>
      </c>
      <c r="M1534" s="0" t="s">
        <v>232</v>
      </c>
      <c r="N1534" s="0" t="s">
        <v>9663</v>
      </c>
      <c r="O1534" s="0" t="s">
        <v>1826</v>
      </c>
      <c r="P1534" s="0" t="s">
        <v>9946</v>
      </c>
      <c r="Q1534" s="0" t="n">
        <f aca="false">LOOKUP(A1534,'budget_gross.tsv'!A$2:A$8468,'budget_gross.tsv'!B$2:B$8468)</f>
        <v>10000000</v>
      </c>
      <c r="R1534" s="0" t="n">
        <f aca="false">LOOKUP(A1534,'budget_gross.tsv'!A$2:A$8468,'budget_gross.tsv'!C$2:C$8468)</f>
        <v>13744960</v>
      </c>
      <c r="S1534" s="1" t="n">
        <f aca="false">R1534-Q1534</f>
        <v>3744960</v>
      </c>
      <c r="T1534" s="2" t="n">
        <f aca="false">Q1534 * 1.26</f>
        <v>12600000</v>
      </c>
      <c r="U1534" s="2" t="n">
        <f aca="false">R1534 * 1.26</f>
        <v>17318649.6</v>
      </c>
      <c r="V1534" s="2" t="n">
        <f aca="false">S1534 * 1.26</f>
        <v>4718649.6</v>
      </c>
      <c r="W1534" s="1" t="n">
        <f aca="false">R1534/Q1534</f>
        <v>1.374496</v>
      </c>
      <c r="X1534" s="3" t="n">
        <v>2</v>
      </c>
    </row>
    <row r="1535" customFormat="false" ht="15" hidden="false" customHeight="false" outlineLevel="0" collapsed="false">
      <c r="A1535" s="0" t="s">
        <v>9947</v>
      </c>
      <c r="B1535" s="0" t="s">
        <v>9948</v>
      </c>
      <c r="C1535" s="0" t="s">
        <v>9949</v>
      </c>
      <c r="D1535" s="0" t="s">
        <v>9153</v>
      </c>
      <c r="E1535" s="0" t="n">
        <v>6.2</v>
      </c>
      <c r="F1535" s="0" t="n">
        <v>50</v>
      </c>
      <c r="G1535" s="5" t="n">
        <v>38734</v>
      </c>
      <c r="H1535" s="0" t="s">
        <v>86</v>
      </c>
      <c r="I1535" s="0" t="s">
        <v>9950</v>
      </c>
      <c r="J1535" s="6" t="n">
        <v>38532</v>
      </c>
      <c r="K1535" s="0" t="s">
        <v>5345</v>
      </c>
      <c r="L1535" s="5" t="n">
        <v>38632</v>
      </c>
      <c r="M1535" s="0" t="s">
        <v>972</v>
      </c>
      <c r="N1535" s="0" t="s">
        <v>9951</v>
      </c>
      <c r="O1535" s="0" t="s">
        <v>290</v>
      </c>
      <c r="P1535" s="0" t="s">
        <v>9952</v>
      </c>
      <c r="Q1535" s="0" t="n">
        <f aca="false">LOOKUP(A1535,'budget_gross.tsv'!A$2:A$8468,'budget_gross.tsv'!B$2:B$8468)</f>
        <v>20000000</v>
      </c>
      <c r="R1535" s="0" t="n">
        <f aca="false">LOOKUP(A1535,'budget_gross.tsv'!A$2:A$8468,'budget_gross.tsv'!C$2:C$8468)</f>
        <v>22862049</v>
      </c>
      <c r="S1535" s="1" t="n">
        <f aca="false">R1535-Q1535</f>
        <v>2862049</v>
      </c>
      <c r="T1535" s="2" t="n">
        <f aca="false">Q1535 * 1.26</f>
        <v>25200000</v>
      </c>
      <c r="U1535" s="2" t="n">
        <f aca="false">R1535 * 1.26</f>
        <v>28806181.74</v>
      </c>
      <c r="V1535" s="2" t="n">
        <f aca="false">S1535 * 1.26</f>
        <v>3606181.74</v>
      </c>
      <c r="W1535" s="1" t="n">
        <f aca="false">R1535/Q1535</f>
        <v>1.14310245</v>
      </c>
      <c r="X1535" s="3" t="n">
        <v>2</v>
      </c>
    </row>
    <row r="1536" customFormat="false" ht="15" hidden="false" customHeight="false" outlineLevel="0" collapsed="false">
      <c r="A1536" s="0" t="s">
        <v>9953</v>
      </c>
      <c r="B1536" s="0" t="s">
        <v>9954</v>
      </c>
      <c r="C1536" s="0" t="s">
        <v>9955</v>
      </c>
      <c r="D1536" s="0" t="s">
        <v>9153</v>
      </c>
      <c r="E1536" s="0" t="n">
        <v>6.6</v>
      </c>
      <c r="F1536" s="0" t="n">
        <v>40</v>
      </c>
      <c r="G1536" s="5" t="n">
        <v>38762</v>
      </c>
      <c r="H1536" s="0" t="s">
        <v>5097</v>
      </c>
      <c r="I1536" s="0" t="s">
        <v>9956</v>
      </c>
      <c r="J1536" s="6" t="n">
        <v>200115</v>
      </c>
      <c r="K1536" s="0" t="s">
        <v>9957</v>
      </c>
      <c r="L1536" s="5" t="n">
        <v>38653</v>
      </c>
      <c r="M1536" s="0" t="s">
        <v>98</v>
      </c>
      <c r="N1536" s="0" t="s">
        <v>4412</v>
      </c>
      <c r="O1536" s="0" t="s">
        <v>5959</v>
      </c>
      <c r="P1536" s="0" t="s">
        <v>9958</v>
      </c>
      <c r="Q1536" s="0" t="n">
        <f aca="false">LOOKUP(A1536,'budget_gross.tsv'!A$2:A$8468,'budget_gross.tsv'!B$2:B$8468)</f>
        <v>4000000</v>
      </c>
      <c r="R1536" s="0" t="n">
        <f aca="false">LOOKUP(A1536,'budget_gross.tsv'!A$2:A$8468,'budget_gross.tsv'!C$2:C$8468)</f>
        <v>87039965</v>
      </c>
      <c r="S1536" s="1" t="n">
        <f aca="false">R1536-Q1536</f>
        <v>83039965</v>
      </c>
      <c r="T1536" s="2" t="n">
        <f aca="false">Q1536 * 1.26</f>
        <v>5040000</v>
      </c>
      <c r="U1536" s="2" t="n">
        <f aca="false">R1536 * 1.26</f>
        <v>109670355.9</v>
      </c>
      <c r="V1536" s="2" t="n">
        <f aca="false">S1536 * 1.26</f>
        <v>104630355.9</v>
      </c>
      <c r="W1536" s="1" t="n">
        <f aca="false">R1536/Q1536</f>
        <v>21.75999125</v>
      </c>
      <c r="X1536" s="3" t="n">
        <v>4</v>
      </c>
    </row>
    <row r="1537" customFormat="false" ht="15" hidden="false" customHeight="false" outlineLevel="0" collapsed="false">
      <c r="A1537" s="0" t="s">
        <v>9959</v>
      </c>
      <c r="B1537" s="0" t="s">
        <v>9960</v>
      </c>
      <c r="C1537" s="0" t="s">
        <v>9961</v>
      </c>
      <c r="D1537" s="0" t="s">
        <v>9153</v>
      </c>
      <c r="E1537" s="0" t="n">
        <v>6.6</v>
      </c>
      <c r="F1537" s="0" t="n">
        <v>54</v>
      </c>
      <c r="G1537" s="5" t="n">
        <v>38938</v>
      </c>
      <c r="H1537" s="0" t="s">
        <v>391</v>
      </c>
      <c r="I1537" s="0" t="s">
        <v>9962</v>
      </c>
      <c r="J1537" s="6" t="n">
        <v>7133</v>
      </c>
      <c r="K1537" s="0" t="s">
        <v>9963</v>
      </c>
      <c r="L1537" s="5" t="n">
        <v>38672</v>
      </c>
      <c r="M1537" s="0" t="s">
        <v>1512</v>
      </c>
      <c r="N1537" s="0" t="s">
        <v>356</v>
      </c>
      <c r="O1537" s="0" t="s">
        <v>189</v>
      </c>
      <c r="P1537" s="0" t="s">
        <v>9964</v>
      </c>
      <c r="Q1537" s="0" t="n">
        <f aca="false">LOOKUP(A1537,'budget_gross.tsv'!A$2:A$8468,'budget_gross.tsv'!B$2:B$8468)</f>
        <v>500000</v>
      </c>
      <c r="R1537" s="0" t="n">
        <f aca="false">LOOKUP(A1537,'budget_gross.tsv'!A$2:A$8468,'budget_gross.tsv'!C$2:C$8468)</f>
        <v>154077</v>
      </c>
      <c r="S1537" s="1" t="n">
        <f aca="false">R1537-Q1537</f>
        <v>-345923</v>
      </c>
      <c r="T1537" s="2" t="n">
        <f aca="false">Q1537 * 1.26</f>
        <v>630000</v>
      </c>
      <c r="U1537" s="2" t="n">
        <f aca="false">R1537 * 1.26</f>
        <v>194137.02</v>
      </c>
      <c r="V1537" s="2" t="n">
        <f aca="false">S1537 * 1.26</f>
        <v>-435862.98</v>
      </c>
      <c r="W1537" s="1" t="n">
        <f aca="false">R1537/Q1537</f>
        <v>0.308154</v>
      </c>
      <c r="X1537" s="3" t="n">
        <v>1</v>
      </c>
    </row>
    <row r="1538" customFormat="false" ht="15" hidden="false" customHeight="false" outlineLevel="0" collapsed="false">
      <c r="A1538" s="0" t="s">
        <v>9965</v>
      </c>
      <c r="B1538" s="0" t="s">
        <v>9966</v>
      </c>
      <c r="C1538" s="0" t="s">
        <v>9967</v>
      </c>
      <c r="D1538" s="0" t="s">
        <v>9153</v>
      </c>
      <c r="E1538" s="0" t="n">
        <v>6.3</v>
      </c>
      <c r="F1538" s="0" t="n">
        <v>62</v>
      </c>
      <c r="G1538" s="5" t="n">
        <v>38566</v>
      </c>
      <c r="H1538" s="0" t="s">
        <v>28</v>
      </c>
      <c r="I1538" s="0" t="s">
        <v>9968</v>
      </c>
      <c r="J1538" s="6" t="n">
        <v>21488</v>
      </c>
      <c r="K1538" s="0" t="s">
        <v>5639</v>
      </c>
      <c r="L1538" s="5" t="n">
        <v>38679</v>
      </c>
      <c r="M1538" s="0" t="s">
        <v>60</v>
      </c>
      <c r="N1538" s="0" t="s">
        <v>729</v>
      </c>
      <c r="O1538" s="0" t="s">
        <v>290</v>
      </c>
      <c r="P1538" s="0" t="s">
        <v>9969</v>
      </c>
      <c r="Q1538" s="0" t="n">
        <f aca="false">LOOKUP(A1538,'budget_gross.tsv'!A$2:A$8468,'budget_gross.tsv'!B$2:B$8468)</f>
        <v>16000000</v>
      </c>
      <c r="R1538" s="0" t="n">
        <f aca="false">LOOKUP(A1538,'budget_gross.tsv'!A$2:A$8468,'budget_gross.tsv'!C$2:C$8468)</f>
        <v>8819059</v>
      </c>
      <c r="S1538" s="1" t="n">
        <f aca="false">R1538-Q1538</f>
        <v>-7180941</v>
      </c>
      <c r="T1538" s="2" t="n">
        <f aca="false">Q1538 * 1.26</f>
        <v>20160000</v>
      </c>
      <c r="U1538" s="2" t="n">
        <f aca="false">R1538 * 1.26</f>
        <v>11112014.34</v>
      </c>
      <c r="V1538" s="2" t="n">
        <f aca="false">S1538 * 1.26</f>
        <v>-9047985.66</v>
      </c>
      <c r="W1538" s="1" t="n">
        <f aca="false">R1538/Q1538</f>
        <v>0.5511911875</v>
      </c>
      <c r="X1538" s="3" t="n">
        <v>1</v>
      </c>
    </row>
    <row r="1539" customFormat="false" ht="15" hidden="false" customHeight="false" outlineLevel="0" collapsed="false">
      <c r="A1539" s="0" t="s">
        <v>9970</v>
      </c>
      <c r="B1539" s="0" t="s">
        <v>9971</v>
      </c>
      <c r="C1539" s="0" t="s">
        <v>9972</v>
      </c>
      <c r="D1539" s="0" t="s">
        <v>9153</v>
      </c>
      <c r="E1539" s="0" t="n">
        <v>2.9</v>
      </c>
      <c r="F1539" s="0" t="n">
        <v>18</v>
      </c>
      <c r="G1539" s="5" t="n">
        <v>38860</v>
      </c>
      <c r="H1539" s="0" t="s">
        <v>9973</v>
      </c>
      <c r="I1539" s="0" t="s">
        <v>9974</v>
      </c>
      <c r="J1539" s="6" t="n">
        <v>31407</v>
      </c>
      <c r="K1539" s="0" t="s">
        <v>5000</v>
      </c>
      <c r="L1539" s="5" t="n">
        <v>38723</v>
      </c>
      <c r="M1539" s="0" t="s">
        <v>486</v>
      </c>
      <c r="N1539" s="0" t="s">
        <v>1193</v>
      </c>
      <c r="O1539" s="0" t="s">
        <v>2125</v>
      </c>
      <c r="P1539" s="0" t="s">
        <v>9975</v>
      </c>
      <c r="Q1539" s="0" t="n">
        <f aca="false">LOOKUP(A1539,'budget_gross.tsv'!A$2:A$8468,'budget_gross.tsv'!B$2:B$8468)</f>
        <v>25000000</v>
      </c>
      <c r="R1539" s="0" t="n">
        <f aca="false">LOOKUP(A1539,'budget_gross.tsv'!A$2:A$8468,'budget_gross.tsv'!C$2:C$8468)</f>
        <v>2405420</v>
      </c>
      <c r="S1539" s="1" t="n">
        <f aca="false">R1539-Q1539</f>
        <v>-22594580</v>
      </c>
      <c r="T1539" s="2" t="n">
        <f aca="false">Q1539 * 1.22</f>
        <v>30500000</v>
      </c>
      <c r="U1539" s="2" t="n">
        <f aca="false">R1539 * 1.22</f>
        <v>2934612.4</v>
      </c>
      <c r="V1539" s="2" t="n">
        <f aca="false">S1539 * 1.22</f>
        <v>-27565387.6</v>
      </c>
      <c r="W1539" s="1" t="n">
        <f aca="false">R1539/Q1539</f>
        <v>0.0962168</v>
      </c>
      <c r="X1539" s="3" t="n">
        <v>1</v>
      </c>
    </row>
    <row r="1540" customFormat="false" ht="15" hidden="false" customHeight="false" outlineLevel="0" collapsed="false">
      <c r="A1540" s="0" t="s">
        <v>9976</v>
      </c>
      <c r="B1540" s="0" t="s">
        <v>9977</v>
      </c>
      <c r="C1540" s="0" t="s">
        <v>9978</v>
      </c>
      <c r="D1540" s="0" t="s">
        <v>9153</v>
      </c>
      <c r="E1540" s="0" t="n">
        <v>7.7</v>
      </c>
      <c r="F1540" s="0" t="n">
        <v>87</v>
      </c>
      <c r="G1540" s="5" t="n">
        <v>38811</v>
      </c>
      <c r="H1540" s="0" t="s">
        <v>1432</v>
      </c>
      <c r="I1540" s="0" t="s">
        <v>9979</v>
      </c>
      <c r="J1540" s="6" t="n">
        <v>275832</v>
      </c>
      <c r="K1540" s="0" t="s">
        <v>1434</v>
      </c>
      <c r="L1540" s="5" t="n">
        <v>38730</v>
      </c>
      <c r="M1540" s="0" t="s">
        <v>445</v>
      </c>
      <c r="N1540" s="0" t="s">
        <v>394</v>
      </c>
      <c r="O1540" s="0" t="s">
        <v>9980</v>
      </c>
      <c r="P1540" s="0" t="s">
        <v>9981</v>
      </c>
      <c r="Q1540" s="0" t="n">
        <f aca="false">LOOKUP(A1540,'budget_gross.tsv'!A$2:A$8468,'budget_gross.tsv'!B$2:B$8468)</f>
        <v>14000000</v>
      </c>
      <c r="R1540" s="0" t="n">
        <f aca="false">LOOKUP(A1540,'budget_gross.tsv'!A$2:A$8468,'budget_gross.tsv'!C$2:C$8468)</f>
        <v>83043761</v>
      </c>
      <c r="S1540" s="1" t="n">
        <f aca="false">R1540-Q1540</f>
        <v>69043761</v>
      </c>
      <c r="T1540" s="2" t="n">
        <f aca="false">Q1540 * 1.22</f>
        <v>17080000</v>
      </c>
      <c r="U1540" s="2" t="n">
        <f aca="false">R1540 * 1.22</f>
        <v>101313388.42</v>
      </c>
      <c r="V1540" s="2" t="n">
        <f aca="false">S1540 * 1.22</f>
        <v>84233388.42</v>
      </c>
      <c r="W1540" s="1" t="n">
        <f aca="false">R1540/Q1540</f>
        <v>5.93169721428571</v>
      </c>
      <c r="X1540" s="3" t="n">
        <v>4</v>
      </c>
    </row>
    <row r="1541" customFormat="false" ht="15" hidden="false" customHeight="false" outlineLevel="0" collapsed="false">
      <c r="A1541" s="0" t="s">
        <v>9982</v>
      </c>
      <c r="B1541" s="0" t="s">
        <v>9983</v>
      </c>
      <c r="C1541" s="0" t="s">
        <v>9984</v>
      </c>
      <c r="D1541" s="0" t="s">
        <v>9153</v>
      </c>
      <c r="E1541" s="0" t="n">
        <v>7.1</v>
      </c>
      <c r="F1541" s="0" t="n">
        <v>71</v>
      </c>
      <c r="G1541" s="5" t="n">
        <v>38825</v>
      </c>
      <c r="H1541" s="0" t="s">
        <v>3032</v>
      </c>
      <c r="I1541" s="0" t="s">
        <v>9985</v>
      </c>
      <c r="J1541" s="6" t="n">
        <v>13929</v>
      </c>
      <c r="K1541" s="0" t="s">
        <v>7587</v>
      </c>
      <c r="L1541" s="5" t="n">
        <v>38765</v>
      </c>
      <c r="M1541" s="0" t="s">
        <v>180</v>
      </c>
      <c r="N1541" s="0" t="s">
        <v>1503</v>
      </c>
      <c r="O1541" s="0" t="s">
        <v>9986</v>
      </c>
      <c r="P1541" s="0" t="s">
        <v>9987</v>
      </c>
      <c r="Q1541" s="0" t="n">
        <f aca="false">LOOKUP(A1541,'budget_gross.tsv'!A$2:A$8468,'budget_gross.tsv'!B$2:B$8468)</f>
        <v>20000000</v>
      </c>
      <c r="R1541" s="0" t="n">
        <f aca="false">LOOKUP(A1541,'budget_gross.tsv'!A$2:A$8468,'budget_gross.tsv'!C$2:C$8468)</f>
        <v>11034436</v>
      </c>
      <c r="S1541" s="1" t="n">
        <f aca="false">R1541-Q1541</f>
        <v>-8965564</v>
      </c>
      <c r="T1541" s="2" t="n">
        <f aca="false">Q1541 * 1.22</f>
        <v>24400000</v>
      </c>
      <c r="U1541" s="2" t="n">
        <f aca="false">R1541 * 1.22</f>
        <v>13462011.92</v>
      </c>
      <c r="V1541" s="2" t="n">
        <f aca="false">S1541 * 1.22</f>
        <v>-10937988.08</v>
      </c>
      <c r="W1541" s="1" t="n">
        <f aca="false">R1541/Q1541</f>
        <v>0.5517218</v>
      </c>
      <c r="X1541" s="3" t="n">
        <v>1</v>
      </c>
    </row>
    <row r="1542" customFormat="false" ht="15" hidden="false" customHeight="false" outlineLevel="0" collapsed="false">
      <c r="A1542" s="0" t="s">
        <v>9988</v>
      </c>
      <c r="B1542" s="0" t="s">
        <v>9989</v>
      </c>
      <c r="C1542" s="0" t="s">
        <v>9990</v>
      </c>
      <c r="D1542" s="0" t="s">
        <v>9153</v>
      </c>
      <c r="E1542" s="0" t="n">
        <v>7.6</v>
      </c>
      <c r="F1542" s="0" t="n">
        <v>76</v>
      </c>
      <c r="G1542" s="5" t="n">
        <v>38937</v>
      </c>
      <c r="H1542" s="0" t="s">
        <v>86</v>
      </c>
      <c r="I1542" s="0" t="s">
        <v>9991</v>
      </c>
      <c r="J1542" s="6" t="n">
        <v>289664</v>
      </c>
      <c r="K1542" s="0" t="s">
        <v>9992</v>
      </c>
      <c r="L1542" s="5" t="n">
        <v>38800</v>
      </c>
      <c r="M1542" s="0" t="s">
        <v>625</v>
      </c>
      <c r="N1542" s="0" t="s">
        <v>1006</v>
      </c>
      <c r="O1542" s="0" t="s">
        <v>494</v>
      </c>
      <c r="P1542" s="0" t="s">
        <v>9993</v>
      </c>
      <c r="Q1542" s="0" t="n">
        <f aca="false">LOOKUP(A1542,'budget_gross.tsv'!A$2:A$8468,'budget_gross.tsv'!B$2:B$8468)</f>
        <v>45000000</v>
      </c>
      <c r="R1542" s="0" t="n">
        <f aca="false">LOOKUP(A1542,'budget_gross.tsv'!A$2:A$8468,'budget_gross.tsv'!C$2:C$8468)</f>
        <v>88513495</v>
      </c>
      <c r="S1542" s="1" t="n">
        <f aca="false">R1542-Q1542</f>
        <v>43513495</v>
      </c>
      <c r="T1542" s="2" t="n">
        <f aca="false">Q1542 * 1.22</f>
        <v>54900000</v>
      </c>
      <c r="U1542" s="2" t="n">
        <f aca="false">R1542 * 1.22</f>
        <v>107986463.9</v>
      </c>
      <c r="V1542" s="2" t="n">
        <f aca="false">S1542 * 1.22</f>
        <v>53086463.9</v>
      </c>
      <c r="W1542" s="1" t="n">
        <f aca="false">R1542/Q1542</f>
        <v>1.96696655555556</v>
      </c>
      <c r="X1542" s="3" t="n">
        <v>2</v>
      </c>
    </row>
    <row r="1543" customFormat="false" ht="15" hidden="false" customHeight="false" outlineLevel="0" collapsed="false">
      <c r="A1543" s="0" t="s">
        <v>9994</v>
      </c>
      <c r="B1543" s="0" t="s">
        <v>9995</v>
      </c>
      <c r="C1543" s="0" t="s">
        <v>9996</v>
      </c>
      <c r="D1543" s="0" t="s">
        <v>9153</v>
      </c>
      <c r="E1543" s="0" t="n">
        <v>7.8</v>
      </c>
      <c r="F1543" s="0" t="n">
        <v>53</v>
      </c>
      <c r="G1543" s="5" t="n">
        <v>38986</v>
      </c>
      <c r="H1543" s="0" t="s">
        <v>28</v>
      </c>
      <c r="I1543" s="0" t="s">
        <v>9997</v>
      </c>
      <c r="J1543" s="6" t="n">
        <v>274726</v>
      </c>
      <c r="K1543" s="0" t="s">
        <v>5498</v>
      </c>
      <c r="L1543" s="5" t="n">
        <v>38814</v>
      </c>
      <c r="M1543" s="0" t="s">
        <v>879</v>
      </c>
      <c r="N1543" s="0" t="s">
        <v>1006</v>
      </c>
      <c r="O1543" s="0" t="s">
        <v>4597</v>
      </c>
      <c r="P1543" s="0" t="s">
        <v>9998</v>
      </c>
      <c r="Q1543" s="0" t="n">
        <f aca="false">LOOKUP(A1543,'budget_gross.tsv'!A$2:A$8468,'budget_gross.tsv'!B$2:B$8468)</f>
        <v>27000000</v>
      </c>
      <c r="R1543" s="0" t="n">
        <f aca="false">LOOKUP(A1543,'budget_gross.tsv'!A$2:A$8468,'budget_gross.tsv'!C$2:C$8468)</f>
        <v>22494487</v>
      </c>
      <c r="S1543" s="1" t="n">
        <f aca="false">R1543-Q1543</f>
        <v>-4505513</v>
      </c>
      <c r="T1543" s="2" t="n">
        <f aca="false">Q1543 * 1.22</f>
        <v>32940000</v>
      </c>
      <c r="U1543" s="2" t="n">
        <f aca="false">R1543 * 1.22</f>
        <v>27443274.14</v>
      </c>
      <c r="V1543" s="2" t="n">
        <f aca="false">S1543 * 1.22</f>
        <v>-5496725.86</v>
      </c>
      <c r="W1543" s="1" t="n">
        <f aca="false">R1543/Q1543</f>
        <v>0.833129148148148</v>
      </c>
      <c r="X1543" s="3" t="n">
        <v>1</v>
      </c>
    </row>
    <row r="1544" customFormat="false" ht="15" hidden="false" customHeight="false" outlineLevel="0" collapsed="false">
      <c r="A1544" s="0" t="s">
        <v>9999</v>
      </c>
      <c r="B1544" s="0" t="s">
        <v>10000</v>
      </c>
      <c r="C1544" s="0" t="s">
        <v>10001</v>
      </c>
      <c r="D1544" s="0" t="s">
        <v>9153</v>
      </c>
      <c r="E1544" s="0" t="n">
        <v>5.8</v>
      </c>
      <c r="F1544" s="0" t="n">
        <v>68</v>
      </c>
      <c r="G1544" s="5" t="n">
        <v>38972</v>
      </c>
      <c r="H1544" s="0" t="s">
        <v>28</v>
      </c>
      <c r="I1544" s="0" t="s">
        <v>10002</v>
      </c>
      <c r="J1544" s="6" t="n">
        <v>20940</v>
      </c>
      <c r="K1544" s="0" t="s">
        <v>7533</v>
      </c>
      <c r="L1544" s="5" t="n">
        <v>38828</v>
      </c>
      <c r="M1544" s="0" t="s">
        <v>305</v>
      </c>
      <c r="N1544" s="0" t="s">
        <v>437</v>
      </c>
      <c r="O1544" s="0" t="s">
        <v>2071</v>
      </c>
      <c r="P1544" s="0" t="s">
        <v>10003</v>
      </c>
      <c r="Q1544" s="0" t="n">
        <f aca="false">LOOKUP(A1544,'budget_gross.tsv'!A$2:A$8468,'budget_gross.tsv'!B$2:B$8468)</f>
        <v>6500000</v>
      </c>
      <c r="R1544" s="0" t="n">
        <f aca="false">LOOKUP(A1544,'budget_gross.tsv'!A$2:A$8468,'budget_gross.tsv'!C$2:C$8468)</f>
        <v>13367101</v>
      </c>
      <c r="S1544" s="1" t="n">
        <f aca="false">R1544-Q1544</f>
        <v>6867101</v>
      </c>
      <c r="T1544" s="2" t="n">
        <f aca="false">Q1544 * 1.22</f>
        <v>7930000</v>
      </c>
      <c r="U1544" s="2" t="n">
        <f aca="false">R1544 * 1.22</f>
        <v>16307863.22</v>
      </c>
      <c r="V1544" s="2" t="n">
        <f aca="false">S1544 * 1.22</f>
        <v>8377863.22</v>
      </c>
      <c r="W1544" s="1" t="n">
        <f aca="false">R1544/Q1544</f>
        <v>2.05647707692308</v>
      </c>
      <c r="X1544" s="3" t="n">
        <v>3</v>
      </c>
    </row>
    <row r="1545" customFormat="false" ht="15" hidden="false" customHeight="false" outlineLevel="0" collapsed="false">
      <c r="A1545" s="0" t="s">
        <v>10004</v>
      </c>
      <c r="B1545" s="0" t="s">
        <v>10005</v>
      </c>
      <c r="C1545" s="0" t="s">
        <v>10006</v>
      </c>
      <c r="D1545" s="0" t="s">
        <v>9153</v>
      </c>
      <c r="E1545" s="0" t="n">
        <v>6.6</v>
      </c>
      <c r="F1545" s="0" t="n">
        <v>31</v>
      </c>
      <c r="G1545" s="5" t="n">
        <v>38951</v>
      </c>
      <c r="H1545" s="0" t="s">
        <v>1397</v>
      </c>
      <c r="I1545" s="0" t="s">
        <v>10007</v>
      </c>
      <c r="J1545" s="6" t="n">
        <v>187595</v>
      </c>
      <c r="K1545" s="0" t="s">
        <v>10008</v>
      </c>
      <c r="L1545" s="5" t="n">
        <v>38828</v>
      </c>
      <c r="M1545" s="0" t="s">
        <v>1987</v>
      </c>
      <c r="N1545" s="0" t="s">
        <v>10009</v>
      </c>
      <c r="O1545" s="0" t="s">
        <v>864</v>
      </c>
      <c r="P1545" s="0" t="s">
        <v>10010</v>
      </c>
      <c r="Q1545" s="0" t="n">
        <f aca="false">LOOKUP(A1545,'budget_gross.tsv'!A$2:A$8468,'budget_gross.tsv'!B$2:B$8468)</f>
        <v>50000000</v>
      </c>
      <c r="R1545" s="0" t="n">
        <f aca="false">LOOKUP(A1545,'budget_gross.tsv'!A$2:A$8468,'budget_gross.tsv'!C$2:C$8468)</f>
        <v>46982632</v>
      </c>
      <c r="S1545" s="1" t="n">
        <f aca="false">R1545-Q1545</f>
        <v>-3017368</v>
      </c>
      <c r="T1545" s="2" t="n">
        <f aca="false">Q1545 * 1.22</f>
        <v>61000000</v>
      </c>
      <c r="U1545" s="2" t="n">
        <f aca="false">R1545 * 1.22</f>
        <v>57318811.04</v>
      </c>
      <c r="V1545" s="2" t="n">
        <f aca="false">S1545 * 1.22</f>
        <v>-3681188.96</v>
      </c>
      <c r="W1545" s="1" t="n">
        <f aca="false">R1545/Q1545</f>
        <v>0.93965264</v>
      </c>
      <c r="X1545" s="3" t="n">
        <v>1</v>
      </c>
    </row>
    <row r="1546" customFormat="false" ht="15" hidden="false" customHeight="false" outlineLevel="0" collapsed="false">
      <c r="A1546" s="0" t="s">
        <v>10011</v>
      </c>
      <c r="B1546" s="0" t="s">
        <v>10012</v>
      </c>
      <c r="C1546" s="0" t="s">
        <v>10013</v>
      </c>
      <c r="D1546" s="0" t="s">
        <v>9153</v>
      </c>
      <c r="E1546" s="0" t="n">
        <v>7.6</v>
      </c>
      <c r="F1546" s="0" t="n">
        <v>90</v>
      </c>
      <c r="G1546" s="5" t="n">
        <v>38965</v>
      </c>
      <c r="H1546" s="0" t="s">
        <v>86</v>
      </c>
      <c r="I1546" s="0" t="s">
        <v>10014</v>
      </c>
      <c r="J1546" s="6" t="n">
        <v>87290</v>
      </c>
      <c r="K1546" s="0" t="s">
        <v>4615</v>
      </c>
      <c r="L1546" s="5" t="n">
        <v>38835</v>
      </c>
      <c r="M1546" s="0" t="s">
        <v>1652</v>
      </c>
      <c r="N1546" s="0" t="s">
        <v>1420</v>
      </c>
      <c r="O1546" s="0" t="s">
        <v>10015</v>
      </c>
      <c r="P1546" s="0" t="s">
        <v>10016</v>
      </c>
      <c r="Q1546" s="0" t="n">
        <f aca="false">LOOKUP(A1546,'budget_gross.tsv'!A$2:A$8468,'budget_gross.tsv'!B$2:B$8468)</f>
        <v>15000000</v>
      </c>
      <c r="R1546" s="0" t="n">
        <f aca="false">LOOKUP(A1546,'budget_gross.tsv'!A$2:A$8468,'budget_gross.tsv'!C$2:C$8468)</f>
        <v>31567134</v>
      </c>
      <c r="S1546" s="1" t="n">
        <f aca="false">R1546-Q1546</f>
        <v>16567134</v>
      </c>
      <c r="T1546" s="2" t="n">
        <f aca="false">Q1546 * 1.22</f>
        <v>18300000</v>
      </c>
      <c r="U1546" s="2" t="n">
        <f aca="false">R1546 * 1.22</f>
        <v>38511903.48</v>
      </c>
      <c r="V1546" s="2" t="n">
        <f aca="false">S1546 * 1.22</f>
        <v>20211903.48</v>
      </c>
      <c r="W1546" s="1" t="n">
        <f aca="false">R1546/Q1546</f>
        <v>2.1044756</v>
      </c>
      <c r="X1546" s="3" t="n">
        <v>3</v>
      </c>
    </row>
    <row r="1547" customFormat="false" ht="15" hidden="false" customHeight="false" outlineLevel="0" collapsed="false">
      <c r="A1547" s="0" t="s">
        <v>10017</v>
      </c>
      <c r="B1547" s="0" t="s">
        <v>10018</v>
      </c>
      <c r="C1547" s="0" t="s">
        <v>10019</v>
      </c>
      <c r="D1547" s="0" t="s">
        <v>9153</v>
      </c>
      <c r="E1547" s="0" t="n">
        <v>6.8</v>
      </c>
      <c r="F1547" s="0" t="n">
        <v>49</v>
      </c>
      <c r="G1547" s="5" t="n">
        <v>38895</v>
      </c>
      <c r="H1547" s="0" t="s">
        <v>1441</v>
      </c>
      <c r="I1547" s="0" t="s">
        <v>10020</v>
      </c>
      <c r="J1547" s="6" t="n">
        <v>24986</v>
      </c>
      <c r="K1547" s="0" t="s">
        <v>10021</v>
      </c>
      <c r="L1547" s="5" t="n">
        <v>38862</v>
      </c>
      <c r="M1547" s="0" t="s">
        <v>427</v>
      </c>
      <c r="N1547" s="0" t="s">
        <v>437</v>
      </c>
      <c r="O1547" s="0" t="s">
        <v>90</v>
      </c>
      <c r="P1547" s="0" t="s">
        <v>10022</v>
      </c>
      <c r="Q1547" s="0" t="n">
        <f aca="false">LOOKUP(A1547,'budget_gross.tsv'!A$2:A$8468,'budget_gross.tsv'!B$2:B$8468)</f>
        <v>7900000</v>
      </c>
      <c r="R1547" s="0" t="n">
        <f aca="false">LOOKUP(A1547,'budget_gross.tsv'!A$2:A$8468,'budget_gross.tsv'!C$2:C$8468)</f>
        <v>671240</v>
      </c>
      <c r="S1547" s="1" t="n">
        <f aca="false">R1547-Q1547</f>
        <v>-7228760</v>
      </c>
      <c r="T1547" s="2" t="n">
        <f aca="false">Q1547 * 1.22</f>
        <v>9638000</v>
      </c>
      <c r="U1547" s="2" t="n">
        <f aca="false">R1547 * 1.22</f>
        <v>818912.8</v>
      </c>
      <c r="V1547" s="2" t="n">
        <f aca="false">S1547 * 1.22</f>
        <v>-8819087.2</v>
      </c>
      <c r="W1547" s="1" t="n">
        <f aca="false">R1547/Q1547</f>
        <v>0.0849670886075949</v>
      </c>
      <c r="X1547" s="3" t="n">
        <v>1</v>
      </c>
    </row>
    <row r="1548" customFormat="false" ht="15" hidden="false" customHeight="false" outlineLevel="0" collapsed="false">
      <c r="A1548" s="0" t="s">
        <v>10023</v>
      </c>
      <c r="B1548" s="0" t="s">
        <v>10024</v>
      </c>
      <c r="C1548" s="0" t="s">
        <v>10025</v>
      </c>
      <c r="D1548" s="0" t="s">
        <v>9153</v>
      </c>
      <c r="E1548" s="0" t="n">
        <v>7.4</v>
      </c>
      <c r="F1548" s="0" t="n">
        <v>73</v>
      </c>
      <c r="G1548" s="5" t="n">
        <v>38979</v>
      </c>
      <c r="H1548" s="0" t="s">
        <v>10026</v>
      </c>
      <c r="I1548" s="0" t="s">
        <v>10027</v>
      </c>
      <c r="J1548" s="6" t="n">
        <v>44808</v>
      </c>
      <c r="K1548" s="0" t="s">
        <v>10028</v>
      </c>
      <c r="L1548" s="5" t="n">
        <v>38877</v>
      </c>
      <c r="M1548" s="0" t="s">
        <v>313</v>
      </c>
      <c r="N1548" s="0" t="s">
        <v>10029</v>
      </c>
      <c r="O1548" s="0" t="s">
        <v>10030</v>
      </c>
      <c r="P1548" s="0" t="s">
        <v>10031</v>
      </c>
      <c r="Q1548" s="0" t="n">
        <f aca="false">LOOKUP(A1548,'budget_gross.tsv'!A$2:A$8468,'budget_gross.tsv'!B$2:B$8468)</f>
        <v>2000000</v>
      </c>
      <c r="R1548" s="0" t="n">
        <f aca="false">LOOKUP(A1548,'budget_gross.tsv'!A$2:A$8468,'budget_gross.tsv'!C$2:C$8468)</f>
        <v>1900725</v>
      </c>
      <c r="S1548" s="1" t="n">
        <f aca="false">R1548-Q1548</f>
        <v>-99275</v>
      </c>
      <c r="T1548" s="2" t="n">
        <f aca="false">Q1548 * 1.22</f>
        <v>2440000</v>
      </c>
      <c r="U1548" s="2" t="n">
        <f aca="false">R1548 * 1.22</f>
        <v>2318884.5</v>
      </c>
      <c r="V1548" s="2" t="n">
        <f aca="false">S1548 * 1.22</f>
        <v>-121115.5</v>
      </c>
      <c r="W1548" s="1" t="n">
        <f aca="false">R1548/Q1548</f>
        <v>0.9503625</v>
      </c>
      <c r="X1548" s="3" t="n">
        <v>1</v>
      </c>
    </row>
    <row r="1549" customFormat="false" ht="15" hidden="false" customHeight="false" outlineLevel="0" collapsed="false">
      <c r="A1549" s="0" t="s">
        <v>10032</v>
      </c>
      <c r="B1549" s="0" t="s">
        <v>10033</v>
      </c>
      <c r="C1549" s="0" t="s">
        <v>10034</v>
      </c>
      <c r="D1549" s="0" t="s">
        <v>9153</v>
      </c>
      <c r="E1549" s="0" t="n">
        <v>6</v>
      </c>
      <c r="F1549" s="0" t="n">
        <v>65</v>
      </c>
      <c r="G1549" s="5" t="n">
        <v>39056</v>
      </c>
      <c r="H1549" s="0" t="s">
        <v>86</v>
      </c>
      <c r="I1549" s="0" t="s">
        <v>10035</v>
      </c>
      <c r="J1549" s="6" t="n">
        <v>97067</v>
      </c>
      <c r="K1549" s="0" t="s">
        <v>10036</v>
      </c>
      <c r="L1549" s="5" t="n">
        <v>38926</v>
      </c>
      <c r="M1549" s="0" t="s">
        <v>445</v>
      </c>
      <c r="N1549" s="0" t="s">
        <v>817</v>
      </c>
      <c r="O1549" s="0" t="s">
        <v>674</v>
      </c>
      <c r="P1549" s="0" t="s">
        <v>10037</v>
      </c>
      <c r="Q1549" s="0" t="n">
        <f aca="false">LOOKUP(A1549,'budget_gross.tsv'!A$2:A$8468,'budget_gross.tsv'!B$2:B$8468)</f>
        <v>135000000</v>
      </c>
      <c r="R1549" s="0" t="n">
        <f aca="false">LOOKUP(A1549,'budget_gross.tsv'!A$2:A$8468,'budget_gross.tsv'!C$2:C$8468)</f>
        <v>63450470</v>
      </c>
      <c r="S1549" s="1" t="n">
        <f aca="false">R1549-Q1549</f>
        <v>-71549530</v>
      </c>
      <c r="T1549" s="2" t="n">
        <f aca="false">Q1549 * 1.22</f>
        <v>164700000</v>
      </c>
      <c r="U1549" s="2" t="n">
        <f aca="false">R1549 * 1.22</f>
        <v>77409573.4</v>
      </c>
      <c r="V1549" s="2" t="n">
        <f aca="false">S1549 * 1.22</f>
        <v>-87290426.6</v>
      </c>
      <c r="W1549" s="1" t="n">
        <f aca="false">R1549/Q1549</f>
        <v>0.470003481481481</v>
      </c>
      <c r="X1549" s="3" t="n">
        <v>1</v>
      </c>
    </row>
    <row r="1550" customFormat="false" ht="15" hidden="false" customHeight="false" outlineLevel="0" collapsed="false">
      <c r="A1550" s="0" t="s">
        <v>10038</v>
      </c>
      <c r="B1550" s="0" t="s">
        <v>10039</v>
      </c>
      <c r="C1550" s="0" t="s">
        <v>10040</v>
      </c>
      <c r="D1550" s="0" t="s">
        <v>9153</v>
      </c>
      <c r="E1550" s="0" t="n">
        <v>5.6</v>
      </c>
      <c r="F1550" s="0" t="n">
        <v>49</v>
      </c>
      <c r="G1550" s="5" t="n">
        <v>39077</v>
      </c>
      <c r="H1550" s="0" t="s">
        <v>86</v>
      </c>
      <c r="I1550" s="0" t="s">
        <v>10041</v>
      </c>
      <c r="J1550" s="6" t="n">
        <v>65453</v>
      </c>
      <c r="K1550" s="0" t="s">
        <v>10042</v>
      </c>
      <c r="L1550" s="5" t="n">
        <v>38975</v>
      </c>
      <c r="M1550" s="0" t="s">
        <v>365</v>
      </c>
      <c r="N1550" s="0" t="s">
        <v>1006</v>
      </c>
      <c r="O1550" s="0" t="s">
        <v>10043</v>
      </c>
      <c r="P1550" s="0" t="s">
        <v>10044</v>
      </c>
      <c r="Q1550" s="0" t="n">
        <f aca="false">LOOKUP(A1550,'budget_gross.tsv'!A$2:A$8468,'budget_gross.tsv'!B$2:B$8468)</f>
        <v>50000000</v>
      </c>
      <c r="R1550" s="0" t="n">
        <f aca="false">LOOKUP(A1550,'budget_gross.tsv'!A$2:A$8468,'budget_gross.tsv'!C$2:C$8468)</f>
        <v>22518325</v>
      </c>
      <c r="S1550" s="1" t="n">
        <f aca="false">R1550-Q1550</f>
        <v>-27481675</v>
      </c>
      <c r="T1550" s="2" t="n">
        <f aca="false">Q1550 * 1.22</f>
        <v>61000000</v>
      </c>
      <c r="U1550" s="2" t="n">
        <f aca="false">R1550 * 1.22</f>
        <v>27472356.5</v>
      </c>
      <c r="V1550" s="2" t="n">
        <f aca="false">S1550 * 1.22</f>
        <v>-33527643.5</v>
      </c>
      <c r="W1550" s="1" t="n">
        <f aca="false">R1550/Q1550</f>
        <v>0.4503665</v>
      </c>
      <c r="X1550" s="3" t="n">
        <v>1</v>
      </c>
    </row>
    <row r="1551" customFormat="false" ht="15" hidden="false" customHeight="false" outlineLevel="0" collapsed="false">
      <c r="A1551" s="0" t="s">
        <v>10045</v>
      </c>
      <c r="B1551" s="0" t="s">
        <v>10046</v>
      </c>
      <c r="C1551" s="0" t="s">
        <v>10047</v>
      </c>
      <c r="D1551" s="0" t="s">
        <v>9153</v>
      </c>
      <c r="E1551" s="0" t="n">
        <v>6.9</v>
      </c>
      <c r="F1551" s="0" t="n">
        <v>57</v>
      </c>
      <c r="G1551" s="5" t="n">
        <v>39903</v>
      </c>
      <c r="H1551" s="0" t="s">
        <v>10048</v>
      </c>
      <c r="I1551" s="0" t="s">
        <v>10049</v>
      </c>
      <c r="J1551" s="6" t="n">
        <v>4980</v>
      </c>
      <c r="K1551" s="0" t="s">
        <v>10050</v>
      </c>
      <c r="L1551" s="5" t="n">
        <v>39038</v>
      </c>
      <c r="M1551" s="0" t="s">
        <v>142</v>
      </c>
      <c r="N1551" s="0" t="s">
        <v>10051</v>
      </c>
      <c r="O1551" s="0" t="s">
        <v>189</v>
      </c>
      <c r="P1551" s="0" t="s">
        <v>10052</v>
      </c>
      <c r="Q1551" s="0" t="n">
        <f aca="false">LOOKUP(A1551,'budget_gross.tsv'!A$2:A$8468,'budget_gross.tsv'!B$2:B$8468)</f>
        <v>1000000</v>
      </c>
      <c r="R1551" s="0" t="n">
        <f aca="false">LOOKUP(A1551,'budget_gross.tsv'!A$2:A$8468,'budget_gross.tsv'!C$2:C$8468)</f>
        <v>6387</v>
      </c>
      <c r="S1551" s="1" t="n">
        <f aca="false">R1551-Q1551</f>
        <v>-993613</v>
      </c>
      <c r="T1551" s="2" t="n">
        <f aca="false">Q1551 * 1.22</f>
        <v>1220000</v>
      </c>
      <c r="U1551" s="2" t="n">
        <f aca="false">R1551 * 1.22</f>
        <v>7792.14</v>
      </c>
      <c r="V1551" s="2" t="n">
        <f aca="false">S1551 * 1.22</f>
        <v>-1212207.86</v>
      </c>
      <c r="W1551" s="1" t="n">
        <f aca="false">R1551/Q1551</f>
        <v>0.006387</v>
      </c>
      <c r="X1551" s="3" t="n">
        <v>1</v>
      </c>
    </row>
    <row r="1552" customFormat="false" ht="15" hidden="false" customHeight="false" outlineLevel="0" collapsed="false">
      <c r="A1552" s="0" t="s">
        <v>10053</v>
      </c>
      <c r="B1552" s="0" t="s">
        <v>10054</v>
      </c>
      <c r="C1552" s="0" t="s">
        <v>10055</v>
      </c>
      <c r="D1552" s="0" t="s">
        <v>9153</v>
      </c>
      <c r="E1552" s="0" t="n">
        <v>6.7</v>
      </c>
      <c r="F1552" s="0" t="n">
        <v>61</v>
      </c>
      <c r="G1552" s="5" t="n">
        <v>39175</v>
      </c>
      <c r="H1552" s="0" t="s">
        <v>86</v>
      </c>
      <c r="I1552" s="0" t="s">
        <v>10056</v>
      </c>
      <c r="J1552" s="6" t="n">
        <v>89941</v>
      </c>
      <c r="K1552" s="0" t="s">
        <v>10057</v>
      </c>
      <c r="L1552" s="5" t="n">
        <v>39073</v>
      </c>
      <c r="M1552" s="0" t="s">
        <v>1374</v>
      </c>
      <c r="N1552" s="0" t="s">
        <v>1420</v>
      </c>
      <c r="O1552" s="0" t="s">
        <v>10058</v>
      </c>
      <c r="P1552" s="0" t="s">
        <v>10059</v>
      </c>
      <c r="Q1552" s="0" t="n">
        <f aca="false">LOOKUP(A1552,'budget_gross.tsv'!A$2:A$8468,'budget_gross.tsv'!B$2:B$8468)</f>
        <v>90000000</v>
      </c>
      <c r="R1552" s="0" t="n">
        <f aca="false">LOOKUP(A1552,'budget_gross.tsv'!A$2:A$8468,'budget_gross.tsv'!C$2:C$8468)</f>
        <v>59952835</v>
      </c>
      <c r="S1552" s="1" t="n">
        <f aca="false">R1552-Q1552</f>
        <v>-30047165</v>
      </c>
      <c r="T1552" s="2" t="n">
        <f aca="false">Q1552 * 1.22</f>
        <v>109800000</v>
      </c>
      <c r="U1552" s="2" t="n">
        <f aca="false">R1552 * 1.22</f>
        <v>73142458.7</v>
      </c>
      <c r="V1552" s="2" t="n">
        <f aca="false">S1552 * 1.22</f>
        <v>-36657541.3</v>
      </c>
      <c r="W1552" s="1" t="n">
        <f aca="false">R1552/Q1552</f>
        <v>0.666142611111111</v>
      </c>
      <c r="X1552" s="3" t="n">
        <v>1</v>
      </c>
    </row>
    <row r="1553" customFormat="false" ht="15" hidden="false" customHeight="false" outlineLevel="0" collapsed="false">
      <c r="A1553" s="0" t="s">
        <v>10060</v>
      </c>
      <c r="B1553" s="0" t="s">
        <v>10061</v>
      </c>
      <c r="C1553" s="0" t="s">
        <v>10062</v>
      </c>
      <c r="D1553" s="0" t="s">
        <v>9153</v>
      </c>
      <c r="E1553" s="0" t="n">
        <v>7</v>
      </c>
      <c r="F1553" s="0" t="n">
        <v>70</v>
      </c>
      <c r="G1553" s="5" t="n">
        <v>39168</v>
      </c>
      <c r="H1553" s="0" t="s">
        <v>10063</v>
      </c>
      <c r="I1553" s="0" t="s">
        <v>10064</v>
      </c>
      <c r="J1553" s="6" t="n">
        <v>38041</v>
      </c>
      <c r="K1553" s="0" t="s">
        <v>4683</v>
      </c>
      <c r="L1553" s="5" t="n">
        <v>39094</v>
      </c>
      <c r="M1553" s="0" t="s">
        <v>552</v>
      </c>
      <c r="N1553" s="0" t="s">
        <v>404</v>
      </c>
      <c r="O1553" s="0" t="s">
        <v>10065</v>
      </c>
      <c r="P1553" s="0" t="s">
        <v>10066</v>
      </c>
      <c r="Q1553" s="0" t="n">
        <f aca="false">LOOKUP(A1553,'budget_gross.tsv'!A$2:A$8468,'budget_gross.tsv'!B$2:B$8468)</f>
        <v>45000000</v>
      </c>
      <c r="R1553" s="0" t="n">
        <f aca="false">LOOKUP(A1553,'budget_gross.tsv'!A$2:A$8468,'budget_gross.tsv'!C$2:C$8468)</f>
        <v>6566773</v>
      </c>
      <c r="S1553" s="1" t="n">
        <f aca="false">R1553-Q1553</f>
        <v>-38433227</v>
      </c>
      <c r="T1553" s="2" t="n">
        <f aca="false">Q1553 * 1.18</f>
        <v>53100000</v>
      </c>
      <c r="U1553" s="2" t="n">
        <f aca="false">R1553 * 1.18</f>
        <v>7748792.14</v>
      </c>
      <c r="V1553" s="2" t="n">
        <f aca="false">S1553 * 1.18</f>
        <v>-45351207.86</v>
      </c>
      <c r="W1553" s="1" t="n">
        <f aca="false">R1553/Q1553</f>
        <v>0.145928288888889</v>
      </c>
      <c r="X1553" s="3" t="n">
        <v>1</v>
      </c>
    </row>
    <row r="1554" customFormat="false" ht="15" hidden="false" customHeight="false" outlineLevel="0" collapsed="false">
      <c r="A1554" s="0" t="s">
        <v>10067</v>
      </c>
      <c r="B1554" s="0" t="s">
        <v>10068</v>
      </c>
      <c r="C1554" s="0" t="s">
        <v>10069</v>
      </c>
      <c r="D1554" s="0" t="s">
        <v>9153</v>
      </c>
      <c r="E1554" s="0" t="n">
        <v>5.6</v>
      </c>
      <c r="F1554" s="0" t="n">
        <v>28</v>
      </c>
      <c r="G1554" s="5" t="n">
        <v>39203</v>
      </c>
      <c r="H1554" s="0" t="s">
        <v>10070</v>
      </c>
      <c r="I1554" s="0" t="s">
        <v>10071</v>
      </c>
      <c r="J1554" s="6" t="n">
        <v>36549</v>
      </c>
      <c r="K1554" s="0" t="s">
        <v>10072</v>
      </c>
      <c r="L1554" s="5" t="n">
        <v>39101</v>
      </c>
      <c r="M1554" s="0" t="s">
        <v>70</v>
      </c>
      <c r="N1554" s="0" t="s">
        <v>4788</v>
      </c>
      <c r="O1554" s="0" t="s">
        <v>2071</v>
      </c>
      <c r="P1554" s="0" t="s">
        <v>10073</v>
      </c>
      <c r="Q1554" s="0" t="n">
        <f aca="false">LOOKUP(A1554,'budget_gross.tsv'!A$2:A$8468,'budget_gross.tsv'!B$2:B$8468)</f>
        <v>10000000</v>
      </c>
      <c r="R1554" s="0" t="n">
        <f aca="false">LOOKUP(A1554,'budget_gross.tsv'!A$2:A$8468,'budget_gross.tsv'!C$2:C$8468)</f>
        <v>16472961</v>
      </c>
      <c r="S1554" s="1" t="n">
        <f aca="false">R1554-Q1554</f>
        <v>6472961</v>
      </c>
      <c r="T1554" s="2" t="n">
        <f aca="false">Q1554 * 1.18</f>
        <v>11800000</v>
      </c>
      <c r="U1554" s="2" t="n">
        <f aca="false">R1554 * 1.18</f>
        <v>19438093.98</v>
      </c>
      <c r="V1554" s="2" t="n">
        <f aca="false">S1554 * 1.18</f>
        <v>7638093.98</v>
      </c>
      <c r="W1554" s="1" t="n">
        <f aca="false">R1554/Q1554</f>
        <v>1.6472961</v>
      </c>
      <c r="X1554" s="3" t="n">
        <v>2</v>
      </c>
    </row>
    <row r="1555" customFormat="false" ht="15" hidden="false" customHeight="false" outlineLevel="0" collapsed="false">
      <c r="A1555" s="0" t="s">
        <v>10074</v>
      </c>
      <c r="B1555" s="0" t="s">
        <v>10075</v>
      </c>
      <c r="C1555" s="0" t="s">
        <v>10076</v>
      </c>
      <c r="D1555" s="0" t="s">
        <v>9153</v>
      </c>
      <c r="E1555" s="0" t="n">
        <v>6.3</v>
      </c>
      <c r="F1555" s="0" t="n">
        <v>31</v>
      </c>
      <c r="G1555" s="5" t="n">
        <v>39882</v>
      </c>
      <c r="H1555" s="0" t="s">
        <v>5026</v>
      </c>
      <c r="I1555" s="0" t="s">
        <v>10077</v>
      </c>
      <c r="J1555" s="6" t="n">
        <v>5377</v>
      </c>
      <c r="K1555" s="0" t="s">
        <v>10078</v>
      </c>
      <c r="L1555" s="5" t="n">
        <v>39104</v>
      </c>
      <c r="M1555" s="0" t="s">
        <v>165</v>
      </c>
      <c r="N1555" s="0" t="s">
        <v>1460</v>
      </c>
      <c r="O1555" s="0" t="s">
        <v>265</v>
      </c>
      <c r="P1555" s="0" t="s">
        <v>10079</v>
      </c>
      <c r="Q1555" s="0" t="n">
        <f aca="false">LOOKUP(A1555,'budget_gross.tsv'!A$2:A$8468,'budget_gross.tsv'!B$2:B$8468)</f>
        <v>3750000</v>
      </c>
      <c r="R1555" s="0" t="n">
        <f aca="false">LOOKUP(A1555,'budget_gross.tsv'!A$2:A$8468,'budget_gross.tsv'!C$2:C$8468)</f>
        <v>128092</v>
      </c>
      <c r="S1555" s="1" t="n">
        <f aca="false">R1555-Q1555</f>
        <v>-3621908</v>
      </c>
      <c r="T1555" s="2" t="n">
        <f aca="false">Q1555 * 1.18</f>
        <v>4425000</v>
      </c>
      <c r="U1555" s="2" t="n">
        <f aca="false">R1555 * 1.18</f>
        <v>151148.56</v>
      </c>
      <c r="V1555" s="2" t="n">
        <f aca="false">S1555 * 1.18</f>
        <v>-4273851.44</v>
      </c>
      <c r="W1555" s="1" t="n">
        <f aca="false">R1555/Q1555</f>
        <v>0.0341578666666667</v>
      </c>
      <c r="X1555" s="3" t="n">
        <v>1</v>
      </c>
    </row>
    <row r="1556" customFormat="false" ht="15" hidden="false" customHeight="false" outlineLevel="0" collapsed="false">
      <c r="A1556" s="0" t="s">
        <v>10080</v>
      </c>
      <c r="B1556" s="0" t="s">
        <v>10081</v>
      </c>
      <c r="C1556" s="0" t="s">
        <v>10082</v>
      </c>
      <c r="D1556" s="0" t="s">
        <v>9153</v>
      </c>
      <c r="E1556" s="0" t="n">
        <v>6.7</v>
      </c>
      <c r="F1556" s="0" t="n">
        <v>45</v>
      </c>
      <c r="G1556" s="5" t="n">
        <v>39189</v>
      </c>
      <c r="H1556" s="0" t="s">
        <v>86</v>
      </c>
      <c r="I1556" s="0" t="s">
        <v>10083</v>
      </c>
      <c r="J1556" s="6" t="n">
        <v>125372</v>
      </c>
      <c r="K1556" s="0" t="s">
        <v>6019</v>
      </c>
      <c r="L1556" s="5" t="n">
        <v>39108</v>
      </c>
      <c r="M1556" s="0" t="s">
        <v>2069</v>
      </c>
      <c r="N1556" s="0" t="s">
        <v>562</v>
      </c>
      <c r="O1556" s="0" t="s">
        <v>429</v>
      </c>
      <c r="P1556" s="0" t="s">
        <v>10084</v>
      </c>
      <c r="Q1556" s="0" t="n">
        <f aca="false">LOOKUP(A1556,'budget_gross.tsv'!A$2:A$8468,'budget_gross.tsv'!B$2:B$8468)</f>
        <v>17000000</v>
      </c>
      <c r="R1556" s="0" t="n">
        <f aca="false">LOOKUP(A1556,'budget_gross.tsv'!A$2:A$8468,'budget_gross.tsv'!C$2:C$8468)</f>
        <v>35662731</v>
      </c>
      <c r="S1556" s="1" t="n">
        <f aca="false">R1556-Q1556</f>
        <v>18662731</v>
      </c>
      <c r="T1556" s="2" t="n">
        <f aca="false">Q1556 * 1.18</f>
        <v>20060000</v>
      </c>
      <c r="U1556" s="2" t="n">
        <f aca="false">R1556 * 1.18</f>
        <v>42082022.58</v>
      </c>
      <c r="V1556" s="2" t="n">
        <f aca="false">S1556 * 1.18</f>
        <v>22022022.58</v>
      </c>
      <c r="W1556" s="1" t="n">
        <f aca="false">R1556/Q1556</f>
        <v>2.09780770588235</v>
      </c>
      <c r="X1556" s="3" t="n">
        <v>3</v>
      </c>
    </row>
    <row r="1557" customFormat="false" ht="15" hidden="false" customHeight="false" outlineLevel="0" collapsed="false">
      <c r="A1557" s="0" t="s">
        <v>10085</v>
      </c>
      <c r="B1557" s="0" t="s">
        <v>10086</v>
      </c>
      <c r="C1557" s="0" t="s">
        <v>10087</v>
      </c>
      <c r="D1557" s="0" t="s">
        <v>9153</v>
      </c>
      <c r="E1557" s="0" t="n">
        <v>6.2</v>
      </c>
      <c r="F1557" s="0" t="n">
        <v>34</v>
      </c>
      <c r="G1557" s="5" t="n">
        <v>39259</v>
      </c>
      <c r="H1557" s="0" t="s">
        <v>86</v>
      </c>
      <c r="I1557" s="0" t="s">
        <v>10088</v>
      </c>
      <c r="J1557" s="6" t="n">
        <v>72581</v>
      </c>
      <c r="K1557" s="0" t="s">
        <v>6375</v>
      </c>
      <c r="L1557" s="5" t="n">
        <v>39157</v>
      </c>
      <c r="M1557" s="0" t="s">
        <v>223</v>
      </c>
      <c r="N1557" s="0" t="s">
        <v>4788</v>
      </c>
      <c r="O1557" s="0" t="s">
        <v>28</v>
      </c>
      <c r="P1557" s="0" t="s">
        <v>10089</v>
      </c>
      <c r="Q1557" s="0" t="n">
        <f aca="false">LOOKUP(A1557,'budget_gross.tsv'!A$2:A$8468,'budget_gross.tsv'!B$2:B$8468)</f>
        <v>20000000</v>
      </c>
      <c r="R1557" s="0" t="n">
        <f aca="false">LOOKUP(A1557,'budget_gross.tsv'!A$2:A$8468,'budget_gross.tsv'!C$2:C$8468)</f>
        <v>16809076</v>
      </c>
      <c r="S1557" s="1" t="n">
        <f aca="false">R1557-Q1557</f>
        <v>-3190924</v>
      </c>
      <c r="T1557" s="2" t="n">
        <f aca="false">Q1557 * 1.18</f>
        <v>23600000</v>
      </c>
      <c r="U1557" s="2" t="n">
        <f aca="false">R1557 * 1.18</f>
        <v>19834709.68</v>
      </c>
      <c r="V1557" s="2" t="n">
        <f aca="false">S1557 * 1.18</f>
        <v>-3765290.32</v>
      </c>
      <c r="W1557" s="1" t="n">
        <f aca="false">R1557/Q1557</f>
        <v>0.8404538</v>
      </c>
      <c r="X1557" s="3" t="n">
        <v>1</v>
      </c>
    </row>
    <row r="1558" customFormat="false" ht="15" hidden="false" customHeight="false" outlineLevel="0" collapsed="false">
      <c r="A1558" s="0" t="s">
        <v>10090</v>
      </c>
      <c r="B1558" s="0" t="s">
        <v>10091</v>
      </c>
      <c r="C1558" s="0" t="s">
        <v>10092</v>
      </c>
      <c r="D1558" s="0" t="s">
        <v>9153</v>
      </c>
      <c r="E1558" s="0" t="n">
        <v>7.5</v>
      </c>
      <c r="F1558" s="0" t="n">
        <v>61</v>
      </c>
      <c r="G1558" s="5" t="n">
        <v>39364</v>
      </c>
      <c r="H1558" s="0" t="s">
        <v>1397</v>
      </c>
      <c r="I1558" s="0" t="s">
        <v>10093</v>
      </c>
      <c r="J1558" s="6" t="n">
        <v>86598</v>
      </c>
      <c r="K1558" s="0" t="s">
        <v>8117</v>
      </c>
      <c r="L1558" s="5" t="n">
        <v>39164</v>
      </c>
      <c r="M1558" s="0" t="s">
        <v>1362</v>
      </c>
      <c r="N1558" s="0" t="s">
        <v>446</v>
      </c>
      <c r="O1558" s="0" t="s">
        <v>100</v>
      </c>
      <c r="P1558" s="0" t="s">
        <v>10094</v>
      </c>
      <c r="Q1558" s="0" t="n">
        <f aca="false">LOOKUP(A1558,'budget_gross.tsv'!A$2:A$8468,'budget_gross.tsv'!B$2:B$8468)</f>
        <v>20000000</v>
      </c>
      <c r="R1558" s="0" t="n">
        <f aca="false">LOOKUP(A1558,'budget_gross.tsv'!A$2:A$8468,'budget_gross.tsv'!C$2:C$8468)</f>
        <v>19661987</v>
      </c>
      <c r="S1558" s="1" t="n">
        <f aca="false">R1558-Q1558</f>
        <v>-338013</v>
      </c>
      <c r="T1558" s="2" t="n">
        <f aca="false">Q1558 * 1.18</f>
        <v>23600000</v>
      </c>
      <c r="U1558" s="2" t="n">
        <f aca="false">R1558 * 1.18</f>
        <v>23201144.66</v>
      </c>
      <c r="V1558" s="2" t="n">
        <f aca="false">S1558 * 1.18</f>
        <v>-398855.34</v>
      </c>
      <c r="W1558" s="1" t="n">
        <f aca="false">R1558/Q1558</f>
        <v>0.98309935</v>
      </c>
      <c r="X1558" s="3" t="n">
        <v>1</v>
      </c>
    </row>
    <row r="1559" customFormat="false" ht="15" hidden="false" customHeight="false" outlineLevel="0" collapsed="false">
      <c r="A1559" s="0" t="s">
        <v>10095</v>
      </c>
      <c r="B1559" s="0" t="s">
        <v>10096</v>
      </c>
      <c r="C1559" s="0" t="s">
        <v>10097</v>
      </c>
      <c r="D1559" s="0" t="s">
        <v>9153</v>
      </c>
      <c r="E1559" s="0" t="n">
        <v>6.3</v>
      </c>
      <c r="F1559" s="0" t="n">
        <v>36</v>
      </c>
      <c r="G1559" s="5" t="n">
        <v>39854</v>
      </c>
      <c r="H1559" s="0" t="s">
        <v>10098</v>
      </c>
      <c r="I1559" s="0" t="s">
        <v>10099</v>
      </c>
      <c r="J1559" s="6" t="n">
        <v>21991</v>
      </c>
      <c r="K1559" s="0" t="s">
        <v>10100</v>
      </c>
      <c r="L1559" s="5" t="n">
        <v>39185</v>
      </c>
      <c r="M1559" s="0" t="s">
        <v>70</v>
      </c>
      <c r="N1559" s="0" t="s">
        <v>6872</v>
      </c>
      <c r="O1559" s="0" t="s">
        <v>28</v>
      </c>
      <c r="P1559" s="0" t="s">
        <v>10101</v>
      </c>
      <c r="Q1559" s="0" t="n">
        <f aca="false">LOOKUP(A1559,'budget_gross.tsv'!A$2:A$8468,'budget_gross.tsv'!B$2:B$8468)</f>
        <v>1500000</v>
      </c>
      <c r="R1559" s="0" t="n">
        <f aca="false">LOOKUP(A1559,'budget_gross.tsv'!A$2:A$8468,'budget_gross.tsv'!C$2:C$8468)</f>
        <v>173066</v>
      </c>
      <c r="S1559" s="1" t="n">
        <f aca="false">R1559-Q1559</f>
        <v>-1326934</v>
      </c>
      <c r="T1559" s="2" t="n">
        <f aca="false">Q1559 * 1.18</f>
        <v>1770000</v>
      </c>
      <c r="U1559" s="2" t="n">
        <f aca="false">R1559 * 1.18</f>
        <v>204217.88</v>
      </c>
      <c r="V1559" s="2" t="n">
        <f aca="false">S1559 * 1.18</f>
        <v>-1565782.12</v>
      </c>
      <c r="W1559" s="1" t="n">
        <f aca="false">R1559/Q1559</f>
        <v>0.115377333333333</v>
      </c>
      <c r="X1559" s="3" t="n">
        <v>1</v>
      </c>
    </row>
    <row r="1560" customFormat="false" ht="15" hidden="false" customHeight="false" outlineLevel="0" collapsed="false">
      <c r="A1560" s="0" t="s">
        <v>10102</v>
      </c>
      <c r="B1560" s="0" t="s">
        <v>10103</v>
      </c>
      <c r="C1560" s="0" t="s">
        <v>10104</v>
      </c>
      <c r="D1560" s="0" t="s">
        <v>9153</v>
      </c>
      <c r="E1560" s="0" t="n">
        <v>7.2</v>
      </c>
      <c r="F1560" s="0" t="n">
        <v>55</v>
      </c>
      <c r="G1560" s="5" t="n">
        <v>39672</v>
      </c>
      <c r="H1560" s="0" t="s">
        <v>460</v>
      </c>
      <c r="I1560" s="0" t="s">
        <v>10105</v>
      </c>
      <c r="J1560" s="6" t="n">
        <v>6610</v>
      </c>
      <c r="K1560" s="0" t="s">
        <v>10106</v>
      </c>
      <c r="L1560" s="5" t="n">
        <v>39190</v>
      </c>
      <c r="M1560" s="0" t="s">
        <v>180</v>
      </c>
      <c r="N1560" s="0" t="s">
        <v>446</v>
      </c>
      <c r="O1560" s="0" t="s">
        <v>887</v>
      </c>
      <c r="P1560" s="0" t="s">
        <v>10107</v>
      </c>
      <c r="Q1560" s="0" t="n">
        <f aca="false">LOOKUP(A1560,'budget_gross.tsv'!A$2:A$8468,'budget_gross.tsv'!B$2:B$8468)</f>
        <v>4500000</v>
      </c>
      <c r="R1560" s="0" t="n">
        <f aca="false">LOOKUP(A1560,'budget_gross.tsv'!A$2:A$8468,'budget_gross.tsv'!C$2:C$8468)</f>
        <v>44064</v>
      </c>
      <c r="S1560" s="1" t="n">
        <f aca="false">R1560-Q1560</f>
        <v>-4455936</v>
      </c>
      <c r="T1560" s="2" t="n">
        <f aca="false">Q1560 * 1.18</f>
        <v>5310000</v>
      </c>
      <c r="U1560" s="2" t="n">
        <f aca="false">R1560 * 1.18</f>
        <v>51995.52</v>
      </c>
      <c r="V1560" s="2" t="n">
        <f aca="false">S1560 * 1.18</f>
        <v>-5258004.48</v>
      </c>
      <c r="W1560" s="1" t="n">
        <f aca="false">R1560/Q1560</f>
        <v>0.009792</v>
      </c>
      <c r="X1560" s="3" t="n">
        <v>1</v>
      </c>
    </row>
    <row r="1561" customFormat="false" ht="15" hidden="false" customHeight="false" outlineLevel="0" collapsed="false">
      <c r="A1561" s="0" t="s">
        <v>10108</v>
      </c>
      <c r="B1561" s="0" t="s">
        <v>10109</v>
      </c>
      <c r="C1561" s="0" t="s">
        <v>10110</v>
      </c>
      <c r="D1561" s="0" t="s">
        <v>9153</v>
      </c>
      <c r="E1561" s="0" t="n">
        <v>6.6</v>
      </c>
      <c r="F1561" s="0" t="n">
        <v>50</v>
      </c>
      <c r="G1561" s="5" t="n">
        <v>39994</v>
      </c>
      <c r="H1561" s="0" t="s">
        <v>1691</v>
      </c>
      <c r="I1561" s="0" t="s">
        <v>10111</v>
      </c>
      <c r="J1561" s="6" t="n">
        <v>4518</v>
      </c>
      <c r="K1561" s="0" t="s">
        <v>2463</v>
      </c>
      <c r="L1561" s="5" t="n">
        <v>39199</v>
      </c>
      <c r="M1561" s="0" t="s">
        <v>249</v>
      </c>
      <c r="N1561" s="0" t="s">
        <v>446</v>
      </c>
      <c r="O1561" s="0" t="s">
        <v>117</v>
      </c>
      <c r="P1561" s="0" t="s">
        <v>10112</v>
      </c>
      <c r="Q1561" s="0" t="n">
        <f aca="false">LOOKUP(A1561,'budget_gross.tsv'!A$2:A$8468,'budget_gross.tsv'!B$2:B$8468)</f>
        <v>5000000</v>
      </c>
      <c r="R1561" s="0" t="n">
        <f aca="false">LOOKUP(A1561,'budget_gross.tsv'!A$2:A$8468,'budget_gross.tsv'!C$2:C$8468)</f>
        <v>14547</v>
      </c>
      <c r="S1561" s="1" t="n">
        <f aca="false">R1561-Q1561</f>
        <v>-4985453</v>
      </c>
      <c r="T1561" s="2" t="n">
        <f aca="false">Q1561 * 1.18</f>
        <v>5900000</v>
      </c>
      <c r="U1561" s="2" t="n">
        <f aca="false">R1561 * 1.18</f>
        <v>17165.46</v>
      </c>
      <c r="V1561" s="2" t="n">
        <f aca="false">S1561 * 1.18</f>
        <v>-5882834.54</v>
      </c>
      <c r="W1561" s="1" t="n">
        <f aca="false">R1561/Q1561</f>
        <v>0.0029094</v>
      </c>
      <c r="X1561" s="3" t="n">
        <v>1</v>
      </c>
    </row>
    <row r="1562" customFormat="false" ht="15" hidden="false" customHeight="false" outlineLevel="0" collapsed="false">
      <c r="A1562" s="0" t="s">
        <v>10113</v>
      </c>
      <c r="B1562" s="0" t="s">
        <v>10114</v>
      </c>
      <c r="C1562" s="0" t="s">
        <v>10115</v>
      </c>
      <c r="D1562" s="0" t="s">
        <v>9153</v>
      </c>
      <c r="E1562" s="0" t="n">
        <v>6</v>
      </c>
      <c r="F1562" s="0" t="n">
        <v>41</v>
      </c>
      <c r="G1562" s="5" t="n">
        <v>39504</v>
      </c>
      <c r="H1562" s="0" t="s">
        <v>10116</v>
      </c>
      <c r="I1562" s="0" t="s">
        <v>10117</v>
      </c>
      <c r="J1562" s="6" t="n">
        <v>2591</v>
      </c>
      <c r="K1562" s="0" t="s">
        <v>10118</v>
      </c>
      <c r="L1562" s="5" t="n">
        <v>39201</v>
      </c>
      <c r="M1562" s="0" t="s">
        <v>60</v>
      </c>
      <c r="N1562" s="0" t="s">
        <v>446</v>
      </c>
      <c r="O1562" s="0" t="s">
        <v>28</v>
      </c>
      <c r="P1562" s="0" t="s">
        <v>10119</v>
      </c>
      <c r="Q1562" s="0" t="n">
        <f aca="false">LOOKUP(A1562,'budget_gross.tsv'!A$2:A$8468,'budget_gross.tsv'!B$2:B$8468)</f>
        <v>2000000</v>
      </c>
      <c r="R1562" s="0" t="n">
        <f aca="false">LOOKUP(A1562,'budget_gross.tsv'!A$2:A$8468,'budget_gross.tsv'!C$2:C$8468)</f>
        <v>13800</v>
      </c>
      <c r="S1562" s="1" t="n">
        <f aca="false">R1562-Q1562</f>
        <v>-1986200</v>
      </c>
      <c r="T1562" s="2" t="n">
        <f aca="false">Q1562 * 1.18</f>
        <v>2360000</v>
      </c>
      <c r="U1562" s="2" t="n">
        <f aca="false">R1562 * 1.18</f>
        <v>16284</v>
      </c>
      <c r="V1562" s="2" t="n">
        <f aca="false">S1562 * 1.18</f>
        <v>-2343716</v>
      </c>
      <c r="W1562" s="1" t="n">
        <f aca="false">R1562/Q1562</f>
        <v>0.0069</v>
      </c>
      <c r="X1562" s="3" t="n">
        <v>1</v>
      </c>
    </row>
    <row r="1563" customFormat="false" ht="15" hidden="false" customHeight="false" outlineLevel="0" collapsed="false">
      <c r="A1563" s="0" t="s">
        <v>10120</v>
      </c>
      <c r="B1563" s="0" t="s">
        <v>10121</v>
      </c>
      <c r="C1563" s="0" t="s">
        <v>10122</v>
      </c>
      <c r="D1563" s="0" t="s">
        <v>9153</v>
      </c>
      <c r="E1563" s="0" t="n">
        <v>5.9</v>
      </c>
      <c r="F1563" s="0" t="n">
        <v>25</v>
      </c>
      <c r="G1563" s="5" t="n">
        <v>39329</v>
      </c>
      <c r="H1563" s="0" t="s">
        <v>86</v>
      </c>
      <c r="I1563" s="0" t="s">
        <v>10123</v>
      </c>
      <c r="J1563" s="6" t="n">
        <v>21320</v>
      </c>
      <c r="K1563" s="0" t="s">
        <v>5910</v>
      </c>
      <c r="L1563" s="5" t="n">
        <v>39213</v>
      </c>
      <c r="M1563" s="0" t="s">
        <v>756</v>
      </c>
      <c r="N1563" s="0" t="s">
        <v>356</v>
      </c>
      <c r="O1563" s="0" t="s">
        <v>809</v>
      </c>
      <c r="P1563" s="0" t="s">
        <v>10124</v>
      </c>
      <c r="Q1563" s="0" t="n">
        <f aca="false">LOOKUP(A1563,'budget_gross.tsv'!A$2:A$8468,'budget_gross.tsv'!B$2:B$8468)</f>
        <v>20000000</v>
      </c>
      <c r="R1563" s="0" t="n">
        <f aca="false">LOOKUP(A1563,'budget_gross.tsv'!A$2:A$8468,'budget_gross.tsv'!C$2:C$8468)</f>
        <v>18882880</v>
      </c>
      <c r="S1563" s="1" t="n">
        <f aca="false">R1563-Q1563</f>
        <v>-1117120</v>
      </c>
      <c r="T1563" s="2" t="n">
        <f aca="false">Q1563 * 1.18</f>
        <v>23600000</v>
      </c>
      <c r="U1563" s="2" t="n">
        <f aca="false">R1563 * 1.18</f>
        <v>22281798.4</v>
      </c>
      <c r="V1563" s="2" t="n">
        <f aca="false">S1563 * 1.18</f>
        <v>-1318201.6</v>
      </c>
      <c r="W1563" s="1" t="n">
        <f aca="false">R1563/Q1563</f>
        <v>0.944144</v>
      </c>
      <c r="X1563" s="3" t="n">
        <v>1</v>
      </c>
    </row>
    <row r="1564" customFormat="false" ht="15" hidden="false" customHeight="false" outlineLevel="0" collapsed="false">
      <c r="A1564" s="0" t="s">
        <v>10125</v>
      </c>
      <c r="B1564" s="0" t="s">
        <v>10126</v>
      </c>
      <c r="C1564" s="0" t="s">
        <v>10127</v>
      </c>
      <c r="D1564" s="0" t="s">
        <v>9153</v>
      </c>
      <c r="E1564" s="0" t="n">
        <v>7</v>
      </c>
      <c r="F1564" s="0" t="n">
        <v>85</v>
      </c>
      <c r="G1564" s="5" t="n">
        <v>39350</v>
      </c>
      <c r="H1564" s="0" t="s">
        <v>2121</v>
      </c>
      <c r="I1564" s="0" t="s">
        <v>10128</v>
      </c>
      <c r="J1564" s="6" t="n">
        <v>312595</v>
      </c>
      <c r="K1564" s="0" t="s">
        <v>9938</v>
      </c>
      <c r="L1564" s="5" t="n">
        <v>39234</v>
      </c>
      <c r="M1564" s="0" t="s">
        <v>625</v>
      </c>
      <c r="N1564" s="0" t="s">
        <v>428</v>
      </c>
      <c r="O1564" s="0" t="s">
        <v>10129</v>
      </c>
      <c r="P1564" s="0" t="s">
        <v>10130</v>
      </c>
      <c r="Q1564" s="0" t="n">
        <f aca="false">LOOKUP(A1564,'budget_gross.tsv'!A$2:A$8468,'budget_gross.tsv'!B$2:B$8468)</f>
        <v>30000000</v>
      </c>
      <c r="R1564" s="0" t="n">
        <f aca="false">LOOKUP(A1564,'budget_gross.tsv'!A$2:A$8468,'budget_gross.tsv'!C$2:C$8468)</f>
        <v>148734225</v>
      </c>
      <c r="S1564" s="1" t="n">
        <f aca="false">R1564-Q1564</f>
        <v>118734225</v>
      </c>
      <c r="T1564" s="2" t="n">
        <f aca="false">Q1564 * 1.18</f>
        <v>35400000</v>
      </c>
      <c r="U1564" s="2" t="n">
        <f aca="false">R1564 * 1.18</f>
        <v>175506385.5</v>
      </c>
      <c r="V1564" s="2" t="n">
        <f aca="false">S1564 * 1.18</f>
        <v>140106385.5</v>
      </c>
      <c r="W1564" s="1" t="n">
        <f aca="false">R1564/Q1564</f>
        <v>4.9578075</v>
      </c>
      <c r="X1564" s="3" t="n">
        <v>4</v>
      </c>
    </row>
    <row r="1565" customFormat="false" ht="15" hidden="false" customHeight="false" outlineLevel="0" collapsed="false">
      <c r="A1565" s="0" t="s">
        <v>10131</v>
      </c>
      <c r="B1565" s="0" t="s">
        <v>10132</v>
      </c>
      <c r="C1565" s="0" t="s">
        <v>10133</v>
      </c>
      <c r="D1565" s="0" t="s">
        <v>9153</v>
      </c>
      <c r="E1565" s="0" t="n">
        <v>6</v>
      </c>
      <c r="F1565" s="0" t="n">
        <v>57</v>
      </c>
      <c r="G1565" s="5" t="n">
        <v>39609</v>
      </c>
      <c r="H1565" s="0" t="s">
        <v>4903</v>
      </c>
      <c r="I1565" s="0" t="s">
        <v>10134</v>
      </c>
      <c r="J1565" s="6" t="n">
        <v>5069</v>
      </c>
      <c r="K1565" s="0" t="s">
        <v>10135</v>
      </c>
      <c r="L1565" s="5" t="n">
        <v>39240</v>
      </c>
      <c r="M1565" s="0" t="s">
        <v>313</v>
      </c>
      <c r="N1565" s="0" t="s">
        <v>376</v>
      </c>
      <c r="O1565" s="0" t="s">
        <v>28</v>
      </c>
      <c r="P1565" s="0" t="s">
        <v>10136</v>
      </c>
      <c r="Q1565" s="0" t="n">
        <f aca="false">LOOKUP(A1565,'budget_gross.tsv'!A$2:A$8468,'budget_gross.tsv'!B$2:B$8468)</f>
        <v>5400000</v>
      </c>
      <c r="R1565" s="0" t="n">
        <f aca="false">LOOKUP(A1565,'budget_gross.tsv'!A$2:A$8468,'budget_gross.tsv'!C$2:C$8468)</f>
        <v>8114669</v>
      </c>
      <c r="S1565" s="1" t="n">
        <f aca="false">R1565-Q1565</f>
        <v>2714669</v>
      </c>
      <c r="T1565" s="2" t="n">
        <f aca="false">Q1565 * 1.18</f>
        <v>6372000</v>
      </c>
      <c r="U1565" s="2" t="n">
        <f aca="false">R1565 * 1.18</f>
        <v>9575309.42</v>
      </c>
      <c r="V1565" s="2" t="n">
        <f aca="false">S1565 * 1.18</f>
        <v>3203309.42</v>
      </c>
      <c r="W1565" s="1" t="n">
        <f aca="false">R1565/Q1565</f>
        <v>1.50271648148148</v>
      </c>
      <c r="X1565" s="3" t="n">
        <v>2</v>
      </c>
    </row>
    <row r="1566" customFormat="false" ht="15" hidden="false" customHeight="false" outlineLevel="0" collapsed="false">
      <c r="A1566" s="0" t="s">
        <v>10137</v>
      </c>
      <c r="B1566" s="0" t="s">
        <v>10138</v>
      </c>
      <c r="C1566" s="0" t="s">
        <v>10139</v>
      </c>
      <c r="D1566" s="0" t="s">
        <v>9153</v>
      </c>
      <c r="E1566" s="0" t="n">
        <v>4.7</v>
      </c>
      <c r="F1566" s="0" t="n">
        <v>41</v>
      </c>
      <c r="G1566" s="5" t="n">
        <v>39903</v>
      </c>
      <c r="H1566" s="0" t="s">
        <v>597</v>
      </c>
      <c r="I1566" s="0" t="s">
        <v>10140</v>
      </c>
      <c r="J1566" s="6" t="n">
        <v>1585</v>
      </c>
      <c r="K1566" s="0" t="s">
        <v>10141</v>
      </c>
      <c r="L1566" s="5" t="n">
        <v>39247</v>
      </c>
      <c r="M1566" s="0" t="s">
        <v>249</v>
      </c>
      <c r="N1566" s="0" t="s">
        <v>4734</v>
      </c>
      <c r="O1566" s="0" t="s">
        <v>90</v>
      </c>
      <c r="P1566" s="0" t="s">
        <v>10142</v>
      </c>
      <c r="Q1566" s="0" t="n">
        <f aca="false">LOOKUP(A1566,'budget_gross.tsv'!A$2:A$8468,'budget_gross.tsv'!B$2:B$8468)</f>
        <v>750000</v>
      </c>
      <c r="R1566" s="0" t="n">
        <f aca="false">LOOKUP(A1566,'budget_gross.tsv'!A$2:A$8468,'budget_gross.tsv'!C$2:C$8468)</f>
        <v>15213</v>
      </c>
      <c r="S1566" s="1" t="n">
        <f aca="false">R1566-Q1566</f>
        <v>-734787</v>
      </c>
      <c r="T1566" s="2" t="n">
        <f aca="false">Q1566 * 1.18</f>
        <v>885000</v>
      </c>
      <c r="U1566" s="2" t="n">
        <f aca="false">R1566 * 1.18</f>
        <v>17951.34</v>
      </c>
      <c r="V1566" s="2" t="n">
        <f aca="false">S1566 * 1.18</f>
        <v>-867048.66</v>
      </c>
      <c r="W1566" s="1" t="n">
        <f aca="false">R1566/Q1566</f>
        <v>0.020284</v>
      </c>
      <c r="X1566" s="3" t="n">
        <v>1</v>
      </c>
    </row>
    <row r="1567" customFormat="false" ht="15" hidden="false" customHeight="false" outlineLevel="0" collapsed="false">
      <c r="A1567" s="0" t="s">
        <v>10143</v>
      </c>
      <c r="B1567" s="0" t="s">
        <v>10144</v>
      </c>
      <c r="C1567" s="0" t="s">
        <v>10145</v>
      </c>
      <c r="D1567" s="0" t="s">
        <v>9153</v>
      </c>
      <c r="E1567" s="0" t="n">
        <v>5.2</v>
      </c>
      <c r="F1567" s="0" t="n">
        <v>36</v>
      </c>
      <c r="G1567" s="5" t="n">
        <v>39903</v>
      </c>
      <c r="H1567" s="0" t="s">
        <v>5078</v>
      </c>
      <c r="I1567" s="0" t="s">
        <v>10146</v>
      </c>
      <c r="J1567" s="6" t="n">
        <v>1280</v>
      </c>
      <c r="K1567" s="0" t="s">
        <v>10147</v>
      </c>
      <c r="L1567" s="5" t="n">
        <v>39249</v>
      </c>
      <c r="M1567" s="0" t="s">
        <v>305</v>
      </c>
      <c r="N1567" s="0" t="s">
        <v>394</v>
      </c>
      <c r="O1567" s="0" t="s">
        <v>28</v>
      </c>
      <c r="P1567" s="0" t="s">
        <v>10148</v>
      </c>
      <c r="Q1567" s="0" t="n">
        <f aca="false">LOOKUP(A1567,'budget_gross.tsv'!A$2:A$8468,'budget_gross.tsv'!B$2:B$8468)</f>
        <v>55000</v>
      </c>
      <c r="R1567" s="0" t="n">
        <f aca="false">LOOKUP(A1567,'budget_gross.tsv'!A$2:A$8468,'budget_gross.tsv'!C$2:C$8468)</f>
        <v>16747</v>
      </c>
      <c r="S1567" s="1" t="n">
        <f aca="false">R1567-Q1567</f>
        <v>-38253</v>
      </c>
      <c r="T1567" s="2" t="n">
        <f aca="false">Q1567 * 1.18</f>
        <v>64900</v>
      </c>
      <c r="U1567" s="2" t="n">
        <f aca="false">R1567 * 1.18</f>
        <v>19761.46</v>
      </c>
      <c r="V1567" s="2" t="n">
        <f aca="false">S1567 * 1.18</f>
        <v>-45138.54</v>
      </c>
      <c r="W1567" s="1" t="n">
        <f aca="false">R1567/Q1567</f>
        <v>0.304490909090909</v>
      </c>
      <c r="X1567" s="3" t="n">
        <v>1</v>
      </c>
    </row>
    <row r="1568" customFormat="false" ht="15" hidden="false" customHeight="false" outlineLevel="0" collapsed="false">
      <c r="A1568" s="0" t="s">
        <v>10149</v>
      </c>
      <c r="B1568" s="0" t="s">
        <v>10150</v>
      </c>
      <c r="C1568" s="0" t="s">
        <v>10151</v>
      </c>
      <c r="D1568" s="0" t="s">
        <v>9153</v>
      </c>
      <c r="E1568" s="0" t="n">
        <v>5.8</v>
      </c>
      <c r="F1568" s="0" t="s">
        <v>28</v>
      </c>
      <c r="G1568" s="5" t="n">
        <v>39777</v>
      </c>
      <c r="H1568" s="0" t="s">
        <v>5078</v>
      </c>
      <c r="I1568" s="0" t="s">
        <v>10152</v>
      </c>
      <c r="J1568" s="6" t="n">
        <v>1401</v>
      </c>
      <c r="K1568" s="0" t="s">
        <v>10153</v>
      </c>
      <c r="L1568" s="5" t="n">
        <v>39286</v>
      </c>
      <c r="M1568" s="0" t="s">
        <v>249</v>
      </c>
      <c r="N1568" s="0" t="s">
        <v>428</v>
      </c>
      <c r="O1568" s="0" t="s">
        <v>28</v>
      </c>
      <c r="P1568" s="0" t="s">
        <v>10154</v>
      </c>
      <c r="Q1568" s="0" t="n">
        <f aca="false">LOOKUP(A1568,'budget_gross.tsv'!A$2:A$8468,'budget_gross.tsv'!B$2:B$8468)</f>
        <v>500000</v>
      </c>
      <c r="R1568" s="0" t="n">
        <f aca="false">LOOKUP(A1568,'budget_gross.tsv'!A$2:A$8468,'budget_gross.tsv'!C$2:C$8468)</f>
        <v>31937</v>
      </c>
      <c r="S1568" s="1" t="n">
        <f aca="false">R1568-Q1568</f>
        <v>-468063</v>
      </c>
      <c r="T1568" s="2" t="n">
        <f aca="false">Q1568 * 1.18</f>
        <v>590000</v>
      </c>
      <c r="U1568" s="2" t="n">
        <f aca="false">R1568 * 1.18</f>
        <v>37685.66</v>
      </c>
      <c r="V1568" s="2" t="n">
        <f aca="false">S1568 * 1.18</f>
        <v>-552314.34</v>
      </c>
      <c r="W1568" s="1" t="n">
        <f aca="false">R1568/Q1568</f>
        <v>0.063874</v>
      </c>
      <c r="X1568" s="3" t="n">
        <v>1</v>
      </c>
    </row>
    <row r="1569" customFormat="false" ht="15" hidden="false" customHeight="false" outlineLevel="0" collapsed="false">
      <c r="A1569" s="0" t="s">
        <v>10155</v>
      </c>
      <c r="B1569" s="0" t="s">
        <v>10156</v>
      </c>
      <c r="C1569" s="0" t="s">
        <v>10157</v>
      </c>
      <c r="D1569" s="0" t="s">
        <v>9153</v>
      </c>
      <c r="E1569" s="0" t="n">
        <v>6.8</v>
      </c>
      <c r="F1569" s="0" t="n">
        <v>38</v>
      </c>
      <c r="G1569" s="5" t="n">
        <v>39560</v>
      </c>
      <c r="H1569" s="0" t="s">
        <v>10158</v>
      </c>
      <c r="I1569" s="0" t="s">
        <v>10159</v>
      </c>
      <c r="J1569" s="6" t="n">
        <v>11094</v>
      </c>
      <c r="K1569" s="0" t="s">
        <v>8459</v>
      </c>
      <c r="L1569" s="5" t="n">
        <v>39289</v>
      </c>
      <c r="M1569" s="0" t="s">
        <v>305</v>
      </c>
      <c r="N1569" s="0" t="s">
        <v>817</v>
      </c>
      <c r="O1569" s="0" t="s">
        <v>1224</v>
      </c>
      <c r="P1569" s="0" t="s">
        <v>10160</v>
      </c>
      <c r="Q1569" s="0" t="n">
        <f aca="false">LOOKUP(A1569,'budget_gross.tsv'!A$2:A$8468,'budget_gross.tsv'!B$2:B$8468)</f>
        <v>8000000</v>
      </c>
      <c r="R1569" s="0" t="n">
        <f aca="false">LOOKUP(A1569,'budget_gross.tsv'!A$2:A$8468,'budget_gross.tsv'!C$2:C$8468)</f>
        <v>3271</v>
      </c>
      <c r="S1569" s="1" t="n">
        <f aca="false">R1569-Q1569</f>
        <v>-7996729</v>
      </c>
      <c r="T1569" s="2" t="n">
        <f aca="false">Q1569 * 1.18</f>
        <v>9440000</v>
      </c>
      <c r="U1569" s="2" t="n">
        <f aca="false">R1569 * 1.18</f>
        <v>3859.78</v>
      </c>
      <c r="V1569" s="2" t="n">
        <f aca="false">S1569 * 1.18</f>
        <v>-9436140.22</v>
      </c>
      <c r="W1569" s="1" t="n">
        <f aca="false">R1569/Q1569</f>
        <v>0.000408875</v>
      </c>
      <c r="X1569" s="3" t="n">
        <v>1</v>
      </c>
    </row>
    <row r="1570" customFormat="false" ht="15" hidden="false" customHeight="false" outlineLevel="0" collapsed="false">
      <c r="A1570" s="0" t="s">
        <v>10161</v>
      </c>
      <c r="B1570" s="0" t="s">
        <v>10162</v>
      </c>
      <c r="C1570" s="0" t="s">
        <v>10163</v>
      </c>
      <c r="D1570" s="0" t="s">
        <v>9153</v>
      </c>
      <c r="E1570" s="0" t="n">
        <v>5.6</v>
      </c>
      <c r="F1570" s="0" t="n">
        <v>40</v>
      </c>
      <c r="G1570" s="5" t="n">
        <v>39434</v>
      </c>
      <c r="H1570" s="0" t="s">
        <v>86</v>
      </c>
      <c r="I1570" s="0" t="s">
        <v>10164</v>
      </c>
      <c r="J1570" s="6" t="n">
        <v>2252</v>
      </c>
      <c r="K1570" s="0" t="s">
        <v>9729</v>
      </c>
      <c r="L1570" s="5" t="n">
        <v>39318</v>
      </c>
      <c r="M1570" s="0" t="s">
        <v>2069</v>
      </c>
      <c r="N1570" s="0" t="s">
        <v>4949</v>
      </c>
      <c r="O1570" s="0" t="s">
        <v>100</v>
      </c>
      <c r="P1570" s="0" t="s">
        <v>10165</v>
      </c>
      <c r="Q1570" s="0" t="n">
        <f aca="false">LOOKUP(A1570,'budget_gross.tsv'!A$2:A$8468,'budget_gross.tsv'!B$2:B$8468)</f>
        <v>8000000</v>
      </c>
      <c r="R1570" s="0" t="n">
        <f aca="false">LOOKUP(A1570,'budget_gross.tsv'!A$2:A$8468,'budget_gross.tsv'!C$2:C$8468)</f>
        <v>3054430</v>
      </c>
      <c r="S1570" s="1" t="n">
        <f aca="false">R1570-Q1570</f>
        <v>-4945570</v>
      </c>
      <c r="T1570" s="2" t="n">
        <f aca="false">Q1570 * 1.18</f>
        <v>9440000</v>
      </c>
      <c r="U1570" s="2" t="n">
        <f aca="false">R1570 * 1.18</f>
        <v>3604227.4</v>
      </c>
      <c r="V1570" s="2" t="n">
        <f aca="false">S1570 * 1.18</f>
        <v>-5835772.6</v>
      </c>
      <c r="W1570" s="1" t="n">
        <f aca="false">R1570/Q1570</f>
        <v>0.38180375</v>
      </c>
      <c r="X1570" s="3" t="n">
        <v>1</v>
      </c>
    </row>
    <row r="1571" customFormat="false" ht="15" hidden="false" customHeight="false" outlineLevel="0" collapsed="false">
      <c r="A1571" s="0" t="s">
        <v>10166</v>
      </c>
      <c r="B1571" s="0" t="s">
        <v>10167</v>
      </c>
      <c r="C1571" s="0" t="s">
        <v>10168</v>
      </c>
      <c r="D1571" s="0" t="s">
        <v>9153</v>
      </c>
      <c r="E1571" s="0" t="n">
        <v>6.1</v>
      </c>
      <c r="F1571" s="0" t="n">
        <v>47</v>
      </c>
      <c r="G1571" s="5" t="n">
        <v>39434</v>
      </c>
      <c r="H1571" s="0" t="s">
        <v>2663</v>
      </c>
      <c r="I1571" s="0" t="s">
        <v>10169</v>
      </c>
      <c r="J1571" s="6" t="n">
        <v>93026</v>
      </c>
      <c r="K1571" s="0" t="s">
        <v>10170</v>
      </c>
      <c r="L1571" s="5" t="n">
        <v>39325</v>
      </c>
      <c r="M1571" s="0" t="s">
        <v>347</v>
      </c>
      <c r="N1571" s="0" t="s">
        <v>765</v>
      </c>
      <c r="O1571" s="0" t="s">
        <v>2071</v>
      </c>
      <c r="P1571" s="0" t="s">
        <v>10171</v>
      </c>
      <c r="Q1571" s="0" t="n">
        <f aca="false">LOOKUP(A1571,'budget_gross.tsv'!A$2:A$8468,'budget_gross.tsv'!B$2:B$8468)</f>
        <v>15000000</v>
      </c>
      <c r="R1571" s="0" t="n">
        <f aca="false">LOOKUP(A1571,'budget_gross.tsv'!A$2:A$8468,'budget_gross.tsv'!C$2:C$8468)</f>
        <v>58272029</v>
      </c>
      <c r="S1571" s="1" t="n">
        <f aca="false">R1571-Q1571</f>
        <v>43272029</v>
      </c>
      <c r="T1571" s="2" t="n">
        <f aca="false">Q1571 * 1.18</f>
        <v>17700000</v>
      </c>
      <c r="U1571" s="2" t="n">
        <f aca="false">R1571 * 1.18</f>
        <v>68760994.22</v>
      </c>
      <c r="V1571" s="2" t="n">
        <f aca="false">S1571 * 1.18</f>
        <v>51060994.22</v>
      </c>
      <c r="W1571" s="1" t="n">
        <f aca="false">R1571/Q1571</f>
        <v>3.88480193333333</v>
      </c>
      <c r="X1571" s="3" t="n">
        <v>3</v>
      </c>
    </row>
    <row r="1572" customFormat="false" ht="15" hidden="false" customHeight="false" outlineLevel="0" collapsed="false">
      <c r="A1572" s="0" t="s">
        <v>10172</v>
      </c>
      <c r="B1572" s="0" t="s">
        <v>10173</v>
      </c>
      <c r="C1572" s="0" t="s">
        <v>10174</v>
      </c>
      <c r="D1572" s="0" t="s">
        <v>9153</v>
      </c>
      <c r="E1572" s="0" t="n">
        <v>7.1</v>
      </c>
      <c r="F1572" s="0" t="n">
        <v>56</v>
      </c>
      <c r="G1572" s="5" t="n">
        <v>39439</v>
      </c>
      <c r="H1572" s="0" t="s">
        <v>86</v>
      </c>
      <c r="I1572" s="0" t="s">
        <v>10175</v>
      </c>
      <c r="J1572" s="6" t="n">
        <v>106114</v>
      </c>
      <c r="K1572" s="0" t="s">
        <v>4483</v>
      </c>
      <c r="L1572" s="5" t="n">
        <v>39353</v>
      </c>
      <c r="M1572" s="0" t="s">
        <v>879</v>
      </c>
      <c r="N1572" s="0" t="s">
        <v>1144</v>
      </c>
      <c r="O1572" s="0" t="s">
        <v>34</v>
      </c>
      <c r="P1572" s="0" t="s">
        <v>10176</v>
      </c>
      <c r="Q1572" s="0" t="n">
        <f aca="false">LOOKUP(A1572,'budget_gross.tsv'!A$2:A$8468,'budget_gross.tsv'!B$2:B$8468)</f>
        <v>70000000</v>
      </c>
      <c r="R1572" s="0" t="n">
        <f aca="false">LOOKUP(A1572,'budget_gross.tsv'!A$2:A$8468,'budget_gross.tsv'!C$2:C$8468)</f>
        <v>47536778</v>
      </c>
      <c r="S1572" s="1" t="n">
        <f aca="false">R1572-Q1572</f>
        <v>-22463222</v>
      </c>
      <c r="T1572" s="2" t="n">
        <f aca="false">Q1572 * 1.18</f>
        <v>82600000</v>
      </c>
      <c r="U1572" s="2" t="n">
        <f aca="false">R1572 * 1.18</f>
        <v>56093398.04</v>
      </c>
      <c r="V1572" s="2" t="n">
        <f aca="false">S1572 * 1.18</f>
        <v>-26506601.96</v>
      </c>
      <c r="W1572" s="1" t="n">
        <f aca="false">R1572/Q1572</f>
        <v>0.679096828571429</v>
      </c>
      <c r="X1572" s="3" t="n">
        <v>1</v>
      </c>
    </row>
    <row r="1573" customFormat="false" ht="15" hidden="false" customHeight="false" outlineLevel="0" collapsed="false">
      <c r="A1573" s="0" t="s">
        <v>10177</v>
      </c>
      <c r="B1573" s="0" t="s">
        <v>10178</v>
      </c>
      <c r="C1573" s="0" t="s">
        <v>10179</v>
      </c>
      <c r="D1573" s="0" t="s">
        <v>9153</v>
      </c>
      <c r="E1573" s="0" t="n">
        <v>5.8</v>
      </c>
      <c r="F1573" s="0" t="n">
        <v>46</v>
      </c>
      <c r="G1573" s="5" t="n">
        <v>39412</v>
      </c>
      <c r="H1573" s="0" t="s">
        <v>194</v>
      </c>
      <c r="I1573" s="0" t="s">
        <v>10180</v>
      </c>
      <c r="J1573" s="6" t="n">
        <v>75513</v>
      </c>
      <c r="K1573" s="0" t="s">
        <v>8027</v>
      </c>
      <c r="L1573" s="5" t="n">
        <v>39360</v>
      </c>
      <c r="M1573" s="0" t="s">
        <v>1874</v>
      </c>
      <c r="N1573" s="0" t="s">
        <v>428</v>
      </c>
      <c r="O1573" s="0" t="s">
        <v>117</v>
      </c>
      <c r="P1573" s="0" t="s">
        <v>10181</v>
      </c>
      <c r="Q1573" s="0" t="n">
        <f aca="false">LOOKUP(A1573,'budget_gross.tsv'!A$2:A$8468,'budget_gross.tsv'!B$2:B$8468)</f>
        <v>60000000</v>
      </c>
      <c r="R1573" s="0" t="n">
        <f aca="false">LOOKUP(A1573,'budget_gross.tsv'!A$2:A$8468,'budget_gross.tsv'!C$2:C$8468)</f>
        <v>36787257</v>
      </c>
      <c r="S1573" s="1" t="n">
        <f aca="false">R1573-Q1573</f>
        <v>-23212743</v>
      </c>
      <c r="T1573" s="2" t="n">
        <f aca="false">Q1573 * 1.18</f>
        <v>70800000</v>
      </c>
      <c r="U1573" s="2" t="n">
        <f aca="false">R1573 * 1.18</f>
        <v>43408963.26</v>
      </c>
      <c r="V1573" s="2" t="n">
        <f aca="false">S1573 * 1.18</f>
        <v>-27391036.74</v>
      </c>
      <c r="W1573" s="1" t="n">
        <f aca="false">R1573/Q1573</f>
        <v>0.61312095</v>
      </c>
      <c r="X1573" s="3" t="n">
        <v>1</v>
      </c>
    </row>
    <row r="1574" customFormat="false" ht="15" hidden="false" customHeight="false" outlineLevel="0" collapsed="false">
      <c r="A1574" s="0" t="s">
        <v>10182</v>
      </c>
      <c r="B1574" s="0" t="s">
        <v>10183</v>
      </c>
      <c r="C1574" s="0" t="s">
        <v>10184</v>
      </c>
      <c r="D1574" s="0" t="s">
        <v>9153</v>
      </c>
      <c r="E1574" s="0" t="n">
        <v>7.3</v>
      </c>
      <c r="F1574" s="0" t="n">
        <v>82</v>
      </c>
      <c r="G1574" s="5" t="n">
        <v>39497</v>
      </c>
      <c r="H1574" s="0" t="s">
        <v>2273</v>
      </c>
      <c r="I1574" s="0" t="s">
        <v>10185</v>
      </c>
      <c r="J1574" s="6" t="n">
        <v>140065</v>
      </c>
      <c r="K1574" s="0" t="s">
        <v>5529</v>
      </c>
      <c r="L1574" s="5" t="n">
        <v>39367</v>
      </c>
      <c r="M1574" s="0" t="s">
        <v>1192</v>
      </c>
      <c r="N1574" s="0" t="s">
        <v>4949</v>
      </c>
      <c r="O1574" s="0" t="s">
        <v>10186</v>
      </c>
      <c r="P1574" s="0" t="s">
        <v>10187</v>
      </c>
      <c r="Q1574" s="0" t="n">
        <f aca="false">LOOKUP(A1574,'budget_gross.tsv'!A$2:A$8468,'budget_gross.tsv'!B$2:B$8468)</f>
        <v>25000000</v>
      </c>
      <c r="R1574" s="0" t="n">
        <f aca="false">LOOKUP(A1574,'budget_gross.tsv'!A$2:A$8468,'budget_gross.tsv'!C$2:C$8468)</f>
        <v>49033882</v>
      </c>
      <c r="S1574" s="1" t="n">
        <f aca="false">R1574-Q1574</f>
        <v>24033882</v>
      </c>
      <c r="T1574" s="2" t="n">
        <f aca="false">Q1574 * 1.18</f>
        <v>29500000</v>
      </c>
      <c r="U1574" s="2" t="n">
        <f aca="false">R1574 * 1.18</f>
        <v>57859980.76</v>
      </c>
      <c r="V1574" s="2" t="n">
        <f aca="false">S1574 * 1.18</f>
        <v>28359980.76</v>
      </c>
      <c r="W1574" s="1" t="n">
        <f aca="false">R1574/Q1574</f>
        <v>1.96135528</v>
      </c>
      <c r="X1574" s="3" t="n">
        <v>2</v>
      </c>
    </row>
    <row r="1575" customFormat="false" ht="15" hidden="false" customHeight="false" outlineLevel="0" collapsed="false">
      <c r="A1575" s="0" t="s">
        <v>10188</v>
      </c>
      <c r="B1575" s="0" t="s">
        <v>10189</v>
      </c>
      <c r="C1575" s="0" t="s">
        <v>10190</v>
      </c>
      <c r="D1575" s="0" t="s">
        <v>9153</v>
      </c>
      <c r="E1575" s="0" t="n">
        <v>6.9</v>
      </c>
      <c r="F1575" s="0" t="n">
        <v>59</v>
      </c>
      <c r="G1575" s="5" t="n">
        <v>39491</v>
      </c>
      <c r="H1575" s="0" t="s">
        <v>10191</v>
      </c>
      <c r="I1575" s="0" t="s">
        <v>10192</v>
      </c>
      <c r="J1575" s="6" t="n">
        <v>75472</v>
      </c>
      <c r="K1575" s="0" t="s">
        <v>9074</v>
      </c>
      <c r="L1575" s="5" t="n">
        <v>39367</v>
      </c>
      <c r="M1575" s="0" t="s">
        <v>871</v>
      </c>
      <c r="N1575" s="0" t="s">
        <v>4949</v>
      </c>
      <c r="O1575" s="0" t="s">
        <v>34</v>
      </c>
      <c r="P1575" s="0" t="s">
        <v>10193</v>
      </c>
      <c r="Q1575" s="0" t="n">
        <f aca="false">LOOKUP(A1575,'budget_gross.tsv'!A$2:A$8468,'budget_gross.tsv'!B$2:B$8468)</f>
        <v>21000000</v>
      </c>
      <c r="R1575" s="0" t="n">
        <f aca="false">LOOKUP(A1575,'budget_gross.tsv'!A$2:A$8468,'budget_gross.tsv'!C$2:C$8468)</f>
        <v>28563179</v>
      </c>
      <c r="S1575" s="1" t="n">
        <f aca="false">R1575-Q1575</f>
        <v>7563179</v>
      </c>
      <c r="T1575" s="2" t="n">
        <f aca="false">Q1575 * 1.18</f>
        <v>24780000</v>
      </c>
      <c r="U1575" s="2" t="n">
        <f aca="false">R1575 * 1.18</f>
        <v>33704551.22</v>
      </c>
      <c r="V1575" s="2" t="n">
        <f aca="false">S1575 * 1.18</f>
        <v>8924551.22</v>
      </c>
      <c r="W1575" s="1" t="n">
        <f aca="false">R1575/Q1575</f>
        <v>1.36015138095238</v>
      </c>
      <c r="X1575" s="3" t="n">
        <v>2</v>
      </c>
    </row>
    <row r="1576" customFormat="false" ht="15" hidden="false" customHeight="false" outlineLevel="0" collapsed="false">
      <c r="A1576" s="0" t="s">
        <v>10194</v>
      </c>
      <c r="B1576" s="0" t="s">
        <v>10195</v>
      </c>
      <c r="C1576" s="0" t="s">
        <v>10196</v>
      </c>
      <c r="D1576" s="0" t="s">
        <v>9153</v>
      </c>
      <c r="E1576" s="0" t="n">
        <v>8.1</v>
      </c>
      <c r="F1576" s="0" t="n">
        <v>73</v>
      </c>
      <c r="G1576" s="5" t="n">
        <v>39511</v>
      </c>
      <c r="H1576" s="0" t="s">
        <v>10197</v>
      </c>
      <c r="I1576" s="0" t="s">
        <v>10198</v>
      </c>
      <c r="J1576" s="6" t="n">
        <v>467340</v>
      </c>
      <c r="K1576" s="0" t="s">
        <v>10199</v>
      </c>
      <c r="L1576" s="5" t="n">
        <v>39374</v>
      </c>
      <c r="M1576" s="0" t="s">
        <v>1629</v>
      </c>
      <c r="N1576" s="0" t="s">
        <v>2691</v>
      </c>
      <c r="O1576" s="0" t="s">
        <v>10200</v>
      </c>
      <c r="P1576" s="0" t="s">
        <v>10201</v>
      </c>
      <c r="Q1576" s="0" t="n">
        <f aca="false">LOOKUP(A1576,'budget_gross.tsv'!A$2:A$8468,'budget_gross.tsv'!B$2:B$8468)</f>
        <v>15000000</v>
      </c>
      <c r="R1576" s="0" t="n">
        <f aca="false">LOOKUP(A1576,'budget_gross.tsv'!A$2:A$8468,'budget_gross.tsv'!C$2:C$8468)</f>
        <v>18352454</v>
      </c>
      <c r="S1576" s="1" t="n">
        <f aca="false">R1576-Q1576</f>
        <v>3352454</v>
      </c>
      <c r="T1576" s="2" t="n">
        <f aca="false">Q1576 * 1.18</f>
        <v>17700000</v>
      </c>
      <c r="U1576" s="2" t="n">
        <f aca="false">R1576 * 1.18</f>
        <v>21655895.72</v>
      </c>
      <c r="V1576" s="2" t="n">
        <f aca="false">S1576 * 1.18</f>
        <v>3955895.72</v>
      </c>
      <c r="W1576" s="1" t="n">
        <f aca="false">R1576/Q1576</f>
        <v>1.22349693333333</v>
      </c>
      <c r="X1576" s="3" t="n">
        <v>2</v>
      </c>
    </row>
    <row r="1577" customFormat="false" ht="15" hidden="false" customHeight="false" outlineLevel="0" collapsed="false">
      <c r="A1577" s="0" t="s">
        <v>10202</v>
      </c>
      <c r="B1577" s="0" t="s">
        <v>10203</v>
      </c>
      <c r="C1577" s="0" t="s">
        <v>10204</v>
      </c>
      <c r="D1577" s="0" t="s">
        <v>9153</v>
      </c>
      <c r="E1577" s="0" t="n">
        <v>5.1</v>
      </c>
      <c r="F1577" s="0" t="n">
        <v>52</v>
      </c>
      <c r="G1577" s="5" t="n">
        <v>39714</v>
      </c>
      <c r="H1577" s="0" t="s">
        <v>3032</v>
      </c>
      <c r="I1577" s="0" t="s">
        <v>10205</v>
      </c>
      <c r="J1577" s="6" t="n">
        <v>7633</v>
      </c>
      <c r="K1577" s="0" t="s">
        <v>10206</v>
      </c>
      <c r="L1577" s="5" t="n">
        <v>39386</v>
      </c>
      <c r="M1577" s="0" t="s">
        <v>165</v>
      </c>
      <c r="N1577" s="0" t="s">
        <v>765</v>
      </c>
      <c r="O1577" s="0" t="s">
        <v>90</v>
      </c>
      <c r="P1577" s="0" t="s">
        <v>10207</v>
      </c>
      <c r="Q1577" s="0" t="n">
        <f aca="false">LOOKUP(A1577,'budget_gross.tsv'!A$2:A$8468,'budget_gross.tsv'!B$2:B$8468)</f>
        <v>3500000</v>
      </c>
      <c r="R1577" s="0" t="n">
        <f aca="false">LOOKUP(A1577,'budget_gross.tsv'!A$2:A$8468,'budget_gross.tsv'!C$2:C$8468)</f>
        <v>58669</v>
      </c>
      <c r="S1577" s="1" t="n">
        <f aca="false">R1577-Q1577</f>
        <v>-3441331</v>
      </c>
      <c r="T1577" s="2" t="n">
        <f aca="false">Q1577 * 1.18</f>
        <v>4130000</v>
      </c>
      <c r="U1577" s="2" t="n">
        <f aca="false">R1577 * 1.18</f>
        <v>69229.42</v>
      </c>
      <c r="V1577" s="2" t="n">
        <f aca="false">S1577 * 1.18</f>
        <v>-4060770.58</v>
      </c>
      <c r="W1577" s="1" t="n">
        <f aca="false">R1577/Q1577</f>
        <v>0.0167625714285714</v>
      </c>
      <c r="X1577" s="3" t="n">
        <v>1</v>
      </c>
    </row>
    <row r="1578" customFormat="false" ht="15" hidden="false" customHeight="false" outlineLevel="0" collapsed="false">
      <c r="A1578" s="0" t="s">
        <v>10208</v>
      </c>
      <c r="B1578" s="0" t="s">
        <v>10209</v>
      </c>
      <c r="C1578" s="0" t="s">
        <v>10210</v>
      </c>
      <c r="D1578" s="0" t="s">
        <v>9153</v>
      </c>
      <c r="E1578" s="0" t="n">
        <v>7.8</v>
      </c>
      <c r="F1578" s="0" t="n">
        <v>76</v>
      </c>
      <c r="G1578" s="5" t="n">
        <v>39497</v>
      </c>
      <c r="H1578" s="0" t="s">
        <v>86</v>
      </c>
      <c r="I1578" s="0" t="s">
        <v>10211</v>
      </c>
      <c r="J1578" s="6" t="n">
        <v>341363</v>
      </c>
      <c r="K1578" s="0" t="s">
        <v>5996</v>
      </c>
      <c r="L1578" s="5" t="n">
        <v>39388</v>
      </c>
      <c r="M1578" s="0" t="s">
        <v>1435</v>
      </c>
      <c r="N1578" s="0" t="s">
        <v>673</v>
      </c>
      <c r="O1578" s="0" t="s">
        <v>10212</v>
      </c>
      <c r="P1578" s="0" t="s">
        <v>10213</v>
      </c>
      <c r="Q1578" s="0" t="n">
        <f aca="false">LOOKUP(A1578,'budget_gross.tsv'!A$2:A$8468,'budget_gross.tsv'!B$2:B$8468)</f>
        <v>100000000</v>
      </c>
      <c r="R1578" s="0" t="n">
        <f aca="false">LOOKUP(A1578,'budget_gross.tsv'!A$2:A$8468,'budget_gross.tsv'!C$2:C$8468)</f>
        <v>130164645</v>
      </c>
      <c r="S1578" s="1" t="n">
        <f aca="false">R1578-Q1578</f>
        <v>30164645</v>
      </c>
      <c r="T1578" s="2" t="n">
        <f aca="false">Q1578 * 1.18</f>
        <v>118000000</v>
      </c>
      <c r="U1578" s="2" t="n">
        <f aca="false">R1578 * 1.18</f>
        <v>153594281.1</v>
      </c>
      <c r="V1578" s="2" t="n">
        <f aca="false">S1578 * 1.18</f>
        <v>35594281.1</v>
      </c>
      <c r="W1578" s="1" t="n">
        <f aca="false">R1578/Q1578</f>
        <v>1.30164645</v>
      </c>
      <c r="X1578" s="3" t="n">
        <v>2</v>
      </c>
    </row>
    <row r="1579" customFormat="false" ht="15" hidden="false" customHeight="false" outlineLevel="0" collapsed="false">
      <c r="A1579" s="0" t="s">
        <v>10214</v>
      </c>
      <c r="B1579" s="0" t="s">
        <v>10215</v>
      </c>
      <c r="C1579" s="0" t="s">
        <v>10216</v>
      </c>
      <c r="D1579" s="0" t="s">
        <v>9153</v>
      </c>
      <c r="E1579" s="0" t="n">
        <v>6.2</v>
      </c>
      <c r="F1579" s="0" t="s">
        <v>28</v>
      </c>
      <c r="G1579" s="5" t="n">
        <v>39665</v>
      </c>
      <c r="H1579" s="0" t="s">
        <v>10158</v>
      </c>
      <c r="I1579" s="0" t="s">
        <v>10217</v>
      </c>
      <c r="J1579" s="6" t="n">
        <v>23197</v>
      </c>
      <c r="K1579" s="0" t="s">
        <v>8614</v>
      </c>
      <c r="L1579" s="5" t="n">
        <v>39394</v>
      </c>
      <c r="M1579" s="0" t="s">
        <v>258</v>
      </c>
      <c r="N1579" s="0" t="s">
        <v>4630</v>
      </c>
      <c r="O1579" s="0" t="s">
        <v>1585</v>
      </c>
      <c r="P1579" s="0" t="s">
        <v>10218</v>
      </c>
      <c r="Q1579" s="0" t="n">
        <f aca="false">LOOKUP(A1579,'budget_gross.tsv'!A$2:A$8468,'budget_gross.tsv'!B$2:B$8468)</f>
        <v>26900000</v>
      </c>
      <c r="R1579" s="0" t="n">
        <f aca="false">LOOKUP(A1579,'budget_gross.tsv'!A$2:A$8468,'budget_gross.tsv'!C$2:C$8468)</f>
        <v>10452</v>
      </c>
      <c r="S1579" s="1" t="n">
        <f aca="false">R1579-Q1579</f>
        <v>-26889548</v>
      </c>
      <c r="T1579" s="2" t="n">
        <f aca="false">Q1579 * 1.18</f>
        <v>31742000</v>
      </c>
      <c r="U1579" s="2" t="n">
        <f aca="false">R1579 * 1.18</f>
        <v>12333.36</v>
      </c>
      <c r="V1579" s="2" t="n">
        <f aca="false">S1579 * 1.18</f>
        <v>-31729666.64</v>
      </c>
      <c r="W1579" s="1" t="n">
        <f aca="false">R1579/Q1579</f>
        <v>0.000388550185873606</v>
      </c>
      <c r="X1579" s="3" t="n">
        <v>1</v>
      </c>
    </row>
    <row r="1580" customFormat="false" ht="15" hidden="false" customHeight="false" outlineLevel="0" collapsed="false">
      <c r="A1580" s="0" t="s">
        <v>10219</v>
      </c>
      <c r="B1580" s="0" t="s">
        <v>10220</v>
      </c>
      <c r="C1580" s="0" t="s">
        <v>10221</v>
      </c>
      <c r="D1580" s="0" t="s">
        <v>9153</v>
      </c>
      <c r="E1580" s="0" t="n">
        <v>5.5</v>
      </c>
      <c r="F1580" s="0" t="n">
        <v>44</v>
      </c>
      <c r="G1580" s="5" t="n">
        <v>39525</v>
      </c>
      <c r="H1580" s="0" t="s">
        <v>5797</v>
      </c>
      <c r="I1580" s="0" t="s">
        <v>10222</v>
      </c>
      <c r="J1580" s="6" t="n">
        <v>33581</v>
      </c>
      <c r="K1580" s="0" t="s">
        <v>5787</v>
      </c>
      <c r="L1580" s="5" t="n">
        <v>39423</v>
      </c>
      <c r="M1580" s="0" t="s">
        <v>411</v>
      </c>
      <c r="N1580" s="0" t="s">
        <v>10223</v>
      </c>
      <c r="O1580" s="0" t="s">
        <v>1167</v>
      </c>
      <c r="P1580" s="0" t="s">
        <v>10224</v>
      </c>
      <c r="Q1580" s="0" t="n">
        <f aca="false">LOOKUP(A1580,'budget_gross.tsv'!A$2:A$8468,'budget_gross.tsv'!B$2:B$8468)</f>
        <v>17000000</v>
      </c>
      <c r="R1580" s="0" t="n">
        <f aca="false">LOOKUP(A1580,'budget_gross.tsv'!A$2:A$8468,'budget_gross.tsv'!C$2:C$8468)</f>
        <v>275380</v>
      </c>
      <c r="S1580" s="1" t="n">
        <f aca="false">R1580-Q1580</f>
        <v>-16724620</v>
      </c>
      <c r="T1580" s="2" t="n">
        <f aca="false">Q1580 * 1.18</f>
        <v>20060000</v>
      </c>
      <c r="U1580" s="2" t="n">
        <f aca="false">R1580 * 1.18</f>
        <v>324948.4</v>
      </c>
      <c r="V1580" s="2" t="n">
        <f aca="false">S1580 * 1.18</f>
        <v>-19735051.6</v>
      </c>
      <c r="W1580" s="1" t="n">
        <f aca="false">R1580/Q1580</f>
        <v>0.0161988235294118</v>
      </c>
      <c r="X1580" s="3" t="n">
        <v>1</v>
      </c>
    </row>
    <row r="1581" customFormat="false" ht="15" hidden="false" customHeight="false" outlineLevel="0" collapsed="false">
      <c r="A1581" s="0" t="s">
        <v>10225</v>
      </c>
      <c r="B1581" s="0" t="s">
        <v>10226</v>
      </c>
      <c r="C1581" s="0" t="s">
        <v>10227</v>
      </c>
      <c r="D1581" s="0" t="s">
        <v>9153</v>
      </c>
      <c r="E1581" s="0" t="n">
        <v>7.1</v>
      </c>
      <c r="F1581" s="0" t="n">
        <v>70</v>
      </c>
      <c r="G1581" s="5" t="n">
        <v>39672</v>
      </c>
      <c r="H1581" s="0" t="s">
        <v>10048</v>
      </c>
      <c r="I1581" s="0" t="s">
        <v>10228</v>
      </c>
      <c r="J1581" s="6" t="n">
        <v>23744</v>
      </c>
      <c r="K1581" s="0" t="s">
        <v>10229</v>
      </c>
      <c r="L1581" s="5" t="n">
        <v>39428</v>
      </c>
      <c r="M1581" s="0" t="s">
        <v>633</v>
      </c>
      <c r="N1581" s="0" t="s">
        <v>1176</v>
      </c>
      <c r="O1581" s="0" t="s">
        <v>10230</v>
      </c>
      <c r="P1581" s="0" t="s">
        <v>10231</v>
      </c>
      <c r="Q1581" s="0" t="n">
        <f aca="false">LOOKUP(A1581,'budget_gross.tsv'!A$2:A$8468,'budget_gross.tsv'!B$2:B$8468)</f>
        <v>40000000</v>
      </c>
      <c r="R1581" s="0" t="n">
        <f aca="false">LOOKUP(A1581,'budget_gross.tsv'!A$2:A$8468,'budget_gross.tsv'!C$2:C$8468)</f>
        <v>128978</v>
      </c>
      <c r="S1581" s="1" t="n">
        <f aca="false">R1581-Q1581</f>
        <v>-39871022</v>
      </c>
      <c r="T1581" s="2" t="n">
        <f aca="false">Q1581 * 1.18</f>
        <v>47200000</v>
      </c>
      <c r="U1581" s="2" t="n">
        <f aca="false">R1581 * 1.18</f>
        <v>152194.04</v>
      </c>
      <c r="V1581" s="2" t="n">
        <f aca="false">S1581 * 1.18</f>
        <v>-47047805.96</v>
      </c>
      <c r="W1581" s="1" t="n">
        <f aca="false">R1581/Q1581</f>
        <v>0.00322445</v>
      </c>
      <c r="X1581" s="3" t="n">
        <v>1</v>
      </c>
    </row>
    <row r="1582" customFormat="false" ht="15" hidden="false" customHeight="false" outlineLevel="0" collapsed="false">
      <c r="A1582" s="0" t="s">
        <v>10232</v>
      </c>
      <c r="B1582" s="0" t="s">
        <v>10233</v>
      </c>
      <c r="C1582" s="0" t="s">
        <v>10234</v>
      </c>
      <c r="D1582" s="0" t="s">
        <v>9153</v>
      </c>
      <c r="E1582" s="0" t="n">
        <v>5.7</v>
      </c>
      <c r="F1582" s="0" t="n">
        <v>32</v>
      </c>
      <c r="G1582" s="5" t="n">
        <v>39721</v>
      </c>
      <c r="H1582" s="0" t="s">
        <v>1719</v>
      </c>
      <c r="I1582" s="0" t="s">
        <v>10235</v>
      </c>
      <c r="J1582" s="6" t="n">
        <v>9142</v>
      </c>
      <c r="K1582" s="0" t="s">
        <v>10236</v>
      </c>
      <c r="L1582" s="5" t="n">
        <v>39431</v>
      </c>
      <c r="M1582" s="0" t="s">
        <v>70</v>
      </c>
      <c r="N1582" s="0" t="s">
        <v>673</v>
      </c>
      <c r="O1582" s="0" t="s">
        <v>698</v>
      </c>
      <c r="P1582" s="0" t="s">
        <v>10237</v>
      </c>
      <c r="Q1582" s="0" t="n">
        <f aca="false">LOOKUP(A1582,'budget_gross.tsv'!A$2:A$8468,'budget_gross.tsv'!B$2:B$8468)</f>
        <v>5000000</v>
      </c>
      <c r="R1582" s="0" t="n">
        <f aca="false">LOOKUP(A1582,'budget_gross.tsv'!A$2:A$8468,'budget_gross.tsv'!C$2:C$8468)</f>
        <v>55704</v>
      </c>
      <c r="S1582" s="1" t="n">
        <f aca="false">R1582-Q1582</f>
        <v>-4944296</v>
      </c>
      <c r="T1582" s="2" t="n">
        <f aca="false">Q1582 * 1.18</f>
        <v>5900000</v>
      </c>
      <c r="U1582" s="2" t="n">
        <f aca="false">R1582 * 1.18</f>
        <v>65730.72</v>
      </c>
      <c r="V1582" s="2" t="n">
        <f aca="false">S1582 * 1.18</f>
        <v>-5834269.28</v>
      </c>
      <c r="W1582" s="1" t="n">
        <f aca="false">R1582/Q1582</f>
        <v>0.0111408</v>
      </c>
      <c r="X1582" s="3" t="n">
        <v>1</v>
      </c>
    </row>
    <row r="1583" customFormat="false" ht="15" hidden="false" customHeight="false" outlineLevel="0" collapsed="false">
      <c r="A1583" s="0" t="s">
        <v>10238</v>
      </c>
      <c r="B1583" s="0" t="s">
        <v>10239</v>
      </c>
      <c r="C1583" s="0" t="s">
        <v>10240</v>
      </c>
      <c r="D1583" s="0" t="s">
        <v>9153</v>
      </c>
      <c r="E1583" s="0" t="n">
        <v>7.1</v>
      </c>
      <c r="F1583" s="0" t="n">
        <v>69</v>
      </c>
      <c r="G1583" s="5" t="n">
        <v>39560</v>
      </c>
      <c r="H1583" s="0" t="s">
        <v>86</v>
      </c>
      <c r="I1583" s="0" t="s">
        <v>10241</v>
      </c>
      <c r="J1583" s="6" t="n">
        <v>93799</v>
      </c>
      <c r="K1583" s="0" t="s">
        <v>9258</v>
      </c>
      <c r="L1583" s="5" t="n">
        <v>39437</v>
      </c>
      <c r="M1583" s="0" t="s">
        <v>165</v>
      </c>
      <c r="N1583" s="0" t="s">
        <v>2464</v>
      </c>
      <c r="O1583" s="0" t="s">
        <v>10242</v>
      </c>
      <c r="P1583" s="0" t="s">
        <v>10243</v>
      </c>
      <c r="Q1583" s="0" t="n">
        <f aca="false">LOOKUP(A1583,'budget_gross.tsv'!A$2:A$8468,'budget_gross.tsv'!B$2:B$8468)</f>
        <v>75000000</v>
      </c>
      <c r="R1583" s="0" t="n">
        <f aca="false">LOOKUP(A1583,'budget_gross.tsv'!A$2:A$8468,'budget_gross.tsv'!C$2:C$8468)</f>
        <v>66661095</v>
      </c>
      <c r="S1583" s="1" t="n">
        <f aca="false">R1583-Q1583</f>
        <v>-8338905</v>
      </c>
      <c r="T1583" s="2" t="n">
        <f aca="false">Q1583 * 1.18</f>
        <v>88500000</v>
      </c>
      <c r="U1583" s="2" t="n">
        <f aca="false">R1583 * 1.18</f>
        <v>78660092.1</v>
      </c>
      <c r="V1583" s="2" t="n">
        <f aca="false">S1583 * 1.18</f>
        <v>-9839907.9</v>
      </c>
      <c r="W1583" s="1" t="n">
        <f aca="false">R1583/Q1583</f>
        <v>0.8888146</v>
      </c>
      <c r="X1583" s="3" t="n">
        <v>1</v>
      </c>
    </row>
    <row r="1584" customFormat="false" ht="15" hidden="false" customHeight="false" outlineLevel="0" collapsed="false">
      <c r="A1584" s="0" t="s">
        <v>10244</v>
      </c>
      <c r="B1584" s="0" t="s">
        <v>10245</v>
      </c>
      <c r="C1584" s="0" t="s">
        <v>10246</v>
      </c>
      <c r="D1584" s="0" t="s">
        <v>9153</v>
      </c>
      <c r="E1584" s="0" t="n">
        <v>7.8</v>
      </c>
      <c r="F1584" s="0" t="n">
        <v>85</v>
      </c>
      <c r="G1584" s="5" t="n">
        <v>39525</v>
      </c>
      <c r="H1584" s="0" t="s">
        <v>1432</v>
      </c>
      <c r="I1584" s="0" t="s">
        <v>10247</v>
      </c>
      <c r="J1584" s="6" t="n">
        <v>206158</v>
      </c>
      <c r="K1584" s="0" t="s">
        <v>2301</v>
      </c>
      <c r="L1584" s="5" t="n">
        <v>39458</v>
      </c>
      <c r="M1584" s="0" t="s">
        <v>1271</v>
      </c>
      <c r="N1584" s="0" t="s">
        <v>1780</v>
      </c>
      <c r="O1584" s="0" t="s">
        <v>10248</v>
      </c>
      <c r="P1584" s="0" t="s">
        <v>10249</v>
      </c>
      <c r="Q1584" s="0" t="n">
        <f aca="false">LOOKUP(A1584,'budget_gross.tsv'!A$2:A$8468,'budget_gross.tsv'!B$2:B$8468)</f>
        <v>30000000</v>
      </c>
      <c r="R1584" s="0" t="n">
        <f aca="false">LOOKUP(A1584,'budget_gross.tsv'!A$2:A$8468,'budget_gross.tsv'!C$2:C$8468)</f>
        <v>50927067</v>
      </c>
      <c r="S1584" s="1" t="n">
        <f aca="false">R1584-Q1584</f>
        <v>20927067</v>
      </c>
      <c r="T1584" s="2" t="n">
        <f aca="false">Q1584 * 1.14</f>
        <v>34200000</v>
      </c>
      <c r="U1584" s="2" t="n">
        <f aca="false">R1584 * 1.14</f>
        <v>58056856.38</v>
      </c>
      <c r="V1584" s="2" t="n">
        <f aca="false">S1584 * 1.14</f>
        <v>23856856.38</v>
      </c>
      <c r="W1584" s="1" t="n">
        <f aca="false">R1584/Q1584</f>
        <v>1.6975689</v>
      </c>
      <c r="X1584" s="3" t="n">
        <v>2</v>
      </c>
    </row>
    <row r="1585" customFormat="false" ht="15" hidden="false" customHeight="false" outlineLevel="0" collapsed="false">
      <c r="A1585" s="0" t="s">
        <v>10250</v>
      </c>
      <c r="B1585" s="0" t="s">
        <v>10251</v>
      </c>
      <c r="C1585" s="0" t="s">
        <v>10252</v>
      </c>
      <c r="D1585" s="0" t="s">
        <v>9153</v>
      </c>
      <c r="E1585" s="0" t="n">
        <v>7.1</v>
      </c>
      <c r="F1585" s="0" t="n">
        <v>61</v>
      </c>
      <c r="G1585" s="5" t="n">
        <v>39749</v>
      </c>
      <c r="H1585" s="0" t="s">
        <v>3192</v>
      </c>
      <c r="I1585" s="0" t="s">
        <v>10253</v>
      </c>
      <c r="J1585" s="6" t="n">
        <v>9265</v>
      </c>
      <c r="K1585" s="0" t="s">
        <v>10254</v>
      </c>
      <c r="L1585" s="5" t="n">
        <v>39467</v>
      </c>
      <c r="M1585" s="0" t="s">
        <v>98</v>
      </c>
      <c r="N1585" s="0" t="s">
        <v>1525</v>
      </c>
      <c r="O1585" s="0" t="s">
        <v>1167</v>
      </c>
      <c r="P1585" s="0" t="s">
        <v>10255</v>
      </c>
      <c r="Q1585" s="0" t="n">
        <f aca="false">LOOKUP(A1585,'budget_gross.tsv'!A$2:A$8468,'budget_gross.tsv'!B$2:B$8468)</f>
        <v>2500000</v>
      </c>
      <c r="R1585" s="0" t="n">
        <f aca="false">LOOKUP(A1585,'budget_gross.tsv'!A$2:A$8468,'budget_gross.tsv'!C$2:C$8468)</f>
        <v>3176</v>
      </c>
      <c r="S1585" s="1" t="n">
        <f aca="false">R1585-Q1585</f>
        <v>-2496824</v>
      </c>
      <c r="T1585" s="2" t="n">
        <f aca="false">Q1585 * 1.14</f>
        <v>2850000</v>
      </c>
      <c r="U1585" s="2" t="n">
        <f aca="false">R1585 * 1.14</f>
        <v>3620.64</v>
      </c>
      <c r="V1585" s="2" t="n">
        <f aca="false">S1585 * 1.14</f>
        <v>-2846379.36</v>
      </c>
      <c r="W1585" s="1" t="n">
        <f aca="false">R1585/Q1585</f>
        <v>0.0012704</v>
      </c>
      <c r="X1585" s="3" t="n">
        <v>1</v>
      </c>
    </row>
    <row r="1586" customFormat="false" ht="15" hidden="false" customHeight="false" outlineLevel="0" collapsed="false">
      <c r="A1586" s="0" t="s">
        <v>10256</v>
      </c>
      <c r="B1586" s="0" t="s">
        <v>10257</v>
      </c>
      <c r="C1586" s="0" t="s">
        <v>10258</v>
      </c>
      <c r="D1586" s="0" t="s">
        <v>9153</v>
      </c>
      <c r="E1586" s="0" t="n">
        <v>8.1</v>
      </c>
      <c r="F1586" s="0" t="n">
        <v>93</v>
      </c>
      <c r="G1586" s="5" t="n">
        <v>39546</v>
      </c>
      <c r="H1586" s="0" t="s">
        <v>10197</v>
      </c>
      <c r="I1586" s="0" t="s">
        <v>10259</v>
      </c>
      <c r="J1586" s="6" t="n">
        <v>408284</v>
      </c>
      <c r="K1586" s="0" t="s">
        <v>10260</v>
      </c>
      <c r="L1586" s="5" t="n">
        <v>39472</v>
      </c>
      <c r="M1586" s="0" t="s">
        <v>1175</v>
      </c>
      <c r="N1586" s="0" t="s">
        <v>530</v>
      </c>
      <c r="O1586" s="0" t="s">
        <v>10261</v>
      </c>
      <c r="P1586" s="0" t="s">
        <v>10262</v>
      </c>
      <c r="Q1586" s="0" t="n">
        <f aca="false">LOOKUP(A1586,'budget_gross.tsv'!A$2:A$8468,'budget_gross.tsv'!B$2:B$8468)</f>
        <v>25000000</v>
      </c>
      <c r="R1586" s="0" t="n">
        <f aca="false">LOOKUP(A1586,'budget_gross.tsv'!A$2:A$8468,'budget_gross.tsv'!C$2:C$8468)</f>
        <v>40222514</v>
      </c>
      <c r="S1586" s="1" t="n">
        <f aca="false">R1586-Q1586</f>
        <v>15222514</v>
      </c>
      <c r="T1586" s="2" t="n">
        <f aca="false">Q1586 * 1.14</f>
        <v>28500000</v>
      </c>
      <c r="U1586" s="2" t="n">
        <f aca="false">R1586 * 1.14</f>
        <v>45853665.96</v>
      </c>
      <c r="V1586" s="2" t="n">
        <f aca="false">S1586 * 1.14</f>
        <v>17353665.96</v>
      </c>
      <c r="W1586" s="1" t="n">
        <f aca="false">R1586/Q1586</f>
        <v>1.60890056</v>
      </c>
      <c r="X1586" s="3" t="n">
        <v>2</v>
      </c>
    </row>
    <row r="1587" customFormat="false" ht="15" hidden="false" customHeight="false" outlineLevel="0" collapsed="false">
      <c r="A1587" s="0" t="s">
        <v>10263</v>
      </c>
      <c r="B1587" s="0" t="s">
        <v>10264</v>
      </c>
      <c r="C1587" s="0" t="s">
        <v>10265</v>
      </c>
      <c r="D1587" s="0" t="s">
        <v>9153</v>
      </c>
      <c r="E1587" s="0" t="n">
        <v>7</v>
      </c>
      <c r="F1587" s="0" t="n">
        <v>46</v>
      </c>
      <c r="G1587" s="5" t="n">
        <v>39595</v>
      </c>
      <c r="H1587" s="0" t="s">
        <v>2742</v>
      </c>
      <c r="I1587" s="0" t="s">
        <v>10266</v>
      </c>
      <c r="J1587" s="6" t="n">
        <v>188810</v>
      </c>
      <c r="K1587" s="0" t="s">
        <v>10267</v>
      </c>
      <c r="L1587" s="5" t="n">
        <v>39472</v>
      </c>
      <c r="M1587" s="0" t="s">
        <v>60</v>
      </c>
      <c r="N1587" s="0" t="s">
        <v>10268</v>
      </c>
      <c r="O1587" s="0" t="s">
        <v>781</v>
      </c>
      <c r="P1587" s="0" t="s">
        <v>10269</v>
      </c>
      <c r="Q1587" s="0" t="n">
        <f aca="false">LOOKUP(A1587,'budget_gross.tsv'!A$2:A$8468,'budget_gross.tsv'!B$2:B$8468)</f>
        <v>50000000</v>
      </c>
      <c r="R1587" s="0" t="n">
        <f aca="false">LOOKUP(A1587,'budget_gross.tsv'!A$2:A$8468,'budget_gross.tsv'!C$2:C$8468)</f>
        <v>42754105</v>
      </c>
      <c r="S1587" s="1" t="n">
        <f aca="false">R1587-Q1587</f>
        <v>-7245895</v>
      </c>
      <c r="T1587" s="2" t="n">
        <f aca="false">Q1587 * 1.14</f>
        <v>57000000</v>
      </c>
      <c r="U1587" s="2" t="n">
        <f aca="false">R1587 * 1.14</f>
        <v>48739679.7</v>
      </c>
      <c r="V1587" s="2" t="n">
        <f aca="false">S1587 * 1.14</f>
        <v>-8260320.3</v>
      </c>
      <c r="W1587" s="1" t="n">
        <f aca="false">R1587/Q1587</f>
        <v>0.8550821</v>
      </c>
      <c r="X1587" s="3" t="n">
        <v>1</v>
      </c>
    </row>
    <row r="1588" customFormat="false" ht="15" hidden="false" customHeight="false" outlineLevel="0" collapsed="false">
      <c r="A1588" s="0" t="s">
        <v>10270</v>
      </c>
      <c r="B1588" s="0" t="s">
        <v>10271</v>
      </c>
      <c r="C1588" s="0" t="s">
        <v>10272</v>
      </c>
      <c r="D1588" s="0" t="s">
        <v>9153</v>
      </c>
      <c r="E1588" s="0" t="n">
        <v>6.2</v>
      </c>
      <c r="F1588" s="0" t="n">
        <v>32</v>
      </c>
      <c r="G1588" s="5" t="n">
        <v>39581</v>
      </c>
      <c r="H1588" s="0" t="s">
        <v>7951</v>
      </c>
      <c r="I1588" s="0" t="s">
        <v>10273</v>
      </c>
      <c r="J1588" s="6" t="n">
        <v>42681</v>
      </c>
      <c r="K1588" s="0" t="s">
        <v>10274</v>
      </c>
      <c r="L1588" s="5" t="n">
        <v>39472</v>
      </c>
      <c r="M1588" s="0" t="s">
        <v>133</v>
      </c>
      <c r="N1588" s="0" t="s">
        <v>4331</v>
      </c>
      <c r="O1588" s="0" t="s">
        <v>117</v>
      </c>
      <c r="P1588" s="0" t="s">
        <v>10275</v>
      </c>
      <c r="Q1588" s="0" t="n">
        <f aca="false">LOOKUP(A1588,'budget_gross.tsv'!A$2:A$8468,'budget_gross.tsv'!B$2:B$8468)</f>
        <v>35000000</v>
      </c>
      <c r="R1588" s="0" t="n">
        <f aca="false">LOOKUP(A1588,'budget_gross.tsv'!A$2:A$8468,'budget_gross.tsv'!C$2:C$8468)</f>
        <v>28687835</v>
      </c>
      <c r="S1588" s="1" t="n">
        <f aca="false">R1588-Q1588</f>
        <v>-6312165</v>
      </c>
      <c r="T1588" s="2" t="n">
        <f aca="false">Q1588 * 1.14</f>
        <v>39900000</v>
      </c>
      <c r="U1588" s="2" t="n">
        <f aca="false">R1588 * 1.14</f>
        <v>32704131.9</v>
      </c>
      <c r="V1588" s="2" t="n">
        <f aca="false">S1588 * 1.14</f>
        <v>-7195868.1</v>
      </c>
      <c r="W1588" s="1" t="n">
        <f aca="false">R1588/Q1588</f>
        <v>0.819652428571429</v>
      </c>
      <c r="X1588" s="3" t="n">
        <v>1</v>
      </c>
    </row>
    <row r="1589" customFormat="false" ht="15" hidden="false" customHeight="false" outlineLevel="0" collapsed="false">
      <c r="A1589" s="0" t="s">
        <v>10276</v>
      </c>
      <c r="B1589" s="0" t="s">
        <v>10277</v>
      </c>
      <c r="C1589" s="0" t="s">
        <v>10278</v>
      </c>
      <c r="D1589" s="0" t="s">
        <v>9153</v>
      </c>
      <c r="E1589" s="0" t="n">
        <v>5.3</v>
      </c>
      <c r="F1589" s="0" t="n">
        <v>12</v>
      </c>
      <c r="G1589" s="5" t="n">
        <v>39588</v>
      </c>
      <c r="H1589" s="0" t="s">
        <v>9650</v>
      </c>
      <c r="I1589" s="0" t="s">
        <v>10279</v>
      </c>
      <c r="J1589" s="6" t="n">
        <v>19339</v>
      </c>
      <c r="K1589" s="0" t="s">
        <v>5307</v>
      </c>
      <c r="L1589" s="5" t="n">
        <v>39479</v>
      </c>
      <c r="M1589" s="0" t="s">
        <v>89</v>
      </c>
      <c r="N1589" s="0" t="s">
        <v>5640</v>
      </c>
      <c r="O1589" s="0" t="s">
        <v>28</v>
      </c>
      <c r="P1589" s="0" t="s">
        <v>10280</v>
      </c>
      <c r="Q1589" s="0" t="n">
        <f aca="false">LOOKUP(A1589,'budget_gross.tsv'!A$2:A$8468,'budget_gross.tsv'!B$2:B$8468)</f>
        <v>20000000</v>
      </c>
      <c r="R1589" s="0" t="n">
        <f aca="false">LOOKUP(A1589,'budget_gross.tsv'!A$2:A$8468,'budget_gross.tsv'!C$2:C$8468)</f>
        <v>6563357</v>
      </c>
      <c r="S1589" s="1" t="n">
        <f aca="false">R1589-Q1589</f>
        <v>-13436643</v>
      </c>
      <c r="T1589" s="2" t="n">
        <f aca="false">Q1589 * 1.14</f>
        <v>22800000</v>
      </c>
      <c r="U1589" s="2" t="n">
        <f aca="false">R1589 * 1.14</f>
        <v>7482226.98</v>
      </c>
      <c r="V1589" s="2" t="n">
        <f aca="false">S1589 * 1.14</f>
        <v>-15317773.02</v>
      </c>
      <c r="W1589" s="1" t="n">
        <f aca="false">R1589/Q1589</f>
        <v>0.32816785</v>
      </c>
      <c r="X1589" s="3" t="n">
        <v>1</v>
      </c>
    </row>
    <row r="1590" customFormat="false" ht="15" hidden="false" customHeight="false" outlineLevel="0" collapsed="false">
      <c r="A1590" s="0" t="s">
        <v>10281</v>
      </c>
      <c r="B1590" s="0" t="s">
        <v>10282</v>
      </c>
      <c r="C1590" s="0" t="s">
        <v>10283</v>
      </c>
      <c r="D1590" s="0" t="s">
        <v>9153</v>
      </c>
      <c r="E1590" s="0" t="n">
        <v>5.7</v>
      </c>
      <c r="F1590" s="0" t="n">
        <v>66</v>
      </c>
      <c r="G1590" s="5" t="n">
        <v>39588</v>
      </c>
      <c r="H1590" s="0" t="s">
        <v>2461</v>
      </c>
      <c r="I1590" s="0" t="s">
        <v>10284</v>
      </c>
      <c r="J1590" s="6" t="n">
        <v>42183</v>
      </c>
      <c r="K1590" s="0" t="s">
        <v>10285</v>
      </c>
      <c r="L1590" s="5" t="n">
        <v>39500</v>
      </c>
      <c r="M1590" s="0" t="s">
        <v>486</v>
      </c>
      <c r="N1590" s="0" t="s">
        <v>4788</v>
      </c>
      <c r="O1590" s="0" t="s">
        <v>117</v>
      </c>
      <c r="P1590" s="0" t="s">
        <v>10286</v>
      </c>
      <c r="Q1590" s="0" t="n">
        <f aca="false">LOOKUP(A1590,'budget_gross.tsv'!A$2:A$8468,'budget_gross.tsv'!B$2:B$8468)</f>
        <v>2000000</v>
      </c>
      <c r="R1590" s="0" t="n">
        <f aca="false">LOOKUP(A1590,'budget_gross.tsv'!A$2:A$8468,'budget_gross.tsv'!C$2:C$8468)</f>
        <v>958961</v>
      </c>
      <c r="S1590" s="1" t="n">
        <f aca="false">R1590-Q1590</f>
        <v>-1041039</v>
      </c>
      <c r="T1590" s="2" t="n">
        <f aca="false">Q1590 * 1.14</f>
        <v>2280000</v>
      </c>
      <c r="U1590" s="2" t="n">
        <f aca="false">R1590 * 1.14</f>
        <v>1093215.54</v>
      </c>
      <c r="V1590" s="2" t="n">
        <f aca="false">S1590 * 1.14</f>
        <v>-1186784.46</v>
      </c>
      <c r="W1590" s="1" t="n">
        <f aca="false">R1590/Q1590</f>
        <v>0.4794805</v>
      </c>
      <c r="X1590" s="3" t="n">
        <v>1</v>
      </c>
    </row>
    <row r="1591" customFormat="false" ht="15" hidden="false" customHeight="false" outlineLevel="0" collapsed="false">
      <c r="A1591" s="0" t="s">
        <v>10287</v>
      </c>
      <c r="B1591" s="0" t="s">
        <v>10288</v>
      </c>
      <c r="C1591" s="0" t="s">
        <v>10289</v>
      </c>
      <c r="D1591" s="0" t="s">
        <v>9153</v>
      </c>
      <c r="E1591" s="0" t="n">
        <v>7</v>
      </c>
      <c r="F1591" s="0" t="n">
        <v>54</v>
      </c>
      <c r="G1591" s="5" t="n">
        <v>39623</v>
      </c>
      <c r="H1591" s="0" t="s">
        <v>2663</v>
      </c>
      <c r="I1591" s="0" t="s">
        <v>10290</v>
      </c>
      <c r="J1591" s="6" t="n">
        <v>58510</v>
      </c>
      <c r="K1591" s="0" t="s">
        <v>10291</v>
      </c>
      <c r="L1591" s="5" t="n">
        <v>39500</v>
      </c>
      <c r="M1591" s="0" t="s">
        <v>42</v>
      </c>
      <c r="N1591" s="0" t="s">
        <v>437</v>
      </c>
      <c r="O1591" s="0" t="s">
        <v>117</v>
      </c>
      <c r="P1591" s="0" t="s">
        <v>10292</v>
      </c>
      <c r="Q1591" s="0" t="n">
        <f aca="false">LOOKUP(A1591,'budget_gross.tsv'!A$2:A$8468,'budget_gross.tsv'!B$2:B$8468)</f>
        <v>12000000</v>
      </c>
      <c r="R1591" s="0" t="n">
        <f aca="false">LOOKUP(A1591,'budget_gross.tsv'!A$2:A$8468,'budget_gross.tsv'!C$2:C$8468)</f>
        <v>3950294</v>
      </c>
      <c r="S1591" s="1" t="n">
        <f aca="false">R1591-Q1591</f>
        <v>-8049706</v>
      </c>
      <c r="T1591" s="2" t="n">
        <f aca="false">Q1591 * 1.14</f>
        <v>13680000</v>
      </c>
      <c r="U1591" s="2" t="n">
        <f aca="false">R1591 * 1.14</f>
        <v>4503335.16</v>
      </c>
      <c r="V1591" s="2" t="n">
        <f aca="false">S1591 * 1.14</f>
        <v>-9176664.84</v>
      </c>
      <c r="W1591" s="1" t="n">
        <f aca="false">R1591/Q1591</f>
        <v>0.329191166666667</v>
      </c>
      <c r="X1591" s="3" t="n">
        <v>1</v>
      </c>
    </row>
    <row r="1592" customFormat="false" ht="15" hidden="false" customHeight="false" outlineLevel="0" collapsed="false">
      <c r="A1592" s="0" t="s">
        <v>10293</v>
      </c>
      <c r="B1592" s="0" t="s">
        <v>10294</v>
      </c>
      <c r="C1592" s="0" t="s">
        <v>10295</v>
      </c>
      <c r="D1592" s="0" t="s">
        <v>9153</v>
      </c>
      <c r="E1592" s="0" t="n">
        <v>5</v>
      </c>
      <c r="F1592" s="0" t="s">
        <v>28</v>
      </c>
      <c r="G1592" s="5" t="n">
        <v>39728</v>
      </c>
      <c r="H1592" s="0" t="s">
        <v>2790</v>
      </c>
      <c r="I1592" s="0" t="s">
        <v>10296</v>
      </c>
      <c r="J1592" s="0" t="n">
        <v>626</v>
      </c>
      <c r="K1592" s="0" t="s">
        <v>10297</v>
      </c>
      <c r="L1592" s="5" t="n">
        <v>39507</v>
      </c>
      <c r="M1592" s="0" t="s">
        <v>89</v>
      </c>
      <c r="N1592" s="0" t="s">
        <v>1460</v>
      </c>
      <c r="O1592" s="0" t="s">
        <v>502</v>
      </c>
      <c r="P1592" s="0" t="s">
        <v>10298</v>
      </c>
      <c r="Q1592" s="0" t="n">
        <f aca="false">LOOKUP(A1592,'budget_gross.tsv'!A$2:A$8468,'budget_gross.tsv'!B$2:B$8468)</f>
        <v>12000000</v>
      </c>
      <c r="R1592" s="0" t="n">
        <f aca="false">LOOKUP(A1592,'budget_gross.tsv'!A$2:A$8468,'budget_gross.tsv'!C$2:C$8468)</f>
        <v>13818</v>
      </c>
      <c r="S1592" s="1" t="n">
        <f aca="false">R1592-Q1592</f>
        <v>-11986182</v>
      </c>
      <c r="T1592" s="2" t="n">
        <f aca="false">Q1592 * 1.14</f>
        <v>13680000</v>
      </c>
      <c r="U1592" s="2" t="n">
        <f aca="false">R1592 * 1.14</f>
        <v>15752.52</v>
      </c>
      <c r="V1592" s="2" t="n">
        <f aca="false">S1592 * 1.14</f>
        <v>-13664247.48</v>
      </c>
      <c r="W1592" s="1" t="n">
        <f aca="false">R1592/Q1592</f>
        <v>0.0011515</v>
      </c>
      <c r="X1592" s="3" t="n">
        <v>1</v>
      </c>
    </row>
    <row r="1593" customFormat="false" ht="15" hidden="false" customHeight="false" outlineLevel="0" collapsed="false">
      <c r="A1593" s="0" t="s">
        <v>10299</v>
      </c>
      <c r="B1593" s="0" t="s">
        <v>10300</v>
      </c>
      <c r="C1593" s="0" t="s">
        <v>10301</v>
      </c>
      <c r="D1593" s="0" t="s">
        <v>9153</v>
      </c>
      <c r="E1593" s="0" t="n">
        <v>7.3</v>
      </c>
      <c r="F1593" s="0" t="n">
        <v>69</v>
      </c>
      <c r="G1593" s="5" t="n">
        <v>39644</v>
      </c>
      <c r="H1593" s="0" t="s">
        <v>2742</v>
      </c>
      <c r="I1593" s="0" t="s">
        <v>10302</v>
      </c>
      <c r="J1593" s="6" t="n">
        <v>158562</v>
      </c>
      <c r="K1593" s="0" t="s">
        <v>10303</v>
      </c>
      <c r="L1593" s="5" t="n">
        <v>39514</v>
      </c>
      <c r="M1593" s="0" t="s">
        <v>1652</v>
      </c>
      <c r="N1593" s="0" t="s">
        <v>5173</v>
      </c>
      <c r="O1593" s="0" t="s">
        <v>100</v>
      </c>
      <c r="P1593" s="0" t="s">
        <v>10304</v>
      </c>
      <c r="Q1593" s="0" t="n">
        <f aca="false">LOOKUP(A1593,'budget_gross.tsv'!A$2:A$8468,'budget_gross.tsv'!B$2:B$8468)</f>
        <v>20000000</v>
      </c>
      <c r="R1593" s="0" t="n">
        <f aca="false">LOOKUP(A1593,'budget_gross.tsv'!A$2:A$8468,'budget_gross.tsv'!C$2:C$8468)</f>
        <v>30028592</v>
      </c>
      <c r="S1593" s="1" t="n">
        <f aca="false">R1593-Q1593</f>
        <v>10028592</v>
      </c>
      <c r="T1593" s="2" t="n">
        <f aca="false">Q1593 * 1.14</f>
        <v>22800000</v>
      </c>
      <c r="U1593" s="2" t="n">
        <f aca="false">R1593 * 1.14</f>
        <v>34232594.88</v>
      </c>
      <c r="V1593" s="2" t="n">
        <f aca="false">S1593 * 1.14</f>
        <v>11432594.88</v>
      </c>
      <c r="W1593" s="1" t="n">
        <f aca="false">R1593/Q1593</f>
        <v>1.5014296</v>
      </c>
      <c r="X1593" s="3" t="n">
        <v>2</v>
      </c>
    </row>
    <row r="1594" customFormat="false" ht="15" hidden="false" customHeight="false" outlineLevel="0" collapsed="false">
      <c r="A1594" s="0" t="s">
        <v>10305</v>
      </c>
      <c r="B1594" s="0" t="s">
        <v>10306</v>
      </c>
      <c r="C1594" s="0" t="s">
        <v>10307</v>
      </c>
      <c r="D1594" s="0" t="s">
        <v>9153</v>
      </c>
      <c r="E1594" s="0" t="n">
        <v>7.1</v>
      </c>
      <c r="F1594" s="0" t="n">
        <v>62</v>
      </c>
      <c r="G1594" s="5" t="n">
        <v>40043</v>
      </c>
      <c r="H1594" s="0" t="s">
        <v>3192</v>
      </c>
      <c r="I1594" s="0" t="s">
        <v>10308</v>
      </c>
      <c r="J1594" s="6" t="n">
        <v>5252</v>
      </c>
      <c r="K1594" s="0" t="s">
        <v>10309</v>
      </c>
      <c r="L1594" s="5" t="n">
        <v>39519</v>
      </c>
      <c r="M1594" s="0" t="s">
        <v>493</v>
      </c>
      <c r="N1594" s="0" t="s">
        <v>4949</v>
      </c>
      <c r="O1594" s="0" t="s">
        <v>4457</v>
      </c>
      <c r="P1594" s="0" t="s">
        <v>10310</v>
      </c>
      <c r="Q1594" s="0" t="n">
        <f aca="false">LOOKUP(A1594,'budget_gross.tsv'!A$2:A$8468,'budget_gross.tsv'!B$2:B$8468)</f>
        <v>6000000</v>
      </c>
      <c r="R1594" s="0" t="n">
        <f aca="false">LOOKUP(A1594,'budget_gross.tsv'!A$2:A$8468,'budget_gross.tsv'!C$2:C$8468)</f>
        <v>2110</v>
      </c>
      <c r="S1594" s="1" t="n">
        <f aca="false">R1594-Q1594</f>
        <v>-5997890</v>
      </c>
      <c r="T1594" s="2" t="n">
        <f aca="false">Q1594 * 1.14</f>
        <v>6840000</v>
      </c>
      <c r="U1594" s="2" t="n">
        <f aca="false">R1594 * 1.14</f>
        <v>2405.4</v>
      </c>
      <c r="V1594" s="2" t="n">
        <f aca="false">S1594 * 1.14</f>
        <v>-6837594.6</v>
      </c>
      <c r="W1594" s="1" t="n">
        <f aca="false">R1594/Q1594</f>
        <v>0.000351666666666667</v>
      </c>
      <c r="X1594" s="3" t="n">
        <v>1</v>
      </c>
    </row>
    <row r="1595" customFormat="false" ht="15" hidden="false" customHeight="false" outlineLevel="0" collapsed="false">
      <c r="A1595" s="0" t="s">
        <v>10311</v>
      </c>
      <c r="B1595" s="0" t="s">
        <v>10312</v>
      </c>
      <c r="C1595" s="0" t="s">
        <v>10313</v>
      </c>
      <c r="D1595" s="0" t="s">
        <v>9153</v>
      </c>
      <c r="E1595" s="0" t="n">
        <v>6</v>
      </c>
      <c r="F1595" s="0" t="n">
        <v>51</v>
      </c>
      <c r="G1595" s="5" t="n">
        <v>39658</v>
      </c>
      <c r="H1595" s="0" t="s">
        <v>86</v>
      </c>
      <c r="I1595" s="0" t="s">
        <v>10314</v>
      </c>
      <c r="J1595" s="6" t="n">
        <v>65242</v>
      </c>
      <c r="K1595" s="0" t="s">
        <v>10315</v>
      </c>
      <c r="L1595" s="5" t="n">
        <v>39521</v>
      </c>
      <c r="M1595" s="0" t="s">
        <v>197</v>
      </c>
      <c r="N1595" s="0" t="s">
        <v>1294</v>
      </c>
      <c r="O1595" s="0" t="s">
        <v>90</v>
      </c>
      <c r="P1595" s="0" t="s">
        <v>10316</v>
      </c>
      <c r="Q1595" s="0" t="n">
        <f aca="false">LOOKUP(A1595,'budget_gross.tsv'!A$2:A$8468,'budget_gross.tsv'!B$2:B$8468)</f>
        <v>30000000</v>
      </c>
      <c r="R1595" s="0" t="n">
        <f aca="false">LOOKUP(A1595,'budget_gross.tsv'!A$2:A$8468,'budget_gross.tsv'!C$2:C$8468)</f>
        <v>10955425</v>
      </c>
      <c r="S1595" s="1" t="n">
        <f aca="false">R1595-Q1595</f>
        <v>-19044575</v>
      </c>
      <c r="T1595" s="2" t="n">
        <f aca="false">Q1595 * 1.14</f>
        <v>34200000</v>
      </c>
      <c r="U1595" s="2" t="n">
        <f aca="false">R1595 * 1.14</f>
        <v>12489184.5</v>
      </c>
      <c r="V1595" s="2" t="n">
        <f aca="false">S1595 * 1.14</f>
        <v>-21710815.5</v>
      </c>
      <c r="W1595" s="1" t="n">
        <f aca="false">R1595/Q1595</f>
        <v>0.365180833333333</v>
      </c>
      <c r="X1595" s="3" t="n">
        <v>1</v>
      </c>
    </row>
    <row r="1596" customFormat="false" ht="15" hidden="false" customHeight="false" outlineLevel="0" collapsed="false">
      <c r="A1596" s="0" t="s">
        <v>10317</v>
      </c>
      <c r="B1596" s="0" t="s">
        <v>10318</v>
      </c>
      <c r="C1596" s="0" t="s">
        <v>10319</v>
      </c>
      <c r="D1596" s="0" t="s">
        <v>9153</v>
      </c>
      <c r="E1596" s="0" t="n">
        <v>6.2</v>
      </c>
      <c r="F1596" s="0" t="n">
        <v>54</v>
      </c>
      <c r="G1596" s="5" t="n">
        <v>39637</v>
      </c>
      <c r="H1596" s="0" t="s">
        <v>10320</v>
      </c>
      <c r="I1596" s="0" t="s">
        <v>10321</v>
      </c>
      <c r="J1596" s="6" t="n">
        <v>6897</v>
      </c>
      <c r="K1596" s="0" t="s">
        <v>1545</v>
      </c>
      <c r="L1596" s="5" t="n">
        <v>39527</v>
      </c>
      <c r="M1596" s="0" t="s">
        <v>989</v>
      </c>
      <c r="N1596" s="0" t="s">
        <v>446</v>
      </c>
      <c r="O1596" s="0" t="s">
        <v>2777</v>
      </c>
      <c r="P1596" s="0" t="s">
        <v>10322</v>
      </c>
      <c r="Q1596" s="0" t="n">
        <f aca="false">LOOKUP(A1596,'budget_gross.tsv'!A$2:A$8468,'budget_gross.tsv'!B$2:B$8468)</f>
        <v>750000</v>
      </c>
      <c r="R1596" s="0" t="n">
        <f aca="false">LOOKUP(A1596,'budget_gross.tsv'!A$2:A$8468,'budget_gross.tsv'!C$2:C$8468)</f>
        <v>31576</v>
      </c>
      <c r="S1596" s="1" t="n">
        <f aca="false">R1596-Q1596</f>
        <v>-718424</v>
      </c>
      <c r="T1596" s="2" t="n">
        <f aca="false">Q1596 * 1.14</f>
        <v>855000</v>
      </c>
      <c r="U1596" s="2" t="n">
        <f aca="false">R1596 * 1.14</f>
        <v>35996.64</v>
      </c>
      <c r="V1596" s="2" t="n">
        <f aca="false">S1596 * 1.14</f>
        <v>-819003.36</v>
      </c>
      <c r="W1596" s="1" t="n">
        <f aca="false">R1596/Q1596</f>
        <v>0.0421013333333333</v>
      </c>
      <c r="X1596" s="3" t="n">
        <v>1</v>
      </c>
    </row>
    <row r="1597" customFormat="false" ht="15" hidden="false" customHeight="false" outlineLevel="0" collapsed="false">
      <c r="A1597" s="0" t="s">
        <v>10323</v>
      </c>
      <c r="B1597" s="0" t="s">
        <v>10324</v>
      </c>
      <c r="C1597" s="0" t="s">
        <v>10325</v>
      </c>
      <c r="D1597" s="0" t="s">
        <v>9153</v>
      </c>
      <c r="E1597" s="0" t="n">
        <v>6.5</v>
      </c>
      <c r="F1597" s="0" t="n">
        <v>61</v>
      </c>
      <c r="G1597" s="5" t="n">
        <v>39637</v>
      </c>
      <c r="H1597" s="0" t="s">
        <v>194</v>
      </c>
      <c r="I1597" s="0" t="s">
        <v>10326</v>
      </c>
      <c r="J1597" s="6" t="n">
        <v>18342</v>
      </c>
      <c r="K1597" s="0" t="s">
        <v>10327</v>
      </c>
      <c r="L1597" s="5" t="n">
        <v>39535</v>
      </c>
      <c r="M1597" s="0" t="s">
        <v>51</v>
      </c>
      <c r="N1597" s="0" t="s">
        <v>1741</v>
      </c>
      <c r="O1597" s="0" t="s">
        <v>135</v>
      </c>
      <c r="P1597" s="0" t="s">
        <v>10328</v>
      </c>
      <c r="Q1597" s="0" t="n">
        <f aca="false">LOOKUP(A1597,'budget_gross.tsv'!A$2:A$8468,'budget_gross.tsv'!B$2:B$8468)</f>
        <v>25000000</v>
      </c>
      <c r="R1597" s="0" t="n">
        <f aca="false">LOOKUP(A1597,'budget_gross.tsv'!A$2:A$8468,'budget_gross.tsv'!C$2:C$8468)</f>
        <v>10911750</v>
      </c>
      <c r="S1597" s="1" t="n">
        <f aca="false">R1597-Q1597</f>
        <v>-14088250</v>
      </c>
      <c r="T1597" s="2" t="n">
        <f aca="false">Q1597 * 1.14</f>
        <v>28500000</v>
      </c>
      <c r="U1597" s="2" t="n">
        <f aca="false">R1597 * 1.14</f>
        <v>12439395</v>
      </c>
      <c r="V1597" s="2" t="n">
        <f aca="false">S1597 * 1.14</f>
        <v>-16060605</v>
      </c>
      <c r="W1597" s="1" t="n">
        <f aca="false">R1597/Q1597</f>
        <v>0.43647</v>
      </c>
      <c r="X1597" s="3" t="n">
        <v>1</v>
      </c>
    </row>
    <row r="1598" customFormat="false" ht="15" hidden="false" customHeight="false" outlineLevel="0" collapsed="false">
      <c r="A1598" s="0" t="s">
        <v>10329</v>
      </c>
      <c r="B1598" s="0" t="s">
        <v>10330</v>
      </c>
      <c r="C1598" s="0" t="s">
        <v>10331</v>
      </c>
      <c r="D1598" s="0" t="s">
        <v>9153</v>
      </c>
      <c r="E1598" s="0" t="n">
        <v>6.3</v>
      </c>
      <c r="F1598" s="0" t="s">
        <v>28</v>
      </c>
      <c r="G1598" s="5" t="n">
        <v>40274</v>
      </c>
      <c r="H1598" s="0" t="s">
        <v>10332</v>
      </c>
      <c r="I1598" s="0" t="s">
        <v>10333</v>
      </c>
      <c r="J1598" s="0" t="n">
        <v>518</v>
      </c>
      <c r="K1598" s="0" t="s">
        <v>10334</v>
      </c>
      <c r="L1598" s="5" t="n">
        <v>39535</v>
      </c>
      <c r="M1598" s="0" t="s">
        <v>98</v>
      </c>
      <c r="N1598" s="0" t="s">
        <v>3649</v>
      </c>
      <c r="O1598" s="0" t="s">
        <v>10335</v>
      </c>
      <c r="P1598" s="0" t="s">
        <v>10336</v>
      </c>
      <c r="Q1598" s="0" t="n">
        <f aca="false">LOOKUP(A1598,'budget_gross.tsv'!A$2:A$8468,'budget_gross.tsv'!B$2:B$8468)</f>
        <v>2000000</v>
      </c>
      <c r="R1598" s="0" t="n">
        <f aca="false">LOOKUP(A1598,'budget_gross.tsv'!A$2:A$8468,'budget_gross.tsv'!C$2:C$8468)</f>
        <v>28631</v>
      </c>
      <c r="S1598" s="1" t="n">
        <f aca="false">R1598-Q1598</f>
        <v>-1971369</v>
      </c>
      <c r="T1598" s="2" t="n">
        <f aca="false">Q1598 * 1.14</f>
        <v>2280000</v>
      </c>
      <c r="U1598" s="2" t="n">
        <f aca="false">R1598 * 1.14</f>
        <v>32639.34</v>
      </c>
      <c r="V1598" s="2" t="n">
        <f aca="false">S1598 * 1.14</f>
        <v>-2247360.66</v>
      </c>
      <c r="W1598" s="1" t="n">
        <f aca="false">R1598/Q1598</f>
        <v>0.0143155</v>
      </c>
      <c r="X1598" s="3" t="n">
        <v>1</v>
      </c>
    </row>
    <row r="1599" customFormat="false" ht="15" hidden="false" customHeight="false" outlineLevel="0" collapsed="false">
      <c r="A1599" s="0" t="s">
        <v>10337</v>
      </c>
      <c r="B1599" s="0" t="s">
        <v>10338</v>
      </c>
      <c r="C1599" s="0" t="s">
        <v>10339</v>
      </c>
      <c r="D1599" s="0" t="s">
        <v>9153</v>
      </c>
      <c r="E1599" s="0" t="n">
        <v>6.4</v>
      </c>
      <c r="F1599" s="0" t="n">
        <v>31</v>
      </c>
      <c r="G1599" s="5" t="n">
        <v>40246</v>
      </c>
      <c r="H1599" s="0" t="s">
        <v>10340</v>
      </c>
      <c r="I1599" s="0" t="s">
        <v>10341</v>
      </c>
      <c r="J1599" s="0" t="n">
        <v>802</v>
      </c>
      <c r="K1599" s="0" t="s">
        <v>10342</v>
      </c>
      <c r="L1599" s="5" t="n">
        <v>39539</v>
      </c>
      <c r="M1599" s="0" t="s">
        <v>98</v>
      </c>
      <c r="N1599" s="0" t="s">
        <v>446</v>
      </c>
      <c r="O1599" s="0" t="s">
        <v>10343</v>
      </c>
      <c r="P1599" s="0" t="s">
        <v>10344</v>
      </c>
      <c r="Q1599" s="0" t="n">
        <f aca="false">LOOKUP(A1599,'budget_gross.tsv'!A$2:A$8468,'budget_gross.tsv'!B$2:B$8468)</f>
        <v>500000</v>
      </c>
      <c r="R1599" s="0" t="n">
        <f aca="false">LOOKUP(A1599,'budget_gross.tsv'!A$2:A$8468,'budget_gross.tsv'!C$2:C$8468)</f>
        <v>5951</v>
      </c>
      <c r="S1599" s="1" t="n">
        <f aca="false">R1599-Q1599</f>
        <v>-494049</v>
      </c>
      <c r="T1599" s="2" t="n">
        <f aca="false">Q1599 * 1.14</f>
        <v>570000</v>
      </c>
      <c r="U1599" s="2" t="n">
        <f aca="false">R1599 * 1.14</f>
        <v>6784.14</v>
      </c>
      <c r="V1599" s="2" t="n">
        <f aca="false">S1599 * 1.14</f>
        <v>-563215.86</v>
      </c>
      <c r="W1599" s="1" t="n">
        <f aca="false">R1599/Q1599</f>
        <v>0.011902</v>
      </c>
      <c r="X1599" s="3" t="n">
        <v>1</v>
      </c>
    </row>
    <row r="1600" customFormat="false" ht="15" hidden="false" customHeight="false" outlineLevel="0" collapsed="false">
      <c r="A1600" s="0" t="s">
        <v>10345</v>
      </c>
      <c r="B1600" s="0" t="s">
        <v>10346</v>
      </c>
      <c r="C1600" s="0" t="s">
        <v>10347</v>
      </c>
      <c r="D1600" s="0" t="s">
        <v>9153</v>
      </c>
      <c r="E1600" s="0" t="n">
        <v>5.9</v>
      </c>
      <c r="F1600" s="0" t="n">
        <v>44</v>
      </c>
      <c r="G1600" s="5" t="n">
        <v>39637</v>
      </c>
      <c r="H1600" s="0" t="s">
        <v>10348</v>
      </c>
      <c r="I1600" s="0" t="s">
        <v>10349</v>
      </c>
      <c r="J1600" s="6" t="n">
        <v>62281</v>
      </c>
      <c r="K1600" s="0" t="s">
        <v>10350</v>
      </c>
      <c r="L1600" s="5" t="n">
        <v>39542</v>
      </c>
      <c r="M1600" s="0" t="s">
        <v>427</v>
      </c>
      <c r="N1600" s="0" t="s">
        <v>765</v>
      </c>
      <c r="O1600" s="0" t="s">
        <v>872</v>
      </c>
      <c r="P1600" s="0" t="s">
        <v>10351</v>
      </c>
      <c r="Q1600" s="0" t="n">
        <f aca="false">LOOKUP(A1600,'budget_gross.tsv'!A$2:A$8468,'budget_gross.tsv'!B$2:B$8468)</f>
        <v>8000000</v>
      </c>
      <c r="R1600" s="0" t="n">
        <f aca="false">LOOKUP(A1600,'budget_gross.tsv'!A$2:A$8468,'budget_gross.tsv'!C$2:C$8468)</f>
        <v>17432844</v>
      </c>
      <c r="S1600" s="1" t="n">
        <f aca="false">R1600-Q1600</f>
        <v>9432844</v>
      </c>
      <c r="T1600" s="2" t="n">
        <f aca="false">Q1600 * 1.14</f>
        <v>9120000</v>
      </c>
      <c r="U1600" s="2" t="n">
        <f aca="false">R1600 * 1.14</f>
        <v>19873442.16</v>
      </c>
      <c r="V1600" s="2" t="n">
        <f aca="false">S1600 * 1.14</f>
        <v>10753442.16</v>
      </c>
      <c r="W1600" s="1" t="n">
        <f aca="false">R1600/Q1600</f>
        <v>2.1791055</v>
      </c>
      <c r="X1600" s="3" t="n">
        <v>3</v>
      </c>
    </row>
    <row r="1601" customFormat="false" ht="15" hidden="false" customHeight="false" outlineLevel="0" collapsed="false">
      <c r="A1601" s="0" t="s">
        <v>10352</v>
      </c>
      <c r="B1601" s="0" t="s">
        <v>10353</v>
      </c>
      <c r="C1601" s="0" t="s">
        <v>10354</v>
      </c>
      <c r="D1601" s="0" t="s">
        <v>9153</v>
      </c>
      <c r="E1601" s="0" t="n">
        <v>6.5</v>
      </c>
      <c r="F1601" s="0" t="n">
        <v>44</v>
      </c>
      <c r="G1601" s="5" t="n">
        <v>39609</v>
      </c>
      <c r="H1601" s="0" t="s">
        <v>10355</v>
      </c>
      <c r="I1601" s="0" t="s">
        <v>10356</v>
      </c>
      <c r="J1601" s="6" t="n">
        <v>75218</v>
      </c>
      <c r="K1601" s="0" t="s">
        <v>7046</v>
      </c>
      <c r="L1601" s="5" t="n">
        <v>39542</v>
      </c>
      <c r="M1601" s="0" t="s">
        <v>1652</v>
      </c>
      <c r="N1601" s="0" t="s">
        <v>8768</v>
      </c>
      <c r="O1601" s="0" t="s">
        <v>563</v>
      </c>
      <c r="P1601" s="0" t="s">
        <v>10357</v>
      </c>
      <c r="Q1601" s="0" t="n">
        <f aca="false">LOOKUP(A1601,'budget_gross.tsv'!A$2:A$8468,'budget_gross.tsv'!B$2:B$8468)</f>
        <v>15000000</v>
      </c>
      <c r="R1601" s="0" t="n">
        <f aca="false">LOOKUP(A1601,'budget_gross.tsv'!A$2:A$8468,'budget_gross.tsv'!C$2:C$8468)</f>
        <v>1294640</v>
      </c>
      <c r="S1601" s="1" t="n">
        <f aca="false">R1601-Q1601</f>
        <v>-13705360</v>
      </c>
      <c r="T1601" s="2" t="n">
        <f aca="false">Q1601 * 1.14</f>
        <v>17100000</v>
      </c>
      <c r="U1601" s="2" t="n">
        <f aca="false">R1601 * 1.14</f>
        <v>1475889.6</v>
      </c>
      <c r="V1601" s="2" t="n">
        <f aca="false">S1601 * 1.14</f>
        <v>-15624110.4</v>
      </c>
      <c r="W1601" s="1" t="n">
        <f aca="false">R1601/Q1601</f>
        <v>0.0863093333333333</v>
      </c>
      <c r="X1601" s="3" t="n">
        <v>1</v>
      </c>
    </row>
    <row r="1602" customFormat="false" ht="15" hidden="false" customHeight="false" outlineLevel="0" collapsed="false">
      <c r="A1602" s="0" t="s">
        <v>10358</v>
      </c>
      <c r="B1602" s="0" t="s">
        <v>10359</v>
      </c>
      <c r="C1602" s="0" t="s">
        <v>10360</v>
      </c>
      <c r="D1602" s="0" t="s">
        <v>9153</v>
      </c>
      <c r="E1602" s="0" t="n">
        <v>6.6</v>
      </c>
      <c r="F1602" s="0" t="n">
        <v>56</v>
      </c>
      <c r="G1602" s="5" t="n">
        <v>40232</v>
      </c>
      <c r="H1602" s="0" t="s">
        <v>5078</v>
      </c>
      <c r="I1602" s="0" t="s">
        <v>10361</v>
      </c>
      <c r="J1602" s="0" t="n">
        <v>102</v>
      </c>
      <c r="K1602" s="0" t="s">
        <v>10362</v>
      </c>
      <c r="L1602" s="5" t="n">
        <v>39543</v>
      </c>
      <c r="M1602" s="0" t="s">
        <v>180</v>
      </c>
      <c r="N1602" s="0" t="s">
        <v>289</v>
      </c>
      <c r="O1602" s="0" t="s">
        <v>28</v>
      </c>
      <c r="P1602" s="0" t="s">
        <v>10363</v>
      </c>
      <c r="Q1602" s="0" t="n">
        <f aca="false">LOOKUP(A1602,'budget_gross.tsv'!A$2:A$8468,'budget_gross.tsv'!B$2:B$8468)</f>
        <v>130000</v>
      </c>
      <c r="R1602" s="0" t="n">
        <f aca="false">LOOKUP(A1602,'budget_gross.tsv'!A$2:A$8468,'budget_gross.tsv'!C$2:C$8468)</f>
        <v>7265</v>
      </c>
      <c r="S1602" s="1" t="n">
        <f aca="false">R1602-Q1602</f>
        <v>-122735</v>
      </c>
      <c r="T1602" s="2" t="n">
        <f aca="false">Q1602 * 1.14</f>
        <v>148200</v>
      </c>
      <c r="U1602" s="2" t="n">
        <f aca="false">R1602 * 1.14</f>
        <v>8282.1</v>
      </c>
      <c r="V1602" s="2" t="n">
        <f aca="false">S1602 * 1.14</f>
        <v>-139917.9</v>
      </c>
      <c r="W1602" s="1" t="n">
        <f aca="false">R1602/Q1602</f>
        <v>0.0558846153846154</v>
      </c>
      <c r="X1602" s="3" t="n">
        <v>1</v>
      </c>
    </row>
    <row r="1603" customFormat="false" ht="15" hidden="false" customHeight="false" outlineLevel="0" collapsed="false">
      <c r="A1603" s="0" t="s">
        <v>10364</v>
      </c>
      <c r="B1603" s="0" t="s">
        <v>10365</v>
      </c>
      <c r="C1603" s="0" t="s">
        <v>10366</v>
      </c>
      <c r="D1603" s="0" t="s">
        <v>9153</v>
      </c>
      <c r="E1603" s="0" t="n">
        <v>6.8</v>
      </c>
      <c r="F1603" s="0" t="n">
        <v>55</v>
      </c>
      <c r="G1603" s="5" t="n">
        <v>39679</v>
      </c>
      <c r="H1603" s="0" t="s">
        <v>10367</v>
      </c>
      <c r="I1603" s="0" t="s">
        <v>10368</v>
      </c>
      <c r="J1603" s="6" t="n">
        <v>98185</v>
      </c>
      <c r="K1603" s="0" t="s">
        <v>8715</v>
      </c>
      <c r="L1603" s="5" t="n">
        <v>39549</v>
      </c>
      <c r="M1603" s="0" t="s">
        <v>347</v>
      </c>
      <c r="N1603" s="0" t="s">
        <v>562</v>
      </c>
      <c r="O1603" s="0" t="s">
        <v>90</v>
      </c>
      <c r="P1603" s="0" t="s">
        <v>10369</v>
      </c>
      <c r="Q1603" s="0" t="n">
        <f aca="false">LOOKUP(A1603,'budget_gross.tsv'!A$2:A$8468,'budget_gross.tsv'!B$2:B$8468)</f>
        <v>20000000</v>
      </c>
      <c r="R1603" s="0" t="n">
        <f aca="false">LOOKUP(A1603,'budget_gross.tsv'!A$2:A$8468,'budget_gross.tsv'!C$2:C$8468)</f>
        <v>26415649</v>
      </c>
      <c r="S1603" s="1" t="n">
        <f aca="false">R1603-Q1603</f>
        <v>6415649</v>
      </c>
      <c r="T1603" s="2" t="n">
        <f aca="false">Q1603 * 1.14</f>
        <v>22800000</v>
      </c>
      <c r="U1603" s="2" t="n">
        <f aca="false">R1603 * 1.14</f>
        <v>30113839.86</v>
      </c>
      <c r="V1603" s="2" t="n">
        <f aca="false">S1603 * 1.14</f>
        <v>7313839.86</v>
      </c>
      <c r="W1603" s="1" t="n">
        <f aca="false">R1603/Q1603</f>
        <v>1.32078245</v>
      </c>
      <c r="X1603" s="3" t="n">
        <v>2</v>
      </c>
    </row>
    <row r="1604" customFormat="false" ht="15" hidden="false" customHeight="false" outlineLevel="0" collapsed="false">
      <c r="A1604" s="0" t="s">
        <v>10370</v>
      </c>
      <c r="B1604" s="0" t="s">
        <v>10371</v>
      </c>
      <c r="C1604" s="0" t="s">
        <v>10372</v>
      </c>
      <c r="D1604" s="0" t="s">
        <v>9153</v>
      </c>
      <c r="E1604" s="0" t="n">
        <v>6.5</v>
      </c>
      <c r="F1604" s="0" t="s">
        <v>28</v>
      </c>
      <c r="G1604" s="5" t="n">
        <v>39644</v>
      </c>
      <c r="H1604" s="0" t="s">
        <v>10373</v>
      </c>
      <c r="I1604" s="0" t="s">
        <v>10374</v>
      </c>
      <c r="J1604" s="6" t="n">
        <v>1216</v>
      </c>
      <c r="K1604" s="0" t="s">
        <v>10375</v>
      </c>
      <c r="L1604" s="5" t="n">
        <v>39549</v>
      </c>
      <c r="M1604" s="0" t="s">
        <v>313</v>
      </c>
      <c r="N1604" s="0" t="s">
        <v>394</v>
      </c>
      <c r="O1604" s="0" t="s">
        <v>189</v>
      </c>
      <c r="P1604" s="0" t="s">
        <v>10376</v>
      </c>
      <c r="Q1604" s="0" t="n">
        <f aca="false">LOOKUP(A1604,'budget_gross.tsv'!A$2:A$8468,'budget_gross.tsv'!B$2:B$8468)</f>
        <v>3500000</v>
      </c>
      <c r="R1604" s="0" t="n">
        <f aca="false">LOOKUP(A1604,'budget_gross.tsv'!A$2:A$8468,'budget_gross.tsv'!C$2:C$8468)</f>
        <v>13720</v>
      </c>
      <c r="S1604" s="1" t="n">
        <f aca="false">R1604-Q1604</f>
        <v>-3486280</v>
      </c>
      <c r="T1604" s="2" t="n">
        <f aca="false">Q1604 * 1.14</f>
        <v>3990000</v>
      </c>
      <c r="U1604" s="2" t="n">
        <f aca="false">R1604 * 1.14</f>
        <v>15640.8</v>
      </c>
      <c r="V1604" s="2" t="n">
        <f aca="false">S1604 * 1.14</f>
        <v>-3974359.2</v>
      </c>
      <c r="W1604" s="1" t="n">
        <f aca="false">R1604/Q1604</f>
        <v>0.00392</v>
      </c>
      <c r="X1604" s="3" t="n">
        <v>1</v>
      </c>
    </row>
    <row r="1605" customFormat="false" ht="15" hidden="false" customHeight="false" outlineLevel="0" collapsed="false">
      <c r="A1605" s="0" t="s">
        <v>10377</v>
      </c>
      <c r="B1605" s="0" t="s">
        <v>10378</v>
      </c>
      <c r="C1605" s="0" t="s">
        <v>10379</v>
      </c>
      <c r="D1605" s="0" t="s">
        <v>9153</v>
      </c>
      <c r="E1605" s="0" t="n">
        <v>7.2</v>
      </c>
      <c r="F1605" s="0" t="n">
        <v>67</v>
      </c>
      <c r="G1605" s="5" t="n">
        <v>39726</v>
      </c>
      <c r="H1605" s="0" t="s">
        <v>86</v>
      </c>
      <c r="I1605" s="0" t="s">
        <v>10380</v>
      </c>
      <c r="J1605" s="6" t="n">
        <v>229329</v>
      </c>
      <c r="K1605" s="0" t="s">
        <v>10381</v>
      </c>
      <c r="L1605" s="5" t="n">
        <v>39556</v>
      </c>
      <c r="M1605" s="0" t="s">
        <v>1652</v>
      </c>
      <c r="N1605" s="0" t="s">
        <v>437</v>
      </c>
      <c r="O1605" s="0" t="s">
        <v>8298</v>
      </c>
      <c r="P1605" s="0" t="s">
        <v>10382</v>
      </c>
      <c r="Q1605" s="0" t="n">
        <f aca="false">LOOKUP(A1605,'budget_gross.tsv'!A$2:A$8468,'budget_gross.tsv'!B$2:B$8468)</f>
        <v>30000000</v>
      </c>
      <c r="R1605" s="0" t="n">
        <f aca="false">LOOKUP(A1605,'budget_gross.tsv'!A$2:A$8468,'budget_gross.tsv'!C$2:C$8468)</f>
        <v>63172463</v>
      </c>
      <c r="S1605" s="1" t="n">
        <f aca="false">R1605-Q1605</f>
        <v>33172463</v>
      </c>
      <c r="T1605" s="2" t="n">
        <f aca="false">Q1605 * 1.14</f>
        <v>34200000</v>
      </c>
      <c r="U1605" s="2" t="n">
        <f aca="false">R1605 * 1.14</f>
        <v>72016607.82</v>
      </c>
      <c r="V1605" s="2" t="n">
        <f aca="false">S1605 * 1.14</f>
        <v>37816607.82</v>
      </c>
      <c r="W1605" s="1" t="n">
        <f aca="false">R1605/Q1605</f>
        <v>2.10574876666667</v>
      </c>
      <c r="X1605" s="3" t="n">
        <v>3</v>
      </c>
    </row>
    <row r="1606" customFormat="false" ht="15" hidden="false" customHeight="false" outlineLevel="0" collapsed="false">
      <c r="A1606" s="0" t="s">
        <v>10383</v>
      </c>
      <c r="B1606" s="0" t="s">
        <v>10384</v>
      </c>
      <c r="C1606" s="0" t="s">
        <v>10385</v>
      </c>
      <c r="D1606" s="0" t="s">
        <v>9153</v>
      </c>
      <c r="E1606" s="0" t="n">
        <v>5.9</v>
      </c>
      <c r="F1606" s="0" t="n">
        <v>17</v>
      </c>
      <c r="G1606" s="5" t="n">
        <v>39707</v>
      </c>
      <c r="H1606" s="0" t="s">
        <v>2096</v>
      </c>
      <c r="I1606" s="0" t="s">
        <v>10386</v>
      </c>
      <c r="J1606" s="6" t="n">
        <v>68252</v>
      </c>
      <c r="K1606" s="0" t="s">
        <v>10387</v>
      </c>
      <c r="L1606" s="5" t="n">
        <v>39556</v>
      </c>
      <c r="M1606" s="0" t="s">
        <v>2069</v>
      </c>
      <c r="N1606" s="0" t="s">
        <v>1006</v>
      </c>
      <c r="O1606" s="0" t="s">
        <v>100</v>
      </c>
      <c r="P1606" s="0" t="s">
        <v>10388</v>
      </c>
      <c r="Q1606" s="0" t="n">
        <f aca="false">LOOKUP(A1606,'budget_gross.tsv'!A$2:A$8468,'budget_gross.tsv'!B$2:B$8468)</f>
        <v>30000000</v>
      </c>
      <c r="R1606" s="0" t="n">
        <f aca="false">LOOKUP(A1606,'budget_gross.tsv'!A$2:A$8468,'budget_gross.tsv'!C$2:C$8468)</f>
        <v>16930884</v>
      </c>
      <c r="S1606" s="1" t="n">
        <f aca="false">R1606-Q1606</f>
        <v>-13069116</v>
      </c>
      <c r="T1606" s="2" t="n">
        <f aca="false">Q1606 * 1.14</f>
        <v>34200000</v>
      </c>
      <c r="U1606" s="2" t="n">
        <f aca="false">R1606 * 1.14</f>
        <v>19301207.76</v>
      </c>
      <c r="V1606" s="2" t="n">
        <f aca="false">S1606 * 1.14</f>
        <v>-14898792.24</v>
      </c>
      <c r="W1606" s="1" t="n">
        <f aca="false">R1606/Q1606</f>
        <v>0.5643628</v>
      </c>
      <c r="X1606" s="3" t="n">
        <v>1</v>
      </c>
    </row>
    <row r="1607" customFormat="false" ht="15" hidden="false" customHeight="false" outlineLevel="0" collapsed="false">
      <c r="A1607" s="0" t="s">
        <v>10389</v>
      </c>
      <c r="B1607" s="0" t="s">
        <v>10390</v>
      </c>
      <c r="C1607" s="0" t="s">
        <v>10391</v>
      </c>
      <c r="D1607" s="0" t="s">
        <v>9153</v>
      </c>
      <c r="E1607" s="0" t="n">
        <v>6.7</v>
      </c>
      <c r="F1607" s="0" t="n">
        <v>61</v>
      </c>
      <c r="G1607" s="5" t="n">
        <v>40183</v>
      </c>
      <c r="H1607" s="0" t="s">
        <v>10392</v>
      </c>
      <c r="I1607" s="0" t="s">
        <v>10393</v>
      </c>
      <c r="J1607" s="6" t="n">
        <v>2878</v>
      </c>
      <c r="K1607" s="0" t="s">
        <v>10394</v>
      </c>
      <c r="L1607" s="5" t="n">
        <v>39562</v>
      </c>
      <c r="M1607" s="0" t="s">
        <v>427</v>
      </c>
      <c r="N1607" s="0" t="s">
        <v>446</v>
      </c>
      <c r="O1607" s="0" t="s">
        <v>10395</v>
      </c>
      <c r="P1607" s="0" t="s">
        <v>10396</v>
      </c>
      <c r="Q1607" s="0" t="n">
        <f aca="false">LOOKUP(A1607,'budget_gross.tsv'!A$2:A$8468,'budget_gross.tsv'!B$2:B$8468)</f>
        <v>2000000</v>
      </c>
      <c r="R1607" s="0" t="n">
        <f aca="false">LOOKUP(A1607,'budget_gross.tsv'!A$2:A$8468,'budget_gross.tsv'!C$2:C$8468)</f>
        <v>52166</v>
      </c>
      <c r="S1607" s="1" t="n">
        <f aca="false">R1607-Q1607</f>
        <v>-1947834</v>
      </c>
      <c r="T1607" s="2" t="n">
        <f aca="false">Q1607 * 1.14</f>
        <v>2280000</v>
      </c>
      <c r="U1607" s="2" t="n">
        <f aca="false">R1607 * 1.14</f>
        <v>59469.24</v>
      </c>
      <c r="V1607" s="2" t="n">
        <f aca="false">S1607 * 1.14</f>
        <v>-2220530.76</v>
      </c>
      <c r="W1607" s="1" t="n">
        <f aca="false">R1607/Q1607</f>
        <v>0.026083</v>
      </c>
      <c r="X1607" s="3" t="n">
        <v>1</v>
      </c>
    </row>
    <row r="1608" customFormat="false" ht="15" hidden="false" customHeight="false" outlineLevel="0" collapsed="false">
      <c r="A1608" s="0" t="s">
        <v>10397</v>
      </c>
      <c r="B1608" s="0" t="s">
        <v>10398</v>
      </c>
      <c r="C1608" s="0" t="s">
        <v>10399</v>
      </c>
      <c r="D1608" s="0" t="s">
        <v>9153</v>
      </c>
      <c r="E1608" s="0" t="n">
        <v>6.1</v>
      </c>
      <c r="F1608" s="0" t="n">
        <v>31</v>
      </c>
      <c r="G1608" s="5" t="n">
        <v>39714</v>
      </c>
      <c r="H1608" s="0" t="s">
        <v>95</v>
      </c>
      <c r="I1608" s="0" t="s">
        <v>10400</v>
      </c>
      <c r="J1608" s="6" t="n">
        <v>34215</v>
      </c>
      <c r="K1608" s="0" t="s">
        <v>10401</v>
      </c>
      <c r="L1608" s="5" t="n">
        <v>39563</v>
      </c>
      <c r="M1608" s="0" t="s">
        <v>1369</v>
      </c>
      <c r="N1608" s="0" t="s">
        <v>1006</v>
      </c>
      <c r="O1608" s="0" t="s">
        <v>28</v>
      </c>
      <c r="P1608" s="0" t="s">
        <v>10402</v>
      </c>
      <c r="Q1608" s="0" t="n">
        <f aca="false">LOOKUP(A1608,'budget_gross.tsv'!A$2:A$8468,'budget_gross.tsv'!B$2:B$8468)</f>
        <v>25000000</v>
      </c>
      <c r="R1608" s="0" t="n">
        <f aca="false">LOOKUP(A1608,'budget_gross.tsv'!A$2:A$8468,'budget_gross.tsv'!C$2:C$8468)</f>
        <v>4597760</v>
      </c>
      <c r="S1608" s="1" t="n">
        <f aca="false">R1608-Q1608</f>
        <v>-20402240</v>
      </c>
      <c r="T1608" s="2" t="n">
        <f aca="false">Q1608 * 1.14</f>
        <v>28500000</v>
      </c>
      <c r="U1608" s="2" t="n">
        <f aca="false">R1608 * 1.14</f>
        <v>5241446.4</v>
      </c>
      <c r="V1608" s="2" t="n">
        <f aca="false">S1608 * 1.14</f>
        <v>-23258553.6</v>
      </c>
      <c r="W1608" s="1" t="n">
        <f aca="false">R1608/Q1608</f>
        <v>0.1839104</v>
      </c>
      <c r="X1608" s="3" t="n">
        <v>1</v>
      </c>
    </row>
    <row r="1609" customFormat="false" ht="15" hidden="false" customHeight="false" outlineLevel="0" collapsed="false">
      <c r="A1609" s="0" t="s">
        <v>10403</v>
      </c>
      <c r="B1609" s="0" t="s">
        <v>10404</v>
      </c>
      <c r="C1609" s="0" t="s">
        <v>10405</v>
      </c>
      <c r="D1609" s="0" t="s">
        <v>9153</v>
      </c>
      <c r="E1609" s="0" t="n">
        <v>5.7</v>
      </c>
      <c r="F1609" s="0" t="n">
        <v>57</v>
      </c>
      <c r="G1609" s="5" t="n">
        <v>40022</v>
      </c>
      <c r="H1609" s="0" t="s">
        <v>4903</v>
      </c>
      <c r="I1609" s="0" t="s">
        <v>10406</v>
      </c>
      <c r="J1609" s="6" t="n">
        <v>3860</v>
      </c>
      <c r="K1609" s="0" t="s">
        <v>10407</v>
      </c>
      <c r="L1609" s="5" t="n">
        <v>39563</v>
      </c>
      <c r="M1609" s="0" t="s">
        <v>649</v>
      </c>
      <c r="N1609" s="0" t="s">
        <v>376</v>
      </c>
      <c r="O1609" s="0" t="s">
        <v>117</v>
      </c>
      <c r="P1609" s="0" t="s">
        <v>10408</v>
      </c>
      <c r="Q1609" s="0" t="n">
        <f aca="false">LOOKUP(A1609,'budget_gross.tsv'!A$2:A$8468,'budget_gross.tsv'!B$2:B$8468)</f>
        <v>2000000</v>
      </c>
      <c r="R1609" s="0" t="n">
        <f aca="false">LOOKUP(A1609,'budget_gross.tsv'!A$2:A$8468,'budget_gross.tsv'!C$2:C$8468)</f>
        <v>53760</v>
      </c>
      <c r="S1609" s="1" t="n">
        <f aca="false">R1609-Q1609</f>
        <v>-1946240</v>
      </c>
      <c r="T1609" s="2" t="n">
        <f aca="false">Q1609 * 1.14</f>
        <v>2280000</v>
      </c>
      <c r="U1609" s="2" t="n">
        <f aca="false">R1609 * 1.14</f>
        <v>61286.4</v>
      </c>
      <c r="V1609" s="2" t="n">
        <f aca="false">S1609 * 1.14</f>
        <v>-2218713.6</v>
      </c>
      <c r="W1609" s="1" t="n">
        <f aca="false">R1609/Q1609</f>
        <v>0.02688</v>
      </c>
      <c r="X1609" s="3" t="n">
        <v>1</v>
      </c>
    </row>
    <row r="1610" customFormat="false" ht="15" hidden="false" customHeight="false" outlineLevel="0" collapsed="false">
      <c r="A1610" s="0" t="s">
        <v>10409</v>
      </c>
      <c r="B1610" s="0" t="s">
        <v>10410</v>
      </c>
      <c r="C1610" s="0" t="s">
        <v>10411</v>
      </c>
      <c r="D1610" s="0" t="s">
        <v>9153</v>
      </c>
      <c r="E1610" s="0" t="n">
        <v>5.5</v>
      </c>
      <c r="F1610" s="0" t="n">
        <v>42</v>
      </c>
      <c r="G1610" s="5" t="n">
        <v>40204</v>
      </c>
      <c r="H1610" s="0" t="s">
        <v>2803</v>
      </c>
      <c r="I1610" s="0" t="s">
        <v>10412</v>
      </c>
      <c r="J1610" s="0" t="n">
        <v>687</v>
      </c>
      <c r="K1610" s="0" t="s">
        <v>10413</v>
      </c>
      <c r="L1610" s="5" t="n">
        <v>39564</v>
      </c>
      <c r="M1610" s="0" t="s">
        <v>258</v>
      </c>
      <c r="N1610" s="0" t="s">
        <v>33</v>
      </c>
      <c r="O1610" s="0" t="s">
        <v>28</v>
      </c>
      <c r="P1610" s="0" t="s">
        <v>10414</v>
      </c>
      <c r="Q1610" s="0" t="n">
        <f aca="false">LOOKUP(A1610,'budget_gross.tsv'!A$2:A$8468,'budget_gross.tsv'!B$2:B$8468)</f>
        <v>4000000</v>
      </c>
      <c r="R1610" s="0" t="n">
        <f aca="false">LOOKUP(A1610,'budget_gross.tsv'!A$2:A$8468,'budget_gross.tsv'!C$2:C$8468)</f>
        <v>15979</v>
      </c>
      <c r="S1610" s="1" t="n">
        <f aca="false">R1610-Q1610</f>
        <v>-3984021</v>
      </c>
      <c r="T1610" s="2" t="n">
        <f aca="false">Q1610 * 1.14</f>
        <v>4560000</v>
      </c>
      <c r="U1610" s="2" t="n">
        <f aca="false">R1610 * 1.14</f>
        <v>18216.06</v>
      </c>
      <c r="V1610" s="2" t="n">
        <f aca="false">S1610 * 1.14</f>
        <v>-4541783.94</v>
      </c>
      <c r="W1610" s="1" t="n">
        <f aca="false">R1610/Q1610</f>
        <v>0.00399475</v>
      </c>
      <c r="X1610" s="3" t="n">
        <v>1</v>
      </c>
    </row>
    <row r="1611" customFormat="false" ht="15" hidden="false" customHeight="false" outlineLevel="0" collapsed="false">
      <c r="A1611" s="0" t="s">
        <v>10415</v>
      </c>
      <c r="B1611" s="0" t="s">
        <v>10416</v>
      </c>
      <c r="C1611" s="0" t="s">
        <v>10417</v>
      </c>
      <c r="D1611" s="0" t="s">
        <v>9153</v>
      </c>
      <c r="E1611" s="0" t="n">
        <v>7.3</v>
      </c>
      <c r="F1611" s="0" t="n">
        <v>72</v>
      </c>
      <c r="G1611" s="5" t="n">
        <v>39658</v>
      </c>
      <c r="H1611" s="0" t="s">
        <v>3192</v>
      </c>
      <c r="I1611" s="0" t="s">
        <v>10418</v>
      </c>
      <c r="J1611" s="6" t="n">
        <v>1287</v>
      </c>
      <c r="K1611" s="0" t="s">
        <v>10419</v>
      </c>
      <c r="L1611" s="5" t="n">
        <v>39577</v>
      </c>
      <c r="M1611" s="0" t="s">
        <v>98</v>
      </c>
      <c r="N1611" s="0" t="s">
        <v>1788</v>
      </c>
      <c r="O1611" s="0" t="s">
        <v>100</v>
      </c>
      <c r="P1611" s="0" t="s">
        <v>10420</v>
      </c>
      <c r="Q1611" s="0" t="n">
        <f aca="false">LOOKUP(A1611,'budget_gross.tsv'!A$2:A$8468,'budget_gross.tsv'!B$2:B$8468)</f>
        <v>127000</v>
      </c>
      <c r="R1611" s="0" t="n">
        <f aca="false">LOOKUP(A1611,'budget_gross.tsv'!A$2:A$8468,'budget_gross.tsv'!C$2:C$8468)</f>
        <v>268560</v>
      </c>
      <c r="S1611" s="1" t="n">
        <f aca="false">R1611-Q1611</f>
        <v>141560</v>
      </c>
      <c r="T1611" s="2" t="n">
        <f aca="false">Q1611 * 1.14</f>
        <v>144780</v>
      </c>
      <c r="U1611" s="2" t="n">
        <f aca="false">R1611 * 1.14</f>
        <v>306158.4</v>
      </c>
      <c r="V1611" s="2" t="n">
        <f aca="false">S1611 * 1.14</f>
        <v>161378.4</v>
      </c>
      <c r="W1611" s="1" t="n">
        <f aca="false">R1611/Q1611</f>
        <v>2.11464566929134</v>
      </c>
      <c r="X1611" s="3" t="n">
        <v>3</v>
      </c>
    </row>
    <row r="1612" customFormat="false" ht="15" hidden="false" customHeight="false" outlineLevel="0" collapsed="false">
      <c r="A1612" s="0" t="s">
        <v>10421</v>
      </c>
      <c r="B1612" s="0" t="s">
        <v>10422</v>
      </c>
      <c r="C1612" s="0" t="s">
        <v>10423</v>
      </c>
      <c r="D1612" s="0" t="s">
        <v>9153</v>
      </c>
      <c r="E1612" s="0" t="n">
        <v>6</v>
      </c>
      <c r="F1612" s="0" t="n">
        <v>56</v>
      </c>
      <c r="G1612" s="5" t="n">
        <v>39693</v>
      </c>
      <c r="H1612" s="0" t="s">
        <v>10320</v>
      </c>
      <c r="I1612" s="0" t="s">
        <v>10424</v>
      </c>
      <c r="J1612" s="6" t="n">
        <v>8869</v>
      </c>
      <c r="K1612" s="0" t="s">
        <v>10425</v>
      </c>
      <c r="L1612" s="5" t="n">
        <v>39577</v>
      </c>
      <c r="M1612" s="0" t="s">
        <v>249</v>
      </c>
      <c r="N1612" s="0" t="s">
        <v>437</v>
      </c>
      <c r="O1612" s="0" t="s">
        <v>3868</v>
      </c>
      <c r="P1612" s="0" t="s">
        <v>10426</v>
      </c>
      <c r="Q1612" s="0" t="n">
        <f aca="false">LOOKUP(A1612,'budget_gross.tsv'!A$2:A$8468,'budget_gross.tsv'!B$2:B$8468)</f>
        <v>3500000</v>
      </c>
      <c r="R1612" s="0" t="n">
        <f aca="false">LOOKUP(A1612,'budget_gross.tsv'!A$2:A$8468,'budget_gross.tsv'!C$2:C$8468)</f>
        <v>3735303</v>
      </c>
      <c r="S1612" s="1" t="n">
        <f aca="false">R1612-Q1612</f>
        <v>235303</v>
      </c>
      <c r="T1612" s="2" t="n">
        <f aca="false">Q1612 * 1.14</f>
        <v>3990000</v>
      </c>
      <c r="U1612" s="2" t="n">
        <f aca="false">R1612 * 1.14</f>
        <v>4258245.42</v>
      </c>
      <c r="V1612" s="2" t="n">
        <f aca="false">S1612 * 1.14</f>
        <v>268245.42</v>
      </c>
      <c r="W1612" s="1" t="n">
        <f aca="false">R1612/Q1612</f>
        <v>1.06722942857143</v>
      </c>
      <c r="X1612" s="3" t="n">
        <v>2</v>
      </c>
    </row>
    <row r="1613" customFormat="false" ht="15" hidden="false" customHeight="false" outlineLevel="0" collapsed="false">
      <c r="A1613" s="0" t="s">
        <v>10427</v>
      </c>
      <c r="B1613" s="0" t="s">
        <v>10428</v>
      </c>
      <c r="C1613" s="0" t="s">
        <v>10429</v>
      </c>
      <c r="D1613" s="0" t="s">
        <v>9153</v>
      </c>
      <c r="E1613" s="0" t="n">
        <v>6.8</v>
      </c>
      <c r="F1613" s="0" t="n">
        <v>69</v>
      </c>
      <c r="G1613" s="5" t="n">
        <v>39686</v>
      </c>
      <c r="H1613" s="0" t="s">
        <v>2987</v>
      </c>
      <c r="I1613" s="0" t="s">
        <v>10430</v>
      </c>
      <c r="J1613" s="6" t="n">
        <v>19130</v>
      </c>
      <c r="K1613" s="0" t="s">
        <v>10431</v>
      </c>
      <c r="L1613" s="5" t="n">
        <v>39577</v>
      </c>
      <c r="M1613" s="0" t="s">
        <v>258</v>
      </c>
      <c r="N1613" s="0" t="s">
        <v>250</v>
      </c>
      <c r="O1613" s="0" t="s">
        <v>90</v>
      </c>
      <c r="P1613" s="0" t="s">
        <v>10432</v>
      </c>
      <c r="Q1613" s="0" t="n">
        <f aca="false">LOOKUP(A1613,'budget_gross.tsv'!A$2:A$8468,'budget_gross.tsv'!B$2:B$8468)</f>
        <v>7000000</v>
      </c>
      <c r="R1613" s="0" t="n">
        <f aca="false">LOOKUP(A1613,'budget_gross.tsv'!A$2:A$8468,'budget_gross.tsv'!C$2:C$8468)</f>
        <v>2344847</v>
      </c>
      <c r="S1613" s="1" t="n">
        <f aca="false">R1613-Q1613</f>
        <v>-4655153</v>
      </c>
      <c r="T1613" s="2" t="n">
        <f aca="false">Q1613 * 1.14</f>
        <v>7980000</v>
      </c>
      <c r="U1613" s="2" t="n">
        <f aca="false">R1613 * 1.14</f>
        <v>2673125.58</v>
      </c>
      <c r="V1613" s="2" t="n">
        <f aca="false">S1613 * 1.14</f>
        <v>-5306874.42</v>
      </c>
      <c r="W1613" s="1" t="n">
        <f aca="false">R1613/Q1613</f>
        <v>0.334978142857143</v>
      </c>
      <c r="X1613" s="3" t="n">
        <v>1</v>
      </c>
    </row>
    <row r="1614" customFormat="false" ht="15" hidden="false" customHeight="false" outlineLevel="0" collapsed="false">
      <c r="A1614" s="0" t="s">
        <v>10433</v>
      </c>
      <c r="B1614" s="0" t="s">
        <v>10434</v>
      </c>
      <c r="C1614" s="0" t="s">
        <v>10435</v>
      </c>
      <c r="D1614" s="0" t="s">
        <v>9153</v>
      </c>
      <c r="E1614" s="0" t="n">
        <v>5.3</v>
      </c>
      <c r="F1614" s="0" t="s">
        <v>28</v>
      </c>
      <c r="G1614" s="5" t="n">
        <v>39581</v>
      </c>
      <c r="H1614" s="0" t="s">
        <v>5125</v>
      </c>
      <c r="I1614" s="0" t="s">
        <v>10436</v>
      </c>
      <c r="J1614" s="6" t="n">
        <v>5210</v>
      </c>
      <c r="K1614" s="0" t="s">
        <v>10437</v>
      </c>
      <c r="L1614" s="5" t="n">
        <v>39591</v>
      </c>
      <c r="M1614" s="0" t="s">
        <v>249</v>
      </c>
      <c r="N1614" s="0" t="s">
        <v>4788</v>
      </c>
      <c r="O1614" s="0" t="s">
        <v>28</v>
      </c>
      <c r="P1614" s="0" t="s">
        <v>10438</v>
      </c>
      <c r="Q1614" s="0" t="n">
        <f aca="false">LOOKUP(A1614,'budget_gross.tsv'!A$2:A$8468,'budget_gross.tsv'!B$2:B$8468)</f>
        <v>2600000</v>
      </c>
      <c r="R1614" s="0" t="n">
        <f aca="false">LOOKUP(A1614,'budget_gross.tsv'!A$2:A$8468,'budget_gross.tsv'!C$2:C$8468)</f>
        <v>50000</v>
      </c>
      <c r="S1614" s="1" t="n">
        <f aca="false">R1614-Q1614</f>
        <v>-2550000</v>
      </c>
      <c r="T1614" s="2" t="n">
        <f aca="false">Q1614 * 1.14</f>
        <v>2964000</v>
      </c>
      <c r="U1614" s="2" t="n">
        <f aca="false">R1614 * 1.14</f>
        <v>57000</v>
      </c>
      <c r="V1614" s="2" t="n">
        <f aca="false">S1614 * 1.14</f>
        <v>-2907000</v>
      </c>
      <c r="W1614" s="1" t="n">
        <f aca="false">R1614/Q1614</f>
        <v>0.0192307692307692</v>
      </c>
      <c r="X1614" s="3" t="n">
        <v>1</v>
      </c>
    </row>
    <row r="1615" customFormat="false" ht="15" hidden="false" customHeight="false" outlineLevel="0" collapsed="false">
      <c r="A1615" s="0" t="s">
        <v>10439</v>
      </c>
      <c r="B1615" s="0" t="s">
        <v>10440</v>
      </c>
      <c r="C1615" s="0" t="s">
        <v>10441</v>
      </c>
      <c r="D1615" s="0" t="s">
        <v>9153</v>
      </c>
      <c r="E1615" s="0" t="n">
        <v>6.2</v>
      </c>
      <c r="F1615" s="0" t="n">
        <v>47</v>
      </c>
      <c r="G1615" s="5" t="n">
        <v>39742</v>
      </c>
      <c r="H1615" s="0" t="s">
        <v>86</v>
      </c>
      <c r="I1615" s="0" t="s">
        <v>10442</v>
      </c>
      <c r="J1615" s="6" t="n">
        <v>98307</v>
      </c>
      <c r="K1615" s="0" t="s">
        <v>10443</v>
      </c>
      <c r="L1615" s="5" t="n">
        <v>39598</v>
      </c>
      <c r="M1615" s="0" t="s">
        <v>124</v>
      </c>
      <c r="N1615" s="0" t="s">
        <v>1122</v>
      </c>
      <c r="O1615" s="0" t="s">
        <v>3963</v>
      </c>
      <c r="P1615" s="0" t="s">
        <v>10444</v>
      </c>
      <c r="Q1615" s="0" t="n">
        <f aca="false">LOOKUP(A1615,'budget_gross.tsv'!A$2:A$8468,'budget_gross.tsv'!B$2:B$8468)</f>
        <v>10000000</v>
      </c>
      <c r="R1615" s="0" t="n">
        <f aca="false">LOOKUP(A1615,'budget_gross.tsv'!A$2:A$8468,'budget_gross.tsv'!C$2:C$8468)</f>
        <v>52597610</v>
      </c>
      <c r="S1615" s="1" t="n">
        <f aca="false">R1615-Q1615</f>
        <v>42597610</v>
      </c>
      <c r="T1615" s="2" t="n">
        <f aca="false">Q1615 * 1.14</f>
        <v>11400000</v>
      </c>
      <c r="U1615" s="2" t="n">
        <f aca="false">R1615 * 1.14</f>
        <v>59961275.4</v>
      </c>
      <c r="V1615" s="2" t="n">
        <f aca="false">S1615 * 1.14</f>
        <v>48561275.4</v>
      </c>
      <c r="W1615" s="1" t="n">
        <f aca="false">R1615/Q1615</f>
        <v>5.259761</v>
      </c>
      <c r="X1615" s="3" t="n">
        <v>4</v>
      </c>
    </row>
    <row r="1616" customFormat="false" ht="15" hidden="false" customHeight="false" outlineLevel="0" collapsed="false">
      <c r="A1616" s="0" t="s">
        <v>10445</v>
      </c>
      <c r="B1616" s="0" t="s">
        <v>10446</v>
      </c>
      <c r="C1616" s="0" t="s">
        <v>10447</v>
      </c>
      <c r="D1616" s="0" t="s">
        <v>9153</v>
      </c>
      <c r="E1616" s="0" t="n">
        <v>5.5</v>
      </c>
      <c r="F1616" s="0" t="n">
        <v>53</v>
      </c>
      <c r="G1616" s="5" t="n">
        <v>39714</v>
      </c>
      <c r="H1616" s="0" t="s">
        <v>2273</v>
      </c>
      <c r="I1616" s="0" t="s">
        <v>10448</v>
      </c>
      <c r="J1616" s="6" t="n">
        <v>103584</v>
      </c>
      <c r="K1616" s="0" t="s">
        <v>10449</v>
      </c>
      <c r="L1616" s="5" t="n">
        <v>39598</v>
      </c>
      <c r="M1616" s="0" t="s">
        <v>411</v>
      </c>
      <c r="N1616" s="0" t="s">
        <v>437</v>
      </c>
      <c r="O1616" s="0" t="s">
        <v>4219</v>
      </c>
      <c r="P1616" s="0" t="s">
        <v>10450</v>
      </c>
      <c r="Q1616" s="0" t="n">
        <f aca="false">LOOKUP(A1616,'budget_gross.tsv'!A$2:A$8468,'budget_gross.tsv'!B$2:B$8468)</f>
        <v>65000000</v>
      </c>
      <c r="R1616" s="0" t="n">
        <f aca="false">LOOKUP(A1616,'budget_gross.tsv'!A$2:A$8468,'budget_gross.tsv'!C$2:C$8468)</f>
        <v>152647258</v>
      </c>
      <c r="S1616" s="1" t="n">
        <f aca="false">R1616-Q1616</f>
        <v>87647258</v>
      </c>
      <c r="T1616" s="2" t="n">
        <f aca="false">Q1616 * 1.14</f>
        <v>74100000</v>
      </c>
      <c r="U1616" s="2" t="n">
        <f aca="false">R1616 * 1.14</f>
        <v>174017874.12</v>
      </c>
      <c r="V1616" s="2" t="n">
        <f aca="false">S1616 * 1.14</f>
        <v>99917874.12</v>
      </c>
      <c r="W1616" s="1" t="n">
        <f aca="false">R1616/Q1616</f>
        <v>2.34841935384615</v>
      </c>
      <c r="X1616" s="3" t="n">
        <v>3</v>
      </c>
    </row>
    <row r="1617" customFormat="false" ht="15" hidden="false" customHeight="false" outlineLevel="0" collapsed="false">
      <c r="A1617" s="0" t="s">
        <v>10451</v>
      </c>
      <c r="B1617" s="0" t="s">
        <v>10452</v>
      </c>
      <c r="C1617" s="0" t="s">
        <v>10453</v>
      </c>
      <c r="D1617" s="0" t="s">
        <v>9153</v>
      </c>
      <c r="E1617" s="0" t="n">
        <v>8</v>
      </c>
      <c r="F1617" s="0" t="n">
        <v>91</v>
      </c>
      <c r="G1617" s="5" t="n">
        <v>39987</v>
      </c>
      <c r="H1617" s="0" t="s">
        <v>2987</v>
      </c>
      <c r="I1617" s="0" t="s">
        <v>10454</v>
      </c>
      <c r="J1617" s="6" t="n">
        <v>48619</v>
      </c>
      <c r="K1617" s="0" t="s">
        <v>971</v>
      </c>
      <c r="L1617" s="5" t="n">
        <v>39611</v>
      </c>
      <c r="M1617" s="0" t="s">
        <v>427</v>
      </c>
      <c r="N1617" s="0" t="s">
        <v>10455</v>
      </c>
      <c r="O1617" s="0" t="s">
        <v>10456</v>
      </c>
      <c r="P1617" s="0" t="s">
        <v>10457</v>
      </c>
      <c r="Q1617" s="0" t="n">
        <f aca="false">LOOKUP(A1617,'budget_gross.tsv'!A$2:A$8468,'budget_gross.tsv'!B$2:B$8468)</f>
        <v>1500000</v>
      </c>
      <c r="R1617" s="0" t="n">
        <f aca="false">LOOKUP(A1617,'budget_gross.tsv'!A$2:A$8468,'budget_gross.tsv'!C$2:C$8468)</f>
        <v>2283276</v>
      </c>
      <c r="S1617" s="1" t="n">
        <f aca="false">R1617-Q1617</f>
        <v>783276</v>
      </c>
      <c r="T1617" s="2" t="n">
        <f aca="false">Q1617 * 1.14</f>
        <v>1710000</v>
      </c>
      <c r="U1617" s="2" t="n">
        <f aca="false">R1617 * 1.14</f>
        <v>2602934.64</v>
      </c>
      <c r="V1617" s="2" t="n">
        <f aca="false">S1617 * 1.14</f>
        <v>892934.64</v>
      </c>
      <c r="W1617" s="1" t="n">
        <f aca="false">R1617/Q1617</f>
        <v>1.522184</v>
      </c>
      <c r="X1617" s="3" t="n">
        <v>2</v>
      </c>
    </row>
    <row r="1618" customFormat="false" ht="15" hidden="false" customHeight="false" outlineLevel="0" collapsed="false">
      <c r="A1618" s="0" t="s">
        <v>10458</v>
      </c>
      <c r="B1618" s="0" t="s">
        <v>10459</v>
      </c>
      <c r="C1618" s="0" t="s">
        <v>10460</v>
      </c>
      <c r="D1618" s="0" t="s">
        <v>9153</v>
      </c>
      <c r="E1618" s="0" t="n">
        <v>5</v>
      </c>
      <c r="F1618" s="0" t="n">
        <v>34</v>
      </c>
      <c r="G1618" s="5" t="n">
        <v>39728</v>
      </c>
      <c r="H1618" s="0" t="s">
        <v>95</v>
      </c>
      <c r="I1618" s="0" t="s">
        <v>10461</v>
      </c>
      <c r="J1618" s="6" t="n">
        <v>173178</v>
      </c>
      <c r="K1618" s="0" t="s">
        <v>2847</v>
      </c>
      <c r="L1618" s="5" t="n">
        <v>39612</v>
      </c>
      <c r="M1618" s="0" t="s">
        <v>1512</v>
      </c>
      <c r="N1618" s="0" t="s">
        <v>6779</v>
      </c>
      <c r="O1618" s="0" t="s">
        <v>4308</v>
      </c>
      <c r="P1618" s="0" t="s">
        <v>10462</v>
      </c>
      <c r="Q1618" s="0" t="n">
        <f aca="false">LOOKUP(A1618,'budget_gross.tsv'!A$2:A$8468,'budget_gross.tsv'!B$2:B$8468)</f>
        <v>48000000</v>
      </c>
      <c r="R1618" s="0" t="n">
        <f aca="false">LOOKUP(A1618,'budget_gross.tsv'!A$2:A$8468,'budget_gross.tsv'!C$2:C$8468)</f>
        <v>64506874</v>
      </c>
      <c r="S1618" s="1" t="n">
        <f aca="false">R1618-Q1618</f>
        <v>16506874</v>
      </c>
      <c r="T1618" s="2" t="n">
        <f aca="false">Q1618 * 1.14</f>
        <v>54720000</v>
      </c>
      <c r="U1618" s="2" t="n">
        <f aca="false">R1618 * 1.14</f>
        <v>73537836.36</v>
      </c>
      <c r="V1618" s="2" t="n">
        <f aca="false">S1618 * 1.14</f>
        <v>18817836.36</v>
      </c>
      <c r="W1618" s="1" t="n">
        <f aca="false">R1618/Q1618</f>
        <v>1.34389320833333</v>
      </c>
      <c r="X1618" s="3" t="n">
        <v>2</v>
      </c>
    </row>
    <row r="1619" customFormat="false" ht="15" hidden="false" customHeight="false" outlineLevel="0" collapsed="false">
      <c r="A1619" s="0" t="s">
        <v>10463</v>
      </c>
      <c r="B1619" s="0" t="s">
        <v>10464</v>
      </c>
      <c r="C1619" s="0" t="s">
        <v>10465</v>
      </c>
      <c r="D1619" s="0" t="s">
        <v>9153</v>
      </c>
      <c r="E1619" s="0" t="n">
        <v>5.7</v>
      </c>
      <c r="F1619" s="0" t="n">
        <v>51</v>
      </c>
      <c r="G1619" s="5" t="n">
        <v>39693</v>
      </c>
      <c r="H1619" s="0" t="s">
        <v>3032</v>
      </c>
      <c r="I1619" s="0" t="s">
        <v>10466</v>
      </c>
      <c r="J1619" s="6" t="n">
        <v>16965</v>
      </c>
      <c r="K1619" s="0" t="s">
        <v>10467</v>
      </c>
      <c r="L1619" s="5" t="n">
        <v>39612</v>
      </c>
      <c r="M1619" s="0" t="s">
        <v>124</v>
      </c>
      <c r="N1619" s="0" t="s">
        <v>376</v>
      </c>
      <c r="O1619" s="0" t="s">
        <v>28</v>
      </c>
      <c r="P1619" s="0" t="s">
        <v>10468</v>
      </c>
      <c r="Q1619" s="0" t="n">
        <f aca="false">LOOKUP(A1619,'budget_gross.tsv'!A$2:A$8468,'budget_gross.tsv'!B$2:B$8468)</f>
        <v>8000000</v>
      </c>
      <c r="R1619" s="0" t="n">
        <f aca="false">LOOKUP(A1619,'budget_gross.tsv'!A$2:A$8468,'budget_gross.tsv'!C$2:C$8468)</f>
        <v>406252</v>
      </c>
      <c r="S1619" s="1" t="n">
        <f aca="false">R1619-Q1619</f>
        <v>-7593748</v>
      </c>
      <c r="T1619" s="2" t="n">
        <f aca="false">Q1619 * 1.14</f>
        <v>9120000</v>
      </c>
      <c r="U1619" s="2" t="n">
        <f aca="false">R1619 * 1.14</f>
        <v>463127.28</v>
      </c>
      <c r="V1619" s="2" t="n">
        <f aca="false">S1619 * 1.14</f>
        <v>-8656872.72</v>
      </c>
      <c r="W1619" s="1" t="n">
        <f aca="false">R1619/Q1619</f>
        <v>0.0507815</v>
      </c>
      <c r="X1619" s="3" t="n">
        <v>1</v>
      </c>
    </row>
    <row r="1620" customFormat="false" ht="15" hidden="false" customHeight="false" outlineLevel="0" collapsed="false">
      <c r="A1620" s="0" t="s">
        <v>10469</v>
      </c>
      <c r="B1620" s="0" t="s">
        <v>10470</v>
      </c>
      <c r="C1620" s="0" t="s">
        <v>10471</v>
      </c>
      <c r="D1620" s="0" t="s">
        <v>9153</v>
      </c>
      <c r="E1620" s="0" t="n">
        <v>4.6</v>
      </c>
      <c r="F1620" s="0" t="n">
        <v>38</v>
      </c>
      <c r="G1620" s="5" t="n">
        <v>39994</v>
      </c>
      <c r="H1620" s="0" t="s">
        <v>5797</v>
      </c>
      <c r="I1620" s="0" t="s">
        <v>10472</v>
      </c>
      <c r="J1620" s="0" t="n">
        <v>335</v>
      </c>
      <c r="K1620" s="0" t="s">
        <v>10473</v>
      </c>
      <c r="L1620" s="5" t="n">
        <v>39613</v>
      </c>
      <c r="M1620" s="0" t="s">
        <v>79</v>
      </c>
      <c r="N1620" s="0" t="s">
        <v>1525</v>
      </c>
      <c r="O1620" s="0" t="s">
        <v>117</v>
      </c>
      <c r="P1620" s="0" t="s">
        <v>10474</v>
      </c>
      <c r="Q1620" s="0" t="n">
        <f aca="false">LOOKUP(A1620,'budget_gross.tsv'!A$2:A$8468,'budget_gross.tsv'!B$2:B$8468)</f>
        <v>8000000</v>
      </c>
      <c r="R1620" s="0" t="n">
        <f aca="false">LOOKUP(A1620,'budget_gross.tsv'!A$2:A$8468,'budget_gross.tsv'!C$2:C$8468)</f>
        <v>10958</v>
      </c>
      <c r="S1620" s="1" t="n">
        <f aca="false">R1620-Q1620</f>
        <v>-7989042</v>
      </c>
      <c r="T1620" s="2" t="n">
        <f aca="false">Q1620 * 1.14</f>
        <v>9120000</v>
      </c>
      <c r="U1620" s="2" t="n">
        <f aca="false">R1620 * 1.14</f>
        <v>12492.12</v>
      </c>
      <c r="V1620" s="2" t="n">
        <f aca="false">S1620 * 1.14</f>
        <v>-9107507.88</v>
      </c>
      <c r="W1620" s="1" t="n">
        <f aca="false">R1620/Q1620</f>
        <v>0.00136975</v>
      </c>
      <c r="X1620" s="3" t="n">
        <v>1</v>
      </c>
    </row>
    <row r="1621" customFormat="false" ht="15" hidden="false" customHeight="false" outlineLevel="0" collapsed="false">
      <c r="A1621" s="0" t="s">
        <v>10475</v>
      </c>
      <c r="B1621" s="0" t="s">
        <v>10476</v>
      </c>
      <c r="C1621" s="0" t="s">
        <v>10477</v>
      </c>
      <c r="D1621" s="0" t="s">
        <v>9153</v>
      </c>
      <c r="E1621" s="0" t="n">
        <v>6.7</v>
      </c>
      <c r="F1621" s="0" t="n">
        <v>46</v>
      </c>
      <c r="G1621" s="5" t="n">
        <v>39546</v>
      </c>
      <c r="H1621" s="0" t="s">
        <v>1432</v>
      </c>
      <c r="I1621" s="0" t="s">
        <v>10478</v>
      </c>
      <c r="J1621" s="6" t="n">
        <v>19576</v>
      </c>
      <c r="K1621" s="0" t="s">
        <v>10479</v>
      </c>
      <c r="L1621" s="5" t="n">
        <v>39618</v>
      </c>
      <c r="M1621" s="0" t="s">
        <v>165</v>
      </c>
      <c r="N1621" s="0" t="s">
        <v>4949</v>
      </c>
      <c r="O1621" s="0" t="s">
        <v>1167</v>
      </c>
      <c r="P1621" s="0" t="s">
        <v>10480</v>
      </c>
      <c r="Q1621" s="0" t="n">
        <f aca="false">LOOKUP(A1621,'budget_gross.tsv'!A$2:A$8468,'budget_gross.tsv'!B$2:B$8468)</f>
        <v>11000000</v>
      </c>
      <c r="R1621" s="0" t="n">
        <f aca="false">LOOKUP(A1621,'budget_gross.tsv'!A$2:A$8468,'budget_gross.tsv'!C$2:C$8468)</f>
        <v>121994</v>
      </c>
      <c r="S1621" s="1" t="n">
        <f aca="false">R1621-Q1621</f>
        <v>-10878006</v>
      </c>
      <c r="T1621" s="2" t="n">
        <f aca="false">Q1621 * 1.14</f>
        <v>12540000</v>
      </c>
      <c r="U1621" s="2" t="n">
        <f aca="false">R1621 * 1.14</f>
        <v>139073.16</v>
      </c>
      <c r="V1621" s="2" t="n">
        <f aca="false">S1621 * 1.14</f>
        <v>-12400926.84</v>
      </c>
      <c r="W1621" s="1" t="n">
        <f aca="false">R1621/Q1621</f>
        <v>0.0110903636363636</v>
      </c>
      <c r="X1621" s="3" t="n">
        <v>1</v>
      </c>
    </row>
    <row r="1622" customFormat="false" ht="15" hidden="false" customHeight="false" outlineLevel="0" collapsed="false">
      <c r="A1622" s="0" t="s">
        <v>10481</v>
      </c>
      <c r="B1622" s="0" t="s">
        <v>10482</v>
      </c>
      <c r="C1622" s="0" t="s">
        <v>10483</v>
      </c>
      <c r="D1622" s="0" t="s">
        <v>9153</v>
      </c>
      <c r="E1622" s="0" t="n">
        <v>6.7</v>
      </c>
      <c r="F1622" s="0" t="n">
        <v>64</v>
      </c>
      <c r="G1622" s="5" t="n">
        <v>39784</v>
      </c>
      <c r="H1622" s="0" t="s">
        <v>86</v>
      </c>
      <c r="I1622" s="0" t="s">
        <v>10484</v>
      </c>
      <c r="J1622" s="6" t="n">
        <v>316725</v>
      </c>
      <c r="K1622" s="0" t="s">
        <v>8729</v>
      </c>
      <c r="L1622" s="5" t="n">
        <v>39626</v>
      </c>
      <c r="M1622" s="0" t="s">
        <v>879</v>
      </c>
      <c r="N1622" s="0" t="s">
        <v>5469</v>
      </c>
      <c r="O1622" s="0" t="s">
        <v>10485</v>
      </c>
      <c r="P1622" s="0" t="s">
        <v>10486</v>
      </c>
      <c r="Q1622" s="0" t="n">
        <f aca="false">LOOKUP(A1622,'budget_gross.tsv'!A$2:A$8468,'budget_gross.tsv'!B$2:B$8468)</f>
        <v>75000000</v>
      </c>
      <c r="R1622" s="0" t="n">
        <f aca="false">LOOKUP(A1622,'budget_gross.tsv'!A$2:A$8468,'budget_gross.tsv'!C$2:C$8468)</f>
        <v>134508551</v>
      </c>
      <c r="S1622" s="1" t="n">
        <f aca="false">R1622-Q1622</f>
        <v>59508551</v>
      </c>
      <c r="T1622" s="2" t="n">
        <f aca="false">Q1622 * 1.14</f>
        <v>85500000</v>
      </c>
      <c r="U1622" s="2" t="n">
        <f aca="false">R1622 * 1.14</f>
        <v>153339748.14</v>
      </c>
      <c r="V1622" s="2" t="n">
        <f aca="false">S1622 * 1.14</f>
        <v>67839748.14</v>
      </c>
      <c r="W1622" s="1" t="n">
        <f aca="false">R1622/Q1622</f>
        <v>1.79344734666667</v>
      </c>
      <c r="X1622" s="3" t="n">
        <v>2</v>
      </c>
    </row>
    <row r="1623" customFormat="false" ht="15" hidden="false" customHeight="false" outlineLevel="0" collapsed="false">
      <c r="A1623" s="0" t="s">
        <v>10487</v>
      </c>
      <c r="B1623" s="0" t="s">
        <v>10488</v>
      </c>
      <c r="C1623" s="0" t="s">
        <v>10489</v>
      </c>
      <c r="D1623" s="0" t="s">
        <v>9153</v>
      </c>
      <c r="E1623" s="0" t="n">
        <v>6.3</v>
      </c>
      <c r="F1623" s="0" t="n">
        <v>40</v>
      </c>
      <c r="G1623" s="5" t="n">
        <v>39959</v>
      </c>
      <c r="H1623" s="0" t="s">
        <v>10158</v>
      </c>
      <c r="I1623" s="0" t="s">
        <v>10490</v>
      </c>
      <c r="J1623" s="6" t="n">
        <v>66010</v>
      </c>
      <c r="K1623" s="0" t="s">
        <v>10491</v>
      </c>
      <c r="L1623" s="5" t="n">
        <v>39640</v>
      </c>
      <c r="M1623" s="0" t="s">
        <v>831</v>
      </c>
      <c r="N1623" s="0" t="s">
        <v>1406</v>
      </c>
      <c r="O1623" s="0" t="s">
        <v>90</v>
      </c>
      <c r="P1623" s="0" t="s">
        <v>10492</v>
      </c>
      <c r="Q1623" s="0" t="n">
        <f aca="false">LOOKUP(A1623,'budget_gross.tsv'!A$2:A$8468,'budget_gross.tsv'!B$2:B$8468)</f>
        <v>50000000</v>
      </c>
      <c r="R1623" s="0" t="n">
        <f aca="false">LOOKUP(A1623,'budget_gross.tsv'!A$2:A$8468,'budget_gross.tsv'!C$2:C$8468)</f>
        <v>160641</v>
      </c>
      <c r="S1623" s="1" t="n">
        <f aca="false">R1623-Q1623</f>
        <v>-49839359</v>
      </c>
      <c r="T1623" s="2" t="n">
        <f aca="false">Q1623 * 1.14</f>
        <v>57000000</v>
      </c>
      <c r="U1623" s="2" t="n">
        <f aca="false">R1623 * 1.14</f>
        <v>183130.74</v>
      </c>
      <c r="V1623" s="2" t="n">
        <f aca="false">S1623 * 1.14</f>
        <v>-56816869.26</v>
      </c>
      <c r="W1623" s="1" t="n">
        <f aca="false">R1623/Q1623</f>
        <v>0.00321282</v>
      </c>
      <c r="X1623" s="3" t="n">
        <v>1</v>
      </c>
    </row>
    <row r="1624" customFormat="false" ht="15" hidden="false" customHeight="false" outlineLevel="0" collapsed="false">
      <c r="A1624" s="0" t="s">
        <v>10493</v>
      </c>
      <c r="B1624" s="0" t="s">
        <v>10494</v>
      </c>
      <c r="C1624" s="0" t="s">
        <v>10495</v>
      </c>
      <c r="D1624" s="0" t="s">
        <v>9153</v>
      </c>
      <c r="E1624" s="0" t="n">
        <v>6.5</v>
      </c>
      <c r="F1624" s="0" t="n">
        <v>34</v>
      </c>
      <c r="G1624" s="5" t="n">
        <v>40946</v>
      </c>
      <c r="H1624" s="0" t="s">
        <v>10496</v>
      </c>
      <c r="I1624" s="0" t="s">
        <v>10497</v>
      </c>
      <c r="J1624" s="6" t="n">
        <v>11222</v>
      </c>
      <c r="K1624" s="0" t="s">
        <v>10498</v>
      </c>
      <c r="L1624" s="5" t="n">
        <v>39646</v>
      </c>
      <c r="M1624" s="0" t="s">
        <v>403</v>
      </c>
      <c r="N1624" s="0" t="s">
        <v>446</v>
      </c>
      <c r="O1624" s="0" t="s">
        <v>90</v>
      </c>
      <c r="P1624" s="0" t="s">
        <v>10499</v>
      </c>
      <c r="Q1624" s="0" t="n">
        <f aca="false">LOOKUP(A1624,'budget_gross.tsv'!A$2:A$8468,'budget_gross.tsv'!B$2:B$8468)</f>
        <v>8000000</v>
      </c>
      <c r="R1624" s="0" t="n">
        <f aca="false">LOOKUP(A1624,'budget_gross.tsv'!A$2:A$8468,'budget_gross.tsv'!C$2:C$8468)</f>
        <v>3393161</v>
      </c>
      <c r="S1624" s="1" t="n">
        <f aca="false">R1624-Q1624</f>
        <v>-4606839</v>
      </c>
      <c r="T1624" s="2" t="n">
        <f aca="false">Q1624 * 1.14</f>
        <v>9120000</v>
      </c>
      <c r="U1624" s="2" t="n">
        <f aca="false">R1624 * 1.14</f>
        <v>3868203.54</v>
      </c>
      <c r="V1624" s="2" t="n">
        <f aca="false">S1624 * 1.14</f>
        <v>-5251796.46</v>
      </c>
      <c r="W1624" s="1" t="n">
        <f aca="false">R1624/Q1624</f>
        <v>0.424145125</v>
      </c>
      <c r="X1624" s="3" t="n">
        <v>1</v>
      </c>
    </row>
    <row r="1625" customFormat="false" ht="15" hidden="false" customHeight="false" outlineLevel="0" collapsed="false">
      <c r="A1625" s="0" t="s">
        <v>10500</v>
      </c>
      <c r="B1625" s="0" t="s">
        <v>10501</v>
      </c>
      <c r="C1625" s="0" t="s">
        <v>10502</v>
      </c>
      <c r="D1625" s="0" t="s">
        <v>9153</v>
      </c>
      <c r="E1625" s="0" t="n">
        <v>7.3</v>
      </c>
      <c r="F1625" s="0" t="n">
        <v>69</v>
      </c>
      <c r="G1625" s="5" t="n">
        <v>40407</v>
      </c>
      <c r="H1625" s="0" t="s">
        <v>10503</v>
      </c>
      <c r="I1625" s="0" t="s">
        <v>10504</v>
      </c>
      <c r="J1625" s="6" t="n">
        <v>28159</v>
      </c>
      <c r="K1625" s="0" t="s">
        <v>2053</v>
      </c>
      <c r="L1625" s="5" t="n">
        <v>39646</v>
      </c>
      <c r="M1625" s="0" t="s">
        <v>1487</v>
      </c>
      <c r="N1625" s="0" t="s">
        <v>1370</v>
      </c>
      <c r="O1625" s="0" t="s">
        <v>10505</v>
      </c>
      <c r="P1625" s="0" t="s">
        <v>10506</v>
      </c>
      <c r="Q1625" s="0" t="n">
        <f aca="false">LOOKUP(A1625,'budget_gross.tsv'!A$2:A$8468,'budget_gross.tsv'!B$2:B$8468)</f>
        <v>10000000</v>
      </c>
      <c r="R1625" s="0" t="n">
        <f aca="false">LOOKUP(A1625,'budget_gross.tsv'!A$2:A$8468,'budget_gross.tsv'!C$2:C$8468)</f>
        <v>128486</v>
      </c>
      <c r="S1625" s="1" t="n">
        <f aca="false">R1625-Q1625</f>
        <v>-9871514</v>
      </c>
      <c r="T1625" s="2" t="n">
        <f aca="false">Q1625 * 1.14</f>
        <v>11400000</v>
      </c>
      <c r="U1625" s="2" t="n">
        <f aca="false">R1625 * 1.14</f>
        <v>146474.04</v>
      </c>
      <c r="V1625" s="2" t="n">
        <f aca="false">S1625 * 1.14</f>
        <v>-11253525.96</v>
      </c>
      <c r="W1625" s="1" t="n">
        <f aca="false">R1625/Q1625</f>
        <v>0.0128486</v>
      </c>
      <c r="X1625" s="3" t="n">
        <v>1</v>
      </c>
    </row>
    <row r="1626" customFormat="false" ht="15" hidden="false" customHeight="false" outlineLevel="0" collapsed="false">
      <c r="A1626" s="0" t="s">
        <v>10507</v>
      </c>
      <c r="B1626" s="0" t="s">
        <v>10508</v>
      </c>
      <c r="C1626" s="0" t="s">
        <v>10509</v>
      </c>
      <c r="D1626" s="0" t="s">
        <v>9153</v>
      </c>
      <c r="E1626" s="0" t="n">
        <v>6.9</v>
      </c>
      <c r="F1626" s="0" t="n">
        <v>51</v>
      </c>
      <c r="G1626" s="5" t="n">
        <v>39784</v>
      </c>
      <c r="H1626" s="0" t="s">
        <v>2153</v>
      </c>
      <c r="I1626" s="0" t="s">
        <v>10510</v>
      </c>
      <c r="J1626" s="6" t="n">
        <v>226949</v>
      </c>
      <c r="K1626" s="0" t="s">
        <v>6072</v>
      </c>
      <c r="L1626" s="5" t="n">
        <v>39654</v>
      </c>
      <c r="M1626" s="0" t="s">
        <v>375</v>
      </c>
      <c r="N1626" s="0" t="s">
        <v>376</v>
      </c>
      <c r="O1626" s="0" t="s">
        <v>1224</v>
      </c>
      <c r="P1626" s="0" t="s">
        <v>10511</v>
      </c>
      <c r="Q1626" s="0" t="n">
        <f aca="false">LOOKUP(A1626,'budget_gross.tsv'!A$2:A$8468,'budget_gross.tsv'!B$2:B$8468)</f>
        <v>65000000</v>
      </c>
      <c r="R1626" s="0" t="n">
        <f aca="false">LOOKUP(A1626,'budget_gross.tsv'!A$2:A$8468,'budget_gross.tsv'!C$2:C$8468)</f>
        <v>100468793</v>
      </c>
      <c r="S1626" s="1" t="n">
        <f aca="false">R1626-Q1626</f>
        <v>35468793</v>
      </c>
      <c r="T1626" s="2" t="n">
        <f aca="false">Q1626 * 1.14</f>
        <v>74100000</v>
      </c>
      <c r="U1626" s="2" t="n">
        <f aca="false">R1626 * 1.14</f>
        <v>114534424.02</v>
      </c>
      <c r="V1626" s="2" t="n">
        <f aca="false">S1626 * 1.14</f>
        <v>40434424.02</v>
      </c>
      <c r="W1626" s="1" t="n">
        <f aca="false">R1626/Q1626</f>
        <v>1.54567373846154</v>
      </c>
      <c r="X1626" s="3" t="n">
        <v>2</v>
      </c>
    </row>
    <row r="1627" customFormat="false" ht="15" hidden="false" customHeight="false" outlineLevel="0" collapsed="false">
      <c r="A1627" s="0" t="s">
        <v>10512</v>
      </c>
      <c r="B1627" s="0" t="s">
        <v>10513</v>
      </c>
      <c r="C1627" s="0" t="s">
        <v>10514</v>
      </c>
      <c r="D1627" s="0" t="s">
        <v>9153</v>
      </c>
      <c r="E1627" s="0" t="n">
        <v>6.4</v>
      </c>
      <c r="F1627" s="0" t="n">
        <v>31</v>
      </c>
      <c r="G1627" s="5" t="n">
        <v>40043</v>
      </c>
      <c r="H1627" s="0" t="s">
        <v>10048</v>
      </c>
      <c r="I1627" s="0" t="s">
        <v>10515</v>
      </c>
      <c r="J1627" s="6" t="n">
        <v>15426</v>
      </c>
      <c r="K1627" s="0" t="s">
        <v>10516</v>
      </c>
      <c r="L1627" s="5" t="n">
        <v>39660</v>
      </c>
      <c r="M1627" s="0" t="s">
        <v>42</v>
      </c>
      <c r="N1627" s="0" t="s">
        <v>8768</v>
      </c>
      <c r="O1627" s="0" t="s">
        <v>809</v>
      </c>
      <c r="P1627" s="0" t="s">
        <v>10517</v>
      </c>
      <c r="Q1627" s="0" t="n">
        <f aca="false">LOOKUP(A1627,'budget_gross.tsv'!A$2:A$8468,'budget_gross.tsv'!B$2:B$8468)</f>
        <v>3500000</v>
      </c>
      <c r="R1627" s="0" t="n">
        <f aca="false">LOOKUP(A1627,'budget_gross.tsv'!A$2:A$8468,'budget_gross.tsv'!C$2:C$8468)</f>
        <v>27349</v>
      </c>
      <c r="S1627" s="1" t="n">
        <f aca="false">R1627-Q1627</f>
        <v>-3472651</v>
      </c>
      <c r="T1627" s="2" t="n">
        <f aca="false">Q1627 * 1.14</f>
        <v>3990000</v>
      </c>
      <c r="U1627" s="2" t="n">
        <f aca="false">R1627 * 1.14</f>
        <v>31177.86</v>
      </c>
      <c r="V1627" s="2" t="n">
        <f aca="false">S1627 * 1.14</f>
        <v>-3958822.14</v>
      </c>
      <c r="W1627" s="1" t="n">
        <f aca="false">R1627/Q1627</f>
        <v>0.007814</v>
      </c>
      <c r="X1627" s="3" t="n">
        <v>1</v>
      </c>
    </row>
    <row r="1628" customFormat="false" ht="15" hidden="false" customHeight="false" outlineLevel="0" collapsed="false">
      <c r="A1628" s="0" t="s">
        <v>10518</v>
      </c>
      <c r="B1628" s="0" t="s">
        <v>10519</v>
      </c>
      <c r="C1628" s="0" t="s">
        <v>10520</v>
      </c>
      <c r="D1628" s="0" t="s">
        <v>9153</v>
      </c>
      <c r="E1628" s="0" t="n">
        <v>7</v>
      </c>
      <c r="F1628" s="0" t="n">
        <v>64</v>
      </c>
      <c r="G1628" s="5" t="n">
        <v>39532</v>
      </c>
      <c r="H1628" s="0" t="s">
        <v>28</v>
      </c>
      <c r="I1628" s="0" t="s">
        <v>10521</v>
      </c>
      <c r="J1628" s="6" t="n">
        <v>272209</v>
      </c>
      <c r="K1628" s="0" t="s">
        <v>8238</v>
      </c>
      <c r="L1628" s="5" t="n">
        <v>39666</v>
      </c>
      <c r="M1628" s="0" t="s">
        <v>1652</v>
      </c>
      <c r="N1628" s="0" t="s">
        <v>634</v>
      </c>
      <c r="O1628" s="0" t="s">
        <v>10522</v>
      </c>
      <c r="P1628" s="0" t="s">
        <v>10523</v>
      </c>
      <c r="Q1628" s="0" t="n">
        <f aca="false">LOOKUP(A1628,'budget_gross.tsv'!A$2:A$8468,'budget_gross.tsv'!B$2:B$8468)</f>
        <v>27000000</v>
      </c>
      <c r="R1628" s="0" t="n">
        <f aca="false">LOOKUP(A1628,'budget_gross.tsv'!A$2:A$8468,'budget_gross.tsv'!C$2:C$8468)</f>
        <v>87341380</v>
      </c>
      <c r="S1628" s="1" t="n">
        <f aca="false">R1628-Q1628</f>
        <v>60341380</v>
      </c>
      <c r="T1628" s="2" t="n">
        <f aca="false">Q1628 * 1.14</f>
        <v>30780000</v>
      </c>
      <c r="U1628" s="2" t="n">
        <f aca="false">R1628 * 1.14</f>
        <v>99569173.2</v>
      </c>
      <c r="V1628" s="2" t="n">
        <f aca="false">S1628 * 1.14</f>
        <v>68789173.2</v>
      </c>
      <c r="W1628" s="1" t="n">
        <f aca="false">R1628/Q1628</f>
        <v>3.23486592592593</v>
      </c>
      <c r="X1628" s="3" t="n">
        <v>3</v>
      </c>
    </row>
    <row r="1629" customFormat="false" ht="15" hidden="false" customHeight="false" outlineLevel="0" collapsed="false">
      <c r="A1629" s="0" t="s">
        <v>10524</v>
      </c>
      <c r="B1629" s="0" t="s">
        <v>10525</v>
      </c>
      <c r="C1629" s="0" t="s">
        <v>10526</v>
      </c>
      <c r="D1629" s="0" t="s">
        <v>9153</v>
      </c>
      <c r="E1629" s="0" t="n">
        <v>7</v>
      </c>
      <c r="F1629" s="0" t="n">
        <v>71</v>
      </c>
      <c r="G1629" s="5" t="n">
        <v>39770</v>
      </c>
      <c r="H1629" s="0" t="s">
        <v>10348</v>
      </c>
      <c r="I1629" s="0" t="s">
        <v>10527</v>
      </c>
      <c r="J1629" s="6" t="n">
        <v>326711</v>
      </c>
      <c r="K1629" s="0" t="s">
        <v>3399</v>
      </c>
      <c r="L1629" s="5" t="n">
        <v>39673</v>
      </c>
      <c r="M1629" s="0" t="s">
        <v>1369</v>
      </c>
      <c r="N1629" s="0" t="s">
        <v>2070</v>
      </c>
      <c r="O1629" s="0" t="s">
        <v>10528</v>
      </c>
      <c r="P1629" s="0" t="s">
        <v>10529</v>
      </c>
      <c r="Q1629" s="0" t="n">
        <f aca="false">LOOKUP(A1629,'budget_gross.tsv'!A$2:A$8468,'budget_gross.tsv'!B$2:B$8468)</f>
        <v>92000000</v>
      </c>
      <c r="R1629" s="0" t="n">
        <f aca="false">LOOKUP(A1629,'budget_gross.tsv'!A$2:A$8468,'budget_gross.tsv'!C$2:C$8468)</f>
        <v>110515313</v>
      </c>
      <c r="S1629" s="1" t="n">
        <f aca="false">R1629-Q1629</f>
        <v>18515313</v>
      </c>
      <c r="T1629" s="2" t="n">
        <f aca="false">Q1629 * 1.14</f>
        <v>104880000</v>
      </c>
      <c r="U1629" s="2" t="n">
        <f aca="false">R1629 * 1.14</f>
        <v>125987456.82</v>
      </c>
      <c r="V1629" s="2" t="n">
        <f aca="false">S1629 * 1.14</f>
        <v>21107456.82</v>
      </c>
      <c r="W1629" s="1" t="n">
        <f aca="false">R1629/Q1629</f>
        <v>1.20125340217391</v>
      </c>
      <c r="X1629" s="3" t="n">
        <v>2</v>
      </c>
    </row>
    <row r="1630" customFormat="false" ht="15" hidden="false" customHeight="false" outlineLevel="0" collapsed="false">
      <c r="A1630" s="0" t="s">
        <v>10530</v>
      </c>
      <c r="B1630" s="0" t="s">
        <v>10531</v>
      </c>
      <c r="C1630" s="0" t="s">
        <v>10532</v>
      </c>
      <c r="D1630" s="0" t="s">
        <v>9153</v>
      </c>
      <c r="E1630" s="0" t="n">
        <v>6.2</v>
      </c>
      <c r="F1630" s="0" t="n">
        <v>35</v>
      </c>
      <c r="G1630" s="5" t="n">
        <v>39826</v>
      </c>
      <c r="H1630" s="0" t="s">
        <v>4260</v>
      </c>
      <c r="I1630" s="0" t="s">
        <v>10533</v>
      </c>
      <c r="J1630" s="6" t="n">
        <v>91052</v>
      </c>
      <c r="K1630" s="0" t="s">
        <v>10534</v>
      </c>
      <c r="L1630" s="5" t="n">
        <v>39675</v>
      </c>
      <c r="M1630" s="0" t="s">
        <v>879</v>
      </c>
      <c r="N1630" s="0" t="s">
        <v>4412</v>
      </c>
      <c r="O1630" s="0" t="s">
        <v>290</v>
      </c>
      <c r="P1630" s="0" t="s">
        <v>10535</v>
      </c>
      <c r="Q1630" s="0" t="n">
        <f aca="false">LOOKUP(A1630,'budget_gross.tsv'!A$2:A$8468,'budget_gross.tsv'!B$2:B$8468)</f>
        <v>35000000</v>
      </c>
      <c r="R1630" s="0" t="n">
        <f aca="false">LOOKUP(A1630,'budget_gross.tsv'!A$2:A$8468,'budget_gross.tsv'!C$2:C$8468)</f>
        <v>30691439</v>
      </c>
      <c r="S1630" s="1" t="n">
        <f aca="false">R1630-Q1630</f>
        <v>-4308561</v>
      </c>
      <c r="T1630" s="2" t="n">
        <f aca="false">Q1630 * 1.14</f>
        <v>39900000</v>
      </c>
      <c r="U1630" s="2" t="n">
        <f aca="false">R1630 * 1.14</f>
        <v>34988240.46</v>
      </c>
      <c r="V1630" s="2" t="n">
        <f aca="false">S1630 * 1.14</f>
        <v>-4911759.54</v>
      </c>
      <c r="W1630" s="1" t="n">
        <f aca="false">R1630/Q1630</f>
        <v>0.876898257142857</v>
      </c>
      <c r="X1630" s="3" t="n">
        <v>1</v>
      </c>
    </row>
    <row r="1631" customFormat="false" ht="15" hidden="false" customHeight="false" outlineLevel="0" collapsed="false">
      <c r="A1631" s="0" t="s">
        <v>10536</v>
      </c>
      <c r="B1631" s="0" t="s">
        <v>10537</v>
      </c>
      <c r="C1631" s="0" t="s">
        <v>10538</v>
      </c>
      <c r="D1631" s="0" t="s">
        <v>9153</v>
      </c>
      <c r="E1631" s="0" t="n">
        <v>6.4</v>
      </c>
      <c r="F1631" s="0" t="n">
        <v>43</v>
      </c>
      <c r="G1631" s="5" t="n">
        <v>39803</v>
      </c>
      <c r="H1631" s="0" t="s">
        <v>86</v>
      </c>
      <c r="I1631" s="0" t="s">
        <v>10539</v>
      </c>
      <c r="J1631" s="6" t="n">
        <v>175558</v>
      </c>
      <c r="K1631" s="0" t="s">
        <v>6672</v>
      </c>
      <c r="L1631" s="5" t="n">
        <v>39682</v>
      </c>
      <c r="M1631" s="0" t="s">
        <v>197</v>
      </c>
      <c r="N1631" s="0" t="s">
        <v>1294</v>
      </c>
      <c r="O1631" s="0" t="s">
        <v>563</v>
      </c>
      <c r="P1631" s="0" t="s">
        <v>10540</v>
      </c>
      <c r="Q1631" s="0" t="n">
        <f aca="false">LOOKUP(A1631,'budget_gross.tsv'!A$2:A$8468,'budget_gross.tsv'!B$2:B$8468)</f>
        <v>45000000</v>
      </c>
      <c r="R1631" s="0" t="n">
        <f aca="false">LOOKUP(A1631,'budget_gross.tsv'!A$2:A$8468,'budget_gross.tsv'!C$2:C$8468)</f>
        <v>36316032</v>
      </c>
      <c r="S1631" s="1" t="n">
        <f aca="false">R1631-Q1631</f>
        <v>-8683968</v>
      </c>
      <c r="T1631" s="2" t="n">
        <f aca="false">Q1631 * 1.14</f>
        <v>51300000</v>
      </c>
      <c r="U1631" s="2" t="n">
        <f aca="false">R1631 * 1.14</f>
        <v>41400276.48</v>
      </c>
      <c r="V1631" s="2" t="n">
        <f aca="false">S1631 * 1.14</f>
        <v>-9899723.52</v>
      </c>
      <c r="W1631" s="1" t="n">
        <f aca="false">R1631/Q1631</f>
        <v>0.807022933333333</v>
      </c>
      <c r="X1631" s="3" t="n">
        <v>1</v>
      </c>
    </row>
    <row r="1632" customFormat="false" ht="15" hidden="false" customHeight="false" outlineLevel="0" collapsed="false">
      <c r="A1632" s="0" t="s">
        <v>10541</v>
      </c>
      <c r="B1632" s="0" t="s">
        <v>10542</v>
      </c>
      <c r="C1632" s="0" t="s">
        <v>10543</v>
      </c>
      <c r="D1632" s="0" t="s">
        <v>9153</v>
      </c>
      <c r="E1632" s="0" t="n">
        <v>6.4</v>
      </c>
      <c r="F1632" s="0" t="n">
        <v>54</v>
      </c>
      <c r="G1632" s="5" t="n">
        <v>39803</v>
      </c>
      <c r="H1632" s="0" t="s">
        <v>1432</v>
      </c>
      <c r="I1632" s="0" t="s">
        <v>10544</v>
      </c>
      <c r="J1632" s="6" t="n">
        <v>15527</v>
      </c>
      <c r="K1632" s="0" t="s">
        <v>7946</v>
      </c>
      <c r="L1632" s="5" t="n">
        <v>39687</v>
      </c>
      <c r="M1632" s="0" t="s">
        <v>60</v>
      </c>
      <c r="N1632" s="0" t="s">
        <v>4276</v>
      </c>
      <c r="O1632" s="0" t="s">
        <v>100</v>
      </c>
      <c r="P1632" s="0" t="s">
        <v>10545</v>
      </c>
      <c r="Q1632" s="0" t="n">
        <f aca="false">LOOKUP(A1632,'budget_gross.tsv'!A$2:A$8468,'budget_gross.tsv'!B$2:B$8468)</f>
        <v>9000000</v>
      </c>
      <c r="R1632" s="0" t="n">
        <f aca="false">LOOKUP(A1632,'budget_gross.tsv'!A$2:A$8468,'budget_gross.tsv'!C$2:C$8468)</f>
        <v>4881867</v>
      </c>
      <c r="S1632" s="1" t="n">
        <f aca="false">R1632-Q1632</f>
        <v>-4118133</v>
      </c>
      <c r="T1632" s="2" t="n">
        <f aca="false">Q1632 * 1.14</f>
        <v>10260000</v>
      </c>
      <c r="U1632" s="2" t="n">
        <f aca="false">R1632 * 1.14</f>
        <v>5565328.38</v>
      </c>
      <c r="V1632" s="2" t="n">
        <f aca="false">S1632 * 1.14</f>
        <v>-4694671.62</v>
      </c>
      <c r="W1632" s="1" t="n">
        <f aca="false">R1632/Q1632</f>
        <v>0.542429666666667</v>
      </c>
      <c r="X1632" s="3" t="n">
        <v>1</v>
      </c>
    </row>
    <row r="1633" customFormat="false" ht="15" hidden="false" customHeight="false" outlineLevel="0" collapsed="false">
      <c r="A1633" s="0" t="s">
        <v>10546</v>
      </c>
      <c r="B1633" s="0" t="s">
        <v>10547</v>
      </c>
      <c r="C1633" s="0" t="s">
        <v>10548</v>
      </c>
      <c r="D1633" s="0" t="s">
        <v>9153</v>
      </c>
      <c r="E1633" s="0" t="n">
        <v>4.6</v>
      </c>
      <c r="F1633" s="0" t="n">
        <v>15</v>
      </c>
      <c r="G1633" s="5" t="n">
        <v>39840</v>
      </c>
      <c r="H1633" s="0" t="s">
        <v>2663</v>
      </c>
      <c r="I1633" s="0" t="s">
        <v>10549</v>
      </c>
      <c r="J1633" s="6" t="n">
        <v>11318</v>
      </c>
      <c r="K1633" s="0" t="s">
        <v>10550</v>
      </c>
      <c r="L1633" s="5" t="n">
        <v>39689</v>
      </c>
      <c r="M1633" s="0" t="s">
        <v>272</v>
      </c>
      <c r="N1633" s="0" t="s">
        <v>376</v>
      </c>
      <c r="O1633" s="0" t="s">
        <v>28</v>
      </c>
      <c r="P1633" s="0" t="s">
        <v>10551</v>
      </c>
      <c r="Q1633" s="0" t="n">
        <f aca="false">LOOKUP(A1633,'budget_gross.tsv'!A$2:A$8468,'budget_gross.tsv'!B$2:B$8468)</f>
        <v>6500000</v>
      </c>
      <c r="R1633" s="0" t="n">
        <f aca="false">LOOKUP(A1633,'budget_gross.tsv'!A$2:A$8468,'budget_gross.tsv'!C$2:C$8468)</f>
        <v>4693919</v>
      </c>
      <c r="S1633" s="1" t="n">
        <f aca="false">R1633-Q1633</f>
        <v>-1806081</v>
      </c>
      <c r="T1633" s="2" t="n">
        <f aca="false">Q1633 * 1.14</f>
        <v>7410000</v>
      </c>
      <c r="U1633" s="2" t="n">
        <f aca="false">R1633 * 1.14</f>
        <v>5351067.66</v>
      </c>
      <c r="V1633" s="2" t="n">
        <f aca="false">S1633 * 1.14</f>
        <v>-2058932.34</v>
      </c>
      <c r="W1633" s="1" t="n">
        <f aca="false">R1633/Q1633</f>
        <v>0.722141384615385</v>
      </c>
      <c r="X1633" s="3" t="n">
        <v>1</v>
      </c>
    </row>
    <row r="1634" customFormat="false" ht="15" hidden="false" customHeight="false" outlineLevel="0" collapsed="false">
      <c r="A1634" s="0" t="s">
        <v>10552</v>
      </c>
      <c r="B1634" s="0" t="s">
        <v>10553</v>
      </c>
      <c r="C1634" s="0" t="s">
        <v>10554</v>
      </c>
      <c r="D1634" s="0" t="s">
        <v>9153</v>
      </c>
      <c r="E1634" s="0" t="n">
        <v>7.7</v>
      </c>
      <c r="F1634" s="0" t="n">
        <v>53</v>
      </c>
      <c r="G1634" s="5" t="n">
        <v>40449</v>
      </c>
      <c r="H1634" s="0" t="s">
        <v>5677</v>
      </c>
      <c r="I1634" s="0" t="s">
        <v>10555</v>
      </c>
      <c r="J1634" s="6" t="n">
        <v>9826</v>
      </c>
      <c r="K1634" s="0" t="s">
        <v>10556</v>
      </c>
      <c r="L1634" s="5" t="n">
        <v>39689</v>
      </c>
      <c r="M1634" s="0" t="s">
        <v>1192</v>
      </c>
      <c r="N1634" s="0" t="s">
        <v>562</v>
      </c>
      <c r="O1634" s="0" t="s">
        <v>6624</v>
      </c>
      <c r="P1634" s="0" t="s">
        <v>10557</v>
      </c>
      <c r="Q1634" s="0" t="n">
        <f aca="false">LOOKUP(A1634,'budget_gross.tsv'!A$2:A$8468,'budget_gross.tsv'!B$2:B$8468)</f>
        <v>2000000</v>
      </c>
      <c r="R1634" s="0" t="n">
        <f aca="false">LOOKUP(A1634,'budget_gross.tsv'!A$2:A$8468,'budget_gross.tsv'!C$2:C$8468)</f>
        <v>4958</v>
      </c>
      <c r="S1634" s="1" t="n">
        <f aca="false">R1634-Q1634</f>
        <v>-1995042</v>
      </c>
      <c r="T1634" s="2" t="n">
        <f aca="false">Q1634 * 1.14</f>
        <v>2280000</v>
      </c>
      <c r="U1634" s="2" t="n">
        <f aca="false">R1634 * 1.14</f>
        <v>5652.12</v>
      </c>
      <c r="V1634" s="2" t="n">
        <f aca="false">S1634 * 1.14</f>
        <v>-2274347.88</v>
      </c>
      <c r="W1634" s="1" t="n">
        <f aca="false">R1634/Q1634</f>
        <v>0.002479</v>
      </c>
      <c r="X1634" s="3" t="n">
        <v>1</v>
      </c>
    </row>
    <row r="1635" customFormat="false" ht="15" hidden="false" customHeight="false" outlineLevel="0" collapsed="false">
      <c r="A1635" s="0" t="s">
        <v>10558</v>
      </c>
      <c r="B1635" s="0" t="s">
        <v>10559</v>
      </c>
      <c r="C1635" s="0" t="s">
        <v>10560</v>
      </c>
      <c r="D1635" s="0" t="s">
        <v>9153</v>
      </c>
      <c r="E1635" s="0" t="n">
        <v>7.2</v>
      </c>
      <c r="F1635" s="0" t="n">
        <v>82</v>
      </c>
      <c r="G1635" s="5" t="n">
        <v>39854</v>
      </c>
      <c r="H1635" s="0" t="s">
        <v>2987</v>
      </c>
      <c r="I1635" s="0" t="s">
        <v>10561</v>
      </c>
      <c r="J1635" s="6" t="n">
        <v>22465</v>
      </c>
      <c r="K1635" s="0" t="s">
        <v>10562</v>
      </c>
      <c r="L1635" s="5" t="n">
        <v>39696</v>
      </c>
      <c r="M1635" s="0" t="s">
        <v>42</v>
      </c>
      <c r="N1635" s="0" t="s">
        <v>1700</v>
      </c>
      <c r="O1635" s="0" t="s">
        <v>10563</v>
      </c>
      <c r="P1635" s="0" t="s">
        <v>10564</v>
      </c>
      <c r="Q1635" s="0" t="n">
        <f aca="false">LOOKUP(A1635,'budget_gross.tsv'!A$2:A$8468,'budget_gross.tsv'!B$2:B$8468)</f>
        <v>1000000</v>
      </c>
      <c r="R1635" s="0" t="n">
        <f aca="false">LOOKUP(A1635,'budget_gross.tsv'!A$2:A$8468,'budget_gross.tsv'!C$2:C$8468)</f>
        <v>2508841</v>
      </c>
      <c r="S1635" s="1" t="n">
        <f aca="false">R1635-Q1635</f>
        <v>1508841</v>
      </c>
      <c r="T1635" s="2" t="n">
        <f aca="false">Q1635 * 1.14</f>
        <v>1140000</v>
      </c>
      <c r="U1635" s="2" t="n">
        <f aca="false">R1635 * 1.14</f>
        <v>2860078.74</v>
      </c>
      <c r="V1635" s="2" t="n">
        <f aca="false">S1635 * 1.14</f>
        <v>1720078.74</v>
      </c>
      <c r="W1635" s="1" t="n">
        <f aca="false">R1635/Q1635</f>
        <v>2.508841</v>
      </c>
      <c r="X1635" s="3" t="n">
        <v>3</v>
      </c>
    </row>
    <row r="1636" customFormat="false" ht="15" hidden="false" customHeight="false" outlineLevel="0" collapsed="false">
      <c r="A1636" s="0" t="s">
        <v>10565</v>
      </c>
      <c r="B1636" s="0" t="s">
        <v>10566</v>
      </c>
      <c r="C1636" s="0" t="s">
        <v>10567</v>
      </c>
      <c r="D1636" s="0" t="s">
        <v>9153</v>
      </c>
      <c r="E1636" s="0" t="n">
        <v>5.4</v>
      </c>
      <c r="F1636" s="0" t="n">
        <v>24</v>
      </c>
      <c r="G1636" s="5" t="n">
        <v>39819</v>
      </c>
      <c r="H1636" s="0" t="s">
        <v>2742</v>
      </c>
      <c r="I1636" s="0" t="s">
        <v>10568</v>
      </c>
      <c r="J1636" s="6" t="n">
        <v>50232</v>
      </c>
      <c r="K1636" s="0" t="s">
        <v>10569</v>
      </c>
      <c r="L1636" s="5" t="n">
        <v>39696</v>
      </c>
      <c r="M1636" s="0" t="s">
        <v>258</v>
      </c>
      <c r="N1636" s="0" t="s">
        <v>817</v>
      </c>
      <c r="O1636" s="0" t="s">
        <v>90</v>
      </c>
      <c r="P1636" s="0" t="s">
        <v>10570</v>
      </c>
      <c r="Q1636" s="0" t="n">
        <f aca="false">LOOKUP(A1636,'budget_gross.tsv'!A$2:A$8468,'budget_gross.tsv'!B$2:B$8468)</f>
        <v>40000000</v>
      </c>
      <c r="R1636" s="0" t="n">
        <f aca="false">LOOKUP(A1636,'budget_gross.tsv'!A$2:A$8468,'budget_gross.tsv'!C$2:C$8468)</f>
        <v>15279680</v>
      </c>
      <c r="S1636" s="1" t="n">
        <f aca="false">R1636-Q1636</f>
        <v>-24720320</v>
      </c>
      <c r="T1636" s="2" t="n">
        <f aca="false">Q1636 * 1.14</f>
        <v>45600000</v>
      </c>
      <c r="U1636" s="2" t="n">
        <f aca="false">R1636 * 1.14</f>
        <v>17418835.2</v>
      </c>
      <c r="V1636" s="2" t="n">
        <f aca="false">S1636 * 1.14</f>
        <v>-28181164.8</v>
      </c>
      <c r="W1636" s="1" t="n">
        <f aca="false">R1636/Q1636</f>
        <v>0.381992</v>
      </c>
      <c r="X1636" s="3" t="n">
        <v>1</v>
      </c>
    </row>
    <row r="1637" customFormat="false" ht="15" hidden="false" customHeight="false" outlineLevel="0" collapsed="false">
      <c r="A1637" s="0" t="s">
        <v>10571</v>
      </c>
      <c r="B1637" s="0" t="s">
        <v>10572</v>
      </c>
      <c r="C1637" s="0" t="s">
        <v>10573</v>
      </c>
      <c r="D1637" s="0" t="s">
        <v>9153</v>
      </c>
      <c r="E1637" s="0" t="n">
        <v>6.7</v>
      </c>
      <c r="F1637" s="0" t="n">
        <v>72</v>
      </c>
      <c r="G1637" s="5" t="n">
        <v>39756</v>
      </c>
      <c r="H1637" s="0" t="s">
        <v>10574</v>
      </c>
      <c r="I1637" s="0" t="s">
        <v>10575</v>
      </c>
      <c r="J1637" s="6" t="n">
        <v>44826</v>
      </c>
      <c r="K1637" s="0" t="s">
        <v>9610</v>
      </c>
      <c r="L1637" s="5" t="n">
        <v>39696</v>
      </c>
      <c r="M1637" s="0" t="s">
        <v>1652</v>
      </c>
      <c r="N1637" s="0" t="s">
        <v>1006</v>
      </c>
      <c r="O1637" s="0" t="s">
        <v>463</v>
      </c>
      <c r="P1637" s="0" t="s">
        <v>10576</v>
      </c>
      <c r="Q1637" s="0" t="n">
        <f aca="false">LOOKUP(A1637,'budget_gross.tsv'!A$2:A$8468,'budget_gross.tsv'!B$2:B$8468)</f>
        <v>15000000</v>
      </c>
      <c r="R1637" s="0" t="n">
        <f aca="false">LOOKUP(A1637,'budget_gross.tsv'!A$2:A$8468,'budget_gross.tsv'!C$2:C$8468)</f>
        <v>2203641</v>
      </c>
      <c r="S1637" s="1" t="n">
        <f aca="false">R1637-Q1637</f>
        <v>-12796359</v>
      </c>
      <c r="T1637" s="2" t="n">
        <f aca="false">Q1637 * 1.14</f>
        <v>17100000</v>
      </c>
      <c r="U1637" s="2" t="n">
        <f aca="false">R1637 * 1.14</f>
        <v>2512150.74</v>
      </c>
      <c r="V1637" s="2" t="n">
        <f aca="false">S1637 * 1.14</f>
        <v>-14587849.26</v>
      </c>
      <c r="W1637" s="1" t="n">
        <f aca="false">R1637/Q1637</f>
        <v>0.1469094</v>
      </c>
      <c r="X1637" s="3" t="n">
        <v>1</v>
      </c>
    </row>
    <row r="1638" customFormat="false" ht="15" hidden="false" customHeight="false" outlineLevel="0" collapsed="false">
      <c r="A1638" s="0" t="s">
        <v>10577</v>
      </c>
      <c r="B1638" s="0" t="s">
        <v>10578</v>
      </c>
      <c r="C1638" s="0" t="s">
        <v>10579</v>
      </c>
      <c r="D1638" s="0" t="s">
        <v>9153</v>
      </c>
      <c r="E1638" s="0" t="n">
        <v>6.4</v>
      </c>
      <c r="F1638" s="0" t="n">
        <v>38</v>
      </c>
      <c r="G1638" s="5" t="n">
        <v>39679</v>
      </c>
      <c r="H1638" s="0" t="s">
        <v>3192</v>
      </c>
      <c r="I1638" s="0" t="s">
        <v>10580</v>
      </c>
      <c r="J1638" s="6" t="n">
        <v>12558</v>
      </c>
      <c r="K1638" s="0" t="s">
        <v>10581</v>
      </c>
      <c r="L1638" s="5" t="n">
        <v>39696</v>
      </c>
      <c r="M1638" s="0" t="s">
        <v>427</v>
      </c>
      <c r="N1638" s="0" t="s">
        <v>706</v>
      </c>
      <c r="O1638" s="0" t="s">
        <v>698</v>
      </c>
      <c r="P1638" s="0" t="s">
        <v>10582</v>
      </c>
      <c r="Q1638" s="0" t="n">
        <f aca="false">LOOKUP(A1638,'budget_gross.tsv'!A$2:A$8468,'budget_gross.tsv'!B$2:B$8468)</f>
        <v>8000000</v>
      </c>
      <c r="R1638" s="0" t="n">
        <f aca="false">LOOKUP(A1638,'budget_gross.tsv'!A$2:A$8468,'budget_gross.tsv'!C$2:C$8468)</f>
        <v>303439</v>
      </c>
      <c r="S1638" s="1" t="n">
        <f aca="false">R1638-Q1638</f>
        <v>-7696561</v>
      </c>
      <c r="T1638" s="2" t="n">
        <f aca="false">Q1638 * 1.14</f>
        <v>9120000</v>
      </c>
      <c r="U1638" s="2" t="n">
        <f aca="false">R1638 * 1.14</f>
        <v>345920.46</v>
      </c>
      <c r="V1638" s="2" t="n">
        <f aca="false">S1638 * 1.14</f>
        <v>-8774079.54</v>
      </c>
      <c r="W1638" s="1" t="n">
        <f aca="false">R1638/Q1638</f>
        <v>0.037929875</v>
      </c>
      <c r="X1638" s="3" t="n">
        <v>1</v>
      </c>
    </row>
    <row r="1639" customFormat="false" ht="15" hidden="false" customHeight="false" outlineLevel="0" collapsed="false">
      <c r="A1639" s="0" t="s">
        <v>10583</v>
      </c>
      <c r="B1639" s="0" t="s">
        <v>10584</v>
      </c>
      <c r="C1639" s="0" t="s">
        <v>10585</v>
      </c>
      <c r="D1639" s="0" t="s">
        <v>9153</v>
      </c>
      <c r="E1639" s="0" t="n">
        <v>4.7</v>
      </c>
      <c r="F1639" s="0" t="n">
        <v>16</v>
      </c>
      <c r="G1639" s="5" t="n">
        <v>39812</v>
      </c>
      <c r="H1639" s="0" t="s">
        <v>4903</v>
      </c>
      <c r="I1639" s="0" t="s">
        <v>10586</v>
      </c>
      <c r="J1639" s="6" t="n">
        <v>7642</v>
      </c>
      <c r="K1639" s="0" t="s">
        <v>10587</v>
      </c>
      <c r="L1639" s="5" t="n">
        <v>39696</v>
      </c>
      <c r="M1639" s="0" t="s">
        <v>107</v>
      </c>
      <c r="N1639" s="0" t="s">
        <v>376</v>
      </c>
      <c r="O1639" s="0" t="s">
        <v>28</v>
      </c>
      <c r="P1639" s="0" t="s">
        <v>10588</v>
      </c>
      <c r="Q1639" s="0" t="n">
        <f aca="false">LOOKUP(A1639,'budget_gross.tsv'!A$2:A$8468,'budget_gross.tsv'!B$2:B$8468)</f>
        <v>6000000</v>
      </c>
      <c r="R1639" s="0" t="n">
        <f aca="false">LOOKUP(A1639,'budget_gross.tsv'!A$2:A$8468,'budget_gross.tsv'!C$2:C$8468)</f>
        <v>36497</v>
      </c>
      <c r="S1639" s="1" t="n">
        <f aca="false">R1639-Q1639</f>
        <v>-5963503</v>
      </c>
      <c r="T1639" s="2" t="n">
        <f aca="false">Q1639 * 1.14</f>
        <v>6840000</v>
      </c>
      <c r="U1639" s="2" t="n">
        <f aca="false">R1639 * 1.14</f>
        <v>41606.58</v>
      </c>
      <c r="V1639" s="2" t="n">
        <f aca="false">S1639 * 1.14</f>
        <v>-6798393.42</v>
      </c>
      <c r="W1639" s="1" t="n">
        <f aca="false">R1639/Q1639</f>
        <v>0.00608283333333333</v>
      </c>
      <c r="X1639" s="3" t="n">
        <v>1</v>
      </c>
    </row>
    <row r="1640" customFormat="false" ht="15" hidden="false" customHeight="false" outlineLevel="0" collapsed="false">
      <c r="A1640" s="0" t="s">
        <v>10589</v>
      </c>
      <c r="B1640" s="0" t="s">
        <v>10590</v>
      </c>
      <c r="C1640" s="0" t="s">
        <v>10591</v>
      </c>
      <c r="D1640" s="0" t="s">
        <v>9153</v>
      </c>
      <c r="E1640" s="0" t="n">
        <v>7</v>
      </c>
      <c r="F1640" s="0" t="n">
        <v>63</v>
      </c>
      <c r="G1640" s="5" t="n">
        <v>39803</v>
      </c>
      <c r="H1640" s="0" t="s">
        <v>1432</v>
      </c>
      <c r="I1640" s="0" t="s">
        <v>10592</v>
      </c>
      <c r="J1640" s="6" t="n">
        <v>263519</v>
      </c>
      <c r="K1640" s="0" t="s">
        <v>6240</v>
      </c>
      <c r="L1640" s="5" t="n">
        <v>39703</v>
      </c>
      <c r="M1640" s="0" t="s">
        <v>214</v>
      </c>
      <c r="N1640" s="0" t="s">
        <v>729</v>
      </c>
      <c r="O1640" s="0" t="s">
        <v>10593</v>
      </c>
      <c r="P1640" s="0" t="s">
        <v>10594</v>
      </c>
      <c r="Q1640" s="0" t="n">
        <f aca="false">LOOKUP(A1640,'budget_gross.tsv'!A$2:A$8468,'budget_gross.tsv'!B$2:B$8468)</f>
        <v>37000000</v>
      </c>
      <c r="R1640" s="0" t="n">
        <f aca="false">LOOKUP(A1640,'budget_gross.tsv'!A$2:A$8468,'budget_gross.tsv'!C$2:C$8468)</f>
        <v>60355347</v>
      </c>
      <c r="S1640" s="1" t="n">
        <f aca="false">R1640-Q1640</f>
        <v>23355347</v>
      </c>
      <c r="T1640" s="2" t="n">
        <f aca="false">Q1640 * 1.14</f>
        <v>42180000</v>
      </c>
      <c r="U1640" s="2" t="n">
        <f aca="false">R1640 * 1.14</f>
        <v>68805095.58</v>
      </c>
      <c r="V1640" s="2" t="n">
        <f aca="false">S1640 * 1.14</f>
        <v>26625095.58</v>
      </c>
      <c r="W1640" s="1" t="n">
        <f aca="false">R1640/Q1640</f>
        <v>1.63122559459459</v>
      </c>
      <c r="X1640" s="3" t="n">
        <v>2</v>
      </c>
    </row>
    <row r="1641" customFormat="false" ht="15" hidden="false" customHeight="false" outlineLevel="0" collapsed="false">
      <c r="A1641" s="0" t="s">
        <v>10595</v>
      </c>
      <c r="B1641" s="0" t="s">
        <v>10596</v>
      </c>
      <c r="C1641" s="0" t="s">
        <v>10597</v>
      </c>
      <c r="D1641" s="0" t="s">
        <v>9153</v>
      </c>
      <c r="E1641" s="0" t="n">
        <v>6</v>
      </c>
      <c r="F1641" s="0" t="n">
        <v>36</v>
      </c>
      <c r="G1641" s="5" t="n">
        <v>39819</v>
      </c>
      <c r="H1641" s="0" t="s">
        <v>5018</v>
      </c>
      <c r="I1641" s="0" t="s">
        <v>10598</v>
      </c>
      <c r="J1641" s="6" t="n">
        <v>76215</v>
      </c>
      <c r="K1641" s="0" t="s">
        <v>10387</v>
      </c>
      <c r="L1641" s="5" t="n">
        <v>39703</v>
      </c>
      <c r="M1641" s="0" t="s">
        <v>133</v>
      </c>
      <c r="N1641" s="0" t="s">
        <v>562</v>
      </c>
      <c r="O1641" s="0" t="s">
        <v>1167</v>
      </c>
      <c r="P1641" s="0" t="s">
        <v>10599</v>
      </c>
      <c r="Q1641" s="0" t="n">
        <f aca="false">LOOKUP(A1641,'budget_gross.tsv'!A$2:A$8468,'budget_gross.tsv'!B$2:B$8468)</f>
        <v>60000000</v>
      </c>
      <c r="R1641" s="0" t="n">
        <f aca="false">LOOKUP(A1641,'budget_gross.tsv'!A$2:A$8468,'budget_gross.tsv'!C$2:C$8468)</f>
        <v>40081410</v>
      </c>
      <c r="S1641" s="1" t="n">
        <f aca="false">R1641-Q1641</f>
        <v>-19918590</v>
      </c>
      <c r="T1641" s="2" t="n">
        <f aca="false">Q1641 * 1.14</f>
        <v>68400000</v>
      </c>
      <c r="U1641" s="2" t="n">
        <f aca="false">R1641 * 1.14</f>
        <v>45692807.4</v>
      </c>
      <c r="V1641" s="2" t="n">
        <f aca="false">S1641 * 1.14</f>
        <v>-22707192.6</v>
      </c>
      <c r="W1641" s="1" t="n">
        <f aca="false">R1641/Q1641</f>
        <v>0.6680235</v>
      </c>
      <c r="X1641" s="3" t="n">
        <v>1</v>
      </c>
    </row>
    <row r="1642" customFormat="false" ht="15" hidden="false" customHeight="false" outlineLevel="0" collapsed="false">
      <c r="A1642" s="0" t="s">
        <v>10600</v>
      </c>
      <c r="B1642" s="0" t="s">
        <v>10601</v>
      </c>
      <c r="C1642" s="0" t="s">
        <v>10602</v>
      </c>
      <c r="D1642" s="0" t="s">
        <v>9153</v>
      </c>
      <c r="E1642" s="0" t="n">
        <v>5.9</v>
      </c>
      <c r="F1642" s="0" t="n">
        <v>34</v>
      </c>
      <c r="G1642" s="5" t="n">
        <v>39826</v>
      </c>
      <c r="H1642" s="0" t="s">
        <v>2742</v>
      </c>
      <c r="I1642" s="0" t="s">
        <v>10603</v>
      </c>
      <c r="J1642" s="6" t="n">
        <v>38752</v>
      </c>
      <c r="K1642" s="0" t="s">
        <v>10604</v>
      </c>
      <c r="L1642" s="5" t="n">
        <v>39710</v>
      </c>
      <c r="M1642" s="0" t="s">
        <v>133</v>
      </c>
      <c r="N1642" s="0" t="s">
        <v>428</v>
      </c>
      <c r="O1642" s="0" t="s">
        <v>90</v>
      </c>
      <c r="P1642" s="0" t="s">
        <v>10605</v>
      </c>
      <c r="Q1642" s="0" t="n">
        <f aca="false">LOOKUP(A1642,'budget_gross.tsv'!A$2:A$8468,'budget_gross.tsv'!B$2:B$8468)</f>
        <v>40000000</v>
      </c>
      <c r="R1642" s="0" t="n">
        <f aca="false">LOOKUP(A1642,'budget_gross.tsv'!A$2:A$8468,'budget_gross.tsv'!C$2:C$8468)</f>
        <v>19219250</v>
      </c>
      <c r="S1642" s="1" t="n">
        <f aca="false">R1642-Q1642</f>
        <v>-20780750</v>
      </c>
      <c r="T1642" s="2" t="n">
        <f aca="false">Q1642 * 1.14</f>
        <v>45600000</v>
      </c>
      <c r="U1642" s="2" t="n">
        <f aca="false">R1642 * 1.14</f>
        <v>21909945</v>
      </c>
      <c r="V1642" s="2" t="n">
        <f aca="false">S1642 * 1.14</f>
        <v>-23690055</v>
      </c>
      <c r="W1642" s="1" t="n">
        <f aca="false">R1642/Q1642</f>
        <v>0.48048125</v>
      </c>
      <c r="X1642" s="3" t="n">
        <v>1</v>
      </c>
    </row>
    <row r="1643" customFormat="false" ht="15" hidden="false" customHeight="false" outlineLevel="0" collapsed="false">
      <c r="A1643" s="0" t="s">
        <v>10606</v>
      </c>
      <c r="B1643" s="0" t="s">
        <v>10607</v>
      </c>
      <c r="C1643" s="0" t="s">
        <v>10608</v>
      </c>
      <c r="D1643" s="0" t="s">
        <v>9153</v>
      </c>
      <c r="E1643" s="0" t="n">
        <v>6.5</v>
      </c>
      <c r="F1643" s="0" t="n">
        <v>47</v>
      </c>
      <c r="G1643" s="5" t="n">
        <v>39861</v>
      </c>
      <c r="H1643" s="0" t="s">
        <v>1441</v>
      </c>
      <c r="I1643" s="0" t="s">
        <v>10609</v>
      </c>
      <c r="J1643" s="6" t="n">
        <v>29370</v>
      </c>
      <c r="K1643" s="0" t="s">
        <v>10610</v>
      </c>
      <c r="L1643" s="5" t="n">
        <v>39717</v>
      </c>
      <c r="M1643" s="0" t="s">
        <v>60</v>
      </c>
      <c r="N1643" s="0" t="s">
        <v>356</v>
      </c>
      <c r="O1643" s="0" t="s">
        <v>1630</v>
      </c>
      <c r="P1643" s="0" t="s">
        <v>10611</v>
      </c>
      <c r="Q1643" s="0" t="n">
        <f aca="false">LOOKUP(A1643,'budget_gross.tsv'!A$2:A$8468,'budget_gross.tsv'!B$2:B$8468)</f>
        <v>3000000</v>
      </c>
      <c r="R1643" s="0" t="n">
        <f aca="false">LOOKUP(A1643,'budget_gross.tsv'!A$2:A$8468,'budget_gross.tsv'!C$2:C$8468)</f>
        <v>2926565</v>
      </c>
      <c r="S1643" s="1" t="n">
        <f aca="false">R1643-Q1643</f>
        <v>-73435</v>
      </c>
      <c r="T1643" s="2" t="n">
        <f aca="false">Q1643 * 1.14</f>
        <v>3420000</v>
      </c>
      <c r="U1643" s="2" t="n">
        <f aca="false">R1643 * 1.14</f>
        <v>3336284.1</v>
      </c>
      <c r="V1643" s="2" t="n">
        <f aca="false">S1643 * 1.14</f>
        <v>-83715.9</v>
      </c>
      <c r="W1643" s="1" t="n">
        <f aca="false">R1643/Q1643</f>
        <v>0.975521666666667</v>
      </c>
      <c r="X1643" s="3" t="n">
        <v>1</v>
      </c>
    </row>
    <row r="1644" customFormat="false" ht="15" hidden="false" customHeight="false" outlineLevel="0" collapsed="false">
      <c r="A1644" s="0" t="s">
        <v>10612</v>
      </c>
      <c r="B1644" s="0" t="s">
        <v>10613</v>
      </c>
      <c r="C1644" s="0" t="s">
        <v>10614</v>
      </c>
      <c r="D1644" s="0" t="s">
        <v>9153</v>
      </c>
      <c r="E1644" s="0" t="n">
        <v>6</v>
      </c>
      <c r="F1644" s="0" t="n">
        <v>37</v>
      </c>
      <c r="G1644" s="5" t="n">
        <v>39854</v>
      </c>
      <c r="H1644" s="0" t="s">
        <v>203</v>
      </c>
      <c r="I1644" s="0" t="s">
        <v>10615</v>
      </c>
      <c r="J1644" s="6" t="n">
        <v>16191</v>
      </c>
      <c r="K1644" s="0" t="s">
        <v>9992</v>
      </c>
      <c r="L1644" s="5" t="n">
        <v>39717</v>
      </c>
      <c r="M1644" s="0" t="s">
        <v>1022</v>
      </c>
      <c r="N1644" s="0" t="s">
        <v>562</v>
      </c>
      <c r="O1644" s="0" t="s">
        <v>707</v>
      </c>
      <c r="P1644" s="0" t="s">
        <v>10616</v>
      </c>
      <c r="Q1644" s="0" t="n">
        <f aca="false">LOOKUP(A1644,'budget_gross.tsv'!A$2:A$8468,'budget_gross.tsv'!B$2:B$8468)</f>
        <v>45000000</v>
      </c>
      <c r="R1644" s="0" t="n">
        <f aca="false">LOOKUP(A1644,'budget_gross.tsv'!A$2:A$8468,'budget_gross.tsv'!C$2:C$8468)</f>
        <v>7916887</v>
      </c>
      <c r="S1644" s="1" t="n">
        <f aca="false">R1644-Q1644</f>
        <v>-37083113</v>
      </c>
      <c r="T1644" s="2" t="n">
        <f aca="false">Q1644 * 1.14</f>
        <v>51300000</v>
      </c>
      <c r="U1644" s="2" t="n">
        <f aca="false">R1644 * 1.14</f>
        <v>9025251.18</v>
      </c>
      <c r="V1644" s="2" t="n">
        <f aca="false">S1644 * 1.14</f>
        <v>-42274748.82</v>
      </c>
      <c r="W1644" s="1" t="n">
        <f aca="false">R1644/Q1644</f>
        <v>0.175930822222222</v>
      </c>
      <c r="X1644" s="3" t="n">
        <v>1</v>
      </c>
    </row>
    <row r="1645" customFormat="false" ht="15" hidden="false" customHeight="false" outlineLevel="0" collapsed="false">
      <c r="A1645" s="0" t="s">
        <v>10617</v>
      </c>
      <c r="B1645" s="0" t="s">
        <v>10618</v>
      </c>
      <c r="C1645" s="0" t="s">
        <v>10619</v>
      </c>
      <c r="D1645" s="0" t="s">
        <v>9153</v>
      </c>
      <c r="E1645" s="0" t="n">
        <v>7.7</v>
      </c>
      <c r="F1645" s="0" t="n">
        <v>56</v>
      </c>
      <c r="G1645" s="5" t="n">
        <v>39861</v>
      </c>
      <c r="H1645" s="0" t="s">
        <v>2878</v>
      </c>
      <c r="I1645" s="0" t="s">
        <v>10620</v>
      </c>
      <c r="J1645" s="6" t="n">
        <v>54261</v>
      </c>
      <c r="K1645" s="0" t="s">
        <v>10621</v>
      </c>
      <c r="L1645" s="5" t="n">
        <v>39724</v>
      </c>
      <c r="M1645" s="0" t="s">
        <v>133</v>
      </c>
      <c r="N1645" s="0" t="s">
        <v>10622</v>
      </c>
      <c r="O1645" s="0" t="s">
        <v>265</v>
      </c>
      <c r="P1645" s="0" t="s">
        <v>10623</v>
      </c>
      <c r="Q1645" s="0" t="n">
        <f aca="false">LOOKUP(A1645,'budget_gross.tsv'!A$2:A$8468,'budget_gross.tsv'!B$2:B$8468)</f>
        <v>2500000</v>
      </c>
      <c r="R1645" s="0" t="n">
        <f aca="false">LOOKUP(A1645,'budget_gross.tsv'!A$2:A$8468,'budget_gross.tsv'!C$2:C$8468)</f>
        <v>12995673</v>
      </c>
      <c r="S1645" s="1" t="n">
        <f aca="false">R1645-Q1645</f>
        <v>10495673</v>
      </c>
      <c r="T1645" s="2" t="n">
        <f aca="false">Q1645 * 1.14</f>
        <v>2850000</v>
      </c>
      <c r="U1645" s="2" t="n">
        <f aca="false">R1645 * 1.14</f>
        <v>14815067.22</v>
      </c>
      <c r="V1645" s="2" t="n">
        <f aca="false">S1645 * 1.14</f>
        <v>11965067.22</v>
      </c>
      <c r="W1645" s="1" t="n">
        <f aca="false">R1645/Q1645</f>
        <v>5.1982692</v>
      </c>
      <c r="X1645" s="3" t="n">
        <v>4</v>
      </c>
    </row>
    <row r="1646" customFormat="false" ht="15" hidden="false" customHeight="false" outlineLevel="0" collapsed="false">
      <c r="A1646" s="0" t="s">
        <v>10624</v>
      </c>
      <c r="B1646" s="0" t="s">
        <v>10625</v>
      </c>
      <c r="C1646" s="0" t="s">
        <v>10626</v>
      </c>
      <c r="D1646" s="0" t="s">
        <v>9153</v>
      </c>
      <c r="E1646" s="0" t="n">
        <v>6.8</v>
      </c>
      <c r="F1646" s="0" t="n">
        <v>64</v>
      </c>
      <c r="G1646" s="5" t="n">
        <v>39826</v>
      </c>
      <c r="H1646" s="0" t="s">
        <v>2273</v>
      </c>
      <c r="I1646" s="0" t="s">
        <v>10627</v>
      </c>
      <c r="J1646" s="6" t="n">
        <v>52467</v>
      </c>
      <c r="K1646" s="0" t="s">
        <v>10628</v>
      </c>
      <c r="L1646" s="5" t="n">
        <v>39724</v>
      </c>
      <c r="M1646" s="0" t="s">
        <v>831</v>
      </c>
      <c r="N1646" s="0" t="s">
        <v>5173</v>
      </c>
      <c r="O1646" s="0" t="s">
        <v>429</v>
      </c>
      <c r="P1646" s="0" t="s">
        <v>10629</v>
      </c>
      <c r="Q1646" s="0" t="n">
        <f aca="false">LOOKUP(A1646,'budget_gross.tsv'!A$2:A$8468,'budget_gross.tsv'!B$2:B$8468)</f>
        <v>20000000</v>
      </c>
      <c r="R1646" s="0" t="n">
        <f aca="false">LOOKUP(A1646,'budget_gross.tsv'!A$2:A$8468,'budget_gross.tsv'!C$2:C$8468)</f>
        <v>20207003</v>
      </c>
      <c r="S1646" s="1" t="n">
        <f aca="false">R1646-Q1646</f>
        <v>207003</v>
      </c>
      <c r="T1646" s="2" t="n">
        <f aca="false">Q1646 * 1.14</f>
        <v>22800000</v>
      </c>
      <c r="U1646" s="2" t="n">
        <f aca="false">R1646 * 1.14</f>
        <v>23035983.42</v>
      </c>
      <c r="V1646" s="2" t="n">
        <f aca="false">S1646 * 1.14</f>
        <v>235983.42</v>
      </c>
      <c r="W1646" s="1" t="n">
        <f aca="false">R1646/Q1646</f>
        <v>1.01035015</v>
      </c>
      <c r="X1646" s="3" t="n">
        <v>2</v>
      </c>
    </row>
    <row r="1647" customFormat="false" ht="15" hidden="false" customHeight="false" outlineLevel="0" collapsed="false">
      <c r="A1647" s="0" t="s">
        <v>10630</v>
      </c>
      <c r="B1647" s="0" t="s">
        <v>10631</v>
      </c>
      <c r="C1647" s="0" t="s">
        <v>10632</v>
      </c>
      <c r="D1647" s="0" t="s">
        <v>9153</v>
      </c>
      <c r="E1647" s="0" t="n">
        <v>6.5</v>
      </c>
      <c r="F1647" s="0" t="n">
        <v>35</v>
      </c>
      <c r="G1647" s="5" t="n">
        <v>39861</v>
      </c>
      <c r="H1647" s="0" t="s">
        <v>2663</v>
      </c>
      <c r="I1647" s="0" t="s">
        <v>10633</v>
      </c>
      <c r="J1647" s="6" t="n">
        <v>63140</v>
      </c>
      <c r="K1647" s="0" t="s">
        <v>10634</v>
      </c>
      <c r="L1647" s="5" t="n">
        <v>39724</v>
      </c>
      <c r="M1647" s="0" t="s">
        <v>879</v>
      </c>
      <c r="N1647" s="0" t="s">
        <v>2464</v>
      </c>
      <c r="O1647" s="0" t="s">
        <v>28</v>
      </c>
      <c r="P1647" s="0" t="s">
        <v>10635</v>
      </c>
      <c r="Q1647" s="0" t="n">
        <f aca="false">LOOKUP(A1647,'budget_gross.tsv'!A$2:A$8468,'budget_gross.tsv'!B$2:B$8468)</f>
        <v>27000000</v>
      </c>
      <c r="R1647" s="0" t="n">
        <f aca="false">LOOKUP(A1647,'budget_gross.tsv'!A$2:A$8468,'budget_gross.tsv'!C$2:C$8468)</f>
        <v>2778752</v>
      </c>
      <c r="S1647" s="1" t="n">
        <f aca="false">R1647-Q1647</f>
        <v>-24221248</v>
      </c>
      <c r="T1647" s="2" t="n">
        <f aca="false">Q1647 * 1.14</f>
        <v>30780000</v>
      </c>
      <c r="U1647" s="2" t="n">
        <f aca="false">R1647 * 1.14</f>
        <v>3167777.28</v>
      </c>
      <c r="V1647" s="2" t="n">
        <f aca="false">S1647 * 1.14</f>
        <v>-27612222.72</v>
      </c>
      <c r="W1647" s="1" t="n">
        <f aca="false">R1647/Q1647</f>
        <v>0.102916740740741</v>
      </c>
      <c r="X1647" s="3" t="n">
        <v>1</v>
      </c>
    </row>
    <row r="1648" customFormat="false" ht="15" hidden="false" customHeight="false" outlineLevel="0" collapsed="false">
      <c r="A1648" s="0" t="s">
        <v>10636</v>
      </c>
      <c r="B1648" s="0" t="s">
        <v>10637</v>
      </c>
      <c r="C1648" s="0" t="s">
        <v>10638</v>
      </c>
      <c r="D1648" s="0" t="s">
        <v>9153</v>
      </c>
      <c r="E1648" s="0" t="n">
        <v>6</v>
      </c>
      <c r="F1648" s="0" t="n">
        <v>53</v>
      </c>
      <c r="G1648" s="5" t="n">
        <v>39861</v>
      </c>
      <c r="H1648" s="0" t="s">
        <v>4896</v>
      </c>
      <c r="I1648" s="0" t="s">
        <v>10639</v>
      </c>
      <c r="J1648" s="6" t="n">
        <v>60714</v>
      </c>
      <c r="K1648" s="0" t="s">
        <v>6133</v>
      </c>
      <c r="L1648" s="5" t="n">
        <v>39731</v>
      </c>
      <c r="M1648" s="0" t="s">
        <v>223</v>
      </c>
      <c r="N1648" s="0" t="s">
        <v>7214</v>
      </c>
      <c r="O1648" s="0" t="s">
        <v>872</v>
      </c>
      <c r="P1648" s="0" t="s">
        <v>10640</v>
      </c>
      <c r="Q1648" s="0" t="n">
        <f aca="false">LOOKUP(A1648,'budget_gross.tsv'!A$2:A$8468,'budget_gross.tsv'!B$2:B$8468)</f>
        <v>12000000</v>
      </c>
      <c r="R1648" s="0" t="n">
        <f aca="false">LOOKUP(A1648,'budget_gross.tsv'!A$2:A$8468,'budget_gross.tsv'!C$2:C$8468)</f>
        <v>31691811</v>
      </c>
      <c r="S1648" s="1" t="n">
        <f aca="false">R1648-Q1648</f>
        <v>19691811</v>
      </c>
      <c r="T1648" s="2" t="n">
        <f aca="false">Q1648 * 1.14</f>
        <v>13680000</v>
      </c>
      <c r="U1648" s="2" t="n">
        <f aca="false">R1648 * 1.14</f>
        <v>36128664.54</v>
      </c>
      <c r="V1648" s="2" t="n">
        <f aca="false">S1648 * 1.14</f>
        <v>22448664.54</v>
      </c>
      <c r="W1648" s="1" t="n">
        <f aca="false">R1648/Q1648</f>
        <v>2.64098425</v>
      </c>
      <c r="X1648" s="3" t="n">
        <v>3</v>
      </c>
    </row>
    <row r="1649" customFormat="false" ht="15" hidden="false" customHeight="false" outlineLevel="0" collapsed="false">
      <c r="A1649" s="0" t="s">
        <v>10641</v>
      </c>
      <c r="B1649" s="0" t="s">
        <v>10642</v>
      </c>
      <c r="C1649" s="0" t="s">
        <v>10643</v>
      </c>
      <c r="D1649" s="0" t="s">
        <v>9153</v>
      </c>
      <c r="E1649" s="0" t="n">
        <v>7.1</v>
      </c>
      <c r="F1649" s="0" t="n">
        <v>57</v>
      </c>
      <c r="G1649" s="5" t="n">
        <v>39861</v>
      </c>
      <c r="H1649" s="0" t="s">
        <v>2273</v>
      </c>
      <c r="I1649" s="0" t="s">
        <v>10644</v>
      </c>
      <c r="J1649" s="6" t="n">
        <v>184561</v>
      </c>
      <c r="K1649" s="0" t="s">
        <v>5996</v>
      </c>
      <c r="L1649" s="5" t="n">
        <v>39731</v>
      </c>
      <c r="M1649" s="0" t="s">
        <v>1079</v>
      </c>
      <c r="N1649" s="0" t="s">
        <v>404</v>
      </c>
      <c r="O1649" s="0" t="s">
        <v>290</v>
      </c>
      <c r="P1649" s="0" t="s">
        <v>10645</v>
      </c>
      <c r="Q1649" s="0" t="n">
        <f aca="false">LOOKUP(A1649,'budget_gross.tsv'!A$2:A$8468,'budget_gross.tsv'!B$2:B$8468)</f>
        <v>70000000</v>
      </c>
      <c r="R1649" s="0" t="n">
        <f aca="false">LOOKUP(A1649,'budget_gross.tsv'!A$2:A$8468,'budget_gross.tsv'!C$2:C$8468)</f>
        <v>39394666</v>
      </c>
      <c r="S1649" s="1" t="n">
        <f aca="false">R1649-Q1649</f>
        <v>-30605334</v>
      </c>
      <c r="T1649" s="2" t="n">
        <f aca="false">Q1649 * 1.14</f>
        <v>79800000</v>
      </c>
      <c r="U1649" s="2" t="n">
        <f aca="false">R1649 * 1.14</f>
        <v>44909919.24</v>
      </c>
      <c r="V1649" s="2" t="n">
        <f aca="false">S1649 * 1.14</f>
        <v>-34890080.76</v>
      </c>
      <c r="W1649" s="1" t="n">
        <f aca="false">R1649/Q1649</f>
        <v>0.562780942857143</v>
      </c>
      <c r="X1649" s="3" t="n">
        <v>1</v>
      </c>
    </row>
    <row r="1650" customFormat="false" ht="15" hidden="false" customHeight="false" outlineLevel="0" collapsed="false">
      <c r="A1650" s="0" t="s">
        <v>10646</v>
      </c>
      <c r="B1650" s="0" t="s">
        <v>10647</v>
      </c>
      <c r="C1650" s="0" t="s">
        <v>10648</v>
      </c>
      <c r="D1650" s="0" t="s">
        <v>9153</v>
      </c>
      <c r="E1650" s="0" t="n">
        <v>6.1</v>
      </c>
      <c r="F1650" s="0" t="n">
        <v>57</v>
      </c>
      <c r="G1650" s="5" t="n">
        <v>40288</v>
      </c>
      <c r="H1650" s="0" t="s">
        <v>5078</v>
      </c>
      <c r="I1650" s="0" t="s">
        <v>10649</v>
      </c>
      <c r="J1650" s="0" t="n">
        <v>203</v>
      </c>
      <c r="K1650" s="0" t="s">
        <v>10650</v>
      </c>
      <c r="L1650" s="5" t="n">
        <v>39731</v>
      </c>
      <c r="M1650" s="0" t="s">
        <v>649</v>
      </c>
      <c r="N1650" s="0" t="s">
        <v>52</v>
      </c>
      <c r="O1650" s="0" t="s">
        <v>658</v>
      </c>
      <c r="P1650" s="0" t="s">
        <v>10651</v>
      </c>
      <c r="Q1650" s="0" t="n">
        <f aca="false">LOOKUP(A1650,'budget_gross.tsv'!A$2:A$8468,'budget_gross.tsv'!B$2:B$8468)</f>
        <v>400000</v>
      </c>
      <c r="R1650" s="0" t="n">
        <f aca="false">LOOKUP(A1650,'budget_gross.tsv'!A$2:A$8468,'budget_gross.tsv'!C$2:C$8468)</f>
        <v>5255</v>
      </c>
      <c r="S1650" s="1" t="n">
        <f aca="false">R1650-Q1650</f>
        <v>-394745</v>
      </c>
      <c r="T1650" s="2" t="n">
        <f aca="false">Q1650 * 1.14</f>
        <v>456000</v>
      </c>
      <c r="U1650" s="2" t="n">
        <f aca="false">R1650 * 1.14</f>
        <v>5990.7</v>
      </c>
      <c r="V1650" s="2" t="n">
        <f aca="false">S1650 * 1.14</f>
        <v>-450009.3</v>
      </c>
      <c r="W1650" s="1" t="n">
        <f aca="false">R1650/Q1650</f>
        <v>0.0131375</v>
      </c>
      <c r="X1650" s="3" t="n">
        <v>1</v>
      </c>
    </row>
    <row r="1651" customFormat="false" ht="15" hidden="false" customHeight="false" outlineLevel="0" collapsed="false">
      <c r="A1651" s="0" t="s">
        <v>10652</v>
      </c>
      <c r="B1651" s="0" t="s">
        <v>10653</v>
      </c>
      <c r="C1651" s="0" t="s">
        <v>10654</v>
      </c>
      <c r="D1651" s="0" t="s">
        <v>9153</v>
      </c>
      <c r="E1651" s="0" t="n">
        <v>5.2</v>
      </c>
      <c r="F1651" s="0" t="s">
        <v>28</v>
      </c>
      <c r="G1651" s="5" t="n">
        <v>40029</v>
      </c>
      <c r="H1651" s="0" t="s">
        <v>3192</v>
      </c>
      <c r="I1651" s="0" t="s">
        <v>10655</v>
      </c>
      <c r="J1651" s="6" t="n">
        <v>24169</v>
      </c>
      <c r="K1651" s="0" t="s">
        <v>10656</v>
      </c>
      <c r="L1651" s="5" t="n">
        <v>39731</v>
      </c>
      <c r="M1651" s="0" t="s">
        <v>1652</v>
      </c>
      <c r="N1651" s="0" t="s">
        <v>1406</v>
      </c>
      <c r="O1651" s="0" t="s">
        <v>28</v>
      </c>
      <c r="P1651" s="0" t="s">
        <v>10657</v>
      </c>
      <c r="Q1651" s="0" t="n">
        <f aca="false">LOOKUP(A1651,'budget_gross.tsv'!A$2:A$8468,'budget_gross.tsv'!B$2:B$8468)</f>
        <v>25000000</v>
      </c>
      <c r="R1651" s="0" t="n">
        <f aca="false">LOOKUP(A1651,'budget_gross.tsv'!A$2:A$8468,'budget_gross.tsv'!C$2:C$8468)</f>
        <v>6820</v>
      </c>
      <c r="S1651" s="1" t="n">
        <f aca="false">R1651-Q1651</f>
        <v>-24993180</v>
      </c>
      <c r="T1651" s="2" t="n">
        <f aca="false">Q1651 * 1.14</f>
        <v>28500000</v>
      </c>
      <c r="U1651" s="2" t="n">
        <f aca="false">R1651 * 1.14</f>
        <v>7774.8</v>
      </c>
      <c r="V1651" s="2" t="n">
        <f aca="false">S1651 * 1.14</f>
        <v>-28492225.2</v>
      </c>
      <c r="W1651" s="1" t="n">
        <f aca="false">R1651/Q1651</f>
        <v>0.0002728</v>
      </c>
      <c r="X1651" s="3" t="n">
        <v>1</v>
      </c>
    </row>
    <row r="1652" customFormat="false" ht="15" hidden="false" customHeight="false" outlineLevel="0" collapsed="false">
      <c r="A1652" s="0" t="s">
        <v>10658</v>
      </c>
      <c r="B1652" s="0" t="s">
        <v>10659</v>
      </c>
      <c r="C1652" s="0" t="s">
        <v>10660</v>
      </c>
      <c r="D1652" s="0" t="s">
        <v>9153</v>
      </c>
      <c r="E1652" s="0" t="n">
        <v>6.5</v>
      </c>
      <c r="F1652" s="0" t="n">
        <v>49</v>
      </c>
      <c r="G1652" s="5" t="n">
        <v>39868</v>
      </c>
      <c r="H1652" s="0" t="s">
        <v>2377</v>
      </c>
      <c r="I1652" s="0" t="s">
        <v>10661</v>
      </c>
      <c r="J1652" s="6" t="n">
        <v>75763</v>
      </c>
      <c r="K1652" s="0" t="s">
        <v>8464</v>
      </c>
      <c r="L1652" s="5" t="n">
        <v>39738</v>
      </c>
      <c r="M1652" s="0" t="s">
        <v>347</v>
      </c>
      <c r="N1652" s="0" t="s">
        <v>10662</v>
      </c>
      <c r="O1652" s="0" t="s">
        <v>28</v>
      </c>
      <c r="P1652" s="0" t="s">
        <v>10663</v>
      </c>
      <c r="Q1652" s="0" t="n">
        <f aca="false">LOOKUP(A1652,'budget_gross.tsv'!A$2:A$8468,'budget_gross.tsv'!B$2:B$8468)</f>
        <v>19000000</v>
      </c>
      <c r="R1652" s="0" t="n">
        <f aca="false">LOOKUP(A1652,'budget_gross.tsv'!A$2:A$8468,'budget_gross.tsv'!C$2:C$8468)</f>
        <v>8402485</v>
      </c>
      <c r="S1652" s="1" t="n">
        <f aca="false">R1652-Q1652</f>
        <v>-10597515</v>
      </c>
      <c r="T1652" s="2" t="n">
        <f aca="false">Q1652 * 1.14</f>
        <v>21660000</v>
      </c>
      <c r="U1652" s="2" t="n">
        <f aca="false">R1652 * 1.14</f>
        <v>9578832.9</v>
      </c>
      <c r="V1652" s="2" t="n">
        <f aca="false">S1652 * 1.14</f>
        <v>-12081167.1</v>
      </c>
      <c r="W1652" s="1" t="n">
        <f aca="false">R1652/Q1652</f>
        <v>0.442236052631579</v>
      </c>
      <c r="X1652" s="3" t="n">
        <v>1</v>
      </c>
    </row>
    <row r="1653" customFormat="false" ht="15" hidden="false" customHeight="false" outlineLevel="0" collapsed="false">
      <c r="A1653" s="0" t="s">
        <v>10664</v>
      </c>
      <c r="B1653" s="0" t="s">
        <v>10665</v>
      </c>
      <c r="C1653" s="0" t="s">
        <v>10666</v>
      </c>
      <c r="D1653" s="0" t="s">
        <v>9153</v>
      </c>
      <c r="E1653" s="0" t="n">
        <v>6.9</v>
      </c>
      <c r="F1653" s="0" t="n">
        <v>37</v>
      </c>
      <c r="G1653" s="5" t="n">
        <v>39574</v>
      </c>
      <c r="H1653" s="0" t="s">
        <v>10320</v>
      </c>
      <c r="I1653" s="0" t="s">
        <v>10667</v>
      </c>
      <c r="J1653" s="6" t="n">
        <v>32058</v>
      </c>
      <c r="K1653" s="0" t="s">
        <v>10668</v>
      </c>
      <c r="L1653" s="5" t="n">
        <v>39738</v>
      </c>
      <c r="M1653" s="0" t="s">
        <v>486</v>
      </c>
      <c r="N1653" s="0" t="s">
        <v>4949</v>
      </c>
      <c r="O1653" s="0" t="s">
        <v>28</v>
      </c>
      <c r="P1653" s="0" t="s">
        <v>10669</v>
      </c>
      <c r="Q1653" s="0" t="n">
        <f aca="false">LOOKUP(A1653,'budget_gross.tsv'!A$2:A$8468,'budget_gross.tsv'!B$2:B$8468)</f>
        <v>10000000</v>
      </c>
      <c r="R1653" s="0" t="n">
        <f aca="false">LOOKUP(A1653,'budget_gross.tsv'!A$2:A$8468,'budget_gross.tsv'!C$2:C$8468)</f>
        <v>25775</v>
      </c>
      <c r="S1653" s="1" t="n">
        <f aca="false">R1653-Q1653</f>
        <v>-9974225</v>
      </c>
      <c r="T1653" s="2" t="n">
        <f aca="false">Q1653 * 1.14</f>
        <v>11400000</v>
      </c>
      <c r="U1653" s="2" t="n">
        <f aca="false">R1653 * 1.14</f>
        <v>29383.5</v>
      </c>
      <c r="V1653" s="2" t="n">
        <f aca="false">S1653 * 1.14</f>
        <v>-11370616.5</v>
      </c>
      <c r="W1653" s="1" t="n">
        <f aca="false">R1653/Q1653</f>
        <v>0.0025775</v>
      </c>
      <c r="X1653" s="3" t="n">
        <v>1</v>
      </c>
    </row>
    <row r="1654" customFormat="false" ht="15" hidden="false" customHeight="false" outlineLevel="0" collapsed="false">
      <c r="A1654" s="0" t="s">
        <v>10670</v>
      </c>
      <c r="B1654" s="0" t="s">
        <v>10671</v>
      </c>
      <c r="C1654" s="0" t="s">
        <v>10672</v>
      </c>
      <c r="D1654" s="0" t="s">
        <v>9153</v>
      </c>
      <c r="E1654" s="0" t="n">
        <v>5.8</v>
      </c>
      <c r="F1654" s="0" t="n">
        <v>20</v>
      </c>
      <c r="G1654" s="5" t="n">
        <v>39833</v>
      </c>
      <c r="H1654" s="0" t="s">
        <v>2742</v>
      </c>
      <c r="I1654" s="0" t="s">
        <v>10673</v>
      </c>
      <c r="J1654" s="6" t="n">
        <v>95070</v>
      </c>
      <c r="K1654" s="0" t="s">
        <v>10674</v>
      </c>
      <c r="L1654" s="5" t="n">
        <v>39745</v>
      </c>
      <c r="M1654" s="0" t="s">
        <v>60</v>
      </c>
      <c r="N1654" s="0" t="s">
        <v>4412</v>
      </c>
      <c r="O1654" s="0" t="s">
        <v>781</v>
      </c>
      <c r="P1654" s="0" t="s">
        <v>10675</v>
      </c>
      <c r="Q1654" s="0" t="n">
        <f aca="false">LOOKUP(A1654,'budget_gross.tsv'!A$2:A$8468,'budget_gross.tsv'!B$2:B$8468)</f>
        <v>10800000</v>
      </c>
      <c r="R1654" s="0" t="n">
        <f aca="false">LOOKUP(A1654,'budget_gross.tsv'!A$2:A$8468,'budget_gross.tsv'!C$2:C$8468)</f>
        <v>56746769</v>
      </c>
      <c r="S1654" s="1" t="n">
        <f aca="false">R1654-Q1654</f>
        <v>45946769</v>
      </c>
      <c r="T1654" s="2" t="n">
        <f aca="false">Q1654 * 1.14</f>
        <v>12312000</v>
      </c>
      <c r="U1654" s="2" t="n">
        <f aca="false">R1654 * 1.14</f>
        <v>64691316.66</v>
      </c>
      <c r="V1654" s="2" t="n">
        <f aca="false">S1654 * 1.14</f>
        <v>52379316.66</v>
      </c>
      <c r="W1654" s="1" t="n">
        <f aca="false">R1654/Q1654</f>
        <v>5.25433046296296</v>
      </c>
      <c r="X1654" s="3" t="n">
        <v>4</v>
      </c>
    </row>
    <row r="1655" customFormat="false" ht="15" hidden="false" customHeight="false" outlineLevel="0" collapsed="false">
      <c r="A1655" s="0" t="s">
        <v>10676</v>
      </c>
      <c r="B1655" s="0" t="s">
        <v>10677</v>
      </c>
      <c r="C1655" s="0" t="s">
        <v>10678</v>
      </c>
      <c r="D1655" s="0" t="s">
        <v>9153</v>
      </c>
      <c r="E1655" s="0" t="n">
        <v>6.7</v>
      </c>
      <c r="F1655" s="0" t="n">
        <v>45</v>
      </c>
      <c r="G1655" s="5" t="n">
        <v>39840</v>
      </c>
      <c r="H1655" s="0" t="s">
        <v>2187</v>
      </c>
      <c r="I1655" s="0" t="s">
        <v>10679</v>
      </c>
      <c r="J1655" s="6" t="n">
        <v>54789</v>
      </c>
      <c r="K1655" s="0" t="s">
        <v>6591</v>
      </c>
      <c r="L1655" s="5" t="n">
        <v>39745</v>
      </c>
      <c r="M1655" s="0" t="s">
        <v>1487</v>
      </c>
      <c r="N1655" s="0" t="s">
        <v>4949</v>
      </c>
      <c r="O1655" s="0" t="s">
        <v>290</v>
      </c>
      <c r="P1655" s="0" t="s">
        <v>10680</v>
      </c>
      <c r="Q1655" s="0" t="n">
        <f aca="false">LOOKUP(A1655,'budget_gross.tsv'!A$2:A$8468,'budget_gross.tsv'!B$2:B$8468)</f>
        <v>30000000</v>
      </c>
      <c r="R1655" s="0" t="n">
        <f aca="false">LOOKUP(A1655,'budget_gross.tsv'!A$2:A$8468,'budget_gross.tsv'!C$2:C$8468)</f>
        <v>15709385</v>
      </c>
      <c r="S1655" s="1" t="n">
        <f aca="false">R1655-Q1655</f>
        <v>-14290615</v>
      </c>
      <c r="T1655" s="2" t="n">
        <f aca="false">Q1655 * 1.14</f>
        <v>34200000</v>
      </c>
      <c r="U1655" s="2" t="n">
        <f aca="false">R1655 * 1.14</f>
        <v>17908698.9</v>
      </c>
      <c r="V1655" s="2" t="n">
        <f aca="false">S1655 * 1.14</f>
        <v>-16291301.1</v>
      </c>
      <c r="W1655" s="1" t="n">
        <f aca="false">R1655/Q1655</f>
        <v>0.523646166666667</v>
      </c>
      <c r="X1655" s="3" t="n">
        <v>1</v>
      </c>
    </row>
    <row r="1656" customFormat="false" ht="15" hidden="false" customHeight="false" outlineLevel="0" collapsed="false">
      <c r="A1656" s="0" t="s">
        <v>10681</v>
      </c>
      <c r="B1656" s="0" t="s">
        <v>10682</v>
      </c>
      <c r="C1656" s="0" t="s">
        <v>10683</v>
      </c>
      <c r="D1656" s="0" t="s">
        <v>9153</v>
      </c>
      <c r="E1656" s="0" t="n">
        <v>6.6</v>
      </c>
      <c r="F1656" s="0" t="n">
        <v>56</v>
      </c>
      <c r="G1656" s="5" t="n">
        <v>39847</v>
      </c>
      <c r="H1656" s="0" t="s">
        <v>2461</v>
      </c>
      <c r="I1656" s="0" t="s">
        <v>10684</v>
      </c>
      <c r="J1656" s="6" t="n">
        <v>156290</v>
      </c>
      <c r="K1656" s="0" t="s">
        <v>10685</v>
      </c>
      <c r="L1656" s="5" t="n">
        <v>39752</v>
      </c>
      <c r="M1656" s="0" t="s">
        <v>133</v>
      </c>
      <c r="N1656" s="0" t="s">
        <v>428</v>
      </c>
      <c r="O1656" s="0" t="s">
        <v>1216</v>
      </c>
      <c r="P1656" s="0" t="s">
        <v>10686</v>
      </c>
      <c r="Q1656" s="0" t="n">
        <f aca="false">LOOKUP(A1656,'budget_gross.tsv'!A$2:A$8468,'budget_gross.tsv'!B$2:B$8468)</f>
        <v>24000000</v>
      </c>
      <c r="R1656" s="0" t="n">
        <f aca="false">LOOKUP(A1656,'budget_gross.tsv'!A$2:A$8468,'budget_gross.tsv'!C$2:C$8468)</f>
        <v>31457946</v>
      </c>
      <c r="S1656" s="1" t="n">
        <f aca="false">R1656-Q1656</f>
        <v>7457946</v>
      </c>
      <c r="T1656" s="2" t="n">
        <f aca="false">Q1656 * 1.14</f>
        <v>27360000</v>
      </c>
      <c r="U1656" s="2" t="n">
        <f aca="false">R1656 * 1.14</f>
        <v>35862058.44</v>
      </c>
      <c r="V1656" s="2" t="n">
        <f aca="false">S1656 * 1.14</f>
        <v>8502058.44</v>
      </c>
      <c r="W1656" s="1" t="n">
        <f aca="false">R1656/Q1656</f>
        <v>1.31074775</v>
      </c>
      <c r="X1656" s="3" t="n">
        <v>2</v>
      </c>
    </row>
    <row r="1657" customFormat="false" ht="15" hidden="false" customHeight="false" outlineLevel="0" collapsed="false">
      <c r="A1657" s="0" t="s">
        <v>10687</v>
      </c>
      <c r="B1657" s="0" t="s">
        <v>10688</v>
      </c>
      <c r="C1657" s="0" t="s">
        <v>10689</v>
      </c>
      <c r="D1657" s="0" t="s">
        <v>9153</v>
      </c>
      <c r="E1657" s="0" t="n">
        <v>7.8</v>
      </c>
      <c r="F1657" s="0" t="n">
        <v>63</v>
      </c>
      <c r="G1657" s="5" t="n">
        <v>39861</v>
      </c>
      <c r="H1657" s="0" t="s">
        <v>86</v>
      </c>
      <c r="I1657" s="0" t="s">
        <v>10690</v>
      </c>
      <c r="J1657" s="6" t="n">
        <v>208806</v>
      </c>
      <c r="K1657" s="0" t="s">
        <v>5825</v>
      </c>
      <c r="L1657" s="5" t="n">
        <v>39752</v>
      </c>
      <c r="M1657" s="0" t="s">
        <v>1309</v>
      </c>
      <c r="N1657" s="0" t="s">
        <v>673</v>
      </c>
      <c r="O1657" s="0" t="s">
        <v>10691</v>
      </c>
      <c r="P1657" s="0" t="s">
        <v>10692</v>
      </c>
      <c r="Q1657" s="0" t="n">
        <f aca="false">LOOKUP(A1657,'budget_gross.tsv'!A$2:A$8468,'budget_gross.tsv'!B$2:B$8468)</f>
        <v>55000000</v>
      </c>
      <c r="R1657" s="0" t="n">
        <f aca="false">LOOKUP(A1657,'budget_gross.tsv'!A$2:A$8468,'budget_gross.tsv'!C$2:C$8468)</f>
        <v>35739802</v>
      </c>
      <c r="S1657" s="1" t="n">
        <f aca="false">R1657-Q1657</f>
        <v>-19260198</v>
      </c>
      <c r="T1657" s="2" t="n">
        <f aca="false">Q1657 * 1.14</f>
        <v>62700000</v>
      </c>
      <c r="U1657" s="2" t="n">
        <f aca="false">R1657 * 1.14</f>
        <v>40743374.28</v>
      </c>
      <c r="V1657" s="2" t="n">
        <f aca="false">S1657 * 1.14</f>
        <v>-21956625.72</v>
      </c>
      <c r="W1657" s="1" t="n">
        <f aca="false">R1657/Q1657</f>
        <v>0.649814581818182</v>
      </c>
      <c r="X1657" s="3" t="n">
        <v>1</v>
      </c>
    </row>
    <row r="1658" customFormat="false" ht="15" hidden="false" customHeight="false" outlineLevel="0" collapsed="false">
      <c r="A1658" s="0" t="s">
        <v>10693</v>
      </c>
      <c r="B1658" s="0" t="s">
        <v>10694</v>
      </c>
      <c r="C1658" s="0" t="s">
        <v>10695</v>
      </c>
      <c r="D1658" s="0" t="s">
        <v>9153</v>
      </c>
      <c r="E1658" s="0" t="n">
        <v>7.3</v>
      </c>
      <c r="F1658" s="0" t="n">
        <v>53</v>
      </c>
      <c r="G1658" s="5" t="n">
        <v>39840</v>
      </c>
      <c r="H1658" s="0" t="s">
        <v>10696</v>
      </c>
      <c r="I1658" s="0" t="s">
        <v>10697</v>
      </c>
      <c r="J1658" s="6" t="n">
        <v>205897</v>
      </c>
      <c r="K1658" s="0" t="s">
        <v>5852</v>
      </c>
      <c r="L1658" s="5" t="n">
        <v>39752</v>
      </c>
      <c r="M1658" s="0" t="s">
        <v>552</v>
      </c>
      <c r="N1658" s="0" t="s">
        <v>817</v>
      </c>
      <c r="O1658" s="0" t="s">
        <v>563</v>
      </c>
      <c r="P1658" s="0" t="s">
        <v>10698</v>
      </c>
      <c r="Q1658" s="0" t="n">
        <f aca="false">LOOKUP(A1658,'budget_gross.tsv'!A$2:A$8468,'budget_gross.tsv'!B$2:B$8468)</f>
        <v>18000000</v>
      </c>
      <c r="R1658" s="0" t="n">
        <f aca="false">LOOKUP(A1658,'budget_gross.tsv'!A$2:A$8468,'budget_gross.tsv'!C$2:C$8468)</f>
        <v>5694401</v>
      </c>
      <c r="S1658" s="1" t="n">
        <f aca="false">R1658-Q1658</f>
        <v>-12305599</v>
      </c>
      <c r="T1658" s="2" t="n">
        <f aca="false">Q1658 * 1.14</f>
        <v>20520000</v>
      </c>
      <c r="U1658" s="2" t="n">
        <f aca="false">R1658 * 1.14</f>
        <v>6491617.14</v>
      </c>
      <c r="V1658" s="2" t="n">
        <f aca="false">S1658 * 1.14</f>
        <v>-14028382.86</v>
      </c>
      <c r="W1658" s="1" t="n">
        <f aca="false">R1658/Q1658</f>
        <v>0.316355611111111</v>
      </c>
      <c r="X1658" s="3" t="n">
        <v>1</v>
      </c>
    </row>
    <row r="1659" customFormat="false" ht="15" hidden="false" customHeight="false" outlineLevel="0" collapsed="false">
      <c r="A1659" s="0" t="s">
        <v>10699</v>
      </c>
      <c r="B1659" s="0" t="s">
        <v>10700</v>
      </c>
      <c r="C1659" s="0" t="s">
        <v>10701</v>
      </c>
      <c r="D1659" s="0" t="s">
        <v>9153</v>
      </c>
      <c r="E1659" s="0" t="n">
        <v>5.7</v>
      </c>
      <c r="F1659" s="0" t="s">
        <v>28</v>
      </c>
      <c r="G1659" s="5" t="n">
        <v>39868</v>
      </c>
      <c r="H1659" s="0" t="s">
        <v>3192</v>
      </c>
      <c r="I1659" s="0" t="s">
        <v>10702</v>
      </c>
      <c r="J1659" s="6" t="n">
        <v>24476</v>
      </c>
      <c r="K1659" s="0" t="s">
        <v>4866</v>
      </c>
      <c r="L1659" s="5" t="n">
        <v>39752</v>
      </c>
      <c r="M1659" s="0" t="s">
        <v>313</v>
      </c>
      <c r="N1659" s="0" t="s">
        <v>356</v>
      </c>
      <c r="O1659" s="0" t="s">
        <v>90</v>
      </c>
      <c r="P1659" s="0" t="s">
        <v>10703</v>
      </c>
      <c r="Q1659" s="0" t="n">
        <f aca="false">LOOKUP(A1659,'budget_gross.tsv'!A$2:A$8468,'budget_gross.tsv'!B$2:B$8468)</f>
        <v>25000000</v>
      </c>
      <c r="R1659" s="0" t="n">
        <f aca="false">LOOKUP(A1659,'budget_gross.tsv'!A$2:A$8468,'budget_gross.tsv'!C$2:C$8468)</f>
        <v>1090947</v>
      </c>
      <c r="S1659" s="1" t="n">
        <f aca="false">R1659-Q1659</f>
        <v>-23909053</v>
      </c>
      <c r="T1659" s="2" t="n">
        <f aca="false">Q1659 * 1.14</f>
        <v>28500000</v>
      </c>
      <c r="U1659" s="2" t="n">
        <f aca="false">R1659 * 1.14</f>
        <v>1243679.58</v>
      </c>
      <c r="V1659" s="2" t="n">
        <f aca="false">S1659 * 1.14</f>
        <v>-27256320.42</v>
      </c>
      <c r="W1659" s="1" t="n">
        <f aca="false">R1659/Q1659</f>
        <v>0.04363788</v>
      </c>
      <c r="X1659" s="3" t="n">
        <v>1</v>
      </c>
    </row>
    <row r="1660" customFormat="false" ht="15" hidden="false" customHeight="false" outlineLevel="0" collapsed="false">
      <c r="A1660" s="0" t="s">
        <v>10704</v>
      </c>
      <c r="B1660" s="0" t="s">
        <v>10705</v>
      </c>
      <c r="C1660" s="0" t="s">
        <v>10706</v>
      </c>
      <c r="D1660" s="0" t="s">
        <v>9153</v>
      </c>
      <c r="E1660" s="0" t="n">
        <v>6.9</v>
      </c>
      <c r="F1660" s="0" t="n">
        <v>61</v>
      </c>
      <c r="G1660" s="5" t="n">
        <v>39882</v>
      </c>
      <c r="H1660" s="0" t="s">
        <v>86</v>
      </c>
      <c r="I1660" s="0" t="s">
        <v>10707</v>
      </c>
      <c r="J1660" s="6" t="n">
        <v>201697</v>
      </c>
      <c r="K1660" s="0" t="s">
        <v>10708</v>
      </c>
      <c r="L1660" s="5" t="n">
        <v>39759</v>
      </c>
      <c r="M1660" s="0" t="s">
        <v>258</v>
      </c>
      <c r="N1660" s="0" t="s">
        <v>376</v>
      </c>
      <c r="O1660" s="0" t="s">
        <v>1585</v>
      </c>
      <c r="P1660" s="0" t="s">
        <v>10709</v>
      </c>
      <c r="Q1660" s="0" t="n">
        <f aca="false">LOOKUP(A1660,'budget_gross.tsv'!A$2:A$8468,'budget_gross.tsv'!B$2:B$8468)</f>
        <v>28000000</v>
      </c>
      <c r="R1660" s="0" t="n">
        <f aca="false">LOOKUP(A1660,'budget_gross.tsv'!A$2:A$8468,'budget_gross.tsv'!C$2:C$8468)</f>
        <v>67294270</v>
      </c>
      <c r="S1660" s="1" t="n">
        <f aca="false">R1660-Q1660</f>
        <v>39294270</v>
      </c>
      <c r="T1660" s="2" t="n">
        <f aca="false">Q1660 * 1.14</f>
        <v>31920000</v>
      </c>
      <c r="U1660" s="2" t="n">
        <f aca="false">R1660 * 1.14</f>
        <v>76715467.8</v>
      </c>
      <c r="V1660" s="2" t="n">
        <f aca="false">S1660 * 1.14</f>
        <v>44795467.8</v>
      </c>
      <c r="W1660" s="1" t="n">
        <f aca="false">R1660/Q1660</f>
        <v>2.40336678571429</v>
      </c>
      <c r="X1660" s="3" t="n">
        <v>3</v>
      </c>
    </row>
    <row r="1661" customFormat="false" ht="15" hidden="false" customHeight="false" outlineLevel="0" collapsed="false">
      <c r="A1661" s="0" t="s">
        <v>10710</v>
      </c>
      <c r="B1661" s="0" t="s">
        <v>10711</v>
      </c>
      <c r="C1661" s="0" t="s">
        <v>10712</v>
      </c>
      <c r="D1661" s="0" t="s">
        <v>9153</v>
      </c>
      <c r="E1661" s="0" t="n">
        <v>4.7</v>
      </c>
      <c r="F1661" s="0" t="n">
        <v>24</v>
      </c>
      <c r="G1661" s="5" t="n">
        <v>39910</v>
      </c>
      <c r="H1661" s="0" t="s">
        <v>2496</v>
      </c>
      <c r="I1661" s="0" t="s">
        <v>10713</v>
      </c>
      <c r="J1661" s="6" t="n">
        <v>5257</v>
      </c>
      <c r="K1661" s="0" t="s">
        <v>10714</v>
      </c>
      <c r="L1661" s="5" t="n">
        <v>39759</v>
      </c>
      <c r="M1661" s="0" t="s">
        <v>305</v>
      </c>
      <c r="N1661" s="0" t="s">
        <v>4734</v>
      </c>
      <c r="O1661" s="0" t="s">
        <v>28</v>
      </c>
      <c r="P1661" s="0" t="s">
        <v>10715</v>
      </c>
      <c r="Q1661" s="0" t="n">
        <f aca="false">LOOKUP(A1661,'budget_gross.tsv'!A$2:A$8468,'budget_gross.tsv'!B$2:B$8468)</f>
        <v>2500000</v>
      </c>
      <c r="R1661" s="0" t="n">
        <f aca="false">LOOKUP(A1661,'budget_gross.tsv'!A$2:A$8468,'budget_gross.tsv'!C$2:C$8468)</f>
        <v>574940</v>
      </c>
      <c r="S1661" s="1" t="n">
        <f aca="false">R1661-Q1661</f>
        <v>-1925060</v>
      </c>
      <c r="T1661" s="2" t="n">
        <f aca="false">Q1661 * 1.14</f>
        <v>2850000</v>
      </c>
      <c r="U1661" s="2" t="n">
        <f aca="false">R1661 * 1.14</f>
        <v>655431.6</v>
      </c>
      <c r="V1661" s="2" t="n">
        <f aca="false">S1661 * 1.14</f>
        <v>-2194568.4</v>
      </c>
      <c r="W1661" s="1" t="n">
        <f aca="false">R1661/Q1661</f>
        <v>0.229976</v>
      </c>
      <c r="X1661" s="3" t="n">
        <v>1</v>
      </c>
    </row>
    <row r="1662" customFormat="false" ht="15" hidden="false" customHeight="false" outlineLevel="0" collapsed="false">
      <c r="A1662" s="0" t="s">
        <v>10716</v>
      </c>
      <c r="B1662" s="0" t="s">
        <v>10717</v>
      </c>
      <c r="C1662" s="0" t="s">
        <v>10718</v>
      </c>
      <c r="D1662" s="0" t="s">
        <v>9153</v>
      </c>
      <c r="E1662" s="0" t="n">
        <v>6.7</v>
      </c>
      <c r="F1662" s="0" t="n">
        <v>32</v>
      </c>
      <c r="G1662" s="5" t="n">
        <v>39833</v>
      </c>
      <c r="H1662" s="0" t="s">
        <v>2878</v>
      </c>
      <c r="I1662" s="0" t="s">
        <v>10719</v>
      </c>
      <c r="J1662" s="6" t="n">
        <v>21159</v>
      </c>
      <c r="K1662" s="0" t="s">
        <v>9957</v>
      </c>
      <c r="L1662" s="5" t="n">
        <v>39772</v>
      </c>
      <c r="M1662" s="0" t="s">
        <v>375</v>
      </c>
      <c r="N1662" s="0" t="s">
        <v>10720</v>
      </c>
      <c r="O1662" s="0" t="s">
        <v>3868</v>
      </c>
      <c r="P1662" s="0" t="s">
        <v>10721</v>
      </c>
      <c r="Q1662" s="0" t="n">
        <f aca="false">LOOKUP(A1662,'budget_gross.tsv'!A$2:A$8468,'budget_gross.tsv'!B$2:B$8468)</f>
        <v>8500000</v>
      </c>
      <c r="R1662" s="0" t="n">
        <f aca="false">LOOKUP(A1662,'budget_gross.tsv'!A$2:A$8468,'budget_gross.tsv'!C$2:C$8468)</f>
        <v>140244</v>
      </c>
      <c r="S1662" s="1" t="n">
        <f aca="false">R1662-Q1662</f>
        <v>-8359756</v>
      </c>
      <c r="T1662" s="2" t="n">
        <f aca="false">Q1662 * 1.14</f>
        <v>9690000</v>
      </c>
      <c r="U1662" s="2" t="n">
        <f aca="false">R1662 * 1.14</f>
        <v>159878.16</v>
      </c>
      <c r="V1662" s="2" t="n">
        <f aca="false">S1662 * 1.14</f>
        <v>-9530121.84</v>
      </c>
      <c r="W1662" s="1" t="n">
        <f aca="false">R1662/Q1662</f>
        <v>0.0164992941176471</v>
      </c>
      <c r="X1662" s="3" t="n">
        <v>1</v>
      </c>
    </row>
    <row r="1663" customFormat="false" ht="15" hidden="false" customHeight="false" outlineLevel="0" collapsed="false">
      <c r="A1663" s="0" t="s">
        <v>10722</v>
      </c>
      <c r="B1663" s="0" t="s">
        <v>10723</v>
      </c>
      <c r="C1663" s="0" t="s">
        <v>10724</v>
      </c>
      <c r="D1663" s="0" t="s">
        <v>9153</v>
      </c>
      <c r="E1663" s="0" t="n">
        <v>7.5</v>
      </c>
      <c r="F1663" s="0" t="n">
        <v>67</v>
      </c>
      <c r="G1663" s="5" t="n">
        <v>39903</v>
      </c>
      <c r="H1663" s="0" t="s">
        <v>10725</v>
      </c>
      <c r="I1663" s="0" t="s">
        <v>10726</v>
      </c>
      <c r="J1663" s="6" t="n">
        <v>62784</v>
      </c>
      <c r="K1663" s="0" t="s">
        <v>10727</v>
      </c>
      <c r="L1663" s="5" t="n">
        <v>39773</v>
      </c>
      <c r="M1663" s="0" t="s">
        <v>1362</v>
      </c>
      <c r="N1663" s="0" t="s">
        <v>356</v>
      </c>
      <c r="O1663" s="0" t="s">
        <v>10728</v>
      </c>
      <c r="P1663" s="0" t="s">
        <v>10729</v>
      </c>
      <c r="Q1663" s="0" t="n">
        <f aca="false">LOOKUP(A1663,'budget_gross.tsv'!A$2:A$8468,'budget_gross.tsv'!B$2:B$8468)</f>
        <v>21000000</v>
      </c>
      <c r="R1663" s="0" t="n">
        <f aca="false">LOOKUP(A1663,'budget_gross.tsv'!A$2:A$8468,'budget_gross.tsv'!C$2:C$8468)</f>
        <v>3081925</v>
      </c>
      <c r="S1663" s="1" t="n">
        <f aca="false">R1663-Q1663</f>
        <v>-17918075</v>
      </c>
      <c r="T1663" s="2" t="n">
        <f aca="false">Q1663 * 1.14</f>
        <v>23940000</v>
      </c>
      <c r="U1663" s="2" t="n">
        <f aca="false">R1663 * 1.14</f>
        <v>3513394.5</v>
      </c>
      <c r="V1663" s="2" t="n">
        <f aca="false">S1663 * 1.14</f>
        <v>-20426605.5</v>
      </c>
      <c r="W1663" s="1" t="n">
        <f aca="false">R1663/Q1663</f>
        <v>0.146758333333333</v>
      </c>
      <c r="X1663" s="3" t="n">
        <v>1</v>
      </c>
    </row>
    <row r="1664" customFormat="false" ht="15" hidden="false" customHeight="false" outlineLevel="0" collapsed="false">
      <c r="A1664" s="0" t="s">
        <v>10730</v>
      </c>
      <c r="B1664" s="0" t="s">
        <v>10731</v>
      </c>
      <c r="C1664" s="0" t="s">
        <v>10732</v>
      </c>
      <c r="D1664" s="0" t="s">
        <v>9153</v>
      </c>
      <c r="E1664" s="0" t="n">
        <v>6.2</v>
      </c>
      <c r="F1664" s="0" t="n">
        <v>47</v>
      </c>
      <c r="G1664" s="5" t="n">
        <v>40211</v>
      </c>
      <c r="H1664" s="0" t="s">
        <v>3192</v>
      </c>
      <c r="I1664" s="0" t="s">
        <v>10733</v>
      </c>
      <c r="J1664" s="6" t="n">
        <v>26165</v>
      </c>
      <c r="K1664" s="0" t="s">
        <v>10734</v>
      </c>
      <c r="L1664" s="5" t="n">
        <v>39786</v>
      </c>
      <c r="M1664" s="0" t="s">
        <v>375</v>
      </c>
      <c r="N1664" s="0" t="s">
        <v>1714</v>
      </c>
      <c r="O1664" s="0" t="s">
        <v>1185</v>
      </c>
      <c r="P1664" s="0" t="s">
        <v>10735</v>
      </c>
      <c r="Q1664" s="0" t="n">
        <f aca="false">LOOKUP(A1664,'budget_gross.tsv'!A$2:A$8468,'budget_gross.tsv'!B$2:B$8468)</f>
        <v>300000000</v>
      </c>
      <c r="R1664" s="0" t="n">
        <f aca="false">LOOKUP(A1664,'budget_gross.tsv'!A$2:A$8468,'budget_gross.tsv'!C$2:C$8468)</f>
        <v>102055</v>
      </c>
      <c r="S1664" s="1" t="n">
        <f aca="false">R1664-Q1664</f>
        <v>-299897945</v>
      </c>
      <c r="T1664" s="2" t="n">
        <f aca="false">Q1664 * 1.14</f>
        <v>342000000</v>
      </c>
      <c r="U1664" s="2" t="n">
        <f aca="false">R1664 * 1.14</f>
        <v>116342.7</v>
      </c>
      <c r="V1664" s="2" t="n">
        <f aca="false">S1664 * 1.14</f>
        <v>-341883657.3</v>
      </c>
      <c r="W1664" s="1" t="n">
        <f aca="false">R1664/Q1664</f>
        <v>0.000340183333333333</v>
      </c>
      <c r="X1664" s="3" t="n">
        <v>1</v>
      </c>
    </row>
    <row r="1665" customFormat="false" ht="15" hidden="false" customHeight="false" outlineLevel="0" collapsed="false">
      <c r="A1665" s="0" t="s">
        <v>10736</v>
      </c>
      <c r="B1665" s="0" t="s">
        <v>10737</v>
      </c>
      <c r="C1665" s="0" t="s">
        <v>10738</v>
      </c>
      <c r="D1665" s="0" t="s">
        <v>9153</v>
      </c>
      <c r="E1665" s="0" t="n">
        <v>7</v>
      </c>
      <c r="F1665" s="0" t="n">
        <v>65</v>
      </c>
      <c r="G1665" s="5" t="n">
        <v>39882</v>
      </c>
      <c r="H1665" s="0" t="s">
        <v>1397</v>
      </c>
      <c r="I1665" s="0" t="s">
        <v>10739</v>
      </c>
      <c r="J1665" s="6" t="n">
        <v>16626</v>
      </c>
      <c r="K1665" s="0" t="s">
        <v>10740</v>
      </c>
      <c r="L1665" s="5" t="n">
        <v>39787</v>
      </c>
      <c r="M1665" s="0" t="s">
        <v>347</v>
      </c>
      <c r="N1665" s="0" t="s">
        <v>4659</v>
      </c>
      <c r="O1665" s="0" t="s">
        <v>5633</v>
      </c>
      <c r="P1665" s="0" t="s">
        <v>10741</v>
      </c>
      <c r="Q1665" s="0" t="n">
        <f aca="false">LOOKUP(A1665,'budget_gross.tsv'!A$2:A$8468,'budget_gross.tsv'!B$2:B$8468)</f>
        <v>12000000</v>
      </c>
      <c r="R1665" s="0" t="n">
        <f aca="false">LOOKUP(A1665,'budget_gross.tsv'!A$2:A$8468,'budget_gross.tsv'!C$2:C$8468)</f>
        <v>8195551</v>
      </c>
      <c r="S1665" s="1" t="n">
        <f aca="false">R1665-Q1665</f>
        <v>-3804449</v>
      </c>
      <c r="T1665" s="2" t="n">
        <f aca="false">Q1665 * 1.14</f>
        <v>13680000</v>
      </c>
      <c r="U1665" s="2" t="n">
        <f aca="false">R1665 * 1.14</f>
        <v>9342928.14</v>
      </c>
      <c r="V1665" s="2" t="n">
        <f aca="false">S1665 * 1.14</f>
        <v>-4337071.86</v>
      </c>
      <c r="W1665" s="1" t="n">
        <f aca="false">R1665/Q1665</f>
        <v>0.682962583333333</v>
      </c>
      <c r="X1665" s="3" t="n">
        <v>1</v>
      </c>
    </row>
    <row r="1666" customFormat="false" ht="15" hidden="false" customHeight="false" outlineLevel="0" collapsed="false">
      <c r="A1666" s="0" t="s">
        <v>10742</v>
      </c>
      <c r="B1666" s="0" t="s">
        <v>10743</v>
      </c>
      <c r="C1666" s="0" t="s">
        <v>10744</v>
      </c>
      <c r="D1666" s="0" t="s">
        <v>9153</v>
      </c>
      <c r="E1666" s="0" t="n">
        <v>6</v>
      </c>
      <c r="F1666" s="0" t="n">
        <v>30</v>
      </c>
      <c r="G1666" s="5" t="n">
        <v>39889</v>
      </c>
      <c r="H1666" s="0" t="s">
        <v>2742</v>
      </c>
      <c r="I1666" s="0" t="s">
        <v>10745</v>
      </c>
      <c r="J1666" s="6" t="n">
        <v>51948</v>
      </c>
      <c r="K1666" s="0" t="s">
        <v>10746</v>
      </c>
      <c r="L1666" s="5" t="n">
        <v>39787</v>
      </c>
      <c r="M1666" s="0" t="s">
        <v>180</v>
      </c>
      <c r="N1666" s="0" t="s">
        <v>562</v>
      </c>
      <c r="O1666" s="0" t="s">
        <v>781</v>
      </c>
      <c r="P1666" s="0" t="s">
        <v>10747</v>
      </c>
      <c r="Q1666" s="0" t="n">
        <f aca="false">LOOKUP(A1666,'budget_gross.tsv'!A$2:A$8468,'budget_gross.tsv'!B$2:B$8468)</f>
        <v>35000000</v>
      </c>
      <c r="R1666" s="0" t="n">
        <f aca="false">LOOKUP(A1666,'budget_gross.tsv'!A$2:A$8468,'budget_gross.tsv'!C$2:C$8468)</f>
        <v>7948159</v>
      </c>
      <c r="S1666" s="1" t="n">
        <f aca="false">R1666-Q1666</f>
        <v>-27051841</v>
      </c>
      <c r="T1666" s="2" t="n">
        <f aca="false">Q1666 * 1.14</f>
        <v>39900000</v>
      </c>
      <c r="U1666" s="2" t="n">
        <f aca="false">R1666 * 1.14</f>
        <v>9060901.26</v>
      </c>
      <c r="V1666" s="2" t="n">
        <f aca="false">S1666 * 1.14</f>
        <v>-30839098.74</v>
      </c>
      <c r="W1666" s="1" t="n">
        <f aca="false">R1666/Q1666</f>
        <v>0.227090257142857</v>
      </c>
      <c r="X1666" s="3" t="n">
        <v>1</v>
      </c>
    </row>
    <row r="1667" customFormat="false" ht="15" hidden="false" customHeight="false" outlineLevel="0" collapsed="false">
      <c r="A1667" s="0" t="s">
        <v>10748</v>
      </c>
      <c r="B1667" s="0" t="s">
        <v>10749</v>
      </c>
      <c r="C1667" s="0" t="s">
        <v>10750</v>
      </c>
      <c r="D1667" s="0" t="s">
        <v>9153</v>
      </c>
      <c r="E1667" s="0" t="n">
        <v>6.4</v>
      </c>
      <c r="F1667" s="0" t="n">
        <v>28</v>
      </c>
      <c r="G1667" s="5" t="n">
        <v>39882</v>
      </c>
      <c r="H1667" s="0" t="s">
        <v>255</v>
      </c>
      <c r="I1667" s="0" t="s">
        <v>10751</v>
      </c>
      <c r="J1667" s="6" t="n">
        <v>5149</v>
      </c>
      <c r="K1667" s="0" t="s">
        <v>10752</v>
      </c>
      <c r="L1667" s="5" t="n">
        <v>39787</v>
      </c>
      <c r="M1667" s="0" t="s">
        <v>879</v>
      </c>
      <c r="N1667" s="0" t="s">
        <v>729</v>
      </c>
      <c r="O1667" s="0" t="s">
        <v>28</v>
      </c>
      <c r="P1667" s="0" t="s">
        <v>10753</v>
      </c>
      <c r="Q1667" s="0" t="n">
        <f aca="false">LOOKUP(A1667,'budget_gross.tsv'!A$2:A$8468,'budget_gross.tsv'!B$2:B$8468)</f>
        <v>4000000</v>
      </c>
      <c r="R1667" s="0" t="n">
        <f aca="false">LOOKUP(A1667,'budget_gross.tsv'!A$2:A$8468,'budget_gross.tsv'!C$2:C$8468)</f>
        <v>540183</v>
      </c>
      <c r="S1667" s="1" t="n">
        <f aca="false">R1667-Q1667</f>
        <v>-3459817</v>
      </c>
      <c r="T1667" s="2" t="n">
        <f aca="false">Q1667 * 1.14</f>
        <v>4560000</v>
      </c>
      <c r="U1667" s="2" t="n">
        <f aca="false">R1667 * 1.14</f>
        <v>615808.62</v>
      </c>
      <c r="V1667" s="2" t="n">
        <f aca="false">S1667 * 1.14</f>
        <v>-3944191.38</v>
      </c>
      <c r="W1667" s="1" t="n">
        <f aca="false">R1667/Q1667</f>
        <v>0.13504575</v>
      </c>
      <c r="X1667" s="3" t="n">
        <v>1</v>
      </c>
    </row>
    <row r="1668" customFormat="false" ht="15" hidden="false" customHeight="false" outlineLevel="0" collapsed="false">
      <c r="A1668" s="0" t="s">
        <v>10754</v>
      </c>
      <c r="B1668" s="0" t="s">
        <v>10755</v>
      </c>
      <c r="C1668" s="0" t="s">
        <v>10756</v>
      </c>
      <c r="D1668" s="0" t="s">
        <v>9153</v>
      </c>
      <c r="E1668" s="0" t="n">
        <v>6.2</v>
      </c>
      <c r="F1668" s="0" t="s">
        <v>28</v>
      </c>
      <c r="G1668" s="0" t="s">
        <v>28</v>
      </c>
      <c r="H1668" s="0" t="s">
        <v>5078</v>
      </c>
      <c r="I1668" s="0" t="s">
        <v>10757</v>
      </c>
      <c r="J1668" s="6" t="n">
        <v>3200</v>
      </c>
      <c r="K1668" s="0" t="s">
        <v>10758</v>
      </c>
      <c r="L1668" s="5" t="n">
        <v>39793</v>
      </c>
      <c r="M1668" s="0" t="s">
        <v>305</v>
      </c>
      <c r="N1668" s="0" t="s">
        <v>394</v>
      </c>
      <c r="O1668" s="0" t="s">
        <v>698</v>
      </c>
      <c r="P1668" s="0" t="s">
        <v>10759</v>
      </c>
      <c r="Q1668" s="0" t="n">
        <f aca="false">LOOKUP(A1668,'budget_gross.tsv'!A$2:A$8468,'budget_gross.tsv'!B$2:B$8468)</f>
        <v>1200000</v>
      </c>
      <c r="R1668" s="0" t="n">
        <f aca="false">LOOKUP(A1668,'budget_gross.tsv'!A$2:A$8468,'budget_gross.tsv'!C$2:C$8468)</f>
        <v>6319</v>
      </c>
      <c r="S1668" s="1" t="n">
        <f aca="false">R1668-Q1668</f>
        <v>-1193681</v>
      </c>
      <c r="T1668" s="2" t="n">
        <f aca="false">Q1668 * 1.14</f>
        <v>1368000</v>
      </c>
      <c r="U1668" s="2" t="n">
        <f aca="false">R1668 * 1.14</f>
        <v>7203.66</v>
      </c>
      <c r="V1668" s="2" t="n">
        <f aca="false">S1668 * 1.14</f>
        <v>-1360796.34</v>
      </c>
      <c r="W1668" s="1" t="n">
        <f aca="false">R1668/Q1668</f>
        <v>0.00526583333333333</v>
      </c>
      <c r="X1668" s="3" t="n">
        <v>1</v>
      </c>
    </row>
    <row r="1669" customFormat="false" ht="15" hidden="false" customHeight="false" outlineLevel="0" collapsed="false">
      <c r="A1669" s="0" t="s">
        <v>10760</v>
      </c>
      <c r="B1669" s="0" t="s">
        <v>10761</v>
      </c>
      <c r="C1669" s="0" t="s">
        <v>10762</v>
      </c>
      <c r="D1669" s="0" t="s">
        <v>9153</v>
      </c>
      <c r="E1669" s="0" t="n">
        <v>8</v>
      </c>
      <c r="F1669" s="0" t="n">
        <v>86</v>
      </c>
      <c r="G1669" s="5" t="n">
        <v>39903</v>
      </c>
      <c r="H1669" s="0" t="s">
        <v>2688</v>
      </c>
      <c r="I1669" s="0" t="s">
        <v>10763</v>
      </c>
      <c r="J1669" s="6" t="n">
        <v>686687</v>
      </c>
      <c r="K1669" s="0" t="s">
        <v>10764</v>
      </c>
      <c r="L1669" s="5" t="n">
        <v>39807</v>
      </c>
      <c r="M1669" s="0" t="s">
        <v>403</v>
      </c>
      <c r="N1669" s="0" t="s">
        <v>446</v>
      </c>
      <c r="O1669" s="0" t="s">
        <v>10765</v>
      </c>
      <c r="P1669" s="0" t="s">
        <v>10766</v>
      </c>
      <c r="Q1669" s="0" t="n">
        <f aca="false">LOOKUP(A1669,'budget_gross.tsv'!A$2:A$8468,'budget_gross.tsv'!B$2:B$8468)</f>
        <v>15000000</v>
      </c>
      <c r="R1669" s="0" t="n">
        <f aca="false">LOOKUP(A1669,'budget_gross.tsv'!A$2:A$8468,'budget_gross.tsv'!C$2:C$8468)</f>
        <v>141319928</v>
      </c>
      <c r="S1669" s="1" t="n">
        <f aca="false">R1669-Q1669</f>
        <v>126319928</v>
      </c>
      <c r="T1669" s="2" t="n">
        <f aca="false">Q1669 * 1.14</f>
        <v>17100000</v>
      </c>
      <c r="U1669" s="2" t="n">
        <f aca="false">R1669 * 1.14</f>
        <v>161104717.92</v>
      </c>
      <c r="V1669" s="2" t="n">
        <f aca="false">S1669 * 1.14</f>
        <v>144004717.92</v>
      </c>
      <c r="W1669" s="1" t="n">
        <f aca="false">R1669/Q1669</f>
        <v>9.42132853333333</v>
      </c>
      <c r="X1669" s="3" t="n">
        <v>4</v>
      </c>
    </row>
    <row r="1670" customFormat="false" ht="15" hidden="false" customHeight="false" outlineLevel="0" collapsed="false">
      <c r="A1670" s="0" t="s">
        <v>10767</v>
      </c>
      <c r="B1670" s="0" t="s">
        <v>10768</v>
      </c>
      <c r="C1670" s="0" t="s">
        <v>10769</v>
      </c>
      <c r="D1670" s="0" t="s">
        <v>9153</v>
      </c>
      <c r="E1670" s="0" t="n">
        <v>8.2</v>
      </c>
      <c r="F1670" s="0" t="n">
        <v>72</v>
      </c>
      <c r="G1670" s="5" t="n">
        <v>39973</v>
      </c>
      <c r="H1670" s="0" t="s">
        <v>5337</v>
      </c>
      <c r="I1670" s="0" t="s">
        <v>10770</v>
      </c>
      <c r="J1670" s="6" t="n">
        <v>605621</v>
      </c>
      <c r="K1670" s="0" t="s">
        <v>5825</v>
      </c>
      <c r="L1670" s="5" t="n">
        <v>39822</v>
      </c>
      <c r="M1670" s="0" t="s">
        <v>1874</v>
      </c>
      <c r="N1670" s="0" t="s">
        <v>446</v>
      </c>
      <c r="O1670" s="0" t="s">
        <v>10771</v>
      </c>
      <c r="P1670" s="0" t="s">
        <v>10772</v>
      </c>
      <c r="Q1670" s="0" t="n">
        <f aca="false">LOOKUP(A1670,'budget_gross.tsv'!A$2:A$8468,'budget_gross.tsv'!B$2:B$8468)</f>
        <v>33000000</v>
      </c>
      <c r="R1670" s="0" t="n">
        <f aca="false">LOOKUP(A1670,'budget_gross.tsv'!A$2:A$8468,'budget_gross.tsv'!C$2:C$8468)</f>
        <v>148095302</v>
      </c>
      <c r="S1670" s="1" t="n">
        <f aca="false">R1670-Q1670</f>
        <v>115095302</v>
      </c>
      <c r="T1670" s="2" t="n">
        <f aca="false">Q1670 * 1.14</f>
        <v>37620000</v>
      </c>
      <c r="U1670" s="2" t="n">
        <f aca="false">R1670 * 1.14</f>
        <v>168828644.28</v>
      </c>
      <c r="V1670" s="2" t="n">
        <f aca="false">S1670 * 1.14</f>
        <v>131208644.28</v>
      </c>
      <c r="W1670" s="1" t="n">
        <f aca="false">R1670/Q1670</f>
        <v>4.48773642424242</v>
      </c>
      <c r="X1670" s="3" t="n">
        <v>4</v>
      </c>
    </row>
    <row r="1671" customFormat="false" ht="15" hidden="false" customHeight="false" outlineLevel="0" collapsed="false">
      <c r="A1671" s="0" t="s">
        <v>10773</v>
      </c>
      <c r="B1671" s="0" t="s">
        <v>10774</v>
      </c>
      <c r="C1671" s="0" t="s">
        <v>10775</v>
      </c>
      <c r="D1671" s="0" t="s">
        <v>9153</v>
      </c>
      <c r="E1671" s="0" t="n">
        <v>6.5</v>
      </c>
      <c r="F1671" s="0" t="n">
        <v>48</v>
      </c>
      <c r="G1671" s="5" t="n">
        <v>39952</v>
      </c>
      <c r="H1671" s="0" t="s">
        <v>3192</v>
      </c>
      <c r="I1671" s="0" t="s">
        <v>10776</v>
      </c>
      <c r="J1671" s="0" t="n">
        <v>731</v>
      </c>
      <c r="K1671" s="0" t="s">
        <v>10777</v>
      </c>
      <c r="L1671" s="5" t="n">
        <v>39822</v>
      </c>
      <c r="M1671" s="0" t="s">
        <v>133</v>
      </c>
      <c r="N1671" s="0" t="s">
        <v>446</v>
      </c>
      <c r="O1671" s="0" t="s">
        <v>28</v>
      </c>
      <c r="P1671" s="0" t="s">
        <v>10778</v>
      </c>
      <c r="Q1671" s="0" t="n">
        <f aca="false">LOOKUP(A1671,'budget_gross.tsv'!A$2:A$8468,'budget_gross.tsv'!B$2:B$8468)</f>
        <v>5000000</v>
      </c>
      <c r="R1671" s="0" t="n">
        <f aca="false">LOOKUP(A1671,'budget_gross.tsv'!A$2:A$8468,'budget_gross.tsv'!C$2:C$8468)</f>
        <v>10000000</v>
      </c>
      <c r="S1671" s="1" t="n">
        <f aca="false">R1671-Q1671</f>
        <v>5000000</v>
      </c>
      <c r="T1671" s="2" t="n">
        <f aca="false">Q1671 * 1.14</f>
        <v>5700000</v>
      </c>
      <c r="U1671" s="2" t="n">
        <f aca="false">R1671 * 1.14</f>
        <v>11400000</v>
      </c>
      <c r="V1671" s="2" t="n">
        <f aca="false">S1671 * 1.14</f>
        <v>5700000</v>
      </c>
      <c r="W1671" s="1" t="n">
        <f aca="false">R1671/Q1671</f>
        <v>2</v>
      </c>
      <c r="X1671" s="3" t="n">
        <v>3</v>
      </c>
    </row>
    <row r="1672" customFormat="false" ht="15" hidden="false" customHeight="false" outlineLevel="0" collapsed="false">
      <c r="A1672" s="0" t="s">
        <v>10779</v>
      </c>
      <c r="B1672" s="0" t="s">
        <v>10780</v>
      </c>
      <c r="C1672" s="0" t="s">
        <v>10781</v>
      </c>
      <c r="D1672" s="0" t="s">
        <v>9153</v>
      </c>
      <c r="E1672" s="0" t="n">
        <v>6.5</v>
      </c>
      <c r="F1672" s="0" t="n">
        <v>61</v>
      </c>
      <c r="G1672" s="5" t="n">
        <v>39735</v>
      </c>
      <c r="H1672" s="0" t="s">
        <v>10320</v>
      </c>
      <c r="I1672" s="0" t="s">
        <v>10782</v>
      </c>
      <c r="J1672" s="6" t="n">
        <v>8428</v>
      </c>
      <c r="K1672" s="0" t="s">
        <v>10783</v>
      </c>
      <c r="L1672" s="5" t="n">
        <v>39822</v>
      </c>
      <c r="M1672" s="0" t="s">
        <v>107</v>
      </c>
      <c r="N1672" s="0" t="s">
        <v>4949</v>
      </c>
      <c r="O1672" s="0" t="s">
        <v>1216</v>
      </c>
      <c r="P1672" s="0" t="s">
        <v>10784</v>
      </c>
      <c r="Q1672" s="0" t="n">
        <f aca="false">LOOKUP(A1672,'budget_gross.tsv'!A$2:A$8468,'budget_gross.tsv'!B$2:B$8468)</f>
        <v>5000000</v>
      </c>
      <c r="R1672" s="0" t="n">
        <f aca="false">LOOKUP(A1672,'budget_gross.tsv'!A$2:A$8468,'budget_gross.tsv'!C$2:C$8468)</f>
        <v>67152</v>
      </c>
      <c r="S1672" s="1" t="n">
        <f aca="false">R1672-Q1672</f>
        <v>-4932848</v>
      </c>
      <c r="T1672" s="2" t="n">
        <f aca="false">Q1672 * 1.14</f>
        <v>5700000</v>
      </c>
      <c r="U1672" s="2" t="n">
        <f aca="false">R1672 * 1.14</f>
        <v>76553.28</v>
      </c>
      <c r="V1672" s="2" t="n">
        <f aca="false">S1672 * 1.14</f>
        <v>-5623446.72</v>
      </c>
      <c r="W1672" s="1" t="n">
        <f aca="false">R1672/Q1672</f>
        <v>0.0134304</v>
      </c>
      <c r="X1672" s="3" t="n">
        <v>1</v>
      </c>
    </row>
    <row r="1673" customFormat="false" ht="15" hidden="false" customHeight="false" outlineLevel="0" collapsed="false">
      <c r="A1673" s="0" t="s">
        <v>10785</v>
      </c>
      <c r="B1673" s="0" t="s">
        <v>10786</v>
      </c>
      <c r="C1673" s="0" t="s">
        <v>10787</v>
      </c>
      <c r="D1673" s="0" t="s">
        <v>9153</v>
      </c>
      <c r="E1673" s="0" t="n">
        <v>6.4</v>
      </c>
      <c r="F1673" s="0" t="n">
        <v>46</v>
      </c>
      <c r="G1673" s="5" t="n">
        <v>40106</v>
      </c>
      <c r="H1673" s="0" t="s">
        <v>10788</v>
      </c>
      <c r="I1673" s="0" t="s">
        <v>10789</v>
      </c>
      <c r="J1673" s="0" t="n">
        <v>447</v>
      </c>
      <c r="K1673" s="0" t="s">
        <v>10790</v>
      </c>
      <c r="L1673" s="5" t="n">
        <v>39828</v>
      </c>
      <c r="M1673" s="0" t="s">
        <v>60</v>
      </c>
      <c r="N1673" s="0" t="s">
        <v>394</v>
      </c>
      <c r="O1673" s="0" t="s">
        <v>10791</v>
      </c>
      <c r="P1673" s="0" t="s">
        <v>10792</v>
      </c>
      <c r="Q1673" s="0" t="n">
        <f aca="false">LOOKUP(A1673,'budget_gross.tsv'!A$2:A$8468,'budget_gross.tsv'!B$2:B$8468)</f>
        <v>1500000</v>
      </c>
      <c r="R1673" s="0" t="n">
        <f aca="false">LOOKUP(A1673,'budget_gross.tsv'!A$2:A$8468,'budget_gross.tsv'!C$2:C$8468)</f>
        <v>21298</v>
      </c>
      <c r="S1673" s="1" t="n">
        <f aca="false">R1673-Q1673</f>
        <v>-1478702</v>
      </c>
      <c r="T1673" s="2" t="n">
        <f aca="false">Q1673 * 1.14</f>
        <v>1710000</v>
      </c>
      <c r="U1673" s="2" t="n">
        <f aca="false">R1673 * 1.14</f>
        <v>24279.72</v>
      </c>
      <c r="V1673" s="2" t="n">
        <f aca="false">S1673 * 1.14</f>
        <v>-1685720.28</v>
      </c>
      <c r="W1673" s="1" t="n">
        <f aca="false">R1673/Q1673</f>
        <v>0.0141986666666667</v>
      </c>
      <c r="X1673" s="3" t="n">
        <v>1</v>
      </c>
    </row>
    <row r="1674" customFormat="false" ht="15" hidden="false" customHeight="false" outlineLevel="0" collapsed="false">
      <c r="A1674" s="0" t="s">
        <v>10793</v>
      </c>
      <c r="B1674" s="0" t="s">
        <v>10794</v>
      </c>
      <c r="C1674" s="0" t="s">
        <v>10795</v>
      </c>
      <c r="D1674" s="0" t="s">
        <v>9153</v>
      </c>
      <c r="E1674" s="0" t="n">
        <v>5.5</v>
      </c>
      <c r="F1674" s="0" t="n">
        <v>51</v>
      </c>
      <c r="G1674" s="5" t="n">
        <v>39952</v>
      </c>
      <c r="H1674" s="0" t="s">
        <v>2878</v>
      </c>
      <c r="I1674" s="0" t="s">
        <v>10796</v>
      </c>
      <c r="J1674" s="6" t="n">
        <v>47619</v>
      </c>
      <c r="K1674" s="0" t="s">
        <v>10797</v>
      </c>
      <c r="L1674" s="5" t="n">
        <v>39829</v>
      </c>
      <c r="M1674" s="0" t="s">
        <v>133</v>
      </c>
      <c r="N1674" s="0" t="s">
        <v>4788</v>
      </c>
      <c r="O1674" s="0" t="s">
        <v>537</v>
      </c>
      <c r="P1674" s="0" t="s">
        <v>10798</v>
      </c>
      <c r="Q1674" s="0" t="n">
        <f aca="false">LOOKUP(A1674,'budget_gross.tsv'!A$2:A$8468,'budget_gross.tsv'!B$2:B$8468)</f>
        <v>15000000</v>
      </c>
      <c r="R1674" s="0" t="n">
        <f aca="false">LOOKUP(A1674,'budget_gross.tsv'!A$2:A$8468,'budget_gross.tsv'!C$2:C$8468)</f>
        <v>51545952</v>
      </c>
      <c r="S1674" s="1" t="n">
        <f aca="false">R1674-Q1674</f>
        <v>36545952</v>
      </c>
      <c r="T1674" s="2" t="n">
        <f aca="false">Q1674 * 1.14</f>
        <v>17100000</v>
      </c>
      <c r="U1674" s="2" t="n">
        <f aca="false">R1674 * 1.14</f>
        <v>58762385.28</v>
      </c>
      <c r="V1674" s="2" t="n">
        <f aca="false">S1674 * 1.14</f>
        <v>41662385.28</v>
      </c>
      <c r="W1674" s="1" t="n">
        <f aca="false">R1674/Q1674</f>
        <v>3.4363968</v>
      </c>
      <c r="X1674" s="3" t="n">
        <v>3</v>
      </c>
    </row>
    <row r="1675" customFormat="false" ht="15" hidden="false" customHeight="false" outlineLevel="0" collapsed="false">
      <c r="A1675" s="0" t="s">
        <v>10799</v>
      </c>
      <c r="B1675" s="0" t="s">
        <v>10800</v>
      </c>
      <c r="C1675" s="0" t="s">
        <v>10801</v>
      </c>
      <c r="D1675" s="0" t="s">
        <v>9153</v>
      </c>
      <c r="E1675" s="0" t="n">
        <v>6.7</v>
      </c>
      <c r="F1675" s="0" t="n">
        <v>60</v>
      </c>
      <c r="G1675" s="5" t="n">
        <v>39924</v>
      </c>
      <c r="H1675" s="0" t="s">
        <v>2688</v>
      </c>
      <c r="I1675" s="0" t="s">
        <v>10802</v>
      </c>
      <c r="J1675" s="6" t="n">
        <v>34571</v>
      </c>
      <c r="K1675" s="0" t="s">
        <v>8179</v>
      </c>
      <c r="L1675" s="5" t="n">
        <v>39829</v>
      </c>
      <c r="M1675" s="0" t="s">
        <v>972</v>
      </c>
      <c r="N1675" s="0" t="s">
        <v>673</v>
      </c>
      <c r="O1675" s="0" t="s">
        <v>626</v>
      </c>
      <c r="P1675" s="0" t="s">
        <v>10803</v>
      </c>
      <c r="Q1675" s="0" t="n">
        <f aca="false">LOOKUP(A1675,'budget_gross.tsv'!A$2:A$8468,'budget_gross.tsv'!B$2:B$8468)</f>
        <v>20000000</v>
      </c>
      <c r="R1675" s="0" t="n">
        <f aca="false">LOOKUP(A1675,'budget_gross.tsv'!A$2:A$8468,'budget_gross.tsv'!C$2:C$8468)</f>
        <v>36842118</v>
      </c>
      <c r="S1675" s="1" t="n">
        <f aca="false">R1675-Q1675</f>
        <v>16842118</v>
      </c>
      <c r="T1675" s="2" t="n">
        <f aca="false">Q1675 * 1.14</f>
        <v>22800000</v>
      </c>
      <c r="U1675" s="2" t="n">
        <f aca="false">R1675 * 1.14</f>
        <v>42000014.52</v>
      </c>
      <c r="V1675" s="2" t="n">
        <f aca="false">S1675 * 1.14</f>
        <v>19200014.52</v>
      </c>
      <c r="W1675" s="1" t="n">
        <f aca="false">R1675/Q1675</f>
        <v>1.8421059</v>
      </c>
      <c r="X1675" s="3" t="n">
        <v>2</v>
      </c>
    </row>
    <row r="1676" customFormat="false" ht="15" hidden="false" customHeight="false" outlineLevel="0" collapsed="false">
      <c r="A1676" s="0" t="s">
        <v>10804</v>
      </c>
      <c r="B1676" s="0" t="s">
        <v>10805</v>
      </c>
      <c r="C1676" s="0" t="s">
        <v>10806</v>
      </c>
      <c r="D1676" s="0" t="s">
        <v>9153</v>
      </c>
      <c r="E1676" s="0" t="n">
        <v>7.2</v>
      </c>
      <c r="F1676" s="0" t="n">
        <v>58</v>
      </c>
      <c r="G1676" s="5" t="n">
        <v>39966</v>
      </c>
      <c r="H1676" s="0" t="s">
        <v>10197</v>
      </c>
      <c r="I1676" s="0" t="s">
        <v>10807</v>
      </c>
      <c r="J1676" s="6" t="n">
        <v>123031</v>
      </c>
      <c r="K1676" s="0" t="s">
        <v>8360</v>
      </c>
      <c r="L1676" s="5" t="n">
        <v>39829</v>
      </c>
      <c r="M1676" s="0" t="s">
        <v>705</v>
      </c>
      <c r="N1676" s="0" t="s">
        <v>1176</v>
      </c>
      <c r="O1676" s="0" t="s">
        <v>10808</v>
      </c>
      <c r="P1676" s="0" t="s">
        <v>10809</v>
      </c>
      <c r="Q1676" s="0" t="n">
        <f aca="false">LOOKUP(A1676,'budget_gross.tsv'!A$2:A$8468,'budget_gross.tsv'!B$2:B$8468)</f>
        <v>32000000</v>
      </c>
      <c r="R1676" s="0" t="n">
        <f aca="false">LOOKUP(A1676,'budget_gross.tsv'!A$2:A$8468,'budget_gross.tsv'!C$2:C$8468)</f>
        <v>28644813</v>
      </c>
      <c r="S1676" s="1" t="n">
        <f aca="false">R1676-Q1676</f>
        <v>-3355187</v>
      </c>
      <c r="T1676" s="2" t="n">
        <f aca="false">Q1676 * 1.14</f>
        <v>36480000</v>
      </c>
      <c r="U1676" s="2" t="n">
        <f aca="false">R1676 * 1.14</f>
        <v>32655086.82</v>
      </c>
      <c r="V1676" s="2" t="n">
        <f aca="false">S1676 * 1.14</f>
        <v>-3824913.18</v>
      </c>
      <c r="W1676" s="1" t="n">
        <f aca="false">R1676/Q1676</f>
        <v>0.89515040625</v>
      </c>
      <c r="X1676" s="3" t="n">
        <v>1</v>
      </c>
    </row>
    <row r="1677" customFormat="false" ht="15" hidden="false" customHeight="false" outlineLevel="0" collapsed="false">
      <c r="A1677" s="0" t="s">
        <v>10810</v>
      </c>
      <c r="B1677" s="0" t="s">
        <v>10811</v>
      </c>
      <c r="C1677" s="0" t="s">
        <v>10812</v>
      </c>
      <c r="D1677" s="0" t="s">
        <v>9153</v>
      </c>
      <c r="E1677" s="0" t="n">
        <v>7.1</v>
      </c>
      <c r="F1677" s="0" t="n">
        <v>47</v>
      </c>
      <c r="G1677" s="5" t="n">
        <v>40379</v>
      </c>
      <c r="H1677" s="0" t="s">
        <v>10813</v>
      </c>
      <c r="I1677" s="0" t="s">
        <v>10814</v>
      </c>
      <c r="J1677" s="6" t="n">
        <v>1558</v>
      </c>
      <c r="K1677" s="0" t="s">
        <v>10815</v>
      </c>
      <c r="L1677" s="5" t="n">
        <v>39832</v>
      </c>
      <c r="M1677" s="0" t="s">
        <v>871</v>
      </c>
      <c r="N1677" s="0" t="s">
        <v>446</v>
      </c>
      <c r="O1677" s="0" t="s">
        <v>1637</v>
      </c>
      <c r="P1677" s="0" t="s">
        <v>10816</v>
      </c>
      <c r="Q1677" s="0" t="n">
        <f aca="false">LOOKUP(A1677,'budget_gross.tsv'!A$2:A$8468,'budget_gross.tsv'!B$2:B$8468)</f>
        <v>3000000</v>
      </c>
      <c r="R1677" s="0" t="n">
        <f aca="false">LOOKUP(A1677,'budget_gross.tsv'!A$2:A$8468,'budget_gross.tsv'!C$2:C$8468)</f>
        <v>1040000</v>
      </c>
      <c r="S1677" s="1" t="n">
        <f aca="false">R1677-Q1677</f>
        <v>-1960000</v>
      </c>
      <c r="T1677" s="2" t="n">
        <f aca="false">Q1677 * 1.14</f>
        <v>3420000</v>
      </c>
      <c r="U1677" s="2" t="n">
        <f aca="false">R1677 * 1.14</f>
        <v>1185600</v>
      </c>
      <c r="V1677" s="2" t="n">
        <f aca="false">S1677 * 1.14</f>
        <v>-2234400</v>
      </c>
      <c r="W1677" s="1" t="n">
        <f aca="false">R1677/Q1677</f>
        <v>0.346666666666667</v>
      </c>
      <c r="X1677" s="3" t="n">
        <v>1</v>
      </c>
    </row>
    <row r="1678" customFormat="false" ht="15" hidden="false" customHeight="false" outlineLevel="0" collapsed="false">
      <c r="A1678" s="0" t="s">
        <v>10817</v>
      </c>
      <c r="B1678" s="0" t="s">
        <v>10818</v>
      </c>
      <c r="C1678" s="0" t="s">
        <v>10819</v>
      </c>
      <c r="D1678" s="0" t="s">
        <v>9153</v>
      </c>
      <c r="E1678" s="0" t="n">
        <v>6.6</v>
      </c>
      <c r="F1678" s="0" t="n">
        <v>44</v>
      </c>
      <c r="G1678" s="5" t="n">
        <v>39945</v>
      </c>
      <c r="H1678" s="0" t="s">
        <v>5324</v>
      </c>
      <c r="I1678" s="0" t="s">
        <v>10820</v>
      </c>
      <c r="J1678" s="6" t="n">
        <v>131574</v>
      </c>
      <c r="K1678" s="0" t="s">
        <v>10821</v>
      </c>
      <c r="L1678" s="5" t="n">
        <v>39836</v>
      </c>
      <c r="M1678" s="0" t="s">
        <v>60</v>
      </c>
      <c r="N1678" s="0" t="s">
        <v>1193</v>
      </c>
      <c r="O1678" s="0" t="s">
        <v>28</v>
      </c>
      <c r="P1678" s="0" t="s">
        <v>10822</v>
      </c>
      <c r="Q1678" s="0" t="n">
        <f aca="false">LOOKUP(A1678,'budget_gross.tsv'!A$2:A$8468,'budget_gross.tsv'!B$2:B$8468)</f>
        <v>35000000</v>
      </c>
      <c r="R1678" s="0" t="n">
        <f aca="false">LOOKUP(A1678,'budget_gross.tsv'!A$2:A$8468,'budget_gross.tsv'!C$2:C$8468)</f>
        <v>45802315</v>
      </c>
      <c r="S1678" s="1" t="n">
        <f aca="false">R1678-Q1678</f>
        <v>10802315</v>
      </c>
      <c r="T1678" s="2" t="n">
        <f aca="false">Q1678 * 1.14</f>
        <v>39900000</v>
      </c>
      <c r="U1678" s="2" t="n">
        <f aca="false">R1678 * 1.14</f>
        <v>52214639.1</v>
      </c>
      <c r="V1678" s="2" t="n">
        <f aca="false">S1678 * 1.14</f>
        <v>12314639.1</v>
      </c>
      <c r="W1678" s="1" t="n">
        <f aca="false">R1678/Q1678</f>
        <v>1.30863757142857</v>
      </c>
      <c r="X1678" s="3" t="n">
        <v>2</v>
      </c>
    </row>
    <row r="1679" customFormat="false" ht="15" hidden="false" customHeight="false" outlineLevel="0" collapsed="false">
      <c r="A1679" s="0" t="s">
        <v>10823</v>
      </c>
      <c r="B1679" s="0" t="s">
        <v>10824</v>
      </c>
      <c r="C1679" s="0" t="s">
        <v>10825</v>
      </c>
      <c r="D1679" s="0" t="s">
        <v>9153</v>
      </c>
      <c r="E1679" s="0" t="n">
        <v>7.7</v>
      </c>
      <c r="F1679" s="0" t="n">
        <v>80</v>
      </c>
      <c r="G1679" s="5" t="n">
        <v>39924</v>
      </c>
      <c r="H1679" s="0" t="s">
        <v>86</v>
      </c>
      <c r="I1679" s="0" t="s">
        <v>10826</v>
      </c>
      <c r="J1679" s="6" t="n">
        <v>91878</v>
      </c>
      <c r="K1679" s="0" t="s">
        <v>2195</v>
      </c>
      <c r="L1679" s="5" t="n">
        <v>39836</v>
      </c>
      <c r="M1679" s="0" t="s">
        <v>972</v>
      </c>
      <c r="N1679" s="0" t="s">
        <v>52</v>
      </c>
      <c r="O1679" s="0" t="s">
        <v>10827</v>
      </c>
      <c r="P1679" s="0" t="s">
        <v>10828</v>
      </c>
      <c r="Q1679" s="0" t="n">
        <f aca="false">LOOKUP(A1679,'budget_gross.tsv'!A$2:A$8468,'budget_gross.tsv'!B$2:B$8468)</f>
        <v>25000000</v>
      </c>
      <c r="R1679" s="0" t="n">
        <f aca="false">LOOKUP(A1679,'budget_gross.tsv'!A$2:A$8468,'budget_gross.tsv'!C$2:C$8468)</f>
        <v>18593156</v>
      </c>
      <c r="S1679" s="1" t="n">
        <f aca="false">R1679-Q1679</f>
        <v>-6406844</v>
      </c>
      <c r="T1679" s="2" t="n">
        <f aca="false">Q1679 * 1.14</f>
        <v>28500000</v>
      </c>
      <c r="U1679" s="2" t="n">
        <f aca="false">R1679 * 1.14</f>
        <v>21196197.84</v>
      </c>
      <c r="V1679" s="2" t="n">
        <f aca="false">S1679 * 1.14</f>
        <v>-7303802.16</v>
      </c>
      <c r="W1679" s="1" t="n">
        <f aca="false">R1679/Q1679</f>
        <v>0.74372624</v>
      </c>
      <c r="X1679" s="3" t="n">
        <v>1</v>
      </c>
    </row>
    <row r="1680" customFormat="false" ht="15" hidden="false" customHeight="false" outlineLevel="0" collapsed="false">
      <c r="A1680" s="0" t="s">
        <v>10829</v>
      </c>
      <c r="B1680" s="0" t="s">
        <v>10830</v>
      </c>
      <c r="C1680" s="0" t="s">
        <v>10831</v>
      </c>
      <c r="D1680" s="0" t="s">
        <v>9153</v>
      </c>
      <c r="E1680" s="0" t="n">
        <v>7.3</v>
      </c>
      <c r="F1680" s="0" t="n">
        <v>69</v>
      </c>
      <c r="G1680" s="5" t="n">
        <v>39966</v>
      </c>
      <c r="H1680" s="0" t="s">
        <v>10197</v>
      </c>
      <c r="I1680" s="0" t="s">
        <v>10832</v>
      </c>
      <c r="J1680" s="6" t="n">
        <v>161362</v>
      </c>
      <c r="K1680" s="0" t="s">
        <v>7138</v>
      </c>
      <c r="L1680" s="5" t="n">
        <v>39836</v>
      </c>
      <c r="M1680" s="0" t="s">
        <v>1192</v>
      </c>
      <c r="N1680" s="0" t="s">
        <v>394</v>
      </c>
      <c r="O1680" s="0" t="s">
        <v>10833</v>
      </c>
      <c r="P1680" s="0" t="s">
        <v>10834</v>
      </c>
      <c r="Q1680" s="0" t="n">
        <f aca="false">LOOKUP(A1680,'budget_gross.tsv'!A$2:A$8468,'budget_gross.tsv'!B$2:B$8468)</f>
        <v>35000000</v>
      </c>
      <c r="R1680" s="0" t="n">
        <f aca="false">LOOKUP(A1680,'budget_gross.tsv'!A$2:A$8468,'budget_gross.tsv'!C$2:C$8468)</f>
        <v>22911480</v>
      </c>
      <c r="S1680" s="1" t="n">
        <f aca="false">R1680-Q1680</f>
        <v>-12088520</v>
      </c>
      <c r="T1680" s="2" t="n">
        <f aca="false">Q1680 * 1.14</f>
        <v>39900000</v>
      </c>
      <c r="U1680" s="2" t="n">
        <f aca="false">R1680 * 1.14</f>
        <v>26119087.2</v>
      </c>
      <c r="V1680" s="2" t="n">
        <f aca="false">S1680 * 1.14</f>
        <v>-13780912.8</v>
      </c>
      <c r="W1680" s="1" t="n">
        <f aca="false">R1680/Q1680</f>
        <v>0.654613714285714</v>
      </c>
      <c r="X1680" s="3" t="n">
        <v>1</v>
      </c>
    </row>
    <row r="1681" customFormat="false" ht="15" hidden="false" customHeight="false" outlineLevel="0" collapsed="false">
      <c r="A1681" s="0" t="s">
        <v>10835</v>
      </c>
      <c r="B1681" s="0" t="s">
        <v>10836</v>
      </c>
      <c r="C1681" s="0" t="s">
        <v>10837</v>
      </c>
      <c r="D1681" s="0" t="s">
        <v>9153</v>
      </c>
      <c r="E1681" s="0" t="n">
        <v>7.6</v>
      </c>
      <c r="F1681" s="0" t="n">
        <v>82</v>
      </c>
      <c r="G1681" s="5" t="n">
        <v>39721</v>
      </c>
      <c r="H1681" s="0" t="s">
        <v>10320</v>
      </c>
      <c r="I1681" s="0" t="s">
        <v>10838</v>
      </c>
      <c r="J1681" s="6" t="n">
        <v>12094</v>
      </c>
      <c r="K1681" s="0" t="s">
        <v>10839</v>
      </c>
      <c r="L1681" s="5" t="n">
        <v>39836</v>
      </c>
      <c r="M1681" s="0" t="s">
        <v>232</v>
      </c>
      <c r="N1681" s="0" t="s">
        <v>10840</v>
      </c>
      <c r="O1681" s="0" t="s">
        <v>10841</v>
      </c>
      <c r="P1681" s="0" t="s">
        <v>10842</v>
      </c>
      <c r="Q1681" s="0" t="n">
        <f aca="false">LOOKUP(A1681,'budget_gross.tsv'!A$2:A$8468,'budget_gross.tsv'!B$2:B$8468)</f>
        <v>1000000</v>
      </c>
      <c r="R1681" s="0" t="n">
        <f aca="false">LOOKUP(A1681,'budget_gross.tsv'!A$2:A$8468,'budget_gross.tsv'!C$2:C$8468)</f>
        <v>274661</v>
      </c>
      <c r="S1681" s="1" t="n">
        <f aca="false">R1681-Q1681</f>
        <v>-725339</v>
      </c>
      <c r="T1681" s="2" t="n">
        <f aca="false">Q1681 * 1.14</f>
        <v>1140000</v>
      </c>
      <c r="U1681" s="2" t="n">
        <f aca="false">R1681 * 1.14</f>
        <v>313113.54</v>
      </c>
      <c r="V1681" s="2" t="n">
        <f aca="false">S1681 * 1.14</f>
        <v>-826886.46</v>
      </c>
      <c r="W1681" s="1" t="n">
        <f aca="false">R1681/Q1681</f>
        <v>0.274661</v>
      </c>
      <c r="X1681" s="3" t="n">
        <v>1</v>
      </c>
    </row>
    <row r="1682" customFormat="false" ht="15" hidden="false" customHeight="false" outlineLevel="0" collapsed="false">
      <c r="A1682" s="0" t="s">
        <v>10843</v>
      </c>
      <c r="B1682" s="0" t="s">
        <v>10844</v>
      </c>
      <c r="C1682" s="0" t="s">
        <v>10845</v>
      </c>
      <c r="D1682" s="0" t="s">
        <v>9153</v>
      </c>
      <c r="E1682" s="0" t="n">
        <v>7.9</v>
      </c>
      <c r="F1682" s="0" t="n">
        <v>81</v>
      </c>
      <c r="G1682" s="5" t="n">
        <v>39924</v>
      </c>
      <c r="H1682" s="0" t="s">
        <v>2688</v>
      </c>
      <c r="I1682" s="0" t="s">
        <v>10846</v>
      </c>
      <c r="J1682" s="6" t="n">
        <v>262592</v>
      </c>
      <c r="K1682" s="0" t="s">
        <v>7743</v>
      </c>
      <c r="L1682" s="5" t="n">
        <v>39843</v>
      </c>
      <c r="M1682" s="0" t="s">
        <v>347</v>
      </c>
      <c r="N1682" s="0" t="s">
        <v>250</v>
      </c>
      <c r="O1682" s="0" t="s">
        <v>10847</v>
      </c>
      <c r="P1682" s="0" t="s">
        <v>10848</v>
      </c>
      <c r="Q1682" s="0" t="n">
        <f aca="false">LOOKUP(A1682,'budget_gross.tsv'!A$2:A$8468,'budget_gross.tsv'!B$2:B$8468)</f>
        <v>6000000</v>
      </c>
      <c r="R1682" s="0" t="n">
        <f aca="false">LOOKUP(A1682,'budget_gross.tsv'!A$2:A$8468,'budget_gross.tsv'!C$2:C$8468)</f>
        <v>26236603</v>
      </c>
      <c r="S1682" s="1" t="n">
        <f aca="false">R1682-Q1682</f>
        <v>20236603</v>
      </c>
      <c r="T1682" s="2" t="n">
        <f aca="false">Q1682 * 1.14</f>
        <v>6840000</v>
      </c>
      <c r="U1682" s="2" t="n">
        <f aca="false">R1682 * 1.14</f>
        <v>29909727.42</v>
      </c>
      <c r="V1682" s="2" t="n">
        <f aca="false">S1682 * 1.14</f>
        <v>23069727.42</v>
      </c>
      <c r="W1682" s="1" t="n">
        <f aca="false">R1682/Q1682</f>
        <v>4.37276716666667</v>
      </c>
      <c r="X1682" s="3" t="n">
        <v>4</v>
      </c>
    </row>
    <row r="1683" customFormat="false" ht="15" hidden="false" customHeight="false" outlineLevel="0" collapsed="false">
      <c r="A1683" s="0" t="s">
        <v>10849</v>
      </c>
      <c r="B1683" s="0" t="s">
        <v>10850</v>
      </c>
      <c r="C1683" s="0" t="s">
        <v>10851</v>
      </c>
      <c r="D1683" s="0" t="s">
        <v>9153</v>
      </c>
      <c r="E1683" s="0" t="n">
        <v>7.6</v>
      </c>
      <c r="F1683" s="0" t="n">
        <v>84</v>
      </c>
      <c r="G1683" s="5" t="n">
        <v>39882</v>
      </c>
      <c r="H1683" s="0" t="s">
        <v>1432</v>
      </c>
      <c r="I1683" s="0" t="s">
        <v>10852</v>
      </c>
      <c r="J1683" s="6" t="n">
        <v>144838</v>
      </c>
      <c r="K1683" s="0" t="s">
        <v>6389</v>
      </c>
      <c r="L1683" s="5" t="n">
        <v>39843</v>
      </c>
      <c r="M1683" s="0" t="s">
        <v>1079</v>
      </c>
      <c r="N1683" s="0" t="s">
        <v>4873</v>
      </c>
      <c r="O1683" s="0" t="s">
        <v>10853</v>
      </c>
      <c r="P1683" s="0" t="s">
        <v>10854</v>
      </c>
      <c r="Q1683" s="0" t="n">
        <f aca="false">LOOKUP(A1683,'budget_gross.tsv'!A$2:A$8468,'budget_gross.tsv'!B$2:B$8468)</f>
        <v>20000000</v>
      </c>
      <c r="R1683" s="0" t="n">
        <f aca="false">LOOKUP(A1683,'budget_gross.tsv'!A$2:A$8468,'budget_gross.tsv'!C$2:C$8468)</f>
        <v>31841299</v>
      </c>
      <c r="S1683" s="1" t="n">
        <f aca="false">R1683-Q1683</f>
        <v>11841299</v>
      </c>
      <c r="T1683" s="2" t="n">
        <f aca="false">Q1683 * 1.14</f>
        <v>22800000</v>
      </c>
      <c r="U1683" s="2" t="n">
        <f aca="false">R1683 * 1.14</f>
        <v>36299080.86</v>
      </c>
      <c r="V1683" s="2" t="n">
        <f aca="false">S1683 * 1.14</f>
        <v>13499080.86</v>
      </c>
      <c r="W1683" s="1" t="n">
        <f aca="false">R1683/Q1683</f>
        <v>1.59206495</v>
      </c>
      <c r="X1683" s="3" t="n">
        <v>2</v>
      </c>
    </row>
    <row r="1684" customFormat="false" ht="15" hidden="false" customHeight="false" outlineLevel="0" collapsed="false">
      <c r="A1684" s="0" t="s">
        <v>10855</v>
      </c>
      <c r="B1684" s="0" t="s">
        <v>10856</v>
      </c>
      <c r="C1684" s="0" t="s">
        <v>10857</v>
      </c>
      <c r="D1684" s="0" t="s">
        <v>9153</v>
      </c>
      <c r="E1684" s="0" t="n">
        <v>7.6</v>
      </c>
      <c r="F1684" s="0" t="n">
        <v>58</v>
      </c>
      <c r="G1684" s="5" t="n">
        <v>39917</v>
      </c>
      <c r="H1684" s="0" t="s">
        <v>10858</v>
      </c>
      <c r="I1684" s="0" t="s">
        <v>10859</v>
      </c>
      <c r="J1684" s="6" t="n">
        <v>201316</v>
      </c>
      <c r="K1684" s="0" t="s">
        <v>6753</v>
      </c>
      <c r="L1684" s="5" t="n">
        <v>39843</v>
      </c>
      <c r="M1684" s="0" t="s">
        <v>1362</v>
      </c>
      <c r="N1684" s="0" t="s">
        <v>394</v>
      </c>
      <c r="O1684" s="0" t="s">
        <v>10860</v>
      </c>
      <c r="P1684" s="0" t="s">
        <v>10861</v>
      </c>
      <c r="Q1684" s="0" t="n">
        <f aca="false">LOOKUP(A1684,'budget_gross.tsv'!A$2:A$8468,'budget_gross.tsv'!B$2:B$8468)</f>
        <v>32000000</v>
      </c>
      <c r="R1684" s="0" t="n">
        <f aca="false">LOOKUP(A1684,'budget_gross.tsv'!A$2:A$8468,'budget_gross.tsv'!C$2:C$8468)</f>
        <v>34194407</v>
      </c>
      <c r="S1684" s="1" t="n">
        <f aca="false">R1684-Q1684</f>
        <v>2194407</v>
      </c>
      <c r="T1684" s="2" t="n">
        <f aca="false">Q1684 * 1.14</f>
        <v>36480000</v>
      </c>
      <c r="U1684" s="2" t="n">
        <f aca="false">R1684 * 1.14</f>
        <v>38981623.98</v>
      </c>
      <c r="V1684" s="2" t="n">
        <f aca="false">S1684 * 1.14</f>
        <v>2501623.98</v>
      </c>
      <c r="W1684" s="1" t="n">
        <f aca="false">R1684/Q1684</f>
        <v>1.06857521875</v>
      </c>
      <c r="X1684" s="3" t="n">
        <v>2</v>
      </c>
    </row>
    <row r="1685" customFormat="false" ht="15" hidden="false" customHeight="false" outlineLevel="0" collapsed="false">
      <c r="A1685" s="0" t="s">
        <v>10862</v>
      </c>
      <c r="B1685" s="0" t="s">
        <v>10863</v>
      </c>
      <c r="C1685" s="0" t="s">
        <v>10864</v>
      </c>
      <c r="D1685" s="0" t="s">
        <v>9153</v>
      </c>
      <c r="E1685" s="0" t="n">
        <v>5.7</v>
      </c>
      <c r="F1685" s="0" t="s">
        <v>28</v>
      </c>
      <c r="G1685" s="5" t="n">
        <v>39910</v>
      </c>
      <c r="H1685" s="0" t="s">
        <v>3192</v>
      </c>
      <c r="I1685" s="0" t="s">
        <v>10865</v>
      </c>
      <c r="J1685" s="6" t="n">
        <v>4876</v>
      </c>
      <c r="K1685" s="0" t="s">
        <v>10866</v>
      </c>
      <c r="L1685" s="5" t="n">
        <v>39856</v>
      </c>
      <c r="M1685" s="0" t="s">
        <v>1369</v>
      </c>
      <c r="N1685" s="0" t="s">
        <v>1006</v>
      </c>
      <c r="O1685" s="0" t="s">
        <v>28</v>
      </c>
      <c r="P1685" s="0" t="s">
        <v>10867</v>
      </c>
      <c r="Q1685" s="0" t="n">
        <f aca="false">LOOKUP(A1685,'budget_gross.tsv'!A$2:A$8468,'budget_gross.tsv'!B$2:B$8468)</f>
        <v>2400000</v>
      </c>
      <c r="R1685" s="0" t="n">
        <f aca="false">LOOKUP(A1685,'budget_gross.tsv'!A$2:A$8468,'budget_gross.tsv'!C$2:C$8468)</f>
        <v>10625</v>
      </c>
      <c r="S1685" s="1" t="n">
        <f aca="false">R1685-Q1685</f>
        <v>-2389375</v>
      </c>
      <c r="T1685" s="2" t="n">
        <f aca="false">Q1685 * 1.14</f>
        <v>2736000</v>
      </c>
      <c r="U1685" s="2" t="n">
        <f aca="false">R1685 * 1.14</f>
        <v>12112.5</v>
      </c>
      <c r="V1685" s="2" t="n">
        <f aca="false">S1685 * 1.14</f>
        <v>-2723887.5</v>
      </c>
      <c r="W1685" s="1" t="n">
        <f aca="false">R1685/Q1685</f>
        <v>0.00442708333333333</v>
      </c>
      <c r="X1685" s="3" t="n">
        <v>1</v>
      </c>
    </row>
    <row r="1686" customFormat="false" ht="15" hidden="false" customHeight="false" outlineLevel="0" collapsed="false">
      <c r="A1686" s="0" t="s">
        <v>10868</v>
      </c>
      <c r="B1686" s="0" t="s">
        <v>10869</v>
      </c>
      <c r="C1686" s="0" t="s">
        <v>10870</v>
      </c>
      <c r="D1686" s="0" t="s">
        <v>9153</v>
      </c>
      <c r="E1686" s="0" t="n">
        <v>5.6</v>
      </c>
      <c r="F1686" s="0" t="n">
        <v>34</v>
      </c>
      <c r="G1686" s="5" t="n">
        <v>39980</v>
      </c>
      <c r="H1686" s="0" t="s">
        <v>10871</v>
      </c>
      <c r="I1686" s="0" t="s">
        <v>10872</v>
      </c>
      <c r="J1686" s="6" t="n">
        <v>79827</v>
      </c>
      <c r="K1686" s="0" t="s">
        <v>9834</v>
      </c>
      <c r="L1686" s="5" t="n">
        <v>39857</v>
      </c>
      <c r="M1686" s="0" t="s">
        <v>42</v>
      </c>
      <c r="N1686" s="0" t="s">
        <v>765</v>
      </c>
      <c r="O1686" s="0" t="s">
        <v>1216</v>
      </c>
      <c r="P1686" s="0" t="s">
        <v>10873</v>
      </c>
      <c r="Q1686" s="0" t="n">
        <f aca="false">LOOKUP(A1686,'budget_gross.tsv'!A$2:A$8468,'budget_gross.tsv'!B$2:B$8468)</f>
        <v>19000000</v>
      </c>
      <c r="R1686" s="0" t="n">
        <f aca="false">LOOKUP(A1686,'budget_gross.tsv'!A$2:A$8468,'budget_gross.tsv'!C$2:C$8468)</f>
        <v>65002019</v>
      </c>
      <c r="S1686" s="1" t="n">
        <f aca="false">R1686-Q1686</f>
        <v>46002019</v>
      </c>
      <c r="T1686" s="2" t="n">
        <f aca="false">Q1686 * 1.14</f>
        <v>21660000</v>
      </c>
      <c r="U1686" s="2" t="n">
        <f aca="false">R1686 * 1.14</f>
        <v>74102301.66</v>
      </c>
      <c r="V1686" s="2" t="n">
        <f aca="false">S1686 * 1.14</f>
        <v>52442301.66</v>
      </c>
      <c r="W1686" s="1" t="n">
        <f aca="false">R1686/Q1686</f>
        <v>3.42115889473684</v>
      </c>
      <c r="X1686" s="3" t="n">
        <v>3</v>
      </c>
    </row>
    <row r="1687" customFormat="false" ht="15" hidden="false" customHeight="false" outlineLevel="0" collapsed="false">
      <c r="A1687" s="0" t="s">
        <v>10874</v>
      </c>
      <c r="B1687" s="0" t="s">
        <v>10875</v>
      </c>
      <c r="C1687" s="0" t="s">
        <v>10876</v>
      </c>
      <c r="D1687" s="0" t="s">
        <v>9153</v>
      </c>
      <c r="E1687" s="0" t="n">
        <v>6.5</v>
      </c>
      <c r="F1687" s="0" t="n">
        <v>52</v>
      </c>
      <c r="G1687" s="5" t="n">
        <v>39973</v>
      </c>
      <c r="H1687" s="0" t="s">
        <v>5104</v>
      </c>
      <c r="I1687" s="0" t="s">
        <v>10877</v>
      </c>
      <c r="J1687" s="6" t="n">
        <v>82837</v>
      </c>
      <c r="K1687" s="0" t="s">
        <v>10878</v>
      </c>
      <c r="L1687" s="5" t="n">
        <v>39857</v>
      </c>
      <c r="M1687" s="0" t="s">
        <v>355</v>
      </c>
      <c r="N1687" s="0" t="s">
        <v>562</v>
      </c>
      <c r="O1687" s="0" t="s">
        <v>90</v>
      </c>
      <c r="P1687" s="0" t="s">
        <v>10879</v>
      </c>
      <c r="Q1687" s="0" t="n">
        <f aca="false">LOOKUP(A1687,'budget_gross.tsv'!A$2:A$8468,'budget_gross.tsv'!B$2:B$8468)</f>
        <v>50000000</v>
      </c>
      <c r="R1687" s="0" t="n">
        <f aca="false">LOOKUP(A1687,'budget_gross.tsv'!A$2:A$8468,'budget_gross.tsv'!C$2:C$8468)</f>
        <v>25450527</v>
      </c>
      <c r="S1687" s="1" t="n">
        <f aca="false">R1687-Q1687</f>
        <v>-24549473</v>
      </c>
      <c r="T1687" s="2" t="n">
        <f aca="false">Q1687 * 1.14</f>
        <v>57000000</v>
      </c>
      <c r="U1687" s="2" t="n">
        <f aca="false">R1687 * 1.14</f>
        <v>29013600.78</v>
      </c>
      <c r="V1687" s="2" t="n">
        <f aca="false">S1687 * 1.14</f>
        <v>-27986399.22</v>
      </c>
      <c r="W1687" s="1" t="n">
        <f aca="false">R1687/Q1687</f>
        <v>0.50901054</v>
      </c>
      <c r="X1687" s="3" t="n">
        <v>1</v>
      </c>
    </row>
    <row r="1688" customFormat="false" ht="15" hidden="false" customHeight="false" outlineLevel="0" collapsed="false">
      <c r="A1688" s="0" t="s">
        <v>10880</v>
      </c>
      <c r="B1688" s="0" t="s">
        <v>10881</v>
      </c>
      <c r="C1688" s="0" t="s">
        <v>10882</v>
      </c>
      <c r="D1688" s="0" t="s">
        <v>9153</v>
      </c>
      <c r="E1688" s="0" t="n">
        <v>6.8</v>
      </c>
      <c r="F1688" s="0" t="n">
        <v>38</v>
      </c>
      <c r="G1688" s="5" t="n">
        <v>39973</v>
      </c>
      <c r="H1688" s="0" t="s">
        <v>2980</v>
      </c>
      <c r="I1688" s="0" t="s">
        <v>10883</v>
      </c>
      <c r="J1688" s="6" t="n">
        <v>20455</v>
      </c>
      <c r="K1688" s="0" t="s">
        <v>9853</v>
      </c>
      <c r="L1688" s="5" t="n">
        <v>39870</v>
      </c>
      <c r="M1688" s="0" t="s">
        <v>756</v>
      </c>
      <c r="N1688" s="0" t="s">
        <v>1700</v>
      </c>
      <c r="O1688" s="0" t="s">
        <v>117</v>
      </c>
      <c r="P1688" s="0" t="s">
        <v>10884</v>
      </c>
      <c r="Q1688" s="0" t="n">
        <f aca="false">LOOKUP(A1688,'budget_gross.tsv'!A$2:A$8468,'budget_gross.tsv'!B$2:B$8468)</f>
        <v>19000000</v>
      </c>
      <c r="R1688" s="0" t="n">
        <f aca="false">LOOKUP(A1688,'budget_gross.tsv'!A$2:A$8468,'budget_gross.tsv'!C$2:C$8468)</f>
        <v>454149</v>
      </c>
      <c r="S1688" s="1" t="n">
        <f aca="false">R1688-Q1688</f>
        <v>-18545851</v>
      </c>
      <c r="T1688" s="2" t="n">
        <f aca="false">Q1688 * 1.14</f>
        <v>21660000</v>
      </c>
      <c r="U1688" s="2" t="n">
        <f aca="false">R1688 * 1.14</f>
        <v>517729.86</v>
      </c>
      <c r="V1688" s="2" t="n">
        <f aca="false">S1688 * 1.14</f>
        <v>-21142270.14</v>
      </c>
      <c r="W1688" s="1" t="n">
        <f aca="false">R1688/Q1688</f>
        <v>0.0239025789473684</v>
      </c>
      <c r="X1688" s="3" t="n">
        <v>1</v>
      </c>
    </row>
    <row r="1689" customFormat="false" ht="15" hidden="false" customHeight="false" outlineLevel="0" collapsed="false">
      <c r="A1689" s="0" t="s">
        <v>10885</v>
      </c>
      <c r="B1689" s="0" t="s">
        <v>10886</v>
      </c>
      <c r="C1689" s="0" t="s">
        <v>10887</v>
      </c>
      <c r="D1689" s="0" t="s">
        <v>9153</v>
      </c>
      <c r="E1689" s="0" t="n">
        <v>7.1</v>
      </c>
      <c r="F1689" s="0" t="n">
        <v>80</v>
      </c>
      <c r="G1689" s="5" t="n">
        <v>39938</v>
      </c>
      <c r="H1689" s="0" t="s">
        <v>663</v>
      </c>
      <c r="I1689" s="0" t="s">
        <v>10888</v>
      </c>
      <c r="J1689" s="6" t="n">
        <v>13276</v>
      </c>
      <c r="K1689" s="0" t="s">
        <v>10889</v>
      </c>
      <c r="L1689" s="5" t="n">
        <v>39878</v>
      </c>
      <c r="M1689" s="0" t="s">
        <v>649</v>
      </c>
      <c r="N1689" s="0" t="s">
        <v>446</v>
      </c>
      <c r="O1689" s="0" t="s">
        <v>8217</v>
      </c>
      <c r="P1689" s="0" t="s">
        <v>10890</v>
      </c>
      <c r="Q1689" s="0" t="n">
        <f aca="false">LOOKUP(A1689,'budget_gross.tsv'!A$2:A$8468,'budget_gross.tsv'!B$2:B$8468)</f>
        <v>200000</v>
      </c>
      <c r="R1689" s="0" t="n">
        <f aca="false">LOOKUP(A1689,'budget_gross.tsv'!A$2:A$8468,'budget_gross.tsv'!C$2:C$8468)</f>
        <v>856942</v>
      </c>
      <c r="S1689" s="1" t="n">
        <f aca="false">R1689-Q1689</f>
        <v>656942</v>
      </c>
      <c r="T1689" s="2" t="n">
        <f aca="false">Q1689 * 1.14</f>
        <v>228000</v>
      </c>
      <c r="U1689" s="2" t="n">
        <f aca="false">R1689 * 1.14</f>
        <v>976913.88</v>
      </c>
      <c r="V1689" s="2" t="n">
        <f aca="false">S1689 * 1.14</f>
        <v>748913.88</v>
      </c>
      <c r="W1689" s="1" t="n">
        <f aca="false">R1689/Q1689</f>
        <v>4.28471</v>
      </c>
      <c r="X1689" s="3" t="n">
        <v>4</v>
      </c>
    </row>
    <row r="1690" customFormat="false" ht="15" hidden="false" customHeight="false" outlineLevel="0" collapsed="false">
      <c r="A1690" s="0" t="s">
        <v>10891</v>
      </c>
      <c r="B1690" s="0" t="s">
        <v>10892</v>
      </c>
      <c r="C1690" s="0" t="s">
        <v>10893</v>
      </c>
      <c r="D1690" s="0" t="s">
        <v>9153</v>
      </c>
      <c r="E1690" s="0" t="n">
        <v>7.6</v>
      </c>
      <c r="F1690" s="0" t="n">
        <v>56</v>
      </c>
      <c r="G1690" s="5" t="n">
        <v>40015</v>
      </c>
      <c r="H1690" s="0" t="s">
        <v>2273</v>
      </c>
      <c r="I1690" s="0" t="s">
        <v>10894</v>
      </c>
      <c r="J1690" s="6" t="n">
        <v>417010</v>
      </c>
      <c r="K1690" s="0" t="s">
        <v>2886</v>
      </c>
      <c r="L1690" s="5" t="n">
        <v>39878</v>
      </c>
      <c r="M1690" s="0" t="s">
        <v>5832</v>
      </c>
      <c r="N1690" s="0" t="s">
        <v>472</v>
      </c>
      <c r="O1690" s="0" t="s">
        <v>6702</v>
      </c>
      <c r="P1690" s="0" t="s">
        <v>10895</v>
      </c>
      <c r="Q1690" s="0" t="n">
        <f aca="false">LOOKUP(A1690,'budget_gross.tsv'!A$2:A$8468,'budget_gross.tsv'!B$2:B$8468)</f>
        <v>130000000</v>
      </c>
      <c r="R1690" s="0" t="n">
        <f aca="false">LOOKUP(A1690,'budget_gross.tsv'!A$2:A$8468,'budget_gross.tsv'!C$2:C$8468)</f>
        <v>107509799</v>
      </c>
      <c r="S1690" s="1" t="n">
        <f aca="false">R1690-Q1690</f>
        <v>-22490201</v>
      </c>
      <c r="T1690" s="2" t="n">
        <f aca="false">Q1690 * 1.14</f>
        <v>148200000</v>
      </c>
      <c r="U1690" s="2" t="n">
        <f aca="false">R1690 * 1.14</f>
        <v>122561170.86</v>
      </c>
      <c r="V1690" s="2" t="n">
        <f aca="false">S1690 * 1.14</f>
        <v>-25638829.14</v>
      </c>
      <c r="W1690" s="1" t="n">
        <f aca="false">R1690/Q1690</f>
        <v>0.826998453846154</v>
      </c>
      <c r="X1690" s="3" t="n">
        <v>1</v>
      </c>
    </row>
    <row r="1691" customFormat="false" ht="15" hidden="false" customHeight="false" outlineLevel="0" collapsed="false">
      <c r="A1691" s="0" t="s">
        <v>10896</v>
      </c>
      <c r="B1691" s="0" t="s">
        <v>10897</v>
      </c>
      <c r="C1691" s="0" t="s">
        <v>10898</v>
      </c>
      <c r="D1691" s="0" t="s">
        <v>9153</v>
      </c>
      <c r="E1691" s="0" t="n">
        <v>5.9</v>
      </c>
      <c r="F1691" s="0" t="n">
        <v>54</v>
      </c>
      <c r="G1691" s="5" t="n">
        <v>40008</v>
      </c>
      <c r="H1691" s="0" t="s">
        <v>10899</v>
      </c>
      <c r="I1691" s="0" t="s">
        <v>10900</v>
      </c>
      <c r="J1691" s="0" t="n">
        <v>624</v>
      </c>
      <c r="K1691" s="0" t="s">
        <v>10901</v>
      </c>
      <c r="L1691" s="5" t="n">
        <v>39878</v>
      </c>
      <c r="M1691" s="0" t="s">
        <v>89</v>
      </c>
      <c r="N1691" s="0" t="s">
        <v>394</v>
      </c>
      <c r="O1691" s="0" t="s">
        <v>3868</v>
      </c>
      <c r="P1691" s="0" t="s">
        <v>10902</v>
      </c>
      <c r="Q1691" s="0" t="n">
        <f aca="false">LOOKUP(A1691,'budget_gross.tsv'!A$2:A$8468,'budget_gross.tsv'!B$2:B$8468)</f>
        <v>1500000</v>
      </c>
      <c r="R1691" s="0" t="n">
        <f aca="false">LOOKUP(A1691,'budget_gross.tsv'!A$2:A$8468,'budget_gross.tsv'!C$2:C$8468)</f>
        <v>28564</v>
      </c>
      <c r="S1691" s="1" t="n">
        <f aca="false">R1691-Q1691</f>
        <v>-1471436</v>
      </c>
      <c r="T1691" s="2" t="n">
        <f aca="false">Q1691 * 1.14</f>
        <v>1710000</v>
      </c>
      <c r="U1691" s="2" t="n">
        <f aca="false">R1691 * 1.14</f>
        <v>32562.96</v>
      </c>
      <c r="V1691" s="2" t="n">
        <f aca="false">S1691 * 1.14</f>
        <v>-1677437.04</v>
      </c>
      <c r="W1691" s="1" t="n">
        <f aca="false">R1691/Q1691</f>
        <v>0.0190426666666667</v>
      </c>
      <c r="X1691" s="3" t="n">
        <v>1</v>
      </c>
    </row>
    <row r="1692" customFormat="false" ht="15" hidden="false" customHeight="false" outlineLevel="0" collapsed="false">
      <c r="A1692" s="0" t="s">
        <v>10903</v>
      </c>
      <c r="B1692" s="0" t="s">
        <v>10904</v>
      </c>
      <c r="C1692" s="0" t="s">
        <v>10905</v>
      </c>
      <c r="D1692" s="0" t="s">
        <v>9153</v>
      </c>
      <c r="E1692" s="0" t="n">
        <v>6.6</v>
      </c>
      <c r="F1692" s="0" t="n">
        <v>42</v>
      </c>
      <c r="G1692" s="5" t="n">
        <v>40043</v>
      </c>
      <c r="H1692" s="0" t="s">
        <v>4739</v>
      </c>
      <c r="I1692" s="0" t="s">
        <v>10906</v>
      </c>
      <c r="J1692" s="6" t="n">
        <v>72631</v>
      </c>
      <c r="K1692" s="0" t="s">
        <v>10907</v>
      </c>
      <c r="L1692" s="5" t="n">
        <v>39885</v>
      </c>
      <c r="M1692" s="0" t="s">
        <v>879</v>
      </c>
      <c r="N1692" s="0" t="s">
        <v>10908</v>
      </c>
      <c r="O1692" s="0" t="s">
        <v>158</v>
      </c>
      <c r="P1692" s="0" t="s">
        <v>10909</v>
      </c>
      <c r="Q1692" s="0" t="n">
        <f aca="false">LOOKUP(A1692,'budget_gross.tsv'!A$2:A$8468,'budget_gross.tsv'!B$2:B$8468)</f>
        <v>15000000</v>
      </c>
      <c r="R1692" s="0" t="n">
        <f aca="false">LOOKUP(A1692,'budget_gross.tsv'!A$2:A$8468,'budget_gross.tsv'!C$2:C$8468)</f>
        <v>32721635</v>
      </c>
      <c r="S1692" s="1" t="n">
        <f aca="false">R1692-Q1692</f>
        <v>17721635</v>
      </c>
      <c r="T1692" s="2" t="n">
        <f aca="false">Q1692 * 1.14</f>
        <v>17100000</v>
      </c>
      <c r="U1692" s="2" t="n">
        <f aca="false">R1692 * 1.14</f>
        <v>37302663.9</v>
      </c>
      <c r="V1692" s="2" t="n">
        <f aca="false">S1692 * 1.14</f>
        <v>20202663.9</v>
      </c>
      <c r="W1692" s="1" t="n">
        <f aca="false">R1692/Q1692</f>
        <v>2.18144233333333</v>
      </c>
      <c r="X1692" s="3" t="n">
        <v>3</v>
      </c>
    </row>
    <row r="1693" customFormat="false" ht="15" hidden="false" customHeight="false" outlineLevel="0" collapsed="false">
      <c r="A1693" s="0" t="s">
        <v>10910</v>
      </c>
      <c r="B1693" s="0" t="s">
        <v>10911</v>
      </c>
      <c r="C1693" s="0" t="s">
        <v>10912</v>
      </c>
      <c r="D1693" s="0" t="s">
        <v>9153</v>
      </c>
      <c r="E1693" s="0" t="n">
        <v>5</v>
      </c>
      <c r="F1693" s="0" t="n">
        <v>7</v>
      </c>
      <c r="G1693" s="5" t="n">
        <v>40022</v>
      </c>
      <c r="H1693" s="0" t="s">
        <v>95</v>
      </c>
      <c r="I1693" s="0" t="s">
        <v>10913</v>
      </c>
      <c r="J1693" s="6" t="n">
        <v>19001</v>
      </c>
      <c r="K1693" s="0" t="s">
        <v>10914</v>
      </c>
      <c r="L1693" s="5" t="n">
        <v>39885</v>
      </c>
      <c r="M1693" s="0" t="s">
        <v>427</v>
      </c>
      <c r="N1693" s="0" t="s">
        <v>428</v>
      </c>
      <c r="O1693" s="0" t="s">
        <v>290</v>
      </c>
      <c r="P1693" s="0" t="s">
        <v>10915</v>
      </c>
      <c r="Q1693" s="0" t="n">
        <f aca="false">LOOKUP(A1693,'budget_gross.tsv'!A$2:A$8468,'budget_gross.tsv'!B$2:B$8468)</f>
        <v>6000000</v>
      </c>
      <c r="R1693" s="0" t="n">
        <f aca="false">LOOKUP(A1693,'budget_gross.tsv'!A$2:A$8468,'budget_gross.tsv'!C$2:C$8468)</f>
        <v>4542775</v>
      </c>
      <c r="S1693" s="1" t="n">
        <f aca="false">R1693-Q1693</f>
        <v>-1457225</v>
      </c>
      <c r="T1693" s="2" t="n">
        <f aca="false">Q1693 * 1.14</f>
        <v>6840000</v>
      </c>
      <c r="U1693" s="2" t="n">
        <f aca="false">R1693 * 1.14</f>
        <v>5178763.5</v>
      </c>
      <c r="V1693" s="2" t="n">
        <f aca="false">S1693 * 1.14</f>
        <v>-1661236.5</v>
      </c>
      <c r="W1693" s="1" t="n">
        <f aca="false">R1693/Q1693</f>
        <v>0.757129166666667</v>
      </c>
      <c r="X1693" s="3" t="n">
        <v>1</v>
      </c>
    </row>
    <row r="1694" customFormat="false" ht="15" hidden="false" customHeight="false" outlineLevel="0" collapsed="false">
      <c r="A1694" s="0" t="s">
        <v>10916</v>
      </c>
      <c r="B1694" s="0" t="s">
        <v>10917</v>
      </c>
      <c r="C1694" s="0" t="s">
        <v>10918</v>
      </c>
      <c r="D1694" s="0" t="s">
        <v>9153</v>
      </c>
      <c r="E1694" s="0" t="n">
        <v>7.1</v>
      </c>
      <c r="F1694" s="0" t="n">
        <v>74</v>
      </c>
      <c r="G1694" s="5" t="n">
        <v>39994</v>
      </c>
      <c r="H1694" s="0" t="s">
        <v>3192</v>
      </c>
      <c r="I1694" s="0" t="s">
        <v>10919</v>
      </c>
      <c r="J1694" s="6" t="n">
        <v>31389</v>
      </c>
      <c r="K1694" s="0" t="s">
        <v>9074</v>
      </c>
      <c r="L1694" s="5" t="n">
        <v>39892</v>
      </c>
      <c r="M1694" s="0" t="s">
        <v>879</v>
      </c>
      <c r="N1694" s="0" t="s">
        <v>394</v>
      </c>
      <c r="O1694" s="0" t="s">
        <v>5883</v>
      </c>
      <c r="P1694" s="0" t="s">
        <v>10920</v>
      </c>
      <c r="Q1694" s="0" t="n">
        <f aca="false">LOOKUP(A1694,'budget_gross.tsv'!A$2:A$8468,'budget_gross.tsv'!B$2:B$8468)</f>
        <v>12000000</v>
      </c>
      <c r="R1694" s="0" t="n">
        <f aca="false">LOOKUP(A1694,'budget_gross.tsv'!A$2:A$8468,'budget_gross.tsv'!C$2:C$8468)</f>
        <v>3148482</v>
      </c>
      <c r="S1694" s="1" t="n">
        <f aca="false">R1694-Q1694</f>
        <v>-8851518</v>
      </c>
      <c r="T1694" s="2" t="n">
        <f aca="false">Q1694 * 1.14</f>
        <v>13680000</v>
      </c>
      <c r="U1694" s="2" t="n">
        <f aca="false">R1694 * 1.14</f>
        <v>3589269.48</v>
      </c>
      <c r="V1694" s="2" t="n">
        <f aca="false">S1694 * 1.14</f>
        <v>-10090730.52</v>
      </c>
      <c r="W1694" s="1" t="n">
        <f aca="false">R1694/Q1694</f>
        <v>0.2623735</v>
      </c>
      <c r="X1694" s="3" t="n">
        <v>1</v>
      </c>
    </row>
    <row r="1695" customFormat="false" ht="15" hidden="false" customHeight="false" outlineLevel="0" collapsed="false">
      <c r="A1695" s="0" t="s">
        <v>10921</v>
      </c>
      <c r="B1695" s="0" t="s">
        <v>10922</v>
      </c>
      <c r="C1695" s="0" t="s">
        <v>10923</v>
      </c>
      <c r="D1695" s="0" t="s">
        <v>9153</v>
      </c>
      <c r="E1695" s="0" t="n">
        <v>5.9</v>
      </c>
      <c r="F1695" s="0" t="n">
        <v>26</v>
      </c>
      <c r="G1695" s="5" t="n">
        <v>39847</v>
      </c>
      <c r="H1695" s="0" t="s">
        <v>10924</v>
      </c>
      <c r="I1695" s="0" t="s">
        <v>10925</v>
      </c>
      <c r="J1695" s="6" t="n">
        <v>1607</v>
      </c>
      <c r="K1695" s="0" t="s">
        <v>10926</v>
      </c>
      <c r="L1695" s="5" t="n">
        <v>39898</v>
      </c>
      <c r="M1695" s="0" t="s">
        <v>197</v>
      </c>
      <c r="N1695" s="0" t="s">
        <v>428</v>
      </c>
      <c r="O1695" s="0" t="s">
        <v>28</v>
      </c>
      <c r="P1695" s="0" t="s">
        <v>10927</v>
      </c>
      <c r="Q1695" s="0" t="n">
        <f aca="false">LOOKUP(A1695,'budget_gross.tsv'!A$2:A$8468,'budget_gross.tsv'!B$2:B$8468)</f>
        <v>1100000</v>
      </c>
      <c r="R1695" s="0" t="n">
        <f aca="false">LOOKUP(A1695,'budget_gross.tsv'!A$2:A$8468,'budget_gross.tsv'!C$2:C$8468)</f>
        <v>350801</v>
      </c>
      <c r="S1695" s="1" t="n">
        <f aca="false">R1695-Q1695</f>
        <v>-749199</v>
      </c>
      <c r="T1695" s="2" t="n">
        <f aca="false">Q1695 * 1.14</f>
        <v>1254000</v>
      </c>
      <c r="U1695" s="2" t="n">
        <f aca="false">R1695 * 1.14</f>
        <v>399913.14</v>
      </c>
      <c r="V1695" s="2" t="n">
        <f aca="false">S1695 * 1.14</f>
        <v>-854086.86</v>
      </c>
      <c r="W1695" s="1" t="n">
        <f aca="false">R1695/Q1695</f>
        <v>0.31891</v>
      </c>
      <c r="X1695" s="3" t="n">
        <v>1</v>
      </c>
    </row>
    <row r="1696" customFormat="false" ht="15" hidden="false" customHeight="false" outlineLevel="0" collapsed="false">
      <c r="A1696" s="0" t="s">
        <v>10928</v>
      </c>
      <c r="B1696" s="0" t="s">
        <v>10929</v>
      </c>
      <c r="C1696" s="0" t="s">
        <v>10930</v>
      </c>
      <c r="D1696" s="0" t="s">
        <v>9153</v>
      </c>
      <c r="E1696" s="0" t="n">
        <v>7.6</v>
      </c>
      <c r="F1696" s="0" t="n">
        <v>81</v>
      </c>
      <c r="G1696" s="5" t="n">
        <v>40232</v>
      </c>
      <c r="H1696" s="0" t="s">
        <v>2987</v>
      </c>
      <c r="I1696" s="0" t="s">
        <v>10931</v>
      </c>
      <c r="J1696" s="6" t="n">
        <v>34840</v>
      </c>
      <c r="K1696" s="0" t="s">
        <v>10932</v>
      </c>
      <c r="L1696" s="5" t="n">
        <v>39899</v>
      </c>
      <c r="M1696" s="0" t="s">
        <v>375</v>
      </c>
      <c r="N1696" s="0" t="s">
        <v>2478</v>
      </c>
      <c r="O1696" s="0" t="s">
        <v>34</v>
      </c>
      <c r="P1696" s="0" t="s">
        <v>10933</v>
      </c>
      <c r="Q1696" s="0" t="n">
        <f aca="false">LOOKUP(A1696,'budget_gross.tsv'!A$2:A$8468,'budget_gross.tsv'!B$2:B$8468)</f>
        <v>10000000</v>
      </c>
      <c r="R1696" s="0" t="n">
        <f aca="false">LOOKUP(A1696,'budget_gross.tsv'!A$2:A$8468,'budget_gross.tsv'!C$2:C$8468)</f>
        <v>449558</v>
      </c>
      <c r="S1696" s="1" t="n">
        <f aca="false">R1696-Q1696</f>
        <v>-9550442</v>
      </c>
      <c r="T1696" s="2" t="n">
        <f aca="false">Q1696 * 1.14</f>
        <v>11400000</v>
      </c>
      <c r="U1696" s="2" t="n">
        <f aca="false">R1696 * 1.14</f>
        <v>512496.12</v>
      </c>
      <c r="V1696" s="2" t="n">
        <f aca="false">S1696 * 1.14</f>
        <v>-10887503.88</v>
      </c>
      <c r="W1696" s="1" t="n">
        <f aca="false">R1696/Q1696</f>
        <v>0.0449558</v>
      </c>
      <c r="X1696" s="3" t="n">
        <v>1</v>
      </c>
    </row>
    <row r="1697" customFormat="false" ht="15" hidden="false" customHeight="false" outlineLevel="0" collapsed="false">
      <c r="A1697" s="0" t="s">
        <v>10934</v>
      </c>
      <c r="B1697" s="0" t="s">
        <v>10935</v>
      </c>
      <c r="C1697" s="0" t="s">
        <v>10936</v>
      </c>
      <c r="D1697" s="0" t="s">
        <v>9153</v>
      </c>
      <c r="E1697" s="0" t="n">
        <v>6.9</v>
      </c>
      <c r="F1697" s="0" t="n">
        <v>61</v>
      </c>
      <c r="G1697" s="5" t="n">
        <v>40050</v>
      </c>
      <c r="H1697" s="0" t="s">
        <v>5018</v>
      </c>
      <c r="I1697" s="0" t="s">
        <v>10937</v>
      </c>
      <c r="J1697" s="6" t="n">
        <v>63395</v>
      </c>
      <c r="K1697" s="0" t="s">
        <v>10938</v>
      </c>
      <c r="L1697" s="5" t="n">
        <v>39920</v>
      </c>
      <c r="M1697" s="0" t="s">
        <v>1512</v>
      </c>
      <c r="N1697" s="0" t="s">
        <v>356</v>
      </c>
      <c r="O1697" s="0" t="s">
        <v>1630</v>
      </c>
      <c r="P1697" s="0" t="s">
        <v>10939</v>
      </c>
      <c r="Q1697" s="0" t="n">
        <f aca="false">LOOKUP(A1697,'budget_gross.tsv'!A$2:A$8468,'budget_gross.tsv'!B$2:B$8468)</f>
        <v>8000000</v>
      </c>
      <c r="R1697" s="0" t="n">
        <f aca="false">LOOKUP(A1697,'budget_gross.tsv'!A$2:A$8468,'budget_gross.tsv'!C$2:C$8468)</f>
        <v>12062558</v>
      </c>
      <c r="S1697" s="1" t="n">
        <f aca="false">R1697-Q1697</f>
        <v>4062558</v>
      </c>
      <c r="T1697" s="2" t="n">
        <f aca="false">Q1697 * 1.14</f>
        <v>9120000</v>
      </c>
      <c r="U1697" s="2" t="n">
        <f aca="false">R1697 * 1.14</f>
        <v>13751316.12</v>
      </c>
      <c r="V1697" s="2" t="n">
        <f aca="false">S1697 * 1.14</f>
        <v>4631316.12</v>
      </c>
      <c r="W1697" s="1" t="n">
        <f aca="false">R1697/Q1697</f>
        <v>1.50781975</v>
      </c>
      <c r="X1697" s="3" t="n">
        <v>2</v>
      </c>
    </row>
    <row r="1698" customFormat="false" ht="15" hidden="false" customHeight="false" outlineLevel="0" collapsed="false">
      <c r="A1698" s="0" t="s">
        <v>10940</v>
      </c>
      <c r="B1698" s="0" t="s">
        <v>10941</v>
      </c>
      <c r="C1698" s="0" t="s">
        <v>10942</v>
      </c>
      <c r="D1698" s="0" t="s">
        <v>9153</v>
      </c>
      <c r="E1698" s="0" t="n">
        <v>6.2</v>
      </c>
      <c r="F1698" s="0" t="n">
        <v>41</v>
      </c>
      <c r="G1698" s="5" t="n">
        <v>40064</v>
      </c>
      <c r="H1698" s="0" t="s">
        <v>2742</v>
      </c>
      <c r="I1698" s="0" t="s">
        <v>10943</v>
      </c>
      <c r="J1698" s="6" t="n">
        <v>120535</v>
      </c>
      <c r="K1698" s="0" t="s">
        <v>10944</v>
      </c>
      <c r="L1698" s="5" t="n">
        <v>39920</v>
      </c>
      <c r="M1698" s="0" t="s">
        <v>214</v>
      </c>
      <c r="N1698" s="0" t="s">
        <v>817</v>
      </c>
      <c r="O1698" s="0" t="s">
        <v>1167</v>
      </c>
      <c r="P1698" s="0" t="s">
        <v>10945</v>
      </c>
      <c r="Q1698" s="0" t="n">
        <f aca="false">LOOKUP(A1698,'budget_gross.tsv'!A$2:A$8468,'budget_gross.tsv'!B$2:B$8468)</f>
        <v>20000000</v>
      </c>
      <c r="R1698" s="0" t="n">
        <f aca="false">LOOKUP(A1698,'budget_gross.tsv'!A$2:A$8468,'budget_gross.tsv'!C$2:C$8468)</f>
        <v>13630226</v>
      </c>
      <c r="S1698" s="1" t="n">
        <f aca="false">R1698-Q1698</f>
        <v>-6369774</v>
      </c>
      <c r="T1698" s="2" t="n">
        <f aca="false">Q1698 * 1.14</f>
        <v>22800000</v>
      </c>
      <c r="U1698" s="2" t="n">
        <f aca="false">R1698 * 1.14</f>
        <v>15538457.64</v>
      </c>
      <c r="V1698" s="2" t="n">
        <f aca="false">S1698 * 1.14</f>
        <v>-7261542.36</v>
      </c>
      <c r="W1698" s="1" t="n">
        <f aca="false">R1698/Q1698</f>
        <v>0.6815113</v>
      </c>
      <c r="X1698" s="3" t="n">
        <v>1</v>
      </c>
    </row>
    <row r="1699" customFormat="false" ht="15" hidden="false" customHeight="false" outlineLevel="0" collapsed="false">
      <c r="A1699" s="0" t="s">
        <v>10946</v>
      </c>
      <c r="B1699" s="0" t="s">
        <v>10947</v>
      </c>
      <c r="C1699" s="0" t="s">
        <v>10948</v>
      </c>
      <c r="D1699" s="0" t="s">
        <v>9153</v>
      </c>
      <c r="E1699" s="0" t="n">
        <v>6.2</v>
      </c>
      <c r="F1699" s="0" t="n">
        <v>40</v>
      </c>
      <c r="G1699" s="5" t="n">
        <v>39934</v>
      </c>
      <c r="H1699" s="0" t="s">
        <v>10320</v>
      </c>
      <c r="I1699" s="0" t="s">
        <v>10949</v>
      </c>
      <c r="J1699" s="6" t="n">
        <v>5970</v>
      </c>
      <c r="K1699" s="0" t="s">
        <v>10950</v>
      </c>
      <c r="L1699" s="5" t="n">
        <v>39920</v>
      </c>
      <c r="M1699" s="0" t="s">
        <v>60</v>
      </c>
      <c r="N1699" s="0" t="s">
        <v>9402</v>
      </c>
      <c r="O1699" s="0" t="s">
        <v>290</v>
      </c>
      <c r="P1699" s="0" t="s">
        <v>10951</v>
      </c>
      <c r="Q1699" s="0" t="n">
        <f aca="false">LOOKUP(A1699,'budget_gross.tsv'!A$2:A$8468,'budget_gross.tsv'!B$2:B$8468)</f>
        <v>15000000</v>
      </c>
      <c r="R1699" s="0" t="n">
        <f aca="false">LOOKUP(A1699,'budget_gross.tsv'!A$2:A$8468,'budget_gross.tsv'!C$2:C$8468)</f>
        <v>23091</v>
      </c>
      <c r="S1699" s="1" t="n">
        <f aca="false">R1699-Q1699</f>
        <v>-14976909</v>
      </c>
      <c r="T1699" s="2" t="n">
        <f aca="false">Q1699 * 1.14</f>
        <v>17100000</v>
      </c>
      <c r="U1699" s="2" t="n">
        <f aca="false">R1699 * 1.14</f>
        <v>26323.74</v>
      </c>
      <c r="V1699" s="2" t="n">
        <f aca="false">S1699 * 1.14</f>
        <v>-17073676.26</v>
      </c>
      <c r="W1699" s="1" t="n">
        <f aca="false">R1699/Q1699</f>
        <v>0.0015394</v>
      </c>
      <c r="X1699" s="3" t="n">
        <v>1</v>
      </c>
    </row>
    <row r="1700" customFormat="false" ht="15" hidden="false" customHeight="false" outlineLevel="0" collapsed="false">
      <c r="A1700" s="0" t="s">
        <v>10952</v>
      </c>
      <c r="B1700" s="0" t="s">
        <v>10953</v>
      </c>
      <c r="C1700" s="0" t="s">
        <v>10954</v>
      </c>
      <c r="D1700" s="0" t="s">
        <v>9153</v>
      </c>
      <c r="E1700" s="0" t="n">
        <v>7.7</v>
      </c>
      <c r="F1700" s="0" t="n">
        <v>85</v>
      </c>
      <c r="G1700" s="5" t="n">
        <v>40841</v>
      </c>
      <c r="H1700" s="0" t="s">
        <v>10955</v>
      </c>
      <c r="I1700" s="0" t="s">
        <v>10956</v>
      </c>
      <c r="J1700" s="6" t="n">
        <v>8873</v>
      </c>
      <c r="K1700" s="0" t="s">
        <v>10957</v>
      </c>
      <c r="L1700" s="5" t="n">
        <v>39925</v>
      </c>
      <c r="M1700" s="0" t="s">
        <v>577</v>
      </c>
      <c r="N1700" s="0" t="s">
        <v>366</v>
      </c>
      <c r="O1700" s="0" t="s">
        <v>974</v>
      </c>
      <c r="P1700" s="0" t="s">
        <v>10958</v>
      </c>
      <c r="Q1700" s="0" t="n">
        <f aca="false">LOOKUP(A1700,'budget_gross.tsv'!A$2:A$8468,'budget_gross.tsv'!B$2:B$8468)</f>
        <v>12000000</v>
      </c>
      <c r="R1700" s="0" t="n">
        <f aca="false">LOOKUP(A1700,'budget_gross.tsv'!A$2:A$8468,'budget_gross.tsv'!C$2:C$8468)</f>
        <v>119922</v>
      </c>
      <c r="S1700" s="1" t="n">
        <f aca="false">R1700-Q1700</f>
        <v>-11880078</v>
      </c>
      <c r="T1700" s="2" t="n">
        <f aca="false">Q1700 * 1.14</f>
        <v>13680000</v>
      </c>
      <c r="U1700" s="2" t="n">
        <f aca="false">R1700 * 1.14</f>
        <v>136711.08</v>
      </c>
      <c r="V1700" s="2" t="n">
        <f aca="false">S1700 * 1.14</f>
        <v>-13543288.92</v>
      </c>
      <c r="W1700" s="1" t="n">
        <f aca="false">R1700/Q1700</f>
        <v>0.0099935</v>
      </c>
      <c r="X1700" s="3" t="n">
        <v>1</v>
      </c>
    </row>
    <row r="1701" customFormat="false" ht="15" hidden="false" customHeight="false" outlineLevel="0" collapsed="false">
      <c r="A1701" s="0" t="s">
        <v>10959</v>
      </c>
      <c r="B1701" s="0" t="s">
        <v>10960</v>
      </c>
      <c r="C1701" s="0" t="s">
        <v>10961</v>
      </c>
      <c r="D1701" s="0" t="s">
        <v>9153</v>
      </c>
      <c r="E1701" s="0" t="n">
        <v>6.3</v>
      </c>
      <c r="F1701" s="0" t="n">
        <v>64</v>
      </c>
      <c r="G1701" s="5" t="n">
        <v>39963</v>
      </c>
      <c r="H1701" s="0" t="s">
        <v>2987</v>
      </c>
      <c r="I1701" s="0" t="s">
        <v>10962</v>
      </c>
      <c r="J1701" s="6" t="n">
        <v>2868</v>
      </c>
      <c r="K1701" s="0" t="s">
        <v>10963</v>
      </c>
      <c r="L1701" s="5" t="n">
        <v>39927</v>
      </c>
      <c r="M1701" s="0" t="s">
        <v>249</v>
      </c>
      <c r="N1701" s="0" t="s">
        <v>394</v>
      </c>
      <c r="O1701" s="0" t="s">
        <v>395</v>
      </c>
      <c r="P1701" s="0" t="s">
        <v>10964</v>
      </c>
      <c r="Q1701" s="0" t="n">
        <f aca="false">LOOKUP(A1701,'budget_gross.tsv'!A$2:A$8468,'budget_gross.tsv'!B$2:B$8468)</f>
        <v>4700000</v>
      </c>
      <c r="R1701" s="0" t="n">
        <f aca="false">LOOKUP(A1701,'budget_gross.tsv'!A$2:A$8468,'budget_gross.tsv'!C$2:C$8468)</f>
        <v>293614</v>
      </c>
      <c r="S1701" s="1" t="n">
        <f aca="false">R1701-Q1701</f>
        <v>-4406386</v>
      </c>
      <c r="T1701" s="2" t="n">
        <f aca="false">Q1701 * 1.14</f>
        <v>5358000</v>
      </c>
      <c r="U1701" s="2" t="n">
        <f aca="false">R1701 * 1.14</f>
        <v>334719.96</v>
      </c>
      <c r="V1701" s="2" t="n">
        <f aca="false">S1701 * 1.14</f>
        <v>-5023280.04</v>
      </c>
      <c r="W1701" s="1" t="n">
        <f aca="false">R1701/Q1701</f>
        <v>0.0624710638297872</v>
      </c>
      <c r="X1701" s="3" t="n">
        <v>1</v>
      </c>
    </row>
    <row r="1702" customFormat="false" ht="15" hidden="false" customHeight="false" outlineLevel="0" collapsed="false">
      <c r="A1702" s="0" t="s">
        <v>10965</v>
      </c>
      <c r="B1702" s="0" t="s">
        <v>10966</v>
      </c>
      <c r="C1702" s="0" t="s">
        <v>10967</v>
      </c>
      <c r="D1702" s="0" t="s">
        <v>9153</v>
      </c>
      <c r="E1702" s="0" t="n">
        <v>5.1</v>
      </c>
      <c r="F1702" s="0" t="n">
        <v>20</v>
      </c>
      <c r="G1702" s="5" t="n">
        <v>40050</v>
      </c>
      <c r="H1702" s="0" t="s">
        <v>10968</v>
      </c>
      <c r="I1702" s="0" t="s">
        <v>10969</v>
      </c>
      <c r="J1702" s="6" t="n">
        <v>14713</v>
      </c>
      <c r="K1702" s="0" t="s">
        <v>10970</v>
      </c>
      <c r="L1702" s="5" t="n">
        <v>39927</v>
      </c>
      <c r="M1702" s="0" t="s">
        <v>375</v>
      </c>
      <c r="N1702" s="0" t="s">
        <v>4949</v>
      </c>
      <c r="O1702" s="0" t="s">
        <v>28</v>
      </c>
      <c r="P1702" s="0" t="s">
        <v>10971</v>
      </c>
      <c r="Q1702" s="0" t="n">
        <f aca="false">LOOKUP(A1702,'budget_gross.tsv'!A$2:A$8468,'budget_gross.tsv'!B$2:B$8468)</f>
        <v>18000000</v>
      </c>
      <c r="R1702" s="0" t="n">
        <f aca="false">LOOKUP(A1702,'budget_gross.tsv'!A$2:A$8468,'budget_gross.tsv'!C$2:C$8468)</f>
        <v>300000</v>
      </c>
      <c r="S1702" s="1" t="n">
        <f aca="false">R1702-Q1702</f>
        <v>-17700000</v>
      </c>
      <c r="T1702" s="2" t="n">
        <f aca="false">Q1702 * 1.14</f>
        <v>20520000</v>
      </c>
      <c r="U1702" s="2" t="n">
        <f aca="false">R1702 * 1.14</f>
        <v>342000</v>
      </c>
      <c r="V1702" s="2" t="n">
        <f aca="false">S1702 * 1.14</f>
        <v>-20178000</v>
      </c>
      <c r="W1702" s="1" t="n">
        <f aca="false">R1702/Q1702</f>
        <v>0.0166666666666667</v>
      </c>
      <c r="X1702" s="3" t="n">
        <v>1</v>
      </c>
    </row>
    <row r="1703" customFormat="false" ht="15" hidden="false" customHeight="false" outlineLevel="0" collapsed="false">
      <c r="A1703" s="0" t="s">
        <v>10972</v>
      </c>
      <c r="B1703" s="0" t="s">
        <v>10973</v>
      </c>
      <c r="C1703" s="0" t="s">
        <v>10974</v>
      </c>
      <c r="D1703" s="0" t="s">
        <v>9153</v>
      </c>
      <c r="E1703" s="0" t="n">
        <v>7.2</v>
      </c>
      <c r="F1703" s="0" t="n">
        <v>73</v>
      </c>
      <c r="G1703" s="5" t="n">
        <v>40134</v>
      </c>
      <c r="H1703" s="0" t="s">
        <v>1432</v>
      </c>
      <c r="I1703" s="0" t="s">
        <v>10975</v>
      </c>
      <c r="J1703" s="6" t="n">
        <v>33789</v>
      </c>
      <c r="K1703" s="0" t="s">
        <v>2016</v>
      </c>
      <c r="L1703" s="5" t="n">
        <v>39933</v>
      </c>
      <c r="M1703" s="0" t="s">
        <v>577</v>
      </c>
      <c r="N1703" s="0" t="s">
        <v>10976</v>
      </c>
      <c r="O1703" s="0" t="s">
        <v>10977</v>
      </c>
      <c r="P1703" s="0" t="s">
        <v>10978</v>
      </c>
      <c r="Q1703" s="0" t="n">
        <f aca="false">LOOKUP(A1703,'budget_gross.tsv'!A$2:A$8468,'budget_gross.tsv'!B$2:B$8468)</f>
        <v>5000000</v>
      </c>
      <c r="R1703" s="0" t="n">
        <f aca="false">LOOKUP(A1703,'budget_gross.tsv'!A$2:A$8468,'budget_gross.tsv'!C$2:C$8468)</f>
        <v>296441</v>
      </c>
      <c r="S1703" s="1" t="n">
        <f aca="false">R1703-Q1703</f>
        <v>-4703559</v>
      </c>
      <c r="T1703" s="2" t="n">
        <f aca="false">Q1703 * 1.14</f>
        <v>5700000</v>
      </c>
      <c r="U1703" s="2" t="n">
        <f aca="false">R1703 * 1.14</f>
        <v>337942.74</v>
      </c>
      <c r="V1703" s="2" t="n">
        <f aca="false">S1703 * 1.14</f>
        <v>-5362057.26</v>
      </c>
      <c r="W1703" s="1" t="n">
        <f aca="false">R1703/Q1703</f>
        <v>0.0592882</v>
      </c>
      <c r="X1703" s="3" t="n">
        <v>1</v>
      </c>
    </row>
    <row r="1704" customFormat="false" ht="15" hidden="false" customHeight="false" outlineLevel="0" collapsed="false">
      <c r="A1704" s="0" t="s">
        <v>10979</v>
      </c>
      <c r="B1704" s="0" t="s">
        <v>10980</v>
      </c>
      <c r="C1704" s="0" t="s">
        <v>10981</v>
      </c>
      <c r="D1704" s="0" t="s">
        <v>9153</v>
      </c>
      <c r="E1704" s="0" t="n">
        <v>5.8</v>
      </c>
      <c r="F1704" s="0" t="n">
        <v>46</v>
      </c>
      <c r="G1704" s="5" t="n">
        <v>40071</v>
      </c>
      <c r="H1704" s="0" t="s">
        <v>2377</v>
      </c>
      <c r="I1704" s="0" t="s">
        <v>10982</v>
      </c>
      <c r="J1704" s="6" t="n">
        <v>8533</v>
      </c>
      <c r="K1704" s="0" t="s">
        <v>10983</v>
      </c>
      <c r="L1704" s="5" t="n">
        <v>39941</v>
      </c>
      <c r="M1704" s="0" t="s">
        <v>70</v>
      </c>
      <c r="N1704" s="0" t="s">
        <v>634</v>
      </c>
      <c r="O1704" s="0" t="s">
        <v>28</v>
      </c>
      <c r="P1704" s="0" t="s">
        <v>10984</v>
      </c>
      <c r="Q1704" s="0" t="n">
        <f aca="false">LOOKUP(A1704,'budget_gross.tsv'!A$2:A$8468,'budget_gross.tsv'!B$2:B$8468)</f>
        <v>3000000</v>
      </c>
      <c r="R1704" s="0" t="n">
        <f aca="false">LOOKUP(A1704,'budget_gross.tsv'!A$2:A$8468,'budget_gross.tsv'!C$2:C$8468)</f>
        <v>10017041</v>
      </c>
      <c r="S1704" s="1" t="n">
        <f aca="false">R1704-Q1704</f>
        <v>7017041</v>
      </c>
      <c r="T1704" s="2" t="n">
        <f aca="false">Q1704 * 1.14</f>
        <v>3420000</v>
      </c>
      <c r="U1704" s="2" t="n">
        <f aca="false">R1704 * 1.14</f>
        <v>11419426.74</v>
      </c>
      <c r="V1704" s="2" t="n">
        <f aca="false">S1704 * 1.14</f>
        <v>7999426.74</v>
      </c>
      <c r="W1704" s="1" t="n">
        <f aca="false">R1704/Q1704</f>
        <v>3.33901366666667</v>
      </c>
      <c r="X1704" s="3" t="n">
        <v>3</v>
      </c>
    </row>
    <row r="1705" customFormat="false" ht="15" hidden="false" customHeight="false" outlineLevel="0" collapsed="false">
      <c r="A1705" s="0" t="s">
        <v>10985</v>
      </c>
      <c r="B1705" s="0" t="s">
        <v>10986</v>
      </c>
      <c r="C1705" s="0" t="s">
        <v>10987</v>
      </c>
      <c r="D1705" s="0" t="s">
        <v>9153</v>
      </c>
      <c r="E1705" s="0" t="n">
        <v>5.3</v>
      </c>
      <c r="F1705" s="0" t="n">
        <v>28</v>
      </c>
      <c r="G1705" s="5" t="n">
        <v>40106</v>
      </c>
      <c r="H1705" s="0" t="s">
        <v>5797</v>
      </c>
      <c r="I1705" s="0" t="s">
        <v>10988</v>
      </c>
      <c r="J1705" s="6" t="n">
        <v>13523</v>
      </c>
      <c r="K1705" s="0" t="s">
        <v>10989</v>
      </c>
      <c r="L1705" s="5" t="n">
        <v>39968</v>
      </c>
      <c r="M1705" s="0" t="s">
        <v>1512</v>
      </c>
      <c r="N1705" s="0" t="s">
        <v>2010</v>
      </c>
      <c r="O1705" s="0" t="s">
        <v>28</v>
      </c>
      <c r="P1705" s="0" t="s">
        <v>10990</v>
      </c>
      <c r="Q1705" s="0" t="n">
        <f aca="false">LOOKUP(A1705,'budget_gross.tsv'!A$2:A$8468,'budget_gross.tsv'!B$2:B$8468)</f>
        <v>30000000</v>
      </c>
      <c r="R1705" s="0" t="n">
        <f aca="false">LOOKUP(A1705,'budget_gross.tsv'!A$2:A$8468,'budget_gross.tsv'!C$2:C$8468)</f>
        <v>256681</v>
      </c>
      <c r="S1705" s="1" t="n">
        <f aca="false">R1705-Q1705</f>
        <v>-29743319</v>
      </c>
      <c r="T1705" s="2" t="n">
        <f aca="false">Q1705 * 1.14</f>
        <v>34200000</v>
      </c>
      <c r="U1705" s="2" t="n">
        <f aca="false">R1705 * 1.14</f>
        <v>292616.34</v>
      </c>
      <c r="V1705" s="2" t="n">
        <f aca="false">S1705 * 1.14</f>
        <v>-33907383.66</v>
      </c>
      <c r="W1705" s="1" t="n">
        <f aca="false">R1705/Q1705</f>
        <v>0.00855603333333333</v>
      </c>
      <c r="X1705" s="3" t="n">
        <v>1</v>
      </c>
    </row>
    <row r="1706" customFormat="false" ht="15" hidden="false" customHeight="false" outlineLevel="0" collapsed="false">
      <c r="A1706" s="0" t="s">
        <v>10991</v>
      </c>
      <c r="B1706" s="0" t="s">
        <v>10992</v>
      </c>
      <c r="C1706" s="0" t="s">
        <v>10993</v>
      </c>
      <c r="D1706" s="0" t="s">
        <v>9153</v>
      </c>
      <c r="E1706" s="0" t="n">
        <v>7.8</v>
      </c>
      <c r="F1706" s="0" t="n">
        <v>73</v>
      </c>
      <c r="G1706" s="5" t="n">
        <v>40162</v>
      </c>
      <c r="H1706" s="0" t="s">
        <v>2273</v>
      </c>
      <c r="I1706" s="0" t="s">
        <v>10994</v>
      </c>
      <c r="J1706" s="6" t="n">
        <v>620174</v>
      </c>
      <c r="K1706" s="0" t="s">
        <v>9507</v>
      </c>
      <c r="L1706" s="5" t="n">
        <v>39969</v>
      </c>
      <c r="M1706" s="0" t="s">
        <v>249</v>
      </c>
      <c r="N1706" s="0" t="s">
        <v>376</v>
      </c>
      <c r="O1706" s="0" t="s">
        <v>10995</v>
      </c>
      <c r="P1706" s="0" t="s">
        <v>10996</v>
      </c>
      <c r="Q1706" s="0" t="n">
        <f aca="false">LOOKUP(A1706,'budget_gross.tsv'!A$2:A$8468,'budget_gross.tsv'!B$2:B$8468)</f>
        <v>35000000</v>
      </c>
      <c r="R1706" s="0" t="n">
        <f aca="false">LOOKUP(A1706,'budget_gross.tsv'!A$2:A$8468,'budget_gross.tsv'!C$2:C$8468)</f>
        <v>277322503</v>
      </c>
      <c r="S1706" s="1" t="n">
        <f aca="false">R1706-Q1706</f>
        <v>242322503</v>
      </c>
      <c r="T1706" s="2" t="n">
        <f aca="false">Q1706 * 1.14</f>
        <v>39900000</v>
      </c>
      <c r="U1706" s="2" t="n">
        <f aca="false">R1706 * 1.14</f>
        <v>316147653.42</v>
      </c>
      <c r="V1706" s="2" t="n">
        <f aca="false">S1706 * 1.14</f>
        <v>276247653.42</v>
      </c>
      <c r="W1706" s="1" t="n">
        <f aca="false">R1706/Q1706</f>
        <v>7.92350008571429</v>
      </c>
      <c r="X1706" s="3" t="n">
        <v>4</v>
      </c>
    </row>
    <row r="1707" customFormat="false" ht="15" hidden="false" customHeight="false" outlineLevel="0" collapsed="false">
      <c r="A1707" s="0" t="s">
        <v>10997</v>
      </c>
      <c r="B1707" s="0" t="s">
        <v>10998</v>
      </c>
      <c r="C1707" s="0" t="s">
        <v>10999</v>
      </c>
      <c r="D1707" s="0" t="s">
        <v>9153</v>
      </c>
      <c r="E1707" s="0" t="n">
        <v>5.7</v>
      </c>
      <c r="F1707" s="0" t="n">
        <v>32</v>
      </c>
      <c r="G1707" s="5" t="n">
        <v>40372</v>
      </c>
      <c r="H1707" s="0" t="s">
        <v>11000</v>
      </c>
      <c r="I1707" s="0" t="s">
        <v>11001</v>
      </c>
      <c r="J1707" s="6" t="n">
        <v>2606</v>
      </c>
      <c r="K1707" s="0" t="s">
        <v>11002</v>
      </c>
      <c r="L1707" s="5" t="n">
        <v>39974</v>
      </c>
      <c r="M1707" s="0" t="s">
        <v>107</v>
      </c>
      <c r="N1707" s="0" t="s">
        <v>356</v>
      </c>
      <c r="O1707" s="0" t="s">
        <v>28</v>
      </c>
      <c r="P1707" s="0" t="s">
        <v>11003</v>
      </c>
      <c r="Q1707" s="0" t="n">
        <f aca="false">LOOKUP(A1707,'budget_gross.tsv'!A$2:A$8468,'budget_gross.tsv'!B$2:B$8468)</f>
        <v>3800000</v>
      </c>
      <c r="R1707" s="0" t="n">
        <f aca="false">LOOKUP(A1707,'budget_gross.tsv'!A$2:A$8468,'budget_gross.tsv'!C$2:C$8468)</f>
        <v>102645</v>
      </c>
      <c r="S1707" s="1" t="n">
        <f aca="false">R1707-Q1707</f>
        <v>-3697355</v>
      </c>
      <c r="T1707" s="2" t="n">
        <f aca="false">Q1707 * 1.14</f>
        <v>4332000</v>
      </c>
      <c r="U1707" s="2" t="n">
        <f aca="false">R1707 * 1.14</f>
        <v>117015.3</v>
      </c>
      <c r="V1707" s="2" t="n">
        <f aca="false">S1707 * 1.14</f>
        <v>-4214984.7</v>
      </c>
      <c r="W1707" s="1" t="n">
        <f aca="false">R1707/Q1707</f>
        <v>0.0270118421052632</v>
      </c>
      <c r="X1707" s="3" t="n">
        <v>1</v>
      </c>
    </row>
    <row r="1708" customFormat="false" ht="15" hidden="false" customHeight="false" outlineLevel="0" collapsed="false">
      <c r="A1708" s="0" t="s">
        <v>11004</v>
      </c>
      <c r="B1708" s="0" t="s">
        <v>11005</v>
      </c>
      <c r="C1708" s="0" t="s">
        <v>11006</v>
      </c>
      <c r="D1708" s="0" t="s">
        <v>9153</v>
      </c>
      <c r="E1708" s="0" t="n">
        <v>7.1</v>
      </c>
      <c r="F1708" s="0" t="n">
        <v>58</v>
      </c>
      <c r="G1708" s="5" t="n">
        <v>40085</v>
      </c>
      <c r="H1708" s="0" t="s">
        <v>1432</v>
      </c>
      <c r="I1708" s="0" t="s">
        <v>11007</v>
      </c>
      <c r="J1708" s="6" t="n">
        <v>47474</v>
      </c>
      <c r="K1708" s="0" t="s">
        <v>7138</v>
      </c>
      <c r="L1708" s="5" t="n">
        <v>39990</v>
      </c>
      <c r="M1708" s="0" t="s">
        <v>375</v>
      </c>
      <c r="N1708" s="0" t="s">
        <v>437</v>
      </c>
      <c r="O1708" s="0" t="s">
        <v>4308</v>
      </c>
      <c r="P1708" s="0" t="s">
        <v>11008</v>
      </c>
      <c r="Q1708" s="0" t="n">
        <f aca="false">LOOKUP(A1708,'budget_gross.tsv'!A$2:A$8468,'budget_gross.tsv'!B$2:B$8468)</f>
        <v>17000000</v>
      </c>
      <c r="R1708" s="0" t="n">
        <f aca="false">LOOKUP(A1708,'budget_gross.tsv'!A$2:A$8468,'budget_gross.tsv'!C$2:C$8468)</f>
        <v>9451946</v>
      </c>
      <c r="S1708" s="1" t="n">
        <f aca="false">R1708-Q1708</f>
        <v>-7548054</v>
      </c>
      <c r="T1708" s="2" t="n">
        <f aca="false">Q1708 * 1.14</f>
        <v>19380000</v>
      </c>
      <c r="U1708" s="2" t="n">
        <f aca="false">R1708 * 1.14</f>
        <v>10775218.44</v>
      </c>
      <c r="V1708" s="2" t="n">
        <f aca="false">S1708 * 1.14</f>
        <v>-8604781.56</v>
      </c>
      <c r="W1708" s="1" t="n">
        <f aca="false">R1708/Q1708</f>
        <v>0.555996823529412</v>
      </c>
      <c r="X1708" s="3" t="n">
        <v>1</v>
      </c>
    </row>
    <row r="1709" customFormat="false" ht="15" hidden="false" customHeight="false" outlineLevel="0" collapsed="false">
      <c r="A1709" s="0" t="s">
        <v>11009</v>
      </c>
      <c r="B1709" s="0" t="s">
        <v>11010</v>
      </c>
      <c r="C1709" s="0" t="s">
        <v>11011</v>
      </c>
      <c r="D1709" s="0" t="s">
        <v>9153</v>
      </c>
      <c r="E1709" s="0" t="n">
        <v>7</v>
      </c>
      <c r="F1709" s="0" t="n">
        <v>70</v>
      </c>
      <c r="G1709" s="5" t="n">
        <v>40155</v>
      </c>
      <c r="H1709" s="0" t="s">
        <v>39</v>
      </c>
      <c r="I1709" s="0" t="s">
        <v>11012</v>
      </c>
      <c r="J1709" s="6" t="n">
        <v>243540</v>
      </c>
      <c r="K1709" s="0" t="s">
        <v>10036</v>
      </c>
      <c r="L1709" s="5" t="n">
        <v>39995</v>
      </c>
      <c r="M1709" s="0" t="s">
        <v>1713</v>
      </c>
      <c r="N1709" s="0" t="s">
        <v>673</v>
      </c>
      <c r="O1709" s="0" t="s">
        <v>3963</v>
      </c>
      <c r="P1709" s="0" t="s">
        <v>11013</v>
      </c>
      <c r="Q1709" s="0" t="n">
        <f aca="false">LOOKUP(A1709,'budget_gross.tsv'!A$2:A$8468,'budget_gross.tsv'!B$2:B$8468)</f>
        <v>100000000</v>
      </c>
      <c r="R1709" s="0" t="n">
        <f aca="false">LOOKUP(A1709,'budget_gross.tsv'!A$2:A$8468,'budget_gross.tsv'!C$2:C$8468)</f>
        <v>97104620</v>
      </c>
      <c r="S1709" s="1" t="n">
        <f aca="false">R1709-Q1709</f>
        <v>-2895380</v>
      </c>
      <c r="T1709" s="2" t="n">
        <f aca="false">Q1709 * 1.14</f>
        <v>114000000</v>
      </c>
      <c r="U1709" s="2" t="n">
        <f aca="false">R1709 * 1.14</f>
        <v>110699266.8</v>
      </c>
      <c r="V1709" s="2" t="n">
        <f aca="false">S1709 * 1.14</f>
        <v>-3300733.2</v>
      </c>
      <c r="W1709" s="1" t="n">
        <f aca="false">R1709/Q1709</f>
        <v>0.9710462</v>
      </c>
      <c r="X1709" s="3" t="n">
        <v>1</v>
      </c>
    </row>
    <row r="1710" customFormat="false" ht="15" hidden="false" customHeight="false" outlineLevel="0" collapsed="false">
      <c r="A1710" s="0" t="s">
        <v>11014</v>
      </c>
      <c r="B1710" s="0" t="s">
        <v>11015</v>
      </c>
      <c r="C1710" s="0" t="s">
        <v>11016</v>
      </c>
      <c r="D1710" s="0" t="s">
        <v>9153</v>
      </c>
      <c r="E1710" s="0" t="n">
        <v>5.5</v>
      </c>
      <c r="F1710" s="0" t="n">
        <v>66</v>
      </c>
      <c r="G1710" s="5" t="n">
        <v>40085</v>
      </c>
      <c r="H1710" s="0" t="s">
        <v>3192</v>
      </c>
      <c r="I1710" s="0" t="s">
        <v>11017</v>
      </c>
      <c r="J1710" s="6" t="n">
        <v>14360</v>
      </c>
      <c r="K1710" s="0" t="s">
        <v>6585</v>
      </c>
      <c r="L1710" s="5" t="n">
        <v>40002</v>
      </c>
      <c r="M1710" s="0" t="s">
        <v>989</v>
      </c>
      <c r="N1710" s="0" t="s">
        <v>446</v>
      </c>
      <c r="O1710" s="0" t="s">
        <v>90</v>
      </c>
      <c r="P1710" s="0" t="s">
        <v>11018</v>
      </c>
      <c r="Q1710" s="0" t="n">
        <f aca="false">LOOKUP(A1710,'budget_gross.tsv'!A$2:A$8468,'budget_gross.tsv'!B$2:B$8468)</f>
        <v>1700000</v>
      </c>
      <c r="R1710" s="0" t="n">
        <f aca="false">LOOKUP(A1710,'budget_gross.tsv'!A$2:A$8468,'budget_gross.tsv'!C$2:C$8468)</f>
        <v>695417</v>
      </c>
      <c r="S1710" s="1" t="n">
        <f aca="false">R1710-Q1710</f>
        <v>-1004583</v>
      </c>
      <c r="T1710" s="2" t="n">
        <f aca="false">Q1710 * 1.14</f>
        <v>1938000</v>
      </c>
      <c r="U1710" s="2" t="n">
        <f aca="false">R1710 * 1.14</f>
        <v>792775.38</v>
      </c>
      <c r="V1710" s="2" t="n">
        <f aca="false">S1710 * 1.14</f>
        <v>-1145224.62</v>
      </c>
      <c r="W1710" s="1" t="n">
        <f aca="false">R1710/Q1710</f>
        <v>0.409068823529412</v>
      </c>
      <c r="X1710" s="3" t="n">
        <v>1</v>
      </c>
    </row>
    <row r="1711" customFormat="false" ht="15" hidden="false" customHeight="false" outlineLevel="0" collapsed="false">
      <c r="A1711" s="0" t="s">
        <v>11019</v>
      </c>
      <c r="B1711" s="0" t="s">
        <v>11020</v>
      </c>
      <c r="C1711" s="0" t="s">
        <v>11021</v>
      </c>
      <c r="D1711" s="0" t="s">
        <v>9153</v>
      </c>
      <c r="E1711" s="0" t="n">
        <v>7.9</v>
      </c>
      <c r="F1711" s="0" t="n">
        <v>67</v>
      </c>
      <c r="G1711" s="5" t="n">
        <v>40190</v>
      </c>
      <c r="H1711" s="0" t="s">
        <v>2987</v>
      </c>
      <c r="I1711" s="0" t="s">
        <v>11022</v>
      </c>
      <c r="J1711" s="6" t="n">
        <v>281754</v>
      </c>
      <c r="K1711" s="0" t="s">
        <v>6382</v>
      </c>
      <c r="L1711" s="5" t="n">
        <v>40004</v>
      </c>
      <c r="M1711" s="0" t="s">
        <v>42</v>
      </c>
      <c r="N1711" s="0" t="s">
        <v>5268</v>
      </c>
      <c r="O1711" s="0" t="s">
        <v>11023</v>
      </c>
      <c r="P1711" s="0" t="s">
        <v>11024</v>
      </c>
      <c r="Q1711" s="0" t="n">
        <f aca="false">LOOKUP(A1711,'budget_gross.tsv'!A$2:A$8468,'budget_gross.tsv'!B$2:B$8468)</f>
        <v>5000000</v>
      </c>
      <c r="R1711" s="0" t="n">
        <f aca="false">LOOKUP(A1711,'budget_gross.tsv'!A$2:A$8468,'budget_gross.tsv'!C$2:C$8468)</f>
        <v>5009677</v>
      </c>
      <c r="S1711" s="1" t="n">
        <f aca="false">R1711-Q1711</f>
        <v>9677</v>
      </c>
      <c r="T1711" s="2" t="n">
        <f aca="false">Q1711 * 1.14</f>
        <v>5700000</v>
      </c>
      <c r="U1711" s="2" t="n">
        <f aca="false">R1711 * 1.14</f>
        <v>5711031.78</v>
      </c>
      <c r="V1711" s="2" t="n">
        <f aca="false">S1711 * 1.14</f>
        <v>11031.78</v>
      </c>
      <c r="W1711" s="1" t="n">
        <f aca="false">R1711/Q1711</f>
        <v>1.0019354</v>
      </c>
      <c r="X1711" s="3" t="n">
        <v>2</v>
      </c>
    </row>
    <row r="1712" customFormat="false" ht="15" hidden="false" customHeight="false" outlineLevel="0" collapsed="false">
      <c r="A1712" s="0" t="s">
        <v>11025</v>
      </c>
      <c r="B1712" s="0" t="s">
        <v>11026</v>
      </c>
      <c r="C1712" s="0" t="s">
        <v>11027</v>
      </c>
      <c r="D1712" s="0" t="s">
        <v>9153</v>
      </c>
      <c r="E1712" s="0" t="n">
        <v>6.5</v>
      </c>
      <c r="F1712" s="0" t="n">
        <v>28</v>
      </c>
      <c r="G1712" s="5" t="n">
        <v>40127</v>
      </c>
      <c r="H1712" s="0" t="s">
        <v>3236</v>
      </c>
      <c r="I1712" s="0" t="s">
        <v>11028</v>
      </c>
      <c r="J1712" s="6" t="n">
        <v>175192</v>
      </c>
      <c r="K1712" s="0" t="s">
        <v>4535</v>
      </c>
      <c r="L1712" s="5" t="n">
        <v>40018</v>
      </c>
      <c r="M1712" s="0" t="s">
        <v>214</v>
      </c>
      <c r="N1712" s="0" t="s">
        <v>428</v>
      </c>
      <c r="O1712" s="0" t="s">
        <v>809</v>
      </c>
      <c r="P1712" s="0" t="s">
        <v>11029</v>
      </c>
      <c r="Q1712" s="0" t="n">
        <f aca="false">LOOKUP(A1712,'budget_gross.tsv'!A$2:A$8468,'budget_gross.tsv'!B$2:B$8468)</f>
        <v>38000000</v>
      </c>
      <c r="R1712" s="0" t="n">
        <f aca="false">LOOKUP(A1712,'budget_gross.tsv'!A$2:A$8468,'budget_gross.tsv'!C$2:C$8468)</f>
        <v>88915214</v>
      </c>
      <c r="S1712" s="1" t="n">
        <f aca="false">R1712-Q1712</f>
        <v>50915214</v>
      </c>
      <c r="T1712" s="2" t="n">
        <f aca="false">Q1712 * 1.14</f>
        <v>43320000</v>
      </c>
      <c r="U1712" s="2" t="n">
        <f aca="false">R1712 * 1.14</f>
        <v>101363343.96</v>
      </c>
      <c r="V1712" s="2" t="n">
        <f aca="false">S1712 * 1.14</f>
        <v>58043343.96</v>
      </c>
      <c r="W1712" s="1" t="n">
        <f aca="false">R1712/Q1712</f>
        <v>2.33987405263158</v>
      </c>
      <c r="X1712" s="3" t="n">
        <v>3</v>
      </c>
    </row>
    <row r="1713" customFormat="false" ht="15" hidden="false" customHeight="false" outlineLevel="0" collapsed="false">
      <c r="A1713" s="0" t="s">
        <v>11030</v>
      </c>
      <c r="B1713" s="0" t="s">
        <v>11031</v>
      </c>
      <c r="C1713" s="0" t="s">
        <v>11032</v>
      </c>
      <c r="D1713" s="0" t="s">
        <v>9153</v>
      </c>
      <c r="E1713" s="0" t="n">
        <v>7.6</v>
      </c>
      <c r="F1713" s="0" t="n">
        <v>94</v>
      </c>
      <c r="G1713" s="5" t="n">
        <v>40190</v>
      </c>
      <c r="H1713" s="0" t="s">
        <v>2377</v>
      </c>
      <c r="I1713" s="0" t="s">
        <v>11033</v>
      </c>
      <c r="J1713" s="6" t="n">
        <v>357233</v>
      </c>
      <c r="K1713" s="0" t="s">
        <v>1419</v>
      </c>
      <c r="L1713" s="5" t="n">
        <v>40025</v>
      </c>
      <c r="M1713" s="0" t="s">
        <v>840</v>
      </c>
      <c r="N1713" s="0" t="s">
        <v>1420</v>
      </c>
      <c r="O1713" s="0" t="s">
        <v>11034</v>
      </c>
      <c r="P1713" s="0" t="s">
        <v>11035</v>
      </c>
      <c r="Q1713" s="0" t="n">
        <f aca="false">LOOKUP(A1713,'budget_gross.tsv'!A$2:A$8468,'budget_gross.tsv'!B$2:B$8468)</f>
        <v>15000000</v>
      </c>
      <c r="R1713" s="0" t="n">
        <f aca="false">LOOKUP(A1713,'budget_gross.tsv'!A$2:A$8468,'budget_gross.tsv'!C$2:C$8468)</f>
        <v>17017811</v>
      </c>
      <c r="S1713" s="1" t="n">
        <f aca="false">R1713-Q1713</f>
        <v>2017811</v>
      </c>
      <c r="T1713" s="2" t="n">
        <f aca="false">Q1713 * 1.14</f>
        <v>17100000</v>
      </c>
      <c r="U1713" s="2" t="n">
        <f aca="false">R1713 * 1.14</f>
        <v>19400304.54</v>
      </c>
      <c r="V1713" s="2" t="n">
        <f aca="false">S1713 * 1.14</f>
        <v>2300304.54</v>
      </c>
      <c r="W1713" s="1" t="n">
        <f aca="false">R1713/Q1713</f>
        <v>1.13452073333333</v>
      </c>
      <c r="X1713" s="3" t="n">
        <v>2</v>
      </c>
    </row>
    <row r="1714" customFormat="false" ht="15" hidden="false" customHeight="false" outlineLevel="0" collapsed="false">
      <c r="A1714" s="0" t="s">
        <v>11036</v>
      </c>
      <c r="B1714" s="0" t="s">
        <v>11037</v>
      </c>
      <c r="C1714" s="0" t="s">
        <v>11038</v>
      </c>
      <c r="D1714" s="0" t="s">
        <v>9153</v>
      </c>
      <c r="E1714" s="0" t="n">
        <v>6.3</v>
      </c>
      <c r="F1714" s="0" t="n">
        <v>60</v>
      </c>
      <c r="G1714" s="5" t="n">
        <v>40141</v>
      </c>
      <c r="H1714" s="0" t="s">
        <v>86</v>
      </c>
      <c r="I1714" s="0" t="s">
        <v>11039</v>
      </c>
      <c r="J1714" s="6" t="n">
        <v>104123</v>
      </c>
      <c r="K1714" s="0" t="s">
        <v>9938</v>
      </c>
      <c r="L1714" s="5" t="n">
        <v>40025</v>
      </c>
      <c r="M1714" s="0" t="s">
        <v>1727</v>
      </c>
      <c r="N1714" s="0" t="s">
        <v>356</v>
      </c>
      <c r="O1714" s="0" t="s">
        <v>100</v>
      </c>
      <c r="P1714" s="0" t="s">
        <v>11040</v>
      </c>
      <c r="Q1714" s="0" t="n">
        <f aca="false">LOOKUP(A1714,'budget_gross.tsv'!A$2:A$8468,'budget_gross.tsv'!B$2:B$8468)</f>
        <v>75000000</v>
      </c>
      <c r="R1714" s="0" t="n">
        <f aca="false">LOOKUP(A1714,'budget_gross.tsv'!A$2:A$8468,'budget_gross.tsv'!C$2:C$8468)</f>
        <v>51855045</v>
      </c>
      <c r="S1714" s="1" t="n">
        <f aca="false">R1714-Q1714</f>
        <v>-23144955</v>
      </c>
      <c r="T1714" s="2" t="n">
        <f aca="false">Q1714 * 1.14</f>
        <v>85500000</v>
      </c>
      <c r="U1714" s="2" t="n">
        <f aca="false">R1714 * 1.14</f>
        <v>59114751.3</v>
      </c>
      <c r="V1714" s="2" t="n">
        <f aca="false">S1714 * 1.14</f>
        <v>-26385248.7</v>
      </c>
      <c r="W1714" s="1" t="n">
        <f aca="false">R1714/Q1714</f>
        <v>0.6914006</v>
      </c>
      <c r="X1714" s="3" t="n">
        <v>1</v>
      </c>
    </row>
    <row r="1715" customFormat="false" ht="15" hidden="false" customHeight="false" outlineLevel="0" collapsed="false">
      <c r="A1715" s="0" t="s">
        <v>11041</v>
      </c>
      <c r="B1715" s="0" t="s">
        <v>11042</v>
      </c>
      <c r="C1715" s="0" t="s">
        <v>11043</v>
      </c>
      <c r="D1715" s="0" t="s">
        <v>9153</v>
      </c>
      <c r="E1715" s="0" t="n">
        <v>6.7</v>
      </c>
      <c r="F1715" s="0" t="n">
        <v>40</v>
      </c>
      <c r="G1715" s="5" t="n">
        <v>40085</v>
      </c>
      <c r="H1715" s="0" t="s">
        <v>2496</v>
      </c>
      <c r="I1715" s="0" t="s">
        <v>11044</v>
      </c>
      <c r="J1715" s="6" t="n">
        <v>16985</v>
      </c>
      <c r="K1715" s="0" t="s">
        <v>11045</v>
      </c>
      <c r="L1715" s="5" t="n">
        <v>40031</v>
      </c>
      <c r="M1715" s="0" t="s">
        <v>313</v>
      </c>
      <c r="N1715" s="0" t="s">
        <v>356</v>
      </c>
      <c r="O1715" s="0" t="s">
        <v>290</v>
      </c>
      <c r="P1715" s="0" t="s">
        <v>11046</v>
      </c>
      <c r="Q1715" s="0" t="n">
        <f aca="false">LOOKUP(A1715,'budget_gross.tsv'!A$2:A$8468,'budget_gross.tsv'!B$2:B$8468)</f>
        <v>5100000</v>
      </c>
      <c r="R1715" s="0" t="n">
        <f aca="false">LOOKUP(A1715,'budget_gross.tsv'!A$2:A$8468,'budget_gross.tsv'!C$2:C$8468)</f>
        <v>189332</v>
      </c>
      <c r="S1715" s="1" t="n">
        <f aca="false">R1715-Q1715</f>
        <v>-4910668</v>
      </c>
      <c r="T1715" s="2" t="n">
        <f aca="false">Q1715 * 1.14</f>
        <v>5814000</v>
      </c>
      <c r="U1715" s="2" t="n">
        <f aca="false">R1715 * 1.14</f>
        <v>215838.48</v>
      </c>
      <c r="V1715" s="2" t="n">
        <f aca="false">S1715 * 1.14</f>
        <v>-5598161.52</v>
      </c>
      <c r="W1715" s="1" t="n">
        <f aca="false">R1715/Q1715</f>
        <v>0.0371239215686274</v>
      </c>
      <c r="X1715" s="3" t="n">
        <v>1</v>
      </c>
    </row>
    <row r="1716" customFormat="false" ht="15" hidden="false" customHeight="false" outlineLevel="0" collapsed="false">
      <c r="A1716" s="0" t="s">
        <v>11047</v>
      </c>
      <c r="B1716" s="0" t="s">
        <v>11048</v>
      </c>
      <c r="C1716" s="0" t="s">
        <v>11049</v>
      </c>
      <c r="D1716" s="0" t="s">
        <v>9153</v>
      </c>
      <c r="E1716" s="0" t="n">
        <v>6.5</v>
      </c>
      <c r="F1716" s="0" t="n">
        <v>63</v>
      </c>
      <c r="G1716" s="5" t="n">
        <v>40176</v>
      </c>
      <c r="H1716" s="0" t="s">
        <v>86</v>
      </c>
      <c r="I1716" s="0" t="s">
        <v>11050</v>
      </c>
      <c r="J1716" s="6" t="n">
        <v>59542</v>
      </c>
      <c r="K1716" s="0" t="s">
        <v>4591</v>
      </c>
      <c r="L1716" s="5" t="n">
        <v>40032</v>
      </c>
      <c r="M1716" s="0" t="s">
        <v>375</v>
      </c>
      <c r="N1716" s="0" t="s">
        <v>11051</v>
      </c>
      <c r="O1716" s="0" t="s">
        <v>90</v>
      </c>
      <c r="P1716" s="0" t="s">
        <v>11052</v>
      </c>
      <c r="Q1716" s="0" t="n">
        <f aca="false">LOOKUP(A1716,'budget_gross.tsv'!A$2:A$8468,'budget_gross.tsv'!B$2:B$8468)</f>
        <v>14000000</v>
      </c>
      <c r="R1716" s="0" t="n">
        <f aca="false">LOOKUP(A1716,'budget_gross.tsv'!A$2:A$8468,'budget_gross.tsv'!C$2:C$8468)</f>
        <v>15483540</v>
      </c>
      <c r="S1716" s="1" t="n">
        <f aca="false">R1716-Q1716</f>
        <v>1483540</v>
      </c>
      <c r="T1716" s="2" t="n">
        <f aca="false">Q1716 * 1.14</f>
        <v>15960000</v>
      </c>
      <c r="U1716" s="2" t="n">
        <f aca="false">R1716 * 1.14</f>
        <v>17651235.6</v>
      </c>
      <c r="V1716" s="2" t="n">
        <f aca="false">S1716 * 1.14</f>
        <v>1691235.6</v>
      </c>
      <c r="W1716" s="1" t="n">
        <f aca="false">R1716/Q1716</f>
        <v>1.10596714285714</v>
      </c>
      <c r="X1716" s="3" t="n">
        <v>2</v>
      </c>
    </row>
    <row r="1717" customFormat="false" ht="15" hidden="false" customHeight="false" outlineLevel="0" collapsed="false">
      <c r="A1717" s="0" t="s">
        <v>11053</v>
      </c>
      <c r="B1717" s="0" t="s">
        <v>11054</v>
      </c>
      <c r="C1717" s="0" t="s">
        <v>11055</v>
      </c>
      <c r="D1717" s="0" t="s">
        <v>9153</v>
      </c>
      <c r="E1717" s="0" t="n">
        <v>8</v>
      </c>
      <c r="F1717" s="0" t="n">
        <v>81</v>
      </c>
      <c r="G1717" s="5" t="n">
        <v>40169</v>
      </c>
      <c r="H1717" s="0" t="s">
        <v>5324</v>
      </c>
      <c r="I1717" s="0" t="s">
        <v>11056</v>
      </c>
      <c r="J1717" s="6" t="n">
        <v>564563</v>
      </c>
      <c r="K1717" s="0" t="s">
        <v>11057</v>
      </c>
      <c r="L1717" s="5" t="n">
        <v>40039</v>
      </c>
      <c r="M1717" s="0" t="s">
        <v>51</v>
      </c>
      <c r="N1717" s="0" t="s">
        <v>1294</v>
      </c>
      <c r="O1717" s="0" t="s">
        <v>11058</v>
      </c>
      <c r="P1717" s="0" t="s">
        <v>11059</v>
      </c>
      <c r="Q1717" s="0" t="n">
        <f aca="false">LOOKUP(A1717,'budget_gross.tsv'!A$2:A$8468,'budget_gross.tsv'!B$2:B$8468)</f>
        <v>30000000</v>
      </c>
      <c r="R1717" s="0" t="n">
        <f aca="false">LOOKUP(A1717,'budget_gross.tsv'!A$2:A$8468,'budget_gross.tsv'!C$2:C$8468)</f>
        <v>115646235</v>
      </c>
      <c r="S1717" s="1" t="n">
        <f aca="false">R1717-Q1717</f>
        <v>85646235</v>
      </c>
      <c r="T1717" s="2" t="n">
        <f aca="false">Q1717 * 1.14</f>
        <v>34200000</v>
      </c>
      <c r="U1717" s="2" t="n">
        <f aca="false">R1717 * 1.14</f>
        <v>131836707.9</v>
      </c>
      <c r="V1717" s="2" t="n">
        <f aca="false">S1717 * 1.14</f>
        <v>97636707.9</v>
      </c>
      <c r="W1717" s="1" t="n">
        <f aca="false">R1717/Q1717</f>
        <v>3.8548745</v>
      </c>
      <c r="X1717" s="3" t="n">
        <v>3</v>
      </c>
    </row>
    <row r="1718" customFormat="false" ht="15" hidden="false" customHeight="false" outlineLevel="0" collapsed="false">
      <c r="A1718" s="0" t="s">
        <v>11060</v>
      </c>
      <c r="B1718" s="0" t="s">
        <v>11061</v>
      </c>
      <c r="C1718" s="0" t="s">
        <v>11062</v>
      </c>
      <c r="D1718" s="0" t="s">
        <v>9153</v>
      </c>
      <c r="E1718" s="0" t="n">
        <v>4.9</v>
      </c>
      <c r="F1718" s="0" t="n">
        <v>35</v>
      </c>
      <c r="G1718" s="5" t="n">
        <v>40190</v>
      </c>
      <c r="H1718" s="0" t="s">
        <v>2461</v>
      </c>
      <c r="I1718" s="0" t="s">
        <v>11063</v>
      </c>
      <c r="J1718" s="6" t="n">
        <v>39008</v>
      </c>
      <c r="K1718" s="0" t="s">
        <v>10170</v>
      </c>
      <c r="L1718" s="5" t="n">
        <v>40053</v>
      </c>
      <c r="M1718" s="0" t="s">
        <v>197</v>
      </c>
      <c r="N1718" s="0" t="s">
        <v>765</v>
      </c>
      <c r="O1718" s="0" t="s">
        <v>781</v>
      </c>
      <c r="P1718" s="0" t="s">
        <v>11064</v>
      </c>
      <c r="Q1718" s="0" t="n">
        <f aca="false">LOOKUP(A1718,'budget_gross.tsv'!A$2:A$8468,'budget_gross.tsv'!B$2:B$8468)</f>
        <v>15000000</v>
      </c>
      <c r="R1718" s="0" t="n">
        <f aca="false">LOOKUP(A1718,'budget_gross.tsv'!A$2:A$8468,'budget_gross.tsv'!C$2:C$8468)</f>
        <v>33392973</v>
      </c>
      <c r="S1718" s="1" t="n">
        <f aca="false">R1718-Q1718</f>
        <v>18392973</v>
      </c>
      <c r="T1718" s="2" t="n">
        <f aca="false">Q1718 * 1.14</f>
        <v>17100000</v>
      </c>
      <c r="U1718" s="2" t="n">
        <f aca="false">R1718 * 1.14</f>
        <v>38067989.22</v>
      </c>
      <c r="V1718" s="2" t="n">
        <f aca="false">S1718 * 1.14</f>
        <v>20967989.22</v>
      </c>
      <c r="W1718" s="1" t="n">
        <f aca="false">R1718/Q1718</f>
        <v>2.2261982</v>
      </c>
      <c r="X1718" s="3" t="n">
        <v>3</v>
      </c>
    </row>
    <row r="1719" customFormat="false" ht="15" hidden="false" customHeight="false" outlineLevel="0" collapsed="false">
      <c r="A1719" s="0" t="s">
        <v>11065</v>
      </c>
      <c r="B1719" s="0" t="s">
        <v>11066</v>
      </c>
      <c r="C1719" s="0" t="s">
        <v>11067</v>
      </c>
      <c r="D1719" s="0" t="s">
        <v>9153</v>
      </c>
      <c r="E1719" s="0" t="n">
        <v>5.2</v>
      </c>
      <c r="F1719" s="0" t="n">
        <v>30</v>
      </c>
      <c r="G1719" s="5" t="n">
        <v>40183</v>
      </c>
      <c r="H1719" s="0" t="s">
        <v>2273</v>
      </c>
      <c r="I1719" s="0" t="s">
        <v>11068</v>
      </c>
      <c r="J1719" s="6" t="n">
        <v>80888</v>
      </c>
      <c r="K1719" s="0" t="s">
        <v>6579</v>
      </c>
      <c r="L1719" s="5" t="n">
        <v>40053</v>
      </c>
      <c r="M1719" s="0" t="s">
        <v>1014</v>
      </c>
      <c r="N1719" s="0" t="s">
        <v>4788</v>
      </c>
      <c r="O1719" s="0" t="s">
        <v>265</v>
      </c>
      <c r="P1719" s="0" t="s">
        <v>11069</v>
      </c>
      <c r="Q1719" s="0" t="n">
        <f aca="false">LOOKUP(A1719,'budget_gross.tsv'!A$2:A$8468,'budget_gross.tsv'!B$2:B$8468)</f>
        <v>40000000</v>
      </c>
      <c r="R1719" s="0" t="n">
        <f aca="false">LOOKUP(A1719,'budget_gross.tsv'!A$2:A$8468,'budget_gross.tsv'!C$2:C$8468)</f>
        <v>66477700</v>
      </c>
      <c r="S1719" s="1" t="n">
        <f aca="false">R1719-Q1719</f>
        <v>26477700</v>
      </c>
      <c r="T1719" s="2" t="n">
        <f aca="false">Q1719 * 1.14</f>
        <v>45600000</v>
      </c>
      <c r="U1719" s="2" t="n">
        <f aca="false">R1719 * 1.14</f>
        <v>75784578</v>
      </c>
      <c r="V1719" s="2" t="n">
        <f aca="false">S1719 * 1.14</f>
        <v>30184578</v>
      </c>
      <c r="W1719" s="1" t="n">
        <f aca="false">R1719/Q1719</f>
        <v>1.6619425</v>
      </c>
      <c r="X1719" s="3" t="n">
        <v>2</v>
      </c>
    </row>
    <row r="1720" customFormat="false" ht="15" hidden="false" customHeight="false" outlineLevel="0" collapsed="false">
      <c r="A1720" s="0" t="s">
        <v>11070</v>
      </c>
      <c r="B1720" s="0" t="s">
        <v>11071</v>
      </c>
      <c r="C1720" s="0" t="s">
        <v>11072</v>
      </c>
      <c r="D1720" s="0" t="s">
        <v>9153</v>
      </c>
      <c r="E1720" s="0" t="n">
        <v>6.7</v>
      </c>
      <c r="F1720" s="0" t="n">
        <v>55</v>
      </c>
      <c r="G1720" s="5" t="n">
        <v>40162</v>
      </c>
      <c r="H1720" s="0" t="s">
        <v>1432</v>
      </c>
      <c r="I1720" s="0" t="s">
        <v>11073</v>
      </c>
      <c r="J1720" s="6" t="n">
        <v>25765</v>
      </c>
      <c r="K1720" s="0" t="s">
        <v>1434</v>
      </c>
      <c r="L1720" s="5" t="n">
        <v>40053</v>
      </c>
      <c r="M1720" s="0" t="s">
        <v>403</v>
      </c>
      <c r="N1720" s="0" t="s">
        <v>2464</v>
      </c>
      <c r="O1720" s="0" t="s">
        <v>864</v>
      </c>
      <c r="P1720" s="0" t="s">
        <v>11074</v>
      </c>
      <c r="Q1720" s="0" t="n">
        <f aca="false">LOOKUP(A1720,'budget_gross.tsv'!A$2:A$8468,'budget_gross.tsv'!B$2:B$8468)</f>
        <v>30000000</v>
      </c>
      <c r="R1720" s="0" t="n">
        <f aca="false">LOOKUP(A1720,'budget_gross.tsv'!A$2:A$8468,'budget_gross.tsv'!C$2:C$8468)</f>
        <v>7443007</v>
      </c>
      <c r="S1720" s="1" t="n">
        <f aca="false">R1720-Q1720</f>
        <v>-22556993</v>
      </c>
      <c r="T1720" s="2" t="n">
        <f aca="false">Q1720 * 1.14</f>
        <v>34200000</v>
      </c>
      <c r="U1720" s="2" t="n">
        <f aca="false">R1720 * 1.14</f>
        <v>8485027.98</v>
      </c>
      <c r="V1720" s="2" t="n">
        <f aca="false">S1720 * 1.14</f>
        <v>-25714972.02</v>
      </c>
      <c r="W1720" s="1" t="n">
        <f aca="false">R1720/Q1720</f>
        <v>0.248100233333333</v>
      </c>
      <c r="X1720" s="3" t="n">
        <v>1</v>
      </c>
    </row>
    <row r="1721" customFormat="false" ht="15" hidden="false" customHeight="false" outlineLevel="0" collapsed="false">
      <c r="A1721" s="0" t="s">
        <v>11075</v>
      </c>
      <c r="B1721" s="0" t="s">
        <v>11076</v>
      </c>
      <c r="C1721" s="0" t="s">
        <v>11077</v>
      </c>
      <c r="D1721" s="0" t="s">
        <v>9153</v>
      </c>
      <c r="E1721" s="0" t="n">
        <v>6.2</v>
      </c>
      <c r="F1721" s="0" t="n">
        <v>61</v>
      </c>
      <c r="G1721" s="5" t="n">
        <v>40169</v>
      </c>
      <c r="H1721" s="0" t="s">
        <v>4064</v>
      </c>
      <c r="I1721" s="0" t="s">
        <v>11078</v>
      </c>
      <c r="J1721" s="6" t="n">
        <v>39368</v>
      </c>
      <c r="K1721" s="0" t="s">
        <v>11079</v>
      </c>
      <c r="L1721" s="5" t="n">
        <v>40060</v>
      </c>
      <c r="M1721" s="0" t="s">
        <v>60</v>
      </c>
      <c r="N1721" s="0" t="s">
        <v>2107</v>
      </c>
      <c r="O1721" s="0" t="s">
        <v>28</v>
      </c>
      <c r="P1721" s="0" t="s">
        <v>11080</v>
      </c>
      <c r="Q1721" s="0" t="n">
        <f aca="false">LOOKUP(A1721,'budget_gross.tsv'!A$2:A$8468,'budget_gross.tsv'!B$2:B$8468)</f>
        <v>8000000</v>
      </c>
      <c r="R1721" s="0" t="n">
        <f aca="false">LOOKUP(A1721,'budget_gross.tsv'!A$2:A$8468,'budget_gross.tsv'!C$2:C$8468)</f>
        <v>10814185</v>
      </c>
      <c r="S1721" s="1" t="n">
        <f aca="false">R1721-Q1721</f>
        <v>2814185</v>
      </c>
      <c r="T1721" s="2" t="n">
        <f aca="false">Q1721 * 1.14</f>
        <v>9120000</v>
      </c>
      <c r="U1721" s="2" t="n">
        <f aca="false">R1721 * 1.14</f>
        <v>12328170.9</v>
      </c>
      <c r="V1721" s="2" t="n">
        <f aca="false">S1721 * 1.14</f>
        <v>3208170.9</v>
      </c>
      <c r="W1721" s="1" t="n">
        <f aca="false">R1721/Q1721</f>
        <v>1.351773125</v>
      </c>
      <c r="X1721" s="3" t="n">
        <v>2</v>
      </c>
    </row>
    <row r="1722" customFormat="false" ht="15" hidden="false" customHeight="false" outlineLevel="0" collapsed="false">
      <c r="A1722" s="0" t="s">
        <v>11081</v>
      </c>
      <c r="B1722" s="0" t="s">
        <v>11082</v>
      </c>
      <c r="C1722" s="0" t="s">
        <v>11083</v>
      </c>
      <c r="D1722" s="0" t="s">
        <v>9153</v>
      </c>
      <c r="E1722" s="0" t="n">
        <v>5.8</v>
      </c>
      <c r="F1722" s="0" t="n">
        <v>27</v>
      </c>
      <c r="G1722" s="5" t="n">
        <v>40196</v>
      </c>
      <c r="H1722" s="0" t="s">
        <v>2878</v>
      </c>
      <c r="I1722" s="0" t="s">
        <v>11084</v>
      </c>
      <c r="J1722" s="6" t="n">
        <v>118042</v>
      </c>
      <c r="K1722" s="0" t="s">
        <v>10944</v>
      </c>
      <c r="L1722" s="5" t="n">
        <v>40060</v>
      </c>
      <c r="M1722" s="0" t="s">
        <v>486</v>
      </c>
      <c r="N1722" s="0" t="s">
        <v>1294</v>
      </c>
      <c r="O1722" s="0" t="s">
        <v>117</v>
      </c>
      <c r="P1722" s="0" t="s">
        <v>11085</v>
      </c>
      <c r="Q1722" s="0" t="n">
        <f aca="false">LOOKUP(A1722,'budget_gross.tsv'!A$2:A$8468,'budget_gross.tsv'!B$2:B$8468)</f>
        <v>50000000</v>
      </c>
      <c r="R1722" s="0" t="n">
        <f aca="false">LOOKUP(A1722,'budget_gross.tsv'!A$2:A$8468,'budget_gross.tsv'!C$2:C$8468)</f>
        <v>20488579</v>
      </c>
      <c r="S1722" s="1" t="n">
        <f aca="false">R1722-Q1722</f>
        <v>-29511421</v>
      </c>
      <c r="T1722" s="2" t="n">
        <f aca="false">Q1722 * 1.14</f>
        <v>57000000</v>
      </c>
      <c r="U1722" s="2" t="n">
        <f aca="false">R1722 * 1.14</f>
        <v>23356980.06</v>
      </c>
      <c r="V1722" s="2" t="n">
        <f aca="false">S1722 * 1.14</f>
        <v>-33643019.94</v>
      </c>
      <c r="W1722" s="1" t="n">
        <f aca="false">R1722/Q1722</f>
        <v>0.40977158</v>
      </c>
      <c r="X1722" s="3" t="n">
        <v>1</v>
      </c>
    </row>
    <row r="1723" customFormat="false" ht="15" hidden="false" customHeight="false" outlineLevel="0" collapsed="false">
      <c r="A1723" s="0" t="s">
        <v>11086</v>
      </c>
      <c r="B1723" s="0" t="s">
        <v>11087</v>
      </c>
      <c r="C1723" s="0" t="s">
        <v>11088</v>
      </c>
      <c r="D1723" s="0" t="s">
        <v>9153</v>
      </c>
      <c r="E1723" s="0" t="n">
        <v>5.1</v>
      </c>
      <c r="F1723" s="0" t="n">
        <v>24</v>
      </c>
      <c r="G1723" s="5" t="n">
        <v>40232</v>
      </c>
      <c r="H1723" s="0" t="s">
        <v>2377</v>
      </c>
      <c r="I1723" s="0" t="s">
        <v>11089</v>
      </c>
      <c r="J1723" s="6" t="n">
        <v>25113</v>
      </c>
      <c r="K1723" s="0" t="s">
        <v>8821</v>
      </c>
      <c r="L1723" s="5" t="n">
        <v>40067</v>
      </c>
      <c r="M1723" s="0" t="s">
        <v>133</v>
      </c>
      <c r="N1723" s="0" t="s">
        <v>4412</v>
      </c>
      <c r="O1723" s="0" t="s">
        <v>290</v>
      </c>
      <c r="P1723" s="0" t="s">
        <v>11090</v>
      </c>
      <c r="Q1723" s="0" t="n">
        <f aca="false">LOOKUP(A1723,'budget_gross.tsv'!A$2:A$8468,'budget_gross.tsv'!B$2:B$8468)</f>
        <v>16000000</v>
      </c>
      <c r="R1723" s="0" t="n">
        <f aca="false">LOOKUP(A1723,'budget_gross.tsv'!A$2:A$8468,'budget_gross.tsv'!C$2:C$8468)</f>
        <v>11956207</v>
      </c>
      <c r="S1723" s="1" t="n">
        <f aca="false">R1723-Q1723</f>
        <v>-4043793</v>
      </c>
      <c r="T1723" s="2" t="n">
        <f aca="false">Q1723 * 1.14</f>
        <v>18240000</v>
      </c>
      <c r="U1723" s="2" t="n">
        <f aca="false">R1723 * 1.14</f>
        <v>13630075.98</v>
      </c>
      <c r="V1723" s="2" t="n">
        <f aca="false">S1723 * 1.14</f>
        <v>-4609924.02</v>
      </c>
      <c r="W1723" s="1" t="n">
        <f aca="false">R1723/Q1723</f>
        <v>0.7472629375</v>
      </c>
      <c r="X1723" s="3" t="n">
        <v>1</v>
      </c>
    </row>
    <row r="1724" customFormat="false" ht="15" hidden="false" customHeight="false" outlineLevel="0" collapsed="false">
      <c r="A1724" s="0" t="s">
        <v>11091</v>
      </c>
      <c r="B1724" s="0" t="s">
        <v>11092</v>
      </c>
      <c r="C1724" s="0" t="s">
        <v>11093</v>
      </c>
      <c r="D1724" s="0" t="s">
        <v>9153</v>
      </c>
      <c r="E1724" s="0" t="n">
        <v>5.5</v>
      </c>
      <c r="F1724" s="0" t="s">
        <v>28</v>
      </c>
      <c r="G1724" s="5" t="n">
        <v>40197</v>
      </c>
      <c r="H1724" s="0" t="s">
        <v>2273</v>
      </c>
      <c r="I1724" s="0" t="s">
        <v>11094</v>
      </c>
      <c r="J1724" s="6" t="n">
        <v>33424</v>
      </c>
      <c r="K1724" s="0" t="s">
        <v>6265</v>
      </c>
      <c r="L1724" s="5" t="n">
        <v>40067</v>
      </c>
      <c r="M1724" s="0" t="s">
        <v>133</v>
      </c>
      <c r="N1724" s="0" t="s">
        <v>6055</v>
      </c>
      <c r="O1724" s="0" t="s">
        <v>28</v>
      </c>
      <c r="P1724" s="0" t="s">
        <v>11095</v>
      </c>
      <c r="Q1724" s="0" t="n">
        <f aca="false">LOOKUP(A1724,'budget_gross.tsv'!A$2:A$8468,'budget_gross.tsv'!B$2:B$8468)</f>
        <v>35000000</v>
      </c>
      <c r="R1724" s="0" t="n">
        <f aca="false">LOOKUP(A1724,'budget_gross.tsv'!A$2:A$8468,'budget_gross.tsv'!C$2:C$8468)</f>
        <v>10275638</v>
      </c>
      <c r="S1724" s="1" t="n">
        <f aca="false">R1724-Q1724</f>
        <v>-24724362</v>
      </c>
      <c r="T1724" s="2" t="n">
        <f aca="false">Q1724 * 1.14</f>
        <v>39900000</v>
      </c>
      <c r="U1724" s="2" t="n">
        <f aca="false">R1724 * 1.14</f>
        <v>11714227.32</v>
      </c>
      <c r="V1724" s="2" t="n">
        <f aca="false">S1724 * 1.14</f>
        <v>-28185772.68</v>
      </c>
      <c r="W1724" s="1" t="n">
        <f aca="false">R1724/Q1724</f>
        <v>0.293589657142857</v>
      </c>
      <c r="X1724" s="3" t="n">
        <v>1</v>
      </c>
    </row>
    <row r="1725" customFormat="false" ht="15" hidden="false" customHeight="false" outlineLevel="0" collapsed="false">
      <c r="A1725" s="0" t="s">
        <v>11096</v>
      </c>
      <c r="B1725" s="0" t="s">
        <v>11097</v>
      </c>
      <c r="C1725" s="0" t="s">
        <v>11098</v>
      </c>
      <c r="D1725" s="0" t="s">
        <v>9153</v>
      </c>
      <c r="E1725" s="0" t="n">
        <v>6.5</v>
      </c>
      <c r="F1725" s="0" t="n">
        <v>66</v>
      </c>
      <c r="G1725" s="5" t="n">
        <v>40232</v>
      </c>
      <c r="H1725" s="0" t="s">
        <v>2273</v>
      </c>
      <c r="I1725" s="0" t="s">
        <v>11099</v>
      </c>
      <c r="J1725" s="6" t="n">
        <v>55200</v>
      </c>
      <c r="K1725" s="0" t="s">
        <v>6585</v>
      </c>
      <c r="L1725" s="5" t="n">
        <v>40074</v>
      </c>
      <c r="M1725" s="0" t="s">
        <v>2069</v>
      </c>
      <c r="N1725" s="0" t="s">
        <v>729</v>
      </c>
      <c r="O1725" s="0" t="s">
        <v>11100</v>
      </c>
      <c r="P1725" s="0" t="s">
        <v>11101</v>
      </c>
      <c r="Q1725" s="0" t="n">
        <f aca="false">LOOKUP(A1725,'budget_gross.tsv'!A$2:A$8468,'budget_gross.tsv'!B$2:B$8468)</f>
        <v>22000000</v>
      </c>
      <c r="R1725" s="0" t="n">
        <f aca="false">LOOKUP(A1725,'budget_gross.tsv'!A$2:A$8468,'budget_gross.tsv'!C$2:C$8468)</f>
        <v>33313582</v>
      </c>
      <c r="S1725" s="1" t="n">
        <f aca="false">R1725-Q1725</f>
        <v>11313582</v>
      </c>
      <c r="T1725" s="2" t="n">
        <f aca="false">Q1725 * 1.14</f>
        <v>25080000</v>
      </c>
      <c r="U1725" s="2" t="n">
        <f aca="false">R1725 * 1.14</f>
        <v>37977483.48</v>
      </c>
      <c r="V1725" s="2" t="n">
        <f aca="false">S1725 * 1.14</f>
        <v>12897483.48</v>
      </c>
      <c r="W1725" s="1" t="n">
        <f aca="false">R1725/Q1725</f>
        <v>1.51425372727273</v>
      </c>
      <c r="X1725" s="3" t="n">
        <v>2</v>
      </c>
    </row>
    <row r="1726" customFormat="false" ht="15" hidden="false" customHeight="false" outlineLevel="0" collapsed="false">
      <c r="A1726" s="0" t="s">
        <v>11102</v>
      </c>
      <c r="B1726" s="0" t="s">
        <v>11103</v>
      </c>
      <c r="C1726" s="0" t="s">
        <v>11104</v>
      </c>
      <c r="D1726" s="0" t="s">
        <v>9153</v>
      </c>
      <c r="E1726" s="0" t="n">
        <v>5.1</v>
      </c>
      <c r="F1726" s="0" t="n">
        <v>47</v>
      </c>
      <c r="G1726" s="5" t="n">
        <v>40176</v>
      </c>
      <c r="H1726" s="0" t="s">
        <v>95</v>
      </c>
      <c r="I1726" s="0" t="s">
        <v>11105</v>
      </c>
      <c r="J1726" s="6" t="n">
        <v>97901</v>
      </c>
      <c r="K1726" s="0" t="s">
        <v>11106</v>
      </c>
      <c r="L1726" s="5" t="n">
        <v>40074</v>
      </c>
      <c r="M1726" s="0" t="s">
        <v>165</v>
      </c>
      <c r="N1726" s="0" t="s">
        <v>1280</v>
      </c>
      <c r="O1726" s="0" t="s">
        <v>1637</v>
      </c>
      <c r="P1726" s="0" t="s">
        <v>11107</v>
      </c>
      <c r="Q1726" s="0" t="n">
        <f aca="false">LOOKUP(A1726,'budget_gross.tsv'!A$2:A$8468,'budget_gross.tsv'!B$2:B$8468)</f>
        <v>16000000</v>
      </c>
      <c r="R1726" s="0" t="n">
        <f aca="false">LOOKUP(A1726,'budget_gross.tsv'!A$2:A$8468,'budget_gross.tsv'!C$2:C$8468)</f>
        <v>16204793</v>
      </c>
      <c r="S1726" s="1" t="n">
        <f aca="false">R1726-Q1726</f>
        <v>204793</v>
      </c>
      <c r="T1726" s="2" t="n">
        <f aca="false">Q1726 * 1.14</f>
        <v>18240000</v>
      </c>
      <c r="U1726" s="2" t="n">
        <f aca="false">R1726 * 1.14</f>
        <v>18473464.02</v>
      </c>
      <c r="V1726" s="2" t="n">
        <f aca="false">S1726 * 1.14</f>
        <v>233464.02</v>
      </c>
      <c r="W1726" s="1" t="n">
        <f aca="false">R1726/Q1726</f>
        <v>1.0127995625</v>
      </c>
      <c r="X1726" s="3" t="n">
        <v>2</v>
      </c>
    </row>
    <row r="1727" customFormat="false" ht="15" hidden="false" customHeight="false" outlineLevel="0" collapsed="false">
      <c r="A1727" s="0" t="s">
        <v>11108</v>
      </c>
      <c r="B1727" s="0" t="s">
        <v>11109</v>
      </c>
      <c r="C1727" s="0" t="s">
        <v>11110</v>
      </c>
      <c r="D1727" s="0" t="s">
        <v>9153</v>
      </c>
      <c r="E1727" s="0" t="n">
        <v>6.8</v>
      </c>
      <c r="F1727" s="0" t="n">
        <v>28</v>
      </c>
      <c r="G1727" s="5" t="n">
        <v>40197</v>
      </c>
      <c r="H1727" s="0" t="s">
        <v>5018</v>
      </c>
      <c r="I1727" s="0" t="s">
        <v>11111</v>
      </c>
      <c r="J1727" s="6" t="n">
        <v>128341</v>
      </c>
      <c r="K1727" s="0" t="s">
        <v>11112</v>
      </c>
      <c r="L1727" s="5" t="n">
        <v>40081</v>
      </c>
      <c r="M1727" s="0" t="s">
        <v>2069</v>
      </c>
      <c r="N1727" s="0" t="s">
        <v>11113</v>
      </c>
      <c r="O1727" s="0" t="s">
        <v>28</v>
      </c>
      <c r="P1727" s="0" t="s">
        <v>11114</v>
      </c>
      <c r="Q1727" s="0" t="n">
        <f aca="false">LOOKUP(A1727,'budget_gross.tsv'!A$2:A$8468,'budget_gross.tsv'!B$2:B$8468)</f>
        <v>33000000</v>
      </c>
      <c r="R1727" s="0" t="n">
        <f aca="false">LOOKUP(A1727,'budget_gross.tsv'!A$2:A$8468,'budget_gross.tsv'!C$2:C$8468)</f>
        <v>10330853</v>
      </c>
      <c r="S1727" s="1" t="n">
        <f aca="false">R1727-Q1727</f>
        <v>-22669147</v>
      </c>
      <c r="T1727" s="2" t="n">
        <f aca="false">Q1727 * 1.14</f>
        <v>37620000</v>
      </c>
      <c r="U1727" s="2" t="n">
        <f aca="false">R1727 * 1.14</f>
        <v>11777172.42</v>
      </c>
      <c r="V1727" s="2" t="n">
        <f aca="false">S1727 * 1.14</f>
        <v>-25842827.58</v>
      </c>
      <c r="W1727" s="1" t="n">
        <f aca="false">R1727/Q1727</f>
        <v>0.313056151515152</v>
      </c>
      <c r="X1727" s="3" t="n">
        <v>1</v>
      </c>
    </row>
    <row r="1728" customFormat="false" ht="15" hidden="false" customHeight="false" outlineLevel="0" collapsed="false">
      <c r="A1728" s="0" t="s">
        <v>11115</v>
      </c>
      <c r="B1728" s="0" t="s">
        <v>11116</v>
      </c>
      <c r="C1728" s="0" t="s">
        <v>11117</v>
      </c>
      <c r="D1728" s="0" t="s">
        <v>9153</v>
      </c>
      <c r="E1728" s="0" t="n">
        <v>5.4</v>
      </c>
      <c r="F1728" s="0" t="n">
        <v>21</v>
      </c>
      <c r="G1728" s="5" t="n">
        <v>40287</v>
      </c>
      <c r="H1728" s="0" t="s">
        <v>11118</v>
      </c>
      <c r="I1728" s="0" t="s">
        <v>11119</v>
      </c>
      <c r="J1728" s="6" t="n">
        <v>3742</v>
      </c>
      <c r="K1728" s="0" t="s">
        <v>11120</v>
      </c>
      <c r="L1728" s="5" t="n">
        <v>40082</v>
      </c>
      <c r="M1728" s="0" t="s">
        <v>305</v>
      </c>
      <c r="N1728" s="0" t="s">
        <v>4734</v>
      </c>
      <c r="O1728" s="0" t="s">
        <v>28</v>
      </c>
      <c r="P1728" s="0" t="s">
        <v>11121</v>
      </c>
      <c r="Q1728" s="0" t="n">
        <f aca="false">LOOKUP(A1728,'budget_gross.tsv'!A$2:A$8468,'budget_gross.tsv'!B$2:B$8468)</f>
        <v>1500000</v>
      </c>
      <c r="R1728" s="0" t="n">
        <f aca="false">LOOKUP(A1728,'budget_gross.tsv'!A$2:A$8468,'budget_gross.tsv'!C$2:C$8468)</f>
        <v>8500000</v>
      </c>
      <c r="S1728" s="1" t="n">
        <f aca="false">R1728-Q1728</f>
        <v>7000000</v>
      </c>
      <c r="T1728" s="2" t="n">
        <f aca="false">Q1728 * 1.14</f>
        <v>1710000</v>
      </c>
      <c r="U1728" s="2" t="n">
        <f aca="false">R1728 * 1.14</f>
        <v>9690000</v>
      </c>
      <c r="V1728" s="2" t="n">
        <f aca="false">S1728 * 1.14</f>
        <v>7980000</v>
      </c>
      <c r="W1728" s="1" t="n">
        <f aca="false">R1728/Q1728</f>
        <v>5.66666666666667</v>
      </c>
      <c r="X1728" s="3" t="n">
        <v>4</v>
      </c>
    </row>
    <row r="1729" customFormat="false" ht="15" hidden="false" customHeight="false" outlineLevel="0" collapsed="false">
      <c r="A1729" s="0" t="s">
        <v>11122</v>
      </c>
      <c r="B1729" s="0" t="s">
        <v>11123</v>
      </c>
      <c r="C1729" s="0" t="s">
        <v>11124</v>
      </c>
      <c r="D1729" s="0" t="s">
        <v>9153</v>
      </c>
      <c r="E1729" s="0" t="n">
        <v>7.7</v>
      </c>
      <c r="F1729" s="0" t="n">
        <v>73</v>
      </c>
      <c r="G1729" s="5" t="n">
        <v>40211</v>
      </c>
      <c r="H1729" s="0" t="s">
        <v>3236</v>
      </c>
      <c r="I1729" s="0" t="s">
        <v>11125</v>
      </c>
      <c r="J1729" s="6" t="n">
        <v>416460</v>
      </c>
      <c r="K1729" s="0" t="s">
        <v>11126</v>
      </c>
      <c r="L1729" s="5" t="n">
        <v>40088</v>
      </c>
      <c r="M1729" s="0" t="s">
        <v>305</v>
      </c>
      <c r="N1729" s="0" t="s">
        <v>11127</v>
      </c>
      <c r="O1729" s="0" t="s">
        <v>11128</v>
      </c>
      <c r="P1729" s="0" t="s">
        <v>11129</v>
      </c>
      <c r="Q1729" s="0" t="n">
        <f aca="false">LOOKUP(A1729,'budget_gross.tsv'!A$2:A$8468,'budget_gross.tsv'!B$2:B$8468)</f>
        <v>23600000</v>
      </c>
      <c r="R1729" s="0" t="n">
        <f aca="false">LOOKUP(A1729,'budget_gross.tsv'!A$2:A$8468,'budget_gross.tsv'!C$2:C$8468)</f>
        <v>75590286</v>
      </c>
      <c r="S1729" s="1" t="n">
        <f aca="false">R1729-Q1729</f>
        <v>51990286</v>
      </c>
      <c r="T1729" s="2" t="n">
        <f aca="false">Q1729 * 1.14</f>
        <v>26904000</v>
      </c>
      <c r="U1729" s="2" t="n">
        <f aca="false">R1729 * 1.14</f>
        <v>86172926.04</v>
      </c>
      <c r="V1729" s="2" t="n">
        <f aca="false">S1729 * 1.14</f>
        <v>59268926.04</v>
      </c>
      <c r="W1729" s="1" t="n">
        <f aca="false">R1729/Q1729</f>
        <v>3.20297822033898</v>
      </c>
      <c r="X1729" s="3" t="n">
        <v>3</v>
      </c>
    </row>
    <row r="1730" customFormat="false" ht="15" hidden="false" customHeight="false" outlineLevel="0" collapsed="false">
      <c r="A1730" s="0" t="s">
        <v>11130</v>
      </c>
      <c r="B1730" s="0" t="s">
        <v>11131</v>
      </c>
      <c r="C1730" s="0" t="s">
        <v>11132</v>
      </c>
      <c r="D1730" s="0" t="s">
        <v>9153</v>
      </c>
      <c r="E1730" s="0" t="n">
        <v>5.4</v>
      </c>
      <c r="F1730" s="0" t="n">
        <v>39</v>
      </c>
      <c r="G1730" s="5" t="n">
        <v>39686</v>
      </c>
      <c r="H1730" s="0" t="s">
        <v>11133</v>
      </c>
      <c r="I1730" s="0" t="s">
        <v>11134</v>
      </c>
      <c r="J1730" s="6" t="n">
        <v>3801</v>
      </c>
      <c r="K1730" s="0" t="s">
        <v>11135</v>
      </c>
      <c r="L1730" s="5" t="n">
        <v>40094</v>
      </c>
      <c r="M1730" s="0" t="s">
        <v>305</v>
      </c>
      <c r="N1730" s="0" t="s">
        <v>446</v>
      </c>
      <c r="O1730" s="0" t="s">
        <v>28</v>
      </c>
      <c r="P1730" s="0" t="s">
        <v>11136</v>
      </c>
      <c r="Q1730" s="0" t="n">
        <f aca="false">LOOKUP(A1730,'budget_gross.tsv'!A$2:A$8468,'budget_gross.tsv'!B$2:B$8468)</f>
        <v>3400000</v>
      </c>
      <c r="R1730" s="0" t="n">
        <f aca="false">LOOKUP(A1730,'budget_gross.tsv'!A$2:A$8468,'budget_gross.tsv'!C$2:C$8468)</f>
        <v>11762</v>
      </c>
      <c r="S1730" s="1" t="n">
        <f aca="false">R1730-Q1730</f>
        <v>-3388238</v>
      </c>
      <c r="T1730" s="2" t="n">
        <f aca="false">Q1730 * 1.14</f>
        <v>3876000</v>
      </c>
      <c r="U1730" s="2" t="n">
        <f aca="false">R1730 * 1.14</f>
        <v>13408.68</v>
      </c>
      <c r="V1730" s="2" t="n">
        <f aca="false">S1730 * 1.14</f>
        <v>-3862591.32</v>
      </c>
      <c r="W1730" s="1" t="n">
        <f aca="false">R1730/Q1730</f>
        <v>0.00345941176470588</v>
      </c>
      <c r="X1730" s="3" t="n">
        <v>1</v>
      </c>
    </row>
    <row r="1731" customFormat="false" ht="15" hidden="false" customHeight="false" outlineLevel="0" collapsed="false">
      <c r="A1731" s="0" t="s">
        <v>11137</v>
      </c>
      <c r="B1731" s="0" t="s">
        <v>11138</v>
      </c>
      <c r="C1731" s="0" t="s">
        <v>11139</v>
      </c>
      <c r="D1731" s="0" t="s">
        <v>9153</v>
      </c>
      <c r="E1731" s="0" t="n">
        <v>6.3</v>
      </c>
      <c r="F1731" s="0" t="n">
        <v>68</v>
      </c>
      <c r="G1731" s="5" t="n">
        <v>40176</v>
      </c>
      <c r="H1731" s="0" t="s">
        <v>194</v>
      </c>
      <c r="I1731" s="0" t="s">
        <v>11140</v>
      </c>
      <c r="J1731" s="6" t="n">
        <v>194719</v>
      </c>
      <c r="K1731" s="0" t="s">
        <v>11141</v>
      </c>
      <c r="L1731" s="5" t="n">
        <v>40102</v>
      </c>
      <c r="M1731" s="0" t="s">
        <v>124</v>
      </c>
      <c r="N1731" s="0" t="s">
        <v>1122</v>
      </c>
      <c r="O1731" s="0" t="s">
        <v>1093</v>
      </c>
      <c r="P1731" s="0" t="s">
        <v>11142</v>
      </c>
      <c r="Q1731" s="0" t="n">
        <f aca="false">LOOKUP(A1731,'budget_gross.tsv'!A$2:A$8468,'budget_gross.tsv'!B$2:B$8468)</f>
        <v>15000</v>
      </c>
      <c r="R1731" s="0" t="n">
        <f aca="false">LOOKUP(A1731,'budget_gross.tsv'!A$2:A$8468,'budget_gross.tsv'!C$2:C$8468)</f>
        <v>107918810</v>
      </c>
      <c r="S1731" s="1" t="n">
        <f aca="false">R1731-Q1731</f>
        <v>107903810</v>
      </c>
      <c r="T1731" s="2" t="n">
        <f aca="false">Q1731 * 1.14</f>
        <v>17100</v>
      </c>
      <c r="U1731" s="2" t="n">
        <f aca="false">R1731 * 1.14</f>
        <v>123027443.4</v>
      </c>
      <c r="V1731" s="2" t="n">
        <f aca="false">S1731 * 1.14</f>
        <v>123010343.4</v>
      </c>
      <c r="W1731" s="1" t="n">
        <f aca="false">R1731/Q1731</f>
        <v>7194.58733333333</v>
      </c>
      <c r="X1731" s="3" t="n">
        <v>4</v>
      </c>
    </row>
    <row r="1732" customFormat="false" ht="15" hidden="false" customHeight="false" outlineLevel="0" collapsed="false">
      <c r="A1732" s="0" t="s">
        <v>11143</v>
      </c>
      <c r="B1732" s="0" t="s">
        <v>11144</v>
      </c>
      <c r="C1732" s="0" t="s">
        <v>11145</v>
      </c>
      <c r="D1732" s="0" t="s">
        <v>9153</v>
      </c>
      <c r="E1732" s="0" t="n">
        <v>7.4</v>
      </c>
      <c r="F1732" s="0" t="n">
        <v>34</v>
      </c>
      <c r="G1732" s="5" t="n">
        <v>40225</v>
      </c>
      <c r="H1732" s="0" t="s">
        <v>5018</v>
      </c>
      <c r="I1732" s="0" t="s">
        <v>11146</v>
      </c>
      <c r="J1732" s="6" t="n">
        <v>230910</v>
      </c>
      <c r="K1732" s="0" t="s">
        <v>9060</v>
      </c>
      <c r="L1732" s="5" t="n">
        <v>40102</v>
      </c>
      <c r="M1732" s="0" t="s">
        <v>347</v>
      </c>
      <c r="N1732" s="0" t="s">
        <v>4949</v>
      </c>
      <c r="O1732" s="0" t="s">
        <v>809</v>
      </c>
      <c r="P1732" s="0" t="s">
        <v>11147</v>
      </c>
      <c r="Q1732" s="0" t="n">
        <f aca="false">LOOKUP(A1732,'budget_gross.tsv'!A$2:A$8468,'budget_gross.tsv'!B$2:B$8468)</f>
        <v>50000000</v>
      </c>
      <c r="R1732" s="0" t="n">
        <f aca="false">LOOKUP(A1732,'budget_gross.tsv'!A$2:A$8468,'budget_gross.tsv'!C$2:C$8468)</f>
        <v>73343413</v>
      </c>
      <c r="S1732" s="1" t="n">
        <f aca="false">R1732-Q1732</f>
        <v>23343413</v>
      </c>
      <c r="T1732" s="2" t="n">
        <f aca="false">Q1732 * 1.14</f>
        <v>57000000</v>
      </c>
      <c r="U1732" s="2" t="n">
        <f aca="false">R1732 * 1.14</f>
        <v>83611490.82</v>
      </c>
      <c r="V1732" s="2" t="n">
        <f aca="false">S1732 * 1.14</f>
        <v>26611490.82</v>
      </c>
      <c r="W1732" s="1" t="n">
        <f aca="false">R1732/Q1732</f>
        <v>1.46686826</v>
      </c>
      <c r="X1732" s="3" t="n">
        <v>2</v>
      </c>
    </row>
    <row r="1733" customFormat="false" ht="15" hidden="false" customHeight="false" outlineLevel="0" collapsed="false">
      <c r="A1733" s="0" t="s">
        <v>11148</v>
      </c>
      <c r="B1733" s="0" t="s">
        <v>11149</v>
      </c>
      <c r="C1733" s="0" t="s">
        <v>11150</v>
      </c>
      <c r="D1733" s="0" t="s">
        <v>9153</v>
      </c>
      <c r="E1733" s="0" t="n">
        <v>6.3</v>
      </c>
      <c r="F1733" s="0" t="n">
        <v>49</v>
      </c>
      <c r="G1733" s="5" t="n">
        <v>40211</v>
      </c>
      <c r="H1733" s="0" t="s">
        <v>2803</v>
      </c>
      <c r="I1733" s="0" t="s">
        <v>11151</v>
      </c>
      <c r="J1733" s="6" t="n">
        <v>41062</v>
      </c>
      <c r="K1733" s="0" t="s">
        <v>11152</v>
      </c>
      <c r="L1733" s="5" t="n">
        <v>40102</v>
      </c>
      <c r="M1733" s="0" t="s">
        <v>180</v>
      </c>
      <c r="N1733" s="0" t="s">
        <v>437</v>
      </c>
      <c r="O1733" s="0" t="s">
        <v>90</v>
      </c>
      <c r="P1733" s="0" t="s">
        <v>11153</v>
      </c>
      <c r="Q1733" s="0" t="n">
        <f aca="false">LOOKUP(A1733,'budget_gross.tsv'!A$2:A$8468,'budget_gross.tsv'!B$2:B$8468)</f>
        <v>14700000</v>
      </c>
      <c r="R1733" s="0" t="n">
        <f aca="false">LOOKUP(A1733,'budget_gross.tsv'!A$2:A$8468,'budget_gross.tsv'!C$2:C$8468)</f>
        <v>1585859</v>
      </c>
      <c r="S1733" s="1" t="n">
        <f aca="false">R1733-Q1733</f>
        <v>-13114141</v>
      </c>
      <c r="T1733" s="2" t="n">
        <f aca="false">Q1733 * 1.14</f>
        <v>16758000</v>
      </c>
      <c r="U1733" s="2" t="n">
        <f aca="false">R1733 * 1.14</f>
        <v>1807879.26</v>
      </c>
      <c r="V1733" s="2" t="n">
        <f aca="false">S1733 * 1.14</f>
        <v>-14950120.74</v>
      </c>
      <c r="W1733" s="1" t="n">
        <f aca="false">R1733/Q1733</f>
        <v>0.10788156462585</v>
      </c>
      <c r="X1733" s="3" t="n">
        <v>1</v>
      </c>
    </row>
    <row r="1734" customFormat="false" ht="15" hidden="false" customHeight="false" outlineLevel="0" collapsed="false">
      <c r="A1734" s="0" t="s">
        <v>11154</v>
      </c>
      <c r="B1734" s="0" t="s">
        <v>11155</v>
      </c>
      <c r="C1734" s="0" t="s">
        <v>11156</v>
      </c>
      <c r="D1734" s="0" t="s">
        <v>9153</v>
      </c>
      <c r="E1734" s="0" t="n">
        <v>4.5</v>
      </c>
      <c r="F1734" s="0" t="s">
        <v>28</v>
      </c>
      <c r="G1734" s="5" t="n">
        <v>40190</v>
      </c>
      <c r="H1734" s="0" t="s">
        <v>11157</v>
      </c>
      <c r="I1734" s="0" t="s">
        <v>11158</v>
      </c>
      <c r="J1734" s="6" t="n">
        <v>1186</v>
      </c>
      <c r="K1734" s="0" t="s">
        <v>9729</v>
      </c>
      <c r="L1734" s="5" t="n">
        <v>40102</v>
      </c>
      <c r="M1734" s="0" t="s">
        <v>223</v>
      </c>
      <c r="N1734" s="0" t="s">
        <v>1700</v>
      </c>
      <c r="O1734" s="0" t="s">
        <v>90</v>
      </c>
      <c r="P1734" s="0" t="s">
        <v>11159</v>
      </c>
      <c r="Q1734" s="0" t="n">
        <f aca="false">LOOKUP(A1734,'budget_gross.tsv'!A$2:A$8468,'budget_gross.tsv'!B$2:B$8468)</f>
        <v>7000000</v>
      </c>
      <c r="R1734" s="0" t="n">
        <f aca="false">LOOKUP(A1734,'budget_gross.tsv'!A$2:A$8468,'budget_gross.tsv'!C$2:C$8468)</f>
        <v>2844</v>
      </c>
      <c r="S1734" s="1" t="n">
        <f aca="false">R1734-Q1734</f>
        <v>-6997156</v>
      </c>
      <c r="T1734" s="2" t="n">
        <f aca="false">Q1734 * 1.14</f>
        <v>7980000</v>
      </c>
      <c r="U1734" s="2" t="n">
        <f aca="false">R1734 * 1.14</f>
        <v>3242.16</v>
      </c>
      <c r="V1734" s="2" t="n">
        <f aca="false">S1734 * 1.14</f>
        <v>-7976757.84</v>
      </c>
      <c r="W1734" s="1" t="n">
        <f aca="false">R1734/Q1734</f>
        <v>0.000406285714285714</v>
      </c>
      <c r="X1734" s="3" t="n">
        <v>1</v>
      </c>
    </row>
    <row r="1735" customFormat="false" ht="15" hidden="false" customHeight="false" outlineLevel="0" collapsed="false">
      <c r="A1735" s="0" t="s">
        <v>11160</v>
      </c>
      <c r="B1735" s="0" t="s">
        <v>11161</v>
      </c>
      <c r="C1735" s="0" t="s">
        <v>11162</v>
      </c>
      <c r="D1735" s="0" t="s">
        <v>9153</v>
      </c>
      <c r="E1735" s="0" t="n">
        <v>6</v>
      </c>
      <c r="F1735" s="0" t="n">
        <v>30</v>
      </c>
      <c r="G1735" s="5" t="n">
        <v>40204</v>
      </c>
      <c r="H1735" s="0" t="s">
        <v>2742</v>
      </c>
      <c r="I1735" s="0" t="s">
        <v>11163</v>
      </c>
      <c r="J1735" s="6" t="n">
        <v>82281</v>
      </c>
      <c r="K1735" s="0" t="s">
        <v>11164</v>
      </c>
      <c r="L1735" s="5" t="n">
        <v>40109</v>
      </c>
      <c r="M1735" s="0" t="s">
        <v>427</v>
      </c>
      <c r="N1735" s="0" t="s">
        <v>4412</v>
      </c>
      <c r="O1735" s="0" t="s">
        <v>290</v>
      </c>
      <c r="P1735" s="0" t="s">
        <v>11165</v>
      </c>
      <c r="Q1735" s="0" t="n">
        <f aca="false">LOOKUP(A1735,'budget_gross.tsv'!A$2:A$8468,'budget_gross.tsv'!B$2:B$8468)</f>
        <v>11000000</v>
      </c>
      <c r="R1735" s="0" t="n">
        <f aca="false">LOOKUP(A1735,'budget_gross.tsv'!A$2:A$8468,'budget_gross.tsv'!C$2:C$8468)</f>
        <v>27669413</v>
      </c>
      <c r="S1735" s="1" t="n">
        <f aca="false">R1735-Q1735</f>
        <v>16669413</v>
      </c>
      <c r="T1735" s="2" t="n">
        <f aca="false">Q1735 * 1.14</f>
        <v>12540000</v>
      </c>
      <c r="U1735" s="2" t="n">
        <f aca="false">R1735 * 1.14</f>
        <v>31543130.82</v>
      </c>
      <c r="V1735" s="2" t="n">
        <f aca="false">S1735 * 1.14</f>
        <v>19003130.82</v>
      </c>
      <c r="W1735" s="1" t="n">
        <f aca="false">R1735/Q1735</f>
        <v>2.51540118181818</v>
      </c>
      <c r="X1735" s="3" t="n">
        <v>3</v>
      </c>
    </row>
    <row r="1736" customFormat="false" ht="15" hidden="false" customHeight="false" outlineLevel="0" collapsed="false">
      <c r="A1736" s="0" t="s">
        <v>11166</v>
      </c>
      <c r="B1736" s="0" t="s">
        <v>11167</v>
      </c>
      <c r="C1736" s="0" t="s">
        <v>11168</v>
      </c>
      <c r="D1736" s="0" t="s">
        <v>9153</v>
      </c>
      <c r="E1736" s="0" t="n">
        <v>6.7</v>
      </c>
      <c r="F1736" s="0" t="n">
        <v>45</v>
      </c>
      <c r="G1736" s="5" t="n">
        <v>40372</v>
      </c>
      <c r="H1736" s="0" t="s">
        <v>590</v>
      </c>
      <c r="I1736" s="0" t="s">
        <v>11169</v>
      </c>
      <c r="J1736" s="6" t="n">
        <v>7831</v>
      </c>
      <c r="K1736" s="0" t="s">
        <v>6259</v>
      </c>
      <c r="L1736" s="5" t="n">
        <v>40122</v>
      </c>
      <c r="M1736" s="0" t="s">
        <v>258</v>
      </c>
      <c r="N1736" s="0" t="s">
        <v>394</v>
      </c>
      <c r="O1736" s="0" t="s">
        <v>100</v>
      </c>
      <c r="P1736" s="0" t="s">
        <v>11170</v>
      </c>
      <c r="Q1736" s="0" t="n">
        <f aca="false">LOOKUP(A1736,'budget_gross.tsv'!A$2:A$8468,'budget_gross.tsv'!B$2:B$8468)</f>
        <v>6000000</v>
      </c>
      <c r="R1736" s="0" t="n">
        <f aca="false">LOOKUP(A1736,'budget_gross.tsv'!A$2:A$8468,'budget_gross.tsv'!C$2:C$8468)</f>
        <v>115862</v>
      </c>
      <c r="S1736" s="1" t="n">
        <f aca="false">R1736-Q1736</f>
        <v>-5884138</v>
      </c>
      <c r="T1736" s="2" t="n">
        <f aca="false">Q1736 * 1.14</f>
        <v>6840000</v>
      </c>
      <c r="U1736" s="2" t="n">
        <f aca="false">R1736 * 1.14</f>
        <v>132082.68</v>
      </c>
      <c r="V1736" s="2" t="n">
        <f aca="false">S1736 * 1.14</f>
        <v>-6707917.32</v>
      </c>
      <c r="W1736" s="1" t="n">
        <f aca="false">R1736/Q1736</f>
        <v>0.0193103333333333</v>
      </c>
      <c r="X1736" s="3" t="n">
        <v>1</v>
      </c>
    </row>
    <row r="1737" customFormat="false" ht="15" hidden="false" customHeight="false" outlineLevel="0" collapsed="false">
      <c r="A1737" s="0" t="s">
        <v>11171</v>
      </c>
      <c r="B1737" s="0" t="s">
        <v>11172</v>
      </c>
      <c r="C1737" s="0" t="s">
        <v>11173</v>
      </c>
      <c r="D1737" s="0" t="s">
        <v>9153</v>
      </c>
      <c r="E1737" s="0" t="n">
        <v>7</v>
      </c>
      <c r="F1737" s="0" t="n">
        <v>79</v>
      </c>
      <c r="G1737" s="5" t="n">
        <v>40218</v>
      </c>
      <c r="H1737" s="0" t="s">
        <v>1432</v>
      </c>
      <c r="I1737" s="0" t="s">
        <v>11174</v>
      </c>
      <c r="J1737" s="6" t="n">
        <v>109475</v>
      </c>
      <c r="K1737" s="0" t="s">
        <v>6240</v>
      </c>
      <c r="L1737" s="5" t="n">
        <v>40123</v>
      </c>
      <c r="M1737" s="0" t="s">
        <v>232</v>
      </c>
      <c r="N1737" s="0" t="s">
        <v>356</v>
      </c>
      <c r="O1737" s="0" t="s">
        <v>11175</v>
      </c>
      <c r="P1737" s="0" t="s">
        <v>11176</v>
      </c>
      <c r="Q1737" s="0" t="n">
        <f aca="false">LOOKUP(A1737,'budget_gross.tsv'!A$2:A$8468,'budget_gross.tsv'!B$2:B$8468)</f>
        <v>7000000</v>
      </c>
      <c r="R1737" s="0" t="n">
        <f aca="false">LOOKUP(A1737,'budget_gross.tsv'!A$2:A$8468,'budget_gross.tsv'!C$2:C$8468)</f>
        <v>9190525</v>
      </c>
      <c r="S1737" s="1" t="n">
        <f aca="false">R1737-Q1737</f>
        <v>2190525</v>
      </c>
      <c r="T1737" s="2" t="n">
        <f aca="false">Q1737 * 1.14</f>
        <v>7980000</v>
      </c>
      <c r="U1737" s="2" t="n">
        <f aca="false">R1737 * 1.14</f>
        <v>10477198.5</v>
      </c>
      <c r="V1737" s="2" t="n">
        <f aca="false">S1737 * 1.14</f>
        <v>2497198.5</v>
      </c>
      <c r="W1737" s="1" t="n">
        <f aca="false">R1737/Q1737</f>
        <v>1.31293214285714</v>
      </c>
      <c r="X1737" s="3" t="n">
        <v>2</v>
      </c>
    </row>
    <row r="1738" customFormat="false" ht="15" hidden="false" customHeight="false" outlineLevel="0" collapsed="false">
      <c r="A1738" s="0" t="s">
        <v>11177</v>
      </c>
      <c r="B1738" s="0" t="s">
        <v>11178</v>
      </c>
      <c r="C1738" s="0" t="s">
        <v>11179</v>
      </c>
      <c r="D1738" s="0" t="s">
        <v>9153</v>
      </c>
      <c r="E1738" s="0" t="n">
        <v>6.2</v>
      </c>
      <c r="F1738" s="0" t="n">
        <v>54</v>
      </c>
      <c r="G1738" s="5" t="n">
        <v>40260</v>
      </c>
      <c r="H1738" s="0" t="s">
        <v>5018</v>
      </c>
      <c r="I1738" s="0" t="s">
        <v>11180</v>
      </c>
      <c r="J1738" s="6" t="n">
        <v>114402</v>
      </c>
      <c r="K1738" s="0" t="s">
        <v>11181</v>
      </c>
      <c r="L1738" s="5" t="n">
        <v>40123</v>
      </c>
      <c r="M1738" s="0" t="s">
        <v>272</v>
      </c>
      <c r="N1738" s="0" t="s">
        <v>11182</v>
      </c>
      <c r="O1738" s="0" t="s">
        <v>781</v>
      </c>
      <c r="P1738" s="0" t="s">
        <v>11183</v>
      </c>
      <c r="Q1738" s="0" t="n">
        <f aca="false">LOOKUP(A1738,'budget_gross.tsv'!A$2:A$8468,'budget_gross.tsv'!B$2:B$8468)</f>
        <v>25000000</v>
      </c>
      <c r="R1738" s="0" t="n">
        <f aca="false">LOOKUP(A1738,'budget_gross.tsv'!A$2:A$8468,'budget_gross.tsv'!C$2:C$8468)</f>
        <v>32416109</v>
      </c>
      <c r="S1738" s="1" t="n">
        <f aca="false">R1738-Q1738</f>
        <v>7416109</v>
      </c>
      <c r="T1738" s="2" t="n">
        <f aca="false">Q1738 * 1.14</f>
        <v>28500000</v>
      </c>
      <c r="U1738" s="2" t="n">
        <f aca="false">R1738 * 1.14</f>
        <v>36954364.26</v>
      </c>
      <c r="V1738" s="2" t="n">
        <f aca="false">S1738 * 1.14</f>
        <v>8454364.26</v>
      </c>
      <c r="W1738" s="1" t="n">
        <f aca="false">R1738/Q1738</f>
        <v>1.29664436</v>
      </c>
      <c r="X1738" s="3" t="n">
        <v>2</v>
      </c>
    </row>
    <row r="1739" customFormat="false" ht="15" hidden="false" customHeight="false" outlineLevel="0" collapsed="false">
      <c r="A1739" s="0" t="s">
        <v>11184</v>
      </c>
      <c r="B1739" s="0" t="s">
        <v>11185</v>
      </c>
      <c r="C1739" s="0" t="s">
        <v>11186</v>
      </c>
      <c r="D1739" s="0" t="s">
        <v>9153</v>
      </c>
      <c r="E1739" s="0" t="n">
        <v>5.2</v>
      </c>
      <c r="F1739" s="0" t="n">
        <v>52</v>
      </c>
      <c r="G1739" s="5" t="n">
        <v>40071</v>
      </c>
      <c r="H1739" s="0" t="s">
        <v>4903</v>
      </c>
      <c r="I1739" s="0" t="s">
        <v>11187</v>
      </c>
      <c r="J1739" s="6" t="n">
        <v>6960</v>
      </c>
      <c r="K1739" s="0" t="s">
        <v>11188</v>
      </c>
      <c r="L1739" s="5" t="n">
        <v>40124</v>
      </c>
      <c r="M1739" s="0" t="s">
        <v>70</v>
      </c>
      <c r="N1739" s="0" t="s">
        <v>4734</v>
      </c>
      <c r="O1739" s="0" t="s">
        <v>135</v>
      </c>
      <c r="P1739" s="0" t="s">
        <v>11189</v>
      </c>
      <c r="Q1739" s="0" t="n">
        <f aca="false">LOOKUP(A1739,'budget_gross.tsv'!A$2:A$8468,'budget_gross.tsv'!B$2:B$8468)</f>
        <v>5000000</v>
      </c>
      <c r="R1739" s="0" t="n">
        <f aca="false">LOOKUP(A1739,'budget_gross.tsv'!A$2:A$8468,'budget_gross.tsv'!C$2:C$8468)</f>
        <v>6174</v>
      </c>
      <c r="S1739" s="1" t="n">
        <f aca="false">R1739-Q1739</f>
        <v>-4993826</v>
      </c>
      <c r="T1739" s="2" t="n">
        <f aca="false">Q1739 * 1.14</f>
        <v>5700000</v>
      </c>
      <c r="U1739" s="2" t="n">
        <f aca="false">R1739 * 1.14</f>
        <v>7038.36</v>
      </c>
      <c r="V1739" s="2" t="n">
        <f aca="false">S1739 * 1.14</f>
        <v>-5692961.64</v>
      </c>
      <c r="W1739" s="1" t="n">
        <f aca="false">R1739/Q1739</f>
        <v>0.0012348</v>
      </c>
      <c r="X1739" s="3" t="n">
        <v>1</v>
      </c>
    </row>
    <row r="1740" customFormat="false" ht="15" hidden="false" customHeight="false" outlineLevel="0" collapsed="false">
      <c r="A1740" s="0" t="s">
        <v>11190</v>
      </c>
      <c r="B1740" s="0" t="s">
        <v>11191</v>
      </c>
      <c r="C1740" s="0" t="s">
        <v>11192</v>
      </c>
      <c r="D1740" s="0" t="s">
        <v>9153</v>
      </c>
      <c r="E1740" s="0" t="n">
        <v>7</v>
      </c>
      <c r="F1740" s="0" t="n">
        <v>64</v>
      </c>
      <c r="G1740" s="5" t="n">
        <v>40078</v>
      </c>
      <c r="H1740" s="0" t="s">
        <v>11193</v>
      </c>
      <c r="I1740" s="0" t="s">
        <v>11194</v>
      </c>
      <c r="J1740" s="6" t="n">
        <v>13173</v>
      </c>
      <c r="K1740" s="0" t="s">
        <v>11195</v>
      </c>
      <c r="L1740" s="5" t="n">
        <v>40129</v>
      </c>
      <c r="M1740" s="0" t="s">
        <v>486</v>
      </c>
      <c r="N1740" s="0" t="s">
        <v>437</v>
      </c>
      <c r="O1740" s="0" t="s">
        <v>1167</v>
      </c>
      <c r="P1740" s="0" t="s">
        <v>11196</v>
      </c>
      <c r="Q1740" s="0" t="n">
        <f aca="false">LOOKUP(A1740,'budget_gross.tsv'!A$2:A$8468,'budget_gross.tsv'!B$2:B$8468)</f>
        <v>1500000</v>
      </c>
      <c r="R1740" s="0" t="n">
        <f aca="false">LOOKUP(A1740,'budget_gross.tsv'!A$2:A$8468,'budget_gross.tsv'!C$2:C$8468)</f>
        <v>429307</v>
      </c>
      <c r="S1740" s="1" t="n">
        <f aca="false">R1740-Q1740</f>
        <v>-1070693</v>
      </c>
      <c r="T1740" s="2" t="n">
        <f aca="false">Q1740 * 1.14</f>
        <v>1710000</v>
      </c>
      <c r="U1740" s="2" t="n">
        <f aca="false">R1740 * 1.14</f>
        <v>489409.98</v>
      </c>
      <c r="V1740" s="2" t="n">
        <f aca="false">S1740 * 1.14</f>
        <v>-1220590.02</v>
      </c>
      <c r="W1740" s="1" t="n">
        <f aca="false">R1740/Q1740</f>
        <v>0.286204666666667</v>
      </c>
      <c r="X1740" s="3" t="n">
        <v>1</v>
      </c>
    </row>
    <row r="1741" customFormat="false" ht="15" hidden="false" customHeight="false" outlineLevel="0" collapsed="false">
      <c r="A1741" s="0" t="s">
        <v>11197</v>
      </c>
      <c r="B1741" s="0" t="s">
        <v>11198</v>
      </c>
      <c r="C1741" s="0" t="s">
        <v>11199</v>
      </c>
      <c r="D1741" s="0" t="s">
        <v>9153</v>
      </c>
      <c r="E1741" s="0" t="n">
        <v>7.4</v>
      </c>
      <c r="F1741" s="0" t="n">
        <v>58</v>
      </c>
      <c r="G1741" s="5" t="n">
        <v>40281</v>
      </c>
      <c r="H1741" s="0" t="s">
        <v>1432</v>
      </c>
      <c r="I1741" s="0" t="s">
        <v>11200</v>
      </c>
      <c r="J1741" s="6" t="n">
        <v>95404</v>
      </c>
      <c r="K1741" s="0" t="s">
        <v>9840</v>
      </c>
      <c r="L1741" s="5" t="n">
        <v>40130</v>
      </c>
      <c r="M1741" s="0" t="s">
        <v>871</v>
      </c>
      <c r="N1741" s="0" t="s">
        <v>1503</v>
      </c>
      <c r="O1741" s="0" t="s">
        <v>158</v>
      </c>
      <c r="P1741" s="0" t="s">
        <v>11201</v>
      </c>
      <c r="Q1741" s="0" t="n">
        <f aca="false">LOOKUP(A1741,'budget_gross.tsv'!A$2:A$8468,'budget_gross.tsv'!B$2:B$8468)</f>
        <v>50000000</v>
      </c>
      <c r="R1741" s="0" t="n">
        <f aca="false">LOOKUP(A1741,'budget_gross.tsv'!A$2:A$8468,'budget_gross.tsv'!C$2:C$8468)</f>
        <v>7994115</v>
      </c>
      <c r="S1741" s="1" t="n">
        <f aca="false">R1741-Q1741</f>
        <v>-42005885</v>
      </c>
      <c r="T1741" s="2" t="n">
        <f aca="false">Q1741 * 1.14</f>
        <v>57000000</v>
      </c>
      <c r="U1741" s="2" t="n">
        <f aca="false">R1741 * 1.14</f>
        <v>9113291.1</v>
      </c>
      <c r="V1741" s="2" t="n">
        <f aca="false">S1741 * 1.14</f>
        <v>-47886708.9</v>
      </c>
      <c r="W1741" s="1" t="n">
        <f aca="false">R1741/Q1741</f>
        <v>0.1598823</v>
      </c>
      <c r="X1741" s="3" t="n">
        <v>1</v>
      </c>
    </row>
    <row r="1742" customFormat="false" ht="15" hidden="false" customHeight="false" outlineLevel="0" collapsed="false">
      <c r="A1742" s="0" t="s">
        <v>11202</v>
      </c>
      <c r="B1742" s="0" t="s">
        <v>11203</v>
      </c>
      <c r="C1742" s="0" t="s">
        <v>11204</v>
      </c>
      <c r="D1742" s="0" t="s">
        <v>9153</v>
      </c>
      <c r="E1742" s="0" t="n">
        <v>7.3</v>
      </c>
      <c r="F1742" s="0" t="n">
        <v>79</v>
      </c>
      <c r="G1742" s="5" t="n">
        <v>40246</v>
      </c>
      <c r="H1742" s="0" t="s">
        <v>2878</v>
      </c>
      <c r="I1742" s="0" t="s">
        <v>11205</v>
      </c>
      <c r="J1742" s="6" t="n">
        <v>92694</v>
      </c>
      <c r="K1742" s="0" t="s">
        <v>7433</v>
      </c>
      <c r="L1742" s="5" t="n">
        <v>40137</v>
      </c>
      <c r="M1742" s="0" t="s">
        <v>879</v>
      </c>
      <c r="N1742" s="0" t="s">
        <v>446</v>
      </c>
      <c r="O1742" s="0" t="s">
        <v>11206</v>
      </c>
      <c r="P1742" s="0" t="s">
        <v>11207</v>
      </c>
      <c r="Q1742" s="0" t="n">
        <f aca="false">LOOKUP(A1742,'budget_gross.tsv'!A$2:A$8468,'budget_gross.tsv'!B$2:B$8468)</f>
        <v>10000000</v>
      </c>
      <c r="R1742" s="0" t="n">
        <f aca="false">LOOKUP(A1742,'budget_gross.tsv'!A$2:A$8468,'budget_gross.tsv'!C$2:C$8468)</f>
        <v>47395661</v>
      </c>
      <c r="S1742" s="1" t="n">
        <f aca="false">R1742-Q1742</f>
        <v>37395661</v>
      </c>
      <c r="T1742" s="2" t="n">
        <f aca="false">Q1742 * 1.14</f>
        <v>11400000</v>
      </c>
      <c r="U1742" s="2" t="n">
        <f aca="false">R1742 * 1.14</f>
        <v>54031053.54</v>
      </c>
      <c r="V1742" s="2" t="n">
        <f aca="false">S1742 * 1.14</f>
        <v>42631053.54</v>
      </c>
      <c r="W1742" s="1" t="n">
        <f aca="false">R1742/Q1742</f>
        <v>4.7395661</v>
      </c>
      <c r="X1742" s="3" t="n">
        <v>4</v>
      </c>
    </row>
    <row r="1743" customFormat="false" ht="15" hidden="false" customHeight="false" outlineLevel="0" collapsed="false">
      <c r="A1743" s="0" t="s">
        <v>11208</v>
      </c>
      <c r="B1743" s="0" t="s">
        <v>11209</v>
      </c>
      <c r="C1743" s="0" t="s">
        <v>11210</v>
      </c>
      <c r="D1743" s="0" t="s">
        <v>9153</v>
      </c>
      <c r="E1743" s="0" t="n">
        <v>6.4</v>
      </c>
      <c r="F1743" s="0" t="n">
        <v>34</v>
      </c>
      <c r="G1743" s="5" t="n">
        <v>40253</v>
      </c>
      <c r="H1743" s="0" t="s">
        <v>11211</v>
      </c>
      <c r="I1743" s="0" t="s">
        <v>11212</v>
      </c>
      <c r="J1743" s="6" t="n">
        <v>60852</v>
      </c>
      <c r="K1743" s="0" t="s">
        <v>11213</v>
      </c>
      <c r="L1743" s="5" t="n">
        <v>40142</v>
      </c>
      <c r="M1743" s="0" t="s">
        <v>258</v>
      </c>
      <c r="N1743" s="0" t="s">
        <v>5469</v>
      </c>
      <c r="O1743" s="0" t="s">
        <v>28</v>
      </c>
      <c r="P1743" s="0" t="s">
        <v>11214</v>
      </c>
      <c r="Q1743" s="0" t="n">
        <f aca="false">LOOKUP(A1743,'budget_gross.tsv'!A$2:A$8468,'budget_gross.tsv'!B$2:B$8468)</f>
        <v>40000000</v>
      </c>
      <c r="R1743" s="0" t="n">
        <f aca="false">LOOKUP(A1743,'budget_gross.tsv'!A$2:A$8468,'budget_gross.tsv'!C$2:C$8468)</f>
        <v>38105077</v>
      </c>
      <c r="S1743" s="1" t="n">
        <f aca="false">R1743-Q1743</f>
        <v>-1894923</v>
      </c>
      <c r="T1743" s="2" t="n">
        <f aca="false">Q1743 * 1.14</f>
        <v>45600000</v>
      </c>
      <c r="U1743" s="2" t="n">
        <f aca="false">R1743 * 1.14</f>
        <v>43439787.78</v>
      </c>
      <c r="V1743" s="2" t="n">
        <f aca="false">S1743 * 1.14</f>
        <v>-2160212.22</v>
      </c>
      <c r="W1743" s="1" t="n">
        <f aca="false">R1743/Q1743</f>
        <v>0.952626925</v>
      </c>
      <c r="X1743" s="3" t="n">
        <v>1</v>
      </c>
    </row>
    <row r="1744" customFormat="false" ht="15" hidden="false" customHeight="false" outlineLevel="0" collapsed="false">
      <c r="A1744" s="0" t="s">
        <v>11215</v>
      </c>
      <c r="B1744" s="0" t="s">
        <v>1133</v>
      </c>
      <c r="C1744" s="0" t="s">
        <v>11216</v>
      </c>
      <c r="D1744" s="0" t="s">
        <v>9153</v>
      </c>
      <c r="E1744" s="0" t="n">
        <v>7.1</v>
      </c>
      <c r="F1744" s="0" t="n">
        <v>58</v>
      </c>
      <c r="G1744" s="5" t="n">
        <v>40260</v>
      </c>
      <c r="H1744" s="0" t="s">
        <v>2878</v>
      </c>
      <c r="I1744" s="0" t="s">
        <v>11217</v>
      </c>
      <c r="J1744" s="6" t="n">
        <v>94342</v>
      </c>
      <c r="K1744" s="0" t="s">
        <v>6646</v>
      </c>
      <c r="L1744" s="5" t="n">
        <v>40151</v>
      </c>
      <c r="M1744" s="0" t="s">
        <v>197</v>
      </c>
      <c r="N1744" s="0" t="s">
        <v>11218</v>
      </c>
      <c r="O1744" s="0" t="s">
        <v>11219</v>
      </c>
      <c r="P1744" s="0" t="s">
        <v>11220</v>
      </c>
      <c r="Q1744" s="0" t="n">
        <f aca="false">LOOKUP(A1744,'budget_gross.tsv'!A$2:A$8468,'budget_gross.tsv'!B$2:B$8468)</f>
        <v>26000000</v>
      </c>
      <c r="R1744" s="0" t="n">
        <f aca="false">LOOKUP(A1744,'budget_gross.tsv'!A$2:A$8468,'budget_gross.tsv'!C$2:C$8468)</f>
        <v>28501651</v>
      </c>
      <c r="S1744" s="1" t="n">
        <f aca="false">R1744-Q1744</f>
        <v>2501651</v>
      </c>
      <c r="T1744" s="2" t="n">
        <f aca="false">Q1744 * 1.14</f>
        <v>29640000</v>
      </c>
      <c r="U1744" s="2" t="n">
        <f aca="false">R1744 * 1.14</f>
        <v>32491882.14</v>
      </c>
      <c r="V1744" s="2" t="n">
        <f aca="false">S1744 * 1.14</f>
        <v>2851882.14</v>
      </c>
      <c r="W1744" s="1" t="n">
        <f aca="false">R1744/Q1744</f>
        <v>1.09621734615385</v>
      </c>
      <c r="X1744" s="3" t="n">
        <v>2</v>
      </c>
    </row>
    <row r="1745" customFormat="false" ht="15" hidden="false" customHeight="false" outlineLevel="0" collapsed="false">
      <c r="A1745" s="0" t="s">
        <v>11221</v>
      </c>
      <c r="B1745" s="0" t="s">
        <v>11222</v>
      </c>
      <c r="C1745" s="0" t="s">
        <v>11223</v>
      </c>
      <c r="D1745" s="0" t="s">
        <v>9153</v>
      </c>
      <c r="E1745" s="0" t="n">
        <v>6.6</v>
      </c>
      <c r="F1745" s="0" t="n">
        <v>55</v>
      </c>
      <c r="G1745" s="5" t="n">
        <v>40127</v>
      </c>
      <c r="H1745" s="0" t="s">
        <v>1923</v>
      </c>
      <c r="I1745" s="0" t="s">
        <v>11224</v>
      </c>
      <c r="J1745" s="6" t="n">
        <v>2320</v>
      </c>
      <c r="K1745" s="0" t="s">
        <v>11225</v>
      </c>
      <c r="L1745" s="5" t="n">
        <v>40151</v>
      </c>
      <c r="M1745" s="0" t="s">
        <v>879</v>
      </c>
      <c r="N1745" s="0" t="s">
        <v>446</v>
      </c>
      <c r="O1745" s="0" t="s">
        <v>3868</v>
      </c>
      <c r="P1745" s="0" t="s">
        <v>11226</v>
      </c>
      <c r="Q1745" s="0" t="n">
        <f aca="false">LOOKUP(A1745,'budget_gross.tsv'!A$2:A$8468,'budget_gross.tsv'!B$2:B$8468)</f>
        <v>5000000</v>
      </c>
      <c r="R1745" s="0" t="n">
        <f aca="false">LOOKUP(A1745,'budget_gross.tsv'!A$2:A$8468,'budget_gross.tsv'!C$2:C$8468)</f>
        <v>346286</v>
      </c>
      <c r="S1745" s="1" t="n">
        <f aca="false">R1745-Q1745</f>
        <v>-4653714</v>
      </c>
      <c r="T1745" s="2" t="n">
        <f aca="false">Q1745 * 1.14</f>
        <v>5700000</v>
      </c>
      <c r="U1745" s="2" t="n">
        <f aca="false">R1745 * 1.14</f>
        <v>394766.04</v>
      </c>
      <c r="V1745" s="2" t="n">
        <f aca="false">S1745 * 1.14</f>
        <v>-5305233.96</v>
      </c>
      <c r="W1745" s="1" t="n">
        <f aca="false">R1745/Q1745</f>
        <v>0.0692572</v>
      </c>
      <c r="X1745" s="3" t="n">
        <v>1</v>
      </c>
    </row>
    <row r="1746" customFormat="false" ht="15" hidden="false" customHeight="false" outlineLevel="0" collapsed="false">
      <c r="A1746" s="0" t="s">
        <v>11227</v>
      </c>
      <c r="B1746" s="0" t="s">
        <v>11228</v>
      </c>
      <c r="C1746" s="0" t="s">
        <v>11229</v>
      </c>
      <c r="D1746" s="0" t="s">
        <v>9153</v>
      </c>
      <c r="E1746" s="0" t="n">
        <v>7.2</v>
      </c>
      <c r="F1746" s="0" t="n">
        <v>77</v>
      </c>
      <c r="G1746" s="5" t="n">
        <v>40316</v>
      </c>
      <c r="H1746" s="0" t="s">
        <v>663</v>
      </c>
      <c r="I1746" s="0" t="s">
        <v>11230</v>
      </c>
      <c r="J1746" s="6" t="n">
        <v>30857</v>
      </c>
      <c r="K1746" s="0" t="s">
        <v>11231</v>
      </c>
      <c r="L1746" s="5" t="n">
        <v>40151</v>
      </c>
      <c r="M1746" s="0" t="s">
        <v>756</v>
      </c>
      <c r="N1746" s="0" t="s">
        <v>9402</v>
      </c>
      <c r="O1746" s="0" t="s">
        <v>11232</v>
      </c>
      <c r="P1746" s="0" t="s">
        <v>11233</v>
      </c>
      <c r="Q1746" s="0" t="n">
        <f aca="false">LOOKUP(A1746,'budget_gross.tsv'!A$2:A$8468,'budget_gross.tsv'!B$2:B$8468)</f>
        <v>6500000</v>
      </c>
      <c r="R1746" s="0" t="n">
        <f aca="false">LOOKUP(A1746,'budget_gross.tsv'!A$2:A$8468,'budget_gross.tsv'!C$2:C$8468)</f>
        <v>66637</v>
      </c>
      <c r="S1746" s="1" t="n">
        <f aca="false">R1746-Q1746</f>
        <v>-6433363</v>
      </c>
      <c r="T1746" s="2" t="n">
        <f aca="false">Q1746 * 1.14</f>
        <v>7410000</v>
      </c>
      <c r="U1746" s="2" t="n">
        <f aca="false">R1746 * 1.14</f>
        <v>75966.18</v>
      </c>
      <c r="V1746" s="2" t="n">
        <f aca="false">S1746 * 1.14</f>
        <v>-7334033.82</v>
      </c>
      <c r="W1746" s="1" t="n">
        <f aca="false">R1746/Q1746</f>
        <v>0.0102518461538462</v>
      </c>
      <c r="X1746" s="3" t="n">
        <v>1</v>
      </c>
    </row>
    <row r="1747" customFormat="false" ht="15" hidden="false" customHeight="false" outlineLevel="0" collapsed="false">
      <c r="A1747" s="0" t="s">
        <v>11234</v>
      </c>
      <c r="B1747" s="0" t="s">
        <v>11235</v>
      </c>
      <c r="C1747" s="0" t="s">
        <v>11236</v>
      </c>
      <c r="D1747" s="0" t="s">
        <v>9153</v>
      </c>
      <c r="E1747" s="0" t="n">
        <v>7.4</v>
      </c>
      <c r="F1747" s="0" t="n">
        <v>73</v>
      </c>
      <c r="G1747" s="5" t="n">
        <v>39718</v>
      </c>
      <c r="H1747" s="0" t="s">
        <v>3192</v>
      </c>
      <c r="I1747" s="0" t="s">
        <v>11237</v>
      </c>
      <c r="J1747" s="6" t="n">
        <v>38858</v>
      </c>
      <c r="K1747" s="0" t="s">
        <v>11238</v>
      </c>
      <c r="L1747" s="5" t="n">
        <v>40151</v>
      </c>
      <c r="M1747" s="0" t="s">
        <v>1629</v>
      </c>
      <c r="N1747" s="0" t="s">
        <v>1130</v>
      </c>
      <c r="O1747" s="0" t="s">
        <v>11239</v>
      </c>
      <c r="P1747" s="0" t="s">
        <v>11240</v>
      </c>
      <c r="Q1747" s="0" t="n">
        <f aca="false">LOOKUP(A1747,'budget_gross.tsv'!A$2:A$8468,'budget_gross.tsv'!B$2:B$8468)</f>
        <v>553632000</v>
      </c>
      <c r="R1747" s="0" t="n">
        <f aca="false">LOOKUP(A1747,'budget_gross.tsv'!A$2:A$8468,'budget_gross.tsv'!C$2:C$8468)</f>
        <v>627047</v>
      </c>
      <c r="S1747" s="1" t="n">
        <f aca="false">R1747-Q1747</f>
        <v>-553004953</v>
      </c>
      <c r="T1747" s="2" t="n">
        <f aca="false">Q1747 * 1.14</f>
        <v>631140480</v>
      </c>
      <c r="U1747" s="2" t="n">
        <f aca="false">R1747 * 1.14</f>
        <v>714833.58</v>
      </c>
      <c r="V1747" s="2" t="n">
        <f aca="false">S1747 * 1.14</f>
        <v>-630425646.42</v>
      </c>
      <c r="W1747" s="1" t="n">
        <f aca="false">R1747/Q1747</f>
        <v>0.0011326061354835</v>
      </c>
      <c r="X1747" s="3" t="n">
        <v>1</v>
      </c>
    </row>
    <row r="1748" customFormat="false" ht="15" hidden="false" customHeight="false" outlineLevel="0" collapsed="false">
      <c r="A1748" s="0" t="s">
        <v>11241</v>
      </c>
      <c r="B1748" s="0" t="s">
        <v>11242</v>
      </c>
      <c r="C1748" s="0" t="s">
        <v>11243</v>
      </c>
      <c r="D1748" s="0" t="s">
        <v>9153</v>
      </c>
      <c r="E1748" s="0" t="n">
        <v>5.3</v>
      </c>
      <c r="F1748" s="0" t="s">
        <v>28</v>
      </c>
      <c r="G1748" s="5" t="n">
        <v>39819</v>
      </c>
      <c r="H1748" s="0" t="s">
        <v>4903</v>
      </c>
      <c r="I1748" s="0" t="s">
        <v>11244</v>
      </c>
      <c r="J1748" s="6" t="n">
        <v>6972</v>
      </c>
      <c r="K1748" s="0" t="s">
        <v>11245</v>
      </c>
      <c r="L1748" s="5" t="n">
        <v>40157</v>
      </c>
      <c r="M1748" s="0" t="s">
        <v>375</v>
      </c>
      <c r="N1748" s="0" t="s">
        <v>4331</v>
      </c>
      <c r="O1748" s="0" t="s">
        <v>90</v>
      </c>
      <c r="P1748" s="0" t="s">
        <v>11246</v>
      </c>
      <c r="Q1748" s="0" t="n">
        <f aca="false">LOOKUP(A1748,'budget_gross.tsv'!A$2:A$8468,'budget_gross.tsv'!B$2:B$8468)</f>
        <v>2000000</v>
      </c>
      <c r="R1748" s="0" t="n">
        <f aca="false">LOOKUP(A1748,'budget_gross.tsv'!A$2:A$8468,'budget_gross.tsv'!C$2:C$8468)</f>
        <v>29784</v>
      </c>
      <c r="S1748" s="1" t="n">
        <f aca="false">R1748-Q1748</f>
        <v>-1970216</v>
      </c>
      <c r="T1748" s="2" t="n">
        <f aca="false">Q1748 * 1.14</f>
        <v>2280000</v>
      </c>
      <c r="U1748" s="2" t="n">
        <f aca="false">R1748 * 1.14</f>
        <v>33953.76</v>
      </c>
      <c r="V1748" s="2" t="n">
        <f aca="false">S1748 * 1.14</f>
        <v>-2246046.24</v>
      </c>
      <c r="W1748" s="1" t="n">
        <f aca="false">R1748/Q1748</f>
        <v>0.014892</v>
      </c>
      <c r="X1748" s="3" t="n">
        <v>1</v>
      </c>
    </row>
    <row r="1749" customFormat="false" ht="15" hidden="false" customHeight="false" outlineLevel="0" collapsed="false">
      <c r="A1749" s="0" t="s">
        <v>11247</v>
      </c>
      <c r="B1749" s="0" t="s">
        <v>11248</v>
      </c>
      <c r="C1749" s="0" t="s">
        <v>11249</v>
      </c>
      <c r="D1749" s="0" t="s">
        <v>9153</v>
      </c>
      <c r="E1749" s="0" t="n">
        <v>6.3</v>
      </c>
      <c r="F1749" s="0" t="n">
        <v>24</v>
      </c>
      <c r="G1749" s="5" t="n">
        <v>40246</v>
      </c>
      <c r="H1749" s="0" t="s">
        <v>11250</v>
      </c>
      <c r="I1749" s="0" t="s">
        <v>11251</v>
      </c>
      <c r="J1749" s="6" t="n">
        <v>55665</v>
      </c>
      <c r="K1749" s="0" t="s">
        <v>11252</v>
      </c>
      <c r="L1749" s="5" t="n">
        <v>40158</v>
      </c>
      <c r="M1749" s="0" t="s">
        <v>355</v>
      </c>
      <c r="N1749" s="0" t="s">
        <v>817</v>
      </c>
      <c r="O1749" s="0" t="s">
        <v>28</v>
      </c>
      <c r="P1749" s="0" t="s">
        <v>11253</v>
      </c>
      <c r="Q1749" s="0" t="n">
        <f aca="false">LOOKUP(A1749,'budget_gross.tsv'!A$2:A$8468,'budget_gross.tsv'!B$2:B$8468)</f>
        <v>8000000</v>
      </c>
      <c r="R1749" s="0" t="n">
        <f aca="false">LOOKUP(A1749,'budget_gross.tsv'!A$2:A$8468,'budget_gross.tsv'!C$2:C$8468)</f>
        <v>10269307</v>
      </c>
      <c r="S1749" s="1" t="n">
        <f aca="false">R1749-Q1749</f>
        <v>2269307</v>
      </c>
      <c r="T1749" s="2" t="n">
        <f aca="false">Q1749 * 1.14</f>
        <v>9120000</v>
      </c>
      <c r="U1749" s="2" t="n">
        <f aca="false">R1749 * 1.14</f>
        <v>11707009.98</v>
      </c>
      <c r="V1749" s="2" t="n">
        <f aca="false">S1749 * 1.14</f>
        <v>2587009.98</v>
      </c>
      <c r="W1749" s="1" t="n">
        <f aca="false">R1749/Q1749</f>
        <v>1.283663375</v>
      </c>
      <c r="X1749" s="3" t="n">
        <v>2</v>
      </c>
    </row>
    <row r="1750" customFormat="false" ht="15" hidden="false" customHeight="false" outlineLevel="0" collapsed="false">
      <c r="A1750" s="0" t="s">
        <v>11254</v>
      </c>
      <c r="B1750" s="0" t="s">
        <v>11255</v>
      </c>
      <c r="C1750" s="0" t="s">
        <v>11256</v>
      </c>
      <c r="D1750" s="0" t="s">
        <v>9153</v>
      </c>
      <c r="E1750" s="0" t="n">
        <v>6.7</v>
      </c>
      <c r="F1750" s="0" t="n">
        <v>69</v>
      </c>
      <c r="G1750" s="5" t="n">
        <v>40274</v>
      </c>
      <c r="H1750" s="0" t="s">
        <v>10026</v>
      </c>
      <c r="I1750" s="0" t="s">
        <v>11257</v>
      </c>
      <c r="J1750" s="6" t="n">
        <v>67207</v>
      </c>
      <c r="K1750" s="0" t="s">
        <v>11258</v>
      </c>
      <c r="L1750" s="5" t="n">
        <v>40158</v>
      </c>
      <c r="M1750" s="0" t="s">
        <v>972</v>
      </c>
      <c r="N1750" s="0" t="s">
        <v>1700</v>
      </c>
      <c r="O1750" s="0" t="s">
        <v>395</v>
      </c>
      <c r="P1750" s="0" t="s">
        <v>11259</v>
      </c>
      <c r="Q1750" s="0" t="n">
        <f aca="false">LOOKUP(A1750,'budget_gross.tsv'!A$2:A$8468,'budget_gross.tsv'!B$2:B$8468)</f>
        <v>20000000</v>
      </c>
      <c r="R1750" s="0" t="n">
        <f aca="false">LOOKUP(A1750,'budget_gross.tsv'!A$2:A$8468,'budget_gross.tsv'!C$2:C$8468)</f>
        <v>1697956</v>
      </c>
      <c r="S1750" s="1" t="n">
        <f aca="false">R1750-Q1750</f>
        <v>-18302044</v>
      </c>
      <c r="T1750" s="2" t="n">
        <f aca="false">Q1750 * 1.14</f>
        <v>22800000</v>
      </c>
      <c r="U1750" s="2" t="n">
        <f aca="false">R1750 * 1.14</f>
        <v>1935669.84</v>
      </c>
      <c r="V1750" s="2" t="n">
        <f aca="false">S1750 * 1.14</f>
        <v>-20864330.16</v>
      </c>
      <c r="W1750" s="1" t="n">
        <f aca="false">R1750/Q1750</f>
        <v>0.0848978</v>
      </c>
      <c r="X1750" s="3" t="n">
        <v>1</v>
      </c>
    </row>
    <row r="1751" customFormat="false" ht="15" hidden="false" customHeight="false" outlineLevel="0" collapsed="false">
      <c r="A1751" s="0" t="s">
        <v>11260</v>
      </c>
      <c r="B1751" s="0" t="s">
        <v>11261</v>
      </c>
      <c r="C1751" s="0" t="s">
        <v>11262</v>
      </c>
      <c r="D1751" s="0" t="s">
        <v>9153</v>
      </c>
      <c r="E1751" s="0" t="n">
        <v>7.3</v>
      </c>
      <c r="F1751" s="0" t="n">
        <v>64</v>
      </c>
      <c r="G1751" s="5" t="n">
        <v>40323</v>
      </c>
      <c r="H1751" s="0" t="s">
        <v>11263</v>
      </c>
      <c r="I1751" s="0" t="s">
        <v>11264</v>
      </c>
      <c r="J1751" s="6" t="n">
        <v>189594</v>
      </c>
      <c r="K1751" s="0" t="s">
        <v>10028</v>
      </c>
      <c r="L1751" s="5" t="n">
        <v>40165</v>
      </c>
      <c r="M1751" s="0" t="s">
        <v>1652</v>
      </c>
      <c r="N1751" s="0" t="s">
        <v>1355</v>
      </c>
      <c r="O1751" s="0" t="s">
        <v>11265</v>
      </c>
      <c r="P1751" s="0" t="s">
        <v>11266</v>
      </c>
      <c r="Q1751" s="0" t="n">
        <f aca="false">LOOKUP(A1751,'budget_gross.tsv'!A$2:A$8468,'budget_gross.tsv'!B$2:B$8468)</f>
        <v>25000000</v>
      </c>
      <c r="R1751" s="0" t="n">
        <f aca="false">LOOKUP(A1751,'budget_gross.tsv'!A$2:A$8468,'budget_gross.tsv'!C$2:C$8468)</f>
        <v>56692</v>
      </c>
      <c r="S1751" s="1" t="n">
        <f aca="false">R1751-Q1751</f>
        <v>-24943308</v>
      </c>
      <c r="T1751" s="2" t="n">
        <f aca="false">Q1751 * 1.14</f>
        <v>28500000</v>
      </c>
      <c r="U1751" s="2" t="n">
        <f aca="false">R1751 * 1.14</f>
        <v>64628.88</v>
      </c>
      <c r="V1751" s="2" t="n">
        <f aca="false">S1751 * 1.14</f>
        <v>-28435371.12</v>
      </c>
      <c r="W1751" s="1" t="n">
        <f aca="false">R1751/Q1751</f>
        <v>0.00226768</v>
      </c>
      <c r="X1751" s="3" t="n">
        <v>1</v>
      </c>
    </row>
    <row r="1752" customFormat="false" ht="15" hidden="false" customHeight="false" outlineLevel="0" collapsed="false">
      <c r="A1752" s="0" t="s">
        <v>11267</v>
      </c>
      <c r="B1752" s="0" t="s">
        <v>11268</v>
      </c>
      <c r="C1752" s="0" t="s">
        <v>11269</v>
      </c>
      <c r="D1752" s="0" t="s">
        <v>9153</v>
      </c>
      <c r="E1752" s="0" t="n">
        <v>7.4</v>
      </c>
      <c r="F1752" s="0" t="n">
        <v>83</v>
      </c>
      <c r="G1752" s="5" t="n">
        <v>40246</v>
      </c>
      <c r="H1752" s="0" t="s">
        <v>194</v>
      </c>
      <c r="I1752" s="0" t="s">
        <v>11270</v>
      </c>
      <c r="J1752" s="6" t="n">
        <v>282400</v>
      </c>
      <c r="K1752" s="0" t="s">
        <v>4988</v>
      </c>
      <c r="L1752" s="5" t="n">
        <v>40170</v>
      </c>
      <c r="M1752" s="0" t="s">
        <v>347</v>
      </c>
      <c r="N1752" s="0" t="s">
        <v>394</v>
      </c>
      <c r="O1752" s="0" t="s">
        <v>11271</v>
      </c>
      <c r="P1752" s="0" t="s">
        <v>11272</v>
      </c>
      <c r="Q1752" s="0" t="n">
        <f aca="false">LOOKUP(A1752,'budget_gross.tsv'!A$2:A$8468,'budget_gross.tsv'!B$2:B$8468)</f>
        <v>25000000</v>
      </c>
      <c r="R1752" s="0" t="n">
        <f aca="false">LOOKUP(A1752,'budget_gross.tsv'!A$2:A$8468,'budget_gross.tsv'!C$2:C$8468)</f>
        <v>83823381</v>
      </c>
      <c r="S1752" s="1" t="n">
        <f aca="false">R1752-Q1752</f>
        <v>58823381</v>
      </c>
      <c r="T1752" s="2" t="n">
        <f aca="false">Q1752 * 1.14</f>
        <v>28500000</v>
      </c>
      <c r="U1752" s="2" t="n">
        <f aca="false">R1752 * 1.14</f>
        <v>95558654.34</v>
      </c>
      <c r="V1752" s="2" t="n">
        <f aca="false">S1752 * 1.14</f>
        <v>67058654.34</v>
      </c>
      <c r="W1752" s="1" t="n">
        <f aca="false">R1752/Q1752</f>
        <v>3.35293524</v>
      </c>
      <c r="X1752" s="3" t="n">
        <v>3</v>
      </c>
    </row>
    <row r="1753" customFormat="false" ht="15" hidden="false" customHeight="false" outlineLevel="0" collapsed="false">
      <c r="A1753" s="0" t="s">
        <v>11273</v>
      </c>
      <c r="B1753" s="0" t="s">
        <v>11274</v>
      </c>
      <c r="C1753" s="0" t="s">
        <v>11275</v>
      </c>
      <c r="D1753" s="0" t="s">
        <v>9153</v>
      </c>
      <c r="E1753" s="0" t="n">
        <v>6.6</v>
      </c>
      <c r="F1753" s="0" t="n">
        <v>57</v>
      </c>
      <c r="G1753" s="5" t="n">
        <v>40295</v>
      </c>
      <c r="H1753" s="0" t="s">
        <v>86</v>
      </c>
      <c r="I1753" s="0" t="s">
        <v>11276</v>
      </c>
      <c r="J1753" s="6" t="n">
        <v>72983</v>
      </c>
      <c r="K1753" s="0" t="s">
        <v>4508</v>
      </c>
      <c r="L1753" s="5" t="n">
        <v>40172</v>
      </c>
      <c r="M1753" s="0" t="s">
        <v>403</v>
      </c>
      <c r="N1753" s="0" t="s">
        <v>437</v>
      </c>
      <c r="O1753" s="0" t="s">
        <v>11277</v>
      </c>
      <c r="P1753" s="0" t="s">
        <v>11278</v>
      </c>
      <c r="Q1753" s="0" t="n">
        <f aca="false">LOOKUP(A1753,'budget_gross.tsv'!A$2:A$8468,'budget_gross.tsv'!B$2:B$8468)</f>
        <v>85000000</v>
      </c>
      <c r="R1753" s="0" t="n">
        <f aca="false">LOOKUP(A1753,'budget_gross.tsv'!A$2:A$8468,'budget_gross.tsv'!C$2:C$8468)</f>
        <v>112735375</v>
      </c>
      <c r="S1753" s="1" t="n">
        <f aca="false">R1753-Q1753</f>
        <v>27735375</v>
      </c>
      <c r="T1753" s="2" t="n">
        <f aca="false">Q1753 * 1.14</f>
        <v>96900000</v>
      </c>
      <c r="U1753" s="2" t="n">
        <f aca="false">R1753 * 1.14</f>
        <v>128518327.5</v>
      </c>
      <c r="V1753" s="2" t="n">
        <f aca="false">S1753 * 1.14</f>
        <v>31618327.5</v>
      </c>
      <c r="W1753" s="1" t="n">
        <f aca="false">R1753/Q1753</f>
        <v>1.32629852941176</v>
      </c>
      <c r="X1753" s="3" t="n">
        <v>2</v>
      </c>
    </row>
    <row r="1754" customFormat="false" ht="15" hidden="false" customHeight="false" outlineLevel="0" collapsed="false">
      <c r="A1754" s="0" t="s">
        <v>11279</v>
      </c>
      <c r="B1754" s="0" t="s">
        <v>11280</v>
      </c>
      <c r="C1754" s="0" t="s">
        <v>11281</v>
      </c>
      <c r="D1754" s="0" t="s">
        <v>9153</v>
      </c>
      <c r="E1754" s="0" t="n">
        <v>6.5</v>
      </c>
      <c r="F1754" s="0" t="n">
        <v>57</v>
      </c>
      <c r="G1754" s="5" t="n">
        <v>40309</v>
      </c>
      <c r="H1754" s="0" t="s">
        <v>2742</v>
      </c>
      <c r="I1754" s="0" t="s">
        <v>11282</v>
      </c>
      <c r="J1754" s="6" t="n">
        <v>109107</v>
      </c>
      <c r="K1754" s="0" t="s">
        <v>11283</v>
      </c>
      <c r="L1754" s="5" t="n">
        <v>40186</v>
      </c>
      <c r="M1754" s="0" t="s">
        <v>375</v>
      </c>
      <c r="N1754" s="0" t="s">
        <v>5007</v>
      </c>
      <c r="O1754" s="0" t="s">
        <v>2894</v>
      </c>
      <c r="P1754" s="0" t="s">
        <v>11284</v>
      </c>
      <c r="Q1754" s="0" t="n">
        <f aca="false">LOOKUP(A1754,'budget_gross.tsv'!A$2:A$8468,'budget_gross.tsv'!B$2:B$8468)</f>
        <v>20000000</v>
      </c>
      <c r="R1754" s="0" t="n">
        <f aca="false">LOOKUP(A1754,'budget_gross.tsv'!A$2:A$8468,'budget_gross.tsv'!C$2:C$8468)</f>
        <v>30101577</v>
      </c>
      <c r="S1754" s="1" t="n">
        <f aca="false">R1754-Q1754</f>
        <v>10101577</v>
      </c>
      <c r="T1754" s="2" t="n">
        <f aca="false">Q1754 * 1.12</f>
        <v>22400000</v>
      </c>
      <c r="U1754" s="2" t="n">
        <f aca="false">R1754 * 1.12</f>
        <v>33713766.24</v>
      </c>
      <c r="V1754" s="2" t="n">
        <f aca="false">S1754 * 1.12</f>
        <v>11313766.24</v>
      </c>
      <c r="W1754" s="1" t="n">
        <f aca="false">R1754/Q1754</f>
        <v>1.50507885</v>
      </c>
      <c r="X1754" s="3" t="n">
        <v>2</v>
      </c>
    </row>
    <row r="1755" customFormat="false" ht="15" hidden="false" customHeight="false" outlineLevel="0" collapsed="false">
      <c r="A1755" s="0" t="s">
        <v>11285</v>
      </c>
      <c r="B1755" s="0" t="s">
        <v>11286</v>
      </c>
      <c r="C1755" s="0" t="s">
        <v>11287</v>
      </c>
      <c r="D1755" s="0" t="s">
        <v>9153</v>
      </c>
      <c r="E1755" s="0" t="n">
        <v>6.5</v>
      </c>
      <c r="F1755" s="0" t="n">
        <v>63</v>
      </c>
      <c r="G1755" s="5" t="n">
        <v>40344</v>
      </c>
      <c r="H1755" s="0" t="s">
        <v>2461</v>
      </c>
      <c r="I1755" s="0" t="s">
        <v>11288</v>
      </c>
      <c r="J1755" s="6" t="n">
        <v>66783</v>
      </c>
      <c r="K1755" s="0" t="s">
        <v>3530</v>
      </c>
      <c r="L1755" s="5" t="n">
        <v>40186</v>
      </c>
      <c r="M1755" s="0" t="s">
        <v>427</v>
      </c>
      <c r="N1755" s="0" t="s">
        <v>437</v>
      </c>
      <c r="O1755" s="0" t="s">
        <v>781</v>
      </c>
      <c r="P1755" s="0" t="s">
        <v>11289</v>
      </c>
      <c r="Q1755" s="0" t="n">
        <f aca="false">LOOKUP(A1755,'budget_gross.tsv'!A$2:A$8468,'budget_gross.tsv'!B$2:B$8468)</f>
        <v>18000000</v>
      </c>
      <c r="R1755" s="0" t="n">
        <f aca="false">LOOKUP(A1755,'budget_gross.tsv'!A$2:A$8468,'budget_gross.tsv'!C$2:C$8468)</f>
        <v>15281286</v>
      </c>
      <c r="S1755" s="1" t="n">
        <f aca="false">R1755-Q1755</f>
        <v>-2718714</v>
      </c>
      <c r="T1755" s="2" t="n">
        <f aca="false">Q1755 * 1.12</f>
        <v>20160000</v>
      </c>
      <c r="U1755" s="2" t="n">
        <f aca="false">R1755 * 1.12</f>
        <v>17115040.32</v>
      </c>
      <c r="V1755" s="2" t="n">
        <f aca="false">S1755 * 1.12</f>
        <v>-3044959.68</v>
      </c>
      <c r="W1755" s="1" t="n">
        <f aca="false">R1755/Q1755</f>
        <v>0.848960333333333</v>
      </c>
      <c r="X1755" s="3" t="n">
        <v>1</v>
      </c>
    </row>
    <row r="1756" customFormat="false" ht="15" hidden="false" customHeight="false" outlineLevel="0" collapsed="false">
      <c r="A1756" s="0" t="s">
        <v>11290</v>
      </c>
      <c r="B1756" s="0" t="s">
        <v>11291</v>
      </c>
      <c r="C1756" s="0" t="s">
        <v>11292</v>
      </c>
      <c r="D1756" s="0" t="s">
        <v>9153</v>
      </c>
      <c r="E1756" s="0" t="n">
        <v>6.9</v>
      </c>
      <c r="F1756" s="0" t="n">
        <v>53</v>
      </c>
      <c r="G1756" s="5" t="n">
        <v>40344</v>
      </c>
      <c r="H1756" s="0" t="s">
        <v>2273</v>
      </c>
      <c r="I1756" s="0" t="s">
        <v>11293</v>
      </c>
      <c r="J1756" s="6" t="n">
        <v>242277</v>
      </c>
      <c r="K1756" s="0" t="s">
        <v>11294</v>
      </c>
      <c r="L1756" s="5" t="n">
        <v>40193</v>
      </c>
      <c r="M1756" s="0" t="s">
        <v>355</v>
      </c>
      <c r="N1756" s="0" t="s">
        <v>1130</v>
      </c>
      <c r="O1756" s="0" t="s">
        <v>11295</v>
      </c>
      <c r="P1756" s="0" t="s">
        <v>11296</v>
      </c>
      <c r="Q1756" s="0" t="n">
        <f aca="false">LOOKUP(A1756,'budget_gross.tsv'!A$2:A$8468,'budget_gross.tsv'!B$2:B$8468)</f>
        <v>80000000</v>
      </c>
      <c r="R1756" s="0" t="n">
        <f aca="false">LOOKUP(A1756,'budget_gross.tsv'!A$2:A$8468,'budget_gross.tsv'!C$2:C$8468)</f>
        <v>94835059</v>
      </c>
      <c r="S1756" s="1" t="n">
        <f aca="false">R1756-Q1756</f>
        <v>14835059</v>
      </c>
      <c r="T1756" s="2" t="n">
        <f aca="false">Q1756 * 1.12</f>
        <v>89600000</v>
      </c>
      <c r="U1756" s="2" t="n">
        <f aca="false">R1756 * 1.12</f>
        <v>106215266.08</v>
      </c>
      <c r="V1756" s="2" t="n">
        <f aca="false">S1756 * 1.12</f>
        <v>16615266.08</v>
      </c>
      <c r="W1756" s="1" t="n">
        <f aca="false">R1756/Q1756</f>
        <v>1.1854382375</v>
      </c>
      <c r="X1756" s="3" t="n">
        <v>2</v>
      </c>
    </row>
    <row r="1757" customFormat="false" ht="15" hidden="false" customHeight="false" outlineLevel="0" collapsed="false">
      <c r="A1757" s="0" t="s">
        <v>11297</v>
      </c>
      <c r="B1757" s="0" t="s">
        <v>11298</v>
      </c>
      <c r="C1757" s="0" t="s">
        <v>11299</v>
      </c>
      <c r="D1757" s="0" t="s">
        <v>9153</v>
      </c>
      <c r="E1757" s="0" t="n">
        <v>5.2</v>
      </c>
      <c r="F1757" s="0" t="n">
        <v>32</v>
      </c>
      <c r="G1757" s="5" t="n">
        <v>40309</v>
      </c>
      <c r="H1757" s="0" t="s">
        <v>4896</v>
      </c>
      <c r="I1757" s="0" t="s">
        <v>11300</v>
      </c>
      <c r="J1757" s="6" t="n">
        <v>84142</v>
      </c>
      <c r="K1757" s="0" t="s">
        <v>6457</v>
      </c>
      <c r="L1757" s="5" t="n">
        <v>40200</v>
      </c>
      <c r="M1757" s="0" t="s">
        <v>249</v>
      </c>
      <c r="N1757" s="0" t="s">
        <v>4553</v>
      </c>
      <c r="O1757" s="0" t="s">
        <v>28</v>
      </c>
      <c r="P1757" s="0" t="s">
        <v>11301</v>
      </c>
      <c r="Q1757" s="0" t="n">
        <f aca="false">LOOKUP(A1757,'budget_gross.tsv'!A$2:A$8468,'budget_gross.tsv'!B$2:B$8468)</f>
        <v>26000000</v>
      </c>
      <c r="R1757" s="0" t="n">
        <f aca="false">LOOKUP(A1757,'budget_gross.tsv'!A$2:A$8468,'budget_gross.tsv'!C$2:C$8468)</f>
        <v>40168080</v>
      </c>
      <c r="S1757" s="1" t="n">
        <f aca="false">R1757-Q1757</f>
        <v>14168080</v>
      </c>
      <c r="T1757" s="2" t="n">
        <f aca="false">Q1757 * 1.12</f>
        <v>29120000</v>
      </c>
      <c r="U1757" s="2" t="n">
        <f aca="false">R1757 * 1.12</f>
        <v>44988249.6</v>
      </c>
      <c r="V1757" s="2" t="n">
        <f aca="false">S1757 * 1.12</f>
        <v>15868249.6</v>
      </c>
      <c r="W1757" s="1" t="n">
        <f aca="false">R1757/Q1757</f>
        <v>1.54492615384615</v>
      </c>
      <c r="X1757" s="3" t="n">
        <v>2</v>
      </c>
    </row>
    <row r="1758" customFormat="false" ht="15" hidden="false" customHeight="false" outlineLevel="0" collapsed="false">
      <c r="A1758" s="0" t="s">
        <v>11302</v>
      </c>
      <c r="B1758" s="0" t="s">
        <v>11303</v>
      </c>
      <c r="C1758" s="0" t="s">
        <v>11304</v>
      </c>
      <c r="D1758" s="0" t="s">
        <v>9153</v>
      </c>
      <c r="E1758" s="0" t="n">
        <v>7.1</v>
      </c>
      <c r="F1758" s="0" t="n">
        <v>55</v>
      </c>
      <c r="G1758" s="5" t="n">
        <v>40372</v>
      </c>
      <c r="H1758" s="0" t="s">
        <v>11305</v>
      </c>
      <c r="I1758" s="0" t="s">
        <v>11306</v>
      </c>
      <c r="J1758" s="6" t="n">
        <v>1163</v>
      </c>
      <c r="K1758" s="0" t="s">
        <v>11307</v>
      </c>
      <c r="L1758" s="5" t="n">
        <v>40202</v>
      </c>
      <c r="M1758" s="0" t="s">
        <v>649</v>
      </c>
      <c r="N1758" s="0" t="s">
        <v>289</v>
      </c>
      <c r="O1758" s="0" t="s">
        <v>698</v>
      </c>
      <c r="P1758" s="0" t="s">
        <v>11308</v>
      </c>
      <c r="Q1758" s="0" t="n">
        <f aca="false">LOOKUP(A1758,'budget_gross.tsv'!A$2:A$8468,'budget_gross.tsv'!B$2:B$8468)</f>
        <v>2500000</v>
      </c>
      <c r="R1758" s="0" t="n">
        <f aca="false">LOOKUP(A1758,'budget_gross.tsv'!A$2:A$8468,'budget_gross.tsv'!C$2:C$8468)</f>
        <v>100135</v>
      </c>
      <c r="S1758" s="1" t="n">
        <f aca="false">R1758-Q1758</f>
        <v>-2399865</v>
      </c>
      <c r="T1758" s="2" t="n">
        <f aca="false">Q1758 * 1.12</f>
        <v>2800000</v>
      </c>
      <c r="U1758" s="2" t="n">
        <f aca="false">R1758 * 1.12</f>
        <v>112151.2</v>
      </c>
      <c r="V1758" s="2" t="n">
        <f aca="false">S1758 * 1.12</f>
        <v>-2687848.8</v>
      </c>
      <c r="W1758" s="1" t="n">
        <f aca="false">R1758/Q1758</f>
        <v>0.040054</v>
      </c>
      <c r="X1758" s="3" t="n">
        <v>1</v>
      </c>
    </row>
    <row r="1759" customFormat="false" ht="15" hidden="false" customHeight="false" outlineLevel="0" collapsed="false">
      <c r="A1759" s="0" t="s">
        <v>11309</v>
      </c>
      <c r="B1759" s="0" t="s">
        <v>11310</v>
      </c>
      <c r="C1759" s="0" t="s">
        <v>11311</v>
      </c>
      <c r="D1759" s="0" t="s">
        <v>9153</v>
      </c>
      <c r="E1759" s="0" t="n">
        <v>5.6</v>
      </c>
      <c r="F1759" s="0" t="n">
        <v>47</v>
      </c>
      <c r="G1759" s="5" t="n">
        <v>40491</v>
      </c>
      <c r="H1759" s="0" t="s">
        <v>255</v>
      </c>
      <c r="I1759" s="0" t="s">
        <v>11312</v>
      </c>
      <c r="J1759" s="0" t="n">
        <v>450</v>
      </c>
      <c r="K1759" s="0" t="s">
        <v>11313</v>
      </c>
      <c r="L1759" s="5" t="n">
        <v>40202</v>
      </c>
      <c r="M1759" s="0" t="s">
        <v>60</v>
      </c>
      <c r="N1759" s="0" t="s">
        <v>446</v>
      </c>
      <c r="O1759" s="0" t="s">
        <v>189</v>
      </c>
      <c r="P1759" s="0" t="s">
        <v>11314</v>
      </c>
      <c r="Q1759" s="0" t="n">
        <f aca="false">LOOKUP(A1759,'budget_gross.tsv'!A$2:A$8468,'budget_gross.tsv'!B$2:B$8468)</f>
        <v>1000000</v>
      </c>
      <c r="R1759" s="0" t="n">
        <f aca="false">LOOKUP(A1759,'budget_gross.tsv'!A$2:A$8468,'budget_gross.tsv'!C$2:C$8468)</f>
        <v>7351</v>
      </c>
      <c r="S1759" s="1" t="n">
        <f aca="false">R1759-Q1759</f>
        <v>-992649</v>
      </c>
      <c r="T1759" s="2" t="n">
        <f aca="false">Q1759 * 1.12</f>
        <v>1120000</v>
      </c>
      <c r="U1759" s="2" t="n">
        <f aca="false">R1759 * 1.12</f>
        <v>8233.12</v>
      </c>
      <c r="V1759" s="2" t="n">
        <f aca="false">S1759 * 1.12</f>
        <v>-1111766.88</v>
      </c>
      <c r="W1759" s="1" t="n">
        <f aca="false">R1759/Q1759</f>
        <v>0.007351</v>
      </c>
      <c r="X1759" s="3" t="n">
        <v>1</v>
      </c>
    </row>
    <row r="1760" customFormat="false" ht="15" hidden="false" customHeight="false" outlineLevel="0" collapsed="false">
      <c r="A1760" s="0" t="s">
        <v>11315</v>
      </c>
      <c r="B1760" s="0" t="s">
        <v>11316</v>
      </c>
      <c r="C1760" s="0" t="s">
        <v>11317</v>
      </c>
      <c r="D1760" s="0" t="s">
        <v>9153</v>
      </c>
      <c r="E1760" s="0" t="n">
        <v>6.6</v>
      </c>
      <c r="F1760" s="0" t="n">
        <v>55</v>
      </c>
      <c r="G1760" s="5" t="n">
        <v>40309</v>
      </c>
      <c r="H1760" s="0" t="s">
        <v>2273</v>
      </c>
      <c r="I1760" s="0" t="s">
        <v>11318</v>
      </c>
      <c r="J1760" s="6" t="n">
        <v>78683</v>
      </c>
      <c r="K1760" s="0" t="s">
        <v>6497</v>
      </c>
      <c r="L1760" s="5" t="n">
        <v>40207</v>
      </c>
      <c r="M1760" s="0" t="s">
        <v>871</v>
      </c>
      <c r="N1760" s="0" t="s">
        <v>1006</v>
      </c>
      <c r="O1760" s="0" t="s">
        <v>90</v>
      </c>
      <c r="P1760" s="0" t="s">
        <v>11319</v>
      </c>
      <c r="Q1760" s="0" t="n">
        <f aca="false">LOOKUP(A1760,'budget_gross.tsv'!A$2:A$8468,'budget_gross.tsv'!B$2:B$8468)</f>
        <v>80000000</v>
      </c>
      <c r="R1760" s="0" t="n">
        <f aca="false">LOOKUP(A1760,'budget_gross.tsv'!A$2:A$8468,'budget_gross.tsv'!C$2:C$8468)</f>
        <v>43313890</v>
      </c>
      <c r="S1760" s="1" t="n">
        <f aca="false">R1760-Q1760</f>
        <v>-36686110</v>
      </c>
      <c r="T1760" s="2" t="n">
        <f aca="false">Q1760 * 1.12</f>
        <v>89600000</v>
      </c>
      <c r="U1760" s="2" t="n">
        <f aca="false">R1760 * 1.12</f>
        <v>48511556.8</v>
      </c>
      <c r="V1760" s="2" t="n">
        <f aca="false">S1760 * 1.12</f>
        <v>-41088443.2</v>
      </c>
      <c r="W1760" s="1" t="n">
        <f aca="false">R1760/Q1760</f>
        <v>0.541423625</v>
      </c>
      <c r="X1760" s="3" t="n">
        <v>1</v>
      </c>
    </row>
    <row r="1761" customFormat="false" ht="15" hidden="false" customHeight="false" outlineLevel="0" collapsed="false">
      <c r="A1761" s="0" t="s">
        <v>11320</v>
      </c>
      <c r="B1761" s="0" t="s">
        <v>11321</v>
      </c>
      <c r="C1761" s="0" t="s">
        <v>11322</v>
      </c>
      <c r="D1761" s="0" t="s">
        <v>9153</v>
      </c>
      <c r="E1761" s="0" t="n">
        <v>7.3</v>
      </c>
      <c r="F1761" s="0" t="n">
        <v>83</v>
      </c>
      <c r="G1761" s="5" t="n">
        <v>40288</v>
      </c>
      <c r="H1761" s="0" t="s">
        <v>2688</v>
      </c>
      <c r="I1761" s="0" t="s">
        <v>11323</v>
      </c>
      <c r="J1761" s="6" t="n">
        <v>72830</v>
      </c>
      <c r="K1761" s="0" t="s">
        <v>11324</v>
      </c>
      <c r="L1761" s="5" t="n">
        <v>40214</v>
      </c>
      <c r="M1761" s="0" t="s">
        <v>51</v>
      </c>
      <c r="N1761" s="0" t="s">
        <v>4502</v>
      </c>
      <c r="O1761" s="0" t="s">
        <v>11325</v>
      </c>
      <c r="P1761" s="0" t="s">
        <v>11326</v>
      </c>
      <c r="Q1761" s="0" t="n">
        <f aca="false">LOOKUP(A1761,'budget_gross.tsv'!A$2:A$8468,'budget_gross.tsv'!B$2:B$8468)</f>
        <v>7000000</v>
      </c>
      <c r="R1761" s="0" t="n">
        <f aca="false">LOOKUP(A1761,'budget_gross.tsv'!A$2:A$8468,'budget_gross.tsv'!C$2:C$8468)</f>
        <v>39462438</v>
      </c>
      <c r="S1761" s="1" t="n">
        <f aca="false">R1761-Q1761</f>
        <v>32462438</v>
      </c>
      <c r="T1761" s="2" t="n">
        <f aca="false">Q1761 * 1.12</f>
        <v>7840000</v>
      </c>
      <c r="U1761" s="2" t="n">
        <f aca="false">R1761 * 1.12</f>
        <v>44197930.56</v>
      </c>
      <c r="V1761" s="2" t="n">
        <f aca="false">S1761 * 1.12</f>
        <v>36357930.56</v>
      </c>
      <c r="W1761" s="1" t="n">
        <f aca="false">R1761/Q1761</f>
        <v>5.63749114285714</v>
      </c>
      <c r="X1761" s="3" t="n">
        <v>4</v>
      </c>
    </row>
    <row r="1762" customFormat="false" ht="15" hidden="false" customHeight="false" outlineLevel="0" collapsed="false">
      <c r="A1762" s="0" t="s">
        <v>11327</v>
      </c>
      <c r="B1762" s="0" t="s">
        <v>11328</v>
      </c>
      <c r="C1762" s="0" t="s">
        <v>11329</v>
      </c>
      <c r="D1762" s="0" t="s">
        <v>9153</v>
      </c>
      <c r="E1762" s="0" t="n">
        <v>7.6</v>
      </c>
      <c r="F1762" s="0" t="n">
        <v>77</v>
      </c>
      <c r="G1762" s="5" t="n">
        <v>40365</v>
      </c>
      <c r="H1762" s="0" t="s">
        <v>2461</v>
      </c>
      <c r="I1762" s="0" t="s">
        <v>11330</v>
      </c>
      <c r="J1762" s="6" t="n">
        <v>91919</v>
      </c>
      <c r="K1762" s="0" t="s">
        <v>11331</v>
      </c>
      <c r="L1762" s="5" t="n">
        <v>40214</v>
      </c>
      <c r="M1762" s="0" t="s">
        <v>258</v>
      </c>
      <c r="N1762" s="0" t="s">
        <v>394</v>
      </c>
      <c r="O1762" s="0" t="s">
        <v>11332</v>
      </c>
      <c r="P1762" s="0" t="s">
        <v>11333</v>
      </c>
      <c r="Q1762" s="0" t="n">
        <f aca="false">LOOKUP(A1762,'budget_gross.tsv'!A$2:A$8468,'budget_gross.tsv'!B$2:B$8468)</f>
        <v>7000000</v>
      </c>
      <c r="R1762" s="0" t="n">
        <f aca="false">LOOKUP(A1762,'budget_gross.tsv'!A$2:A$8468,'budget_gross.tsv'!C$2:C$8468)</f>
        <v>9166863</v>
      </c>
      <c r="S1762" s="1" t="n">
        <f aca="false">R1762-Q1762</f>
        <v>2166863</v>
      </c>
      <c r="T1762" s="2" t="n">
        <f aca="false">Q1762 * 1.12</f>
        <v>7840000</v>
      </c>
      <c r="U1762" s="2" t="n">
        <f aca="false">R1762 * 1.12</f>
        <v>10266886.56</v>
      </c>
      <c r="V1762" s="2" t="n">
        <f aca="false">S1762 * 1.12</f>
        <v>2426886.56</v>
      </c>
      <c r="W1762" s="1" t="n">
        <f aca="false">R1762/Q1762</f>
        <v>1.30955185714286</v>
      </c>
      <c r="X1762" s="3" t="n">
        <v>2</v>
      </c>
    </row>
    <row r="1763" customFormat="false" ht="15" hidden="false" customHeight="false" outlineLevel="0" collapsed="false">
      <c r="A1763" s="0" t="s">
        <v>11334</v>
      </c>
      <c r="B1763" s="0" t="s">
        <v>11335</v>
      </c>
      <c r="C1763" s="0" t="s">
        <v>11336</v>
      </c>
      <c r="D1763" s="0" t="s">
        <v>9153</v>
      </c>
      <c r="E1763" s="0" t="n">
        <v>6.5</v>
      </c>
      <c r="F1763" s="0" t="n">
        <v>42</v>
      </c>
      <c r="G1763" s="5" t="n">
        <v>40337</v>
      </c>
      <c r="H1763" s="0" t="s">
        <v>2878</v>
      </c>
      <c r="I1763" s="0" t="s">
        <v>11337</v>
      </c>
      <c r="J1763" s="6" t="n">
        <v>101142</v>
      </c>
      <c r="K1763" s="0" t="s">
        <v>5487</v>
      </c>
      <c r="L1763" s="5" t="n">
        <v>40214</v>
      </c>
      <c r="M1763" s="0" t="s">
        <v>60</v>
      </c>
      <c r="N1763" s="0" t="s">
        <v>817</v>
      </c>
      <c r="O1763" s="0" t="s">
        <v>28</v>
      </c>
      <c r="P1763" s="0" t="s">
        <v>11338</v>
      </c>
      <c r="Q1763" s="0" t="n">
        <f aca="false">LOOKUP(A1763,'budget_gross.tsv'!A$2:A$8468,'budget_gross.tsv'!B$2:B$8468)</f>
        <v>52000000</v>
      </c>
      <c r="R1763" s="0" t="n">
        <f aca="false">LOOKUP(A1763,'budget_gross.tsv'!A$2:A$8468,'budget_gross.tsv'!C$2:C$8468)</f>
        <v>23979741</v>
      </c>
      <c r="S1763" s="1" t="n">
        <f aca="false">R1763-Q1763</f>
        <v>-28020259</v>
      </c>
      <c r="T1763" s="2" t="n">
        <f aca="false">Q1763 * 1.12</f>
        <v>58240000</v>
      </c>
      <c r="U1763" s="2" t="n">
        <f aca="false">R1763 * 1.12</f>
        <v>26857309.92</v>
      </c>
      <c r="V1763" s="2" t="n">
        <f aca="false">S1763 * 1.12</f>
        <v>-31382690.08</v>
      </c>
      <c r="W1763" s="1" t="n">
        <f aca="false">R1763/Q1763</f>
        <v>0.461148865384615</v>
      </c>
      <c r="X1763" s="3" t="n">
        <v>1</v>
      </c>
    </row>
    <row r="1764" customFormat="false" ht="15" hidden="false" customHeight="false" outlineLevel="0" collapsed="false">
      <c r="A1764" s="0" t="s">
        <v>11339</v>
      </c>
      <c r="B1764" s="0" t="s">
        <v>11340</v>
      </c>
      <c r="C1764" s="0" t="s">
        <v>11341</v>
      </c>
      <c r="D1764" s="0" t="s">
        <v>9153</v>
      </c>
      <c r="E1764" s="0" t="n">
        <v>6.4</v>
      </c>
      <c r="F1764" s="0" t="n">
        <v>62</v>
      </c>
      <c r="G1764" s="5" t="n">
        <v>40799</v>
      </c>
      <c r="H1764" s="0" t="s">
        <v>6150</v>
      </c>
      <c r="I1764" s="0" t="s">
        <v>11342</v>
      </c>
      <c r="J1764" s="6" t="n">
        <v>7690</v>
      </c>
      <c r="K1764" s="0" t="s">
        <v>11343</v>
      </c>
      <c r="L1764" s="5" t="n">
        <v>40218</v>
      </c>
      <c r="M1764" s="0" t="s">
        <v>831</v>
      </c>
      <c r="N1764" s="0" t="s">
        <v>1176</v>
      </c>
      <c r="O1764" s="0" t="s">
        <v>265</v>
      </c>
      <c r="P1764" s="0" t="s">
        <v>11344</v>
      </c>
      <c r="Q1764" s="0" t="n">
        <f aca="false">LOOKUP(A1764,'budget_gross.tsv'!A$2:A$8468,'budget_gross.tsv'!B$2:B$8468)</f>
        <v>20000000</v>
      </c>
      <c r="R1764" s="0" t="n">
        <f aca="false">LOOKUP(A1764,'budget_gross.tsv'!A$2:A$8468,'budget_gross.tsv'!C$2:C$8468)</f>
        <v>80096</v>
      </c>
      <c r="S1764" s="1" t="n">
        <f aca="false">R1764-Q1764</f>
        <v>-19919904</v>
      </c>
      <c r="T1764" s="2" t="n">
        <f aca="false">Q1764 * 1.12</f>
        <v>22400000</v>
      </c>
      <c r="U1764" s="2" t="n">
        <f aca="false">R1764 * 1.12</f>
        <v>89707.52</v>
      </c>
      <c r="V1764" s="2" t="n">
        <f aca="false">S1764 * 1.12</f>
        <v>-22310292.48</v>
      </c>
      <c r="W1764" s="1" t="n">
        <f aca="false">R1764/Q1764</f>
        <v>0.0040048</v>
      </c>
      <c r="X1764" s="3" t="n">
        <v>1</v>
      </c>
    </row>
    <row r="1765" customFormat="false" ht="15" hidden="false" customHeight="false" outlineLevel="0" collapsed="false">
      <c r="A1765" s="0" t="s">
        <v>11345</v>
      </c>
      <c r="B1765" s="0" t="s">
        <v>11346</v>
      </c>
      <c r="C1765" s="0" t="s">
        <v>11347</v>
      </c>
      <c r="D1765" s="0" t="s">
        <v>9153</v>
      </c>
      <c r="E1765" s="0" t="n">
        <v>5.8</v>
      </c>
      <c r="F1765" s="0" t="n">
        <v>43</v>
      </c>
      <c r="G1765" s="5" t="n">
        <v>40330</v>
      </c>
      <c r="H1765" s="0" t="s">
        <v>86</v>
      </c>
      <c r="I1765" s="0" t="s">
        <v>11348</v>
      </c>
      <c r="J1765" s="6" t="n">
        <v>92152</v>
      </c>
      <c r="K1765" s="0" t="s">
        <v>2123</v>
      </c>
      <c r="L1765" s="5" t="n">
        <v>40221</v>
      </c>
      <c r="M1765" s="0" t="s">
        <v>180</v>
      </c>
      <c r="N1765" s="0" t="s">
        <v>6786</v>
      </c>
      <c r="O1765" s="0" t="s">
        <v>11349</v>
      </c>
      <c r="P1765" s="0" t="s">
        <v>11350</v>
      </c>
      <c r="Q1765" s="0" t="n">
        <f aca="false">LOOKUP(A1765,'budget_gross.tsv'!A$2:A$8468,'budget_gross.tsv'!B$2:B$8468)</f>
        <v>150000000</v>
      </c>
      <c r="R1765" s="0" t="n">
        <f aca="false">LOOKUP(A1765,'budget_gross.tsv'!A$2:A$8468,'budget_gross.tsv'!C$2:C$8468)</f>
        <v>61979680</v>
      </c>
      <c r="S1765" s="1" t="n">
        <f aca="false">R1765-Q1765</f>
        <v>-88020320</v>
      </c>
      <c r="T1765" s="2" t="n">
        <f aca="false">Q1765 * 1.12</f>
        <v>168000000</v>
      </c>
      <c r="U1765" s="2" t="n">
        <f aca="false">R1765 * 1.12</f>
        <v>69417241.6</v>
      </c>
      <c r="V1765" s="2" t="n">
        <f aca="false">S1765 * 1.12</f>
        <v>-98582758.4</v>
      </c>
      <c r="W1765" s="1" t="n">
        <f aca="false">R1765/Q1765</f>
        <v>0.413197866666667</v>
      </c>
      <c r="X1765" s="3" t="n">
        <v>1</v>
      </c>
    </row>
    <row r="1766" customFormat="false" ht="15" hidden="false" customHeight="false" outlineLevel="0" collapsed="false">
      <c r="A1766" s="0" t="s">
        <v>11351</v>
      </c>
      <c r="B1766" s="0" t="s">
        <v>11352</v>
      </c>
      <c r="C1766" s="0" t="s">
        <v>11353</v>
      </c>
      <c r="D1766" s="0" t="s">
        <v>9153</v>
      </c>
      <c r="E1766" s="0" t="n">
        <v>8.1</v>
      </c>
      <c r="F1766" s="0" t="n">
        <v>63</v>
      </c>
      <c r="G1766" s="5" t="n">
        <v>40337</v>
      </c>
      <c r="H1766" s="0" t="s">
        <v>2489</v>
      </c>
      <c r="I1766" s="0" t="s">
        <v>11354</v>
      </c>
      <c r="J1766" s="6" t="n">
        <v>855681</v>
      </c>
      <c r="K1766" s="0" t="s">
        <v>11355</v>
      </c>
      <c r="L1766" s="5" t="n">
        <v>40228</v>
      </c>
      <c r="M1766" s="0" t="s">
        <v>728</v>
      </c>
      <c r="N1766" s="0" t="s">
        <v>1380</v>
      </c>
      <c r="O1766" s="0" t="s">
        <v>11356</v>
      </c>
      <c r="P1766" s="0" t="s">
        <v>11357</v>
      </c>
      <c r="Q1766" s="0" t="n">
        <f aca="false">LOOKUP(A1766,'budget_gross.tsv'!A$2:A$8468,'budget_gross.tsv'!B$2:B$8468)</f>
        <v>80000000</v>
      </c>
      <c r="R1766" s="0" t="n">
        <f aca="false">LOOKUP(A1766,'budget_gross.tsv'!A$2:A$8468,'budget_gross.tsv'!C$2:C$8468)</f>
        <v>128012934</v>
      </c>
      <c r="S1766" s="1" t="n">
        <f aca="false">R1766-Q1766</f>
        <v>48012934</v>
      </c>
      <c r="T1766" s="2" t="n">
        <f aca="false">Q1766 * 1.12</f>
        <v>89600000</v>
      </c>
      <c r="U1766" s="2" t="n">
        <f aca="false">R1766 * 1.12</f>
        <v>143374486.08</v>
      </c>
      <c r="V1766" s="2" t="n">
        <f aca="false">S1766 * 1.12</f>
        <v>53774486.08</v>
      </c>
      <c r="W1766" s="1" t="n">
        <f aca="false">R1766/Q1766</f>
        <v>1.600161675</v>
      </c>
      <c r="X1766" s="3" t="n">
        <v>2</v>
      </c>
    </row>
    <row r="1767" customFormat="false" ht="15" hidden="false" customHeight="false" outlineLevel="0" collapsed="false">
      <c r="A1767" s="0" t="s">
        <v>11358</v>
      </c>
      <c r="B1767" s="0" t="s">
        <v>11359</v>
      </c>
      <c r="C1767" s="0" t="s">
        <v>11360</v>
      </c>
      <c r="D1767" s="0" t="s">
        <v>9153</v>
      </c>
      <c r="E1767" s="0" t="n">
        <v>5.9</v>
      </c>
      <c r="F1767" s="0" t="n">
        <v>47</v>
      </c>
      <c r="G1767" s="5" t="n">
        <v>40351</v>
      </c>
      <c r="H1767" s="0" t="s">
        <v>2496</v>
      </c>
      <c r="I1767" s="0" t="s">
        <v>11361</v>
      </c>
      <c r="J1767" s="6" t="n">
        <v>8251</v>
      </c>
      <c r="K1767" s="0" t="s">
        <v>11362</v>
      </c>
      <c r="L1767" s="5" t="n">
        <v>40228</v>
      </c>
      <c r="M1767" s="0" t="s">
        <v>427</v>
      </c>
      <c r="N1767" s="0" t="s">
        <v>428</v>
      </c>
      <c r="O1767" s="0" t="s">
        <v>28</v>
      </c>
      <c r="P1767" s="0" t="s">
        <v>11363</v>
      </c>
      <c r="Q1767" s="0" t="n">
        <f aca="false">LOOKUP(A1767,'budget_gross.tsv'!A$2:A$8468,'budget_gross.tsv'!B$2:B$8468)</f>
        <v>8000000</v>
      </c>
      <c r="R1767" s="0" t="n">
        <f aca="false">LOOKUP(A1767,'budget_gross.tsv'!A$2:A$8468,'budget_gross.tsv'!C$2:C$8468)</f>
        <v>100503</v>
      </c>
      <c r="S1767" s="1" t="n">
        <f aca="false">R1767-Q1767</f>
        <v>-7899497</v>
      </c>
      <c r="T1767" s="2" t="n">
        <f aca="false">Q1767 * 1.12</f>
        <v>8960000</v>
      </c>
      <c r="U1767" s="2" t="n">
        <f aca="false">R1767 * 1.12</f>
        <v>112563.36</v>
      </c>
      <c r="V1767" s="2" t="n">
        <f aca="false">S1767 * 1.12</f>
        <v>-8847436.64</v>
      </c>
      <c r="W1767" s="1" t="n">
        <f aca="false">R1767/Q1767</f>
        <v>0.012562875</v>
      </c>
      <c r="X1767" s="3" t="n">
        <v>1</v>
      </c>
    </row>
    <row r="1768" customFormat="false" ht="15" hidden="false" customHeight="false" outlineLevel="0" collapsed="false">
      <c r="A1768" s="0" t="s">
        <v>11364</v>
      </c>
      <c r="B1768" s="0" t="s">
        <v>11365</v>
      </c>
      <c r="C1768" s="0" t="s">
        <v>11366</v>
      </c>
      <c r="D1768" s="0" t="s">
        <v>9153</v>
      </c>
      <c r="E1768" s="0" t="n">
        <v>6.5</v>
      </c>
      <c r="F1768" s="0" t="n">
        <v>55</v>
      </c>
      <c r="G1768" s="5" t="n">
        <v>40358</v>
      </c>
      <c r="H1768" s="0" t="s">
        <v>5018</v>
      </c>
      <c r="I1768" s="0" t="s">
        <v>11367</v>
      </c>
      <c r="J1768" s="6" t="n">
        <v>96918</v>
      </c>
      <c r="K1768" s="0" t="s">
        <v>11368</v>
      </c>
      <c r="L1768" s="5" t="n">
        <v>40235</v>
      </c>
      <c r="M1768" s="0" t="s">
        <v>133</v>
      </c>
      <c r="N1768" s="0" t="s">
        <v>4788</v>
      </c>
      <c r="O1768" s="0" t="s">
        <v>2764</v>
      </c>
      <c r="P1768" s="0" t="s">
        <v>11369</v>
      </c>
      <c r="Q1768" s="0" t="n">
        <f aca="false">LOOKUP(A1768,'budget_gross.tsv'!A$2:A$8468,'budget_gross.tsv'!B$2:B$8468)</f>
        <v>20000000</v>
      </c>
      <c r="R1768" s="0" t="n">
        <f aca="false">LOOKUP(A1768,'budget_gross.tsv'!A$2:A$8468,'budget_gross.tsv'!C$2:C$8468)</f>
        <v>39123589</v>
      </c>
      <c r="S1768" s="1" t="n">
        <f aca="false">R1768-Q1768</f>
        <v>19123589</v>
      </c>
      <c r="T1768" s="2" t="n">
        <f aca="false">Q1768 * 1.12</f>
        <v>22400000</v>
      </c>
      <c r="U1768" s="2" t="n">
        <f aca="false">R1768 * 1.12</f>
        <v>43818419.68</v>
      </c>
      <c r="V1768" s="2" t="n">
        <f aca="false">S1768 * 1.12</f>
        <v>21418419.68</v>
      </c>
      <c r="W1768" s="1" t="n">
        <f aca="false">R1768/Q1768</f>
        <v>1.95617945</v>
      </c>
      <c r="X1768" s="3" t="n">
        <v>2</v>
      </c>
    </row>
    <row r="1769" customFormat="false" ht="15" hidden="false" customHeight="false" outlineLevel="0" collapsed="false">
      <c r="A1769" s="0" t="s">
        <v>11370</v>
      </c>
      <c r="B1769" s="0" t="s">
        <v>11371</v>
      </c>
      <c r="C1769" s="0" t="s">
        <v>11372</v>
      </c>
      <c r="D1769" s="0" t="s">
        <v>9153</v>
      </c>
      <c r="E1769" s="0" t="n">
        <v>6.7</v>
      </c>
      <c r="F1769" s="0" t="n">
        <v>43</v>
      </c>
      <c r="G1769" s="5" t="n">
        <v>40365</v>
      </c>
      <c r="H1769" s="0" t="s">
        <v>5018</v>
      </c>
      <c r="I1769" s="0" t="s">
        <v>11373</v>
      </c>
      <c r="J1769" s="6" t="n">
        <v>54731</v>
      </c>
      <c r="K1769" s="0" t="s">
        <v>8792</v>
      </c>
      <c r="L1769" s="5" t="n">
        <v>40242</v>
      </c>
      <c r="M1769" s="0" t="s">
        <v>1574</v>
      </c>
      <c r="N1769" s="0" t="s">
        <v>4949</v>
      </c>
      <c r="O1769" s="0" t="s">
        <v>1547</v>
      </c>
      <c r="P1769" s="0" t="s">
        <v>11374</v>
      </c>
      <c r="Q1769" s="0" t="n">
        <f aca="false">LOOKUP(A1769,'budget_gross.tsv'!A$2:A$8468,'budget_gross.tsv'!B$2:B$8468)</f>
        <v>17000000</v>
      </c>
      <c r="R1769" s="0" t="n">
        <f aca="false">LOOKUP(A1769,'budget_gross.tsv'!A$2:A$8468,'budget_gross.tsv'!C$2:C$8468)</f>
        <v>27154426</v>
      </c>
      <c r="S1769" s="1" t="n">
        <f aca="false">R1769-Q1769</f>
        <v>10154426</v>
      </c>
      <c r="T1769" s="2" t="n">
        <f aca="false">Q1769 * 1.12</f>
        <v>19040000</v>
      </c>
      <c r="U1769" s="2" t="n">
        <f aca="false">R1769 * 1.12</f>
        <v>30412957.12</v>
      </c>
      <c r="V1769" s="2" t="n">
        <f aca="false">S1769 * 1.12</f>
        <v>11372957.12</v>
      </c>
      <c r="W1769" s="1" t="n">
        <f aca="false">R1769/Q1769</f>
        <v>1.59731917647059</v>
      </c>
      <c r="X1769" s="3" t="n">
        <v>2</v>
      </c>
    </row>
    <row r="1770" customFormat="false" ht="15" hidden="false" customHeight="false" outlineLevel="0" collapsed="false">
      <c r="A1770" s="0" t="s">
        <v>11375</v>
      </c>
      <c r="B1770" s="0" t="s">
        <v>11376</v>
      </c>
      <c r="C1770" s="0" t="s">
        <v>11377</v>
      </c>
      <c r="D1770" s="0" t="s">
        <v>9153</v>
      </c>
      <c r="E1770" s="0" t="n">
        <v>6.4</v>
      </c>
      <c r="F1770" s="0" t="n">
        <v>46</v>
      </c>
      <c r="G1770" s="5" t="n">
        <v>40351</v>
      </c>
      <c r="H1770" s="0" t="s">
        <v>2201</v>
      </c>
      <c r="I1770" s="0" t="s">
        <v>11378</v>
      </c>
      <c r="J1770" s="6" t="n">
        <v>105775</v>
      </c>
      <c r="K1770" s="0" t="s">
        <v>11379</v>
      </c>
      <c r="L1770" s="5" t="n">
        <v>40249</v>
      </c>
      <c r="M1770" s="0" t="s">
        <v>313</v>
      </c>
      <c r="N1770" s="0" t="s">
        <v>428</v>
      </c>
      <c r="O1770" s="0" t="s">
        <v>90</v>
      </c>
      <c r="P1770" s="0" t="s">
        <v>11380</v>
      </c>
      <c r="Q1770" s="0" t="n">
        <f aca="false">LOOKUP(A1770,'budget_gross.tsv'!A$2:A$8468,'budget_gross.tsv'!B$2:B$8468)</f>
        <v>20000000</v>
      </c>
      <c r="R1770" s="0" t="n">
        <f aca="false">LOOKUP(A1770,'budget_gross.tsv'!A$2:A$8468,'budget_gross.tsv'!C$2:C$8468)</f>
        <v>31584722</v>
      </c>
      <c r="S1770" s="1" t="n">
        <f aca="false">R1770-Q1770</f>
        <v>11584722</v>
      </c>
      <c r="T1770" s="2" t="n">
        <f aca="false">Q1770 * 1.12</f>
        <v>22400000</v>
      </c>
      <c r="U1770" s="2" t="n">
        <f aca="false">R1770 * 1.12</f>
        <v>35374888.64</v>
      </c>
      <c r="V1770" s="2" t="n">
        <f aca="false">S1770 * 1.12</f>
        <v>12974888.64</v>
      </c>
      <c r="W1770" s="1" t="n">
        <f aca="false">R1770/Q1770</f>
        <v>1.5792361</v>
      </c>
      <c r="X1770" s="3" t="n">
        <v>2</v>
      </c>
    </row>
    <row r="1771" customFormat="false" ht="15" hidden="false" customHeight="false" outlineLevel="0" collapsed="false">
      <c r="A1771" s="0" t="s">
        <v>11381</v>
      </c>
      <c r="B1771" s="0" t="s">
        <v>11382</v>
      </c>
      <c r="C1771" s="0" t="s">
        <v>11383</v>
      </c>
      <c r="D1771" s="0" t="s">
        <v>9153</v>
      </c>
      <c r="E1771" s="0" t="n">
        <v>6.8</v>
      </c>
      <c r="F1771" s="0" t="n">
        <v>63</v>
      </c>
      <c r="G1771" s="5" t="n">
        <v>40351</v>
      </c>
      <c r="H1771" s="0" t="s">
        <v>86</v>
      </c>
      <c r="I1771" s="0" t="s">
        <v>11384</v>
      </c>
      <c r="J1771" s="6" t="n">
        <v>114965</v>
      </c>
      <c r="K1771" s="0" t="s">
        <v>4615</v>
      </c>
      <c r="L1771" s="5" t="n">
        <v>40249</v>
      </c>
      <c r="M1771" s="0" t="s">
        <v>831</v>
      </c>
      <c r="N1771" s="0" t="s">
        <v>1144</v>
      </c>
      <c r="O1771" s="0" t="s">
        <v>2289</v>
      </c>
      <c r="P1771" s="0" t="s">
        <v>11385</v>
      </c>
      <c r="Q1771" s="0" t="n">
        <f aca="false">LOOKUP(A1771,'budget_gross.tsv'!A$2:A$8468,'budget_gross.tsv'!B$2:B$8468)</f>
        <v>100000000</v>
      </c>
      <c r="R1771" s="0" t="n">
        <f aca="false">LOOKUP(A1771,'budget_gross.tsv'!A$2:A$8468,'budget_gross.tsv'!C$2:C$8468)</f>
        <v>35053660</v>
      </c>
      <c r="S1771" s="1" t="n">
        <f aca="false">R1771-Q1771</f>
        <v>-64946340</v>
      </c>
      <c r="T1771" s="2" t="n">
        <f aca="false">Q1771 * 1.12</f>
        <v>112000000</v>
      </c>
      <c r="U1771" s="2" t="n">
        <f aca="false">R1771 * 1.12</f>
        <v>39260099.2</v>
      </c>
      <c r="V1771" s="2" t="n">
        <f aca="false">S1771 * 1.12</f>
        <v>-72739900.8</v>
      </c>
      <c r="W1771" s="1" t="n">
        <f aca="false">R1771/Q1771</f>
        <v>0.3505366</v>
      </c>
      <c r="X1771" s="3" t="n">
        <v>1</v>
      </c>
    </row>
    <row r="1772" customFormat="false" ht="15" hidden="false" customHeight="false" outlineLevel="0" collapsed="false">
      <c r="A1772" s="0" t="s">
        <v>11386</v>
      </c>
      <c r="B1772" s="0" t="s">
        <v>11387</v>
      </c>
      <c r="C1772" s="0" t="s">
        <v>11388</v>
      </c>
      <c r="D1772" s="0" t="s">
        <v>9153</v>
      </c>
      <c r="E1772" s="0" t="n">
        <v>6.3</v>
      </c>
      <c r="F1772" s="0" t="n">
        <v>32</v>
      </c>
      <c r="G1772" s="5" t="n">
        <v>40386</v>
      </c>
      <c r="H1772" s="0" t="s">
        <v>39</v>
      </c>
      <c r="I1772" s="0" t="s">
        <v>11389</v>
      </c>
      <c r="J1772" s="6" t="n">
        <v>90534</v>
      </c>
      <c r="K1772" s="0" t="s">
        <v>11390</v>
      </c>
      <c r="L1772" s="5" t="n">
        <v>40256</v>
      </c>
      <c r="M1772" s="0" t="s">
        <v>1652</v>
      </c>
      <c r="N1772" s="0" t="s">
        <v>7800</v>
      </c>
      <c r="O1772" s="0" t="s">
        <v>290</v>
      </c>
      <c r="P1772" s="0" t="s">
        <v>11391</v>
      </c>
      <c r="Q1772" s="0" t="n">
        <f aca="false">LOOKUP(A1772,'budget_gross.tsv'!A$2:A$8468,'budget_gross.tsv'!B$2:B$8468)</f>
        <v>32000000</v>
      </c>
      <c r="R1772" s="0" t="n">
        <f aca="false">LOOKUP(A1772,'budget_gross.tsv'!A$2:A$8468,'budget_gross.tsv'!C$2:C$8468)</f>
        <v>13794835</v>
      </c>
      <c r="S1772" s="1" t="n">
        <f aca="false">R1772-Q1772</f>
        <v>-18205165</v>
      </c>
      <c r="T1772" s="2" t="n">
        <f aca="false">Q1772 * 1.12</f>
        <v>35840000</v>
      </c>
      <c r="U1772" s="2" t="n">
        <f aca="false">R1772 * 1.12</f>
        <v>15450215.2</v>
      </c>
      <c r="V1772" s="2" t="n">
        <f aca="false">S1772 * 1.12</f>
        <v>-20389784.8</v>
      </c>
      <c r="W1772" s="1" t="n">
        <f aca="false">R1772/Q1772</f>
        <v>0.43108859375</v>
      </c>
      <c r="X1772" s="3" t="n">
        <v>1</v>
      </c>
    </row>
    <row r="1773" customFormat="false" ht="15" hidden="false" customHeight="false" outlineLevel="0" collapsed="false">
      <c r="A1773" s="0" t="s">
        <v>11392</v>
      </c>
      <c r="B1773" s="0" t="s">
        <v>11393</v>
      </c>
      <c r="C1773" s="0" t="s">
        <v>11394</v>
      </c>
      <c r="D1773" s="0" t="s">
        <v>9153</v>
      </c>
      <c r="E1773" s="0" t="n">
        <v>6.6</v>
      </c>
      <c r="F1773" s="0" t="n">
        <v>65</v>
      </c>
      <c r="G1773" s="5" t="n">
        <v>40379</v>
      </c>
      <c r="H1773" s="0" t="s">
        <v>11250</v>
      </c>
      <c r="I1773" s="0" t="s">
        <v>11395</v>
      </c>
      <c r="J1773" s="6" t="n">
        <v>41404</v>
      </c>
      <c r="K1773" s="0" t="s">
        <v>11396</v>
      </c>
      <c r="L1773" s="5" t="n">
        <v>40256</v>
      </c>
      <c r="M1773" s="0" t="s">
        <v>232</v>
      </c>
      <c r="N1773" s="0" t="s">
        <v>4659</v>
      </c>
      <c r="O1773" s="0" t="s">
        <v>872</v>
      </c>
      <c r="P1773" s="0" t="s">
        <v>11397</v>
      </c>
      <c r="Q1773" s="0" t="n">
        <f aca="false">LOOKUP(A1773,'budget_gross.tsv'!A$2:A$8468,'budget_gross.tsv'!B$2:B$8468)</f>
        <v>10000000</v>
      </c>
      <c r="R1773" s="0" t="n">
        <f aca="false">LOOKUP(A1773,'budget_gross.tsv'!A$2:A$8468,'budget_gross.tsv'!C$2:C$8468)</f>
        <v>3571735</v>
      </c>
      <c r="S1773" s="1" t="n">
        <f aca="false">R1773-Q1773</f>
        <v>-6428265</v>
      </c>
      <c r="T1773" s="2" t="n">
        <f aca="false">Q1773 * 1.12</f>
        <v>11200000</v>
      </c>
      <c r="U1773" s="2" t="n">
        <f aca="false">R1773 * 1.12</f>
        <v>4000343.2</v>
      </c>
      <c r="V1773" s="2" t="n">
        <f aca="false">S1773 * 1.12</f>
        <v>-7199656.8</v>
      </c>
      <c r="W1773" s="1" t="n">
        <f aca="false">R1773/Q1773</f>
        <v>0.3571735</v>
      </c>
      <c r="X1773" s="3" t="n">
        <v>1</v>
      </c>
    </row>
    <row r="1774" customFormat="false" ht="15" hidden="false" customHeight="false" outlineLevel="0" collapsed="false">
      <c r="A1774" s="0" t="s">
        <v>11398</v>
      </c>
      <c r="B1774" s="0" t="s">
        <v>11399</v>
      </c>
      <c r="C1774" s="0" t="s">
        <v>11400</v>
      </c>
      <c r="D1774" s="0" t="s">
        <v>9153</v>
      </c>
      <c r="E1774" s="0" t="n">
        <v>6.4</v>
      </c>
      <c r="F1774" s="0" t="n">
        <v>63</v>
      </c>
      <c r="G1774" s="5" t="n">
        <v>40358</v>
      </c>
      <c r="H1774" s="0" t="s">
        <v>2663</v>
      </c>
      <c r="I1774" s="0" t="s">
        <v>11401</v>
      </c>
      <c r="J1774" s="6" t="n">
        <v>143763</v>
      </c>
      <c r="K1774" s="0" t="s">
        <v>11402</v>
      </c>
      <c r="L1774" s="5" t="n">
        <v>40263</v>
      </c>
      <c r="M1774" s="0" t="s">
        <v>133</v>
      </c>
      <c r="N1774" s="0" t="s">
        <v>11403</v>
      </c>
      <c r="O1774" s="0" t="s">
        <v>537</v>
      </c>
      <c r="P1774" s="0" t="s">
        <v>11404</v>
      </c>
      <c r="Q1774" s="0" t="n">
        <f aca="false">LOOKUP(A1774,'budget_gross.tsv'!A$2:A$8468,'budget_gross.tsv'!B$2:B$8468)</f>
        <v>36000000</v>
      </c>
      <c r="R1774" s="0" t="n">
        <f aca="false">LOOKUP(A1774,'budget_gross.tsv'!A$2:A$8468,'budget_gross.tsv'!C$2:C$8468)</f>
        <v>50287556</v>
      </c>
      <c r="S1774" s="1" t="n">
        <f aca="false">R1774-Q1774</f>
        <v>14287556</v>
      </c>
      <c r="T1774" s="2" t="n">
        <f aca="false">Q1774 * 1.12</f>
        <v>40320000</v>
      </c>
      <c r="U1774" s="2" t="n">
        <f aca="false">R1774 * 1.12</f>
        <v>56322062.72</v>
      </c>
      <c r="V1774" s="2" t="n">
        <f aca="false">S1774 * 1.12</f>
        <v>16002062.72</v>
      </c>
      <c r="W1774" s="1" t="n">
        <f aca="false">R1774/Q1774</f>
        <v>1.39687655555556</v>
      </c>
      <c r="X1774" s="3" t="n">
        <v>2</v>
      </c>
    </row>
    <row r="1775" customFormat="false" ht="15" hidden="false" customHeight="false" outlineLevel="0" collapsed="false">
      <c r="A1775" s="0" t="s">
        <v>11405</v>
      </c>
      <c r="B1775" s="0" t="s">
        <v>11406</v>
      </c>
      <c r="C1775" s="0" t="s">
        <v>11407</v>
      </c>
      <c r="D1775" s="0" t="s">
        <v>9153</v>
      </c>
      <c r="E1775" s="0" t="n">
        <v>6.3</v>
      </c>
      <c r="F1775" s="0" t="n">
        <v>48</v>
      </c>
      <c r="G1775" s="5" t="n">
        <v>40372</v>
      </c>
      <c r="H1775" s="0" t="s">
        <v>2987</v>
      </c>
      <c r="I1775" s="0" t="s">
        <v>11408</v>
      </c>
      <c r="J1775" s="6" t="n">
        <v>59663</v>
      </c>
      <c r="K1775" s="0" t="s">
        <v>10963</v>
      </c>
      <c r="L1775" s="5" t="n">
        <v>40263</v>
      </c>
      <c r="M1775" s="0" t="s">
        <v>214</v>
      </c>
      <c r="N1775" s="0" t="s">
        <v>1780</v>
      </c>
      <c r="O1775" s="0" t="s">
        <v>135</v>
      </c>
      <c r="P1775" s="0" t="s">
        <v>11409</v>
      </c>
      <c r="Q1775" s="0" t="n">
        <f aca="false">LOOKUP(A1775,'budget_gross.tsv'!A$2:A$8468,'budget_gross.tsv'!B$2:B$8468)</f>
        <v>11000000</v>
      </c>
      <c r="R1775" s="0" t="n">
        <f aca="false">LOOKUP(A1775,'budget_gross.tsv'!A$2:A$8468,'budget_gross.tsv'!C$2:C$8468)</f>
        <v>3074838</v>
      </c>
      <c r="S1775" s="1" t="n">
        <f aca="false">R1775-Q1775</f>
        <v>-7925162</v>
      </c>
      <c r="T1775" s="2" t="n">
        <f aca="false">Q1775 * 1.12</f>
        <v>12320000</v>
      </c>
      <c r="U1775" s="2" t="n">
        <f aca="false">R1775 * 1.12</f>
        <v>3443818.56</v>
      </c>
      <c r="V1775" s="2" t="n">
        <f aca="false">S1775 * 1.12</f>
        <v>-8876181.44</v>
      </c>
      <c r="W1775" s="1" t="n">
        <f aca="false">R1775/Q1775</f>
        <v>0.279530727272727</v>
      </c>
      <c r="X1775" s="3" t="n">
        <v>1</v>
      </c>
    </row>
    <row r="1776" customFormat="false" ht="15" hidden="false" customHeight="false" outlineLevel="0" collapsed="false">
      <c r="A1776" s="0" t="s">
        <v>11410</v>
      </c>
      <c r="B1776" s="0" t="s">
        <v>11411</v>
      </c>
      <c r="C1776" s="0" t="s">
        <v>11412</v>
      </c>
      <c r="D1776" s="0" t="s">
        <v>9153</v>
      </c>
      <c r="E1776" s="0" t="n">
        <v>6</v>
      </c>
      <c r="F1776" s="0" t="s">
        <v>28</v>
      </c>
      <c r="G1776" s="5" t="n">
        <v>40407</v>
      </c>
      <c r="H1776" s="0" t="s">
        <v>2496</v>
      </c>
      <c r="I1776" s="0" t="s">
        <v>11413</v>
      </c>
      <c r="J1776" s="6" t="n">
        <v>8028</v>
      </c>
      <c r="K1776" s="0" t="s">
        <v>11414</v>
      </c>
      <c r="L1776" s="5" t="n">
        <v>40263</v>
      </c>
      <c r="M1776" s="0" t="s">
        <v>2069</v>
      </c>
      <c r="N1776" s="0" t="s">
        <v>5021</v>
      </c>
      <c r="O1776" s="0" t="s">
        <v>28</v>
      </c>
      <c r="P1776" s="0" t="s">
        <v>11415</v>
      </c>
      <c r="Q1776" s="0" t="n">
        <f aca="false">LOOKUP(A1776,'budget_gross.tsv'!A$2:A$8468,'budget_gross.tsv'!B$2:B$8468)</f>
        <v>7000000</v>
      </c>
      <c r="R1776" s="0" t="n">
        <f aca="false">LOOKUP(A1776,'budget_gross.tsv'!A$2:A$8468,'budget_gross.tsv'!C$2:C$8468)</f>
        <v>46451</v>
      </c>
      <c r="S1776" s="1" t="n">
        <f aca="false">R1776-Q1776</f>
        <v>-6953549</v>
      </c>
      <c r="T1776" s="2" t="n">
        <f aca="false">Q1776 * 1.12</f>
        <v>7840000</v>
      </c>
      <c r="U1776" s="2" t="n">
        <f aca="false">R1776 * 1.12</f>
        <v>52025.12</v>
      </c>
      <c r="V1776" s="2" t="n">
        <f aca="false">S1776 * 1.12</f>
        <v>-7787974.88</v>
      </c>
      <c r="W1776" s="1" t="n">
        <f aca="false">R1776/Q1776</f>
        <v>0.00663585714285714</v>
      </c>
      <c r="X1776" s="3" t="n">
        <v>1</v>
      </c>
    </row>
    <row r="1777" customFormat="false" ht="15" hidden="false" customHeight="false" outlineLevel="0" collapsed="false">
      <c r="A1777" s="0" t="s">
        <v>11416</v>
      </c>
      <c r="B1777" s="0" t="s">
        <v>11417</v>
      </c>
      <c r="C1777" s="0" t="s">
        <v>11418</v>
      </c>
      <c r="D1777" s="0" t="s">
        <v>9153</v>
      </c>
      <c r="E1777" s="0" t="n">
        <v>5.8</v>
      </c>
      <c r="F1777" s="0" t="n">
        <v>51</v>
      </c>
      <c r="G1777" s="5" t="n">
        <v>40771</v>
      </c>
      <c r="H1777" s="0" t="s">
        <v>4903</v>
      </c>
      <c r="I1777" s="0" t="s">
        <v>11419</v>
      </c>
      <c r="J1777" s="6" t="n">
        <v>1896</v>
      </c>
      <c r="K1777" s="0" t="s">
        <v>11420</v>
      </c>
      <c r="L1777" s="5" t="n">
        <v>40269</v>
      </c>
      <c r="M1777" s="0" t="s">
        <v>375</v>
      </c>
      <c r="N1777" s="0" t="s">
        <v>437</v>
      </c>
      <c r="O1777" s="0" t="s">
        <v>90</v>
      </c>
      <c r="P1777" s="0" t="s">
        <v>11421</v>
      </c>
      <c r="Q1777" s="0" t="n">
        <f aca="false">LOOKUP(A1777,'budget_gross.tsv'!A$2:A$8468,'budget_gross.tsv'!B$2:B$8468)</f>
        <v>5000000</v>
      </c>
      <c r="R1777" s="0" t="n">
        <f aca="false">LOOKUP(A1777,'budget_gross.tsv'!A$2:A$8468,'budget_gross.tsv'!C$2:C$8468)</f>
        <v>31649</v>
      </c>
      <c r="S1777" s="1" t="n">
        <f aca="false">R1777-Q1777</f>
        <v>-4968351</v>
      </c>
      <c r="T1777" s="2" t="n">
        <f aca="false">Q1777 * 1.12</f>
        <v>5600000</v>
      </c>
      <c r="U1777" s="2" t="n">
        <f aca="false">R1777 * 1.12</f>
        <v>35446.88</v>
      </c>
      <c r="V1777" s="2" t="n">
        <f aca="false">S1777 * 1.12</f>
        <v>-5564553.12</v>
      </c>
      <c r="W1777" s="1" t="n">
        <f aca="false">R1777/Q1777</f>
        <v>0.0063298</v>
      </c>
      <c r="X1777" s="3" t="n">
        <v>1</v>
      </c>
    </row>
    <row r="1778" customFormat="false" ht="15" hidden="false" customHeight="false" outlineLevel="0" collapsed="false">
      <c r="A1778" s="0" t="s">
        <v>11422</v>
      </c>
      <c r="B1778" s="0" t="s">
        <v>11423</v>
      </c>
      <c r="C1778" s="0" t="s">
        <v>11424</v>
      </c>
      <c r="D1778" s="0" t="s">
        <v>9153</v>
      </c>
      <c r="E1778" s="0" t="n">
        <v>4.8</v>
      </c>
      <c r="F1778" s="0" t="n">
        <v>35</v>
      </c>
      <c r="G1778" s="5" t="n">
        <v>40400</v>
      </c>
      <c r="H1778" s="0" t="s">
        <v>11425</v>
      </c>
      <c r="I1778" s="0" t="s">
        <v>11426</v>
      </c>
      <c r="J1778" s="0" t="n">
        <v>558</v>
      </c>
      <c r="K1778" s="0" t="s">
        <v>11427</v>
      </c>
      <c r="L1778" s="5" t="n">
        <v>40276</v>
      </c>
      <c r="M1778" s="0" t="s">
        <v>42</v>
      </c>
      <c r="N1778" s="0" t="s">
        <v>446</v>
      </c>
      <c r="O1778" s="0" t="s">
        <v>28</v>
      </c>
      <c r="P1778" s="0" t="s">
        <v>11428</v>
      </c>
      <c r="Q1778" s="0" t="n">
        <f aca="false">LOOKUP(A1778,'budget_gross.tsv'!A$2:A$8468,'budget_gross.tsv'!B$2:B$8468)</f>
        <v>2500000</v>
      </c>
      <c r="R1778" s="0" t="n">
        <f aca="false">LOOKUP(A1778,'budget_gross.tsv'!A$2:A$8468,'budget_gross.tsv'!C$2:C$8468)</f>
        <v>28943</v>
      </c>
      <c r="S1778" s="1" t="n">
        <f aca="false">R1778-Q1778</f>
        <v>-2471057</v>
      </c>
      <c r="T1778" s="2" t="n">
        <f aca="false">Q1778 * 1.12</f>
        <v>2800000</v>
      </c>
      <c r="U1778" s="2" t="n">
        <f aca="false">R1778 * 1.12</f>
        <v>32416.16</v>
      </c>
      <c r="V1778" s="2" t="n">
        <f aca="false">S1778 * 1.12</f>
        <v>-2767583.84</v>
      </c>
      <c r="W1778" s="1" t="n">
        <f aca="false">R1778/Q1778</f>
        <v>0.0115772</v>
      </c>
      <c r="X1778" s="3" t="n">
        <v>1</v>
      </c>
    </row>
    <row r="1779" customFormat="false" ht="15" hidden="false" customHeight="false" outlineLevel="0" collapsed="false">
      <c r="A1779" s="0" t="s">
        <v>11429</v>
      </c>
      <c r="B1779" s="0" t="s">
        <v>11430</v>
      </c>
      <c r="C1779" s="0" t="s">
        <v>11431</v>
      </c>
      <c r="D1779" s="0" t="s">
        <v>9153</v>
      </c>
      <c r="E1779" s="0" t="n">
        <v>4.5</v>
      </c>
      <c r="F1779" s="0" t="n">
        <v>31</v>
      </c>
      <c r="G1779" s="5" t="n">
        <v>40452</v>
      </c>
      <c r="H1779" s="0" t="s">
        <v>11432</v>
      </c>
      <c r="I1779" s="0" t="s">
        <v>11433</v>
      </c>
      <c r="J1779" s="0" t="n">
        <v>937</v>
      </c>
      <c r="K1779" s="0" t="s">
        <v>11434</v>
      </c>
      <c r="L1779" s="5" t="n">
        <v>40277</v>
      </c>
      <c r="M1779" s="0" t="s">
        <v>223</v>
      </c>
      <c r="N1779" s="0" t="s">
        <v>9126</v>
      </c>
      <c r="O1779" s="0" t="s">
        <v>28</v>
      </c>
      <c r="P1779" s="0" t="s">
        <v>11435</v>
      </c>
      <c r="Q1779" s="0" t="n">
        <f aca="false">LOOKUP(A1779,'budget_gross.tsv'!A$2:A$8468,'budget_gross.tsv'!B$2:B$8468)</f>
        <v>5000000</v>
      </c>
      <c r="R1779" s="0" t="n">
        <f aca="false">LOOKUP(A1779,'budget_gross.tsv'!A$2:A$8468,'budget_gross.tsv'!C$2:C$8468)</f>
        <v>224409</v>
      </c>
      <c r="S1779" s="1" t="n">
        <f aca="false">R1779-Q1779</f>
        <v>-4775591</v>
      </c>
      <c r="T1779" s="2" t="n">
        <f aca="false">Q1779 * 1.12</f>
        <v>5600000</v>
      </c>
      <c r="U1779" s="2" t="n">
        <f aca="false">R1779 * 1.12</f>
        <v>251338.08</v>
      </c>
      <c r="V1779" s="2" t="n">
        <f aca="false">S1779 * 1.12</f>
        <v>-5348661.92</v>
      </c>
      <c r="W1779" s="1" t="n">
        <f aca="false">R1779/Q1779</f>
        <v>0.0448818</v>
      </c>
      <c r="X1779" s="3" t="n">
        <v>1</v>
      </c>
    </row>
    <row r="1780" customFormat="false" ht="15" hidden="false" customHeight="false" outlineLevel="0" collapsed="false">
      <c r="A1780" s="0" t="s">
        <v>11436</v>
      </c>
      <c r="B1780" s="0" t="s">
        <v>11437</v>
      </c>
      <c r="C1780" s="0" t="s">
        <v>11438</v>
      </c>
      <c r="D1780" s="0" t="s">
        <v>9153</v>
      </c>
      <c r="E1780" s="0" t="n">
        <v>5.7</v>
      </c>
      <c r="F1780" s="0" t="n">
        <v>51</v>
      </c>
      <c r="G1780" s="5" t="n">
        <v>40400</v>
      </c>
      <c r="H1780" s="0" t="s">
        <v>1397</v>
      </c>
      <c r="I1780" s="0" t="s">
        <v>11439</v>
      </c>
      <c r="J1780" s="6" t="n">
        <v>37823</v>
      </c>
      <c r="K1780" s="0" t="s">
        <v>5326</v>
      </c>
      <c r="L1780" s="5" t="n">
        <v>40284</v>
      </c>
      <c r="M1780" s="0" t="s">
        <v>60</v>
      </c>
      <c r="N1780" s="0" t="s">
        <v>376</v>
      </c>
      <c r="O1780" s="0" t="s">
        <v>872</v>
      </c>
      <c r="P1780" s="0" t="s">
        <v>11440</v>
      </c>
      <c r="Q1780" s="0" t="n">
        <f aca="false">LOOKUP(A1780,'budget_gross.tsv'!A$2:A$8468,'budget_gross.tsv'!B$2:B$8468)</f>
        <v>20000000</v>
      </c>
      <c r="R1780" s="0" t="n">
        <f aca="false">LOOKUP(A1780,'budget_gross.tsv'!A$2:A$8468,'budget_gross.tsv'!C$2:C$8468)</f>
        <v>42739347</v>
      </c>
      <c r="S1780" s="1" t="n">
        <f aca="false">R1780-Q1780</f>
        <v>22739347</v>
      </c>
      <c r="T1780" s="2" t="n">
        <f aca="false">Q1780 * 1.12</f>
        <v>22400000</v>
      </c>
      <c r="U1780" s="2" t="n">
        <f aca="false">R1780 * 1.12</f>
        <v>47868068.64</v>
      </c>
      <c r="V1780" s="2" t="n">
        <f aca="false">S1780 * 1.12</f>
        <v>25468068.64</v>
      </c>
      <c r="W1780" s="1" t="n">
        <f aca="false">R1780/Q1780</f>
        <v>2.13696735</v>
      </c>
      <c r="X1780" s="3" t="n">
        <v>3</v>
      </c>
    </row>
    <row r="1781" customFormat="false" ht="15" hidden="false" customHeight="false" outlineLevel="0" collapsed="false">
      <c r="A1781" s="0" t="s">
        <v>11441</v>
      </c>
      <c r="B1781" s="0" t="s">
        <v>11442</v>
      </c>
      <c r="C1781" s="0" t="s">
        <v>11443</v>
      </c>
      <c r="D1781" s="0" t="s">
        <v>9153</v>
      </c>
      <c r="E1781" s="0" t="n">
        <v>7.7</v>
      </c>
      <c r="F1781" s="0" t="n">
        <v>66</v>
      </c>
      <c r="G1781" s="5" t="n">
        <v>40393</v>
      </c>
      <c r="H1781" s="0" t="s">
        <v>2742</v>
      </c>
      <c r="I1781" s="0" t="s">
        <v>11444</v>
      </c>
      <c r="J1781" s="6" t="n">
        <v>457632</v>
      </c>
      <c r="K1781" s="0" t="s">
        <v>6484</v>
      </c>
      <c r="L1781" s="5" t="n">
        <v>40284</v>
      </c>
      <c r="M1781" s="0" t="s">
        <v>871</v>
      </c>
      <c r="N1781" s="0" t="s">
        <v>2070</v>
      </c>
      <c r="O1781" s="0" t="s">
        <v>11445</v>
      </c>
      <c r="P1781" s="0" t="s">
        <v>11446</v>
      </c>
      <c r="Q1781" s="0" t="n">
        <f aca="false">LOOKUP(A1781,'budget_gross.tsv'!A$2:A$8468,'budget_gross.tsv'!B$2:B$8468)</f>
        <v>30000000</v>
      </c>
      <c r="R1781" s="0" t="n">
        <f aca="false">LOOKUP(A1781,'budget_gross.tsv'!A$2:A$8468,'budget_gross.tsv'!C$2:C$8468)</f>
        <v>48071303</v>
      </c>
      <c r="S1781" s="1" t="n">
        <f aca="false">R1781-Q1781</f>
        <v>18071303</v>
      </c>
      <c r="T1781" s="2" t="n">
        <f aca="false">Q1781 * 1.12</f>
        <v>33600000</v>
      </c>
      <c r="U1781" s="2" t="n">
        <f aca="false">R1781 * 1.12</f>
        <v>53839859.36</v>
      </c>
      <c r="V1781" s="2" t="n">
        <f aca="false">S1781 * 1.12</f>
        <v>20239859.36</v>
      </c>
      <c r="W1781" s="1" t="n">
        <f aca="false">R1781/Q1781</f>
        <v>1.60237676666667</v>
      </c>
      <c r="X1781" s="3" t="n">
        <v>2</v>
      </c>
    </row>
    <row r="1782" customFormat="false" ht="15" hidden="false" customHeight="false" outlineLevel="0" collapsed="false">
      <c r="A1782" s="0" t="s">
        <v>11447</v>
      </c>
      <c r="B1782" s="0" t="s">
        <v>11448</v>
      </c>
      <c r="C1782" s="0" t="s">
        <v>11449</v>
      </c>
      <c r="D1782" s="0" t="s">
        <v>9153</v>
      </c>
      <c r="E1782" s="0" t="n">
        <v>3.4</v>
      </c>
      <c r="F1782" s="0" t="n">
        <v>28</v>
      </c>
      <c r="G1782" s="5" t="n">
        <v>40722</v>
      </c>
      <c r="H1782" s="0" t="s">
        <v>2496</v>
      </c>
      <c r="I1782" s="0" t="s">
        <v>11450</v>
      </c>
      <c r="J1782" s="0" t="n">
        <v>292</v>
      </c>
      <c r="K1782" s="0" t="s">
        <v>11451</v>
      </c>
      <c r="L1782" s="5" t="n">
        <v>40285</v>
      </c>
      <c r="M1782" s="0" t="s">
        <v>60</v>
      </c>
      <c r="N1782" s="0" t="s">
        <v>376</v>
      </c>
      <c r="O1782" s="0" t="s">
        <v>117</v>
      </c>
      <c r="P1782" s="0" t="s">
        <v>11452</v>
      </c>
      <c r="Q1782" s="0" t="n">
        <f aca="false">LOOKUP(A1782,'budget_gross.tsv'!A$2:A$8468,'budget_gross.tsv'!B$2:B$8468)</f>
        <v>1100000</v>
      </c>
      <c r="R1782" s="0" t="n">
        <f aca="false">LOOKUP(A1782,'budget_gross.tsv'!A$2:A$8468,'budget_gross.tsv'!C$2:C$8468)</f>
        <v>23812</v>
      </c>
      <c r="S1782" s="1" t="n">
        <f aca="false">R1782-Q1782</f>
        <v>-1076188</v>
      </c>
      <c r="T1782" s="2" t="n">
        <f aca="false">Q1782 * 1.12</f>
        <v>1232000</v>
      </c>
      <c r="U1782" s="2" t="n">
        <f aca="false">R1782 * 1.12</f>
        <v>26669.44</v>
      </c>
      <c r="V1782" s="2" t="n">
        <f aca="false">S1782 * 1.12</f>
        <v>-1205330.56</v>
      </c>
      <c r="W1782" s="1" t="n">
        <f aca="false">R1782/Q1782</f>
        <v>0.0216472727272727</v>
      </c>
      <c r="X1782" s="3" t="n">
        <v>1</v>
      </c>
    </row>
    <row r="1783" customFormat="false" ht="15" hidden="false" customHeight="false" outlineLevel="0" collapsed="false">
      <c r="A1783" s="0" t="s">
        <v>11453</v>
      </c>
      <c r="B1783" s="0" t="s">
        <v>11454</v>
      </c>
      <c r="C1783" s="0" t="s">
        <v>11455</v>
      </c>
      <c r="D1783" s="0" t="s">
        <v>9153</v>
      </c>
      <c r="E1783" s="0" t="n">
        <v>6.5</v>
      </c>
      <c r="F1783" s="0" t="n">
        <v>55</v>
      </c>
      <c r="G1783" s="5" t="n">
        <v>40400</v>
      </c>
      <c r="H1783" s="0" t="s">
        <v>2496</v>
      </c>
      <c r="I1783" s="0" t="s">
        <v>11456</v>
      </c>
      <c r="J1783" s="6" t="n">
        <v>35029</v>
      </c>
      <c r="K1783" s="0" t="s">
        <v>11457</v>
      </c>
      <c r="L1783" s="5" t="n">
        <v>40291</v>
      </c>
      <c r="M1783" s="0" t="s">
        <v>214</v>
      </c>
      <c r="N1783" s="0" t="s">
        <v>446</v>
      </c>
      <c r="O1783" s="0" t="s">
        <v>90</v>
      </c>
      <c r="P1783" s="0" t="s">
        <v>11458</v>
      </c>
      <c r="Q1783" s="0" t="n">
        <f aca="false">LOOKUP(A1783,'budget_gross.tsv'!A$2:A$8468,'budget_gross.tsv'!B$2:B$8468)</f>
        <v>5000000</v>
      </c>
      <c r="R1783" s="0" t="n">
        <f aca="false">LOOKUP(A1783,'budget_gross.tsv'!A$2:A$8468,'budget_gross.tsv'!C$2:C$8468)</f>
        <v>1474508</v>
      </c>
      <c r="S1783" s="1" t="n">
        <f aca="false">R1783-Q1783</f>
        <v>-3525492</v>
      </c>
      <c r="T1783" s="2" t="n">
        <f aca="false">Q1783 * 1.12</f>
        <v>5600000</v>
      </c>
      <c r="U1783" s="2" t="n">
        <f aca="false">R1783 * 1.12</f>
        <v>1651448.96</v>
      </c>
      <c r="V1783" s="2" t="n">
        <f aca="false">S1783 * 1.12</f>
        <v>-3948551.04</v>
      </c>
      <c r="W1783" s="1" t="n">
        <f aca="false">R1783/Q1783</f>
        <v>0.2949016</v>
      </c>
      <c r="X1783" s="3" t="n">
        <v>1</v>
      </c>
    </row>
    <row r="1784" customFormat="false" ht="15" hidden="false" customHeight="false" outlineLevel="0" collapsed="false">
      <c r="A1784" s="0" t="s">
        <v>11459</v>
      </c>
      <c r="B1784" s="0" t="s">
        <v>11460</v>
      </c>
      <c r="C1784" s="0" t="s">
        <v>11461</v>
      </c>
      <c r="D1784" s="0" t="s">
        <v>9153</v>
      </c>
      <c r="E1784" s="0" t="n">
        <v>5.2</v>
      </c>
      <c r="F1784" s="0" t="n">
        <v>35</v>
      </c>
      <c r="G1784" s="5" t="n">
        <v>40456</v>
      </c>
      <c r="H1784" s="0" t="s">
        <v>2273</v>
      </c>
      <c r="I1784" s="0" t="s">
        <v>11462</v>
      </c>
      <c r="J1784" s="6" t="n">
        <v>78829</v>
      </c>
      <c r="K1784" s="0" t="s">
        <v>11463</v>
      </c>
      <c r="L1784" s="5" t="n">
        <v>40298</v>
      </c>
      <c r="M1784" s="0" t="s">
        <v>486</v>
      </c>
      <c r="N1784" s="0" t="s">
        <v>1122</v>
      </c>
      <c r="O1784" s="0" t="s">
        <v>463</v>
      </c>
      <c r="P1784" s="0" t="s">
        <v>11464</v>
      </c>
      <c r="Q1784" s="0" t="n">
        <f aca="false">LOOKUP(A1784,'budget_gross.tsv'!A$2:A$8468,'budget_gross.tsv'!B$2:B$8468)</f>
        <v>35000000</v>
      </c>
      <c r="R1784" s="0" t="n">
        <f aca="false">LOOKUP(A1784,'budget_gross.tsv'!A$2:A$8468,'budget_gross.tsv'!C$2:C$8468)</f>
        <v>63075011</v>
      </c>
      <c r="S1784" s="1" t="n">
        <f aca="false">R1784-Q1784</f>
        <v>28075011</v>
      </c>
      <c r="T1784" s="2" t="n">
        <f aca="false">Q1784 * 1.12</f>
        <v>39200000</v>
      </c>
      <c r="U1784" s="2" t="n">
        <f aca="false">R1784 * 1.12</f>
        <v>70644012.32</v>
      </c>
      <c r="V1784" s="2" t="n">
        <f aca="false">S1784 * 1.12</f>
        <v>31444012.32</v>
      </c>
      <c r="W1784" s="1" t="n">
        <f aca="false">R1784/Q1784</f>
        <v>1.80214317142857</v>
      </c>
      <c r="X1784" s="3" t="n">
        <v>2</v>
      </c>
    </row>
    <row r="1785" customFormat="false" ht="15" hidden="false" customHeight="false" outlineLevel="0" collapsed="false">
      <c r="A1785" s="0" t="s">
        <v>11465</v>
      </c>
      <c r="B1785" s="0" t="s">
        <v>11466</v>
      </c>
      <c r="C1785" s="0" t="s">
        <v>11467</v>
      </c>
      <c r="D1785" s="0" t="s">
        <v>9153</v>
      </c>
      <c r="E1785" s="0" t="n">
        <v>7.8</v>
      </c>
      <c r="F1785" s="0" t="n">
        <v>76</v>
      </c>
      <c r="G1785" s="5" t="n">
        <v>40365</v>
      </c>
      <c r="H1785" s="0" t="s">
        <v>1157</v>
      </c>
      <c r="I1785" s="0" t="s">
        <v>11468</v>
      </c>
      <c r="J1785" s="6" t="n">
        <v>184347</v>
      </c>
      <c r="K1785" s="0" t="s">
        <v>11469</v>
      </c>
      <c r="L1785" s="5" t="n">
        <v>40298</v>
      </c>
      <c r="M1785" s="0" t="s">
        <v>436</v>
      </c>
      <c r="N1785" s="0" t="s">
        <v>706</v>
      </c>
      <c r="O1785" s="0" t="s">
        <v>11470</v>
      </c>
      <c r="P1785" s="0" t="s">
        <v>11471</v>
      </c>
      <c r="Q1785" s="0" t="n">
        <f aca="false">LOOKUP(A1785,'budget_gross.tsv'!A$2:A$8468,'budget_gross.tsv'!B$2:B$8468)</f>
        <v>13000000</v>
      </c>
      <c r="R1785" s="0" t="n">
        <f aca="false">LOOKUP(A1785,'budget_gross.tsv'!A$2:A$8468,'budget_gross.tsv'!C$2:C$8468)</f>
        <v>10095170</v>
      </c>
      <c r="S1785" s="1" t="n">
        <f aca="false">R1785-Q1785</f>
        <v>-2904830</v>
      </c>
      <c r="T1785" s="2" t="n">
        <f aca="false">Q1785 * 1.12</f>
        <v>14560000</v>
      </c>
      <c r="U1785" s="2" t="n">
        <f aca="false">R1785 * 1.12</f>
        <v>11306590.4</v>
      </c>
      <c r="V1785" s="2" t="n">
        <f aca="false">S1785 * 1.12</f>
        <v>-3253409.6</v>
      </c>
      <c r="W1785" s="1" t="n">
        <f aca="false">R1785/Q1785</f>
        <v>0.776551538461538</v>
      </c>
      <c r="X1785" s="3" t="n">
        <v>1</v>
      </c>
    </row>
    <row r="1786" customFormat="false" ht="15" hidden="false" customHeight="false" outlineLevel="0" collapsed="false">
      <c r="A1786" s="0" t="s">
        <v>11472</v>
      </c>
      <c r="B1786" s="0" t="s">
        <v>11473</v>
      </c>
      <c r="C1786" s="0" t="s">
        <v>11474</v>
      </c>
      <c r="D1786" s="0" t="s">
        <v>9153</v>
      </c>
      <c r="E1786" s="0" t="n">
        <v>6.8</v>
      </c>
      <c r="F1786" s="0" t="n">
        <v>65</v>
      </c>
      <c r="G1786" s="5" t="n">
        <v>40505</v>
      </c>
      <c r="H1786" s="0" t="s">
        <v>4903</v>
      </c>
      <c r="I1786" s="0" t="s">
        <v>11475</v>
      </c>
      <c r="J1786" s="6" t="n">
        <v>21950</v>
      </c>
      <c r="K1786" s="0" t="s">
        <v>11476</v>
      </c>
      <c r="L1786" s="5" t="n">
        <v>40298</v>
      </c>
      <c r="M1786" s="0" t="s">
        <v>249</v>
      </c>
      <c r="N1786" s="0" t="s">
        <v>7954</v>
      </c>
      <c r="O1786" s="0" t="s">
        <v>34</v>
      </c>
      <c r="P1786" s="0" t="s">
        <v>11477</v>
      </c>
      <c r="Q1786" s="0" t="n">
        <f aca="false">LOOKUP(A1786,'budget_gross.tsv'!A$2:A$8468,'budget_gross.tsv'!B$2:B$8468)</f>
        <v>800000</v>
      </c>
      <c r="R1786" s="0" t="n">
        <f aca="false">LOOKUP(A1786,'budget_gross.tsv'!A$2:A$8468,'budget_gross.tsv'!C$2:C$8468)</f>
        <v>166980</v>
      </c>
      <c r="S1786" s="1" t="n">
        <f aca="false">R1786-Q1786</f>
        <v>-633020</v>
      </c>
      <c r="T1786" s="2" t="n">
        <f aca="false">Q1786 * 1.12</f>
        <v>896000</v>
      </c>
      <c r="U1786" s="2" t="n">
        <f aca="false">R1786 * 1.12</f>
        <v>187017.6</v>
      </c>
      <c r="V1786" s="2" t="n">
        <f aca="false">S1786 * 1.12</f>
        <v>-708982.4</v>
      </c>
      <c r="W1786" s="1" t="n">
        <f aca="false">R1786/Q1786</f>
        <v>0.208725</v>
      </c>
      <c r="X1786" s="3" t="n">
        <v>1</v>
      </c>
    </row>
    <row r="1787" customFormat="false" ht="15" hidden="false" customHeight="false" outlineLevel="0" collapsed="false">
      <c r="A1787" s="0" t="s">
        <v>11478</v>
      </c>
      <c r="B1787" s="0" t="s">
        <v>11479</v>
      </c>
      <c r="C1787" s="0" t="s">
        <v>11480</v>
      </c>
      <c r="D1787" s="0" t="s">
        <v>9153</v>
      </c>
      <c r="E1787" s="0" t="n">
        <v>7.2</v>
      </c>
      <c r="F1787" s="0" t="n">
        <v>55</v>
      </c>
      <c r="G1787" s="5" t="n">
        <v>40421</v>
      </c>
      <c r="H1787" s="0" t="s">
        <v>5797</v>
      </c>
      <c r="I1787" s="0" t="s">
        <v>11481</v>
      </c>
      <c r="J1787" s="6" t="n">
        <v>77079</v>
      </c>
      <c r="K1787" s="0" t="s">
        <v>11482</v>
      </c>
      <c r="L1787" s="5" t="n">
        <v>40312</v>
      </c>
      <c r="M1787" s="0" t="s">
        <v>180</v>
      </c>
      <c r="N1787" s="0" t="s">
        <v>562</v>
      </c>
      <c r="O1787" s="0" t="s">
        <v>1585</v>
      </c>
      <c r="P1787" s="0" t="s">
        <v>11483</v>
      </c>
      <c r="Q1787" s="0" t="n">
        <f aca="false">LOOKUP(A1787,'budget_gross.tsv'!A$2:A$8468,'budget_gross.tsv'!B$2:B$8468)</f>
        <v>7300000</v>
      </c>
      <c r="R1787" s="0" t="n">
        <f aca="false">LOOKUP(A1787,'budget_gross.tsv'!A$2:A$8468,'budget_gross.tsv'!C$2:C$8468)</f>
        <v>1818681</v>
      </c>
      <c r="S1787" s="1" t="n">
        <f aca="false">R1787-Q1787</f>
        <v>-5481319</v>
      </c>
      <c r="T1787" s="2" t="n">
        <f aca="false">Q1787 * 1.12</f>
        <v>8176000</v>
      </c>
      <c r="U1787" s="2" t="n">
        <f aca="false">R1787 * 1.12</f>
        <v>2036922.72</v>
      </c>
      <c r="V1787" s="2" t="n">
        <f aca="false">S1787 * 1.12</f>
        <v>-6139077.28</v>
      </c>
      <c r="W1787" s="1" t="n">
        <f aca="false">R1787/Q1787</f>
        <v>0.249134383561644</v>
      </c>
      <c r="X1787" s="3" t="n">
        <v>1</v>
      </c>
    </row>
    <row r="1788" customFormat="false" ht="15" hidden="false" customHeight="false" outlineLevel="0" collapsed="false">
      <c r="A1788" s="0" t="s">
        <v>11484</v>
      </c>
      <c r="B1788" s="0" t="s">
        <v>11485</v>
      </c>
      <c r="C1788" s="0" t="s">
        <v>11486</v>
      </c>
      <c r="D1788" s="0" t="s">
        <v>9153</v>
      </c>
      <c r="E1788" s="0" t="n">
        <v>5.5</v>
      </c>
      <c r="F1788" s="0" t="n">
        <v>43</v>
      </c>
      <c r="G1788" s="5" t="n">
        <v>40428</v>
      </c>
      <c r="H1788" s="0" t="s">
        <v>11487</v>
      </c>
      <c r="I1788" s="0" t="s">
        <v>11488</v>
      </c>
      <c r="J1788" s="6" t="n">
        <v>37332</v>
      </c>
      <c r="K1788" s="0" t="s">
        <v>11489</v>
      </c>
      <c r="L1788" s="5" t="n">
        <v>40319</v>
      </c>
      <c r="M1788" s="0" t="s">
        <v>427</v>
      </c>
      <c r="N1788" s="0" t="s">
        <v>5935</v>
      </c>
      <c r="O1788" s="0" t="s">
        <v>90</v>
      </c>
      <c r="P1788" s="0" t="s">
        <v>11490</v>
      </c>
      <c r="Q1788" s="0" t="n">
        <f aca="false">LOOKUP(A1788,'budget_gross.tsv'!A$2:A$8468,'budget_gross.tsv'!B$2:B$8468)</f>
        <v>10000000</v>
      </c>
      <c r="R1788" s="0" t="n">
        <f aca="false">LOOKUP(A1788,'budget_gross.tsv'!A$2:A$8468,'budget_gross.tsv'!C$2:C$8468)</f>
        <v>8460995</v>
      </c>
      <c r="S1788" s="1" t="n">
        <f aca="false">R1788-Q1788</f>
        <v>-1539005</v>
      </c>
      <c r="T1788" s="2" t="n">
        <f aca="false">Q1788 * 1.12</f>
        <v>11200000</v>
      </c>
      <c r="U1788" s="2" t="n">
        <f aca="false">R1788 * 1.12</f>
        <v>9476314.4</v>
      </c>
      <c r="V1788" s="2" t="n">
        <f aca="false">S1788 * 1.12</f>
        <v>-1723685.6</v>
      </c>
      <c r="W1788" s="1" t="n">
        <f aca="false">R1788/Q1788</f>
        <v>0.8460995</v>
      </c>
      <c r="X1788" s="3" t="n">
        <v>1</v>
      </c>
    </row>
    <row r="1789" customFormat="false" ht="15" hidden="false" customHeight="false" outlineLevel="0" collapsed="false">
      <c r="A1789" s="0" t="s">
        <v>11491</v>
      </c>
      <c r="B1789" s="0" t="s">
        <v>11492</v>
      </c>
      <c r="C1789" s="0" t="s">
        <v>11493</v>
      </c>
      <c r="D1789" s="0" t="s">
        <v>9153</v>
      </c>
      <c r="E1789" s="0" t="n">
        <v>4.3</v>
      </c>
      <c r="F1789" s="0" t="n">
        <v>27</v>
      </c>
      <c r="G1789" s="5" t="n">
        <v>40477</v>
      </c>
      <c r="H1789" s="0" t="s">
        <v>2273</v>
      </c>
      <c r="I1789" s="0" t="s">
        <v>11494</v>
      </c>
      <c r="J1789" s="6" t="n">
        <v>62432</v>
      </c>
      <c r="K1789" s="0" t="s">
        <v>10449</v>
      </c>
      <c r="L1789" s="5" t="n">
        <v>40325</v>
      </c>
      <c r="M1789" s="0" t="s">
        <v>1727</v>
      </c>
      <c r="N1789" s="0" t="s">
        <v>437</v>
      </c>
      <c r="O1789" s="0" t="s">
        <v>11495</v>
      </c>
      <c r="P1789" s="0" t="s">
        <v>11496</v>
      </c>
      <c r="Q1789" s="0" t="n">
        <f aca="false">LOOKUP(A1789,'budget_gross.tsv'!A$2:A$8468,'budget_gross.tsv'!B$2:B$8468)</f>
        <v>100000000</v>
      </c>
      <c r="R1789" s="0" t="n">
        <f aca="false">LOOKUP(A1789,'budget_gross.tsv'!A$2:A$8468,'budget_gross.tsv'!C$2:C$8468)</f>
        <v>95347692</v>
      </c>
      <c r="S1789" s="1" t="n">
        <f aca="false">R1789-Q1789</f>
        <v>-4652308</v>
      </c>
      <c r="T1789" s="2" t="n">
        <f aca="false">Q1789 * 1.12</f>
        <v>112000000</v>
      </c>
      <c r="U1789" s="2" t="n">
        <f aca="false">R1789 * 1.12</f>
        <v>106789415.04</v>
      </c>
      <c r="V1789" s="2" t="n">
        <f aca="false">S1789 * 1.12</f>
        <v>-5210584.96</v>
      </c>
      <c r="W1789" s="1" t="n">
        <f aca="false">R1789/Q1789</f>
        <v>0.95347692</v>
      </c>
      <c r="X1789" s="3" t="n">
        <v>1</v>
      </c>
    </row>
    <row r="1790" customFormat="false" ht="15" hidden="false" customHeight="false" outlineLevel="0" collapsed="false">
      <c r="A1790" s="0" t="s">
        <v>11497</v>
      </c>
      <c r="B1790" s="0" t="s">
        <v>11498</v>
      </c>
      <c r="C1790" s="0" t="s">
        <v>11499</v>
      </c>
      <c r="D1790" s="0" t="s">
        <v>9153</v>
      </c>
      <c r="E1790" s="0" t="n">
        <v>6.1</v>
      </c>
      <c r="F1790" s="0" t="n">
        <v>53</v>
      </c>
      <c r="G1790" s="5" t="n">
        <v>40449</v>
      </c>
      <c r="H1790" s="0" t="s">
        <v>391</v>
      </c>
      <c r="I1790" s="0" t="s">
        <v>11500</v>
      </c>
      <c r="J1790" s="6" t="n">
        <v>29964</v>
      </c>
      <c r="K1790" s="0" t="s">
        <v>11501</v>
      </c>
      <c r="L1790" s="5" t="n">
        <v>40337</v>
      </c>
      <c r="M1790" s="0" t="s">
        <v>347</v>
      </c>
      <c r="N1790" s="0" t="s">
        <v>4949</v>
      </c>
      <c r="O1790" s="0" t="s">
        <v>135</v>
      </c>
      <c r="P1790" s="0" t="s">
        <v>11502</v>
      </c>
      <c r="Q1790" s="0" t="n">
        <f aca="false">LOOKUP(A1790,'budget_gross.tsv'!A$2:A$8468,'budget_gross.tsv'!B$2:B$8468)</f>
        <v>13000000</v>
      </c>
      <c r="R1790" s="0" t="n">
        <f aca="false">LOOKUP(A1790,'budget_gross.tsv'!A$2:A$8468,'budget_gross.tsv'!C$2:C$8468)</f>
        <v>214966</v>
      </c>
      <c r="S1790" s="1" t="n">
        <f aca="false">R1790-Q1790</f>
        <v>-12785034</v>
      </c>
      <c r="T1790" s="2" t="n">
        <f aca="false">Q1790 * 1.12</f>
        <v>14560000</v>
      </c>
      <c r="U1790" s="2" t="n">
        <f aca="false">R1790 * 1.12</f>
        <v>240761.92</v>
      </c>
      <c r="V1790" s="2" t="n">
        <f aca="false">S1790 * 1.12</f>
        <v>-14319238.08</v>
      </c>
      <c r="W1790" s="1" t="n">
        <f aca="false">R1790/Q1790</f>
        <v>0.0165358461538462</v>
      </c>
      <c r="X1790" s="3" t="n">
        <v>1</v>
      </c>
    </row>
    <row r="1791" customFormat="false" ht="15" hidden="false" customHeight="false" outlineLevel="0" collapsed="false">
      <c r="A1791" s="0" t="s">
        <v>11503</v>
      </c>
      <c r="B1791" s="0" t="s">
        <v>11504</v>
      </c>
      <c r="C1791" s="0" t="s">
        <v>11505</v>
      </c>
      <c r="D1791" s="0" t="s">
        <v>9153</v>
      </c>
      <c r="E1791" s="0" t="n">
        <v>6.4</v>
      </c>
      <c r="F1791" s="0" t="n">
        <v>69</v>
      </c>
      <c r="G1791" s="5" t="n">
        <v>40428</v>
      </c>
      <c r="H1791" s="0" t="s">
        <v>5677</v>
      </c>
      <c r="I1791" s="0" t="s">
        <v>11506</v>
      </c>
      <c r="J1791" s="6" t="n">
        <v>13963</v>
      </c>
      <c r="K1791" s="0" t="s">
        <v>11507</v>
      </c>
      <c r="L1791" s="5" t="n">
        <v>40354</v>
      </c>
      <c r="M1791" s="0" t="s">
        <v>427</v>
      </c>
      <c r="N1791" s="0" t="s">
        <v>437</v>
      </c>
      <c r="O1791" s="0" t="s">
        <v>1058</v>
      </c>
      <c r="P1791" s="0" t="s">
        <v>11508</v>
      </c>
      <c r="Q1791" s="0" t="n">
        <f aca="false">LOOKUP(A1791,'budget_gross.tsv'!A$2:A$8468,'budget_gross.tsv'!B$2:B$8468)</f>
        <v>15000000</v>
      </c>
      <c r="R1791" s="0" t="n">
        <f aca="false">LOOKUP(A1791,'budget_gross.tsv'!A$2:A$8468,'budget_gross.tsv'!C$2:C$8468)</f>
        <v>4360548</v>
      </c>
      <c r="S1791" s="1" t="n">
        <f aca="false">R1791-Q1791</f>
        <v>-10639452</v>
      </c>
      <c r="T1791" s="2" t="n">
        <f aca="false">Q1791 * 1.12</f>
        <v>16800000</v>
      </c>
      <c r="U1791" s="2" t="n">
        <f aca="false">R1791 * 1.12</f>
        <v>4883813.76</v>
      </c>
      <c r="V1791" s="2" t="n">
        <f aca="false">S1791 * 1.12</f>
        <v>-11916186.24</v>
      </c>
      <c r="W1791" s="1" t="n">
        <f aca="false">R1791/Q1791</f>
        <v>0.2907032</v>
      </c>
      <c r="X1791" s="3" t="n">
        <v>1</v>
      </c>
    </row>
    <row r="1792" customFormat="false" ht="15" hidden="false" customHeight="false" outlineLevel="0" collapsed="false">
      <c r="A1792" s="0" t="s">
        <v>11509</v>
      </c>
      <c r="B1792" s="0" t="s">
        <v>11510</v>
      </c>
      <c r="C1792" s="0" t="s">
        <v>11511</v>
      </c>
      <c r="D1792" s="0" t="s">
        <v>9153</v>
      </c>
      <c r="E1792" s="0" t="n">
        <v>7.2</v>
      </c>
      <c r="F1792" s="0" t="n">
        <v>90</v>
      </c>
      <c r="G1792" s="5" t="n">
        <v>40477</v>
      </c>
      <c r="H1792" s="0" t="s">
        <v>2496</v>
      </c>
      <c r="I1792" s="0" t="s">
        <v>11512</v>
      </c>
      <c r="J1792" s="6" t="n">
        <v>117985</v>
      </c>
      <c r="K1792" s="0" t="s">
        <v>11513</v>
      </c>
      <c r="L1792" s="5" t="n">
        <v>40375</v>
      </c>
      <c r="M1792" s="0" t="s">
        <v>249</v>
      </c>
      <c r="N1792" s="0" t="s">
        <v>446</v>
      </c>
      <c r="O1792" s="0" t="s">
        <v>11514</v>
      </c>
      <c r="P1792" s="0" t="s">
        <v>11515</v>
      </c>
      <c r="Q1792" s="0" t="n">
        <f aca="false">LOOKUP(A1792,'budget_gross.tsv'!A$2:A$8468,'budget_gross.tsv'!B$2:B$8468)</f>
        <v>2000000</v>
      </c>
      <c r="R1792" s="0" t="n">
        <f aca="false">LOOKUP(A1792,'budget_gross.tsv'!A$2:A$8468,'budget_gross.tsv'!C$2:C$8468)</f>
        <v>6531503</v>
      </c>
      <c r="S1792" s="1" t="n">
        <f aca="false">R1792-Q1792</f>
        <v>4531503</v>
      </c>
      <c r="T1792" s="2" t="n">
        <f aca="false">Q1792 * 1.12</f>
        <v>2240000</v>
      </c>
      <c r="U1792" s="2" t="n">
        <f aca="false">R1792 * 1.12</f>
        <v>7315283.36</v>
      </c>
      <c r="V1792" s="2" t="n">
        <f aca="false">S1792 * 1.12</f>
        <v>5075283.36</v>
      </c>
      <c r="W1792" s="1" t="n">
        <f aca="false">R1792/Q1792</f>
        <v>3.2657515</v>
      </c>
      <c r="X1792" s="3" t="n">
        <v>3</v>
      </c>
    </row>
    <row r="1793" customFormat="false" ht="15" hidden="false" customHeight="false" outlineLevel="0" collapsed="false">
      <c r="A1793" s="0" t="s">
        <v>11516</v>
      </c>
      <c r="B1793" s="0" t="s">
        <v>11517</v>
      </c>
      <c r="C1793" s="0" t="s">
        <v>11518</v>
      </c>
      <c r="D1793" s="0" t="s">
        <v>9153</v>
      </c>
      <c r="E1793" s="0" t="n">
        <v>6.3</v>
      </c>
      <c r="F1793" s="0" t="n">
        <v>74</v>
      </c>
      <c r="G1793" s="5" t="n">
        <v>40526</v>
      </c>
      <c r="H1793" s="0" t="s">
        <v>1441</v>
      </c>
      <c r="I1793" s="0" t="s">
        <v>11519</v>
      </c>
      <c r="J1793" s="6" t="n">
        <v>31210</v>
      </c>
      <c r="K1793" s="0" t="s">
        <v>11520</v>
      </c>
      <c r="L1793" s="5" t="n">
        <v>40375</v>
      </c>
      <c r="M1793" s="0" t="s">
        <v>1512</v>
      </c>
      <c r="N1793" s="0" t="s">
        <v>437</v>
      </c>
      <c r="O1793" s="0" t="s">
        <v>872</v>
      </c>
      <c r="P1793" s="0" t="s">
        <v>11521</v>
      </c>
      <c r="Q1793" s="0" t="n">
        <f aca="false">LOOKUP(A1793,'budget_gross.tsv'!A$2:A$8468,'budget_gross.tsv'!B$2:B$8468)</f>
        <v>7000000</v>
      </c>
      <c r="R1793" s="0" t="n">
        <f aca="false">LOOKUP(A1793,'budget_gross.tsv'!A$2:A$8468,'budget_gross.tsv'!C$2:C$8468)</f>
        <v>7455447</v>
      </c>
      <c r="S1793" s="1" t="n">
        <f aca="false">R1793-Q1793</f>
        <v>455447</v>
      </c>
      <c r="T1793" s="2" t="n">
        <f aca="false">Q1793 * 1.12</f>
        <v>7840000</v>
      </c>
      <c r="U1793" s="2" t="n">
        <f aca="false">R1793 * 1.12</f>
        <v>8350100.64</v>
      </c>
      <c r="V1793" s="2" t="n">
        <f aca="false">S1793 * 1.12</f>
        <v>510100.64</v>
      </c>
      <c r="W1793" s="1" t="n">
        <f aca="false">R1793/Q1793</f>
        <v>1.06506385714286</v>
      </c>
      <c r="X1793" s="3" t="n">
        <v>2</v>
      </c>
    </row>
    <row r="1794" customFormat="false" ht="15" hidden="false" customHeight="false" outlineLevel="0" collapsed="false">
      <c r="A1794" s="0" t="s">
        <v>11522</v>
      </c>
      <c r="B1794" s="0" t="s">
        <v>11523</v>
      </c>
      <c r="C1794" s="0" t="s">
        <v>11524</v>
      </c>
      <c r="D1794" s="0" t="s">
        <v>9153</v>
      </c>
      <c r="E1794" s="0" t="n">
        <v>7.1</v>
      </c>
      <c r="F1794" s="0" t="n">
        <v>86</v>
      </c>
      <c r="G1794" s="5" t="n">
        <v>40498</v>
      </c>
      <c r="H1794" s="0" t="s">
        <v>1432</v>
      </c>
      <c r="I1794" s="0" t="s">
        <v>11525</v>
      </c>
      <c r="J1794" s="6" t="n">
        <v>115071</v>
      </c>
      <c r="K1794" s="0" t="s">
        <v>11526</v>
      </c>
      <c r="L1794" s="5" t="n">
        <v>40389</v>
      </c>
      <c r="M1794" s="0" t="s">
        <v>232</v>
      </c>
      <c r="N1794" s="0" t="s">
        <v>437</v>
      </c>
      <c r="O1794" s="0" t="s">
        <v>11527</v>
      </c>
      <c r="P1794" s="0" t="s">
        <v>11528</v>
      </c>
      <c r="Q1794" s="0" t="n">
        <f aca="false">LOOKUP(A1794,'budget_gross.tsv'!A$2:A$8468,'budget_gross.tsv'!B$2:B$8468)</f>
        <v>3500000</v>
      </c>
      <c r="R1794" s="0" t="n">
        <f aca="false">LOOKUP(A1794,'budget_gross.tsv'!A$2:A$8468,'budget_gross.tsv'!C$2:C$8468)</f>
        <v>20811365</v>
      </c>
      <c r="S1794" s="1" t="n">
        <f aca="false">R1794-Q1794</f>
        <v>17311365</v>
      </c>
      <c r="T1794" s="2" t="n">
        <f aca="false">Q1794 * 1.12</f>
        <v>3920000</v>
      </c>
      <c r="U1794" s="2" t="n">
        <f aca="false">R1794 * 1.12</f>
        <v>23308728.8</v>
      </c>
      <c r="V1794" s="2" t="n">
        <f aca="false">S1794 * 1.12</f>
        <v>19388728.8</v>
      </c>
      <c r="W1794" s="1" t="n">
        <f aca="false">R1794/Q1794</f>
        <v>5.94610428571429</v>
      </c>
      <c r="X1794" s="3" t="n">
        <v>4</v>
      </c>
    </row>
    <row r="1795" customFormat="false" ht="15" hidden="false" customHeight="false" outlineLevel="0" collapsed="false">
      <c r="A1795" s="0" t="s">
        <v>11529</v>
      </c>
      <c r="B1795" s="0" t="s">
        <v>11530</v>
      </c>
      <c r="C1795" s="0" t="s">
        <v>11531</v>
      </c>
      <c r="D1795" s="0" t="s">
        <v>9153</v>
      </c>
      <c r="E1795" s="0" t="n">
        <v>6.4</v>
      </c>
      <c r="F1795" s="0" t="n">
        <v>62</v>
      </c>
      <c r="G1795" s="5" t="n">
        <v>40484</v>
      </c>
      <c r="H1795" s="0" t="s">
        <v>3192</v>
      </c>
      <c r="I1795" s="0" t="s">
        <v>11532</v>
      </c>
      <c r="J1795" s="6" t="n">
        <v>68683</v>
      </c>
      <c r="K1795" s="0" t="s">
        <v>10315</v>
      </c>
      <c r="L1795" s="5" t="n">
        <v>40389</v>
      </c>
      <c r="M1795" s="0" t="s">
        <v>42</v>
      </c>
      <c r="N1795" s="0" t="s">
        <v>1130</v>
      </c>
      <c r="O1795" s="0" t="s">
        <v>90</v>
      </c>
      <c r="P1795" s="0" t="s">
        <v>11533</v>
      </c>
      <c r="Q1795" s="0" t="n">
        <f aca="false">LOOKUP(A1795,'budget_gross.tsv'!A$2:A$8468,'budget_gross.tsv'!B$2:B$8468)</f>
        <v>12000000</v>
      </c>
      <c r="R1795" s="0" t="n">
        <f aca="false">LOOKUP(A1795,'budget_gross.tsv'!A$2:A$8468,'budget_gross.tsv'!C$2:C$8468)</f>
        <v>122288</v>
      </c>
      <c r="S1795" s="1" t="n">
        <f aca="false">R1795-Q1795</f>
        <v>-11877712</v>
      </c>
      <c r="T1795" s="2" t="n">
        <f aca="false">Q1795 * 1.12</f>
        <v>13440000</v>
      </c>
      <c r="U1795" s="2" t="n">
        <f aca="false">R1795 * 1.12</f>
        <v>136962.56</v>
      </c>
      <c r="V1795" s="2" t="n">
        <f aca="false">S1795 * 1.12</f>
        <v>-13303037.44</v>
      </c>
      <c r="W1795" s="1" t="n">
        <f aca="false">R1795/Q1795</f>
        <v>0.0101906666666667</v>
      </c>
      <c r="X1795" s="3" t="n">
        <v>1</v>
      </c>
    </row>
    <row r="1796" customFormat="false" ht="15" hidden="false" customHeight="false" outlineLevel="0" collapsed="false">
      <c r="A1796" s="0" t="s">
        <v>11534</v>
      </c>
      <c r="B1796" s="0" t="s">
        <v>11535</v>
      </c>
      <c r="C1796" s="0" t="s">
        <v>11536</v>
      </c>
      <c r="D1796" s="0" t="s">
        <v>9153</v>
      </c>
      <c r="E1796" s="0" t="n">
        <v>6.6</v>
      </c>
      <c r="F1796" s="0" t="n">
        <v>60</v>
      </c>
      <c r="G1796" s="5" t="n">
        <v>40582</v>
      </c>
      <c r="H1796" s="0" t="s">
        <v>194</v>
      </c>
      <c r="I1796" s="0" t="s">
        <v>11537</v>
      </c>
      <c r="J1796" s="6" t="n">
        <v>33860</v>
      </c>
      <c r="K1796" s="0" t="s">
        <v>11538</v>
      </c>
      <c r="L1796" s="5" t="n">
        <v>40396</v>
      </c>
      <c r="M1796" s="0" t="s">
        <v>197</v>
      </c>
      <c r="N1796" s="0" t="s">
        <v>729</v>
      </c>
      <c r="O1796" s="0" t="s">
        <v>28</v>
      </c>
      <c r="P1796" s="0" t="s">
        <v>11539</v>
      </c>
      <c r="Q1796" s="0" t="n">
        <f aca="false">LOOKUP(A1796,'budget_gross.tsv'!A$2:A$8468,'budget_gross.tsv'!B$2:B$8468)</f>
        <v>22000000</v>
      </c>
      <c r="R1796" s="0" t="n">
        <f aca="false">LOOKUP(A1796,'budget_gross.tsv'!A$2:A$8468,'budget_gross.tsv'!C$2:C$8468)</f>
        <v>723714</v>
      </c>
      <c r="S1796" s="1" t="n">
        <f aca="false">R1796-Q1796</f>
        <v>-21276286</v>
      </c>
      <c r="T1796" s="2" t="n">
        <f aca="false">Q1796 * 1.12</f>
        <v>24640000</v>
      </c>
      <c r="U1796" s="2" t="n">
        <f aca="false">R1796 * 1.12</f>
        <v>810559.68</v>
      </c>
      <c r="V1796" s="2" t="n">
        <f aca="false">S1796 * 1.12</f>
        <v>-23829440.32</v>
      </c>
      <c r="W1796" s="1" t="n">
        <f aca="false">R1796/Q1796</f>
        <v>0.0328960909090909</v>
      </c>
      <c r="X1796" s="3" t="n">
        <v>1</v>
      </c>
    </row>
    <row r="1797" customFormat="false" ht="15" hidden="false" customHeight="false" outlineLevel="0" collapsed="false">
      <c r="A1797" s="0" t="s">
        <v>11540</v>
      </c>
      <c r="B1797" s="0" t="s">
        <v>11541</v>
      </c>
      <c r="C1797" s="0" t="s">
        <v>11542</v>
      </c>
      <c r="D1797" s="0" t="s">
        <v>9153</v>
      </c>
      <c r="E1797" s="0" t="n">
        <v>6.5</v>
      </c>
      <c r="F1797" s="0" t="n">
        <v>45</v>
      </c>
      <c r="G1797" s="5" t="n">
        <v>40505</v>
      </c>
      <c r="H1797" s="0" t="s">
        <v>2878</v>
      </c>
      <c r="I1797" s="0" t="s">
        <v>11543</v>
      </c>
      <c r="J1797" s="6" t="n">
        <v>283386</v>
      </c>
      <c r="K1797" s="0" t="s">
        <v>10267</v>
      </c>
      <c r="L1797" s="5" t="n">
        <v>40403</v>
      </c>
      <c r="M1797" s="0" t="s">
        <v>180</v>
      </c>
      <c r="N1797" s="0" t="s">
        <v>5403</v>
      </c>
      <c r="O1797" s="0" t="s">
        <v>809</v>
      </c>
      <c r="P1797" s="0" t="s">
        <v>11544</v>
      </c>
      <c r="Q1797" s="0" t="n">
        <f aca="false">LOOKUP(A1797,'budget_gross.tsv'!A$2:A$8468,'budget_gross.tsv'!B$2:B$8468)</f>
        <v>80000000</v>
      </c>
      <c r="R1797" s="0" t="n">
        <f aca="false">LOOKUP(A1797,'budget_gross.tsv'!A$2:A$8468,'budget_gross.tsv'!C$2:C$8468)</f>
        <v>103068524</v>
      </c>
      <c r="S1797" s="1" t="n">
        <f aca="false">R1797-Q1797</f>
        <v>23068524</v>
      </c>
      <c r="T1797" s="2" t="n">
        <f aca="false">Q1797 * 1.12</f>
        <v>89600000</v>
      </c>
      <c r="U1797" s="2" t="n">
        <f aca="false">R1797 * 1.12</f>
        <v>115436746.88</v>
      </c>
      <c r="V1797" s="2" t="n">
        <f aca="false">S1797 * 1.12</f>
        <v>25836746.88</v>
      </c>
      <c r="W1797" s="1" t="n">
        <f aca="false">R1797/Q1797</f>
        <v>1.28835655</v>
      </c>
      <c r="X1797" s="3" t="n">
        <v>2</v>
      </c>
    </row>
    <row r="1798" customFormat="false" ht="15" hidden="false" customHeight="false" outlineLevel="0" collapsed="false">
      <c r="A1798" s="0" t="s">
        <v>11545</v>
      </c>
      <c r="B1798" s="0" t="s">
        <v>11546</v>
      </c>
      <c r="C1798" s="0" t="s">
        <v>11547</v>
      </c>
      <c r="D1798" s="0" t="s">
        <v>9153</v>
      </c>
      <c r="E1798" s="0" t="n">
        <v>5.5</v>
      </c>
      <c r="F1798" s="0" t="n">
        <v>53</v>
      </c>
      <c r="G1798" s="5" t="n">
        <v>40554</v>
      </c>
      <c r="H1798" s="0" t="s">
        <v>5158</v>
      </c>
      <c r="I1798" s="0" t="s">
        <v>11548</v>
      </c>
      <c r="J1798" s="6" t="n">
        <v>75272</v>
      </c>
      <c r="K1798" s="0" t="s">
        <v>10534</v>
      </c>
      <c r="L1798" s="5" t="n">
        <v>40410</v>
      </c>
      <c r="M1798" s="0" t="s">
        <v>305</v>
      </c>
      <c r="N1798" s="0" t="s">
        <v>11549</v>
      </c>
      <c r="O1798" s="0" t="s">
        <v>4219</v>
      </c>
      <c r="P1798" s="0" t="s">
        <v>11550</v>
      </c>
      <c r="Q1798" s="0" t="n">
        <f aca="false">LOOKUP(A1798,'budget_gross.tsv'!A$2:A$8468,'budget_gross.tsv'!B$2:B$8468)</f>
        <v>24000000</v>
      </c>
      <c r="R1798" s="0" t="n">
        <f aca="false">LOOKUP(A1798,'budget_gross.tsv'!A$2:A$8468,'budget_gross.tsv'!C$2:C$8468)</f>
        <v>25003155</v>
      </c>
      <c r="S1798" s="1" t="n">
        <f aca="false">R1798-Q1798</f>
        <v>1003155</v>
      </c>
      <c r="T1798" s="2" t="n">
        <f aca="false">Q1798 * 1.12</f>
        <v>26880000</v>
      </c>
      <c r="U1798" s="2" t="n">
        <f aca="false">R1798 * 1.12</f>
        <v>28003533.6</v>
      </c>
      <c r="V1798" s="2" t="n">
        <f aca="false">S1798 * 1.12</f>
        <v>1123533.6</v>
      </c>
      <c r="W1798" s="1" t="n">
        <f aca="false">R1798/Q1798</f>
        <v>1.041798125</v>
      </c>
      <c r="X1798" s="3" t="n">
        <v>2</v>
      </c>
    </row>
    <row r="1799" customFormat="false" ht="15" hidden="false" customHeight="false" outlineLevel="0" collapsed="false">
      <c r="A1799" s="0" t="s">
        <v>11551</v>
      </c>
      <c r="B1799" s="0" t="s">
        <v>11552</v>
      </c>
      <c r="C1799" s="0" t="s">
        <v>11553</v>
      </c>
      <c r="D1799" s="0" t="s">
        <v>9153</v>
      </c>
      <c r="E1799" s="0" t="n">
        <v>5.9</v>
      </c>
      <c r="F1799" s="0" t="n">
        <v>36</v>
      </c>
      <c r="G1799" s="5" t="n">
        <v>39357</v>
      </c>
      <c r="H1799" s="0" t="s">
        <v>28</v>
      </c>
      <c r="I1799" s="0" t="s">
        <v>11554</v>
      </c>
      <c r="J1799" s="6" t="n">
        <v>32428</v>
      </c>
      <c r="K1799" s="0" t="s">
        <v>11555</v>
      </c>
      <c r="L1799" s="5" t="n">
        <v>40416</v>
      </c>
      <c r="M1799" s="0" t="s">
        <v>313</v>
      </c>
      <c r="N1799" s="0" t="s">
        <v>4642</v>
      </c>
      <c r="O1799" s="0" t="s">
        <v>90</v>
      </c>
      <c r="P1799" s="0" t="s">
        <v>11556</v>
      </c>
      <c r="Q1799" s="0" t="n">
        <f aca="false">LOOKUP(A1799,'budget_gross.tsv'!A$2:A$8468,'budget_gross.tsv'!B$2:B$8468)</f>
        <v>4500000</v>
      </c>
      <c r="R1799" s="0" t="n">
        <f aca="false">LOOKUP(A1799,'budget_gross.tsv'!A$2:A$8468,'budget_gross.tsv'!C$2:C$8468)</f>
        <v>108229</v>
      </c>
      <c r="S1799" s="1" t="n">
        <f aca="false">R1799-Q1799</f>
        <v>-4391771</v>
      </c>
      <c r="T1799" s="2" t="n">
        <f aca="false">Q1799 * 1.12</f>
        <v>5040000</v>
      </c>
      <c r="U1799" s="2" t="n">
        <f aca="false">R1799 * 1.12</f>
        <v>121216.48</v>
      </c>
      <c r="V1799" s="2" t="n">
        <f aca="false">S1799 * 1.12</f>
        <v>-4918783.52</v>
      </c>
      <c r="W1799" s="1" t="n">
        <f aca="false">R1799/Q1799</f>
        <v>0.0240508888888889</v>
      </c>
      <c r="X1799" s="3" t="n">
        <v>1</v>
      </c>
    </row>
    <row r="1800" customFormat="false" ht="15" hidden="false" customHeight="false" outlineLevel="0" collapsed="false">
      <c r="A1800" s="0" t="s">
        <v>11557</v>
      </c>
      <c r="B1800" s="0" t="s">
        <v>11558</v>
      </c>
      <c r="C1800" s="0" t="s">
        <v>11559</v>
      </c>
      <c r="D1800" s="0" t="s">
        <v>9153</v>
      </c>
      <c r="E1800" s="0" t="n">
        <v>6.6</v>
      </c>
      <c r="F1800" s="0" t="n">
        <v>60</v>
      </c>
      <c r="G1800" s="5" t="n">
        <v>40547</v>
      </c>
      <c r="H1800" s="0" t="s">
        <v>95</v>
      </c>
      <c r="I1800" s="0" t="s">
        <v>11560</v>
      </c>
      <c r="J1800" s="6" t="n">
        <v>171371</v>
      </c>
      <c r="K1800" s="0" t="s">
        <v>11561</v>
      </c>
      <c r="L1800" s="5" t="n">
        <v>40424</v>
      </c>
      <c r="M1800" s="0" t="s">
        <v>197</v>
      </c>
      <c r="N1800" s="0" t="s">
        <v>817</v>
      </c>
      <c r="O1800" s="0" t="s">
        <v>1630</v>
      </c>
      <c r="P1800" s="0" t="s">
        <v>11562</v>
      </c>
      <c r="Q1800" s="0" t="n">
        <f aca="false">LOOKUP(A1800,'budget_gross.tsv'!A$2:A$8468,'budget_gross.tsv'!B$2:B$8468)</f>
        <v>10500000</v>
      </c>
      <c r="R1800" s="0" t="n">
        <f aca="false">LOOKUP(A1800,'budget_gross.tsv'!A$2:A$8468,'budget_gross.tsv'!C$2:C$8468)</f>
        <v>26593646</v>
      </c>
      <c r="S1800" s="1" t="n">
        <f aca="false">R1800-Q1800</f>
        <v>16093646</v>
      </c>
      <c r="T1800" s="2" t="n">
        <f aca="false">Q1800 * 1.12</f>
        <v>11760000</v>
      </c>
      <c r="U1800" s="2" t="n">
        <f aca="false">R1800 * 1.12</f>
        <v>29784883.52</v>
      </c>
      <c r="V1800" s="2" t="n">
        <f aca="false">S1800 * 1.12</f>
        <v>18024883.52</v>
      </c>
      <c r="W1800" s="1" t="n">
        <f aca="false">R1800/Q1800</f>
        <v>2.53272819047619</v>
      </c>
      <c r="X1800" s="3" t="n">
        <v>3</v>
      </c>
    </row>
    <row r="1801" customFormat="false" ht="15" hidden="false" customHeight="false" outlineLevel="0" collapsed="false">
      <c r="A1801" s="0" t="s">
        <v>11563</v>
      </c>
      <c r="B1801" s="0" t="s">
        <v>11564</v>
      </c>
      <c r="C1801" s="0" t="s">
        <v>11565</v>
      </c>
      <c r="D1801" s="0" t="s">
        <v>9153</v>
      </c>
      <c r="E1801" s="0" t="n">
        <v>6.3</v>
      </c>
      <c r="F1801" s="0" t="n">
        <v>51</v>
      </c>
      <c r="G1801" s="5" t="n">
        <v>40512</v>
      </c>
      <c r="H1801" s="0" t="s">
        <v>2187</v>
      </c>
      <c r="I1801" s="0" t="s">
        <v>11566</v>
      </c>
      <c r="J1801" s="6" t="n">
        <v>51984</v>
      </c>
      <c r="K1801" s="0" t="s">
        <v>11567</v>
      </c>
      <c r="L1801" s="5" t="n">
        <v>40424</v>
      </c>
      <c r="M1801" s="0" t="s">
        <v>165</v>
      </c>
      <c r="N1801" s="0" t="s">
        <v>428</v>
      </c>
      <c r="O1801" s="0" t="s">
        <v>28</v>
      </c>
      <c r="P1801" s="0" t="s">
        <v>11568</v>
      </c>
      <c r="Q1801" s="0" t="n">
        <f aca="false">LOOKUP(A1801,'budget_gross.tsv'!A$2:A$8468,'budget_gross.tsv'!B$2:B$8468)</f>
        <v>32000000</v>
      </c>
      <c r="R1801" s="0" t="n">
        <f aca="false">LOOKUP(A1801,'budget_gross.tsv'!A$2:A$8468,'budget_gross.tsv'!C$2:C$8468)</f>
        <v>17804299</v>
      </c>
      <c r="S1801" s="1" t="n">
        <f aca="false">R1801-Q1801</f>
        <v>-14195701</v>
      </c>
      <c r="T1801" s="2" t="n">
        <f aca="false">Q1801 * 1.12</f>
        <v>35840000</v>
      </c>
      <c r="U1801" s="2" t="n">
        <f aca="false">R1801 * 1.12</f>
        <v>19940814.88</v>
      </c>
      <c r="V1801" s="2" t="n">
        <f aca="false">S1801 * 1.12</f>
        <v>-15899185.12</v>
      </c>
      <c r="W1801" s="1" t="n">
        <f aca="false">R1801/Q1801</f>
        <v>0.55638434375</v>
      </c>
      <c r="X1801" s="3" t="n">
        <v>1</v>
      </c>
    </row>
    <row r="1802" customFormat="false" ht="15" hidden="false" customHeight="false" outlineLevel="0" collapsed="false">
      <c r="A1802" s="0" t="s">
        <v>11569</v>
      </c>
      <c r="B1802" s="0" t="s">
        <v>11570</v>
      </c>
      <c r="C1802" s="0" t="s">
        <v>11571</v>
      </c>
      <c r="D1802" s="0" t="s">
        <v>9153</v>
      </c>
      <c r="E1802" s="0" t="n">
        <v>5.9</v>
      </c>
      <c r="F1802" s="0" t="n">
        <v>37</v>
      </c>
      <c r="G1802" s="5" t="n">
        <v>40540</v>
      </c>
      <c r="H1802" s="0" t="s">
        <v>5324</v>
      </c>
      <c r="I1802" s="0" t="s">
        <v>11572</v>
      </c>
      <c r="J1802" s="6" t="n">
        <v>140832</v>
      </c>
      <c r="K1802" s="0" t="s">
        <v>6672</v>
      </c>
      <c r="L1802" s="5" t="n">
        <v>40431</v>
      </c>
      <c r="M1802" s="0" t="s">
        <v>42</v>
      </c>
      <c r="N1802" s="0" t="s">
        <v>4630</v>
      </c>
      <c r="O1802" s="0" t="s">
        <v>1016</v>
      </c>
      <c r="P1802" s="0" t="s">
        <v>11573</v>
      </c>
      <c r="Q1802" s="0" t="n">
        <f aca="false">LOOKUP(A1802,'budget_gross.tsv'!A$2:A$8468,'budget_gross.tsv'!B$2:B$8468)</f>
        <v>60000000</v>
      </c>
      <c r="R1802" s="0" t="n">
        <f aca="false">LOOKUP(A1802,'budget_gross.tsv'!A$2:A$8468,'budget_gross.tsv'!C$2:C$8468)</f>
        <v>60128566</v>
      </c>
      <c r="S1802" s="1" t="n">
        <f aca="false">R1802-Q1802</f>
        <v>128566</v>
      </c>
      <c r="T1802" s="2" t="n">
        <f aca="false">Q1802 * 1.12</f>
        <v>67200000</v>
      </c>
      <c r="U1802" s="2" t="n">
        <f aca="false">R1802 * 1.12</f>
        <v>67343993.92</v>
      </c>
      <c r="V1802" s="2" t="n">
        <f aca="false">S1802 * 1.12</f>
        <v>143993.92</v>
      </c>
      <c r="W1802" s="1" t="n">
        <f aca="false">R1802/Q1802</f>
        <v>1.00214276666667</v>
      </c>
      <c r="X1802" s="3" t="n">
        <v>2</v>
      </c>
    </row>
    <row r="1803" customFormat="false" ht="15" hidden="false" customHeight="false" outlineLevel="0" collapsed="false">
      <c r="A1803" s="0" t="s">
        <v>11574</v>
      </c>
      <c r="B1803" s="0" t="s">
        <v>11575</v>
      </c>
      <c r="C1803" s="0" t="s">
        <v>11576</v>
      </c>
      <c r="D1803" s="0" t="s">
        <v>9153</v>
      </c>
      <c r="E1803" s="0" t="n">
        <v>7.6</v>
      </c>
      <c r="F1803" s="0" t="n">
        <v>74</v>
      </c>
      <c r="G1803" s="5" t="n">
        <v>40529</v>
      </c>
      <c r="H1803" s="0" t="s">
        <v>2273</v>
      </c>
      <c r="I1803" s="0" t="s">
        <v>11577</v>
      </c>
      <c r="J1803" s="6" t="n">
        <v>294943</v>
      </c>
      <c r="K1803" s="0" t="s">
        <v>11578</v>
      </c>
      <c r="L1803" s="5" t="n">
        <v>40438</v>
      </c>
      <c r="M1803" s="0" t="s">
        <v>1987</v>
      </c>
      <c r="N1803" s="0" t="s">
        <v>4949</v>
      </c>
      <c r="O1803" s="0" t="s">
        <v>11579</v>
      </c>
      <c r="P1803" s="0" t="s">
        <v>11580</v>
      </c>
      <c r="Q1803" s="0" t="n">
        <f aca="false">LOOKUP(A1803,'budget_gross.tsv'!A$2:A$8468,'budget_gross.tsv'!B$2:B$8468)</f>
        <v>37000000</v>
      </c>
      <c r="R1803" s="0" t="n">
        <f aca="false">LOOKUP(A1803,'budget_gross.tsv'!A$2:A$8468,'budget_gross.tsv'!C$2:C$8468)</f>
        <v>92186262</v>
      </c>
      <c r="S1803" s="1" t="n">
        <f aca="false">R1803-Q1803</f>
        <v>55186262</v>
      </c>
      <c r="T1803" s="2" t="n">
        <f aca="false">Q1803 * 1.12</f>
        <v>41440000</v>
      </c>
      <c r="U1803" s="2" t="n">
        <f aca="false">R1803 * 1.12</f>
        <v>103248613.44</v>
      </c>
      <c r="V1803" s="2" t="n">
        <f aca="false">S1803 * 1.12</f>
        <v>61808613.44</v>
      </c>
      <c r="W1803" s="1" t="n">
        <f aca="false">R1803/Q1803</f>
        <v>2.49152059459459</v>
      </c>
      <c r="X1803" s="3" t="n">
        <v>3</v>
      </c>
    </row>
    <row r="1804" customFormat="false" ht="15" hidden="false" customHeight="false" outlineLevel="0" collapsed="false">
      <c r="A1804" s="0" t="s">
        <v>11581</v>
      </c>
      <c r="B1804" s="0" t="s">
        <v>11582</v>
      </c>
      <c r="C1804" s="0" t="s">
        <v>11583</v>
      </c>
      <c r="D1804" s="0" t="s">
        <v>9153</v>
      </c>
      <c r="E1804" s="0" t="n">
        <v>6.5</v>
      </c>
      <c r="F1804" s="0" t="n">
        <v>58</v>
      </c>
      <c r="G1804" s="5" t="n">
        <v>40463</v>
      </c>
      <c r="H1804" s="0" t="s">
        <v>10116</v>
      </c>
      <c r="I1804" s="0" t="s">
        <v>11584</v>
      </c>
      <c r="J1804" s="6" t="n">
        <v>24781</v>
      </c>
      <c r="K1804" s="0" t="s">
        <v>11585</v>
      </c>
      <c r="L1804" s="5" t="n">
        <v>40438</v>
      </c>
      <c r="M1804" s="0" t="s">
        <v>197</v>
      </c>
      <c r="N1804" s="0" t="s">
        <v>729</v>
      </c>
      <c r="O1804" s="0" t="s">
        <v>90</v>
      </c>
      <c r="P1804" s="0" t="s">
        <v>11586</v>
      </c>
      <c r="Q1804" s="0" t="n">
        <f aca="false">LOOKUP(A1804,'budget_gross.tsv'!A$2:A$8468,'budget_gross.tsv'!B$2:B$8468)</f>
        <v>9000000</v>
      </c>
      <c r="R1804" s="0" t="n">
        <f aca="false">LOOKUP(A1804,'budget_gross.tsv'!A$2:A$8468,'budget_gross.tsv'!C$2:C$8468)</f>
        <v>68009</v>
      </c>
      <c r="S1804" s="1" t="n">
        <f aca="false">R1804-Q1804</f>
        <v>-8931991</v>
      </c>
      <c r="T1804" s="2" t="n">
        <f aca="false">Q1804 * 1.12</f>
        <v>10080000</v>
      </c>
      <c r="U1804" s="2" t="n">
        <f aca="false">R1804 * 1.12</f>
        <v>76170.08</v>
      </c>
      <c r="V1804" s="2" t="n">
        <f aca="false">S1804 * 1.12</f>
        <v>-10003829.92</v>
      </c>
      <c r="W1804" s="1" t="n">
        <f aca="false">R1804/Q1804</f>
        <v>0.00755655555555556</v>
      </c>
      <c r="X1804" s="3" t="n">
        <v>1</v>
      </c>
    </row>
    <row r="1805" customFormat="false" ht="15" hidden="false" customHeight="false" outlineLevel="0" collapsed="false">
      <c r="A1805" s="0" t="s">
        <v>11587</v>
      </c>
      <c r="B1805" s="0" t="s">
        <v>11588</v>
      </c>
      <c r="C1805" s="0" t="s">
        <v>11589</v>
      </c>
      <c r="D1805" s="0" t="s">
        <v>9153</v>
      </c>
      <c r="E1805" s="0" t="n">
        <v>7.2</v>
      </c>
      <c r="F1805" s="0" t="n">
        <v>65</v>
      </c>
      <c r="G1805" s="5" t="n">
        <v>40631</v>
      </c>
      <c r="H1805" s="0" t="s">
        <v>2987</v>
      </c>
      <c r="I1805" s="0" t="s">
        <v>11590</v>
      </c>
      <c r="J1805" s="6" t="n">
        <v>11823</v>
      </c>
      <c r="K1805" s="0" t="s">
        <v>11591</v>
      </c>
      <c r="L1805" s="5" t="n">
        <v>40441</v>
      </c>
      <c r="M1805" s="0" t="s">
        <v>756</v>
      </c>
      <c r="N1805" s="0" t="s">
        <v>2464</v>
      </c>
      <c r="O1805" s="0" t="s">
        <v>11592</v>
      </c>
      <c r="P1805" s="0" t="s">
        <v>11593</v>
      </c>
      <c r="Q1805" s="0" t="n">
        <f aca="false">LOOKUP(A1805,'budget_gross.tsv'!A$2:A$8468,'budget_gross.tsv'!B$2:B$8468)</f>
        <v>7200000</v>
      </c>
      <c r="R1805" s="0" t="n">
        <f aca="false">LOOKUP(A1805,'budget_gross.tsv'!A$2:A$8468,'budget_gross.tsv'!C$2:C$8468)</f>
        <v>1094798</v>
      </c>
      <c r="S1805" s="1" t="n">
        <f aca="false">R1805-Q1805</f>
        <v>-6105202</v>
      </c>
      <c r="T1805" s="2" t="n">
        <f aca="false">Q1805 * 1.12</f>
        <v>8064000</v>
      </c>
      <c r="U1805" s="2" t="n">
        <f aca="false">R1805 * 1.12</f>
        <v>1226173.76</v>
      </c>
      <c r="V1805" s="2" t="n">
        <f aca="false">S1805 * 1.12</f>
        <v>-6837826.24</v>
      </c>
      <c r="W1805" s="1" t="n">
        <f aca="false">R1805/Q1805</f>
        <v>0.152055277777778</v>
      </c>
      <c r="X1805" s="3" t="n">
        <v>1</v>
      </c>
    </row>
    <row r="1806" customFormat="false" ht="15" hidden="false" customHeight="false" outlineLevel="0" collapsed="false">
      <c r="A1806" s="0" t="s">
        <v>11594</v>
      </c>
      <c r="B1806" s="0" t="s">
        <v>11595</v>
      </c>
      <c r="C1806" s="0" t="s">
        <v>11596</v>
      </c>
      <c r="D1806" s="0" t="s">
        <v>9153</v>
      </c>
      <c r="E1806" s="0" t="n">
        <v>4.6</v>
      </c>
      <c r="F1806" s="0" t="n">
        <v>40</v>
      </c>
      <c r="G1806" s="5" t="n">
        <v>40561</v>
      </c>
      <c r="H1806" s="0" t="s">
        <v>5104</v>
      </c>
      <c r="I1806" s="0" t="s">
        <v>11597</v>
      </c>
      <c r="J1806" s="6" t="n">
        <v>3586</v>
      </c>
      <c r="K1806" s="0" t="s">
        <v>11598</v>
      </c>
      <c r="L1806" s="5" t="n">
        <v>40445</v>
      </c>
      <c r="M1806" s="0" t="s">
        <v>124</v>
      </c>
      <c r="N1806" s="0" t="s">
        <v>376</v>
      </c>
      <c r="O1806" s="0" t="s">
        <v>28</v>
      </c>
      <c r="P1806" s="0" t="s">
        <v>11599</v>
      </c>
      <c r="Q1806" s="0" t="n">
        <f aca="false">LOOKUP(A1806,'budget_gross.tsv'!A$2:A$8468,'budget_gross.tsv'!B$2:B$8468)</f>
        <v>3400000</v>
      </c>
      <c r="R1806" s="0" t="n">
        <f aca="false">LOOKUP(A1806,'budget_gross.tsv'!A$2:A$8468,'budget_gross.tsv'!C$2:C$8468)</f>
        <v>535249</v>
      </c>
      <c r="S1806" s="1" t="n">
        <f aca="false">R1806-Q1806</f>
        <v>-2864751</v>
      </c>
      <c r="T1806" s="2" t="n">
        <f aca="false">Q1806 * 1.12</f>
        <v>3808000</v>
      </c>
      <c r="U1806" s="2" t="n">
        <f aca="false">R1806 * 1.12</f>
        <v>599478.88</v>
      </c>
      <c r="V1806" s="2" t="n">
        <f aca="false">S1806 * 1.12</f>
        <v>-3208521.12</v>
      </c>
      <c r="W1806" s="1" t="n">
        <f aca="false">R1806/Q1806</f>
        <v>0.157426176470588</v>
      </c>
      <c r="X1806" s="3" t="n">
        <v>1</v>
      </c>
    </row>
    <row r="1807" customFormat="false" ht="15" hidden="false" customHeight="false" outlineLevel="0" collapsed="false">
      <c r="A1807" s="0" t="s">
        <v>11600</v>
      </c>
      <c r="B1807" s="0" t="s">
        <v>11601</v>
      </c>
      <c r="C1807" s="0" t="s">
        <v>11602</v>
      </c>
      <c r="D1807" s="0" t="s">
        <v>9153</v>
      </c>
      <c r="E1807" s="0" t="n">
        <v>4.8</v>
      </c>
      <c r="F1807" s="0" t="n">
        <v>25</v>
      </c>
      <c r="G1807" s="5" t="n">
        <v>40582</v>
      </c>
      <c r="H1807" s="0" t="s">
        <v>86</v>
      </c>
      <c r="I1807" s="0" t="s">
        <v>11603</v>
      </c>
      <c r="J1807" s="6" t="n">
        <v>17048</v>
      </c>
      <c r="K1807" s="0" t="s">
        <v>4727</v>
      </c>
      <c r="L1807" s="5" t="n">
        <v>40459</v>
      </c>
      <c r="M1807" s="0" t="s">
        <v>1369</v>
      </c>
      <c r="N1807" s="0" t="s">
        <v>1122</v>
      </c>
      <c r="O1807" s="0" t="s">
        <v>90</v>
      </c>
      <c r="P1807" s="0" t="s">
        <v>11604</v>
      </c>
      <c r="Q1807" s="0" t="n">
        <f aca="false">LOOKUP(A1807,'budget_gross.tsv'!A$2:A$8468,'budget_gross.tsv'!B$2:B$8468)</f>
        <v>25000000</v>
      </c>
      <c r="R1807" s="0" t="n">
        <f aca="false">LOOKUP(A1807,'budget_gross.tsv'!A$2:A$8468,'budget_gross.tsv'!C$2:C$8468)</f>
        <v>14637490</v>
      </c>
      <c r="S1807" s="1" t="n">
        <f aca="false">R1807-Q1807</f>
        <v>-10362510</v>
      </c>
      <c r="T1807" s="2" t="n">
        <f aca="false">Q1807 * 1.12</f>
        <v>28000000</v>
      </c>
      <c r="U1807" s="2" t="n">
        <f aca="false">R1807 * 1.12</f>
        <v>16393988.8</v>
      </c>
      <c r="V1807" s="2" t="n">
        <f aca="false">S1807 * 1.12</f>
        <v>-11606011.2</v>
      </c>
      <c r="W1807" s="1" t="n">
        <f aca="false">R1807/Q1807</f>
        <v>0.5854996</v>
      </c>
      <c r="X1807" s="3" t="n">
        <v>1</v>
      </c>
    </row>
    <row r="1808" customFormat="false" ht="15" hidden="false" customHeight="false" outlineLevel="0" collapsed="false">
      <c r="A1808" s="0" t="s">
        <v>11605</v>
      </c>
      <c r="B1808" s="0" t="s">
        <v>11606</v>
      </c>
      <c r="C1808" s="0" t="s">
        <v>11607</v>
      </c>
      <c r="D1808" s="0" t="s">
        <v>9153</v>
      </c>
      <c r="E1808" s="0" t="n">
        <v>5.9</v>
      </c>
      <c r="F1808" s="0" t="n">
        <v>42</v>
      </c>
      <c r="G1808" s="5" t="n">
        <v>40603</v>
      </c>
      <c r="H1808" s="0" t="s">
        <v>640</v>
      </c>
      <c r="I1808" s="0" t="s">
        <v>11608</v>
      </c>
      <c r="J1808" s="0" t="n">
        <v>59</v>
      </c>
      <c r="K1808" s="0" t="s">
        <v>11609</v>
      </c>
      <c r="L1808" s="5" t="n">
        <v>40459</v>
      </c>
      <c r="M1808" s="0" t="s">
        <v>272</v>
      </c>
      <c r="N1808" s="0" t="s">
        <v>446</v>
      </c>
      <c r="O1808" s="0" t="s">
        <v>28</v>
      </c>
      <c r="Q1808" s="0" t="n">
        <f aca="false">LOOKUP(A1808,'budget_gross.tsv'!A$2:A$8468,'budget_gross.tsv'!B$2:B$8468)</f>
        <v>500000</v>
      </c>
      <c r="R1808" s="0" t="n">
        <f aca="false">LOOKUP(A1808,'budget_gross.tsv'!A$2:A$8468,'budget_gross.tsv'!C$2:C$8468)</f>
        <v>10087</v>
      </c>
      <c r="S1808" s="1" t="n">
        <f aca="false">R1808-Q1808</f>
        <v>-489913</v>
      </c>
      <c r="T1808" s="2" t="n">
        <f aca="false">Q1808 * 1.12</f>
        <v>560000</v>
      </c>
      <c r="U1808" s="2" t="n">
        <f aca="false">R1808 * 1.12</f>
        <v>11297.44</v>
      </c>
      <c r="V1808" s="2" t="n">
        <f aca="false">S1808 * 1.12</f>
        <v>-548702.56</v>
      </c>
      <c r="W1808" s="1" t="n">
        <f aca="false">R1808/Q1808</f>
        <v>0.020174</v>
      </c>
      <c r="X1808" s="3" t="n">
        <v>1</v>
      </c>
    </row>
    <row r="1809" customFormat="false" ht="15" hidden="false" customHeight="false" outlineLevel="0" collapsed="false">
      <c r="A1809" s="0" t="s">
        <v>11610</v>
      </c>
      <c r="B1809" s="0" t="s">
        <v>11611</v>
      </c>
      <c r="C1809" s="0" t="s">
        <v>11612</v>
      </c>
      <c r="D1809" s="0" t="s">
        <v>9153</v>
      </c>
      <c r="E1809" s="0" t="n">
        <v>7.1</v>
      </c>
      <c r="F1809" s="0" t="n">
        <v>56</v>
      </c>
      <c r="G1809" s="5" t="n">
        <v>40610</v>
      </c>
      <c r="H1809" s="0" t="s">
        <v>11613</v>
      </c>
      <c r="I1809" s="0" t="s">
        <v>11614</v>
      </c>
      <c r="J1809" s="6" t="n">
        <v>49517</v>
      </c>
      <c r="K1809" s="0" t="s">
        <v>11615</v>
      </c>
      <c r="L1809" s="5" t="n">
        <v>40466</v>
      </c>
      <c r="M1809" s="0" t="s">
        <v>272</v>
      </c>
      <c r="N1809" s="0" t="s">
        <v>11616</v>
      </c>
      <c r="O1809" s="0" t="s">
        <v>1585</v>
      </c>
      <c r="P1809" s="0" t="s">
        <v>11617</v>
      </c>
      <c r="Q1809" s="0" t="n">
        <f aca="false">LOOKUP(A1809,'budget_gross.tsv'!A$2:A$8468,'budget_gross.tsv'!B$2:B$8468)</f>
        <v>20000000</v>
      </c>
      <c r="R1809" s="0" t="n">
        <f aca="false">LOOKUP(A1809,'budget_gross.tsv'!A$2:A$8468,'budget_gross.tsv'!C$2:C$8468)</f>
        <v>117224271</v>
      </c>
      <c r="S1809" s="1" t="n">
        <f aca="false">R1809-Q1809</f>
        <v>97224271</v>
      </c>
      <c r="T1809" s="2" t="n">
        <f aca="false">Q1809 * 1.12</f>
        <v>22400000</v>
      </c>
      <c r="U1809" s="2" t="n">
        <f aca="false">R1809 * 1.12</f>
        <v>131291183.52</v>
      </c>
      <c r="V1809" s="2" t="n">
        <f aca="false">S1809 * 1.12</f>
        <v>108891183.52</v>
      </c>
      <c r="W1809" s="1" t="n">
        <f aca="false">R1809/Q1809</f>
        <v>5.86121355</v>
      </c>
      <c r="X1809" s="3" t="n">
        <v>4</v>
      </c>
    </row>
    <row r="1810" customFormat="false" ht="15" hidden="false" customHeight="false" outlineLevel="0" collapsed="false">
      <c r="A1810" s="0" t="s">
        <v>11618</v>
      </c>
      <c r="B1810" s="0" t="s">
        <v>11619</v>
      </c>
      <c r="C1810" s="0" t="s">
        <v>11620</v>
      </c>
      <c r="D1810" s="0" t="s">
        <v>9153</v>
      </c>
      <c r="E1810" s="0" t="n">
        <v>7.2</v>
      </c>
      <c r="F1810" s="0" t="n">
        <v>69</v>
      </c>
      <c r="G1810" s="5" t="n">
        <v>40442</v>
      </c>
      <c r="H1810" s="0" t="s">
        <v>2688</v>
      </c>
      <c r="I1810" s="0" t="s">
        <v>11621</v>
      </c>
      <c r="J1810" s="6" t="n">
        <v>118153</v>
      </c>
      <c r="K1810" s="0" t="s">
        <v>11622</v>
      </c>
      <c r="L1810" s="5" t="n">
        <v>40466</v>
      </c>
      <c r="M1810" s="0" t="s">
        <v>180</v>
      </c>
      <c r="N1810" s="0" t="s">
        <v>6659</v>
      </c>
      <c r="O1810" s="0" t="s">
        <v>11623</v>
      </c>
      <c r="P1810" s="0" t="s">
        <v>11624</v>
      </c>
      <c r="Q1810" s="0" t="n">
        <f aca="false">LOOKUP(A1810,'budget_gross.tsv'!A$2:A$8468,'budget_gross.tsv'!B$2:B$8468)</f>
        <v>15000000</v>
      </c>
      <c r="R1810" s="0" t="n">
        <f aca="false">LOOKUP(A1810,'budget_gross.tsv'!A$2:A$8468,'budget_gross.tsv'!C$2:C$8468)</f>
        <v>2434652</v>
      </c>
      <c r="S1810" s="1" t="n">
        <f aca="false">R1810-Q1810</f>
        <v>-12565348</v>
      </c>
      <c r="T1810" s="2" t="n">
        <f aca="false">Q1810 * 1.12</f>
        <v>16800000</v>
      </c>
      <c r="U1810" s="2" t="n">
        <f aca="false">R1810 * 1.12</f>
        <v>2726810.24</v>
      </c>
      <c r="V1810" s="2" t="n">
        <f aca="false">S1810 * 1.12</f>
        <v>-14073189.76</v>
      </c>
      <c r="W1810" s="1" t="n">
        <f aca="false">R1810/Q1810</f>
        <v>0.162310133333333</v>
      </c>
      <c r="X1810" s="3" t="n">
        <v>1</v>
      </c>
    </row>
    <row r="1811" customFormat="false" ht="15" hidden="false" customHeight="false" outlineLevel="0" collapsed="false">
      <c r="A1811" s="0" t="s">
        <v>11625</v>
      </c>
      <c r="B1811" s="0" t="s">
        <v>11626</v>
      </c>
      <c r="C1811" s="0" t="s">
        <v>11627</v>
      </c>
      <c r="D1811" s="0" t="s">
        <v>9153</v>
      </c>
      <c r="E1811" s="0" t="n">
        <v>5.7</v>
      </c>
      <c r="F1811" s="0" t="n">
        <v>53</v>
      </c>
      <c r="G1811" s="5" t="n">
        <v>40582</v>
      </c>
      <c r="H1811" s="0" t="s">
        <v>194</v>
      </c>
      <c r="I1811" s="0" t="s">
        <v>11628</v>
      </c>
      <c r="J1811" s="6" t="n">
        <v>86637</v>
      </c>
      <c r="K1811" s="0" t="s">
        <v>11629</v>
      </c>
      <c r="L1811" s="5" t="n">
        <v>40473</v>
      </c>
      <c r="M1811" s="0" t="s">
        <v>1512</v>
      </c>
      <c r="N1811" s="0" t="s">
        <v>765</v>
      </c>
      <c r="O1811" s="0" t="s">
        <v>1167</v>
      </c>
      <c r="P1811" s="0" t="s">
        <v>11630</v>
      </c>
      <c r="Q1811" s="0" t="n">
        <f aca="false">LOOKUP(A1811,'budget_gross.tsv'!A$2:A$8468,'budget_gross.tsv'!B$2:B$8468)</f>
        <v>3000000</v>
      </c>
      <c r="R1811" s="0" t="n">
        <f aca="false">LOOKUP(A1811,'budget_gross.tsv'!A$2:A$8468,'budget_gross.tsv'!C$2:C$8468)</f>
        <v>84752907</v>
      </c>
      <c r="S1811" s="1" t="n">
        <f aca="false">R1811-Q1811</f>
        <v>81752907</v>
      </c>
      <c r="T1811" s="2" t="n">
        <f aca="false">Q1811 * 1.12</f>
        <v>3360000</v>
      </c>
      <c r="U1811" s="2" t="n">
        <f aca="false">R1811 * 1.12</f>
        <v>94923255.84</v>
      </c>
      <c r="V1811" s="2" t="n">
        <f aca="false">S1811 * 1.12</f>
        <v>91563255.84</v>
      </c>
      <c r="W1811" s="1" t="n">
        <f aca="false">R1811/Q1811</f>
        <v>28.250969</v>
      </c>
      <c r="X1811" s="3" t="n">
        <v>4</v>
      </c>
    </row>
    <row r="1812" customFormat="false" ht="15" hidden="false" customHeight="false" outlineLevel="0" collapsed="false">
      <c r="A1812" s="0" t="s">
        <v>11631</v>
      </c>
      <c r="B1812" s="0" t="s">
        <v>11632</v>
      </c>
      <c r="C1812" s="0" t="s">
        <v>11633</v>
      </c>
      <c r="D1812" s="0" t="s">
        <v>9153</v>
      </c>
      <c r="E1812" s="0" t="n">
        <v>6.3</v>
      </c>
      <c r="F1812" s="0" t="n">
        <v>51</v>
      </c>
      <c r="G1812" s="5" t="n">
        <v>40589</v>
      </c>
      <c r="H1812" s="0" t="s">
        <v>2987</v>
      </c>
      <c r="I1812" s="0" t="s">
        <v>11634</v>
      </c>
      <c r="J1812" s="6" t="n">
        <v>38905</v>
      </c>
      <c r="K1812" s="0" t="s">
        <v>5286</v>
      </c>
      <c r="L1812" s="5" t="n">
        <v>40473</v>
      </c>
      <c r="M1812" s="0" t="s">
        <v>375</v>
      </c>
      <c r="N1812" s="0" t="s">
        <v>437</v>
      </c>
      <c r="O1812" s="0" t="s">
        <v>2071</v>
      </c>
      <c r="P1812" s="0" t="s">
        <v>11635</v>
      </c>
      <c r="Q1812" s="0" t="n">
        <f aca="false">LOOKUP(A1812,'budget_gross.tsv'!A$2:A$8468,'budget_gross.tsv'!B$2:B$8468)</f>
        <v>22000000</v>
      </c>
      <c r="R1812" s="0" t="n">
        <f aca="false">LOOKUP(A1812,'budget_gross.tsv'!A$2:A$8468,'budget_gross.tsv'!C$2:C$8468)</f>
        <v>3247816</v>
      </c>
      <c r="S1812" s="1" t="n">
        <f aca="false">R1812-Q1812</f>
        <v>-18752184</v>
      </c>
      <c r="T1812" s="2" t="n">
        <f aca="false">Q1812 * 1.12</f>
        <v>24640000</v>
      </c>
      <c r="U1812" s="2" t="n">
        <f aca="false">R1812 * 1.12</f>
        <v>3637553.92</v>
      </c>
      <c r="V1812" s="2" t="n">
        <f aca="false">S1812 * 1.12</f>
        <v>-21002446.08</v>
      </c>
      <c r="W1812" s="1" t="n">
        <f aca="false">R1812/Q1812</f>
        <v>0.147628</v>
      </c>
      <c r="X1812" s="3" t="n">
        <v>1</v>
      </c>
    </row>
    <row r="1813" customFormat="false" ht="15" hidden="false" customHeight="false" outlineLevel="0" collapsed="false">
      <c r="A1813" s="0" t="s">
        <v>11636</v>
      </c>
      <c r="B1813" s="0" t="s">
        <v>11637</v>
      </c>
      <c r="C1813" s="0" t="s">
        <v>11638</v>
      </c>
      <c r="D1813" s="0" t="s">
        <v>9153</v>
      </c>
      <c r="E1813" s="0" t="n">
        <v>5.4</v>
      </c>
      <c r="F1813" s="0" t="n">
        <v>58</v>
      </c>
      <c r="G1813" s="5" t="n">
        <v>40561</v>
      </c>
      <c r="H1813" s="0" t="s">
        <v>5018</v>
      </c>
      <c r="I1813" s="0" t="s">
        <v>11639</v>
      </c>
      <c r="J1813" s="6" t="n">
        <v>36292</v>
      </c>
      <c r="K1813" s="0" t="s">
        <v>11640</v>
      </c>
      <c r="L1813" s="5" t="n">
        <v>40473</v>
      </c>
      <c r="M1813" s="0" t="s">
        <v>197</v>
      </c>
      <c r="N1813" s="0" t="s">
        <v>1525</v>
      </c>
      <c r="O1813" s="0" t="s">
        <v>28</v>
      </c>
      <c r="P1813" s="0" t="s">
        <v>11641</v>
      </c>
      <c r="Q1813" s="0" t="n">
        <f aca="false">LOOKUP(A1813,'budget_gross.tsv'!A$2:A$8468,'budget_gross.tsv'!B$2:B$8468)</f>
        <v>22000000</v>
      </c>
      <c r="R1813" s="0" t="n">
        <f aca="false">LOOKUP(A1813,'budget_gross.tsv'!A$2:A$8468,'budget_gross.tsv'!C$2:C$8468)</f>
        <v>1796024</v>
      </c>
      <c r="S1813" s="1" t="n">
        <f aca="false">R1813-Q1813</f>
        <v>-20203976</v>
      </c>
      <c r="T1813" s="2" t="n">
        <f aca="false">Q1813 * 1.12</f>
        <v>24640000</v>
      </c>
      <c r="U1813" s="2" t="n">
        <f aca="false">R1813 * 1.12</f>
        <v>2011546.88</v>
      </c>
      <c r="V1813" s="2" t="n">
        <f aca="false">S1813 * 1.12</f>
        <v>-22628453.12</v>
      </c>
      <c r="W1813" s="1" t="n">
        <f aca="false">R1813/Q1813</f>
        <v>0.0816374545454545</v>
      </c>
      <c r="X1813" s="3" t="n">
        <v>1</v>
      </c>
    </row>
    <row r="1814" customFormat="false" ht="15" hidden="false" customHeight="false" outlineLevel="0" collapsed="false">
      <c r="A1814" s="0" t="s">
        <v>11642</v>
      </c>
      <c r="B1814" s="0" t="s">
        <v>11643</v>
      </c>
      <c r="C1814" s="0" t="s">
        <v>11644</v>
      </c>
      <c r="D1814" s="0" t="s">
        <v>9153</v>
      </c>
      <c r="E1814" s="0" t="n">
        <v>5.6</v>
      </c>
      <c r="F1814" s="0" t="n">
        <v>24</v>
      </c>
      <c r="G1814" s="5" t="n">
        <v>40568</v>
      </c>
      <c r="H1814" s="0" t="s">
        <v>2742</v>
      </c>
      <c r="I1814" s="0" t="s">
        <v>11645</v>
      </c>
      <c r="J1814" s="6" t="n">
        <v>72127</v>
      </c>
      <c r="K1814" s="0" t="s">
        <v>11164</v>
      </c>
      <c r="L1814" s="5" t="n">
        <v>40480</v>
      </c>
      <c r="M1814" s="0" t="s">
        <v>427</v>
      </c>
      <c r="N1814" s="0" t="s">
        <v>4412</v>
      </c>
      <c r="O1814" s="0" t="s">
        <v>100</v>
      </c>
      <c r="P1814" s="0" t="s">
        <v>11646</v>
      </c>
      <c r="Q1814" s="0" t="n">
        <f aca="false">LOOKUP(A1814,'budget_gross.tsv'!A$2:A$8468,'budget_gross.tsv'!B$2:B$8468)</f>
        <v>20000000</v>
      </c>
      <c r="R1814" s="0" t="n">
        <f aca="false">LOOKUP(A1814,'budget_gross.tsv'!A$2:A$8468,'budget_gross.tsv'!C$2:C$8468)</f>
        <v>45710178</v>
      </c>
      <c r="S1814" s="1" t="n">
        <f aca="false">R1814-Q1814</f>
        <v>25710178</v>
      </c>
      <c r="T1814" s="2" t="n">
        <f aca="false">Q1814 * 1.12</f>
        <v>22400000</v>
      </c>
      <c r="U1814" s="2" t="n">
        <f aca="false">R1814 * 1.12</f>
        <v>51195399.36</v>
      </c>
      <c r="V1814" s="2" t="n">
        <f aca="false">S1814 * 1.12</f>
        <v>28795399.36</v>
      </c>
      <c r="W1814" s="1" t="n">
        <f aca="false">R1814/Q1814</f>
        <v>2.2855089</v>
      </c>
      <c r="X1814" s="3" t="n">
        <v>3</v>
      </c>
    </row>
    <row r="1815" customFormat="false" ht="15" hidden="false" customHeight="false" outlineLevel="0" collapsed="false">
      <c r="A1815" s="0" t="s">
        <v>11647</v>
      </c>
      <c r="B1815" s="0" t="s">
        <v>11648</v>
      </c>
      <c r="C1815" s="0" t="s">
        <v>11649</v>
      </c>
      <c r="D1815" s="0" t="s">
        <v>9153</v>
      </c>
      <c r="E1815" s="0" t="n">
        <v>5.5</v>
      </c>
      <c r="F1815" s="0" t="n">
        <v>49</v>
      </c>
      <c r="G1815" s="5" t="n">
        <v>40575</v>
      </c>
      <c r="H1815" s="0" t="s">
        <v>11650</v>
      </c>
      <c r="I1815" s="0" t="s">
        <v>11651</v>
      </c>
      <c r="J1815" s="6" t="n">
        <v>10057</v>
      </c>
      <c r="K1815" s="0" t="s">
        <v>11652</v>
      </c>
      <c r="L1815" s="5" t="n">
        <v>40483</v>
      </c>
      <c r="M1815" s="0" t="s">
        <v>107</v>
      </c>
      <c r="N1815" s="0" t="s">
        <v>11549</v>
      </c>
      <c r="O1815" s="0" t="s">
        <v>537</v>
      </c>
      <c r="P1815" s="0" t="s">
        <v>11653</v>
      </c>
      <c r="Q1815" s="0" t="n">
        <f aca="false">LOOKUP(A1815,'budget_gross.tsv'!A$2:A$8468,'budget_gross.tsv'!B$2:B$8468)</f>
        <v>800000</v>
      </c>
      <c r="R1815" s="0" t="n">
        <f aca="false">LOOKUP(A1815,'budget_gross.tsv'!A$2:A$8468,'budget_gross.tsv'!C$2:C$8468)</f>
        <v>62000</v>
      </c>
      <c r="S1815" s="1" t="n">
        <f aca="false">R1815-Q1815</f>
        <v>-738000</v>
      </c>
      <c r="T1815" s="2" t="n">
        <f aca="false">Q1815 * 1.12</f>
        <v>896000</v>
      </c>
      <c r="U1815" s="2" t="n">
        <f aca="false">R1815 * 1.12</f>
        <v>69440</v>
      </c>
      <c r="V1815" s="2" t="n">
        <f aca="false">S1815 * 1.12</f>
        <v>-826560</v>
      </c>
      <c r="W1815" s="1" t="n">
        <f aca="false">R1815/Q1815</f>
        <v>0.0775</v>
      </c>
      <c r="X1815" s="3" t="n">
        <v>1</v>
      </c>
    </row>
    <row r="1816" customFormat="false" ht="15" hidden="false" customHeight="false" outlineLevel="0" collapsed="false">
      <c r="A1816" s="0" t="s">
        <v>11654</v>
      </c>
      <c r="B1816" s="0" t="s">
        <v>11655</v>
      </c>
      <c r="C1816" s="0" t="s">
        <v>11656</v>
      </c>
      <c r="D1816" s="0" t="s">
        <v>9153</v>
      </c>
      <c r="E1816" s="0" t="n">
        <v>6.6</v>
      </c>
      <c r="F1816" s="0" t="n">
        <v>51</v>
      </c>
      <c r="G1816" s="5" t="n">
        <v>40596</v>
      </c>
      <c r="H1816" s="0" t="s">
        <v>2273</v>
      </c>
      <c r="I1816" s="0" t="s">
        <v>11657</v>
      </c>
      <c r="J1816" s="6" t="n">
        <v>282975</v>
      </c>
      <c r="K1816" s="0" t="s">
        <v>9507</v>
      </c>
      <c r="L1816" s="5" t="n">
        <v>40487</v>
      </c>
      <c r="M1816" s="0" t="s">
        <v>486</v>
      </c>
      <c r="N1816" s="0" t="s">
        <v>356</v>
      </c>
      <c r="O1816" s="0" t="s">
        <v>872</v>
      </c>
      <c r="P1816" s="0" t="s">
        <v>11658</v>
      </c>
      <c r="Q1816" s="0" t="n">
        <f aca="false">LOOKUP(A1816,'budget_gross.tsv'!A$2:A$8468,'budget_gross.tsv'!B$2:B$8468)</f>
        <v>65000000</v>
      </c>
      <c r="R1816" s="0" t="n">
        <f aca="false">LOOKUP(A1816,'budget_gross.tsv'!A$2:A$8468,'budget_gross.tsv'!C$2:C$8468)</f>
        <v>100539043</v>
      </c>
      <c r="S1816" s="1" t="n">
        <f aca="false">R1816-Q1816</f>
        <v>35539043</v>
      </c>
      <c r="T1816" s="2" t="n">
        <f aca="false">Q1816 * 1.12</f>
        <v>72800000</v>
      </c>
      <c r="U1816" s="2" t="n">
        <f aca="false">R1816 * 1.12</f>
        <v>112603728.16</v>
      </c>
      <c r="V1816" s="2" t="n">
        <f aca="false">S1816 * 1.12</f>
        <v>39803728.16</v>
      </c>
      <c r="W1816" s="1" t="n">
        <f aca="false">R1816/Q1816</f>
        <v>1.54675450769231</v>
      </c>
      <c r="X1816" s="3" t="n">
        <v>2</v>
      </c>
    </row>
    <row r="1817" customFormat="false" ht="15" hidden="false" customHeight="false" outlineLevel="0" collapsed="false">
      <c r="A1817" s="0" t="s">
        <v>11659</v>
      </c>
      <c r="B1817" s="0" t="s">
        <v>11660</v>
      </c>
      <c r="C1817" s="0" t="s">
        <v>11661</v>
      </c>
      <c r="D1817" s="0" t="s">
        <v>9153</v>
      </c>
      <c r="E1817" s="0" t="n">
        <v>7.2</v>
      </c>
      <c r="F1817" s="0" t="n">
        <v>61</v>
      </c>
      <c r="G1817" s="5" t="n">
        <v>40575</v>
      </c>
      <c r="H1817" s="0" t="s">
        <v>1441</v>
      </c>
      <c r="I1817" s="0" t="s">
        <v>11662</v>
      </c>
      <c r="J1817" s="6" t="n">
        <v>36924</v>
      </c>
      <c r="K1817" s="0" t="s">
        <v>11663</v>
      </c>
      <c r="L1817" s="5" t="n">
        <v>40487</v>
      </c>
      <c r="M1817" s="0" t="s">
        <v>1369</v>
      </c>
      <c r="N1817" s="0" t="s">
        <v>52</v>
      </c>
      <c r="O1817" s="0" t="s">
        <v>1932</v>
      </c>
      <c r="P1817" s="0" t="s">
        <v>11664</v>
      </c>
      <c r="Q1817" s="0" t="n">
        <f aca="false">LOOKUP(A1817,'budget_gross.tsv'!A$2:A$8468,'budget_gross.tsv'!B$2:B$8468)</f>
        <v>12500000</v>
      </c>
      <c r="R1817" s="0" t="n">
        <f aca="false">LOOKUP(A1817,'budget_gross.tsv'!A$2:A$8468,'budget_gross.tsv'!C$2:C$8468)</f>
        <v>6783129</v>
      </c>
      <c r="S1817" s="1" t="n">
        <f aca="false">R1817-Q1817</f>
        <v>-5716871</v>
      </c>
      <c r="T1817" s="2" t="n">
        <f aca="false">Q1817 * 1.12</f>
        <v>14000000</v>
      </c>
      <c r="U1817" s="2" t="n">
        <f aca="false">R1817 * 1.12</f>
        <v>7597104.48</v>
      </c>
      <c r="V1817" s="2" t="n">
        <f aca="false">S1817 * 1.12</f>
        <v>-6402895.52</v>
      </c>
      <c r="W1817" s="1" t="n">
        <f aca="false">R1817/Q1817</f>
        <v>0.54265032</v>
      </c>
      <c r="X1817" s="3" t="n">
        <v>1</v>
      </c>
    </row>
    <row r="1818" customFormat="false" ht="15" hidden="false" customHeight="false" outlineLevel="0" collapsed="false">
      <c r="A1818" s="0" t="s">
        <v>11665</v>
      </c>
      <c r="B1818" s="0" t="s">
        <v>11666</v>
      </c>
      <c r="C1818" s="0" t="s">
        <v>11667</v>
      </c>
      <c r="D1818" s="0" t="s">
        <v>9153</v>
      </c>
      <c r="E1818" s="0" t="n">
        <v>4.2</v>
      </c>
      <c r="F1818" s="0" t="s">
        <v>28</v>
      </c>
      <c r="G1818" s="5" t="n">
        <v>40575</v>
      </c>
      <c r="H1818" s="0" t="s">
        <v>4056</v>
      </c>
      <c r="I1818" s="0" t="s">
        <v>11668</v>
      </c>
      <c r="J1818" s="6" t="n">
        <v>4528</v>
      </c>
      <c r="K1818" s="0" t="s">
        <v>11669</v>
      </c>
      <c r="L1818" s="5" t="n">
        <v>40493</v>
      </c>
      <c r="M1818" s="0" t="s">
        <v>214</v>
      </c>
      <c r="N1818" s="0" t="s">
        <v>4788</v>
      </c>
      <c r="O1818" s="0" t="s">
        <v>28</v>
      </c>
      <c r="P1818" s="0" t="s">
        <v>11670</v>
      </c>
      <c r="Q1818" s="0" t="n">
        <f aca="false">LOOKUP(A1818,'budget_gross.tsv'!A$2:A$8468,'budget_gross.tsv'!B$2:B$8468)</f>
        <v>5000000</v>
      </c>
      <c r="R1818" s="0" t="n">
        <f aca="false">LOOKUP(A1818,'budget_gross.tsv'!A$2:A$8468,'budget_gross.tsv'!C$2:C$8468)</f>
        <v>143000</v>
      </c>
      <c r="S1818" s="1" t="n">
        <f aca="false">R1818-Q1818</f>
        <v>-4857000</v>
      </c>
      <c r="T1818" s="2" t="n">
        <f aca="false">Q1818 * 1.12</f>
        <v>5600000</v>
      </c>
      <c r="U1818" s="2" t="n">
        <f aca="false">R1818 * 1.12</f>
        <v>160160</v>
      </c>
      <c r="V1818" s="2" t="n">
        <f aca="false">S1818 * 1.12</f>
        <v>-5439840</v>
      </c>
      <c r="W1818" s="1" t="n">
        <f aca="false">R1818/Q1818</f>
        <v>0.0286</v>
      </c>
      <c r="X1818" s="3" t="n">
        <v>1</v>
      </c>
    </row>
    <row r="1819" customFormat="false" ht="15" hidden="false" customHeight="false" outlineLevel="0" collapsed="false">
      <c r="A1819" s="0" t="s">
        <v>11671</v>
      </c>
      <c r="B1819" s="0" t="s">
        <v>11672</v>
      </c>
      <c r="C1819" s="0" t="s">
        <v>11673</v>
      </c>
      <c r="D1819" s="0" t="s">
        <v>9153</v>
      </c>
      <c r="E1819" s="0" t="n">
        <v>5.5</v>
      </c>
      <c r="F1819" s="0" t="n">
        <v>42</v>
      </c>
      <c r="G1819" s="5" t="n">
        <v>40664</v>
      </c>
      <c r="H1819" s="0" t="s">
        <v>11674</v>
      </c>
      <c r="I1819" s="0" t="s">
        <v>11675</v>
      </c>
      <c r="J1819" s="0" t="n">
        <v>68</v>
      </c>
      <c r="K1819" s="0" t="s">
        <v>5653</v>
      </c>
      <c r="L1819" s="5" t="n">
        <v>40501</v>
      </c>
      <c r="M1819" s="0" t="s">
        <v>403</v>
      </c>
      <c r="N1819" s="0" t="s">
        <v>356</v>
      </c>
      <c r="O1819" s="0" t="s">
        <v>117</v>
      </c>
      <c r="P1819" s="0" t="s">
        <v>11676</v>
      </c>
      <c r="Q1819" s="0" t="n">
        <f aca="false">LOOKUP(A1819,'budget_gross.tsv'!A$2:A$8468,'budget_gross.tsv'!B$2:B$8468)</f>
        <v>500000</v>
      </c>
      <c r="R1819" s="0" t="n">
        <f aca="false">LOOKUP(A1819,'budget_gross.tsv'!A$2:A$8468,'budget_gross.tsv'!C$2:C$8468)</f>
        <v>158233</v>
      </c>
      <c r="S1819" s="1" t="n">
        <f aca="false">R1819-Q1819</f>
        <v>-341767</v>
      </c>
      <c r="T1819" s="2" t="n">
        <f aca="false">Q1819 * 1.12</f>
        <v>560000</v>
      </c>
      <c r="U1819" s="2" t="n">
        <f aca="false">R1819 * 1.12</f>
        <v>177220.96</v>
      </c>
      <c r="V1819" s="2" t="n">
        <f aca="false">S1819 * 1.12</f>
        <v>-382779.04</v>
      </c>
      <c r="W1819" s="1" t="n">
        <f aca="false">R1819/Q1819</f>
        <v>0.316466</v>
      </c>
      <c r="X1819" s="3" t="n">
        <v>1</v>
      </c>
    </row>
    <row r="1820" customFormat="false" ht="15" hidden="false" customHeight="false" outlineLevel="0" collapsed="false">
      <c r="A1820" s="0" t="s">
        <v>11677</v>
      </c>
      <c r="B1820" s="0" t="s">
        <v>11678</v>
      </c>
      <c r="C1820" s="0" t="s">
        <v>11679</v>
      </c>
      <c r="D1820" s="0" t="s">
        <v>9153</v>
      </c>
      <c r="E1820" s="0" t="n">
        <v>6.7</v>
      </c>
      <c r="F1820" s="0" t="n">
        <v>55</v>
      </c>
      <c r="G1820" s="5" t="n">
        <v>40603</v>
      </c>
      <c r="H1820" s="0" t="s">
        <v>95</v>
      </c>
      <c r="I1820" s="0" t="s">
        <v>11680</v>
      </c>
      <c r="J1820" s="6" t="n">
        <v>151980</v>
      </c>
      <c r="K1820" s="0" t="s">
        <v>8360</v>
      </c>
      <c r="L1820" s="5" t="n">
        <v>40506</v>
      </c>
      <c r="M1820" s="0" t="s">
        <v>51</v>
      </c>
      <c r="N1820" s="0" t="s">
        <v>437</v>
      </c>
      <c r="O1820" s="0" t="s">
        <v>11681</v>
      </c>
      <c r="P1820" s="0" t="s">
        <v>11682</v>
      </c>
      <c r="Q1820" s="0" t="n">
        <f aca="false">LOOKUP(A1820,'budget_gross.tsv'!A$2:A$8468,'budget_gross.tsv'!B$2:B$8468)</f>
        <v>30000000</v>
      </c>
      <c r="R1820" s="0" t="n">
        <f aca="false">LOOKUP(A1820,'budget_gross.tsv'!A$2:A$8468,'budget_gross.tsv'!C$2:C$8468)</f>
        <v>32367005</v>
      </c>
      <c r="S1820" s="1" t="n">
        <f aca="false">R1820-Q1820</f>
        <v>2367005</v>
      </c>
      <c r="T1820" s="2" t="n">
        <f aca="false">Q1820 * 1.12</f>
        <v>33600000</v>
      </c>
      <c r="U1820" s="2" t="n">
        <f aca="false">R1820 * 1.12</f>
        <v>36251045.6</v>
      </c>
      <c r="V1820" s="2" t="n">
        <f aca="false">S1820 * 1.12</f>
        <v>2651045.6</v>
      </c>
      <c r="W1820" s="1" t="n">
        <f aca="false">R1820/Q1820</f>
        <v>1.07890016666667</v>
      </c>
      <c r="X1820" s="3" t="n">
        <v>2</v>
      </c>
    </row>
    <row r="1821" customFormat="false" ht="15" hidden="false" customHeight="false" outlineLevel="0" collapsed="false">
      <c r="A1821" s="0" t="s">
        <v>11683</v>
      </c>
      <c r="B1821" s="0" t="s">
        <v>11684</v>
      </c>
      <c r="C1821" s="0" t="s">
        <v>11685</v>
      </c>
      <c r="D1821" s="0" t="s">
        <v>9153</v>
      </c>
      <c r="E1821" s="0" t="n">
        <v>6.5</v>
      </c>
      <c r="F1821" s="0" t="n">
        <v>44</v>
      </c>
      <c r="G1821" s="5" t="n">
        <v>40603</v>
      </c>
      <c r="H1821" s="0" t="s">
        <v>2755</v>
      </c>
      <c r="I1821" s="0" t="s">
        <v>11686</v>
      </c>
      <c r="J1821" s="6" t="n">
        <v>83880</v>
      </c>
      <c r="K1821" s="0" t="s">
        <v>8179</v>
      </c>
      <c r="L1821" s="5" t="n">
        <v>40506</v>
      </c>
      <c r="M1821" s="0" t="s">
        <v>375</v>
      </c>
      <c r="N1821" s="0" t="s">
        <v>562</v>
      </c>
      <c r="O1821" s="0" t="s">
        <v>34</v>
      </c>
      <c r="P1821" s="0" t="s">
        <v>11687</v>
      </c>
      <c r="Q1821" s="0" t="n">
        <f aca="false">LOOKUP(A1821,'budget_gross.tsv'!A$2:A$8468,'budget_gross.tsv'!B$2:B$8468)</f>
        <v>24000000</v>
      </c>
      <c r="R1821" s="0" t="n">
        <f aca="false">LOOKUP(A1821,'budget_gross.tsv'!A$2:A$8468,'budget_gross.tsv'!C$2:C$8468)</f>
        <v>23240020</v>
      </c>
      <c r="S1821" s="1" t="n">
        <f aca="false">R1821-Q1821</f>
        <v>-759980</v>
      </c>
      <c r="T1821" s="2" t="n">
        <f aca="false">Q1821 * 1.12</f>
        <v>26880000</v>
      </c>
      <c r="U1821" s="2" t="n">
        <f aca="false">R1821 * 1.12</f>
        <v>26028822.4</v>
      </c>
      <c r="V1821" s="2" t="n">
        <f aca="false">S1821 * 1.12</f>
        <v>-851177.6</v>
      </c>
      <c r="W1821" s="1" t="n">
        <f aca="false">R1821/Q1821</f>
        <v>0.968334166666667</v>
      </c>
      <c r="X1821" s="3" t="n">
        <v>1</v>
      </c>
    </row>
    <row r="1822" customFormat="false" ht="15" hidden="false" customHeight="false" outlineLevel="0" collapsed="false">
      <c r="A1822" s="0" t="s">
        <v>11688</v>
      </c>
      <c r="B1822" s="0" t="s">
        <v>11689</v>
      </c>
      <c r="C1822" s="0" t="s">
        <v>11690</v>
      </c>
      <c r="D1822" s="0" t="s">
        <v>9153</v>
      </c>
      <c r="E1822" s="0" t="n">
        <v>7.2</v>
      </c>
      <c r="F1822" s="0" t="n">
        <v>62</v>
      </c>
      <c r="G1822" s="5" t="n">
        <v>40834</v>
      </c>
      <c r="H1822" s="0" t="s">
        <v>1157</v>
      </c>
      <c r="I1822" s="0" t="s">
        <v>11691</v>
      </c>
      <c r="J1822" s="6" t="n">
        <v>6622</v>
      </c>
      <c r="K1822" s="0" t="s">
        <v>11692</v>
      </c>
      <c r="L1822" s="5" t="n">
        <v>40506</v>
      </c>
      <c r="M1822" s="0" t="s">
        <v>249</v>
      </c>
      <c r="N1822" s="0" t="s">
        <v>437</v>
      </c>
      <c r="O1822" s="0" t="s">
        <v>1637</v>
      </c>
      <c r="P1822" s="0" t="s">
        <v>11693</v>
      </c>
      <c r="Q1822" s="0" t="n">
        <f aca="false">LOOKUP(A1822,'budget_gross.tsv'!A$2:A$8468,'budget_gross.tsv'!B$2:B$8468)</f>
        <v>4600000</v>
      </c>
      <c r="R1822" s="0" t="n">
        <f aca="false">LOOKUP(A1822,'budget_gross.tsv'!A$2:A$8468,'budget_gross.tsv'!C$2:C$8468)</f>
        <v>512668</v>
      </c>
      <c r="S1822" s="1" t="n">
        <f aca="false">R1822-Q1822</f>
        <v>-4087332</v>
      </c>
      <c r="T1822" s="2" t="n">
        <f aca="false">Q1822 * 1.12</f>
        <v>5152000</v>
      </c>
      <c r="U1822" s="2" t="n">
        <f aca="false">R1822 * 1.12</f>
        <v>574188.16</v>
      </c>
      <c r="V1822" s="2" t="n">
        <f aca="false">S1822 * 1.12</f>
        <v>-4577811.84</v>
      </c>
      <c r="W1822" s="1" t="n">
        <f aca="false">R1822/Q1822</f>
        <v>0.111449565217391</v>
      </c>
      <c r="X1822" s="3" t="n">
        <v>1</v>
      </c>
    </row>
    <row r="1823" customFormat="false" ht="15" hidden="false" customHeight="false" outlineLevel="0" collapsed="false">
      <c r="A1823" s="0" t="s">
        <v>11694</v>
      </c>
      <c r="B1823" s="0" t="s">
        <v>11695</v>
      </c>
      <c r="C1823" s="0" t="s">
        <v>11696</v>
      </c>
      <c r="D1823" s="0" t="s">
        <v>9153</v>
      </c>
      <c r="E1823" s="0" t="n">
        <v>6.2</v>
      </c>
      <c r="F1823" s="0" t="n">
        <v>52</v>
      </c>
      <c r="G1823" s="5" t="n">
        <v>40960</v>
      </c>
      <c r="H1823" s="0" t="s">
        <v>391</v>
      </c>
      <c r="I1823" s="0" t="s">
        <v>11697</v>
      </c>
      <c r="J1823" s="6" t="n">
        <v>42251</v>
      </c>
      <c r="K1823" s="0" t="s">
        <v>11698</v>
      </c>
      <c r="L1823" s="5" t="n">
        <v>40508</v>
      </c>
      <c r="M1823" s="0" t="s">
        <v>180</v>
      </c>
      <c r="N1823" s="0" t="s">
        <v>1700</v>
      </c>
      <c r="O1823" s="0" t="s">
        <v>90</v>
      </c>
      <c r="P1823" s="0" t="s">
        <v>11699</v>
      </c>
      <c r="Q1823" s="0" t="n">
        <f aca="false">LOOKUP(A1823,'budget_gross.tsv'!A$2:A$8468,'budget_gross.tsv'!B$2:B$8468)</f>
        <v>25000000</v>
      </c>
      <c r="R1823" s="0" t="n">
        <f aca="false">LOOKUP(A1823,'budget_gross.tsv'!A$2:A$8468,'budget_gross.tsv'!C$2:C$8468)</f>
        <v>6911</v>
      </c>
      <c r="S1823" s="1" t="n">
        <f aca="false">R1823-Q1823</f>
        <v>-24993089</v>
      </c>
      <c r="T1823" s="2" t="n">
        <f aca="false">Q1823 * 1.12</f>
        <v>28000000</v>
      </c>
      <c r="U1823" s="2" t="n">
        <f aca="false">R1823 * 1.12</f>
        <v>7740.32</v>
      </c>
      <c r="V1823" s="2" t="n">
        <f aca="false">S1823 * 1.12</f>
        <v>-27992259.68</v>
      </c>
      <c r="W1823" s="1" t="n">
        <f aca="false">R1823/Q1823</f>
        <v>0.00027644</v>
      </c>
      <c r="X1823" s="3" t="n">
        <v>1</v>
      </c>
    </row>
    <row r="1824" customFormat="false" ht="15" hidden="false" customHeight="false" outlineLevel="0" collapsed="false">
      <c r="A1824" s="0" t="s">
        <v>11700</v>
      </c>
      <c r="B1824" s="0" t="s">
        <v>11701</v>
      </c>
      <c r="C1824" s="0" t="s">
        <v>11702</v>
      </c>
      <c r="D1824" s="0" t="s">
        <v>9153</v>
      </c>
      <c r="E1824" s="0" t="n">
        <v>6.3</v>
      </c>
      <c r="F1824" s="0" t="n">
        <v>45</v>
      </c>
      <c r="G1824" s="5" t="n">
        <v>40722</v>
      </c>
      <c r="H1824" s="0" t="s">
        <v>10215</v>
      </c>
      <c r="I1824" s="0" t="s">
        <v>11703</v>
      </c>
      <c r="J1824" s="6" t="n">
        <v>22982</v>
      </c>
      <c r="K1824" s="0" t="s">
        <v>11704</v>
      </c>
      <c r="L1824" s="5" t="n">
        <v>40515</v>
      </c>
      <c r="M1824" s="0" t="s">
        <v>249</v>
      </c>
      <c r="N1824" s="0" t="s">
        <v>11705</v>
      </c>
      <c r="O1824" s="0" t="s">
        <v>28</v>
      </c>
      <c r="P1824" s="0" t="s">
        <v>11706</v>
      </c>
      <c r="Q1824" s="0" t="n">
        <f aca="false">LOOKUP(A1824,'budget_gross.tsv'!A$2:A$8468,'budget_gross.tsv'!B$2:B$8468)</f>
        <v>45000000</v>
      </c>
      <c r="R1824" s="0" t="n">
        <f aca="false">LOOKUP(A1824,'budget_gross.tsv'!A$2:A$8468,'budget_gross.tsv'!C$2:C$8468)</f>
        <v>5664251</v>
      </c>
      <c r="S1824" s="1" t="n">
        <f aca="false">R1824-Q1824</f>
        <v>-39335749</v>
      </c>
      <c r="T1824" s="2" t="n">
        <f aca="false">Q1824 * 1.12</f>
        <v>50400000</v>
      </c>
      <c r="U1824" s="2" t="n">
        <f aca="false">R1824 * 1.12</f>
        <v>6343961.12</v>
      </c>
      <c r="V1824" s="2" t="n">
        <f aca="false">S1824 * 1.12</f>
        <v>-44056038.88</v>
      </c>
      <c r="W1824" s="1" t="n">
        <f aca="false">R1824/Q1824</f>
        <v>0.125872244444444</v>
      </c>
      <c r="X1824" s="3" t="n">
        <v>1</v>
      </c>
    </row>
    <row r="1825" customFormat="false" ht="15" hidden="false" customHeight="false" outlineLevel="0" collapsed="false">
      <c r="A1825" s="0" t="s">
        <v>11707</v>
      </c>
      <c r="B1825" s="0" t="s">
        <v>11708</v>
      </c>
      <c r="C1825" s="0" t="s">
        <v>11709</v>
      </c>
      <c r="D1825" s="0" t="s">
        <v>9153</v>
      </c>
      <c r="E1825" s="0" t="n">
        <v>6.1</v>
      </c>
      <c r="F1825" s="0" t="n">
        <v>59</v>
      </c>
      <c r="G1825" s="5" t="n">
        <v>40540</v>
      </c>
      <c r="H1825" s="0" t="s">
        <v>10813</v>
      </c>
      <c r="I1825" s="0" t="s">
        <v>11710</v>
      </c>
      <c r="J1825" s="6" t="n">
        <v>1973</v>
      </c>
      <c r="K1825" s="0" t="s">
        <v>11711</v>
      </c>
      <c r="L1825" s="5" t="n">
        <v>40518</v>
      </c>
      <c r="M1825" s="0" t="s">
        <v>272</v>
      </c>
      <c r="N1825" s="0" t="s">
        <v>446</v>
      </c>
      <c r="O1825" s="0" t="s">
        <v>1637</v>
      </c>
      <c r="P1825" s="0" t="s">
        <v>11712</v>
      </c>
      <c r="Q1825" s="0" t="n">
        <f aca="false">LOOKUP(A1825,'budget_gross.tsv'!A$2:A$8468,'budget_gross.tsv'!B$2:B$8468)</f>
        <v>1000000</v>
      </c>
      <c r="R1825" s="0" t="n">
        <f aca="false">LOOKUP(A1825,'budget_gross.tsv'!A$2:A$8468,'budget_gross.tsv'!C$2:C$8468)</f>
        <v>22878</v>
      </c>
      <c r="S1825" s="1" t="n">
        <f aca="false">R1825-Q1825</f>
        <v>-977122</v>
      </c>
      <c r="T1825" s="2" t="n">
        <f aca="false">Q1825 * 1.12</f>
        <v>1120000</v>
      </c>
      <c r="U1825" s="2" t="n">
        <f aca="false">R1825 * 1.12</f>
        <v>25623.36</v>
      </c>
      <c r="V1825" s="2" t="n">
        <f aca="false">S1825 * 1.12</f>
        <v>-1094376.64</v>
      </c>
      <c r="W1825" s="1" t="n">
        <f aca="false">R1825/Q1825</f>
        <v>0.022878</v>
      </c>
      <c r="X1825" s="3" t="n">
        <v>1</v>
      </c>
    </row>
    <row r="1826" customFormat="false" ht="15" hidden="false" customHeight="false" outlineLevel="0" collapsed="false">
      <c r="A1826" s="0" t="s">
        <v>11713</v>
      </c>
      <c r="B1826" s="0" t="s">
        <v>11714</v>
      </c>
      <c r="C1826" s="0" t="s">
        <v>11715</v>
      </c>
      <c r="D1826" s="0" t="s">
        <v>9153</v>
      </c>
      <c r="E1826" s="0" t="n">
        <v>8</v>
      </c>
      <c r="F1826" s="0" t="n">
        <v>79</v>
      </c>
      <c r="G1826" s="5" t="n">
        <v>40631</v>
      </c>
      <c r="H1826" s="0" t="s">
        <v>1441</v>
      </c>
      <c r="I1826" s="0" t="s">
        <v>11716</v>
      </c>
      <c r="J1826" s="6" t="n">
        <v>583669</v>
      </c>
      <c r="K1826" s="0" t="s">
        <v>7743</v>
      </c>
      <c r="L1826" s="5" t="n">
        <v>40529</v>
      </c>
      <c r="M1826" s="0" t="s">
        <v>2069</v>
      </c>
      <c r="N1826" s="0" t="s">
        <v>1525</v>
      </c>
      <c r="O1826" s="0" t="s">
        <v>11717</v>
      </c>
      <c r="P1826" s="0" t="s">
        <v>11718</v>
      </c>
      <c r="Q1826" s="0" t="n">
        <f aca="false">LOOKUP(A1826,'budget_gross.tsv'!A$2:A$8468,'budget_gross.tsv'!B$2:B$8468)</f>
        <v>13000000</v>
      </c>
      <c r="R1826" s="0" t="n">
        <f aca="false">LOOKUP(A1826,'budget_gross.tsv'!A$2:A$8468,'budget_gross.tsv'!C$2:C$8468)</f>
        <v>106954678</v>
      </c>
      <c r="S1826" s="1" t="n">
        <f aca="false">R1826-Q1826</f>
        <v>93954678</v>
      </c>
      <c r="T1826" s="2" t="n">
        <f aca="false">Q1826 * 1.12</f>
        <v>14560000</v>
      </c>
      <c r="U1826" s="2" t="n">
        <f aca="false">R1826 * 1.12</f>
        <v>119789239.36</v>
      </c>
      <c r="V1826" s="2" t="n">
        <f aca="false">S1826 * 1.12</f>
        <v>105229239.36</v>
      </c>
      <c r="W1826" s="1" t="n">
        <f aca="false">R1826/Q1826</f>
        <v>8.22728292307692</v>
      </c>
      <c r="X1826" s="3" t="n">
        <v>4</v>
      </c>
    </row>
    <row r="1827" customFormat="false" ht="15" hidden="false" customHeight="false" outlineLevel="0" collapsed="false">
      <c r="A1827" s="0" t="s">
        <v>11719</v>
      </c>
      <c r="B1827" s="0" t="s">
        <v>11720</v>
      </c>
      <c r="C1827" s="0" t="s">
        <v>11721</v>
      </c>
      <c r="D1827" s="0" t="s">
        <v>9153</v>
      </c>
      <c r="E1827" s="0" t="n">
        <v>7.8</v>
      </c>
      <c r="F1827" s="0" t="n">
        <v>79</v>
      </c>
      <c r="G1827" s="5" t="n">
        <v>40617</v>
      </c>
      <c r="H1827" s="0" t="s">
        <v>194</v>
      </c>
      <c r="I1827" s="0" t="s">
        <v>11722</v>
      </c>
      <c r="J1827" s="6" t="n">
        <v>290732</v>
      </c>
      <c r="K1827" s="0" t="s">
        <v>11723</v>
      </c>
      <c r="L1827" s="5" t="n">
        <v>40529</v>
      </c>
      <c r="M1827" s="0" t="s">
        <v>1874</v>
      </c>
      <c r="N1827" s="0" t="s">
        <v>7467</v>
      </c>
      <c r="O1827" s="0" t="s">
        <v>11724</v>
      </c>
      <c r="P1827" s="0" t="s">
        <v>11725</v>
      </c>
      <c r="Q1827" s="0" t="n">
        <f aca="false">LOOKUP(A1827,'budget_gross.tsv'!A$2:A$8468,'budget_gross.tsv'!B$2:B$8468)</f>
        <v>25000000</v>
      </c>
      <c r="R1827" s="0" t="n">
        <f aca="false">LOOKUP(A1827,'budget_gross.tsv'!A$2:A$8468,'budget_gross.tsv'!C$2:C$8468)</f>
        <v>93617009</v>
      </c>
      <c r="S1827" s="1" t="n">
        <f aca="false">R1827-Q1827</f>
        <v>68617009</v>
      </c>
      <c r="T1827" s="2" t="n">
        <f aca="false">Q1827 * 1.12</f>
        <v>28000000</v>
      </c>
      <c r="U1827" s="2" t="n">
        <f aca="false">R1827 * 1.12</f>
        <v>104851050.08</v>
      </c>
      <c r="V1827" s="2" t="n">
        <f aca="false">S1827 * 1.12</f>
        <v>76851050.08</v>
      </c>
      <c r="W1827" s="1" t="n">
        <f aca="false">R1827/Q1827</f>
        <v>3.74468036</v>
      </c>
      <c r="X1827" s="3" t="n">
        <v>3</v>
      </c>
    </row>
    <row r="1828" customFormat="false" ht="15" hidden="false" customHeight="false" outlineLevel="0" collapsed="false">
      <c r="A1828" s="0" t="s">
        <v>11726</v>
      </c>
      <c r="B1828" s="0" t="s">
        <v>11727</v>
      </c>
      <c r="C1828" s="0" t="s">
        <v>11728</v>
      </c>
      <c r="D1828" s="0" t="s">
        <v>9153</v>
      </c>
      <c r="E1828" s="0" t="n">
        <v>5.9</v>
      </c>
      <c r="F1828" s="0" t="n">
        <v>51</v>
      </c>
      <c r="G1828" s="5" t="n">
        <v>40456</v>
      </c>
      <c r="H1828" s="0" t="s">
        <v>11729</v>
      </c>
      <c r="I1828" s="0" t="s">
        <v>11730</v>
      </c>
      <c r="J1828" s="6" t="n">
        <v>4441</v>
      </c>
      <c r="K1828" s="0" t="s">
        <v>11731</v>
      </c>
      <c r="L1828" s="5" t="n">
        <v>40535</v>
      </c>
      <c r="M1828" s="0" t="s">
        <v>223</v>
      </c>
      <c r="N1828" s="0" t="s">
        <v>673</v>
      </c>
      <c r="O1828" s="0" t="s">
        <v>2071</v>
      </c>
      <c r="P1828" s="0" t="s">
        <v>11732</v>
      </c>
      <c r="Q1828" s="0" t="n">
        <f aca="false">LOOKUP(A1828,'budget_gross.tsv'!A$2:A$8468,'budget_gross.tsv'!B$2:B$8468)</f>
        <v>1000000</v>
      </c>
      <c r="R1828" s="0" t="n">
        <f aca="false">LOOKUP(A1828,'budget_gross.tsv'!A$2:A$8468,'budget_gross.tsv'!C$2:C$8468)</f>
        <v>302886</v>
      </c>
      <c r="S1828" s="1" t="n">
        <f aca="false">R1828-Q1828</f>
        <v>-697114</v>
      </c>
      <c r="T1828" s="2" t="n">
        <f aca="false">Q1828 * 1.12</f>
        <v>1120000</v>
      </c>
      <c r="U1828" s="2" t="n">
        <f aca="false">R1828 * 1.12</f>
        <v>339232.32</v>
      </c>
      <c r="V1828" s="2" t="n">
        <f aca="false">S1828 * 1.12</f>
        <v>-780767.68</v>
      </c>
      <c r="W1828" s="1" t="n">
        <f aca="false">R1828/Q1828</f>
        <v>0.302886</v>
      </c>
      <c r="X1828" s="3" t="n">
        <v>1</v>
      </c>
    </row>
    <row r="1829" customFormat="false" ht="15" hidden="false" customHeight="false" outlineLevel="0" collapsed="false">
      <c r="A1829" s="0" t="s">
        <v>11733</v>
      </c>
      <c r="B1829" s="0" t="s">
        <v>11734</v>
      </c>
      <c r="C1829" s="0" t="s">
        <v>11735</v>
      </c>
      <c r="D1829" s="0" t="s">
        <v>9153</v>
      </c>
      <c r="E1829" s="0" t="n">
        <v>8</v>
      </c>
      <c r="F1829" s="0" t="n">
        <v>88</v>
      </c>
      <c r="G1829" s="5" t="n">
        <v>40652</v>
      </c>
      <c r="H1829" s="0" t="s">
        <v>2461</v>
      </c>
      <c r="I1829" s="0" t="s">
        <v>11736</v>
      </c>
      <c r="J1829" s="6" t="n">
        <v>542704</v>
      </c>
      <c r="K1829" s="0" t="s">
        <v>10932</v>
      </c>
      <c r="L1829" s="5" t="n">
        <v>40537</v>
      </c>
      <c r="M1829" s="0" t="s">
        <v>355</v>
      </c>
      <c r="N1829" s="0" t="s">
        <v>52</v>
      </c>
      <c r="O1829" s="0" t="s">
        <v>11737</v>
      </c>
      <c r="P1829" s="0" t="s">
        <v>11738</v>
      </c>
      <c r="Q1829" s="0" t="n">
        <f aca="false">LOOKUP(A1829,'budget_gross.tsv'!A$2:A$8468,'budget_gross.tsv'!B$2:B$8468)</f>
        <v>15000000</v>
      </c>
      <c r="R1829" s="0" t="n">
        <f aca="false">LOOKUP(A1829,'budget_gross.tsv'!A$2:A$8468,'budget_gross.tsv'!C$2:C$8468)</f>
        <v>138797449</v>
      </c>
      <c r="S1829" s="1" t="n">
        <f aca="false">R1829-Q1829</f>
        <v>123797449</v>
      </c>
      <c r="T1829" s="2" t="n">
        <f aca="false">Q1829 * 1.12</f>
        <v>16800000</v>
      </c>
      <c r="U1829" s="2" t="n">
        <f aca="false">R1829 * 1.12</f>
        <v>155453142.88</v>
      </c>
      <c r="V1829" s="2" t="n">
        <f aca="false">S1829 * 1.12</f>
        <v>138653142.88</v>
      </c>
      <c r="W1829" s="1" t="n">
        <f aca="false">R1829/Q1829</f>
        <v>9.25316326666667</v>
      </c>
      <c r="X1829" s="3" t="n">
        <v>4</v>
      </c>
    </row>
    <row r="1830" customFormat="false" ht="15" hidden="false" customHeight="false" outlineLevel="0" collapsed="false">
      <c r="A1830" s="0" t="s">
        <v>11739</v>
      </c>
      <c r="B1830" s="0" t="s">
        <v>11740</v>
      </c>
      <c r="C1830" s="0" t="s">
        <v>11741</v>
      </c>
      <c r="D1830" s="0" t="s">
        <v>9153</v>
      </c>
      <c r="E1830" s="0" t="n">
        <v>5.6</v>
      </c>
      <c r="F1830" s="0" t="n">
        <v>37</v>
      </c>
      <c r="G1830" s="5" t="n">
        <v>40491</v>
      </c>
      <c r="H1830" s="0" t="s">
        <v>11742</v>
      </c>
      <c r="I1830" s="0" t="s">
        <v>11743</v>
      </c>
      <c r="J1830" s="6" t="n">
        <v>2543</v>
      </c>
      <c r="K1830" s="0" t="s">
        <v>4658</v>
      </c>
      <c r="L1830" s="5" t="n">
        <v>40549</v>
      </c>
      <c r="M1830" s="0" t="s">
        <v>871</v>
      </c>
      <c r="N1830" s="0" t="s">
        <v>2464</v>
      </c>
      <c r="O1830" s="0" t="s">
        <v>781</v>
      </c>
      <c r="P1830" s="0" t="s">
        <v>11744</v>
      </c>
      <c r="Q1830" s="0" t="n">
        <f aca="false">LOOKUP(A1830,'budget_gross.tsv'!A$2:A$8468,'budget_gross.tsv'!B$2:B$8468)</f>
        <v>25000000</v>
      </c>
      <c r="R1830" s="0" t="n">
        <f aca="false">LOOKUP(A1830,'budget_gross.tsv'!A$2:A$8468,'budget_gross.tsv'!C$2:C$8468)</f>
        <v>134904</v>
      </c>
      <c r="S1830" s="1" t="n">
        <f aca="false">R1830-Q1830</f>
        <v>-24865096</v>
      </c>
      <c r="T1830" s="2" t="n">
        <f aca="false">Q1830 * 1.09</f>
        <v>27250000</v>
      </c>
      <c r="U1830" s="2" t="n">
        <f aca="false">R1830 * 1.09</f>
        <v>147045.36</v>
      </c>
      <c r="V1830" s="2" t="n">
        <f aca="false">S1830 * 1.09</f>
        <v>-27102954.64</v>
      </c>
      <c r="W1830" s="1" t="n">
        <f aca="false">R1830/Q1830</f>
        <v>0.00539616</v>
      </c>
      <c r="X1830" s="3" t="n">
        <v>1</v>
      </c>
    </row>
    <row r="1831" customFormat="false" ht="15" hidden="false" customHeight="false" outlineLevel="0" collapsed="false">
      <c r="A1831" s="0" t="s">
        <v>11745</v>
      </c>
      <c r="B1831" s="0" t="s">
        <v>11746</v>
      </c>
      <c r="C1831" s="0" t="s">
        <v>11747</v>
      </c>
      <c r="D1831" s="0" t="s">
        <v>9153</v>
      </c>
      <c r="E1831" s="0" t="n">
        <v>6.6</v>
      </c>
      <c r="F1831" s="0" t="n">
        <v>65</v>
      </c>
      <c r="G1831" s="5" t="n">
        <v>40638</v>
      </c>
      <c r="H1831" s="0" t="s">
        <v>2496</v>
      </c>
      <c r="I1831" s="0" t="s">
        <v>11748</v>
      </c>
      <c r="J1831" s="6" t="n">
        <v>82192</v>
      </c>
      <c r="K1831" s="0" t="s">
        <v>6539</v>
      </c>
      <c r="L1831" s="5" t="n">
        <v>40550</v>
      </c>
      <c r="M1831" s="0" t="s">
        <v>375</v>
      </c>
      <c r="N1831" s="0" t="s">
        <v>1945</v>
      </c>
      <c r="O1831" s="0" t="s">
        <v>494</v>
      </c>
      <c r="P1831" s="0" t="s">
        <v>11749</v>
      </c>
      <c r="Q1831" s="0" t="n">
        <f aca="false">LOOKUP(A1831,'budget_gross.tsv'!A$2:A$8468,'budget_gross.tsv'!B$2:B$8468)</f>
        <v>13000000</v>
      </c>
      <c r="R1831" s="0" t="n">
        <f aca="false">LOOKUP(A1831,'budget_gross.tsv'!A$2:A$8468,'budget_gross.tsv'!C$2:C$8468)</f>
        <v>2035566</v>
      </c>
      <c r="S1831" s="1" t="n">
        <f aca="false">R1831-Q1831</f>
        <v>-10964434</v>
      </c>
      <c r="T1831" s="2" t="n">
        <f aca="false">Q1831 * 1.09</f>
        <v>14170000</v>
      </c>
      <c r="U1831" s="2" t="n">
        <f aca="false">R1831 * 1.09</f>
        <v>2218766.94</v>
      </c>
      <c r="V1831" s="2" t="n">
        <f aca="false">S1831 * 1.09</f>
        <v>-11951233.06</v>
      </c>
      <c r="W1831" s="1" t="n">
        <f aca="false">R1831/Q1831</f>
        <v>0.156582</v>
      </c>
      <c r="X1831" s="3" t="n">
        <v>1</v>
      </c>
    </row>
    <row r="1832" customFormat="false" ht="15" hidden="false" customHeight="false" outlineLevel="0" collapsed="false">
      <c r="A1832" s="0" t="s">
        <v>11750</v>
      </c>
      <c r="B1832" s="0" t="s">
        <v>11751</v>
      </c>
      <c r="C1832" s="0" t="s">
        <v>11752</v>
      </c>
      <c r="D1832" s="0" t="s">
        <v>9153</v>
      </c>
      <c r="E1832" s="0" t="n">
        <v>6</v>
      </c>
      <c r="F1832" s="0" t="n">
        <v>49</v>
      </c>
      <c r="G1832" s="5" t="n">
        <v>40778</v>
      </c>
      <c r="H1832" s="0" t="s">
        <v>11753</v>
      </c>
      <c r="I1832" s="0" t="s">
        <v>11754</v>
      </c>
      <c r="J1832" s="6" t="n">
        <v>16356</v>
      </c>
      <c r="K1832" s="0" t="s">
        <v>11755</v>
      </c>
      <c r="L1832" s="5" t="n">
        <v>40557</v>
      </c>
      <c r="M1832" s="0" t="s">
        <v>2069</v>
      </c>
      <c r="N1832" s="0" t="s">
        <v>729</v>
      </c>
      <c r="O1832" s="0" t="s">
        <v>28</v>
      </c>
      <c r="P1832" s="0" t="s">
        <v>11756</v>
      </c>
      <c r="Q1832" s="0" t="n">
        <f aca="false">LOOKUP(A1832,'budget_gross.tsv'!A$2:A$8468,'budget_gross.tsv'!B$2:B$8468)</f>
        <v>12000000</v>
      </c>
      <c r="R1832" s="0" t="n">
        <f aca="false">LOOKUP(A1832,'budget_gross.tsv'!A$2:A$8468,'budget_gross.tsv'!C$2:C$8468)</f>
        <v>101882</v>
      </c>
      <c r="S1832" s="1" t="n">
        <f aca="false">R1832-Q1832</f>
        <v>-11898118</v>
      </c>
      <c r="T1832" s="2" t="n">
        <f aca="false">Q1832 * 1.09</f>
        <v>13080000</v>
      </c>
      <c r="U1832" s="2" t="n">
        <f aca="false">R1832 * 1.09</f>
        <v>111051.38</v>
      </c>
      <c r="V1832" s="2" t="n">
        <f aca="false">S1832 * 1.09</f>
        <v>-12968948.62</v>
      </c>
      <c r="W1832" s="1" t="n">
        <f aca="false">R1832/Q1832</f>
        <v>0.00849016666666667</v>
      </c>
      <c r="X1832" s="3" t="n">
        <v>1</v>
      </c>
    </row>
    <row r="1833" customFormat="false" ht="15" hidden="false" customHeight="false" outlineLevel="0" collapsed="false">
      <c r="A1833" s="0" t="s">
        <v>11757</v>
      </c>
      <c r="B1833" s="0" t="s">
        <v>11758</v>
      </c>
      <c r="C1833" s="0" t="s">
        <v>11759</v>
      </c>
      <c r="D1833" s="0" t="s">
        <v>9153</v>
      </c>
      <c r="E1833" s="0" t="n">
        <v>6.2</v>
      </c>
      <c r="F1833" s="0" t="n">
        <v>50</v>
      </c>
      <c r="G1833" s="5" t="n">
        <v>40673</v>
      </c>
      <c r="H1833" s="0" t="s">
        <v>194</v>
      </c>
      <c r="I1833" s="0" t="s">
        <v>11760</v>
      </c>
      <c r="J1833" s="6" t="n">
        <v>178657</v>
      </c>
      <c r="K1833" s="0" t="s">
        <v>7762</v>
      </c>
      <c r="L1833" s="5" t="n">
        <v>40564</v>
      </c>
      <c r="M1833" s="0" t="s">
        <v>2069</v>
      </c>
      <c r="N1833" s="0" t="s">
        <v>428</v>
      </c>
      <c r="O1833" s="0" t="s">
        <v>1630</v>
      </c>
      <c r="P1833" s="0" t="s">
        <v>11761</v>
      </c>
      <c r="Q1833" s="0" t="n">
        <f aca="false">LOOKUP(A1833,'budget_gross.tsv'!A$2:A$8468,'budget_gross.tsv'!B$2:B$8468)</f>
        <v>25000000</v>
      </c>
      <c r="R1833" s="0" t="n">
        <f aca="false">LOOKUP(A1833,'budget_gross.tsv'!A$2:A$8468,'budget_gross.tsv'!C$2:C$8468)</f>
        <v>70662220</v>
      </c>
      <c r="S1833" s="1" t="n">
        <f aca="false">R1833-Q1833</f>
        <v>45662220</v>
      </c>
      <c r="T1833" s="2" t="n">
        <f aca="false">Q1833 * 1.09</f>
        <v>27250000</v>
      </c>
      <c r="U1833" s="2" t="n">
        <f aca="false">R1833 * 1.09</f>
        <v>77021819.8</v>
      </c>
      <c r="V1833" s="2" t="n">
        <f aca="false">S1833 * 1.09</f>
        <v>49771819.8</v>
      </c>
      <c r="W1833" s="1" t="n">
        <f aca="false">R1833/Q1833</f>
        <v>2.8264888</v>
      </c>
      <c r="X1833" s="3" t="n">
        <v>3</v>
      </c>
    </row>
    <row r="1834" customFormat="false" ht="15" hidden="false" customHeight="false" outlineLevel="0" collapsed="false">
      <c r="A1834" s="0" t="s">
        <v>11762</v>
      </c>
      <c r="B1834" s="0" t="s">
        <v>11763</v>
      </c>
      <c r="C1834" s="0" t="s">
        <v>11764</v>
      </c>
      <c r="D1834" s="0" t="s">
        <v>9153</v>
      </c>
      <c r="E1834" s="0" t="n">
        <v>6.3</v>
      </c>
      <c r="F1834" s="0" t="n">
        <v>67</v>
      </c>
      <c r="G1834" s="5" t="n">
        <v>40652</v>
      </c>
      <c r="H1834" s="0" t="s">
        <v>1432</v>
      </c>
      <c r="I1834" s="0" t="s">
        <v>11765</v>
      </c>
      <c r="J1834" s="6" t="n">
        <v>37810</v>
      </c>
      <c r="K1834" s="0" t="s">
        <v>9513</v>
      </c>
      <c r="L1834" s="5" t="n">
        <v>40564</v>
      </c>
      <c r="M1834" s="0" t="s">
        <v>42</v>
      </c>
      <c r="N1834" s="0" t="s">
        <v>356</v>
      </c>
      <c r="O1834" s="0" t="s">
        <v>2394</v>
      </c>
      <c r="P1834" s="0" t="s">
        <v>11766</v>
      </c>
      <c r="Q1834" s="0" t="n">
        <f aca="false">LOOKUP(A1834,'budget_gross.tsv'!A$2:A$8468,'budget_gross.tsv'!B$2:B$8468)</f>
        <v>7000000</v>
      </c>
      <c r="R1834" s="0" t="n">
        <f aca="false">LOOKUP(A1834,'budget_gross.tsv'!A$2:A$8468,'budget_gross.tsv'!C$2:C$8468)</f>
        <v>1768416</v>
      </c>
      <c r="S1834" s="1" t="n">
        <f aca="false">R1834-Q1834</f>
        <v>-5231584</v>
      </c>
      <c r="T1834" s="2" t="n">
        <f aca="false">Q1834 * 1.09</f>
        <v>7630000</v>
      </c>
      <c r="U1834" s="2" t="n">
        <f aca="false">R1834 * 1.09</f>
        <v>1927573.44</v>
      </c>
      <c r="V1834" s="2" t="n">
        <f aca="false">S1834 * 1.09</f>
        <v>-5702426.56</v>
      </c>
      <c r="W1834" s="1" t="n">
        <f aca="false">R1834/Q1834</f>
        <v>0.252630857142857</v>
      </c>
      <c r="X1834" s="3" t="n">
        <v>1</v>
      </c>
    </row>
    <row r="1835" customFormat="false" ht="15" hidden="false" customHeight="false" outlineLevel="0" collapsed="false">
      <c r="A1835" s="0" t="s">
        <v>11767</v>
      </c>
      <c r="B1835" s="0" t="s">
        <v>11768</v>
      </c>
      <c r="C1835" s="0" t="s">
        <v>11769</v>
      </c>
      <c r="D1835" s="0" t="s">
        <v>9153</v>
      </c>
      <c r="E1835" s="0" t="n">
        <v>5.9</v>
      </c>
      <c r="F1835" s="0" t="n">
        <v>56</v>
      </c>
      <c r="G1835" s="5" t="n">
        <v>40498</v>
      </c>
      <c r="H1835" s="0" t="s">
        <v>3192</v>
      </c>
      <c r="I1835" s="0" t="s">
        <v>11770</v>
      </c>
      <c r="J1835" s="6" t="n">
        <v>4289</v>
      </c>
      <c r="K1835" s="0" t="s">
        <v>11771</v>
      </c>
      <c r="L1835" s="5" t="n">
        <v>40570</v>
      </c>
      <c r="M1835" s="0" t="s">
        <v>2069</v>
      </c>
      <c r="N1835" s="0" t="s">
        <v>376</v>
      </c>
      <c r="O1835" s="0" t="s">
        <v>28</v>
      </c>
      <c r="P1835" s="0" t="s">
        <v>11772</v>
      </c>
      <c r="Q1835" s="0" t="n">
        <f aca="false">LOOKUP(A1835,'budget_gross.tsv'!A$2:A$8468,'budget_gross.tsv'!B$2:B$8468)</f>
        <v>7000000</v>
      </c>
      <c r="R1835" s="0" t="n">
        <f aca="false">LOOKUP(A1835,'budget_gross.tsv'!A$2:A$8468,'budget_gross.tsv'!C$2:C$8468)</f>
        <v>453079</v>
      </c>
      <c r="S1835" s="1" t="n">
        <f aca="false">R1835-Q1835</f>
        <v>-6546921</v>
      </c>
      <c r="T1835" s="2" t="n">
        <f aca="false">Q1835 * 1.09</f>
        <v>7630000</v>
      </c>
      <c r="U1835" s="2" t="n">
        <f aca="false">R1835 * 1.09</f>
        <v>493856.11</v>
      </c>
      <c r="V1835" s="2" t="n">
        <f aca="false">S1835 * 1.09</f>
        <v>-7136143.89</v>
      </c>
      <c r="W1835" s="1" t="n">
        <f aca="false">R1835/Q1835</f>
        <v>0.0647255714285714</v>
      </c>
      <c r="X1835" s="3" t="n">
        <v>1</v>
      </c>
    </row>
    <row r="1836" customFormat="false" ht="15" hidden="false" customHeight="false" outlineLevel="0" collapsed="false">
      <c r="A1836" s="0" t="s">
        <v>11773</v>
      </c>
      <c r="B1836" s="0" t="s">
        <v>11774</v>
      </c>
      <c r="C1836" s="0" t="s">
        <v>11775</v>
      </c>
      <c r="D1836" s="0" t="s">
        <v>9153</v>
      </c>
      <c r="E1836" s="0" t="n">
        <v>6.9</v>
      </c>
      <c r="F1836" s="0" t="n">
        <v>53</v>
      </c>
      <c r="G1836" s="5" t="n">
        <v>40841</v>
      </c>
      <c r="H1836" s="0" t="s">
        <v>885</v>
      </c>
      <c r="I1836" s="0" t="s">
        <v>11776</v>
      </c>
      <c r="J1836" s="6" t="n">
        <v>16835</v>
      </c>
      <c r="K1836" s="0" t="s">
        <v>11777</v>
      </c>
      <c r="L1836" s="5" t="n">
        <v>40570</v>
      </c>
      <c r="M1836" s="0" t="s">
        <v>840</v>
      </c>
      <c r="N1836" s="0" t="s">
        <v>925</v>
      </c>
      <c r="O1836" s="0" t="s">
        <v>537</v>
      </c>
      <c r="P1836" s="0" t="s">
        <v>11778</v>
      </c>
      <c r="Q1836" s="0" t="n">
        <f aca="false">LOOKUP(A1836,'budget_gross.tsv'!A$2:A$8468,'budget_gross.tsv'!B$2:B$8468)</f>
        <v>29000000</v>
      </c>
      <c r="R1836" s="0" t="n">
        <f aca="false">LOOKUP(A1836,'budget_gross.tsv'!A$2:A$8468,'budget_gross.tsv'!C$2:C$8468)</f>
        <v>64327</v>
      </c>
      <c r="S1836" s="1" t="n">
        <f aca="false">R1836-Q1836</f>
        <v>-28935673</v>
      </c>
      <c r="T1836" s="2" t="n">
        <f aca="false">Q1836 * 1.09</f>
        <v>31610000</v>
      </c>
      <c r="U1836" s="2" t="n">
        <f aca="false">R1836 * 1.09</f>
        <v>70116.43</v>
      </c>
      <c r="V1836" s="2" t="n">
        <f aca="false">S1836 * 1.09</f>
        <v>-31539883.57</v>
      </c>
      <c r="W1836" s="1" t="n">
        <f aca="false">R1836/Q1836</f>
        <v>0.0022181724137931</v>
      </c>
      <c r="X1836" s="3" t="n">
        <v>1</v>
      </c>
    </row>
    <row r="1837" customFormat="false" ht="15" hidden="false" customHeight="false" outlineLevel="0" collapsed="false">
      <c r="A1837" s="0" t="s">
        <v>11779</v>
      </c>
      <c r="B1837" s="0" t="s">
        <v>11780</v>
      </c>
      <c r="C1837" s="0" t="s">
        <v>11781</v>
      </c>
      <c r="D1837" s="0" t="s">
        <v>9153</v>
      </c>
      <c r="E1837" s="0" t="n">
        <v>7.4</v>
      </c>
      <c r="F1837" s="0" t="n">
        <v>81</v>
      </c>
      <c r="G1837" s="5" t="n">
        <v>40673</v>
      </c>
      <c r="H1837" s="0" t="s">
        <v>3032</v>
      </c>
      <c r="I1837" s="0" t="s">
        <v>11782</v>
      </c>
      <c r="J1837" s="6" t="n">
        <v>154031</v>
      </c>
      <c r="K1837" s="0" t="s">
        <v>8761</v>
      </c>
      <c r="L1837" s="5" t="n">
        <v>40571</v>
      </c>
      <c r="M1837" s="0" t="s">
        <v>51</v>
      </c>
      <c r="N1837" s="0" t="s">
        <v>394</v>
      </c>
      <c r="O1837" s="0" t="s">
        <v>11783</v>
      </c>
      <c r="P1837" s="0" t="s">
        <v>11784</v>
      </c>
      <c r="Q1837" s="0" t="n">
        <f aca="false">LOOKUP(A1837,'budget_gross.tsv'!A$2:A$8468,'budget_gross.tsv'!B$2:B$8468)</f>
        <v>3500000</v>
      </c>
      <c r="R1837" s="0" t="n">
        <f aca="false">LOOKUP(A1837,'budget_gross.tsv'!A$2:A$8468,'budget_gross.tsv'!C$2:C$8468)</f>
        <v>9737892</v>
      </c>
      <c r="S1837" s="1" t="n">
        <f aca="false">R1837-Q1837</f>
        <v>6237892</v>
      </c>
      <c r="T1837" s="2" t="n">
        <f aca="false">Q1837 * 1.09</f>
        <v>3815000</v>
      </c>
      <c r="U1837" s="2" t="n">
        <f aca="false">R1837 * 1.09</f>
        <v>10614302.28</v>
      </c>
      <c r="V1837" s="2" t="n">
        <f aca="false">S1837 * 1.09</f>
        <v>6799302.28</v>
      </c>
      <c r="W1837" s="1" t="n">
        <f aca="false">R1837/Q1837</f>
        <v>2.78225485714286</v>
      </c>
      <c r="X1837" s="3" t="n">
        <v>3</v>
      </c>
    </row>
    <row r="1838" customFormat="false" ht="15" hidden="false" customHeight="false" outlineLevel="0" collapsed="false">
      <c r="A1838" s="0" t="s">
        <v>11785</v>
      </c>
      <c r="B1838" s="0" t="s">
        <v>11786</v>
      </c>
      <c r="C1838" s="0" t="s">
        <v>11787</v>
      </c>
      <c r="D1838" s="0" t="s">
        <v>9153</v>
      </c>
      <c r="E1838" s="0" t="n">
        <v>7.6</v>
      </c>
      <c r="F1838" s="0" t="n">
        <v>82</v>
      </c>
      <c r="G1838" s="5" t="n">
        <v>40603</v>
      </c>
      <c r="H1838" s="0" t="s">
        <v>1441</v>
      </c>
      <c r="I1838" s="0" t="s">
        <v>11788</v>
      </c>
      <c r="J1838" s="6" t="n">
        <v>298014</v>
      </c>
      <c r="K1838" s="0" t="s">
        <v>9201</v>
      </c>
      <c r="L1838" s="5" t="n">
        <v>40571</v>
      </c>
      <c r="M1838" s="0" t="s">
        <v>272</v>
      </c>
      <c r="N1838" s="0" t="s">
        <v>2691</v>
      </c>
      <c r="O1838" s="0" t="s">
        <v>11789</v>
      </c>
      <c r="P1838" s="0" t="s">
        <v>11790</v>
      </c>
      <c r="Q1838" s="0" t="n">
        <f aca="false">LOOKUP(A1838,'budget_gross.tsv'!A$2:A$8468,'budget_gross.tsv'!B$2:B$8468)</f>
        <v>18000000</v>
      </c>
      <c r="R1838" s="0" t="n">
        <f aca="false">LOOKUP(A1838,'budget_gross.tsv'!A$2:A$8468,'budget_gross.tsv'!C$2:C$8468)</f>
        <v>18335230</v>
      </c>
      <c r="S1838" s="1" t="n">
        <f aca="false">R1838-Q1838</f>
        <v>335230</v>
      </c>
      <c r="T1838" s="2" t="n">
        <f aca="false">Q1838 * 1.09</f>
        <v>19620000</v>
      </c>
      <c r="U1838" s="2" t="n">
        <f aca="false">R1838 * 1.09</f>
        <v>19985400.7</v>
      </c>
      <c r="V1838" s="2" t="n">
        <f aca="false">S1838 * 1.09</f>
        <v>365400.7</v>
      </c>
      <c r="W1838" s="1" t="n">
        <f aca="false">R1838/Q1838</f>
        <v>1.01862388888889</v>
      </c>
      <c r="X1838" s="3" t="n">
        <v>2</v>
      </c>
    </row>
    <row r="1839" customFormat="false" ht="15" hidden="false" customHeight="false" outlineLevel="0" collapsed="false">
      <c r="A1839" s="0" t="s">
        <v>11791</v>
      </c>
      <c r="B1839" s="0" t="s">
        <v>11792</v>
      </c>
      <c r="C1839" s="0" t="s">
        <v>11793</v>
      </c>
      <c r="D1839" s="0" t="s">
        <v>9153</v>
      </c>
      <c r="E1839" s="0" t="n">
        <v>6.6</v>
      </c>
      <c r="F1839" s="0" t="n">
        <v>49</v>
      </c>
      <c r="G1839" s="5" t="n">
        <v>40680</v>
      </c>
      <c r="H1839" s="0" t="s">
        <v>2755</v>
      </c>
      <c r="I1839" s="0" t="s">
        <v>11794</v>
      </c>
      <c r="J1839" s="6" t="n">
        <v>128777</v>
      </c>
      <c r="K1839" s="0" t="s">
        <v>11795</v>
      </c>
      <c r="L1839" s="5" t="n">
        <v>40571</v>
      </c>
      <c r="M1839" s="0" t="s">
        <v>98</v>
      </c>
      <c r="N1839" s="0" t="s">
        <v>817</v>
      </c>
      <c r="O1839" s="0" t="s">
        <v>90</v>
      </c>
      <c r="P1839" s="0" t="s">
        <v>11796</v>
      </c>
      <c r="Q1839" s="0" t="n">
        <f aca="false">LOOKUP(A1839,'budget_gross.tsv'!A$2:A$8468,'budget_gross.tsv'!B$2:B$8468)</f>
        <v>40000000</v>
      </c>
      <c r="R1839" s="0" t="n">
        <f aca="false">LOOKUP(A1839,'budget_gross.tsv'!A$2:A$8468,'budget_gross.tsv'!C$2:C$8468)</f>
        <v>29121498</v>
      </c>
      <c r="S1839" s="1" t="n">
        <f aca="false">R1839-Q1839</f>
        <v>-10878502</v>
      </c>
      <c r="T1839" s="2" t="n">
        <f aca="false">Q1839 * 1.09</f>
        <v>43600000</v>
      </c>
      <c r="U1839" s="2" t="n">
        <f aca="false">R1839 * 1.09</f>
        <v>31742432.82</v>
      </c>
      <c r="V1839" s="2" t="n">
        <f aca="false">S1839 * 1.09</f>
        <v>-11857567.18</v>
      </c>
      <c r="W1839" s="1" t="n">
        <f aca="false">R1839/Q1839</f>
        <v>0.72803745</v>
      </c>
      <c r="X1839" s="3" t="n">
        <v>1</v>
      </c>
    </row>
    <row r="1840" customFormat="false" ht="15" hidden="false" customHeight="false" outlineLevel="0" collapsed="false">
      <c r="A1840" s="0" t="s">
        <v>11797</v>
      </c>
      <c r="B1840" s="0" t="s">
        <v>11798</v>
      </c>
      <c r="C1840" s="0" t="s">
        <v>11799</v>
      </c>
      <c r="D1840" s="0" t="s">
        <v>9153</v>
      </c>
      <c r="E1840" s="0" t="n">
        <v>5.9</v>
      </c>
      <c r="F1840" s="0" t="n">
        <v>42</v>
      </c>
      <c r="G1840" s="5" t="n">
        <v>40701</v>
      </c>
      <c r="H1840" s="0" t="s">
        <v>86</v>
      </c>
      <c r="I1840" s="0" t="s">
        <v>11800</v>
      </c>
      <c r="J1840" s="6" t="n">
        <v>48515</v>
      </c>
      <c r="K1840" s="0" t="s">
        <v>11801</v>
      </c>
      <c r="L1840" s="5" t="n">
        <v>40578</v>
      </c>
      <c r="M1840" s="0" t="s">
        <v>2069</v>
      </c>
      <c r="N1840" s="0" t="s">
        <v>880</v>
      </c>
      <c r="O1840" s="0" t="s">
        <v>781</v>
      </c>
      <c r="P1840" s="0" t="s">
        <v>11802</v>
      </c>
      <c r="Q1840" s="0" t="n">
        <f aca="false">LOOKUP(A1840,'budget_gross.tsv'!A$2:A$8468,'budget_gross.tsv'!B$2:B$8468)</f>
        <v>30000000</v>
      </c>
      <c r="R1840" s="0" t="n">
        <f aca="false">LOOKUP(A1840,'budget_gross.tsv'!A$2:A$8468,'budget_gross.tsv'!C$2:C$8468)</f>
        <v>23070045</v>
      </c>
      <c r="S1840" s="1" t="n">
        <f aca="false">R1840-Q1840</f>
        <v>-6929955</v>
      </c>
      <c r="T1840" s="2" t="n">
        <f aca="false">Q1840 * 1.09</f>
        <v>32700000</v>
      </c>
      <c r="U1840" s="2" t="n">
        <f aca="false">R1840 * 1.09</f>
        <v>25146349.05</v>
      </c>
      <c r="V1840" s="2" t="n">
        <f aca="false">S1840 * 1.09</f>
        <v>-7553650.95</v>
      </c>
      <c r="W1840" s="1" t="n">
        <f aca="false">R1840/Q1840</f>
        <v>0.7690015</v>
      </c>
      <c r="X1840" s="3" t="n">
        <v>1</v>
      </c>
    </row>
    <row r="1841" customFormat="false" ht="15" hidden="false" customHeight="false" outlineLevel="0" collapsed="false">
      <c r="A1841" s="0" t="s">
        <v>11803</v>
      </c>
      <c r="B1841" s="0" t="s">
        <v>11804</v>
      </c>
      <c r="C1841" s="0" t="s">
        <v>11805</v>
      </c>
      <c r="D1841" s="0" t="s">
        <v>9153</v>
      </c>
      <c r="E1841" s="0" t="n">
        <v>6.8</v>
      </c>
      <c r="F1841" s="0" t="n">
        <v>69</v>
      </c>
      <c r="G1841" s="5" t="n">
        <v>40701</v>
      </c>
      <c r="H1841" s="0" t="s">
        <v>2461</v>
      </c>
      <c r="I1841" s="0" t="s">
        <v>11806</v>
      </c>
      <c r="J1841" s="6" t="n">
        <v>38431</v>
      </c>
      <c r="K1841" s="0" t="s">
        <v>11807</v>
      </c>
      <c r="L1841" s="5" t="n">
        <v>40585</v>
      </c>
      <c r="M1841" s="0" t="s">
        <v>313</v>
      </c>
      <c r="N1841" s="0" t="s">
        <v>446</v>
      </c>
      <c r="O1841" s="0" t="s">
        <v>463</v>
      </c>
      <c r="P1841" s="0" t="s">
        <v>11808</v>
      </c>
      <c r="Q1841" s="0" t="n">
        <f aca="false">LOOKUP(A1841,'budget_gross.tsv'!A$2:A$8468,'budget_gross.tsv'!B$2:B$8468)</f>
        <v>15000000</v>
      </c>
      <c r="R1841" s="0" t="n">
        <f aca="false">LOOKUP(A1841,'budget_gross.tsv'!A$2:A$8468,'budget_gross.tsv'!C$2:C$8468)</f>
        <v>4439063</v>
      </c>
      <c r="S1841" s="1" t="n">
        <f aca="false">R1841-Q1841</f>
        <v>-10560937</v>
      </c>
      <c r="T1841" s="2" t="n">
        <f aca="false">Q1841 * 1.09</f>
        <v>16350000</v>
      </c>
      <c r="U1841" s="2" t="n">
        <f aca="false">R1841 * 1.09</f>
        <v>4838578.67</v>
      </c>
      <c r="V1841" s="2" t="n">
        <f aca="false">S1841 * 1.09</f>
        <v>-11511421.33</v>
      </c>
      <c r="W1841" s="1" t="n">
        <f aca="false">R1841/Q1841</f>
        <v>0.295937533333333</v>
      </c>
      <c r="X1841" s="3" t="n">
        <v>1</v>
      </c>
    </row>
    <row r="1842" customFormat="false" ht="15" hidden="false" customHeight="false" outlineLevel="0" collapsed="false">
      <c r="A1842" s="0" t="s">
        <v>11809</v>
      </c>
      <c r="B1842" s="0" t="s">
        <v>11810</v>
      </c>
      <c r="C1842" s="0" t="s">
        <v>11811</v>
      </c>
      <c r="D1842" s="0" t="s">
        <v>9153</v>
      </c>
      <c r="E1842" s="0" t="n">
        <v>7.3</v>
      </c>
      <c r="F1842" s="0" t="n">
        <v>67</v>
      </c>
      <c r="G1842" s="5" t="n">
        <v>40722</v>
      </c>
      <c r="H1842" s="0" t="s">
        <v>5171</v>
      </c>
      <c r="I1842" s="0" t="s">
        <v>11812</v>
      </c>
      <c r="J1842" s="6" t="n">
        <v>21924</v>
      </c>
      <c r="K1842" s="0" t="s">
        <v>11813</v>
      </c>
      <c r="L1842" s="5" t="n">
        <v>40592</v>
      </c>
      <c r="M1842" s="0" t="s">
        <v>445</v>
      </c>
      <c r="N1842" s="0" t="s">
        <v>356</v>
      </c>
      <c r="O1842" s="0" t="s">
        <v>11814</v>
      </c>
      <c r="P1842" s="0" t="s">
        <v>11815</v>
      </c>
      <c r="Q1842" s="0" t="n">
        <f aca="false">LOOKUP(A1842,'budget_gross.tsv'!A$2:A$8468,'budget_gross.tsv'!B$2:B$8468)</f>
        <v>7502560</v>
      </c>
      <c r="R1842" s="0" t="n">
        <v>4439201</v>
      </c>
      <c r="S1842" s="1" t="n">
        <f aca="false">R1842-Q1842</f>
        <v>-3063359</v>
      </c>
      <c r="T1842" s="2" t="n">
        <f aca="false">Q1842 * 1.09</f>
        <v>8177790.4</v>
      </c>
      <c r="U1842" s="2" t="n">
        <f aca="false">R1842 * 1.09</f>
        <v>4838729.09</v>
      </c>
      <c r="V1842" s="2" t="n">
        <f aca="false">S1842 * 1.09</f>
        <v>-3339061.31</v>
      </c>
      <c r="W1842" s="1" t="n">
        <f aca="false">R1842/Q1842</f>
        <v>0.591691502633768</v>
      </c>
      <c r="X1842" s="3" t="n">
        <v>1</v>
      </c>
    </row>
    <row r="1843" customFormat="false" ht="15" hidden="false" customHeight="false" outlineLevel="0" collapsed="false">
      <c r="A1843" s="0" t="s">
        <v>11816</v>
      </c>
      <c r="B1843" s="0" t="s">
        <v>11817</v>
      </c>
      <c r="C1843" s="0" t="s">
        <v>11818</v>
      </c>
      <c r="D1843" s="0" t="s">
        <v>9153</v>
      </c>
      <c r="E1843" s="0" t="n">
        <v>5.9</v>
      </c>
      <c r="F1843" s="0" t="n">
        <v>45</v>
      </c>
      <c r="G1843" s="5" t="n">
        <v>40708</v>
      </c>
      <c r="H1843" s="0" t="s">
        <v>2273</v>
      </c>
      <c r="I1843" s="0" t="s">
        <v>11819</v>
      </c>
      <c r="J1843" s="6" t="n">
        <v>106811</v>
      </c>
      <c r="K1843" s="0" t="s">
        <v>8027</v>
      </c>
      <c r="L1843" s="5" t="n">
        <v>40599</v>
      </c>
      <c r="M1843" s="0" t="s">
        <v>197</v>
      </c>
      <c r="N1843" s="0" t="s">
        <v>428</v>
      </c>
      <c r="O1843" s="0" t="s">
        <v>28</v>
      </c>
      <c r="P1843" s="0" t="s">
        <v>11820</v>
      </c>
      <c r="Q1843" s="0" t="n">
        <f aca="false">LOOKUP(A1843,'budget_gross.tsv'!A$2:A$8468,'budget_gross.tsv'!B$2:B$8468)</f>
        <v>36000000</v>
      </c>
      <c r="R1843" s="0" t="n">
        <f aca="false">LOOKUP(A1843,'budget_gross.tsv'!A$2:A$8468,'budget_gross.tsv'!C$2:C$8468)</f>
        <v>45060734</v>
      </c>
      <c r="S1843" s="1" t="n">
        <f aca="false">R1843-Q1843</f>
        <v>9060734</v>
      </c>
      <c r="T1843" s="2" t="n">
        <f aca="false">Q1843 * 1.09</f>
        <v>39240000</v>
      </c>
      <c r="U1843" s="2" t="n">
        <f aca="false">R1843 * 1.09</f>
        <v>49116200.06</v>
      </c>
      <c r="V1843" s="2" t="n">
        <f aca="false">S1843 * 1.09</f>
        <v>9876200.06</v>
      </c>
      <c r="W1843" s="1" t="n">
        <f aca="false">R1843/Q1843</f>
        <v>1.25168705555556</v>
      </c>
      <c r="X1843" s="3" t="n">
        <v>2</v>
      </c>
    </row>
    <row r="1844" customFormat="false" ht="15" hidden="false" customHeight="false" outlineLevel="0" collapsed="false">
      <c r="A1844" s="0" t="s">
        <v>11821</v>
      </c>
      <c r="B1844" s="0" t="s">
        <v>11822</v>
      </c>
      <c r="C1844" s="0" t="s">
        <v>11823</v>
      </c>
      <c r="D1844" s="0" t="s">
        <v>9153</v>
      </c>
      <c r="E1844" s="0" t="n">
        <v>5.4</v>
      </c>
      <c r="F1844" s="0" t="n">
        <v>44</v>
      </c>
      <c r="G1844" s="5" t="n">
        <v>40694</v>
      </c>
      <c r="H1844" s="0" t="s">
        <v>2377</v>
      </c>
      <c r="I1844" s="0" t="s">
        <v>11824</v>
      </c>
      <c r="J1844" s="6" t="n">
        <v>84379</v>
      </c>
      <c r="K1844" s="0" t="s">
        <v>10797</v>
      </c>
      <c r="L1844" s="5" t="n">
        <v>40599</v>
      </c>
      <c r="M1844" s="0" t="s">
        <v>313</v>
      </c>
      <c r="N1844" s="0" t="s">
        <v>11825</v>
      </c>
      <c r="O1844" s="0" t="s">
        <v>959</v>
      </c>
      <c r="P1844" s="0" t="s">
        <v>11826</v>
      </c>
      <c r="Q1844" s="0" t="n">
        <f aca="false">LOOKUP(A1844,'budget_gross.tsv'!A$2:A$8468,'budget_gross.tsv'!B$2:B$8468)</f>
        <v>50000000</v>
      </c>
      <c r="R1844" s="0" t="n">
        <f aca="false">LOOKUP(A1844,'budget_gross.tsv'!A$2:A$8468,'budget_gross.tsv'!C$2:C$8468)</f>
        <v>10706786</v>
      </c>
      <c r="S1844" s="1" t="n">
        <f aca="false">R1844-Q1844</f>
        <v>-39293214</v>
      </c>
      <c r="T1844" s="2" t="n">
        <f aca="false">Q1844 * 1.09</f>
        <v>54500000</v>
      </c>
      <c r="U1844" s="2" t="n">
        <f aca="false">R1844 * 1.09</f>
        <v>11670396.74</v>
      </c>
      <c r="V1844" s="2" t="n">
        <f aca="false">S1844 * 1.09</f>
        <v>-42829603.26</v>
      </c>
      <c r="W1844" s="1" t="n">
        <f aca="false">R1844/Q1844</f>
        <v>0.21413572</v>
      </c>
      <c r="X1844" s="3" t="n">
        <v>1</v>
      </c>
    </row>
    <row r="1845" customFormat="false" ht="15" hidden="false" customHeight="false" outlineLevel="0" collapsed="false">
      <c r="A1845" s="0" t="s">
        <v>11827</v>
      </c>
      <c r="B1845" s="0" t="s">
        <v>11828</v>
      </c>
      <c r="C1845" s="0" t="s">
        <v>11829</v>
      </c>
      <c r="D1845" s="0" t="s">
        <v>9153</v>
      </c>
      <c r="E1845" s="0" t="n">
        <v>6.3</v>
      </c>
      <c r="F1845" s="0" t="n">
        <v>42</v>
      </c>
      <c r="G1845" s="5" t="n">
        <v>40743</v>
      </c>
      <c r="H1845" s="0" t="s">
        <v>3003</v>
      </c>
      <c r="I1845" s="0" t="s">
        <v>11830</v>
      </c>
      <c r="J1845" s="6" t="n">
        <v>45447</v>
      </c>
      <c r="K1845" s="0" t="s">
        <v>7940</v>
      </c>
      <c r="L1845" s="5" t="n">
        <v>40606</v>
      </c>
      <c r="M1845" s="0" t="s">
        <v>42</v>
      </c>
      <c r="N1845" s="0" t="s">
        <v>437</v>
      </c>
      <c r="O1845" s="0" t="s">
        <v>90</v>
      </c>
      <c r="P1845" s="0" t="s">
        <v>11831</v>
      </c>
      <c r="Q1845" s="0" t="n">
        <f aca="false">LOOKUP(A1845,'budget_gross.tsv'!A$2:A$8468,'budget_gross.tsv'!B$2:B$8468)</f>
        <v>23000000</v>
      </c>
      <c r="R1845" s="0" t="n">
        <f aca="false">LOOKUP(A1845,'budget_gross.tsv'!A$2:A$8468,'budget_gross.tsv'!C$2:C$8468)</f>
        <v>6923891</v>
      </c>
      <c r="S1845" s="1" t="n">
        <f aca="false">R1845-Q1845</f>
        <v>-16076109</v>
      </c>
      <c r="T1845" s="2" t="n">
        <f aca="false">Q1845 * 1.09</f>
        <v>25070000</v>
      </c>
      <c r="U1845" s="2" t="n">
        <f aca="false">R1845 * 1.09</f>
        <v>7547041.19</v>
      </c>
      <c r="V1845" s="2" t="n">
        <f aca="false">S1845 * 1.09</f>
        <v>-17522958.81</v>
      </c>
      <c r="W1845" s="1" t="n">
        <f aca="false">R1845/Q1845</f>
        <v>0.301038739130435</v>
      </c>
      <c r="X1845" s="3" t="n">
        <v>1</v>
      </c>
    </row>
    <row r="1846" customFormat="false" ht="15" hidden="false" customHeight="false" outlineLevel="0" collapsed="false">
      <c r="A1846" s="0" t="s">
        <v>11832</v>
      </c>
      <c r="B1846" s="0" t="s">
        <v>11833</v>
      </c>
      <c r="C1846" s="0" t="s">
        <v>11834</v>
      </c>
      <c r="D1846" s="0" t="s">
        <v>9153</v>
      </c>
      <c r="E1846" s="0" t="n">
        <v>5.6</v>
      </c>
      <c r="F1846" s="0" t="n">
        <v>48</v>
      </c>
      <c r="G1846" s="5" t="n">
        <v>41079</v>
      </c>
      <c r="H1846" s="0" t="s">
        <v>969</v>
      </c>
      <c r="I1846" s="0" t="s">
        <v>11835</v>
      </c>
      <c r="J1846" s="6" t="n">
        <v>1450</v>
      </c>
      <c r="K1846" s="0" t="s">
        <v>11836</v>
      </c>
      <c r="L1846" s="5" t="n">
        <v>40615</v>
      </c>
      <c r="M1846" s="0" t="s">
        <v>1014</v>
      </c>
      <c r="N1846" s="0" t="s">
        <v>376</v>
      </c>
      <c r="O1846" s="0" t="s">
        <v>90</v>
      </c>
      <c r="P1846" s="0" t="s">
        <v>11837</v>
      </c>
      <c r="Q1846" s="0" t="n">
        <f aca="false">LOOKUP(A1846,'budget_gross.tsv'!A$2:A$8468,'budget_gross.tsv'!B$2:B$8468)</f>
        <v>60000</v>
      </c>
      <c r="R1846" s="0" t="n">
        <f aca="false">LOOKUP(A1846,'budget_gross.tsv'!A$2:A$8468,'budget_gross.tsv'!C$2:C$8468)</f>
        <v>40557</v>
      </c>
      <c r="S1846" s="1" t="n">
        <f aca="false">R1846-Q1846</f>
        <v>-19443</v>
      </c>
      <c r="T1846" s="2" t="n">
        <f aca="false">Q1846 * 1.09</f>
        <v>65400</v>
      </c>
      <c r="U1846" s="2" t="n">
        <f aca="false">R1846 * 1.09</f>
        <v>44207.13</v>
      </c>
      <c r="V1846" s="2" t="n">
        <f aca="false">S1846 * 1.09</f>
        <v>-21192.87</v>
      </c>
      <c r="W1846" s="1" t="n">
        <f aca="false">R1846/Q1846</f>
        <v>0.67595</v>
      </c>
      <c r="X1846" s="3" t="n">
        <v>1</v>
      </c>
    </row>
    <row r="1847" customFormat="false" ht="15" hidden="false" customHeight="false" outlineLevel="0" collapsed="false">
      <c r="A1847" s="0" t="s">
        <v>11838</v>
      </c>
      <c r="B1847" s="0" t="s">
        <v>11839</v>
      </c>
      <c r="C1847" s="0" t="s">
        <v>11840</v>
      </c>
      <c r="D1847" s="0" t="s">
        <v>9153</v>
      </c>
      <c r="E1847" s="0" t="n">
        <v>7.3</v>
      </c>
      <c r="F1847" s="0" t="n">
        <v>63</v>
      </c>
      <c r="G1847" s="5" t="n">
        <v>40736</v>
      </c>
      <c r="H1847" s="0" t="s">
        <v>2878</v>
      </c>
      <c r="I1847" s="0" t="s">
        <v>11841</v>
      </c>
      <c r="J1847" s="6" t="n">
        <v>182243</v>
      </c>
      <c r="K1847" s="0" t="s">
        <v>11842</v>
      </c>
      <c r="L1847" s="5" t="n">
        <v>40620</v>
      </c>
      <c r="M1847" s="0" t="s">
        <v>355</v>
      </c>
      <c r="N1847" s="0" t="s">
        <v>4949</v>
      </c>
      <c r="O1847" s="0" t="s">
        <v>90</v>
      </c>
      <c r="P1847" s="0" t="s">
        <v>11843</v>
      </c>
      <c r="Q1847" s="0" t="n">
        <f aca="false">LOOKUP(A1847,'budget_gross.tsv'!A$2:A$8468,'budget_gross.tsv'!B$2:B$8468)</f>
        <v>40000000</v>
      </c>
      <c r="R1847" s="0" t="n">
        <f aca="false">LOOKUP(A1847,'budget_gross.tsv'!A$2:A$8468,'budget_gross.tsv'!C$2:C$8468)</f>
        <v>58009200</v>
      </c>
      <c r="S1847" s="1" t="n">
        <f aca="false">R1847-Q1847</f>
        <v>18009200</v>
      </c>
      <c r="T1847" s="2" t="n">
        <f aca="false">Q1847 * 1.09</f>
        <v>43600000</v>
      </c>
      <c r="U1847" s="2" t="n">
        <f aca="false">R1847 * 1.09</f>
        <v>63230028</v>
      </c>
      <c r="V1847" s="2" t="n">
        <f aca="false">S1847 * 1.09</f>
        <v>19630028</v>
      </c>
      <c r="W1847" s="1" t="n">
        <f aca="false">R1847/Q1847</f>
        <v>1.45023</v>
      </c>
      <c r="X1847" s="3" t="n">
        <v>2</v>
      </c>
    </row>
    <row r="1848" customFormat="false" ht="15" hidden="false" customHeight="false" outlineLevel="0" collapsed="false">
      <c r="A1848" s="0" t="s">
        <v>11844</v>
      </c>
      <c r="B1848" s="0" t="s">
        <v>11845</v>
      </c>
      <c r="C1848" s="0" t="s">
        <v>11846</v>
      </c>
      <c r="D1848" s="0" t="s">
        <v>9153</v>
      </c>
      <c r="E1848" s="0" t="n">
        <v>7</v>
      </c>
      <c r="F1848" s="0" t="n">
        <v>57</v>
      </c>
      <c r="G1848" s="5" t="n">
        <v>40764</v>
      </c>
      <c r="H1848" s="0" t="s">
        <v>86</v>
      </c>
      <c r="I1848" s="0" t="s">
        <v>11847</v>
      </c>
      <c r="J1848" s="6" t="n">
        <v>201672</v>
      </c>
      <c r="K1848" s="0" t="s">
        <v>8857</v>
      </c>
      <c r="L1848" s="5" t="n">
        <v>40620</v>
      </c>
      <c r="M1848" s="0" t="s">
        <v>313</v>
      </c>
      <c r="N1848" s="0" t="s">
        <v>2162</v>
      </c>
      <c r="O1848" s="0" t="s">
        <v>707</v>
      </c>
      <c r="P1848" s="0" t="s">
        <v>11848</v>
      </c>
      <c r="Q1848" s="0" t="n">
        <f aca="false">LOOKUP(A1848,'budget_gross.tsv'!A$2:A$8468,'budget_gross.tsv'!B$2:B$8468)</f>
        <v>40000000</v>
      </c>
      <c r="R1848" s="0" t="n">
        <f aca="false">LOOKUP(A1848,'budget_gross.tsv'!A$2:A$8468,'budget_gross.tsv'!C$2:C$8468)</f>
        <v>37412945</v>
      </c>
      <c r="S1848" s="1" t="n">
        <f aca="false">R1848-Q1848</f>
        <v>-2587055</v>
      </c>
      <c r="T1848" s="2" t="n">
        <f aca="false">Q1848 * 1.09</f>
        <v>43600000</v>
      </c>
      <c r="U1848" s="2" t="n">
        <f aca="false">R1848 * 1.09</f>
        <v>40780110.05</v>
      </c>
      <c r="V1848" s="2" t="n">
        <f aca="false">S1848 * 1.09</f>
        <v>-2819889.95</v>
      </c>
      <c r="W1848" s="1" t="n">
        <f aca="false">R1848/Q1848</f>
        <v>0.935323625</v>
      </c>
      <c r="X1848" s="3" t="n">
        <v>1</v>
      </c>
    </row>
    <row r="1849" customFormat="false" ht="15" hidden="false" customHeight="false" outlineLevel="0" collapsed="false">
      <c r="A1849" s="0" t="s">
        <v>11849</v>
      </c>
      <c r="B1849" s="0" t="s">
        <v>11850</v>
      </c>
      <c r="C1849" s="0" t="s">
        <v>11851</v>
      </c>
      <c r="D1849" s="0" t="s">
        <v>9153</v>
      </c>
      <c r="E1849" s="0" t="n">
        <v>5.6</v>
      </c>
      <c r="F1849" s="0" t="n">
        <v>31</v>
      </c>
      <c r="G1849" s="5" t="n">
        <v>40764</v>
      </c>
      <c r="H1849" s="0" t="s">
        <v>86</v>
      </c>
      <c r="I1849" s="0" t="s">
        <v>11852</v>
      </c>
      <c r="J1849" s="6" t="n">
        <v>87906</v>
      </c>
      <c r="K1849" s="0" t="s">
        <v>8238</v>
      </c>
      <c r="L1849" s="5" t="n">
        <v>40641</v>
      </c>
      <c r="M1849" s="0" t="s">
        <v>165</v>
      </c>
      <c r="N1849" s="0" t="s">
        <v>8990</v>
      </c>
      <c r="O1849" s="0" t="s">
        <v>189</v>
      </c>
      <c r="P1849" s="0" t="s">
        <v>11853</v>
      </c>
      <c r="Q1849" s="0" t="n">
        <f aca="false">LOOKUP(A1849,'budget_gross.tsv'!A$2:A$8468,'budget_gross.tsv'!B$2:B$8468)</f>
        <v>49900000</v>
      </c>
      <c r="R1849" s="0" t="n">
        <f aca="false">LOOKUP(A1849,'budget_gross.tsv'!A$2:A$8468,'budget_gross.tsv'!C$2:C$8468)</f>
        <v>21596445</v>
      </c>
      <c r="S1849" s="1" t="n">
        <f aca="false">R1849-Q1849</f>
        <v>-28303555</v>
      </c>
      <c r="T1849" s="2" t="n">
        <f aca="false">Q1849 * 1.09</f>
        <v>54391000</v>
      </c>
      <c r="U1849" s="2" t="n">
        <f aca="false">R1849 * 1.09</f>
        <v>23540125.05</v>
      </c>
      <c r="V1849" s="2" t="n">
        <f aca="false">S1849 * 1.09</f>
        <v>-30850874.95</v>
      </c>
      <c r="W1849" s="1" t="n">
        <f aca="false">R1849/Q1849</f>
        <v>0.432794488977956</v>
      </c>
      <c r="X1849" s="3" t="n">
        <v>1</v>
      </c>
    </row>
    <row r="1850" customFormat="false" ht="15" hidden="false" customHeight="false" outlineLevel="0" collapsed="false">
      <c r="A1850" s="0" t="s">
        <v>11854</v>
      </c>
      <c r="B1850" s="0" t="s">
        <v>11855</v>
      </c>
      <c r="C1850" s="0" t="s">
        <v>11856</v>
      </c>
      <c r="D1850" s="0" t="s">
        <v>9153</v>
      </c>
      <c r="E1850" s="0" t="n">
        <v>6.2</v>
      </c>
      <c r="F1850" s="0" t="n">
        <v>52</v>
      </c>
      <c r="G1850" s="5" t="n">
        <v>40820</v>
      </c>
      <c r="H1850" s="0" t="s">
        <v>11857</v>
      </c>
      <c r="I1850" s="0" t="s">
        <v>11858</v>
      </c>
      <c r="J1850" s="6" t="n">
        <v>108550</v>
      </c>
      <c r="K1850" s="0" t="s">
        <v>4727</v>
      </c>
      <c r="L1850" s="5" t="n">
        <v>40648</v>
      </c>
      <c r="M1850" s="0" t="s">
        <v>1652</v>
      </c>
      <c r="N1850" s="0" t="s">
        <v>4412</v>
      </c>
      <c r="O1850" s="0" t="s">
        <v>959</v>
      </c>
      <c r="P1850" s="0" t="s">
        <v>11859</v>
      </c>
      <c r="Q1850" s="0" t="n">
        <f aca="false">LOOKUP(A1850,'budget_gross.tsv'!A$2:A$8468,'budget_gross.tsv'!B$2:B$8468)</f>
        <v>40000000</v>
      </c>
      <c r="R1850" s="0" t="n">
        <f aca="false">LOOKUP(A1850,'budget_gross.tsv'!A$2:A$8468,'budget_gross.tsv'!C$2:C$8468)</f>
        <v>38180928</v>
      </c>
      <c r="S1850" s="1" t="n">
        <f aca="false">R1850-Q1850</f>
        <v>-1819072</v>
      </c>
      <c r="T1850" s="2" t="n">
        <f aca="false">Q1850 * 1.09</f>
        <v>43600000</v>
      </c>
      <c r="U1850" s="2" t="n">
        <f aca="false">R1850 * 1.09</f>
        <v>41617211.52</v>
      </c>
      <c r="V1850" s="2" t="n">
        <f aca="false">S1850 * 1.09</f>
        <v>-1982788.48</v>
      </c>
      <c r="W1850" s="1" t="n">
        <f aca="false">R1850/Q1850</f>
        <v>0.9545232</v>
      </c>
      <c r="X1850" s="3" t="n">
        <v>1</v>
      </c>
    </row>
    <row r="1851" customFormat="false" ht="15" hidden="false" customHeight="false" outlineLevel="0" collapsed="false">
      <c r="A1851" s="0" t="s">
        <v>11860</v>
      </c>
      <c r="B1851" s="0" t="s">
        <v>11861</v>
      </c>
      <c r="C1851" s="0" t="s">
        <v>11862</v>
      </c>
      <c r="D1851" s="0" t="s">
        <v>9153</v>
      </c>
      <c r="E1851" s="0" t="n">
        <v>6</v>
      </c>
      <c r="F1851" s="0" t="n">
        <v>49</v>
      </c>
      <c r="G1851" s="5" t="n">
        <v>41163</v>
      </c>
      <c r="H1851" s="0" t="s">
        <v>3192</v>
      </c>
      <c r="I1851" s="0" t="s">
        <v>11863</v>
      </c>
      <c r="J1851" s="6" t="n">
        <v>7531</v>
      </c>
      <c r="K1851" s="0" t="s">
        <v>11864</v>
      </c>
      <c r="L1851" s="5" t="n">
        <v>40655</v>
      </c>
      <c r="M1851" s="0" t="s">
        <v>879</v>
      </c>
      <c r="N1851" s="0" t="s">
        <v>6779</v>
      </c>
      <c r="O1851" s="0" t="s">
        <v>10335</v>
      </c>
      <c r="P1851" s="0" t="s">
        <v>11865</v>
      </c>
      <c r="Q1851" s="0" t="n">
        <f aca="false">LOOKUP(A1851,'budget_gross.tsv'!A$2:A$8468,'budget_gross.tsv'!B$2:B$8468)</f>
        <v>1100000</v>
      </c>
      <c r="R1851" s="0" t="n">
        <f aca="false">LOOKUP(A1851,'budget_gross.tsv'!A$2:A$8468,'budget_gross.tsv'!C$2:C$8468)</f>
        <v>56129</v>
      </c>
      <c r="S1851" s="1" t="n">
        <f aca="false">R1851-Q1851</f>
        <v>-1043871</v>
      </c>
      <c r="T1851" s="2" t="n">
        <f aca="false">Q1851 * 1.09</f>
        <v>1199000</v>
      </c>
      <c r="U1851" s="2" t="n">
        <f aca="false">R1851 * 1.09</f>
        <v>61180.61</v>
      </c>
      <c r="V1851" s="2" t="n">
        <f aca="false">S1851 * 1.09</f>
        <v>-1137819.39</v>
      </c>
      <c r="W1851" s="1" t="n">
        <f aca="false">R1851/Q1851</f>
        <v>0.0510263636363636</v>
      </c>
      <c r="X1851" s="3" t="n">
        <v>1</v>
      </c>
    </row>
    <row r="1852" customFormat="false" ht="15" hidden="false" customHeight="false" outlineLevel="0" collapsed="false">
      <c r="A1852" s="0" t="s">
        <v>11866</v>
      </c>
      <c r="B1852" s="0" t="s">
        <v>11867</v>
      </c>
      <c r="C1852" s="0" t="s">
        <v>11868</v>
      </c>
      <c r="D1852" s="0" t="s">
        <v>9153</v>
      </c>
      <c r="E1852" s="0" t="n">
        <v>6.9</v>
      </c>
      <c r="F1852" s="0" t="n">
        <v>60</v>
      </c>
      <c r="G1852" s="5" t="n">
        <v>40750</v>
      </c>
      <c r="H1852" s="0" t="s">
        <v>1908</v>
      </c>
      <c r="I1852" s="0" t="s">
        <v>11869</v>
      </c>
      <c r="J1852" s="6" t="n">
        <v>36645</v>
      </c>
      <c r="K1852" s="0" t="s">
        <v>11870</v>
      </c>
      <c r="L1852" s="5" t="n">
        <v>40661</v>
      </c>
      <c r="M1852" s="0" t="s">
        <v>232</v>
      </c>
      <c r="N1852" s="0" t="s">
        <v>4949</v>
      </c>
      <c r="O1852" s="0" t="s">
        <v>189</v>
      </c>
      <c r="P1852" s="0" t="s">
        <v>11871</v>
      </c>
      <c r="Q1852" s="0" t="n">
        <f aca="false">LOOKUP(A1852,'budget_gross.tsv'!A$2:A$8468,'budget_gross.tsv'!B$2:B$8468)</f>
        <v>9500000</v>
      </c>
      <c r="R1852" s="0" t="n">
        <f aca="false">LOOKUP(A1852,'budget_gross.tsv'!A$2:A$8468,'budget_gross.tsv'!C$2:C$8468)</f>
        <v>120016</v>
      </c>
      <c r="S1852" s="1" t="n">
        <f aca="false">R1852-Q1852</f>
        <v>-9379984</v>
      </c>
      <c r="T1852" s="2" t="n">
        <f aca="false">Q1852 * 1.09</f>
        <v>10355000</v>
      </c>
      <c r="U1852" s="2" t="n">
        <f aca="false">R1852 * 1.09</f>
        <v>130817.44</v>
      </c>
      <c r="V1852" s="2" t="n">
        <f aca="false">S1852 * 1.09</f>
        <v>-10224182.56</v>
      </c>
      <c r="W1852" s="1" t="n">
        <f aca="false">R1852/Q1852</f>
        <v>0.0126332631578947</v>
      </c>
      <c r="X1852" s="3" t="n">
        <v>1</v>
      </c>
    </row>
    <row r="1853" customFormat="false" ht="15" hidden="false" customHeight="false" outlineLevel="0" collapsed="false">
      <c r="A1853" s="0" t="s">
        <v>11872</v>
      </c>
      <c r="B1853" s="0" t="s">
        <v>11873</v>
      </c>
      <c r="C1853" s="0" t="s">
        <v>11874</v>
      </c>
      <c r="D1853" s="0" t="s">
        <v>9153</v>
      </c>
      <c r="E1853" s="0" t="n">
        <v>6.8</v>
      </c>
      <c r="F1853" s="0" t="n">
        <v>48</v>
      </c>
      <c r="G1853" s="5" t="n">
        <v>40785</v>
      </c>
      <c r="H1853" s="0" t="s">
        <v>3192</v>
      </c>
      <c r="I1853" s="0" t="s">
        <v>11875</v>
      </c>
      <c r="J1853" s="6" t="n">
        <v>21692</v>
      </c>
      <c r="K1853" s="0" t="s">
        <v>11876</v>
      </c>
      <c r="L1853" s="5" t="n">
        <v>40670</v>
      </c>
      <c r="M1853" s="0" t="s">
        <v>98</v>
      </c>
      <c r="N1853" s="0" t="s">
        <v>5021</v>
      </c>
      <c r="O1853" s="0" t="s">
        <v>698</v>
      </c>
      <c r="P1853" s="0" t="s">
        <v>11877</v>
      </c>
      <c r="Q1853" s="0" t="n">
        <f aca="false">LOOKUP(A1853,'budget_gross.tsv'!A$2:A$8468,'budget_gross.tsv'!B$2:B$8468)</f>
        <v>500000</v>
      </c>
      <c r="R1853" s="0" t="n">
        <f aca="false">LOOKUP(A1853,'budget_gross.tsv'!A$2:A$8468,'budget_gross.tsv'!C$2:C$8468)</f>
        <v>48430</v>
      </c>
      <c r="S1853" s="1" t="n">
        <f aca="false">R1853-Q1853</f>
        <v>-451570</v>
      </c>
      <c r="T1853" s="2" t="n">
        <f aca="false">Q1853 * 1.09</f>
        <v>545000</v>
      </c>
      <c r="U1853" s="2" t="n">
        <f aca="false">R1853 * 1.09</f>
        <v>52788.7</v>
      </c>
      <c r="V1853" s="2" t="n">
        <f aca="false">S1853 * 1.09</f>
        <v>-492211.3</v>
      </c>
      <c r="W1853" s="1" t="n">
        <f aca="false">R1853/Q1853</f>
        <v>0.09686</v>
      </c>
      <c r="X1853" s="3" t="n">
        <v>1</v>
      </c>
    </row>
    <row r="1854" customFormat="false" ht="15" hidden="false" customHeight="false" outlineLevel="0" collapsed="false">
      <c r="A1854" s="0" t="s">
        <v>11878</v>
      </c>
      <c r="B1854" s="0" t="s">
        <v>11879</v>
      </c>
      <c r="C1854" s="0" t="s">
        <v>11880</v>
      </c>
      <c r="D1854" s="0" t="s">
        <v>9153</v>
      </c>
      <c r="E1854" s="0" t="n">
        <v>6.8</v>
      </c>
      <c r="F1854" s="0" t="n">
        <v>75</v>
      </c>
      <c r="G1854" s="5" t="n">
        <v>40806</v>
      </c>
      <c r="H1854" s="0" t="s">
        <v>39</v>
      </c>
      <c r="I1854" s="0" t="s">
        <v>11881</v>
      </c>
      <c r="J1854" s="6" t="n">
        <v>228215</v>
      </c>
      <c r="K1854" s="0" t="s">
        <v>8670</v>
      </c>
      <c r="L1854" s="5" t="n">
        <v>40676</v>
      </c>
      <c r="M1854" s="0" t="s">
        <v>1987</v>
      </c>
      <c r="N1854" s="0" t="s">
        <v>428</v>
      </c>
      <c r="O1854" s="0" t="s">
        <v>9736</v>
      </c>
      <c r="P1854" s="0" t="s">
        <v>11882</v>
      </c>
      <c r="Q1854" s="0" t="n">
        <f aca="false">LOOKUP(A1854,'budget_gross.tsv'!A$2:A$8468,'budget_gross.tsv'!B$2:B$8468)</f>
        <v>32500000</v>
      </c>
      <c r="R1854" s="0" t="n">
        <f aca="false">LOOKUP(A1854,'budget_gross.tsv'!A$2:A$8468,'budget_gross.tsv'!C$2:C$8468)</f>
        <v>169106725</v>
      </c>
      <c r="S1854" s="1" t="n">
        <f aca="false">R1854-Q1854</f>
        <v>136606725</v>
      </c>
      <c r="T1854" s="2" t="n">
        <f aca="false">Q1854 * 1.09</f>
        <v>35425000</v>
      </c>
      <c r="U1854" s="2" t="n">
        <f aca="false">R1854 * 1.09</f>
        <v>184326330.25</v>
      </c>
      <c r="V1854" s="2" t="n">
        <f aca="false">S1854 * 1.09</f>
        <v>148901330.25</v>
      </c>
      <c r="W1854" s="1" t="n">
        <f aca="false">R1854/Q1854</f>
        <v>5.20328384615385</v>
      </c>
      <c r="X1854" s="3" t="n">
        <v>4</v>
      </c>
    </row>
    <row r="1855" customFormat="false" ht="15" hidden="false" customHeight="false" outlineLevel="0" collapsed="false">
      <c r="A1855" s="0" t="s">
        <v>11883</v>
      </c>
      <c r="B1855" s="0" t="s">
        <v>11884</v>
      </c>
      <c r="C1855" s="0" t="s">
        <v>11885</v>
      </c>
      <c r="D1855" s="0" t="s">
        <v>9153</v>
      </c>
      <c r="E1855" s="0" t="n">
        <v>6.6</v>
      </c>
      <c r="F1855" s="0" t="n">
        <v>75</v>
      </c>
      <c r="G1855" s="5" t="n">
        <v>40841</v>
      </c>
      <c r="H1855" s="0" t="s">
        <v>4896</v>
      </c>
      <c r="I1855" s="0" t="s">
        <v>11886</v>
      </c>
      <c r="J1855" s="6" t="n">
        <v>87344</v>
      </c>
      <c r="K1855" s="0" t="s">
        <v>11887</v>
      </c>
      <c r="L1855" s="5" t="n">
        <v>40676</v>
      </c>
      <c r="M1855" s="0" t="s">
        <v>305</v>
      </c>
      <c r="N1855" s="0" t="s">
        <v>4406</v>
      </c>
      <c r="O1855" s="0" t="s">
        <v>11888</v>
      </c>
      <c r="P1855" s="0" t="s">
        <v>11889</v>
      </c>
      <c r="Q1855" s="0" t="n">
        <f aca="false">LOOKUP(A1855,'budget_gross.tsv'!A$2:A$8468,'budget_gross.tsv'!B$2:B$8468)</f>
        <v>13000000</v>
      </c>
      <c r="R1855" s="0" t="n">
        <f aca="false">LOOKUP(A1855,'budget_gross.tsv'!A$2:A$8468,'budget_gross.tsv'!C$2:C$8468)</f>
        <v>1024175</v>
      </c>
      <c r="S1855" s="1" t="n">
        <f aca="false">R1855-Q1855</f>
        <v>-11975825</v>
      </c>
      <c r="T1855" s="2" t="n">
        <f aca="false">Q1855 * 1.09</f>
        <v>14170000</v>
      </c>
      <c r="U1855" s="2" t="n">
        <f aca="false">R1855 * 1.09</f>
        <v>1116350.75</v>
      </c>
      <c r="V1855" s="2" t="n">
        <f aca="false">S1855 * 1.09</f>
        <v>-13053649.25</v>
      </c>
      <c r="W1855" s="1" t="n">
        <f aca="false">R1855/Q1855</f>
        <v>0.0787826923076923</v>
      </c>
      <c r="X1855" s="3" t="n">
        <v>1</v>
      </c>
    </row>
    <row r="1856" customFormat="false" ht="15" hidden="false" customHeight="false" outlineLevel="0" collapsed="false">
      <c r="A1856" s="0" t="s">
        <v>11890</v>
      </c>
      <c r="B1856" s="0" t="s">
        <v>11891</v>
      </c>
      <c r="C1856" s="0" t="s">
        <v>11892</v>
      </c>
      <c r="D1856" s="0" t="s">
        <v>9153</v>
      </c>
      <c r="E1856" s="0" t="n">
        <v>6.5</v>
      </c>
      <c r="F1856" s="0" t="n">
        <v>44</v>
      </c>
      <c r="G1856" s="5" t="n">
        <v>40883</v>
      </c>
      <c r="H1856" s="0" t="s">
        <v>2273</v>
      </c>
      <c r="I1856" s="0" t="s">
        <v>10994</v>
      </c>
      <c r="J1856" s="6" t="n">
        <v>394650</v>
      </c>
      <c r="K1856" s="0" t="s">
        <v>9507</v>
      </c>
      <c r="L1856" s="5" t="n">
        <v>40689</v>
      </c>
      <c r="M1856" s="0" t="s">
        <v>165</v>
      </c>
      <c r="N1856" s="0" t="s">
        <v>8509</v>
      </c>
      <c r="O1856" s="0" t="s">
        <v>11893</v>
      </c>
      <c r="P1856" s="0" t="s">
        <v>11894</v>
      </c>
      <c r="Q1856" s="0" t="n">
        <f aca="false">LOOKUP(A1856,'budget_gross.tsv'!A$2:A$8468,'budget_gross.tsv'!B$2:B$8468)</f>
        <v>80000000</v>
      </c>
      <c r="R1856" s="0" t="n">
        <f aca="false">LOOKUP(A1856,'budget_gross.tsv'!A$2:A$8468,'budget_gross.tsv'!C$2:C$8468)</f>
        <v>254464305</v>
      </c>
      <c r="S1856" s="1" t="n">
        <f aca="false">R1856-Q1856</f>
        <v>174464305</v>
      </c>
      <c r="T1856" s="2" t="n">
        <f aca="false">Q1856 * 1.09</f>
        <v>87200000</v>
      </c>
      <c r="U1856" s="2" t="n">
        <f aca="false">R1856 * 1.09</f>
        <v>277366092.45</v>
      </c>
      <c r="V1856" s="2" t="n">
        <f aca="false">S1856 * 1.09</f>
        <v>190166092.45</v>
      </c>
      <c r="W1856" s="1" t="n">
        <f aca="false">R1856/Q1856</f>
        <v>3.1808038125</v>
      </c>
      <c r="X1856" s="3" t="n">
        <v>3</v>
      </c>
    </row>
    <row r="1857" customFormat="false" ht="15" hidden="false" customHeight="false" outlineLevel="0" collapsed="false">
      <c r="A1857" s="0" t="s">
        <v>11895</v>
      </c>
      <c r="B1857" s="0" t="s">
        <v>11896</v>
      </c>
      <c r="C1857" s="0" t="s">
        <v>11897</v>
      </c>
      <c r="D1857" s="0" t="s">
        <v>9153</v>
      </c>
      <c r="E1857" s="0" t="n">
        <v>6.6</v>
      </c>
      <c r="F1857" s="0" t="n">
        <v>34</v>
      </c>
      <c r="G1857" s="5" t="n">
        <v>40813</v>
      </c>
      <c r="H1857" s="0" t="s">
        <v>391</v>
      </c>
      <c r="I1857" s="0" t="s">
        <v>11898</v>
      </c>
      <c r="J1857" s="6" t="n">
        <v>16382</v>
      </c>
      <c r="K1857" s="0" t="s">
        <v>11899</v>
      </c>
      <c r="L1857" s="5" t="n">
        <v>40689</v>
      </c>
      <c r="M1857" s="0" t="s">
        <v>133</v>
      </c>
      <c r="N1857" s="0" t="s">
        <v>895</v>
      </c>
      <c r="O1857" s="0" t="s">
        <v>90</v>
      </c>
      <c r="P1857" s="0" t="s">
        <v>11900</v>
      </c>
      <c r="Q1857" s="0" t="n">
        <f aca="false">LOOKUP(A1857,'budget_gross.tsv'!A$2:A$8468,'budget_gross.tsv'!B$2:B$8468)</f>
        <v>10000000</v>
      </c>
      <c r="R1857" s="0" t="n">
        <f aca="false">LOOKUP(A1857,'budget_gross.tsv'!A$2:A$8468,'budget_gross.tsv'!C$2:C$8468)</f>
        <v>5176</v>
      </c>
      <c r="S1857" s="1" t="n">
        <f aca="false">R1857-Q1857</f>
        <v>-9994824</v>
      </c>
      <c r="T1857" s="2" t="n">
        <f aca="false">Q1857 * 1.09</f>
        <v>10900000</v>
      </c>
      <c r="U1857" s="2" t="n">
        <f aca="false">R1857 * 1.09</f>
        <v>5641.84</v>
      </c>
      <c r="V1857" s="2" t="n">
        <f aca="false">S1857 * 1.09</f>
        <v>-10894358.16</v>
      </c>
      <c r="W1857" s="1" t="n">
        <f aca="false">R1857/Q1857</f>
        <v>0.0005176</v>
      </c>
      <c r="X1857" s="3" t="n">
        <v>1</v>
      </c>
    </row>
    <row r="1858" customFormat="false" ht="15" hidden="false" customHeight="false" outlineLevel="0" collapsed="false">
      <c r="A1858" s="0" t="s">
        <v>11901</v>
      </c>
      <c r="B1858" s="0" t="s">
        <v>11902</v>
      </c>
      <c r="C1858" s="0" t="s">
        <v>11903</v>
      </c>
      <c r="D1858" s="0" t="s">
        <v>9153</v>
      </c>
      <c r="E1858" s="0" t="n">
        <v>5.6</v>
      </c>
      <c r="F1858" s="0" t="n">
        <v>31</v>
      </c>
      <c r="G1858" s="5" t="n">
        <v>40876</v>
      </c>
      <c r="H1858" s="0" t="s">
        <v>4903</v>
      </c>
      <c r="I1858" s="0" t="s">
        <v>11904</v>
      </c>
      <c r="J1858" s="6" t="n">
        <v>12536</v>
      </c>
      <c r="K1858" s="0" t="s">
        <v>5536</v>
      </c>
      <c r="L1858" s="5" t="n">
        <v>40700</v>
      </c>
      <c r="M1858" s="0" t="s">
        <v>756</v>
      </c>
      <c r="N1858" s="0" t="s">
        <v>11905</v>
      </c>
      <c r="O1858" s="0" t="s">
        <v>28</v>
      </c>
      <c r="P1858" s="0" t="s">
        <v>11906</v>
      </c>
      <c r="Q1858" s="0" t="n">
        <f aca="false">LOOKUP(A1858,'budget_gross.tsv'!A$2:A$8468,'budget_gross.tsv'!B$2:B$8468)</f>
        <v>20000000</v>
      </c>
      <c r="R1858" s="0" t="n">
        <f aca="false">LOOKUP(A1858,'budget_gross.tsv'!A$2:A$8468,'budget_gross.tsv'!C$2:C$8468)</f>
        <v>17149</v>
      </c>
      <c r="S1858" s="1" t="n">
        <f aca="false">R1858-Q1858</f>
        <v>-19982851</v>
      </c>
      <c r="T1858" s="2" t="n">
        <f aca="false">Q1858 * 1.09</f>
        <v>21800000</v>
      </c>
      <c r="U1858" s="2" t="n">
        <f aca="false">R1858 * 1.09</f>
        <v>18692.41</v>
      </c>
      <c r="V1858" s="2" t="n">
        <f aca="false">S1858 * 1.09</f>
        <v>-21781307.59</v>
      </c>
      <c r="W1858" s="1" t="n">
        <f aca="false">R1858/Q1858</f>
        <v>0.00085745</v>
      </c>
      <c r="X1858" s="3" t="n">
        <v>1</v>
      </c>
    </row>
    <row r="1859" customFormat="false" ht="15" hidden="false" customHeight="false" outlineLevel="0" collapsed="false">
      <c r="A1859" s="0" t="s">
        <v>11907</v>
      </c>
      <c r="B1859" s="0" t="s">
        <v>11908</v>
      </c>
      <c r="C1859" s="0" t="s">
        <v>11909</v>
      </c>
      <c r="D1859" s="0" t="s">
        <v>9153</v>
      </c>
      <c r="E1859" s="0" t="n">
        <v>6.8</v>
      </c>
      <c r="F1859" s="0" t="n">
        <v>50</v>
      </c>
      <c r="G1859" s="5" t="n">
        <v>40764</v>
      </c>
      <c r="H1859" s="0" t="s">
        <v>1837</v>
      </c>
      <c r="I1859" s="0" t="s">
        <v>11910</v>
      </c>
      <c r="J1859" s="6" t="n">
        <v>65464</v>
      </c>
      <c r="K1859" s="0" t="s">
        <v>7904</v>
      </c>
      <c r="L1859" s="5" t="n">
        <v>40704</v>
      </c>
      <c r="M1859" s="0" t="s">
        <v>214</v>
      </c>
      <c r="N1859" s="0" t="s">
        <v>356</v>
      </c>
      <c r="O1859" s="0" t="s">
        <v>117</v>
      </c>
      <c r="P1859" s="0" t="s">
        <v>11911</v>
      </c>
      <c r="Q1859" s="0" t="n">
        <f aca="false">LOOKUP(A1859,'budget_gross.tsv'!A$2:A$8468,'budget_gross.tsv'!B$2:B$8468)</f>
        <v>2500000</v>
      </c>
      <c r="R1859" s="0" t="n">
        <f aca="false">LOOKUP(A1859,'budget_gross.tsv'!A$2:A$8468,'budget_gross.tsv'!C$2:C$8468)</f>
        <v>322157</v>
      </c>
      <c r="S1859" s="1" t="n">
        <f aca="false">R1859-Q1859</f>
        <v>-2177843</v>
      </c>
      <c r="T1859" s="2" t="n">
        <f aca="false">Q1859 * 1.09</f>
        <v>2725000</v>
      </c>
      <c r="U1859" s="2" t="n">
        <f aca="false">R1859 * 1.09</f>
        <v>351151.13</v>
      </c>
      <c r="V1859" s="2" t="n">
        <f aca="false">S1859 * 1.09</f>
        <v>-2373848.87</v>
      </c>
      <c r="W1859" s="1" t="n">
        <f aca="false">R1859/Q1859</f>
        <v>0.1288628</v>
      </c>
      <c r="X1859" s="3" t="n">
        <v>1</v>
      </c>
    </row>
    <row r="1860" customFormat="false" ht="15" hidden="false" customHeight="false" outlineLevel="0" collapsed="false">
      <c r="A1860" s="0" t="s">
        <v>11912</v>
      </c>
      <c r="B1860" s="0" t="s">
        <v>11913</v>
      </c>
      <c r="C1860" s="0" t="s">
        <v>11914</v>
      </c>
      <c r="D1860" s="0" t="s">
        <v>9153</v>
      </c>
      <c r="E1860" s="0" t="n">
        <v>7.1</v>
      </c>
      <c r="F1860" s="0" t="n">
        <v>45</v>
      </c>
      <c r="G1860" s="5" t="n">
        <v>40799</v>
      </c>
      <c r="H1860" s="0" t="s">
        <v>11915</v>
      </c>
      <c r="I1860" s="0" t="s">
        <v>11916</v>
      </c>
      <c r="J1860" s="6" t="n">
        <v>46032</v>
      </c>
      <c r="K1860" s="0" t="s">
        <v>11917</v>
      </c>
      <c r="L1860" s="5" t="n">
        <v>40719</v>
      </c>
      <c r="M1860" s="0" t="s">
        <v>232</v>
      </c>
      <c r="N1860" s="0" t="s">
        <v>356</v>
      </c>
      <c r="O1860" s="0" t="s">
        <v>781</v>
      </c>
      <c r="P1860" s="0" t="s">
        <v>11918</v>
      </c>
      <c r="Q1860" s="0" t="n">
        <f aca="false">LOOKUP(A1860,'budget_gross.tsv'!A$2:A$8468,'budget_gross.tsv'!B$2:B$8468)</f>
        <v>7000000</v>
      </c>
      <c r="R1860" s="0" t="n">
        <f aca="false">LOOKUP(A1860,'budget_gross.tsv'!A$2:A$8468,'budget_gross.tsv'!C$2:C$8468)</f>
        <v>382946</v>
      </c>
      <c r="S1860" s="1" t="n">
        <f aca="false">R1860-Q1860</f>
        <v>-6617054</v>
      </c>
      <c r="T1860" s="2" t="n">
        <f aca="false">Q1860 * 1.09</f>
        <v>7630000</v>
      </c>
      <c r="U1860" s="2" t="n">
        <f aca="false">R1860 * 1.09</f>
        <v>417411.14</v>
      </c>
      <c r="V1860" s="2" t="n">
        <f aca="false">S1860 * 1.09</f>
        <v>-7212588.86</v>
      </c>
      <c r="W1860" s="1" t="n">
        <f aca="false">R1860/Q1860</f>
        <v>0.0547065714285714</v>
      </c>
      <c r="X1860" s="3" t="n">
        <v>1</v>
      </c>
    </row>
    <row r="1861" customFormat="false" ht="15" hidden="false" customHeight="false" outlineLevel="0" collapsed="false">
      <c r="A1861" s="0" t="s">
        <v>11919</v>
      </c>
      <c r="B1861" s="0" t="s">
        <v>11920</v>
      </c>
      <c r="C1861" s="0" t="s">
        <v>11921</v>
      </c>
      <c r="D1861" s="0" t="s">
        <v>9153</v>
      </c>
      <c r="E1861" s="0" t="n">
        <v>7.3</v>
      </c>
      <c r="F1861" s="0" t="n">
        <v>78</v>
      </c>
      <c r="G1861" s="5" t="n">
        <v>40911</v>
      </c>
      <c r="H1861" s="0" t="s">
        <v>2987</v>
      </c>
      <c r="I1861" s="0" t="s">
        <v>11922</v>
      </c>
      <c r="J1861" s="6" t="n">
        <v>69244</v>
      </c>
      <c r="K1861" s="0" t="s">
        <v>11923</v>
      </c>
      <c r="L1861" s="5" t="n">
        <v>40731</v>
      </c>
      <c r="M1861" s="0" t="s">
        <v>214</v>
      </c>
      <c r="N1861" s="0" t="s">
        <v>11924</v>
      </c>
      <c r="O1861" s="0" t="s">
        <v>11925</v>
      </c>
      <c r="P1861" s="0" t="s">
        <v>11926</v>
      </c>
      <c r="Q1861" s="0" t="n">
        <f aca="false">LOOKUP(A1861,'budget_gross.tsv'!A$2:A$8468,'budget_gross.tsv'!B$2:B$8468)</f>
        <v>6000000</v>
      </c>
      <c r="R1861" s="0" t="n">
        <f aca="false">LOOKUP(A1861,'budget_gross.tsv'!A$2:A$8468,'budget_gross.tsv'!C$2:C$8468)</f>
        <v>5359774</v>
      </c>
      <c r="S1861" s="1" t="n">
        <f aca="false">R1861-Q1861</f>
        <v>-640226</v>
      </c>
      <c r="T1861" s="2" t="n">
        <f aca="false">Q1861 * 1.09</f>
        <v>6540000</v>
      </c>
      <c r="U1861" s="2" t="n">
        <f aca="false">R1861 * 1.09</f>
        <v>5842153.66</v>
      </c>
      <c r="V1861" s="2" t="n">
        <f aca="false">S1861 * 1.09</f>
        <v>-697846.34</v>
      </c>
      <c r="W1861" s="1" t="n">
        <f aca="false">R1861/Q1861</f>
        <v>0.893295666666667</v>
      </c>
      <c r="X1861" s="3" t="n">
        <v>1</v>
      </c>
    </row>
    <row r="1862" customFormat="false" ht="15" hidden="false" customHeight="false" outlineLevel="0" collapsed="false">
      <c r="A1862" s="0" t="s">
        <v>11927</v>
      </c>
      <c r="B1862" s="0" t="s">
        <v>11928</v>
      </c>
      <c r="C1862" s="0" t="s">
        <v>11929</v>
      </c>
      <c r="D1862" s="0" t="s">
        <v>9153</v>
      </c>
      <c r="E1862" s="0" t="n">
        <v>6.5</v>
      </c>
      <c r="F1862" s="0" t="n">
        <v>37</v>
      </c>
      <c r="G1862" s="5" t="n">
        <v>40925</v>
      </c>
      <c r="H1862" s="0" t="s">
        <v>2461</v>
      </c>
      <c r="I1862" s="0" t="s">
        <v>11930</v>
      </c>
      <c r="J1862" s="6" t="n">
        <v>9381</v>
      </c>
      <c r="K1862" s="0" t="s">
        <v>11931</v>
      </c>
      <c r="L1862" s="5" t="n">
        <v>40731</v>
      </c>
      <c r="M1862" s="0" t="s">
        <v>427</v>
      </c>
      <c r="N1862" s="0" t="s">
        <v>356</v>
      </c>
      <c r="O1862" s="0" t="s">
        <v>28</v>
      </c>
      <c r="P1862" s="0" t="s">
        <v>11932</v>
      </c>
      <c r="Q1862" s="0" t="n">
        <f aca="false">LOOKUP(A1862,'budget_gross.tsv'!A$2:A$8468,'budget_gross.tsv'!B$2:B$8468)</f>
        <v>4000000</v>
      </c>
      <c r="R1862" s="0" t="n">
        <f aca="false">LOOKUP(A1862,'budget_gross.tsv'!A$2:A$8468,'budget_gross.tsv'!C$2:C$8468)</f>
        <v>53630</v>
      </c>
      <c r="S1862" s="1" t="n">
        <f aca="false">R1862-Q1862</f>
        <v>-3946370</v>
      </c>
      <c r="T1862" s="2" t="n">
        <f aca="false">Q1862 * 1.09</f>
        <v>4360000</v>
      </c>
      <c r="U1862" s="2" t="n">
        <f aca="false">R1862 * 1.09</f>
        <v>58456.7</v>
      </c>
      <c r="V1862" s="2" t="n">
        <f aca="false">S1862 * 1.09</f>
        <v>-4301543.3</v>
      </c>
      <c r="W1862" s="1" t="n">
        <f aca="false">R1862/Q1862</f>
        <v>0.0134075</v>
      </c>
      <c r="X1862" s="3" t="n">
        <v>1</v>
      </c>
    </row>
    <row r="1863" customFormat="false" ht="15" hidden="false" customHeight="false" outlineLevel="0" collapsed="false">
      <c r="A1863" s="0" t="s">
        <v>11933</v>
      </c>
      <c r="B1863" s="0" t="s">
        <v>11934</v>
      </c>
      <c r="C1863" s="0" t="s">
        <v>11935</v>
      </c>
      <c r="D1863" s="0" t="s">
        <v>9153</v>
      </c>
      <c r="E1863" s="0" t="n">
        <v>6.9</v>
      </c>
      <c r="F1863" s="0" t="n">
        <v>57</v>
      </c>
      <c r="G1863" s="5" t="n">
        <v>40827</v>
      </c>
      <c r="H1863" s="0" t="s">
        <v>2273</v>
      </c>
      <c r="I1863" s="0" t="s">
        <v>11936</v>
      </c>
      <c r="J1863" s="6" t="n">
        <v>369027</v>
      </c>
      <c r="K1863" s="0" t="s">
        <v>5417</v>
      </c>
      <c r="L1863" s="5" t="n">
        <v>40732</v>
      </c>
      <c r="M1863" s="0" t="s">
        <v>375</v>
      </c>
      <c r="N1863" s="0" t="s">
        <v>657</v>
      </c>
      <c r="O1863" s="0" t="s">
        <v>1504</v>
      </c>
      <c r="P1863" s="0" t="s">
        <v>11937</v>
      </c>
      <c r="Q1863" s="0" t="n">
        <f aca="false">LOOKUP(A1863,'budget_gross.tsv'!A$2:A$8468,'budget_gross.tsv'!B$2:B$8468)</f>
        <v>35000000</v>
      </c>
      <c r="R1863" s="0" t="n">
        <f aca="false">LOOKUP(A1863,'budget_gross.tsv'!A$2:A$8468,'budget_gross.tsv'!C$2:C$8468)</f>
        <v>117538559</v>
      </c>
      <c r="S1863" s="1" t="n">
        <f aca="false">R1863-Q1863</f>
        <v>82538559</v>
      </c>
      <c r="T1863" s="2" t="n">
        <f aca="false">Q1863 * 1.09</f>
        <v>38150000</v>
      </c>
      <c r="U1863" s="2" t="n">
        <f aca="false">R1863 * 1.09</f>
        <v>128117029.31</v>
      </c>
      <c r="V1863" s="2" t="n">
        <f aca="false">S1863 * 1.09</f>
        <v>89967029.31</v>
      </c>
      <c r="W1863" s="1" t="n">
        <f aca="false">R1863/Q1863</f>
        <v>3.35824454285714</v>
      </c>
      <c r="X1863" s="3" t="n">
        <v>3</v>
      </c>
    </row>
    <row r="1864" customFormat="false" ht="15" hidden="false" customHeight="false" outlineLevel="0" collapsed="false">
      <c r="A1864" s="0" t="s">
        <v>11938</v>
      </c>
      <c r="B1864" s="0" t="s">
        <v>11939</v>
      </c>
      <c r="C1864" s="0" t="s">
        <v>11940</v>
      </c>
      <c r="D1864" s="0" t="s">
        <v>9153</v>
      </c>
      <c r="E1864" s="0" t="n">
        <v>5.1</v>
      </c>
      <c r="F1864" s="0" t="n">
        <v>36</v>
      </c>
      <c r="G1864" s="5" t="n">
        <v>40960</v>
      </c>
      <c r="H1864" s="0" t="s">
        <v>4903</v>
      </c>
      <c r="I1864" s="0" t="s">
        <v>11941</v>
      </c>
      <c r="J1864" s="6" t="n">
        <v>14915</v>
      </c>
      <c r="K1864" s="0" t="s">
        <v>11942</v>
      </c>
      <c r="L1864" s="5" t="n">
        <v>40733</v>
      </c>
      <c r="M1864" s="0" t="s">
        <v>427</v>
      </c>
      <c r="N1864" s="0" t="s">
        <v>4949</v>
      </c>
      <c r="O1864" s="0" t="s">
        <v>90</v>
      </c>
      <c r="P1864" s="0" t="s">
        <v>11943</v>
      </c>
      <c r="Q1864" s="0" t="n">
        <f aca="false">LOOKUP(A1864,'budget_gross.tsv'!A$2:A$8468,'budget_gross.tsv'!B$2:B$8468)</f>
        <v>15000000</v>
      </c>
      <c r="R1864" s="0" t="n">
        <f aca="false">LOOKUP(A1864,'budget_gross.tsv'!A$2:A$8468,'budget_gross.tsv'!C$2:C$8468)</f>
        <v>28870</v>
      </c>
      <c r="S1864" s="1" t="n">
        <f aca="false">R1864-Q1864</f>
        <v>-14971130</v>
      </c>
      <c r="T1864" s="2" t="n">
        <f aca="false">Q1864 * 1.09</f>
        <v>16350000</v>
      </c>
      <c r="U1864" s="2" t="n">
        <f aca="false">R1864 * 1.09</f>
        <v>31468.3</v>
      </c>
      <c r="V1864" s="2" t="n">
        <f aca="false">S1864 * 1.09</f>
        <v>-16318531.7</v>
      </c>
      <c r="W1864" s="1" t="n">
        <f aca="false">R1864/Q1864</f>
        <v>0.00192466666666667</v>
      </c>
      <c r="X1864" s="3" t="n">
        <v>1</v>
      </c>
    </row>
    <row r="1865" customFormat="false" ht="15" hidden="false" customHeight="false" outlineLevel="0" collapsed="false">
      <c r="A1865" s="0" t="s">
        <v>11944</v>
      </c>
      <c r="B1865" s="0" t="s">
        <v>11945</v>
      </c>
      <c r="C1865" s="0" t="s">
        <v>11946</v>
      </c>
      <c r="D1865" s="0" t="s">
        <v>9153</v>
      </c>
      <c r="E1865" s="0" t="n">
        <v>5.3</v>
      </c>
      <c r="F1865" s="0" t="n">
        <v>35</v>
      </c>
      <c r="G1865" s="5" t="n">
        <v>41170</v>
      </c>
      <c r="H1865" s="0" t="s">
        <v>391</v>
      </c>
      <c r="I1865" s="0" t="s">
        <v>11947</v>
      </c>
      <c r="J1865" s="6" t="n">
        <v>3978</v>
      </c>
      <c r="K1865" s="0" t="s">
        <v>11948</v>
      </c>
      <c r="L1865" s="5" t="n">
        <v>40739</v>
      </c>
      <c r="M1865" s="0" t="s">
        <v>214</v>
      </c>
      <c r="N1865" s="0" t="s">
        <v>683</v>
      </c>
      <c r="O1865" s="0" t="s">
        <v>28</v>
      </c>
      <c r="P1865" s="0" t="s">
        <v>11949</v>
      </c>
      <c r="Q1865" s="0" t="n">
        <f aca="false">LOOKUP(A1865,'budget_gross.tsv'!A$2:A$8468,'budget_gross.tsv'!B$2:B$8468)</f>
        <v>9000000</v>
      </c>
      <c r="R1865" s="0" t="n">
        <f aca="false">LOOKUP(A1865,'budget_gross.tsv'!A$2:A$8468,'budget_gross.tsv'!C$2:C$8468)</f>
        <v>27445</v>
      </c>
      <c r="S1865" s="1" t="n">
        <f aca="false">R1865-Q1865</f>
        <v>-8972555</v>
      </c>
      <c r="T1865" s="2" t="n">
        <f aca="false">Q1865 * 1.09</f>
        <v>9810000</v>
      </c>
      <c r="U1865" s="2" t="n">
        <f aca="false">R1865 * 1.09</f>
        <v>29915.05</v>
      </c>
      <c r="V1865" s="2" t="n">
        <f aca="false">S1865 * 1.09</f>
        <v>-9780084.95</v>
      </c>
      <c r="W1865" s="1" t="n">
        <f aca="false">R1865/Q1865</f>
        <v>0.00304944444444444</v>
      </c>
      <c r="X1865" s="3" t="n">
        <v>1</v>
      </c>
    </row>
    <row r="1866" customFormat="false" ht="15" hidden="false" customHeight="false" outlineLevel="0" collapsed="false">
      <c r="A1866" s="0" t="s">
        <v>11950</v>
      </c>
      <c r="B1866" s="0" t="s">
        <v>11951</v>
      </c>
      <c r="C1866" s="0" t="s">
        <v>11952</v>
      </c>
      <c r="D1866" s="0" t="s">
        <v>9153</v>
      </c>
      <c r="E1866" s="0" t="n">
        <v>6.6</v>
      </c>
      <c r="F1866" s="0" t="n">
        <v>63</v>
      </c>
      <c r="G1866" s="5" t="n">
        <v>40879</v>
      </c>
      <c r="H1866" s="0" t="s">
        <v>7951</v>
      </c>
      <c r="I1866" s="0" t="s">
        <v>11953</v>
      </c>
      <c r="J1866" s="6" t="n">
        <v>286613</v>
      </c>
      <c r="K1866" s="0" t="s">
        <v>6126</v>
      </c>
      <c r="L1866" s="5" t="n">
        <v>40746</v>
      </c>
      <c r="M1866" s="0" t="s">
        <v>347</v>
      </c>
      <c r="N1866" s="0" t="s">
        <v>428</v>
      </c>
      <c r="O1866" s="0" t="s">
        <v>563</v>
      </c>
      <c r="P1866" s="0" t="s">
        <v>11954</v>
      </c>
      <c r="Q1866" s="0" t="n">
        <f aca="false">LOOKUP(A1866,'budget_gross.tsv'!A$2:A$8468,'budget_gross.tsv'!B$2:B$8468)</f>
        <v>35000000</v>
      </c>
      <c r="R1866" s="0" t="n">
        <f aca="false">LOOKUP(A1866,'budget_gross.tsv'!A$2:A$8468,'budget_gross.tsv'!C$2:C$8468)</f>
        <v>55802754</v>
      </c>
      <c r="S1866" s="1" t="n">
        <f aca="false">R1866-Q1866</f>
        <v>20802754</v>
      </c>
      <c r="T1866" s="2" t="n">
        <f aca="false">Q1866 * 1.09</f>
        <v>38150000</v>
      </c>
      <c r="U1866" s="2" t="n">
        <f aca="false">R1866 * 1.09</f>
        <v>60825001.86</v>
      </c>
      <c r="V1866" s="2" t="n">
        <f aca="false">S1866 * 1.09</f>
        <v>22675001.86</v>
      </c>
      <c r="W1866" s="1" t="n">
        <f aca="false">R1866/Q1866</f>
        <v>1.5943644</v>
      </c>
      <c r="X1866" s="3" t="n">
        <v>2</v>
      </c>
    </row>
    <row r="1867" customFormat="false" ht="15" hidden="false" customHeight="false" outlineLevel="0" collapsed="false">
      <c r="A1867" s="0" t="s">
        <v>11955</v>
      </c>
      <c r="B1867" s="0" t="s">
        <v>11956</v>
      </c>
      <c r="C1867" s="0" t="s">
        <v>11957</v>
      </c>
      <c r="D1867" s="0" t="s">
        <v>9153</v>
      </c>
      <c r="E1867" s="0" t="n">
        <v>6.3</v>
      </c>
      <c r="F1867" s="0" t="n">
        <v>39</v>
      </c>
      <c r="G1867" s="5" t="n">
        <v>40855</v>
      </c>
      <c r="H1867" s="0" t="s">
        <v>86</v>
      </c>
      <c r="I1867" s="0" t="s">
        <v>11958</v>
      </c>
      <c r="J1867" s="6" t="n">
        <v>141878</v>
      </c>
      <c r="K1867" s="0" t="s">
        <v>9304</v>
      </c>
      <c r="L1867" s="5" t="n">
        <v>40760</v>
      </c>
      <c r="M1867" s="0" t="s">
        <v>51</v>
      </c>
      <c r="N1867" s="0" t="s">
        <v>4025</v>
      </c>
      <c r="O1867" s="0" t="s">
        <v>90</v>
      </c>
      <c r="P1867" s="0" t="s">
        <v>11959</v>
      </c>
      <c r="Q1867" s="0" t="n">
        <f aca="false">LOOKUP(A1867,'budget_gross.tsv'!A$2:A$8468,'budget_gross.tsv'!B$2:B$8468)</f>
        <v>52000000</v>
      </c>
      <c r="R1867" s="0" t="n">
        <f aca="false">LOOKUP(A1867,'budget_gross.tsv'!A$2:A$8468,'budget_gross.tsv'!C$2:C$8468)</f>
        <v>37081475</v>
      </c>
      <c r="S1867" s="1" t="n">
        <f aca="false">R1867-Q1867</f>
        <v>-14918525</v>
      </c>
      <c r="T1867" s="2" t="n">
        <f aca="false">Q1867 * 1.09</f>
        <v>56680000</v>
      </c>
      <c r="U1867" s="2" t="n">
        <f aca="false">R1867 * 1.09</f>
        <v>40418807.75</v>
      </c>
      <c r="V1867" s="2" t="n">
        <f aca="false">S1867 * 1.09</f>
        <v>-16261192.25</v>
      </c>
      <c r="W1867" s="1" t="n">
        <f aca="false">R1867/Q1867</f>
        <v>0.713105288461538</v>
      </c>
      <c r="X1867" s="3" t="n">
        <v>1</v>
      </c>
    </row>
    <row r="1868" customFormat="false" ht="15" hidden="false" customHeight="false" outlineLevel="0" collapsed="false">
      <c r="A1868" s="0" t="s">
        <v>11960</v>
      </c>
      <c r="B1868" s="0" t="s">
        <v>11961</v>
      </c>
      <c r="C1868" s="0" t="s">
        <v>11962</v>
      </c>
      <c r="D1868" s="0" t="s">
        <v>9153</v>
      </c>
      <c r="E1868" s="0" t="n">
        <v>6.1</v>
      </c>
      <c r="F1868" s="0" t="n">
        <v>49</v>
      </c>
      <c r="G1868" s="5" t="n">
        <v>40876</v>
      </c>
      <c r="H1868" s="0" t="s">
        <v>1397</v>
      </c>
      <c r="I1868" s="0" t="s">
        <v>11963</v>
      </c>
      <c r="J1868" s="6" t="n">
        <v>81199</v>
      </c>
      <c r="K1868" s="0" t="s">
        <v>11126</v>
      </c>
      <c r="L1868" s="5" t="n">
        <v>40767</v>
      </c>
      <c r="M1868" s="0" t="s">
        <v>79</v>
      </c>
      <c r="N1868" s="0" t="s">
        <v>634</v>
      </c>
      <c r="O1868" s="0" t="s">
        <v>28</v>
      </c>
      <c r="P1868" s="0" t="s">
        <v>11964</v>
      </c>
      <c r="Q1868" s="0" t="n">
        <f aca="false">LOOKUP(A1868,'budget_gross.tsv'!A$2:A$8468,'budget_gross.tsv'!B$2:B$8468)</f>
        <v>28000000</v>
      </c>
      <c r="R1868" s="0" t="n">
        <f aca="false">LOOKUP(A1868,'budget_gross.tsv'!A$2:A$8468,'budget_gross.tsv'!C$2:C$8468)</f>
        <v>37053924</v>
      </c>
      <c r="S1868" s="1" t="n">
        <f aca="false">R1868-Q1868</f>
        <v>9053924</v>
      </c>
      <c r="T1868" s="2" t="n">
        <f aca="false">Q1868 * 1.09</f>
        <v>30520000</v>
      </c>
      <c r="U1868" s="2" t="n">
        <f aca="false">R1868 * 1.09</f>
        <v>40388777.16</v>
      </c>
      <c r="V1868" s="2" t="n">
        <f aca="false">S1868 * 1.09</f>
        <v>9868777.16</v>
      </c>
      <c r="W1868" s="1" t="n">
        <f aca="false">R1868/Q1868</f>
        <v>1.32335442857143</v>
      </c>
      <c r="X1868" s="3" t="n">
        <v>2</v>
      </c>
    </row>
    <row r="1869" customFormat="false" ht="15" hidden="false" customHeight="false" outlineLevel="0" collapsed="false">
      <c r="A1869" s="0" t="s">
        <v>11965</v>
      </c>
      <c r="B1869" s="0" t="s">
        <v>11966</v>
      </c>
      <c r="C1869" s="0" t="s">
        <v>11967</v>
      </c>
      <c r="D1869" s="0" t="s">
        <v>9153</v>
      </c>
      <c r="E1869" s="0" t="n">
        <v>5.9</v>
      </c>
      <c r="F1869" s="0" t="n">
        <v>50</v>
      </c>
      <c r="G1869" s="5" t="n">
        <v>40904</v>
      </c>
      <c r="H1869" s="0" t="s">
        <v>3677</v>
      </c>
      <c r="I1869" s="0" t="s">
        <v>11968</v>
      </c>
      <c r="J1869" s="6" t="n">
        <v>88260</v>
      </c>
      <c r="K1869" s="0" t="s">
        <v>7921</v>
      </c>
      <c r="L1869" s="5" t="n">
        <v>40767</v>
      </c>
      <c r="M1869" s="0" t="s">
        <v>60</v>
      </c>
      <c r="N1869" s="0" t="s">
        <v>4788</v>
      </c>
      <c r="O1869" s="0" t="s">
        <v>1630</v>
      </c>
      <c r="P1869" s="0" t="s">
        <v>11969</v>
      </c>
      <c r="Q1869" s="0" t="n">
        <f aca="false">LOOKUP(A1869,'budget_gross.tsv'!A$2:A$8468,'budget_gross.tsv'!B$2:B$8468)</f>
        <v>40000000</v>
      </c>
      <c r="R1869" s="0" t="n">
        <f aca="false">LOOKUP(A1869,'budget_gross.tsv'!A$2:A$8468,'budget_gross.tsv'!C$2:C$8468)</f>
        <v>42587643</v>
      </c>
      <c r="S1869" s="1" t="n">
        <f aca="false">R1869-Q1869</f>
        <v>2587643</v>
      </c>
      <c r="T1869" s="2" t="n">
        <f aca="false">Q1869 * 1.09</f>
        <v>43600000</v>
      </c>
      <c r="U1869" s="2" t="n">
        <f aca="false">R1869 * 1.09</f>
        <v>46420530.87</v>
      </c>
      <c r="V1869" s="2" t="n">
        <f aca="false">S1869 * 1.09</f>
        <v>2820530.87</v>
      </c>
      <c r="W1869" s="1" t="n">
        <f aca="false">R1869/Q1869</f>
        <v>1.064691075</v>
      </c>
      <c r="X1869" s="3" t="n">
        <v>2</v>
      </c>
    </row>
    <row r="1870" customFormat="false" ht="15" hidden="false" customHeight="false" outlineLevel="0" collapsed="false">
      <c r="A1870" s="0" t="s">
        <v>11970</v>
      </c>
      <c r="B1870" s="0" t="s">
        <v>11971</v>
      </c>
      <c r="C1870" s="0" t="s">
        <v>11972</v>
      </c>
      <c r="D1870" s="0" t="s">
        <v>9153</v>
      </c>
      <c r="E1870" s="0" t="n">
        <v>6.2</v>
      </c>
      <c r="F1870" s="0" t="n">
        <v>67</v>
      </c>
      <c r="G1870" s="5" t="n">
        <v>40876</v>
      </c>
      <c r="H1870" s="0" t="s">
        <v>2496</v>
      </c>
      <c r="I1870" s="0" t="s">
        <v>11973</v>
      </c>
      <c r="J1870" s="6" t="n">
        <v>7249</v>
      </c>
      <c r="K1870" s="0" t="s">
        <v>11974</v>
      </c>
      <c r="L1870" s="5" t="n">
        <v>40772</v>
      </c>
      <c r="M1870" s="0" t="s">
        <v>1512</v>
      </c>
      <c r="N1870" s="0" t="s">
        <v>4081</v>
      </c>
      <c r="O1870" s="0" t="s">
        <v>959</v>
      </c>
      <c r="P1870" s="0" t="s">
        <v>11975</v>
      </c>
      <c r="Q1870" s="0" t="n">
        <f aca="false">LOOKUP(A1870,'budget_gross.tsv'!A$2:A$8468,'budget_gross.tsv'!B$2:B$8468)</f>
        <v>1000000</v>
      </c>
      <c r="R1870" s="0" t="n">
        <f aca="false">LOOKUP(A1870,'budget_gross.tsv'!A$2:A$8468,'budget_gross.tsv'!C$2:C$8468)</f>
        <v>568366</v>
      </c>
      <c r="S1870" s="1" t="n">
        <f aca="false">R1870-Q1870</f>
        <v>-431634</v>
      </c>
      <c r="T1870" s="2" t="n">
        <f aca="false">Q1870 * 1.09</f>
        <v>1090000</v>
      </c>
      <c r="U1870" s="2" t="n">
        <f aca="false">R1870 * 1.09</f>
        <v>619518.94</v>
      </c>
      <c r="V1870" s="2" t="n">
        <f aca="false">S1870 * 1.09</f>
        <v>-470481.06</v>
      </c>
      <c r="W1870" s="1" t="n">
        <f aca="false">R1870/Q1870</f>
        <v>0.568366</v>
      </c>
      <c r="X1870" s="3" t="n">
        <v>1</v>
      </c>
    </row>
    <row r="1871" customFormat="false" ht="15" hidden="false" customHeight="false" outlineLevel="0" collapsed="false">
      <c r="A1871" s="0" t="s">
        <v>11976</v>
      </c>
      <c r="B1871" s="0" t="s">
        <v>11977</v>
      </c>
      <c r="C1871" s="0" t="s">
        <v>11978</v>
      </c>
      <c r="D1871" s="0" t="s">
        <v>9153</v>
      </c>
      <c r="E1871" s="0" t="n">
        <v>6.4</v>
      </c>
      <c r="F1871" s="0" t="n">
        <v>64</v>
      </c>
      <c r="G1871" s="5" t="n">
        <v>40890</v>
      </c>
      <c r="H1871" s="0" t="s">
        <v>147</v>
      </c>
      <c r="I1871" s="0" t="s">
        <v>11979</v>
      </c>
      <c r="J1871" s="6" t="n">
        <v>88095</v>
      </c>
      <c r="K1871" s="0" t="s">
        <v>3460</v>
      </c>
      <c r="L1871" s="5" t="n">
        <v>40774</v>
      </c>
      <c r="M1871" s="0" t="s">
        <v>232</v>
      </c>
      <c r="N1871" s="0" t="s">
        <v>1280</v>
      </c>
      <c r="O1871" s="0" t="s">
        <v>1016</v>
      </c>
      <c r="P1871" s="0" t="s">
        <v>11980</v>
      </c>
      <c r="Q1871" s="0" t="n">
        <f aca="false">LOOKUP(A1871,'budget_gross.tsv'!A$2:A$8468,'budget_gross.tsv'!B$2:B$8468)</f>
        <v>30000000</v>
      </c>
      <c r="R1871" s="0" t="n">
        <f aca="false">LOOKUP(A1871,'budget_gross.tsv'!A$2:A$8468,'budget_gross.tsv'!C$2:C$8468)</f>
        <v>18298649</v>
      </c>
      <c r="S1871" s="1" t="n">
        <f aca="false">R1871-Q1871</f>
        <v>-11701351</v>
      </c>
      <c r="T1871" s="2" t="n">
        <f aca="false">Q1871 * 1.09</f>
        <v>32700000</v>
      </c>
      <c r="U1871" s="2" t="n">
        <f aca="false">R1871 * 1.09</f>
        <v>19945527.41</v>
      </c>
      <c r="V1871" s="2" t="n">
        <f aca="false">S1871 * 1.09</f>
        <v>-12754472.59</v>
      </c>
      <c r="W1871" s="1" t="n">
        <f aca="false">R1871/Q1871</f>
        <v>0.609954966666667</v>
      </c>
      <c r="X1871" s="3" t="n">
        <v>1</v>
      </c>
    </row>
    <row r="1872" customFormat="false" ht="15" hidden="false" customHeight="false" outlineLevel="0" collapsed="false">
      <c r="A1872" s="0" t="s">
        <v>11981</v>
      </c>
      <c r="B1872" s="0" t="s">
        <v>11982</v>
      </c>
      <c r="C1872" s="0" t="s">
        <v>11983</v>
      </c>
      <c r="D1872" s="0" t="s">
        <v>9153</v>
      </c>
      <c r="E1872" s="0" t="n">
        <v>5.2</v>
      </c>
      <c r="F1872" s="0" t="n">
        <v>36</v>
      </c>
      <c r="G1872" s="5" t="n">
        <v>40869</v>
      </c>
      <c r="H1872" s="0" t="s">
        <v>2742</v>
      </c>
      <c r="I1872" s="0" t="s">
        <v>11984</v>
      </c>
      <c r="J1872" s="6" t="n">
        <v>84938</v>
      </c>
      <c r="K1872" s="0" t="s">
        <v>9834</v>
      </c>
      <c r="L1872" s="5" t="n">
        <v>40774</v>
      </c>
      <c r="M1872" s="0" t="s">
        <v>756</v>
      </c>
      <c r="N1872" s="0" t="s">
        <v>1193</v>
      </c>
      <c r="O1872" s="0" t="s">
        <v>290</v>
      </c>
      <c r="P1872" s="0" t="s">
        <v>11985</v>
      </c>
      <c r="Q1872" s="0" t="n">
        <f aca="false">LOOKUP(A1872,'budget_gross.tsv'!A$2:A$8468,'budget_gross.tsv'!B$2:B$8468)</f>
        <v>90000000</v>
      </c>
      <c r="R1872" s="0" t="n">
        <f aca="false">LOOKUP(A1872,'budget_gross.tsv'!A$2:A$8468,'budget_gross.tsv'!C$2:C$8468)</f>
        <v>21295021</v>
      </c>
      <c r="S1872" s="1" t="n">
        <f aca="false">R1872-Q1872</f>
        <v>-68704979</v>
      </c>
      <c r="T1872" s="2" t="n">
        <f aca="false">Q1872 * 1.09</f>
        <v>98100000</v>
      </c>
      <c r="U1872" s="2" t="n">
        <f aca="false">R1872 * 1.09</f>
        <v>23211572.89</v>
      </c>
      <c r="V1872" s="2" t="n">
        <f aca="false">S1872 * 1.09</f>
        <v>-74888427.11</v>
      </c>
      <c r="W1872" s="1" t="n">
        <f aca="false">R1872/Q1872</f>
        <v>0.236611344444444</v>
      </c>
      <c r="X1872" s="3" t="n">
        <v>1</v>
      </c>
    </row>
    <row r="1873" customFormat="false" ht="15" hidden="false" customHeight="false" outlineLevel="0" collapsed="false">
      <c r="A1873" s="0" t="s">
        <v>11986</v>
      </c>
      <c r="B1873" s="0" t="s">
        <v>11987</v>
      </c>
      <c r="C1873" s="0" t="s">
        <v>11988</v>
      </c>
      <c r="D1873" s="0" t="s">
        <v>9153</v>
      </c>
      <c r="E1873" s="0" t="n">
        <v>6.4</v>
      </c>
      <c r="F1873" s="0" t="n">
        <v>60</v>
      </c>
      <c r="G1873" s="5" t="n">
        <v>40876</v>
      </c>
      <c r="H1873" s="0" t="s">
        <v>2461</v>
      </c>
      <c r="I1873" s="0" t="s">
        <v>11989</v>
      </c>
      <c r="J1873" s="6" t="n">
        <v>77275</v>
      </c>
      <c r="K1873" s="0" t="s">
        <v>11990</v>
      </c>
      <c r="L1873" s="5" t="n">
        <v>40781</v>
      </c>
      <c r="M1873" s="0" t="s">
        <v>427</v>
      </c>
      <c r="N1873" s="0" t="s">
        <v>356</v>
      </c>
      <c r="O1873" s="0" t="s">
        <v>28</v>
      </c>
      <c r="P1873" s="0" t="s">
        <v>11991</v>
      </c>
      <c r="Q1873" s="0" t="n">
        <f aca="false">LOOKUP(A1873,'budget_gross.tsv'!A$2:A$8468,'budget_gross.tsv'!B$2:B$8468)</f>
        <v>5000000</v>
      </c>
      <c r="R1873" s="0" t="n">
        <f aca="false">LOOKUP(A1873,'budget_gross.tsv'!A$2:A$8468,'budget_gross.tsv'!C$2:C$8468)</f>
        <v>24814830</v>
      </c>
      <c r="S1873" s="1" t="n">
        <f aca="false">R1873-Q1873</f>
        <v>19814830</v>
      </c>
      <c r="T1873" s="2" t="n">
        <f aca="false">Q1873 * 1.09</f>
        <v>5450000</v>
      </c>
      <c r="U1873" s="2" t="n">
        <f aca="false">R1873 * 1.09</f>
        <v>27048164.7</v>
      </c>
      <c r="V1873" s="2" t="n">
        <f aca="false">S1873 * 1.09</f>
        <v>21598164.7</v>
      </c>
      <c r="W1873" s="1" t="n">
        <f aca="false">R1873/Q1873</f>
        <v>4.962966</v>
      </c>
      <c r="X1873" s="3" t="n">
        <v>4</v>
      </c>
    </row>
    <row r="1874" customFormat="false" ht="15" hidden="false" customHeight="false" outlineLevel="0" collapsed="false">
      <c r="A1874" s="0" t="s">
        <v>11992</v>
      </c>
      <c r="B1874" s="0" t="s">
        <v>11993</v>
      </c>
      <c r="C1874" s="0" t="s">
        <v>11994</v>
      </c>
      <c r="D1874" s="0" t="s">
        <v>9153</v>
      </c>
      <c r="E1874" s="0" t="n">
        <v>5.6</v>
      </c>
      <c r="F1874" s="0" t="n">
        <v>56</v>
      </c>
      <c r="G1874" s="5" t="n">
        <v>40911</v>
      </c>
      <c r="H1874" s="0" t="s">
        <v>5292</v>
      </c>
      <c r="I1874" s="0" t="s">
        <v>11995</v>
      </c>
      <c r="J1874" s="6" t="n">
        <v>42110</v>
      </c>
      <c r="K1874" s="0" t="s">
        <v>11996</v>
      </c>
      <c r="L1874" s="5" t="n">
        <v>40781</v>
      </c>
      <c r="M1874" s="0" t="s">
        <v>258</v>
      </c>
      <c r="N1874" s="0" t="s">
        <v>9126</v>
      </c>
      <c r="O1874" s="0" t="s">
        <v>537</v>
      </c>
      <c r="P1874" s="0" t="s">
        <v>11997</v>
      </c>
      <c r="Q1874" s="0" t="n">
        <f aca="false">LOOKUP(A1874,'budget_gross.tsv'!A$2:A$8468,'budget_gross.tsv'!B$2:B$8468)</f>
        <v>25000000</v>
      </c>
      <c r="R1874" s="0" t="n">
        <f aca="false">LOOKUP(A1874,'budget_gross.tsv'!A$2:A$8468,'budget_gross.tsv'!C$2:C$8468)</f>
        <v>24042490</v>
      </c>
      <c r="S1874" s="1" t="n">
        <f aca="false">R1874-Q1874</f>
        <v>-957510</v>
      </c>
      <c r="T1874" s="2" t="n">
        <f aca="false">Q1874 * 1.09</f>
        <v>27250000</v>
      </c>
      <c r="U1874" s="2" t="n">
        <f aca="false">R1874 * 1.09</f>
        <v>26206314.1</v>
      </c>
      <c r="V1874" s="2" t="n">
        <f aca="false">S1874 * 1.09</f>
        <v>-1043685.9</v>
      </c>
      <c r="W1874" s="1" t="n">
        <f aca="false">R1874/Q1874</f>
        <v>0.9616996</v>
      </c>
      <c r="X1874" s="3" t="n">
        <v>1</v>
      </c>
    </row>
    <row r="1875" customFormat="false" ht="15" hidden="false" customHeight="false" outlineLevel="0" collapsed="false">
      <c r="A1875" s="0" t="s">
        <v>11998</v>
      </c>
      <c r="B1875" s="0" t="s">
        <v>11999</v>
      </c>
      <c r="C1875" s="0" t="s">
        <v>12000</v>
      </c>
      <c r="D1875" s="0" t="s">
        <v>9153</v>
      </c>
      <c r="E1875" s="0" t="n">
        <v>6.2</v>
      </c>
      <c r="F1875" s="0" t="n">
        <v>38</v>
      </c>
      <c r="G1875" s="5" t="n">
        <v>41079</v>
      </c>
      <c r="H1875" s="0" t="s">
        <v>4903</v>
      </c>
      <c r="I1875" s="0" t="s">
        <v>12001</v>
      </c>
      <c r="J1875" s="6" t="n">
        <v>40737</v>
      </c>
      <c r="K1875" s="0" t="s">
        <v>10303</v>
      </c>
      <c r="L1875" s="5" t="n">
        <v>40788</v>
      </c>
      <c r="M1875" s="0" t="s">
        <v>197</v>
      </c>
      <c r="N1875" s="0" t="s">
        <v>1144</v>
      </c>
      <c r="O1875" s="0" t="s">
        <v>90</v>
      </c>
      <c r="P1875" s="0" t="s">
        <v>12002</v>
      </c>
      <c r="Q1875" s="0" t="n">
        <f aca="false">LOOKUP(A1875,'budget_gross.tsv'!A$2:A$8468,'budget_gross.tsv'!B$2:B$8468)</f>
        <v>17000000</v>
      </c>
      <c r="R1875" s="0" t="n">
        <f aca="false">LOOKUP(A1875,'budget_gross.tsv'!A$2:A$8468,'budget_gross.tsv'!C$2:C$8468)</f>
        <v>41081</v>
      </c>
      <c r="S1875" s="1" t="n">
        <f aca="false">R1875-Q1875</f>
        <v>-16958919</v>
      </c>
      <c r="T1875" s="2" t="n">
        <f aca="false">Q1875 * 1.09</f>
        <v>18530000</v>
      </c>
      <c r="U1875" s="2" t="n">
        <f aca="false">R1875 * 1.09</f>
        <v>44778.29</v>
      </c>
      <c r="V1875" s="2" t="n">
        <f aca="false">S1875 * 1.09</f>
        <v>-18485221.71</v>
      </c>
      <c r="W1875" s="1" t="n">
        <f aca="false">R1875/Q1875</f>
        <v>0.00241652941176471</v>
      </c>
      <c r="X1875" s="3" t="n">
        <v>1</v>
      </c>
    </row>
    <row r="1876" customFormat="false" ht="15" hidden="false" customHeight="false" outlineLevel="0" collapsed="false">
      <c r="A1876" s="0" t="s">
        <v>12003</v>
      </c>
      <c r="B1876" s="0" t="s">
        <v>12004</v>
      </c>
      <c r="C1876" s="0" t="s">
        <v>12005</v>
      </c>
      <c r="D1876" s="0" t="s">
        <v>9153</v>
      </c>
      <c r="E1876" s="0" t="n">
        <v>3.3</v>
      </c>
      <c r="F1876" s="0" t="n">
        <v>9</v>
      </c>
      <c r="G1876" s="5" t="n">
        <v>40925</v>
      </c>
      <c r="H1876" s="0" t="s">
        <v>1397</v>
      </c>
      <c r="I1876" s="0" t="s">
        <v>12006</v>
      </c>
      <c r="J1876" s="6" t="n">
        <v>9838</v>
      </c>
      <c r="K1876" s="0" t="s">
        <v>12007</v>
      </c>
      <c r="L1876" s="5" t="n">
        <v>40795</v>
      </c>
      <c r="M1876" s="0" t="s">
        <v>42</v>
      </c>
      <c r="N1876" s="0" t="s">
        <v>376</v>
      </c>
      <c r="O1876" s="0" t="s">
        <v>959</v>
      </c>
      <c r="P1876" s="0" t="s">
        <v>12008</v>
      </c>
      <c r="Q1876" s="0" t="n">
        <f aca="false">LOOKUP(A1876,'budget_gross.tsv'!A$2:A$8468,'budget_gross.tsv'!B$2:B$8468)</f>
        <v>10000000</v>
      </c>
      <c r="R1876" s="0" t="n">
        <f aca="false">LOOKUP(A1876,'budget_gross.tsv'!A$2:A$8468,'budget_gross.tsv'!C$2:C$8468)</f>
        <v>2331318</v>
      </c>
      <c r="S1876" s="1" t="n">
        <f aca="false">R1876-Q1876</f>
        <v>-7668682</v>
      </c>
      <c r="T1876" s="2" t="n">
        <f aca="false">Q1876 * 1.09</f>
        <v>10900000</v>
      </c>
      <c r="U1876" s="2" t="n">
        <f aca="false">R1876 * 1.09</f>
        <v>2541136.62</v>
      </c>
      <c r="V1876" s="2" t="n">
        <f aca="false">S1876 * 1.09</f>
        <v>-8358863.38</v>
      </c>
      <c r="W1876" s="1" t="n">
        <f aca="false">R1876/Q1876</f>
        <v>0.2331318</v>
      </c>
      <c r="X1876" s="3" t="n">
        <v>1</v>
      </c>
    </row>
    <row r="1877" customFormat="false" ht="15" hidden="false" customHeight="false" outlineLevel="0" collapsed="false">
      <c r="A1877" s="0" t="s">
        <v>12009</v>
      </c>
      <c r="B1877" s="0" t="s">
        <v>12010</v>
      </c>
      <c r="C1877" s="0" t="s">
        <v>12011</v>
      </c>
      <c r="D1877" s="0" t="s">
        <v>9153</v>
      </c>
      <c r="E1877" s="0" t="n">
        <v>3.7</v>
      </c>
      <c r="F1877" s="0" t="n">
        <v>31</v>
      </c>
      <c r="G1877" s="5" t="n">
        <v>40988</v>
      </c>
      <c r="H1877" s="0" t="s">
        <v>640</v>
      </c>
      <c r="I1877" s="0" t="s">
        <v>12012</v>
      </c>
      <c r="J1877" s="6" t="n">
        <v>2599</v>
      </c>
      <c r="K1877" s="0" t="s">
        <v>12013</v>
      </c>
      <c r="L1877" s="5" t="n">
        <v>40795</v>
      </c>
      <c r="M1877" s="0" t="s">
        <v>98</v>
      </c>
      <c r="N1877" s="0" t="s">
        <v>765</v>
      </c>
      <c r="O1877" s="0" t="s">
        <v>90</v>
      </c>
      <c r="P1877" s="0" t="s">
        <v>12014</v>
      </c>
      <c r="Q1877" s="0" t="n">
        <f aca="false">LOOKUP(A1877,'budget_gross.tsv'!A$2:A$8468,'budget_gross.tsv'!B$2:B$8468)</f>
        <v>3000000</v>
      </c>
      <c r="R1877" s="0" t="n">
        <f aca="false">LOOKUP(A1877,'budget_gross.tsv'!A$2:A$8468,'budget_gross.tsv'!C$2:C$8468)</f>
        <v>327000</v>
      </c>
      <c r="S1877" s="1" t="n">
        <f aca="false">R1877-Q1877</f>
        <v>-2673000</v>
      </c>
      <c r="T1877" s="2" t="n">
        <f aca="false">Q1877 * 1.09</f>
        <v>3270000</v>
      </c>
      <c r="U1877" s="2" t="n">
        <f aca="false">R1877 * 1.09</f>
        <v>356430</v>
      </c>
      <c r="V1877" s="2" t="n">
        <f aca="false">S1877 * 1.09</f>
        <v>-2913570</v>
      </c>
      <c r="W1877" s="1" t="n">
        <f aca="false">R1877/Q1877</f>
        <v>0.109</v>
      </c>
      <c r="X1877" s="3" t="n">
        <v>1</v>
      </c>
    </row>
    <row r="1878" customFormat="false" ht="15" hidden="false" customHeight="false" outlineLevel="0" collapsed="false">
      <c r="A1878" s="0" t="s">
        <v>12015</v>
      </c>
      <c r="B1878" s="0" t="s">
        <v>12016</v>
      </c>
      <c r="C1878" s="0" t="s">
        <v>12017</v>
      </c>
      <c r="D1878" s="0" t="s">
        <v>9153</v>
      </c>
      <c r="E1878" s="0" t="n">
        <v>6.2</v>
      </c>
      <c r="F1878" s="0" t="n">
        <v>46</v>
      </c>
      <c r="G1878" s="5" t="n">
        <v>40897</v>
      </c>
      <c r="H1878" s="0" t="s">
        <v>391</v>
      </c>
      <c r="I1878" s="0" t="s">
        <v>12018</v>
      </c>
      <c r="J1878" s="6" t="n">
        <v>17159</v>
      </c>
      <c r="K1878" s="0" t="s">
        <v>4051</v>
      </c>
      <c r="L1878" s="5" t="n">
        <v>40795</v>
      </c>
      <c r="M1878" s="0" t="s">
        <v>1512</v>
      </c>
      <c r="N1878" s="0" t="s">
        <v>11924</v>
      </c>
      <c r="O1878" s="0" t="s">
        <v>90</v>
      </c>
      <c r="P1878" s="0" t="s">
        <v>12019</v>
      </c>
      <c r="Q1878" s="0" t="n">
        <f aca="false">LOOKUP(A1878,'budget_gross.tsv'!A$2:A$8468,'budget_gross.tsv'!B$2:B$8468)</f>
        <v>10000000</v>
      </c>
      <c r="R1878" s="0" t="n">
        <f aca="false">LOOKUP(A1878,'budget_gross.tsv'!A$2:A$8468,'budget_gross.tsv'!C$2:C$8468)</f>
        <v>4833</v>
      </c>
      <c r="S1878" s="1" t="n">
        <f aca="false">R1878-Q1878</f>
        <v>-9995167</v>
      </c>
      <c r="T1878" s="2" t="n">
        <f aca="false">Q1878 * 1.09</f>
        <v>10900000</v>
      </c>
      <c r="U1878" s="2" t="n">
        <f aca="false">R1878 * 1.09</f>
        <v>5267.97</v>
      </c>
      <c r="V1878" s="2" t="n">
        <f aca="false">S1878 * 1.09</f>
        <v>-10894732.03</v>
      </c>
      <c r="W1878" s="1" t="n">
        <f aca="false">R1878/Q1878</f>
        <v>0.0004833</v>
      </c>
      <c r="X1878" s="3" t="n">
        <v>1</v>
      </c>
    </row>
    <row r="1879" customFormat="false" ht="15" hidden="false" customHeight="false" outlineLevel="0" collapsed="false">
      <c r="A1879" s="0" t="s">
        <v>12020</v>
      </c>
      <c r="B1879" s="0" t="s">
        <v>12021</v>
      </c>
      <c r="C1879" s="0" t="s">
        <v>12022</v>
      </c>
      <c r="D1879" s="0" t="s">
        <v>9153</v>
      </c>
      <c r="E1879" s="0" t="n">
        <v>7.8</v>
      </c>
      <c r="F1879" s="0" t="n">
        <v>78</v>
      </c>
      <c r="G1879" s="5" t="n">
        <v>40939</v>
      </c>
      <c r="H1879" s="0" t="s">
        <v>6373</v>
      </c>
      <c r="I1879" s="0" t="s">
        <v>12023</v>
      </c>
      <c r="J1879" s="6" t="n">
        <v>462393</v>
      </c>
      <c r="K1879" s="0" t="s">
        <v>12024</v>
      </c>
      <c r="L1879" s="5" t="n">
        <v>40802</v>
      </c>
      <c r="M1879" s="0" t="s">
        <v>249</v>
      </c>
      <c r="N1879" s="0" t="s">
        <v>1700</v>
      </c>
      <c r="O1879" s="0" t="s">
        <v>12025</v>
      </c>
      <c r="P1879" s="0" t="s">
        <v>12026</v>
      </c>
      <c r="Q1879" s="0" t="n">
        <f aca="false">LOOKUP(A1879,'budget_gross.tsv'!A$2:A$8468,'budget_gross.tsv'!B$2:B$8468)</f>
        <v>15000000</v>
      </c>
      <c r="R1879" s="0" t="n">
        <f aca="false">LOOKUP(A1879,'budget_gross.tsv'!A$2:A$8468,'budget_gross.tsv'!C$2:C$8468)</f>
        <v>35060689</v>
      </c>
      <c r="S1879" s="1" t="n">
        <f aca="false">R1879-Q1879</f>
        <v>20060689</v>
      </c>
      <c r="T1879" s="2" t="n">
        <f aca="false">Q1879 * 1.09</f>
        <v>16350000</v>
      </c>
      <c r="U1879" s="2" t="n">
        <f aca="false">R1879 * 1.09</f>
        <v>38216151.01</v>
      </c>
      <c r="V1879" s="2" t="n">
        <f aca="false">S1879 * 1.09</f>
        <v>21866151.01</v>
      </c>
      <c r="W1879" s="1" t="n">
        <f aca="false">R1879/Q1879</f>
        <v>2.33737926666667</v>
      </c>
      <c r="X1879" s="3" t="n">
        <v>3</v>
      </c>
    </row>
    <row r="1880" customFormat="false" ht="15" hidden="false" customHeight="false" outlineLevel="0" collapsed="false">
      <c r="A1880" s="0" t="s">
        <v>12027</v>
      </c>
      <c r="B1880" s="0" t="s">
        <v>12028</v>
      </c>
      <c r="C1880" s="0" t="s">
        <v>12029</v>
      </c>
      <c r="D1880" s="0" t="s">
        <v>9153</v>
      </c>
      <c r="E1880" s="0" t="n">
        <v>5.1</v>
      </c>
      <c r="F1880" s="0" t="n">
        <v>29</v>
      </c>
      <c r="G1880" s="5" t="n">
        <v>40967</v>
      </c>
      <c r="H1880" s="0" t="s">
        <v>2496</v>
      </c>
      <c r="I1880" s="0" t="s">
        <v>12030</v>
      </c>
      <c r="J1880" s="0" t="n">
        <v>918</v>
      </c>
      <c r="K1880" s="0" t="s">
        <v>12031</v>
      </c>
      <c r="L1880" s="5" t="n">
        <v>40808</v>
      </c>
      <c r="M1880" s="0" t="s">
        <v>1362</v>
      </c>
      <c r="N1880" s="0" t="s">
        <v>1780</v>
      </c>
      <c r="O1880" s="0" t="s">
        <v>28</v>
      </c>
      <c r="P1880" s="0" t="s">
        <v>12032</v>
      </c>
      <c r="Q1880" s="0" t="n">
        <f aca="false">LOOKUP(A1880,'budget_gross.tsv'!A$2:A$8468,'budget_gross.tsv'!B$2:B$8468)</f>
        <v>22029</v>
      </c>
      <c r="R1880" s="0" t="n">
        <v>22029</v>
      </c>
      <c r="S1880" s="1" t="n">
        <f aca="false">R1880-Q1880</f>
        <v>0</v>
      </c>
      <c r="T1880" s="2" t="n">
        <f aca="false">Q1880 * 1.09</f>
        <v>24011.61</v>
      </c>
      <c r="U1880" s="2" t="n">
        <f aca="false">R1880 * 1.09</f>
        <v>24011.61</v>
      </c>
      <c r="V1880" s="2" t="n">
        <f aca="false">S1880 * 1.09</f>
        <v>0</v>
      </c>
      <c r="W1880" s="1" t="n">
        <f aca="false">R1880/Q1880</f>
        <v>1</v>
      </c>
      <c r="X1880" s="3" t="n">
        <v>2</v>
      </c>
    </row>
    <row r="1881" customFormat="false" ht="15" hidden="false" customHeight="false" outlineLevel="0" collapsed="false">
      <c r="A1881" s="0" t="s">
        <v>12033</v>
      </c>
      <c r="B1881" s="0" t="s">
        <v>12034</v>
      </c>
      <c r="C1881" s="0" t="s">
        <v>12035</v>
      </c>
      <c r="D1881" s="0" t="s">
        <v>9153</v>
      </c>
      <c r="E1881" s="0" t="n">
        <v>6.5</v>
      </c>
      <c r="F1881" s="0" t="n">
        <v>44</v>
      </c>
      <c r="G1881" s="5" t="n">
        <v>40918</v>
      </c>
      <c r="H1881" s="0" t="s">
        <v>3410</v>
      </c>
      <c r="I1881" s="0" t="s">
        <v>12036</v>
      </c>
      <c r="J1881" s="6" t="n">
        <v>110077</v>
      </c>
      <c r="K1881" s="0" t="s">
        <v>12037</v>
      </c>
      <c r="L1881" s="5" t="n">
        <v>40809</v>
      </c>
      <c r="M1881" s="0" t="s">
        <v>1874</v>
      </c>
      <c r="N1881" s="0" t="s">
        <v>817</v>
      </c>
      <c r="O1881" s="0" t="s">
        <v>198</v>
      </c>
      <c r="P1881" s="0" t="s">
        <v>12038</v>
      </c>
      <c r="Q1881" s="0" t="n">
        <f aca="false">LOOKUP(A1881,'budget_gross.tsv'!A$2:A$8468,'budget_gross.tsv'!B$2:B$8468)</f>
        <v>70000000</v>
      </c>
      <c r="R1881" s="0" t="n">
        <f aca="false">LOOKUP(A1881,'budget_gross.tsv'!A$2:A$8468,'budget_gross.tsv'!C$2:C$8468)</f>
        <v>25124986</v>
      </c>
      <c r="S1881" s="1" t="n">
        <f aca="false">R1881-Q1881</f>
        <v>-44875014</v>
      </c>
      <c r="T1881" s="2" t="n">
        <f aca="false">Q1881 * 1.09</f>
        <v>76300000</v>
      </c>
      <c r="U1881" s="2" t="n">
        <f aca="false">R1881 * 1.09</f>
        <v>27386234.74</v>
      </c>
      <c r="V1881" s="2" t="n">
        <f aca="false">S1881 * 1.09</f>
        <v>-48913765.26</v>
      </c>
      <c r="W1881" s="1" t="n">
        <f aca="false">R1881/Q1881</f>
        <v>0.358928371428571</v>
      </c>
      <c r="X1881" s="3" t="n">
        <v>1</v>
      </c>
    </row>
    <row r="1882" customFormat="false" ht="15" hidden="false" customHeight="false" outlineLevel="0" collapsed="false">
      <c r="A1882" s="0" t="s">
        <v>12039</v>
      </c>
      <c r="B1882" s="0" t="n">
        <v>1911</v>
      </c>
      <c r="C1882" s="0" t="s">
        <v>12040</v>
      </c>
      <c r="D1882" s="0" t="s">
        <v>9153</v>
      </c>
      <c r="E1882" s="0" t="n">
        <v>6</v>
      </c>
      <c r="F1882" s="0" t="n">
        <v>37</v>
      </c>
      <c r="G1882" s="5" t="n">
        <v>40918</v>
      </c>
      <c r="H1882" s="0" t="s">
        <v>885</v>
      </c>
      <c r="I1882" s="0" t="s">
        <v>12041</v>
      </c>
      <c r="J1882" s="6" t="n">
        <v>5084</v>
      </c>
      <c r="K1882" s="0" t="s">
        <v>12042</v>
      </c>
      <c r="L1882" s="5" t="n">
        <v>40809</v>
      </c>
      <c r="M1882" s="0" t="s">
        <v>365</v>
      </c>
      <c r="N1882" s="0" t="s">
        <v>1130</v>
      </c>
      <c r="O1882" s="0" t="s">
        <v>2394</v>
      </c>
      <c r="P1882" s="0" t="s">
        <v>12043</v>
      </c>
      <c r="Q1882" s="0" t="n">
        <f aca="false">LOOKUP(A1882,'budget_gross.tsv'!A$2:A$8468,'budget_gross.tsv'!B$2:B$8468)</f>
        <v>18000000</v>
      </c>
      <c r="R1882" s="0" t="n">
        <f aca="false">LOOKUP(A1882,'budget_gross.tsv'!A$2:A$8468,'budget_gross.tsv'!C$2:C$8468)</f>
        <v>127437</v>
      </c>
      <c r="S1882" s="1" t="n">
        <f aca="false">R1882-Q1882</f>
        <v>-17872563</v>
      </c>
      <c r="T1882" s="2" t="n">
        <f aca="false">Q1882 * 1.09</f>
        <v>19620000</v>
      </c>
      <c r="U1882" s="2" t="n">
        <f aca="false">R1882 * 1.09</f>
        <v>138906.33</v>
      </c>
      <c r="V1882" s="2" t="n">
        <f aca="false">S1882 * 1.09</f>
        <v>-19481093.67</v>
      </c>
      <c r="W1882" s="1" t="n">
        <f aca="false">R1882/Q1882</f>
        <v>0.00707983333333333</v>
      </c>
      <c r="X1882" s="3" t="n">
        <v>1</v>
      </c>
    </row>
    <row r="1883" customFormat="false" ht="15" hidden="false" customHeight="false" outlineLevel="0" collapsed="false">
      <c r="A1883" s="0" t="s">
        <v>12044</v>
      </c>
      <c r="B1883" s="0" t="s">
        <v>12045</v>
      </c>
      <c r="C1883" s="0" t="s">
        <v>12046</v>
      </c>
      <c r="D1883" s="0" t="s">
        <v>9153</v>
      </c>
      <c r="E1883" s="0" t="n">
        <v>7.1</v>
      </c>
      <c r="F1883" s="0" t="n">
        <v>76</v>
      </c>
      <c r="G1883" s="5" t="n">
        <v>40897</v>
      </c>
      <c r="H1883" s="0" t="s">
        <v>2496</v>
      </c>
      <c r="I1883" s="0" t="s">
        <v>12047</v>
      </c>
      <c r="J1883" s="6" t="n">
        <v>98863</v>
      </c>
      <c r="K1883" s="0" t="s">
        <v>7562</v>
      </c>
      <c r="L1883" s="5" t="n">
        <v>40815</v>
      </c>
      <c r="M1883" s="0" t="s">
        <v>1369</v>
      </c>
      <c r="N1883" s="0" t="s">
        <v>1208</v>
      </c>
      <c r="O1883" s="0" t="s">
        <v>12048</v>
      </c>
      <c r="P1883" s="0" t="s">
        <v>12049</v>
      </c>
      <c r="Q1883" s="0" t="n">
        <f aca="false">LOOKUP(A1883,'budget_gross.tsv'!A$2:A$8468,'budget_gross.tsv'!B$2:B$8468)</f>
        <v>3500000</v>
      </c>
      <c r="R1883" s="0" t="n">
        <f aca="false">LOOKUP(A1883,'budget_gross.tsv'!A$2:A$8468,'budget_gross.tsv'!C$2:C$8468)</f>
        <v>5354039</v>
      </c>
      <c r="S1883" s="1" t="n">
        <f aca="false">R1883-Q1883</f>
        <v>1854039</v>
      </c>
      <c r="T1883" s="2" t="n">
        <f aca="false">Q1883 * 1.09</f>
        <v>3815000</v>
      </c>
      <c r="U1883" s="2" t="n">
        <f aca="false">R1883 * 1.09</f>
        <v>5835902.51</v>
      </c>
      <c r="V1883" s="2" t="n">
        <f aca="false">S1883 * 1.09</f>
        <v>2020902.51</v>
      </c>
      <c r="W1883" s="1" t="n">
        <f aca="false">R1883/Q1883</f>
        <v>1.52972542857143</v>
      </c>
      <c r="X1883" s="3" t="n">
        <v>2</v>
      </c>
    </row>
    <row r="1884" customFormat="false" ht="15" hidden="false" customHeight="false" outlineLevel="0" collapsed="false">
      <c r="A1884" s="0" t="s">
        <v>12050</v>
      </c>
      <c r="B1884" s="0" t="s">
        <v>12051</v>
      </c>
      <c r="C1884" s="0" t="s">
        <v>12052</v>
      </c>
      <c r="D1884" s="0" t="s">
        <v>9153</v>
      </c>
      <c r="E1884" s="0" t="n">
        <v>7.7</v>
      </c>
      <c r="F1884" s="0" t="n">
        <v>72</v>
      </c>
      <c r="G1884" s="5" t="n">
        <v>40932</v>
      </c>
      <c r="H1884" s="0" t="s">
        <v>2377</v>
      </c>
      <c r="I1884" s="0" t="s">
        <v>12053</v>
      </c>
      <c r="J1884" s="6" t="n">
        <v>282080</v>
      </c>
      <c r="K1884" s="0" t="s">
        <v>7196</v>
      </c>
      <c r="L1884" s="5" t="n">
        <v>40816</v>
      </c>
      <c r="M1884" s="0" t="s">
        <v>249</v>
      </c>
      <c r="N1884" s="0" t="s">
        <v>437</v>
      </c>
      <c r="O1884" s="0" t="s">
        <v>12054</v>
      </c>
      <c r="P1884" s="0" t="s">
        <v>12055</v>
      </c>
      <c r="Q1884" s="0" t="n">
        <f aca="false">LOOKUP(A1884,'budget_gross.tsv'!A$2:A$8468,'budget_gross.tsv'!B$2:B$8468)</f>
        <v>8000000</v>
      </c>
      <c r="R1884" s="0" t="n">
        <f aca="false">LOOKUP(A1884,'budget_gross.tsv'!A$2:A$8468,'budget_gross.tsv'!C$2:C$8468)</f>
        <v>35014192</v>
      </c>
      <c r="S1884" s="1" t="n">
        <f aca="false">R1884-Q1884</f>
        <v>27014192</v>
      </c>
      <c r="T1884" s="2" t="n">
        <f aca="false">Q1884 * 1.09</f>
        <v>8720000</v>
      </c>
      <c r="U1884" s="2" t="n">
        <f aca="false">R1884 * 1.09</f>
        <v>38165469.28</v>
      </c>
      <c r="V1884" s="2" t="n">
        <f aca="false">S1884 * 1.09</f>
        <v>29445469.28</v>
      </c>
      <c r="W1884" s="1" t="n">
        <f aca="false">R1884/Q1884</f>
        <v>4.376774</v>
      </c>
      <c r="X1884" s="3" t="n">
        <v>4</v>
      </c>
    </row>
    <row r="1885" customFormat="false" ht="15" hidden="false" customHeight="false" outlineLevel="0" collapsed="false">
      <c r="A1885" s="0" t="s">
        <v>12056</v>
      </c>
      <c r="B1885" s="0" t="s">
        <v>12057</v>
      </c>
      <c r="C1885" s="0" t="s">
        <v>12058</v>
      </c>
      <c r="D1885" s="0" t="s">
        <v>9153</v>
      </c>
      <c r="E1885" s="0" t="n">
        <v>6.1</v>
      </c>
      <c r="F1885" s="0" t="n">
        <v>35</v>
      </c>
      <c r="G1885" s="5" t="n">
        <v>40918</v>
      </c>
      <c r="H1885" s="0" t="s">
        <v>95</v>
      </c>
      <c r="I1885" s="0" t="s">
        <v>12059</v>
      </c>
      <c r="J1885" s="6" t="n">
        <v>62168</v>
      </c>
      <c r="K1885" s="0" t="s">
        <v>12060</v>
      </c>
      <c r="L1885" s="5" t="n">
        <v>40816</v>
      </c>
      <c r="M1885" s="0" t="s">
        <v>232</v>
      </c>
      <c r="N1885" s="0" t="s">
        <v>428</v>
      </c>
      <c r="O1885" s="0" t="s">
        <v>28</v>
      </c>
      <c r="P1885" s="0" t="s">
        <v>12061</v>
      </c>
      <c r="Q1885" s="0" t="n">
        <f aca="false">LOOKUP(A1885,'budget_gross.tsv'!A$2:A$8468,'budget_gross.tsv'!B$2:B$8468)</f>
        <v>20000000</v>
      </c>
      <c r="R1885" s="0" t="n">
        <f aca="false">LOOKUP(A1885,'budget_gross.tsv'!A$2:A$8468,'budget_gross.tsv'!C$2:C$8468)</f>
        <v>14008193</v>
      </c>
      <c r="S1885" s="1" t="n">
        <f aca="false">R1885-Q1885</f>
        <v>-5991807</v>
      </c>
      <c r="T1885" s="2" t="n">
        <f aca="false">Q1885 * 1.09</f>
        <v>21800000</v>
      </c>
      <c r="U1885" s="2" t="n">
        <f aca="false">R1885 * 1.09</f>
        <v>15268930.37</v>
      </c>
      <c r="V1885" s="2" t="n">
        <f aca="false">S1885 * 1.09</f>
        <v>-6531069.63</v>
      </c>
      <c r="W1885" s="1" t="n">
        <f aca="false">R1885/Q1885</f>
        <v>0.70040965</v>
      </c>
      <c r="X1885" s="3" t="n">
        <v>1</v>
      </c>
    </row>
    <row r="1886" customFormat="false" ht="15" hidden="false" customHeight="false" outlineLevel="0" collapsed="false">
      <c r="A1886" s="0" t="s">
        <v>12062</v>
      </c>
      <c r="B1886" s="0" t="s">
        <v>12063</v>
      </c>
      <c r="C1886" s="0" t="s">
        <v>12064</v>
      </c>
      <c r="D1886" s="0" t="s">
        <v>9153</v>
      </c>
      <c r="E1886" s="0" t="n">
        <v>6.2</v>
      </c>
      <c r="F1886" s="0" t="n">
        <v>50</v>
      </c>
      <c r="G1886" s="5" t="n">
        <v>40834</v>
      </c>
      <c r="H1886" s="0" t="s">
        <v>12065</v>
      </c>
      <c r="I1886" s="0" t="s">
        <v>12066</v>
      </c>
      <c r="J1886" s="6" t="n">
        <v>56162</v>
      </c>
      <c r="K1886" s="0" t="s">
        <v>10685</v>
      </c>
      <c r="L1886" s="5" t="n">
        <v>40816</v>
      </c>
      <c r="M1886" s="0" t="s">
        <v>305</v>
      </c>
      <c r="N1886" s="0" t="s">
        <v>12067</v>
      </c>
      <c r="O1886" s="0" t="s">
        <v>12068</v>
      </c>
      <c r="P1886" s="0" t="s">
        <v>12069</v>
      </c>
      <c r="Q1886" s="0" t="n">
        <f aca="false">LOOKUP(A1886,'budget_gross.tsv'!A$2:A$8468,'budget_gross.tsv'!B$2:B$8468)</f>
        <v>4000000</v>
      </c>
      <c r="R1886" s="0" t="n">
        <f aca="false">LOOKUP(A1886,'budget_gross.tsv'!A$2:A$8468,'budget_gross.tsv'!C$2:C$8468)</f>
        <v>1104682</v>
      </c>
      <c r="S1886" s="1" t="n">
        <f aca="false">R1886-Q1886</f>
        <v>-2895318</v>
      </c>
      <c r="T1886" s="2" t="n">
        <f aca="false">Q1886 * 1.09</f>
        <v>4360000</v>
      </c>
      <c r="U1886" s="2" t="n">
        <f aca="false">R1886 * 1.09</f>
        <v>1204103.38</v>
      </c>
      <c r="V1886" s="2" t="n">
        <f aca="false">S1886 * 1.09</f>
        <v>-3155896.62</v>
      </c>
      <c r="W1886" s="1" t="n">
        <f aca="false">R1886/Q1886</f>
        <v>0.2761705</v>
      </c>
      <c r="X1886" s="3" t="n">
        <v>1</v>
      </c>
    </row>
    <row r="1887" customFormat="false" ht="15" hidden="false" customHeight="false" outlineLevel="0" collapsed="false">
      <c r="A1887" s="0" t="s">
        <v>12070</v>
      </c>
      <c r="B1887" s="0" t="s">
        <v>12071</v>
      </c>
      <c r="C1887" s="0" t="s">
        <v>12072</v>
      </c>
      <c r="D1887" s="0" t="s">
        <v>9153</v>
      </c>
      <c r="E1887" s="0" t="n">
        <v>7.1</v>
      </c>
      <c r="F1887" s="0" t="n">
        <v>67</v>
      </c>
      <c r="G1887" s="5" t="n">
        <v>40925</v>
      </c>
      <c r="H1887" s="0" t="s">
        <v>1397</v>
      </c>
      <c r="I1887" s="0" t="s">
        <v>12073</v>
      </c>
      <c r="J1887" s="6" t="n">
        <v>196319</v>
      </c>
      <c r="K1887" s="0" t="s">
        <v>5185</v>
      </c>
      <c r="L1887" s="5" t="n">
        <v>40823</v>
      </c>
      <c r="M1887" s="0" t="s">
        <v>133</v>
      </c>
      <c r="N1887" s="0" t="s">
        <v>446</v>
      </c>
      <c r="O1887" s="0" t="s">
        <v>12074</v>
      </c>
      <c r="P1887" s="0" t="s">
        <v>12075</v>
      </c>
      <c r="Q1887" s="0" t="n">
        <f aca="false">LOOKUP(A1887,'budget_gross.tsv'!A$2:A$8468,'budget_gross.tsv'!B$2:B$8468)</f>
        <v>12500000</v>
      </c>
      <c r="R1887" s="0" t="n">
        <f aca="false">LOOKUP(A1887,'budget_gross.tsv'!A$2:A$8468,'budget_gross.tsv'!C$2:C$8468)</f>
        <v>40962534</v>
      </c>
      <c r="S1887" s="1" t="n">
        <f aca="false">R1887-Q1887</f>
        <v>28462534</v>
      </c>
      <c r="T1887" s="2" t="n">
        <f aca="false">Q1887 * 1.09</f>
        <v>13625000</v>
      </c>
      <c r="U1887" s="2" t="n">
        <f aca="false">R1887 * 1.09</f>
        <v>44649162.06</v>
      </c>
      <c r="V1887" s="2" t="n">
        <f aca="false">S1887 * 1.09</f>
        <v>31024162.06</v>
      </c>
      <c r="W1887" s="1" t="n">
        <f aca="false">R1887/Q1887</f>
        <v>3.27700272</v>
      </c>
      <c r="X1887" s="3" t="n">
        <v>3</v>
      </c>
    </row>
    <row r="1888" customFormat="false" ht="15" hidden="false" customHeight="false" outlineLevel="0" collapsed="false">
      <c r="A1888" s="0" t="s">
        <v>12076</v>
      </c>
      <c r="B1888" s="0" t="s">
        <v>12077</v>
      </c>
      <c r="C1888" s="0" t="s">
        <v>12078</v>
      </c>
      <c r="D1888" s="0" t="s">
        <v>9153</v>
      </c>
      <c r="E1888" s="0" t="n">
        <v>6.2</v>
      </c>
      <c r="F1888" s="0" t="n">
        <v>49</v>
      </c>
      <c r="G1888" s="5" t="n">
        <v>40939</v>
      </c>
      <c r="H1888" s="0" t="s">
        <v>86</v>
      </c>
      <c r="I1888" s="0" t="s">
        <v>12079</v>
      </c>
      <c r="J1888" s="6" t="n">
        <v>100534</v>
      </c>
      <c r="K1888" s="0" t="s">
        <v>12080</v>
      </c>
      <c r="L1888" s="5" t="n">
        <v>40830</v>
      </c>
      <c r="M1888" s="0" t="s">
        <v>180</v>
      </c>
      <c r="N1888" s="0" t="s">
        <v>8162</v>
      </c>
      <c r="O1888" s="0" t="s">
        <v>34</v>
      </c>
      <c r="P1888" s="0" t="s">
        <v>12081</v>
      </c>
      <c r="Q1888" s="0" t="n">
        <f aca="false">LOOKUP(A1888,'budget_gross.tsv'!A$2:A$8468,'budget_gross.tsv'!B$2:B$8468)</f>
        <v>38000000</v>
      </c>
      <c r="R1888" s="0" t="n">
        <f aca="false">LOOKUP(A1888,'budget_gross.tsv'!A$2:A$8468,'budget_gross.tsv'!C$2:C$8468)</f>
        <v>16928670</v>
      </c>
      <c r="S1888" s="1" t="n">
        <f aca="false">R1888-Q1888</f>
        <v>-21071330</v>
      </c>
      <c r="T1888" s="2" t="n">
        <f aca="false">Q1888 * 1.09</f>
        <v>41420000</v>
      </c>
      <c r="U1888" s="2" t="n">
        <f aca="false">R1888 * 1.09</f>
        <v>18452250.3</v>
      </c>
      <c r="V1888" s="2" t="n">
        <f aca="false">S1888 * 1.09</f>
        <v>-22967749.7</v>
      </c>
      <c r="W1888" s="1" t="n">
        <f aca="false">R1888/Q1888</f>
        <v>0.445491315789474</v>
      </c>
      <c r="X1888" s="3" t="n">
        <v>1</v>
      </c>
    </row>
    <row r="1889" customFormat="false" ht="15" hidden="false" customHeight="false" outlineLevel="0" collapsed="false">
      <c r="A1889" s="0" t="s">
        <v>12082</v>
      </c>
      <c r="B1889" s="0" t="s">
        <v>12083</v>
      </c>
      <c r="C1889" s="0" t="s">
        <v>12084</v>
      </c>
      <c r="D1889" s="0" t="s">
        <v>9153</v>
      </c>
      <c r="E1889" s="0" t="n">
        <v>5.8</v>
      </c>
      <c r="F1889" s="0" t="n">
        <v>59</v>
      </c>
      <c r="G1889" s="5" t="n">
        <v>40932</v>
      </c>
      <c r="H1889" s="0" t="s">
        <v>194</v>
      </c>
      <c r="I1889" s="0" t="s">
        <v>12085</v>
      </c>
      <c r="J1889" s="6" t="n">
        <v>79793</v>
      </c>
      <c r="K1889" s="0" t="s">
        <v>8698</v>
      </c>
      <c r="L1889" s="5" t="n">
        <v>40837</v>
      </c>
      <c r="M1889" s="0" t="s">
        <v>79</v>
      </c>
      <c r="N1889" s="0" t="s">
        <v>765</v>
      </c>
      <c r="O1889" s="0" t="s">
        <v>959</v>
      </c>
      <c r="P1889" s="0" t="s">
        <v>12086</v>
      </c>
      <c r="Q1889" s="0" t="n">
        <f aca="false">LOOKUP(A1889,'budget_gross.tsv'!A$2:A$8468,'budget_gross.tsv'!B$2:B$8468)</f>
        <v>5000000</v>
      </c>
      <c r="R1889" s="0" t="n">
        <f aca="false">LOOKUP(A1889,'budget_gross.tsv'!A$2:A$8468,'budget_gross.tsv'!C$2:C$8468)</f>
        <v>104007828</v>
      </c>
      <c r="S1889" s="1" t="n">
        <f aca="false">R1889-Q1889</f>
        <v>99007828</v>
      </c>
      <c r="T1889" s="2" t="n">
        <f aca="false">Q1889 * 1.09</f>
        <v>5450000</v>
      </c>
      <c r="U1889" s="2" t="n">
        <f aca="false">R1889 * 1.09</f>
        <v>113368532.52</v>
      </c>
      <c r="V1889" s="2" t="n">
        <f aca="false">S1889 * 1.09</f>
        <v>107918532.52</v>
      </c>
      <c r="W1889" s="1" t="n">
        <f aca="false">R1889/Q1889</f>
        <v>20.8015656</v>
      </c>
      <c r="X1889" s="3" t="n">
        <v>4</v>
      </c>
    </row>
    <row r="1890" customFormat="false" ht="15" hidden="false" customHeight="false" outlineLevel="0" collapsed="false">
      <c r="A1890" s="0" t="s">
        <v>12087</v>
      </c>
      <c r="B1890" s="0" t="s">
        <v>12088</v>
      </c>
      <c r="C1890" s="0" t="s">
        <v>12089</v>
      </c>
      <c r="D1890" s="0" t="s">
        <v>9153</v>
      </c>
      <c r="E1890" s="0" t="n">
        <v>7.5</v>
      </c>
      <c r="F1890" s="0" t="n">
        <v>68</v>
      </c>
      <c r="G1890" s="5" t="n">
        <v>41058</v>
      </c>
      <c r="H1890" s="0" t="s">
        <v>663</v>
      </c>
      <c r="I1890" s="0" t="s">
        <v>12090</v>
      </c>
      <c r="J1890" s="6" t="n">
        <v>108093</v>
      </c>
      <c r="K1890" s="0" t="s">
        <v>12091</v>
      </c>
      <c r="L1890" s="5" t="n">
        <v>40837</v>
      </c>
      <c r="M1890" s="0" t="s">
        <v>51</v>
      </c>
      <c r="N1890" s="0" t="s">
        <v>706</v>
      </c>
      <c r="O1890" s="0" t="s">
        <v>12092</v>
      </c>
      <c r="P1890" s="0" t="s">
        <v>12093</v>
      </c>
      <c r="Q1890" s="0" t="n">
        <f aca="false">LOOKUP(A1890,'budget_gross.tsv'!A$2:A$8468,'budget_gross.tsv'!B$2:B$8468)</f>
        <v>7000000</v>
      </c>
      <c r="R1890" s="0" t="n">
        <f aca="false">LOOKUP(A1890,'budget_gross.tsv'!A$2:A$8468,'budget_gross.tsv'!C$2:C$8468)</f>
        <v>1738692</v>
      </c>
      <c r="S1890" s="1" t="n">
        <f aca="false">R1890-Q1890</f>
        <v>-5261308</v>
      </c>
      <c r="T1890" s="2" t="n">
        <f aca="false">Q1890 * 1.09</f>
        <v>7630000</v>
      </c>
      <c r="U1890" s="2" t="n">
        <f aca="false">R1890 * 1.09</f>
        <v>1895174.28</v>
      </c>
      <c r="V1890" s="2" t="n">
        <f aca="false">S1890 * 1.09</f>
        <v>-5734825.72</v>
      </c>
      <c r="W1890" s="1" t="n">
        <f aca="false">R1890/Q1890</f>
        <v>0.248384571428571</v>
      </c>
      <c r="X1890" s="3" t="n">
        <v>1</v>
      </c>
    </row>
    <row r="1891" customFormat="false" ht="15" hidden="false" customHeight="false" outlineLevel="0" collapsed="false">
      <c r="A1891" s="0" t="s">
        <v>12094</v>
      </c>
      <c r="B1891" s="0" t="s">
        <v>12095</v>
      </c>
      <c r="C1891" s="0" t="s">
        <v>12096</v>
      </c>
      <c r="D1891" s="0" t="s">
        <v>9153</v>
      </c>
      <c r="E1891" s="0" t="n">
        <v>5.3</v>
      </c>
      <c r="F1891" s="0" t="n">
        <v>37</v>
      </c>
      <c r="G1891" s="5" t="n">
        <v>40848</v>
      </c>
      <c r="H1891" s="0" t="s">
        <v>7886</v>
      </c>
      <c r="I1891" s="0" t="s">
        <v>12097</v>
      </c>
      <c r="J1891" s="6" t="n">
        <v>36674</v>
      </c>
      <c r="K1891" s="0" t="s">
        <v>12098</v>
      </c>
      <c r="L1891" s="5" t="n">
        <v>40837</v>
      </c>
      <c r="M1891" s="0" t="s">
        <v>1512</v>
      </c>
      <c r="N1891" s="0" t="s">
        <v>7954</v>
      </c>
      <c r="O1891" s="0" t="s">
        <v>290</v>
      </c>
      <c r="P1891" s="0" t="s">
        <v>12099</v>
      </c>
      <c r="Q1891" s="0" t="n">
        <f aca="false">LOOKUP(A1891,'budget_gross.tsv'!A$2:A$8468,'budget_gross.tsv'!B$2:B$8468)</f>
        <v>35000000</v>
      </c>
      <c r="R1891" s="0" t="n">
        <f aca="false">LOOKUP(A1891,'budget_gross.tsv'!A$2:A$8468,'budget_gross.tsv'!C$2:C$8468)</f>
        <v>16816</v>
      </c>
      <c r="S1891" s="1" t="n">
        <f aca="false">R1891-Q1891</f>
        <v>-34983184</v>
      </c>
      <c r="T1891" s="2" t="n">
        <f aca="false">Q1891 * 1.09</f>
        <v>38150000</v>
      </c>
      <c r="U1891" s="2" t="n">
        <f aca="false">R1891 * 1.09</f>
        <v>18329.44</v>
      </c>
      <c r="V1891" s="2" t="n">
        <f aca="false">S1891 * 1.09</f>
        <v>-38131670.56</v>
      </c>
      <c r="W1891" s="1" t="n">
        <f aca="false">R1891/Q1891</f>
        <v>0.000480457142857143</v>
      </c>
      <c r="X1891" s="3" t="n">
        <v>1</v>
      </c>
    </row>
    <row r="1892" customFormat="false" ht="15" hidden="false" customHeight="false" outlineLevel="0" collapsed="false">
      <c r="A1892" s="0" t="s">
        <v>12100</v>
      </c>
      <c r="B1892" s="0" t="s">
        <v>12101</v>
      </c>
      <c r="C1892" s="0" t="s">
        <v>12102</v>
      </c>
      <c r="D1892" s="0" t="s">
        <v>9153</v>
      </c>
      <c r="E1892" s="0" t="n">
        <v>6.2</v>
      </c>
      <c r="F1892" s="0" t="n">
        <v>56</v>
      </c>
      <c r="G1892" s="5" t="n">
        <v>40953</v>
      </c>
      <c r="H1892" s="0" t="s">
        <v>12103</v>
      </c>
      <c r="I1892" s="0" t="s">
        <v>12104</v>
      </c>
      <c r="J1892" s="6" t="n">
        <v>89627</v>
      </c>
      <c r="K1892" s="0" t="s">
        <v>12105</v>
      </c>
      <c r="L1892" s="5" t="n">
        <v>40844</v>
      </c>
      <c r="M1892" s="0" t="s">
        <v>403</v>
      </c>
      <c r="N1892" s="0" t="s">
        <v>356</v>
      </c>
      <c r="O1892" s="0" t="s">
        <v>1216</v>
      </c>
      <c r="P1892" s="0" t="s">
        <v>12106</v>
      </c>
      <c r="Q1892" s="0" t="n">
        <f aca="false">LOOKUP(A1892,'budget_gross.tsv'!A$2:A$8468,'budget_gross.tsv'!B$2:B$8468)</f>
        <v>45000000</v>
      </c>
      <c r="R1892" s="0" t="n">
        <f aca="false">LOOKUP(A1892,'budget_gross.tsv'!A$2:A$8468,'budget_gross.tsv'!C$2:C$8468)</f>
        <v>13100042</v>
      </c>
      <c r="S1892" s="1" t="n">
        <f aca="false">R1892-Q1892</f>
        <v>-31899958</v>
      </c>
      <c r="T1892" s="2" t="n">
        <f aca="false">Q1892 * 1.09</f>
        <v>49050000</v>
      </c>
      <c r="U1892" s="2" t="n">
        <f aca="false">R1892 * 1.09</f>
        <v>14279045.78</v>
      </c>
      <c r="V1892" s="2" t="n">
        <f aca="false">S1892 * 1.09</f>
        <v>-34770954.22</v>
      </c>
      <c r="W1892" s="1" t="n">
        <f aca="false">R1892/Q1892</f>
        <v>0.291112044444444</v>
      </c>
      <c r="X1892" s="3" t="n">
        <v>1</v>
      </c>
    </row>
    <row r="1893" customFormat="false" ht="15" hidden="false" customHeight="false" outlineLevel="0" collapsed="false">
      <c r="A1893" s="0" t="s">
        <v>12107</v>
      </c>
      <c r="B1893" s="0" t="s">
        <v>12108</v>
      </c>
      <c r="C1893" s="0" t="s">
        <v>12109</v>
      </c>
      <c r="D1893" s="0" t="s">
        <v>9153</v>
      </c>
      <c r="E1893" s="0" t="n">
        <v>6.8</v>
      </c>
      <c r="F1893" s="0" t="n">
        <v>43</v>
      </c>
      <c r="G1893" s="5" t="n">
        <v>41065</v>
      </c>
      <c r="H1893" s="0" t="s">
        <v>3003</v>
      </c>
      <c r="I1893" s="0" t="s">
        <v>12110</v>
      </c>
      <c r="J1893" s="6" t="n">
        <v>56418</v>
      </c>
      <c r="K1893" s="0" t="s">
        <v>4879</v>
      </c>
      <c r="L1893" s="5" t="n">
        <v>40849</v>
      </c>
      <c r="M1893" s="0" t="s">
        <v>625</v>
      </c>
      <c r="N1893" s="0" t="s">
        <v>848</v>
      </c>
      <c r="O1893" s="0" t="s">
        <v>12111</v>
      </c>
      <c r="P1893" s="0" t="s">
        <v>12112</v>
      </c>
      <c r="Q1893" s="0" t="n">
        <f aca="false">LOOKUP(A1893,'budget_gross.tsv'!A$2:A$8468,'budget_gross.tsv'!B$2:B$8468)</f>
        <v>30000000</v>
      </c>
      <c r="R1893" s="0" t="n">
        <f aca="false">LOOKUP(A1893,'budget_gross.tsv'!A$2:A$8468,'budget_gross.tsv'!C$2:C$8468)</f>
        <v>538690</v>
      </c>
      <c r="S1893" s="1" t="n">
        <f aca="false">R1893-Q1893</f>
        <v>-29461310</v>
      </c>
      <c r="T1893" s="2" t="n">
        <f aca="false">Q1893 * 1.09</f>
        <v>32700000</v>
      </c>
      <c r="U1893" s="2" t="n">
        <f aca="false">R1893 * 1.09</f>
        <v>587172.1</v>
      </c>
      <c r="V1893" s="2" t="n">
        <f aca="false">S1893 * 1.09</f>
        <v>-32112827.9</v>
      </c>
      <c r="W1893" s="1" t="n">
        <f aca="false">R1893/Q1893</f>
        <v>0.0179563333333333</v>
      </c>
      <c r="X1893" s="3" t="n">
        <v>1</v>
      </c>
    </row>
    <row r="1894" customFormat="false" ht="15" hidden="false" customHeight="false" outlineLevel="0" collapsed="false">
      <c r="A1894" s="0" t="s">
        <v>12113</v>
      </c>
      <c r="B1894" s="0" t="s">
        <v>12114</v>
      </c>
      <c r="C1894" s="0" t="s">
        <v>12115</v>
      </c>
      <c r="D1894" s="0" t="s">
        <v>9153</v>
      </c>
      <c r="E1894" s="0" t="n">
        <v>6.3</v>
      </c>
      <c r="F1894" s="0" t="n">
        <v>61</v>
      </c>
      <c r="G1894" s="5" t="n">
        <v>40946</v>
      </c>
      <c r="H1894" s="0" t="s">
        <v>2273</v>
      </c>
      <c r="I1894" s="0" t="s">
        <v>12116</v>
      </c>
      <c r="J1894" s="6" t="n">
        <v>57754</v>
      </c>
      <c r="K1894" s="0" t="s">
        <v>12117</v>
      </c>
      <c r="L1894" s="5" t="n">
        <v>40851</v>
      </c>
      <c r="M1894" s="0" t="s">
        <v>427</v>
      </c>
      <c r="N1894" s="0" t="s">
        <v>5640</v>
      </c>
      <c r="O1894" s="0" t="s">
        <v>90</v>
      </c>
      <c r="P1894" s="0" t="s">
        <v>12118</v>
      </c>
      <c r="Q1894" s="0" t="n">
        <f aca="false">LOOKUP(A1894,'budget_gross.tsv'!A$2:A$8468,'budget_gross.tsv'!B$2:B$8468)</f>
        <v>19000000</v>
      </c>
      <c r="R1894" s="0" t="n">
        <f aca="false">LOOKUP(A1894,'budget_gross.tsv'!A$2:A$8468,'budget_gross.tsv'!C$2:C$8468)</f>
        <v>35033759</v>
      </c>
      <c r="S1894" s="1" t="n">
        <f aca="false">R1894-Q1894</f>
        <v>16033759</v>
      </c>
      <c r="T1894" s="2" t="n">
        <f aca="false">Q1894 * 1.09</f>
        <v>20710000</v>
      </c>
      <c r="U1894" s="2" t="n">
        <f aca="false">R1894 * 1.09</f>
        <v>38186797.31</v>
      </c>
      <c r="V1894" s="2" t="n">
        <f aca="false">S1894 * 1.09</f>
        <v>17476797.31</v>
      </c>
      <c r="W1894" s="1" t="n">
        <f aca="false">R1894/Q1894</f>
        <v>1.84388205263158</v>
      </c>
      <c r="X1894" s="3" t="n">
        <v>2</v>
      </c>
    </row>
    <row r="1895" customFormat="false" ht="15" hidden="false" customHeight="false" outlineLevel="0" collapsed="false">
      <c r="A1895" s="0" t="s">
        <v>12119</v>
      </c>
      <c r="B1895" s="0" t="s">
        <v>12120</v>
      </c>
      <c r="C1895" s="0" t="s">
        <v>12121</v>
      </c>
      <c r="D1895" s="0" t="s">
        <v>9153</v>
      </c>
      <c r="E1895" s="0" t="n">
        <v>7.4</v>
      </c>
      <c r="F1895" s="0" t="n">
        <v>85</v>
      </c>
      <c r="G1895" s="5" t="n">
        <v>40953</v>
      </c>
      <c r="H1895" s="0" t="s">
        <v>2987</v>
      </c>
      <c r="I1895" s="0" t="s">
        <v>12122</v>
      </c>
      <c r="J1895" s="6" t="n">
        <v>75415</v>
      </c>
      <c r="K1895" s="0" t="s">
        <v>7327</v>
      </c>
      <c r="L1895" s="5" t="n">
        <v>40857</v>
      </c>
      <c r="M1895" s="0" t="s">
        <v>403</v>
      </c>
      <c r="N1895" s="0" t="s">
        <v>1525</v>
      </c>
      <c r="O1895" s="0" t="s">
        <v>12123</v>
      </c>
      <c r="P1895" s="0" t="s">
        <v>12124</v>
      </c>
      <c r="Q1895" s="0" t="n">
        <f aca="false">LOOKUP(A1895,'budget_gross.tsv'!A$2:A$8468,'budget_gross.tsv'!B$2:B$8468)</f>
        <v>5000000</v>
      </c>
      <c r="R1895" s="0" t="n">
        <f aca="false">LOOKUP(A1895,'budget_gross.tsv'!A$2:A$8468,'budget_gross.tsv'!C$2:C$8468)</f>
        <v>1729969</v>
      </c>
      <c r="S1895" s="1" t="n">
        <f aca="false">R1895-Q1895</f>
        <v>-3270031</v>
      </c>
      <c r="T1895" s="2" t="n">
        <f aca="false">Q1895 * 1.09</f>
        <v>5450000</v>
      </c>
      <c r="U1895" s="2" t="n">
        <f aca="false">R1895 * 1.09</f>
        <v>1885666.21</v>
      </c>
      <c r="V1895" s="2" t="n">
        <f aca="false">S1895 * 1.09</f>
        <v>-3564333.79</v>
      </c>
      <c r="W1895" s="1" t="n">
        <f aca="false">R1895/Q1895</f>
        <v>0.3459938</v>
      </c>
      <c r="X1895" s="3" t="n">
        <v>1</v>
      </c>
    </row>
    <row r="1896" customFormat="false" ht="15" hidden="false" customHeight="false" outlineLevel="0" collapsed="false">
      <c r="A1896" s="0" t="s">
        <v>12125</v>
      </c>
      <c r="B1896" s="0" t="s">
        <v>12126</v>
      </c>
      <c r="C1896" s="0" t="s">
        <v>12127</v>
      </c>
      <c r="D1896" s="0" t="s">
        <v>9153</v>
      </c>
      <c r="E1896" s="0" t="n">
        <v>6</v>
      </c>
      <c r="F1896" s="0" t="n">
        <v>46</v>
      </c>
      <c r="G1896" s="5" t="n">
        <v>40974</v>
      </c>
      <c r="H1896" s="0" t="s">
        <v>3003</v>
      </c>
      <c r="I1896" s="0" t="s">
        <v>12128</v>
      </c>
      <c r="J1896" s="6" t="n">
        <v>143035</v>
      </c>
      <c r="K1896" s="0" t="s">
        <v>3134</v>
      </c>
      <c r="L1896" s="5" t="n">
        <v>40858</v>
      </c>
      <c r="M1896" s="0" t="s">
        <v>879</v>
      </c>
      <c r="N1896" s="0" t="s">
        <v>6025</v>
      </c>
      <c r="O1896" s="0" t="s">
        <v>959</v>
      </c>
      <c r="P1896" s="0" t="s">
        <v>12129</v>
      </c>
      <c r="Q1896" s="0" t="n">
        <f aca="false">LOOKUP(A1896,'budget_gross.tsv'!A$2:A$8468,'budget_gross.tsv'!B$2:B$8468)</f>
        <v>75000000</v>
      </c>
      <c r="R1896" s="0" t="n">
        <f aca="false">LOOKUP(A1896,'budget_gross.tsv'!A$2:A$8468,'budget_gross.tsv'!C$2:C$8468)</f>
        <v>83504017</v>
      </c>
      <c r="S1896" s="1" t="n">
        <f aca="false">R1896-Q1896</f>
        <v>8504017</v>
      </c>
      <c r="T1896" s="2" t="n">
        <f aca="false">Q1896 * 1.09</f>
        <v>81750000</v>
      </c>
      <c r="U1896" s="2" t="n">
        <f aca="false">R1896 * 1.09</f>
        <v>91019378.53</v>
      </c>
      <c r="V1896" s="2" t="n">
        <f aca="false">S1896 * 1.09</f>
        <v>9269378.53</v>
      </c>
      <c r="W1896" s="1" t="n">
        <f aca="false">R1896/Q1896</f>
        <v>1.11338689333333</v>
      </c>
      <c r="X1896" s="3" t="n">
        <v>2</v>
      </c>
    </row>
    <row r="1897" customFormat="false" ht="15" hidden="false" customHeight="false" outlineLevel="0" collapsed="false">
      <c r="A1897" s="0" t="s">
        <v>12130</v>
      </c>
      <c r="B1897" s="0" t="s">
        <v>12131</v>
      </c>
      <c r="C1897" s="0" t="s">
        <v>12132</v>
      </c>
      <c r="D1897" s="0" t="s">
        <v>9153</v>
      </c>
      <c r="E1897" s="0" t="n">
        <v>6.6</v>
      </c>
      <c r="F1897" s="0" t="n">
        <v>59</v>
      </c>
      <c r="G1897" s="5" t="n">
        <v>40960</v>
      </c>
      <c r="H1897" s="0" t="s">
        <v>2273</v>
      </c>
      <c r="I1897" s="0" t="s">
        <v>12133</v>
      </c>
      <c r="J1897" s="6" t="n">
        <v>108426</v>
      </c>
      <c r="K1897" s="0" t="s">
        <v>5825</v>
      </c>
      <c r="L1897" s="5" t="n">
        <v>40858</v>
      </c>
      <c r="M1897" s="0" t="s">
        <v>705</v>
      </c>
      <c r="N1897" s="0" t="s">
        <v>673</v>
      </c>
      <c r="O1897" s="0" t="s">
        <v>12134</v>
      </c>
      <c r="P1897" s="0" t="s">
        <v>12135</v>
      </c>
      <c r="Q1897" s="0" t="n">
        <f aca="false">LOOKUP(A1897,'budget_gross.tsv'!A$2:A$8468,'budget_gross.tsv'!B$2:B$8468)</f>
        <v>35000000</v>
      </c>
      <c r="R1897" s="0" t="n">
        <f aca="false">LOOKUP(A1897,'budget_gross.tsv'!A$2:A$8468,'budget_gross.tsv'!C$2:C$8468)</f>
        <v>37306030</v>
      </c>
      <c r="S1897" s="1" t="n">
        <f aca="false">R1897-Q1897</f>
        <v>2306030</v>
      </c>
      <c r="T1897" s="2" t="n">
        <f aca="false">Q1897 * 1.09</f>
        <v>38150000</v>
      </c>
      <c r="U1897" s="2" t="n">
        <f aca="false">R1897 * 1.09</f>
        <v>40663572.7</v>
      </c>
      <c r="V1897" s="2" t="n">
        <f aca="false">S1897 * 1.09</f>
        <v>2513572.7</v>
      </c>
      <c r="W1897" s="1" t="n">
        <f aca="false">R1897/Q1897</f>
        <v>1.06588657142857</v>
      </c>
      <c r="X1897" s="3" t="n">
        <v>2</v>
      </c>
    </row>
    <row r="1898" customFormat="false" ht="15" hidden="false" customHeight="false" outlineLevel="0" collapsed="false">
      <c r="A1898" s="0" t="s">
        <v>12136</v>
      </c>
      <c r="B1898" s="0" t="s">
        <v>12137</v>
      </c>
      <c r="C1898" s="0" t="s">
        <v>12138</v>
      </c>
      <c r="D1898" s="0" t="s">
        <v>9153</v>
      </c>
      <c r="E1898" s="0" t="n">
        <v>7.2</v>
      </c>
      <c r="F1898" s="0" t="n">
        <v>61</v>
      </c>
      <c r="G1898" s="5" t="n">
        <v>40988</v>
      </c>
      <c r="H1898" s="0" t="s">
        <v>2987</v>
      </c>
      <c r="I1898" s="0" t="s">
        <v>12139</v>
      </c>
      <c r="J1898" s="6" t="n">
        <v>102967</v>
      </c>
      <c r="K1898" s="0" t="s">
        <v>5941</v>
      </c>
      <c r="L1898" s="5" t="n">
        <v>40865</v>
      </c>
      <c r="M1898" s="0" t="s">
        <v>649</v>
      </c>
      <c r="N1898" s="0" t="s">
        <v>356</v>
      </c>
      <c r="O1898" s="0" t="s">
        <v>12140</v>
      </c>
      <c r="P1898" s="0" t="s">
        <v>12141</v>
      </c>
      <c r="Q1898" s="0" t="n">
        <f aca="false">LOOKUP(A1898,'budget_gross.tsv'!A$2:A$8468,'budget_gross.tsv'!B$2:B$8468)</f>
        <v>25000000</v>
      </c>
      <c r="R1898" s="0" t="n">
        <f aca="false">LOOKUP(A1898,'budget_gross.tsv'!A$2:A$8468,'budget_gross.tsv'!C$2:C$8468)</f>
        <v>2547047</v>
      </c>
      <c r="S1898" s="1" t="n">
        <f aca="false">R1898-Q1898</f>
        <v>-22452953</v>
      </c>
      <c r="T1898" s="2" t="n">
        <f aca="false">Q1898 * 1.09</f>
        <v>27250000</v>
      </c>
      <c r="U1898" s="2" t="n">
        <f aca="false">R1898 * 1.09</f>
        <v>2776281.23</v>
      </c>
      <c r="V1898" s="2" t="n">
        <f aca="false">S1898 * 1.09</f>
        <v>-24473718.77</v>
      </c>
      <c r="W1898" s="1" t="n">
        <f aca="false">R1898/Q1898</f>
        <v>0.10188188</v>
      </c>
      <c r="X1898" s="3" t="n">
        <v>1</v>
      </c>
    </row>
    <row r="1899" customFormat="false" ht="15" hidden="false" customHeight="false" outlineLevel="0" collapsed="false">
      <c r="A1899" s="0" t="s">
        <v>12142</v>
      </c>
      <c r="B1899" s="0" t="s">
        <v>12143</v>
      </c>
      <c r="C1899" s="0" t="s">
        <v>12144</v>
      </c>
      <c r="D1899" s="0" t="s">
        <v>9153</v>
      </c>
      <c r="E1899" s="0" t="n">
        <v>7.3</v>
      </c>
      <c r="F1899" s="0" t="n">
        <v>84</v>
      </c>
      <c r="G1899" s="5" t="n">
        <v>40981</v>
      </c>
      <c r="H1899" s="0" t="s">
        <v>2688</v>
      </c>
      <c r="I1899" s="0" t="s">
        <v>12145</v>
      </c>
      <c r="J1899" s="6" t="n">
        <v>211639</v>
      </c>
      <c r="K1899" s="0" t="s">
        <v>9735</v>
      </c>
      <c r="L1899" s="5" t="n">
        <v>40886</v>
      </c>
      <c r="M1899" s="0" t="s">
        <v>831</v>
      </c>
      <c r="N1899" s="0" t="s">
        <v>356</v>
      </c>
      <c r="O1899" s="0" t="s">
        <v>12146</v>
      </c>
      <c r="P1899" s="0" t="s">
        <v>12147</v>
      </c>
      <c r="Q1899" s="0" t="n">
        <f aca="false">LOOKUP(A1899,'budget_gross.tsv'!A$2:A$8468,'budget_gross.tsv'!B$2:B$8468)</f>
        <v>20000000</v>
      </c>
      <c r="R1899" s="0" t="n">
        <f aca="false">LOOKUP(A1899,'budget_gross.tsv'!A$2:A$8468,'budget_gross.tsv'!C$2:C$8468)</f>
        <v>82584160</v>
      </c>
      <c r="S1899" s="1" t="n">
        <f aca="false">R1899-Q1899</f>
        <v>62584160</v>
      </c>
      <c r="T1899" s="2" t="n">
        <f aca="false">Q1899 * 1.09</f>
        <v>21800000</v>
      </c>
      <c r="U1899" s="2" t="n">
        <f aca="false">R1899 * 1.09</f>
        <v>90016734.4</v>
      </c>
      <c r="V1899" s="2" t="n">
        <f aca="false">S1899 * 1.09</f>
        <v>68216734.4</v>
      </c>
      <c r="W1899" s="1" t="n">
        <f aca="false">R1899/Q1899</f>
        <v>4.129208</v>
      </c>
      <c r="X1899" s="3" t="n">
        <v>4</v>
      </c>
    </row>
    <row r="1900" customFormat="false" ht="15" hidden="false" customHeight="false" outlineLevel="0" collapsed="false">
      <c r="A1900" s="0" t="s">
        <v>12148</v>
      </c>
      <c r="B1900" s="0" t="s">
        <v>12149</v>
      </c>
      <c r="C1900" s="0" t="s">
        <v>12150</v>
      </c>
      <c r="D1900" s="0" t="s">
        <v>9153</v>
      </c>
      <c r="E1900" s="0" t="n">
        <v>5.3</v>
      </c>
      <c r="F1900" s="0" t="n">
        <v>30</v>
      </c>
      <c r="G1900" s="5" t="n">
        <v>40393</v>
      </c>
      <c r="H1900" s="0" t="s">
        <v>12151</v>
      </c>
      <c r="I1900" s="0" t="s">
        <v>12152</v>
      </c>
      <c r="J1900" s="6" t="n">
        <v>2121</v>
      </c>
      <c r="K1900" s="0" t="s">
        <v>12153</v>
      </c>
      <c r="L1900" s="5" t="n">
        <v>40892</v>
      </c>
      <c r="M1900" s="0" t="s">
        <v>214</v>
      </c>
      <c r="N1900" s="0" t="s">
        <v>428</v>
      </c>
      <c r="O1900" s="0" t="s">
        <v>28</v>
      </c>
      <c r="P1900" s="0" t="s">
        <v>12154</v>
      </c>
      <c r="Q1900" s="0" t="n">
        <f aca="false">LOOKUP(A1900,'budget_gross.tsv'!A$2:A$8468,'budget_gross.tsv'!B$2:B$8468)</f>
        <v>1500000</v>
      </c>
      <c r="R1900" s="0" t="n">
        <f aca="false">LOOKUP(A1900,'budget_gross.tsv'!A$2:A$8468,'budget_gross.tsv'!C$2:C$8468)</f>
        <v>8983</v>
      </c>
      <c r="S1900" s="1" t="n">
        <f aca="false">R1900-Q1900</f>
        <v>-1491017</v>
      </c>
      <c r="T1900" s="2" t="n">
        <f aca="false">Q1900 * 1.09</f>
        <v>1635000</v>
      </c>
      <c r="U1900" s="2" t="n">
        <f aca="false">R1900 * 1.09</f>
        <v>9791.47</v>
      </c>
      <c r="V1900" s="2" t="n">
        <f aca="false">S1900 * 1.09</f>
        <v>-1625208.53</v>
      </c>
      <c r="W1900" s="1" t="n">
        <f aca="false">R1900/Q1900</f>
        <v>0.00598866666666667</v>
      </c>
      <c r="X1900" s="3" t="n">
        <v>1</v>
      </c>
    </row>
    <row r="1901" customFormat="false" ht="15" hidden="false" customHeight="false" outlineLevel="0" collapsed="false">
      <c r="A1901" s="0" t="s">
        <v>12155</v>
      </c>
      <c r="B1901" s="0" t="s">
        <v>12156</v>
      </c>
      <c r="C1901" s="0" t="s">
        <v>12157</v>
      </c>
      <c r="D1901" s="0" t="s">
        <v>9153</v>
      </c>
      <c r="E1901" s="0" t="n">
        <v>6</v>
      </c>
      <c r="F1901" s="0" t="n">
        <v>57</v>
      </c>
      <c r="G1901" s="5" t="n">
        <v>41184</v>
      </c>
      <c r="H1901" s="0" t="s">
        <v>5579</v>
      </c>
      <c r="I1901" s="0" t="s">
        <v>12158</v>
      </c>
      <c r="J1901" s="6" t="n">
        <v>6808</v>
      </c>
      <c r="K1901" s="0" t="s">
        <v>6152</v>
      </c>
      <c r="L1901" s="5" t="n">
        <v>40892</v>
      </c>
      <c r="M1901" s="0" t="s">
        <v>972</v>
      </c>
      <c r="N1901" s="0" t="s">
        <v>801</v>
      </c>
      <c r="O1901" s="0" t="s">
        <v>12159</v>
      </c>
      <c r="P1901" s="0" t="s">
        <v>12160</v>
      </c>
      <c r="Q1901" s="0" t="n">
        <f aca="false">LOOKUP(A1901,'budget_gross.tsv'!A$2:A$8468,'budget_gross.tsv'!B$2:B$8468)</f>
        <v>35000000</v>
      </c>
      <c r="R1901" s="0" t="n">
        <f aca="false">LOOKUP(A1901,'budget_gross.tsv'!A$2:A$8468,'budget_gross.tsv'!C$2:C$8468)</f>
        <v>170276</v>
      </c>
      <c r="S1901" s="1" t="n">
        <f aca="false">R1901-Q1901</f>
        <v>-34829724</v>
      </c>
      <c r="T1901" s="2" t="n">
        <f aca="false">Q1901 * 1.09</f>
        <v>38150000</v>
      </c>
      <c r="U1901" s="2" t="n">
        <f aca="false">R1901 * 1.09</f>
        <v>185600.84</v>
      </c>
      <c r="V1901" s="2" t="n">
        <f aca="false">S1901 * 1.09</f>
        <v>-37964399.16</v>
      </c>
      <c r="W1901" s="1" t="n">
        <f aca="false">R1901/Q1901</f>
        <v>0.00486502857142857</v>
      </c>
      <c r="X1901" s="3" t="n">
        <v>1</v>
      </c>
    </row>
    <row r="1902" customFormat="false" ht="15" hidden="false" customHeight="false" outlineLevel="0" collapsed="false">
      <c r="A1902" s="0" t="s">
        <v>12161</v>
      </c>
      <c r="B1902" s="0" t="s">
        <v>12162</v>
      </c>
      <c r="C1902" s="0" t="s">
        <v>12163</v>
      </c>
      <c r="D1902" s="0" t="s">
        <v>9153</v>
      </c>
      <c r="E1902" s="0" t="n">
        <v>6.3</v>
      </c>
      <c r="F1902" s="0" t="n">
        <v>71</v>
      </c>
      <c r="G1902" s="5" t="n">
        <v>40981</v>
      </c>
      <c r="H1902" s="0" t="s">
        <v>2489</v>
      </c>
      <c r="I1902" s="0" t="s">
        <v>12164</v>
      </c>
      <c r="J1902" s="6" t="n">
        <v>67191</v>
      </c>
      <c r="K1902" s="0" t="s">
        <v>4988</v>
      </c>
      <c r="L1902" s="5" t="n">
        <v>40893</v>
      </c>
      <c r="M1902" s="0" t="s">
        <v>272</v>
      </c>
      <c r="N1902" s="0" t="s">
        <v>356</v>
      </c>
      <c r="O1902" s="0" t="s">
        <v>12165</v>
      </c>
      <c r="P1902" s="0" t="s">
        <v>12166</v>
      </c>
      <c r="Q1902" s="0" t="n">
        <f aca="false">LOOKUP(A1902,'budget_gross.tsv'!A$2:A$8468,'budget_gross.tsv'!B$2:B$8468)</f>
        <v>12000000</v>
      </c>
      <c r="R1902" s="0" t="n">
        <f aca="false">LOOKUP(A1902,'budget_gross.tsv'!A$2:A$8468,'budget_gross.tsv'!C$2:C$8468)</f>
        <v>16311571</v>
      </c>
      <c r="S1902" s="1" t="n">
        <f aca="false">R1902-Q1902</f>
        <v>4311571</v>
      </c>
      <c r="T1902" s="2" t="n">
        <f aca="false">Q1902 * 1.09</f>
        <v>13080000</v>
      </c>
      <c r="U1902" s="2" t="n">
        <f aca="false">R1902 * 1.09</f>
        <v>17779612.39</v>
      </c>
      <c r="V1902" s="2" t="n">
        <f aca="false">S1902 * 1.09</f>
        <v>4699612.39</v>
      </c>
      <c r="W1902" s="1" t="n">
        <f aca="false">R1902/Q1902</f>
        <v>1.35929758333333</v>
      </c>
      <c r="X1902" s="3" t="n">
        <v>2</v>
      </c>
    </row>
    <row r="1903" customFormat="false" ht="15" hidden="false" customHeight="false" outlineLevel="0" collapsed="false">
      <c r="A1903" s="0" t="s">
        <v>12167</v>
      </c>
      <c r="B1903" s="0" t="s">
        <v>12168</v>
      </c>
      <c r="C1903" s="0" t="s">
        <v>12169</v>
      </c>
      <c r="D1903" s="0" t="s">
        <v>9153</v>
      </c>
      <c r="E1903" s="0" t="n">
        <v>7.6</v>
      </c>
      <c r="F1903" s="0" t="n">
        <v>46</v>
      </c>
      <c r="G1903" s="5" t="n">
        <v>41100</v>
      </c>
      <c r="H1903" s="0" t="s">
        <v>12170</v>
      </c>
      <c r="I1903" s="0" t="s">
        <v>12171</v>
      </c>
      <c r="J1903" s="6" t="n">
        <v>41515</v>
      </c>
      <c r="K1903" s="0" t="s">
        <v>4683</v>
      </c>
      <c r="L1903" s="5" t="n">
        <v>40893</v>
      </c>
      <c r="M1903" s="0" t="s">
        <v>1727</v>
      </c>
      <c r="N1903" s="0" t="s">
        <v>12172</v>
      </c>
      <c r="O1903" s="0" t="s">
        <v>12173</v>
      </c>
      <c r="P1903" s="0" t="s">
        <v>12174</v>
      </c>
      <c r="Q1903" s="0" t="n">
        <f aca="false">LOOKUP(A1903,'budget_gross.tsv'!A$2:A$8468,'budget_gross.tsv'!B$2:B$8468)</f>
        <v>94000000</v>
      </c>
      <c r="R1903" s="0" t="n">
        <f aca="false">LOOKUP(A1903,'budget_gross.tsv'!A$2:A$8468,'budget_gross.tsv'!C$2:C$8468)</f>
        <v>9213</v>
      </c>
      <c r="S1903" s="1" t="n">
        <f aca="false">R1903-Q1903</f>
        <v>-93990787</v>
      </c>
      <c r="T1903" s="2" t="n">
        <f aca="false">Q1903 * 1.09</f>
        <v>102460000</v>
      </c>
      <c r="U1903" s="2" t="n">
        <f aca="false">R1903 * 1.09</f>
        <v>10042.17</v>
      </c>
      <c r="V1903" s="2" t="n">
        <f aca="false">S1903 * 1.09</f>
        <v>-102449957.83</v>
      </c>
      <c r="W1903" s="1" t="n">
        <f aca="false">R1903/Q1903</f>
        <v>9.80106382978723E-005</v>
      </c>
      <c r="X1903" s="3" t="n">
        <v>1</v>
      </c>
    </row>
    <row r="1904" customFormat="false" ht="15" hidden="false" customHeight="false" outlineLevel="0" collapsed="false">
      <c r="A1904" s="0" t="s">
        <v>12175</v>
      </c>
      <c r="B1904" s="0" t="s">
        <v>12176</v>
      </c>
      <c r="C1904" s="0" t="s">
        <v>12177</v>
      </c>
      <c r="D1904" s="0" t="s">
        <v>9153</v>
      </c>
      <c r="E1904" s="0" t="n">
        <v>4.2</v>
      </c>
      <c r="F1904" s="0" t="n">
        <v>18</v>
      </c>
      <c r="G1904" s="5" t="n">
        <v>41044</v>
      </c>
      <c r="H1904" s="0" t="s">
        <v>194</v>
      </c>
      <c r="I1904" s="0" t="s">
        <v>12178</v>
      </c>
      <c r="J1904" s="6" t="n">
        <v>31468</v>
      </c>
      <c r="K1904" s="0" t="s">
        <v>4787</v>
      </c>
      <c r="L1904" s="5" t="n">
        <v>40914</v>
      </c>
      <c r="M1904" s="0" t="s">
        <v>79</v>
      </c>
      <c r="N1904" s="0" t="s">
        <v>765</v>
      </c>
      <c r="O1904" s="0" t="s">
        <v>1058</v>
      </c>
      <c r="P1904" s="0" t="s">
        <v>12179</v>
      </c>
      <c r="Q1904" s="0" t="n">
        <f aca="false">LOOKUP(A1904,'budget_gross.tsv'!A$2:A$8468,'budget_gross.tsv'!B$2:B$8468)</f>
        <v>750000</v>
      </c>
      <c r="R1904" s="0" t="n">
        <f aca="false">LOOKUP(A1904,'budget_gross.tsv'!A$2:A$8468,'budget_gross.tsv'!C$2:C$8468)</f>
        <v>53261944</v>
      </c>
      <c r="S1904" s="1" t="n">
        <f aca="false">R1904-Q1904</f>
        <v>52511944</v>
      </c>
      <c r="T1904" s="2" t="n">
        <f aca="false">Q1904 * 1.07</f>
        <v>802500</v>
      </c>
      <c r="U1904" s="2" t="n">
        <f aca="false">R1904 * 1.07</f>
        <v>56990280.08</v>
      </c>
      <c r="V1904" s="2" t="n">
        <f aca="false">S1904 * 1.07</f>
        <v>56187780.08</v>
      </c>
      <c r="W1904" s="1" t="n">
        <f aca="false">R1904/Q1904</f>
        <v>71.0159253333333</v>
      </c>
      <c r="X1904" s="3" t="n">
        <v>4</v>
      </c>
    </row>
    <row r="1905" customFormat="false" ht="15" hidden="false" customHeight="false" outlineLevel="0" collapsed="false">
      <c r="A1905" s="0" t="s">
        <v>12180</v>
      </c>
      <c r="B1905" s="0" t="s">
        <v>12181</v>
      </c>
      <c r="C1905" s="0" t="s">
        <v>12182</v>
      </c>
      <c r="D1905" s="0" t="s">
        <v>9153</v>
      </c>
      <c r="E1905" s="0" t="n">
        <v>5.8</v>
      </c>
      <c r="F1905" s="0" t="n">
        <v>67</v>
      </c>
      <c r="G1905" s="5" t="n">
        <v>41030</v>
      </c>
      <c r="H1905" s="0" t="s">
        <v>3003</v>
      </c>
      <c r="I1905" s="0" t="s">
        <v>12183</v>
      </c>
      <c r="J1905" s="6" t="n">
        <v>74750</v>
      </c>
      <c r="K1905" s="0" t="s">
        <v>6585</v>
      </c>
      <c r="L1905" s="5" t="n">
        <v>40928</v>
      </c>
      <c r="M1905" s="0" t="s">
        <v>98</v>
      </c>
      <c r="N1905" s="0" t="s">
        <v>863</v>
      </c>
      <c r="O1905" s="0" t="s">
        <v>2289</v>
      </c>
      <c r="P1905" s="0" t="s">
        <v>12184</v>
      </c>
      <c r="Q1905" s="0" t="n">
        <f aca="false">LOOKUP(A1905,'budget_gross.tsv'!A$2:A$8468,'budget_gross.tsv'!B$2:B$8468)</f>
        <v>23000000</v>
      </c>
      <c r="R1905" s="0" t="n">
        <f aca="false">LOOKUP(A1905,'budget_gross.tsv'!A$2:A$8468,'budget_gross.tsv'!C$2:C$8468)</f>
        <v>18942396</v>
      </c>
      <c r="S1905" s="1" t="n">
        <f aca="false">R1905-Q1905</f>
        <v>-4057604</v>
      </c>
      <c r="T1905" s="2" t="n">
        <f aca="false">Q1905 * 1.07</f>
        <v>24610000</v>
      </c>
      <c r="U1905" s="2" t="n">
        <f aca="false">R1905 * 1.07</f>
        <v>20268363.72</v>
      </c>
      <c r="V1905" s="2" t="n">
        <f aca="false">S1905 * 1.07</f>
        <v>-4341636.28</v>
      </c>
      <c r="W1905" s="1" t="n">
        <f aca="false">R1905/Q1905</f>
        <v>0.823582434782609</v>
      </c>
      <c r="X1905" s="3" t="n">
        <v>1</v>
      </c>
    </row>
    <row r="1906" customFormat="false" ht="15" hidden="false" customHeight="false" outlineLevel="0" collapsed="false">
      <c r="A1906" s="0" t="s">
        <v>12185</v>
      </c>
      <c r="B1906" s="0" t="s">
        <v>12186</v>
      </c>
      <c r="C1906" s="0" t="s">
        <v>12187</v>
      </c>
      <c r="D1906" s="0" t="s">
        <v>9153</v>
      </c>
      <c r="E1906" s="0" t="n">
        <v>6.8</v>
      </c>
      <c r="F1906" s="0" t="n">
        <v>64</v>
      </c>
      <c r="G1906" s="5" t="n">
        <v>41044</v>
      </c>
      <c r="H1906" s="0" t="s">
        <v>3410</v>
      </c>
      <c r="I1906" s="0" t="s">
        <v>12188</v>
      </c>
      <c r="J1906" s="6" t="n">
        <v>211661</v>
      </c>
      <c r="K1906" s="0" t="s">
        <v>6019</v>
      </c>
      <c r="L1906" s="5" t="n">
        <v>40935</v>
      </c>
      <c r="M1906" s="0" t="s">
        <v>871</v>
      </c>
      <c r="N1906" s="0" t="s">
        <v>1130</v>
      </c>
      <c r="O1906" s="0" t="s">
        <v>198</v>
      </c>
      <c r="P1906" s="0" t="s">
        <v>12189</v>
      </c>
      <c r="Q1906" s="0" t="n">
        <f aca="false">LOOKUP(A1906,'budget_gross.tsv'!A$2:A$8468,'budget_gross.tsv'!B$2:B$8468)</f>
        <v>25000000</v>
      </c>
      <c r="R1906" s="0" t="n">
        <f aca="false">LOOKUP(A1906,'budget_gross.tsv'!A$2:A$8468,'budget_gross.tsv'!C$2:C$8468)</f>
        <v>51580136</v>
      </c>
      <c r="S1906" s="1" t="n">
        <f aca="false">R1906-Q1906</f>
        <v>26580136</v>
      </c>
      <c r="T1906" s="2" t="n">
        <f aca="false">Q1906 * 1.07</f>
        <v>26750000</v>
      </c>
      <c r="U1906" s="2" t="n">
        <f aca="false">R1906 * 1.07</f>
        <v>55190745.52</v>
      </c>
      <c r="V1906" s="2" t="n">
        <f aca="false">S1906 * 1.07</f>
        <v>28440745.52</v>
      </c>
      <c r="W1906" s="1" t="n">
        <f aca="false">R1906/Q1906</f>
        <v>2.06320544</v>
      </c>
      <c r="X1906" s="3" t="n">
        <v>3</v>
      </c>
    </row>
    <row r="1907" customFormat="false" ht="15" hidden="false" customHeight="false" outlineLevel="0" collapsed="false">
      <c r="A1907" s="0" t="s">
        <v>12190</v>
      </c>
      <c r="B1907" s="0" t="s">
        <v>12191</v>
      </c>
      <c r="C1907" s="0" t="s">
        <v>12192</v>
      </c>
      <c r="D1907" s="0" t="s">
        <v>9153</v>
      </c>
      <c r="E1907" s="0" t="n">
        <v>5.3</v>
      </c>
      <c r="F1907" s="0" t="n">
        <v>40</v>
      </c>
      <c r="G1907" s="5" t="n">
        <v>41037</v>
      </c>
      <c r="H1907" s="0" t="s">
        <v>3192</v>
      </c>
      <c r="I1907" s="0" t="s">
        <v>12193</v>
      </c>
      <c r="J1907" s="6" t="n">
        <v>8428</v>
      </c>
      <c r="K1907" s="0" t="s">
        <v>12194</v>
      </c>
      <c r="L1907" s="5" t="n">
        <v>40935</v>
      </c>
      <c r="M1907" s="0" t="s">
        <v>98</v>
      </c>
      <c r="N1907" s="0" t="s">
        <v>376</v>
      </c>
      <c r="O1907" s="0" t="s">
        <v>90</v>
      </c>
      <c r="P1907" s="0" t="s">
        <v>12195</v>
      </c>
      <c r="Q1907" s="0" t="n">
        <f aca="false">LOOKUP(A1907,'budget_gross.tsv'!A$2:A$8468,'budget_gross.tsv'!B$2:B$8468)</f>
        <v>3000000</v>
      </c>
      <c r="R1907" s="0" t="n">
        <f aca="false">LOOKUP(A1907,'budget_gross.tsv'!A$2:A$8468,'budget_gross.tsv'!C$2:C$8468)</f>
        <v>200803</v>
      </c>
      <c r="S1907" s="1" t="n">
        <f aca="false">R1907-Q1907</f>
        <v>-2799197</v>
      </c>
      <c r="T1907" s="2" t="n">
        <f aca="false">Q1907 * 1.07</f>
        <v>3210000</v>
      </c>
      <c r="U1907" s="2" t="n">
        <f aca="false">R1907 * 1.07</f>
        <v>214859.21</v>
      </c>
      <c r="V1907" s="2" t="n">
        <f aca="false">S1907 * 1.07</f>
        <v>-2995140.79</v>
      </c>
      <c r="W1907" s="1" t="n">
        <f aca="false">R1907/Q1907</f>
        <v>0.0669343333333333</v>
      </c>
      <c r="X1907" s="3" t="n">
        <v>1</v>
      </c>
    </row>
    <row r="1908" customFormat="false" ht="15" hidden="false" customHeight="false" outlineLevel="0" collapsed="false">
      <c r="A1908" s="0" t="s">
        <v>12196</v>
      </c>
      <c r="B1908" s="0" t="s">
        <v>12197</v>
      </c>
      <c r="C1908" s="0" t="s">
        <v>12198</v>
      </c>
      <c r="D1908" s="0" t="s">
        <v>9153</v>
      </c>
      <c r="E1908" s="0" t="n">
        <v>6.8</v>
      </c>
      <c r="F1908" s="0" t="n">
        <v>52</v>
      </c>
      <c r="G1908" s="5" t="n">
        <v>41065</v>
      </c>
      <c r="H1908" s="0" t="s">
        <v>86</v>
      </c>
      <c r="I1908" s="0" t="s">
        <v>12199</v>
      </c>
      <c r="J1908" s="6" t="n">
        <v>175035</v>
      </c>
      <c r="K1908" s="0" t="s">
        <v>12200</v>
      </c>
      <c r="L1908" s="5" t="n">
        <v>40949</v>
      </c>
      <c r="M1908" s="0" t="s">
        <v>831</v>
      </c>
      <c r="N1908" s="0" t="s">
        <v>6055</v>
      </c>
      <c r="O1908" s="0" t="s">
        <v>1185</v>
      </c>
      <c r="P1908" s="0" t="s">
        <v>12201</v>
      </c>
      <c r="Q1908" s="0" t="n">
        <f aca="false">LOOKUP(A1908,'budget_gross.tsv'!A$2:A$8468,'budget_gross.tsv'!B$2:B$8468)</f>
        <v>85000000</v>
      </c>
      <c r="R1908" s="0" t="n">
        <f aca="false">LOOKUP(A1908,'budget_gross.tsv'!A$2:A$8468,'budget_gross.tsv'!C$2:C$8468)</f>
        <v>126373434</v>
      </c>
      <c r="S1908" s="1" t="n">
        <f aca="false">R1908-Q1908</f>
        <v>41373434</v>
      </c>
      <c r="T1908" s="2" t="n">
        <f aca="false">Q1908 * 1.07</f>
        <v>90950000</v>
      </c>
      <c r="U1908" s="2" t="n">
        <f aca="false">R1908 * 1.07</f>
        <v>135219574.38</v>
      </c>
      <c r="V1908" s="2" t="n">
        <f aca="false">S1908 * 1.07</f>
        <v>44269574.38</v>
      </c>
      <c r="W1908" s="1" t="n">
        <f aca="false">R1908/Q1908</f>
        <v>1.48674628235294</v>
      </c>
      <c r="X1908" s="3" t="n">
        <v>2</v>
      </c>
    </row>
    <row r="1909" customFormat="false" ht="15" hidden="false" customHeight="false" outlineLevel="0" collapsed="false">
      <c r="A1909" s="0" t="s">
        <v>12202</v>
      </c>
      <c r="B1909" s="0" t="s">
        <v>12203</v>
      </c>
      <c r="C1909" s="0" t="s">
        <v>12204</v>
      </c>
      <c r="D1909" s="0" t="s">
        <v>9153</v>
      </c>
      <c r="E1909" s="0" t="n">
        <v>4.4</v>
      </c>
      <c r="F1909" s="0" t="n">
        <v>56</v>
      </c>
      <c r="G1909" s="5" t="n">
        <v>40995</v>
      </c>
      <c r="H1909" s="0" t="s">
        <v>7157</v>
      </c>
      <c r="I1909" s="0" t="s">
        <v>12205</v>
      </c>
      <c r="J1909" s="6" t="n">
        <v>31953</v>
      </c>
      <c r="K1909" s="0" t="s">
        <v>8080</v>
      </c>
      <c r="L1909" s="5" t="n">
        <v>40955</v>
      </c>
      <c r="M1909" s="0" t="s">
        <v>808</v>
      </c>
      <c r="N1909" s="0" t="s">
        <v>9402</v>
      </c>
      <c r="O1909" s="0" t="s">
        <v>12206</v>
      </c>
      <c r="P1909" s="0" t="s">
        <v>12207</v>
      </c>
      <c r="Q1909" s="0" t="n">
        <f aca="false">LOOKUP(A1909,'budget_gross.tsv'!A$2:A$8468,'budget_gross.tsv'!B$2:B$8468)</f>
        <v>13000000</v>
      </c>
      <c r="R1909" s="0" t="n">
        <f aca="false">LOOKUP(A1909,'budget_gross.tsv'!A$2:A$8468,'budget_gross.tsv'!C$2:C$8468)</f>
        <v>303877</v>
      </c>
      <c r="S1909" s="1" t="n">
        <f aca="false">R1909-Q1909</f>
        <v>-12696123</v>
      </c>
      <c r="T1909" s="2" t="n">
        <f aca="false">Q1909 * 1.07</f>
        <v>13910000</v>
      </c>
      <c r="U1909" s="2" t="n">
        <f aca="false">R1909 * 1.07</f>
        <v>325148.39</v>
      </c>
      <c r="V1909" s="2" t="n">
        <f aca="false">S1909 * 1.07</f>
        <v>-13584851.61</v>
      </c>
      <c r="W1909" s="1" t="n">
        <f aca="false">R1909/Q1909</f>
        <v>0.0233751538461538</v>
      </c>
      <c r="X1909" s="3" t="n">
        <v>1</v>
      </c>
    </row>
    <row r="1910" customFormat="false" ht="15" hidden="false" customHeight="false" outlineLevel="0" collapsed="false">
      <c r="A1910" s="0" t="s">
        <v>12208</v>
      </c>
      <c r="B1910" s="0" t="s">
        <v>12209</v>
      </c>
      <c r="C1910" s="0" t="s">
        <v>12210</v>
      </c>
      <c r="D1910" s="0" t="s">
        <v>9153</v>
      </c>
      <c r="E1910" s="0" t="n">
        <v>6.5</v>
      </c>
      <c r="F1910" s="0" t="n">
        <v>40</v>
      </c>
      <c r="G1910" s="5" t="n">
        <v>41065</v>
      </c>
      <c r="H1910" s="0" t="s">
        <v>3003</v>
      </c>
      <c r="I1910" s="0" t="s">
        <v>12211</v>
      </c>
      <c r="J1910" s="6" t="n">
        <v>60086</v>
      </c>
      <c r="K1910" s="0" t="s">
        <v>12212</v>
      </c>
      <c r="L1910" s="5" t="n">
        <v>40963</v>
      </c>
      <c r="M1910" s="0" t="s">
        <v>879</v>
      </c>
      <c r="N1910" s="0" t="s">
        <v>1130</v>
      </c>
      <c r="O1910" s="0" t="s">
        <v>12213</v>
      </c>
      <c r="P1910" s="0" t="s">
        <v>12214</v>
      </c>
      <c r="Q1910" s="0" t="n">
        <f aca="false">LOOKUP(A1910,'budget_gross.tsv'!A$2:A$8468,'budget_gross.tsv'!B$2:B$8468)</f>
        <v>12000000</v>
      </c>
      <c r="R1910" s="0" t="n">
        <f aca="false">LOOKUP(A1910,'budget_gross.tsv'!A$2:A$8468,'budget_gross.tsv'!C$2:C$8468)</f>
        <v>70012847</v>
      </c>
      <c r="S1910" s="1" t="n">
        <f aca="false">R1910-Q1910</f>
        <v>58012847</v>
      </c>
      <c r="T1910" s="2" t="n">
        <f aca="false">Q1910 * 1.07</f>
        <v>12840000</v>
      </c>
      <c r="U1910" s="2" t="n">
        <f aca="false">R1910 * 1.07</f>
        <v>74913746.29</v>
      </c>
      <c r="V1910" s="2" t="n">
        <f aca="false">S1910 * 1.07</f>
        <v>62073746.29</v>
      </c>
      <c r="W1910" s="1" t="n">
        <f aca="false">R1910/Q1910</f>
        <v>5.83440391666667</v>
      </c>
      <c r="X1910" s="3" t="n">
        <v>4</v>
      </c>
    </row>
    <row r="1911" customFormat="false" ht="15" hidden="false" customHeight="false" outlineLevel="0" collapsed="false">
      <c r="A1911" s="0" t="s">
        <v>12215</v>
      </c>
      <c r="B1911" s="0" t="s">
        <v>12216</v>
      </c>
      <c r="C1911" s="0" t="s">
        <v>12217</v>
      </c>
      <c r="D1911" s="0" t="s">
        <v>9153</v>
      </c>
      <c r="E1911" s="0" t="n">
        <v>5.8</v>
      </c>
      <c r="F1911" s="0" t="n">
        <v>70</v>
      </c>
      <c r="G1911" s="5" t="n">
        <v>41044</v>
      </c>
      <c r="H1911" s="0" t="s">
        <v>1908</v>
      </c>
      <c r="I1911" s="0" t="s">
        <v>12218</v>
      </c>
      <c r="J1911" s="6" t="n">
        <v>20760</v>
      </c>
      <c r="K1911" s="0" t="s">
        <v>11231</v>
      </c>
      <c r="L1911" s="5" t="n">
        <v>40963</v>
      </c>
      <c r="M1911" s="0" t="s">
        <v>2069</v>
      </c>
      <c r="N1911" s="0" t="s">
        <v>1700</v>
      </c>
      <c r="O1911" s="0" t="s">
        <v>809</v>
      </c>
      <c r="P1911" s="0" t="s">
        <v>12219</v>
      </c>
      <c r="Q1911" s="0" t="n">
        <f aca="false">LOOKUP(A1911,'budget_gross.tsv'!A$2:A$8468,'budget_gross.tsv'!B$2:B$8468)</f>
        <v>12000000</v>
      </c>
      <c r="R1911" s="0" t="n">
        <f aca="false">LOOKUP(A1911,'budget_gross.tsv'!A$2:A$8468,'budget_gross.tsv'!C$2:C$8468)</f>
        <v>969239</v>
      </c>
      <c r="S1911" s="1" t="n">
        <f aca="false">R1911-Q1911</f>
        <v>-11030761</v>
      </c>
      <c r="T1911" s="2" t="n">
        <f aca="false">Q1911 * 1.07</f>
        <v>12840000</v>
      </c>
      <c r="U1911" s="2" t="n">
        <f aca="false">R1911 * 1.07</f>
        <v>1037085.73</v>
      </c>
      <c r="V1911" s="2" t="n">
        <f aca="false">S1911 * 1.07</f>
        <v>-11802914.27</v>
      </c>
      <c r="W1911" s="1" t="n">
        <f aca="false">R1911/Q1911</f>
        <v>0.0807699166666667</v>
      </c>
      <c r="X1911" s="3" t="n">
        <v>1</v>
      </c>
    </row>
    <row r="1912" customFormat="false" ht="15" hidden="false" customHeight="false" outlineLevel="0" collapsed="false">
      <c r="A1912" s="0" t="s">
        <v>12220</v>
      </c>
      <c r="B1912" s="0" t="s">
        <v>12221</v>
      </c>
      <c r="C1912" s="0" t="s">
        <v>12222</v>
      </c>
      <c r="D1912" s="0" t="s">
        <v>9153</v>
      </c>
      <c r="E1912" s="0" t="n">
        <v>6.7</v>
      </c>
      <c r="F1912" s="0" t="n">
        <v>48</v>
      </c>
      <c r="G1912" s="5" t="n">
        <v>41079</v>
      </c>
      <c r="H1912" s="0" t="s">
        <v>2273</v>
      </c>
      <c r="I1912" s="0" t="s">
        <v>12223</v>
      </c>
      <c r="J1912" s="6" t="n">
        <v>164595</v>
      </c>
      <c r="K1912" s="0" t="s">
        <v>12224</v>
      </c>
      <c r="L1912" s="5" t="n">
        <v>40970</v>
      </c>
      <c r="M1912" s="0" t="s">
        <v>305</v>
      </c>
      <c r="N1912" s="0" t="s">
        <v>376</v>
      </c>
      <c r="O1912" s="0" t="s">
        <v>34</v>
      </c>
      <c r="P1912" s="0" t="s">
        <v>12225</v>
      </c>
      <c r="Q1912" s="0" t="n">
        <f aca="false">LOOKUP(A1912,'budget_gross.tsv'!A$2:A$8468,'budget_gross.tsv'!B$2:B$8468)</f>
        <v>12000000</v>
      </c>
      <c r="R1912" s="0" t="n">
        <f aca="false">LOOKUP(A1912,'budget_gross.tsv'!A$2:A$8468,'budget_gross.tsv'!C$2:C$8468)</f>
        <v>54731865</v>
      </c>
      <c r="S1912" s="1" t="n">
        <f aca="false">R1912-Q1912</f>
        <v>42731865</v>
      </c>
      <c r="T1912" s="2" t="n">
        <f aca="false">Q1912 * 1.07</f>
        <v>12840000</v>
      </c>
      <c r="U1912" s="2" t="n">
        <f aca="false">R1912 * 1.07</f>
        <v>58563095.55</v>
      </c>
      <c r="V1912" s="2" t="n">
        <f aca="false">S1912 * 1.07</f>
        <v>45723095.55</v>
      </c>
      <c r="W1912" s="1" t="n">
        <f aca="false">R1912/Q1912</f>
        <v>4.56098875</v>
      </c>
      <c r="X1912" s="3" t="n">
        <v>4</v>
      </c>
    </row>
    <row r="1913" customFormat="false" ht="15" hidden="false" customHeight="false" outlineLevel="0" collapsed="false">
      <c r="A1913" s="0" t="s">
        <v>12226</v>
      </c>
      <c r="B1913" s="0" t="s">
        <v>12227</v>
      </c>
      <c r="C1913" s="0" t="s">
        <v>12228</v>
      </c>
      <c r="D1913" s="0" t="s">
        <v>9153</v>
      </c>
      <c r="E1913" s="0" t="n">
        <v>4.7</v>
      </c>
      <c r="F1913" s="0" t="n">
        <v>34</v>
      </c>
      <c r="G1913" s="5" t="n">
        <v>41121</v>
      </c>
      <c r="H1913" s="0" t="s">
        <v>391</v>
      </c>
      <c r="I1913" s="0" t="s">
        <v>12229</v>
      </c>
      <c r="J1913" s="6" t="n">
        <v>20075</v>
      </c>
      <c r="K1913" s="0" t="s">
        <v>12230</v>
      </c>
      <c r="L1913" s="5" t="n">
        <v>40970</v>
      </c>
      <c r="M1913" s="0" t="s">
        <v>427</v>
      </c>
      <c r="N1913" s="0" t="s">
        <v>4788</v>
      </c>
      <c r="O1913" s="0" t="s">
        <v>28</v>
      </c>
      <c r="P1913" s="0" t="s">
        <v>12231</v>
      </c>
      <c r="Q1913" s="0" t="n">
        <f aca="false">LOOKUP(A1913,'budget_gross.tsv'!A$2:A$8468,'budget_gross.tsv'!B$2:B$8468)</f>
        <v>3000000</v>
      </c>
      <c r="R1913" s="0" t="n">
        <f aca="false">LOOKUP(A1913,'budget_gross.tsv'!A$2:A$8468,'budget_gross.tsv'!C$2:C$8468)</f>
        <v>2034</v>
      </c>
      <c r="S1913" s="1" t="n">
        <f aca="false">R1913-Q1913</f>
        <v>-2997966</v>
      </c>
      <c r="T1913" s="2" t="n">
        <f aca="false">Q1913 * 1.07</f>
        <v>3210000</v>
      </c>
      <c r="U1913" s="2" t="n">
        <f aca="false">R1913 * 1.07</f>
        <v>2176.38</v>
      </c>
      <c r="V1913" s="2" t="n">
        <f aca="false">S1913 * 1.07</f>
        <v>-3207823.62</v>
      </c>
      <c r="W1913" s="1" t="n">
        <f aca="false">R1913/Q1913</f>
        <v>0.000678</v>
      </c>
      <c r="X1913" s="3" t="n">
        <v>1</v>
      </c>
    </row>
    <row r="1914" customFormat="false" ht="15" hidden="false" customHeight="false" outlineLevel="0" collapsed="false">
      <c r="A1914" s="0" t="s">
        <v>12232</v>
      </c>
      <c r="B1914" s="0" t="s">
        <v>12233</v>
      </c>
      <c r="C1914" s="0" t="s">
        <v>12234</v>
      </c>
      <c r="D1914" s="0" t="s">
        <v>9153</v>
      </c>
      <c r="E1914" s="0" t="n">
        <v>5.3</v>
      </c>
      <c r="F1914" s="0" t="n">
        <v>49</v>
      </c>
      <c r="G1914" s="5" t="n">
        <v>41114</v>
      </c>
      <c r="H1914" s="0" t="s">
        <v>3410</v>
      </c>
      <c r="I1914" s="0" t="s">
        <v>12235</v>
      </c>
      <c r="J1914" s="6" t="n">
        <v>19246</v>
      </c>
      <c r="K1914" s="0" t="s">
        <v>12236</v>
      </c>
      <c r="L1914" s="5" t="n">
        <v>40977</v>
      </c>
      <c r="M1914" s="0" t="s">
        <v>124</v>
      </c>
      <c r="N1914" s="0" t="s">
        <v>4642</v>
      </c>
      <c r="O1914" s="0" t="s">
        <v>1167</v>
      </c>
      <c r="P1914" s="0" t="s">
        <v>12237</v>
      </c>
      <c r="Q1914" s="0" t="n">
        <f aca="false">LOOKUP(A1914,'budget_gross.tsv'!A$2:A$8468,'budget_gross.tsv'!B$2:B$8468)</f>
        <v>2000000</v>
      </c>
      <c r="R1914" s="0" t="n">
        <f aca="false">LOOKUP(A1914,'budget_gross.tsv'!A$2:A$8468,'budget_gross.tsv'!C$2:C$8468)</f>
        <v>12555230</v>
      </c>
      <c r="S1914" s="1" t="n">
        <f aca="false">R1914-Q1914</f>
        <v>10555230</v>
      </c>
      <c r="T1914" s="2" t="n">
        <f aca="false">Q1914 * 1.07</f>
        <v>2140000</v>
      </c>
      <c r="U1914" s="2" t="n">
        <f aca="false">R1914 * 1.07</f>
        <v>13434096.1</v>
      </c>
      <c r="V1914" s="2" t="n">
        <f aca="false">S1914 * 1.07</f>
        <v>11294096.1</v>
      </c>
      <c r="W1914" s="1" t="n">
        <f aca="false">R1914/Q1914</f>
        <v>6.277615</v>
      </c>
      <c r="X1914" s="3" t="n">
        <v>4</v>
      </c>
    </row>
    <row r="1915" customFormat="false" ht="15" hidden="false" customHeight="false" outlineLevel="0" collapsed="false">
      <c r="A1915" s="0" t="s">
        <v>12238</v>
      </c>
      <c r="B1915" s="0" t="s">
        <v>12239</v>
      </c>
      <c r="C1915" s="0" t="s">
        <v>12240</v>
      </c>
      <c r="D1915" s="0" t="s">
        <v>9153</v>
      </c>
      <c r="E1915" s="0" t="n">
        <v>7.2</v>
      </c>
      <c r="F1915" s="0" t="n">
        <v>69</v>
      </c>
      <c r="G1915" s="5" t="n">
        <v>41086</v>
      </c>
      <c r="H1915" s="0" t="s">
        <v>1397</v>
      </c>
      <c r="I1915" s="0" t="s">
        <v>12241</v>
      </c>
      <c r="J1915" s="6" t="n">
        <v>434025</v>
      </c>
      <c r="K1915" s="0" t="s">
        <v>2657</v>
      </c>
      <c r="L1915" s="5" t="n">
        <v>40984</v>
      </c>
      <c r="M1915" s="0" t="s">
        <v>879</v>
      </c>
      <c r="N1915" s="0" t="s">
        <v>634</v>
      </c>
      <c r="O1915" s="0" t="s">
        <v>12242</v>
      </c>
      <c r="P1915" s="0" t="s">
        <v>12243</v>
      </c>
      <c r="Q1915" s="0" t="n">
        <f aca="false">LOOKUP(A1915,'budget_gross.tsv'!A$2:A$8468,'budget_gross.tsv'!B$2:B$8468)</f>
        <v>42000000</v>
      </c>
      <c r="R1915" s="0" t="n">
        <f aca="false">LOOKUP(A1915,'budget_gross.tsv'!A$2:A$8468,'budget_gross.tsv'!C$2:C$8468)</f>
        <v>138447667</v>
      </c>
      <c r="S1915" s="1" t="n">
        <f aca="false">R1915-Q1915</f>
        <v>96447667</v>
      </c>
      <c r="T1915" s="2" t="n">
        <f aca="false">Q1915 * 1.07</f>
        <v>44940000</v>
      </c>
      <c r="U1915" s="2" t="n">
        <f aca="false">R1915 * 1.07</f>
        <v>148139003.69</v>
      </c>
      <c r="V1915" s="2" t="n">
        <f aca="false">S1915 * 1.07</f>
        <v>103199003.69</v>
      </c>
      <c r="W1915" s="1" t="n">
        <f aca="false">R1915/Q1915</f>
        <v>3.29637302380952</v>
      </c>
      <c r="X1915" s="3" t="n">
        <v>3</v>
      </c>
    </row>
    <row r="1916" customFormat="false" ht="15" hidden="false" customHeight="false" outlineLevel="0" collapsed="false">
      <c r="A1916" s="0" t="s">
        <v>12244</v>
      </c>
      <c r="B1916" s="0" t="s">
        <v>12245</v>
      </c>
      <c r="C1916" s="0" t="s">
        <v>12246</v>
      </c>
      <c r="D1916" s="0" t="s">
        <v>9153</v>
      </c>
      <c r="E1916" s="0" t="n">
        <v>6.2</v>
      </c>
      <c r="F1916" s="0" t="n">
        <v>55</v>
      </c>
      <c r="G1916" s="5" t="n">
        <v>41107</v>
      </c>
      <c r="H1916" s="0" t="s">
        <v>2496</v>
      </c>
      <c r="I1916" s="0" t="s">
        <v>12247</v>
      </c>
      <c r="J1916" s="6" t="n">
        <v>37335</v>
      </c>
      <c r="K1916" s="0" t="s">
        <v>12248</v>
      </c>
      <c r="L1916" s="5" t="n">
        <v>40984</v>
      </c>
      <c r="M1916" s="0" t="s">
        <v>1369</v>
      </c>
      <c r="N1916" s="0" t="s">
        <v>437</v>
      </c>
      <c r="O1916" s="0" t="s">
        <v>290</v>
      </c>
      <c r="P1916" s="0" t="s">
        <v>12249</v>
      </c>
      <c r="Q1916" s="0" t="n">
        <f aca="false">LOOKUP(A1916,'budget_gross.tsv'!A$2:A$8468,'budget_gross.tsv'!B$2:B$8468)</f>
        <v>10000000</v>
      </c>
      <c r="R1916" s="0" t="n">
        <f aca="false">LOOKUP(A1916,'budget_gross.tsv'!A$2:A$8468,'budget_gross.tsv'!C$2:C$8468)</f>
        <v>7250054</v>
      </c>
      <c r="S1916" s="1" t="n">
        <f aca="false">R1916-Q1916</f>
        <v>-2749946</v>
      </c>
      <c r="T1916" s="2" t="n">
        <f aca="false">Q1916 * 1.07</f>
        <v>10700000</v>
      </c>
      <c r="U1916" s="2" t="n">
        <f aca="false">R1916 * 1.07</f>
        <v>7757557.78</v>
      </c>
      <c r="V1916" s="2" t="n">
        <f aca="false">S1916 * 1.07</f>
        <v>-2942442.22</v>
      </c>
      <c r="W1916" s="1" t="n">
        <f aca="false">R1916/Q1916</f>
        <v>0.7250054</v>
      </c>
      <c r="X1916" s="3" t="n">
        <v>1</v>
      </c>
    </row>
    <row r="1917" customFormat="false" ht="15" hidden="false" customHeight="false" outlineLevel="0" collapsed="false">
      <c r="A1917" s="0" t="s">
        <v>12250</v>
      </c>
      <c r="B1917" s="0" t="s">
        <v>12251</v>
      </c>
      <c r="C1917" s="0" t="s">
        <v>12252</v>
      </c>
      <c r="D1917" s="0" t="s">
        <v>9153</v>
      </c>
      <c r="E1917" s="0" t="n">
        <v>6.4</v>
      </c>
      <c r="F1917" s="0" t="n">
        <v>72</v>
      </c>
      <c r="G1917" s="5" t="n">
        <v>40862</v>
      </c>
      <c r="H1917" s="0" t="s">
        <v>12253</v>
      </c>
      <c r="I1917" s="0" t="s">
        <v>12254</v>
      </c>
      <c r="J1917" s="6" t="n">
        <v>7000</v>
      </c>
      <c r="K1917" s="0" t="s">
        <v>12255</v>
      </c>
      <c r="L1917" s="5" t="n">
        <v>40989</v>
      </c>
      <c r="M1917" s="0" t="s">
        <v>232</v>
      </c>
      <c r="N1917" s="0" t="s">
        <v>404</v>
      </c>
      <c r="O1917" s="0" t="s">
        <v>1678</v>
      </c>
      <c r="P1917" s="0" t="s">
        <v>12256</v>
      </c>
      <c r="Q1917" s="0" t="n">
        <f aca="false">LOOKUP(A1917,'budget_gross.tsv'!A$2:A$8468,'budget_gross.tsv'!B$2:B$8468)</f>
        <v>17000</v>
      </c>
      <c r="R1917" s="0" t="n">
        <f aca="false">LOOKUP(A1917,'budget_gross.tsv'!A$2:A$8468,'budget_gross.tsv'!C$2:C$8468)</f>
        <v>167242</v>
      </c>
      <c r="S1917" s="1" t="n">
        <f aca="false">R1917-Q1917</f>
        <v>150242</v>
      </c>
      <c r="T1917" s="2" t="n">
        <f aca="false">Q1917 * 1.07</f>
        <v>18190</v>
      </c>
      <c r="U1917" s="2" t="n">
        <f aca="false">R1917 * 1.07</f>
        <v>178948.94</v>
      </c>
      <c r="V1917" s="2" t="n">
        <f aca="false">S1917 * 1.07</f>
        <v>160758.94</v>
      </c>
      <c r="W1917" s="1" t="n">
        <f aca="false">R1917/Q1917</f>
        <v>9.83776470588235</v>
      </c>
      <c r="X1917" s="3" t="n">
        <v>4</v>
      </c>
    </row>
    <row r="1918" customFormat="false" ht="15" hidden="false" customHeight="false" outlineLevel="0" collapsed="false">
      <c r="A1918" s="0" t="s">
        <v>12257</v>
      </c>
      <c r="B1918" s="0" t="s">
        <v>12258</v>
      </c>
      <c r="C1918" s="0" t="s">
        <v>12259</v>
      </c>
      <c r="D1918" s="0" t="s">
        <v>9153</v>
      </c>
      <c r="E1918" s="0" t="n">
        <v>6</v>
      </c>
      <c r="F1918" s="0" t="n">
        <v>61</v>
      </c>
      <c r="G1918" s="5" t="n">
        <v>41226</v>
      </c>
      <c r="H1918" s="0" t="s">
        <v>3192</v>
      </c>
      <c r="I1918" s="0" t="s">
        <v>12260</v>
      </c>
      <c r="J1918" s="6" t="n">
        <v>12558</v>
      </c>
      <c r="K1918" s="0" t="s">
        <v>12261</v>
      </c>
      <c r="L1918" s="5" t="n">
        <v>40996</v>
      </c>
      <c r="M1918" s="0" t="s">
        <v>214</v>
      </c>
      <c r="N1918" s="0" t="s">
        <v>437</v>
      </c>
      <c r="O1918" s="0" t="s">
        <v>781</v>
      </c>
      <c r="P1918" s="0" t="s">
        <v>12262</v>
      </c>
      <c r="Q1918" s="0" t="n">
        <f aca="false">LOOKUP(A1918,'budget_gross.tsv'!A$2:A$8468,'budget_gross.tsv'!B$2:B$8468)</f>
        <v>8000000</v>
      </c>
      <c r="R1918" s="0" t="n">
        <f aca="false">LOOKUP(A1918,'budget_gross.tsv'!A$2:A$8468,'budget_gross.tsv'!C$2:C$8468)</f>
        <v>632824</v>
      </c>
      <c r="S1918" s="1" t="n">
        <f aca="false">R1918-Q1918</f>
        <v>-7367176</v>
      </c>
      <c r="T1918" s="2" t="n">
        <f aca="false">Q1918 * 1.07</f>
        <v>8560000</v>
      </c>
      <c r="U1918" s="2" t="n">
        <f aca="false">R1918 * 1.07</f>
        <v>677121.68</v>
      </c>
      <c r="V1918" s="2" t="n">
        <f aca="false">S1918 * 1.07</f>
        <v>-7882878.32</v>
      </c>
      <c r="W1918" s="1" t="n">
        <f aca="false">R1918/Q1918</f>
        <v>0.079103</v>
      </c>
      <c r="X1918" s="3" t="n">
        <v>1</v>
      </c>
    </row>
    <row r="1919" customFormat="false" ht="15" hidden="false" customHeight="false" outlineLevel="0" collapsed="false">
      <c r="A1919" s="0" t="s">
        <v>12263</v>
      </c>
      <c r="B1919" s="0" t="s">
        <v>12264</v>
      </c>
      <c r="C1919" s="0" t="s">
        <v>12265</v>
      </c>
      <c r="D1919" s="0" t="s">
        <v>9153</v>
      </c>
      <c r="E1919" s="0" t="n">
        <v>5.5</v>
      </c>
      <c r="F1919" s="0" t="n">
        <v>64</v>
      </c>
      <c r="G1919" s="5" t="n">
        <v>41023</v>
      </c>
      <c r="H1919" s="0" t="s">
        <v>3192</v>
      </c>
      <c r="I1919" s="0" t="s">
        <v>12266</v>
      </c>
      <c r="J1919" s="6" t="n">
        <v>28726</v>
      </c>
      <c r="K1919" s="0" t="s">
        <v>12267</v>
      </c>
      <c r="L1919" s="5" t="n">
        <v>40997</v>
      </c>
      <c r="M1919" s="0" t="s">
        <v>133</v>
      </c>
      <c r="N1919" s="0" t="s">
        <v>765</v>
      </c>
      <c r="O1919" s="0" t="s">
        <v>135</v>
      </c>
      <c r="P1919" s="0" t="s">
        <v>12268</v>
      </c>
      <c r="Q1919" s="0" t="n">
        <f aca="false">LOOKUP(A1919,'budget_gross.tsv'!A$2:A$8468,'budget_gross.tsv'!B$2:B$8468)</f>
        <v>750000</v>
      </c>
      <c r="R1919" s="0" t="n">
        <f aca="false">LOOKUP(A1919,'budget_gross.tsv'!A$2:A$8468,'budget_gross.tsv'!C$2:C$8468)</f>
        <v>77501</v>
      </c>
      <c r="S1919" s="1" t="n">
        <f aca="false">R1919-Q1919</f>
        <v>-672499</v>
      </c>
      <c r="T1919" s="2" t="n">
        <f aca="false">Q1919 * 1.07</f>
        <v>802500</v>
      </c>
      <c r="U1919" s="2" t="n">
        <f aca="false">R1919 * 1.07</f>
        <v>82926.07</v>
      </c>
      <c r="V1919" s="2" t="n">
        <f aca="false">S1919 * 1.07</f>
        <v>-719573.93</v>
      </c>
      <c r="W1919" s="1" t="n">
        <f aca="false">R1919/Q1919</f>
        <v>0.103334666666667</v>
      </c>
      <c r="X1919" s="3" t="n">
        <v>1</v>
      </c>
    </row>
    <row r="1920" customFormat="false" ht="15" hidden="false" customHeight="false" outlineLevel="0" collapsed="false">
      <c r="A1920" s="0" t="s">
        <v>12269</v>
      </c>
      <c r="B1920" s="0" t="s">
        <v>12270</v>
      </c>
      <c r="C1920" s="0" t="s">
        <v>12271</v>
      </c>
      <c r="D1920" s="0" t="s">
        <v>9153</v>
      </c>
      <c r="E1920" s="0" t="n">
        <v>6.7</v>
      </c>
      <c r="F1920" s="0" t="n">
        <v>49</v>
      </c>
      <c r="G1920" s="5" t="n">
        <v>41100</v>
      </c>
      <c r="H1920" s="0" t="s">
        <v>39</v>
      </c>
      <c r="I1920" s="0" t="s">
        <v>12272</v>
      </c>
      <c r="J1920" s="6" t="n">
        <v>178843</v>
      </c>
      <c r="K1920" s="0" t="s">
        <v>12273</v>
      </c>
      <c r="L1920" s="5" t="n">
        <v>41005</v>
      </c>
      <c r="M1920" s="0" t="s">
        <v>756</v>
      </c>
      <c r="N1920" s="0" t="s">
        <v>376</v>
      </c>
      <c r="O1920" s="0" t="s">
        <v>1585</v>
      </c>
      <c r="P1920" s="0" t="s">
        <v>12274</v>
      </c>
      <c r="Q1920" s="0" t="n">
        <f aca="false">LOOKUP(A1920,'budget_gross.tsv'!A$2:A$8468,'budget_gross.tsv'!B$2:B$8468)</f>
        <v>50000000</v>
      </c>
      <c r="R1920" s="0" t="n">
        <f aca="false">LOOKUP(A1920,'budget_gross.tsv'!A$2:A$8468,'budget_gross.tsv'!C$2:C$8468)</f>
        <v>57011521</v>
      </c>
      <c r="S1920" s="1" t="n">
        <f aca="false">R1920-Q1920</f>
        <v>7011521</v>
      </c>
      <c r="T1920" s="2" t="n">
        <f aca="false">Q1920 * 1.07</f>
        <v>53500000</v>
      </c>
      <c r="U1920" s="2" t="n">
        <f aca="false">R1920 * 1.07</f>
        <v>61002327.47</v>
      </c>
      <c r="V1920" s="2" t="n">
        <f aca="false">S1920 * 1.07</f>
        <v>7502327.47</v>
      </c>
      <c r="W1920" s="1" t="n">
        <f aca="false">R1920/Q1920</f>
        <v>1.14023042</v>
      </c>
      <c r="X1920" s="3" t="n">
        <v>2</v>
      </c>
    </row>
    <row r="1921" customFormat="false" ht="15" hidden="false" customHeight="false" outlineLevel="0" collapsed="false">
      <c r="A1921" s="0" t="s">
        <v>12275</v>
      </c>
      <c r="B1921" s="0" t="s">
        <v>12276</v>
      </c>
      <c r="C1921" s="0" t="s">
        <v>12277</v>
      </c>
      <c r="D1921" s="0" t="s">
        <v>9153</v>
      </c>
      <c r="E1921" s="0" t="n">
        <v>7.6</v>
      </c>
      <c r="F1921" s="0" t="n">
        <v>73</v>
      </c>
      <c r="G1921" s="5" t="n">
        <v>41135</v>
      </c>
      <c r="H1921" s="0" t="s">
        <v>2987</v>
      </c>
      <c r="I1921" s="0" t="s">
        <v>12278</v>
      </c>
      <c r="J1921" s="6" t="n">
        <v>157895</v>
      </c>
      <c r="K1921" s="0" t="s">
        <v>12279</v>
      </c>
      <c r="L1921" s="5" t="n">
        <v>41012</v>
      </c>
      <c r="M1921" s="0" t="s">
        <v>133</v>
      </c>
      <c r="N1921" s="0" t="s">
        <v>817</v>
      </c>
      <c r="O1921" s="0" t="s">
        <v>494</v>
      </c>
      <c r="P1921" s="0" t="s">
        <v>12280</v>
      </c>
      <c r="Q1921" s="0" t="n">
        <f aca="false">LOOKUP(A1921,'budget_gross.tsv'!A$2:A$8468,'budget_gross.tsv'!B$2:B$8468)</f>
        <v>1100000</v>
      </c>
      <c r="R1921" s="0" t="n">
        <f aca="false">LOOKUP(A1921,'budget_gross.tsv'!A$2:A$8468,'budget_gross.tsv'!C$2:C$8468)</f>
        <v>4105123</v>
      </c>
      <c r="S1921" s="1" t="n">
        <f aca="false">R1921-Q1921</f>
        <v>3005123</v>
      </c>
      <c r="T1921" s="2" t="n">
        <f aca="false">Q1921 * 1.07</f>
        <v>1177000</v>
      </c>
      <c r="U1921" s="2" t="n">
        <f aca="false">R1921 * 1.07</f>
        <v>4392481.61</v>
      </c>
      <c r="V1921" s="2" t="n">
        <f aca="false">S1921 * 1.07</f>
        <v>3215481.61</v>
      </c>
      <c r="W1921" s="1" t="n">
        <f aca="false">R1921/Q1921</f>
        <v>3.73193</v>
      </c>
      <c r="X1921" s="3" t="n">
        <v>3</v>
      </c>
    </row>
    <row r="1922" customFormat="false" ht="15" hidden="false" customHeight="false" outlineLevel="0" collapsed="false">
      <c r="A1922" s="0" t="s">
        <v>12281</v>
      </c>
      <c r="B1922" s="0" t="s">
        <v>12282</v>
      </c>
      <c r="C1922" s="0" t="s">
        <v>12283</v>
      </c>
      <c r="D1922" s="0" t="s">
        <v>9153</v>
      </c>
      <c r="E1922" s="0" t="n">
        <v>5.6</v>
      </c>
      <c r="F1922" s="0" t="n">
        <v>44</v>
      </c>
      <c r="G1922" s="5" t="n">
        <v>41135</v>
      </c>
      <c r="H1922" s="0" t="s">
        <v>12284</v>
      </c>
      <c r="I1922" s="0" t="s">
        <v>12285</v>
      </c>
      <c r="J1922" s="6" t="n">
        <v>6597</v>
      </c>
      <c r="K1922" s="0" t="s">
        <v>12286</v>
      </c>
      <c r="L1922" s="5" t="n">
        <v>41012</v>
      </c>
      <c r="M1922" s="0" t="s">
        <v>249</v>
      </c>
      <c r="N1922" s="0" t="s">
        <v>376</v>
      </c>
      <c r="O1922" s="0" t="s">
        <v>28</v>
      </c>
      <c r="P1922" s="0" t="s">
        <v>12287</v>
      </c>
      <c r="Q1922" s="0" t="n">
        <f aca="false">LOOKUP(A1922,'budget_gross.tsv'!A$2:A$8468,'budget_gross.tsv'!B$2:B$8468)</f>
        <v>930000</v>
      </c>
      <c r="R1922" s="0" t="n">
        <f aca="false">LOOKUP(A1922,'budget_gross.tsv'!A$2:A$8468,'budget_gross.tsv'!C$2:C$8468)</f>
        <v>2000000</v>
      </c>
      <c r="S1922" s="1" t="n">
        <f aca="false">R1922-Q1922</f>
        <v>1070000</v>
      </c>
      <c r="T1922" s="2" t="n">
        <f aca="false">Q1922 * 1.07</f>
        <v>995100</v>
      </c>
      <c r="U1922" s="2" t="n">
        <f aca="false">R1922 * 1.07</f>
        <v>2140000</v>
      </c>
      <c r="V1922" s="2" t="n">
        <f aca="false">S1922 * 1.07</f>
        <v>1144900</v>
      </c>
      <c r="W1922" s="1" t="n">
        <f aca="false">R1922/Q1922</f>
        <v>2.1505376344086</v>
      </c>
      <c r="X1922" s="3" t="n">
        <v>3</v>
      </c>
    </row>
    <row r="1923" customFormat="false" ht="15" hidden="false" customHeight="false" outlineLevel="0" collapsed="false">
      <c r="A1923" s="0" t="s">
        <v>12288</v>
      </c>
      <c r="B1923" s="0" t="s">
        <v>12289</v>
      </c>
      <c r="C1923" s="0" t="s">
        <v>12290</v>
      </c>
      <c r="D1923" s="0" t="s">
        <v>9153</v>
      </c>
      <c r="E1923" s="0" t="n">
        <v>7</v>
      </c>
      <c r="F1923" s="0" t="n">
        <v>72</v>
      </c>
      <c r="G1923" s="5" t="n">
        <v>41170</v>
      </c>
      <c r="H1923" s="0" t="s">
        <v>2878</v>
      </c>
      <c r="I1923" s="0" t="s">
        <v>12291</v>
      </c>
      <c r="J1923" s="6" t="n">
        <v>296912</v>
      </c>
      <c r="K1923" s="0" t="s">
        <v>12292</v>
      </c>
      <c r="L1923" s="5" t="n">
        <v>41012</v>
      </c>
      <c r="M1923" s="0" t="s">
        <v>486</v>
      </c>
      <c r="N1923" s="0" t="s">
        <v>765</v>
      </c>
      <c r="O1923" s="0" t="s">
        <v>12293</v>
      </c>
      <c r="P1923" s="0" t="s">
        <v>12294</v>
      </c>
      <c r="Q1923" s="0" t="n">
        <f aca="false">LOOKUP(A1923,'budget_gross.tsv'!A$2:A$8468,'budget_gross.tsv'!B$2:B$8468)</f>
        <v>30000000</v>
      </c>
      <c r="R1923" s="0" t="n">
        <f aca="false">LOOKUP(A1923,'budget_gross.tsv'!A$2:A$8468,'budget_gross.tsv'!C$2:C$8468)</f>
        <v>42073277</v>
      </c>
      <c r="S1923" s="1" t="n">
        <f aca="false">R1923-Q1923</f>
        <v>12073277</v>
      </c>
      <c r="T1923" s="2" t="n">
        <f aca="false">Q1923 * 1.07</f>
        <v>32100000</v>
      </c>
      <c r="U1923" s="2" t="n">
        <f aca="false">R1923 * 1.07</f>
        <v>45018406.39</v>
      </c>
      <c r="V1923" s="2" t="n">
        <f aca="false">S1923 * 1.07</f>
        <v>12918406.39</v>
      </c>
      <c r="W1923" s="1" t="n">
        <f aca="false">R1923/Q1923</f>
        <v>1.40244256666667</v>
      </c>
      <c r="X1923" s="3" t="n">
        <v>2</v>
      </c>
    </row>
    <row r="1924" customFormat="false" ht="15" hidden="false" customHeight="false" outlineLevel="0" collapsed="false">
      <c r="A1924" s="0" t="s">
        <v>12295</v>
      </c>
      <c r="B1924" s="0" t="s">
        <v>12296</v>
      </c>
      <c r="C1924" s="0" t="s">
        <v>12297</v>
      </c>
      <c r="D1924" s="0" t="s">
        <v>9153</v>
      </c>
      <c r="E1924" s="0" t="n">
        <v>5.8</v>
      </c>
      <c r="F1924" s="0" t="n">
        <v>28</v>
      </c>
      <c r="G1924" s="5" t="n">
        <v>41016</v>
      </c>
      <c r="H1924" s="0" t="s">
        <v>4903</v>
      </c>
      <c r="I1924" s="0" t="s">
        <v>12298</v>
      </c>
      <c r="J1924" s="6" t="n">
        <v>31864</v>
      </c>
      <c r="K1924" s="0" t="s">
        <v>12299</v>
      </c>
      <c r="L1924" s="5" t="n">
        <v>41019</v>
      </c>
      <c r="M1924" s="0" t="s">
        <v>51</v>
      </c>
      <c r="N1924" s="0" t="s">
        <v>8429</v>
      </c>
      <c r="O1924" s="0" t="s">
        <v>563</v>
      </c>
      <c r="P1924" s="0" t="s">
        <v>12300</v>
      </c>
      <c r="Q1924" s="0" t="n">
        <f aca="false">LOOKUP(A1924,'budget_gross.tsv'!A$2:A$8468,'budget_gross.tsv'!B$2:B$8468)</f>
        <v>3000000</v>
      </c>
      <c r="R1924" s="0" t="n">
        <f aca="false">LOOKUP(A1924,'budget_gross.tsv'!A$2:A$8468,'budget_gross.tsv'!C$2:C$8468)</f>
        <v>22000</v>
      </c>
      <c r="S1924" s="1" t="n">
        <f aca="false">R1924-Q1924</f>
        <v>-2978000</v>
      </c>
      <c r="T1924" s="2" t="n">
        <f aca="false">Q1924 * 1.07</f>
        <v>3210000</v>
      </c>
      <c r="U1924" s="2" t="n">
        <f aca="false">R1924 * 1.07</f>
        <v>23540</v>
      </c>
      <c r="V1924" s="2" t="n">
        <f aca="false">S1924 * 1.07</f>
        <v>-3186460</v>
      </c>
      <c r="W1924" s="1" t="n">
        <f aca="false">R1924/Q1924</f>
        <v>0.00733333333333333</v>
      </c>
      <c r="X1924" s="3" t="n">
        <v>1</v>
      </c>
    </row>
    <row r="1925" customFormat="false" ht="15" hidden="false" customHeight="false" outlineLevel="0" collapsed="false">
      <c r="A1925" s="0" t="s">
        <v>12301</v>
      </c>
      <c r="B1925" s="0" t="s">
        <v>12302</v>
      </c>
      <c r="C1925" s="0" t="s">
        <v>12303</v>
      </c>
      <c r="D1925" s="0" t="s">
        <v>9153</v>
      </c>
      <c r="E1925" s="0" t="n">
        <v>5.6</v>
      </c>
      <c r="F1925" s="0" t="n">
        <v>37</v>
      </c>
      <c r="G1925" s="5" t="n">
        <v>41177</v>
      </c>
      <c r="H1925" s="0" t="s">
        <v>391</v>
      </c>
      <c r="I1925" s="0" t="s">
        <v>12304</v>
      </c>
      <c r="J1925" s="6" t="n">
        <v>8230</v>
      </c>
      <c r="K1925" s="0" t="s">
        <v>12305</v>
      </c>
      <c r="L1925" s="5" t="n">
        <v>41019</v>
      </c>
      <c r="M1925" s="0" t="s">
        <v>427</v>
      </c>
      <c r="N1925" s="0" t="s">
        <v>4949</v>
      </c>
      <c r="O1925" s="0" t="s">
        <v>537</v>
      </c>
      <c r="P1925" s="0" t="s">
        <v>12306</v>
      </c>
      <c r="Q1925" s="0" t="n">
        <f aca="false">LOOKUP(A1925,'budget_gross.tsv'!A$2:A$8468,'budget_gross.tsv'!B$2:B$8468)</f>
        <v>12000000</v>
      </c>
      <c r="R1925" s="0" t="n">
        <f aca="false">LOOKUP(A1925,'budget_gross.tsv'!A$2:A$8468,'budget_gross.tsv'!C$2:C$8468)</f>
        <v>1744</v>
      </c>
      <c r="S1925" s="1" t="n">
        <f aca="false">R1925-Q1925</f>
        <v>-11998256</v>
      </c>
      <c r="T1925" s="2" t="n">
        <f aca="false">Q1925 * 1.07</f>
        <v>12840000</v>
      </c>
      <c r="U1925" s="2" t="n">
        <f aca="false">R1925 * 1.07</f>
        <v>1866.08</v>
      </c>
      <c r="V1925" s="2" t="n">
        <f aca="false">S1925 * 1.07</f>
        <v>-12838133.92</v>
      </c>
      <c r="W1925" s="1" t="n">
        <f aca="false">R1925/Q1925</f>
        <v>0.000145333333333333</v>
      </c>
      <c r="X1925" s="3" t="n">
        <v>1</v>
      </c>
    </row>
    <row r="1926" customFormat="false" ht="15" hidden="false" customHeight="false" outlineLevel="0" collapsed="false">
      <c r="A1926" s="0" t="s">
        <v>12307</v>
      </c>
      <c r="B1926" s="0" t="s">
        <v>12308</v>
      </c>
      <c r="C1926" s="0" t="s">
        <v>12309</v>
      </c>
      <c r="D1926" s="0" t="s">
        <v>9153</v>
      </c>
      <c r="E1926" s="0" t="n">
        <v>7.8</v>
      </c>
      <c r="F1926" s="0" t="n">
        <v>30</v>
      </c>
      <c r="G1926" s="5" t="n">
        <v>41113</v>
      </c>
      <c r="H1926" s="0" t="s">
        <v>1845</v>
      </c>
      <c r="I1926" s="0" t="s">
        <v>12310</v>
      </c>
      <c r="J1926" s="6" t="n">
        <v>7915</v>
      </c>
      <c r="K1926" s="0" t="s">
        <v>12311</v>
      </c>
      <c r="L1926" s="5" t="n">
        <v>41019</v>
      </c>
      <c r="M1926" s="0" t="s">
        <v>705</v>
      </c>
      <c r="N1926" s="0" t="s">
        <v>1176</v>
      </c>
      <c r="O1926" s="0" t="s">
        <v>781</v>
      </c>
      <c r="Q1926" s="0" t="n">
        <f aca="false">LOOKUP(A1926,'budget_gross.tsv'!A$2:A$8468,'budget_gross.tsv'!B$2:B$8468)</f>
        <v>30000000000</v>
      </c>
      <c r="R1926" s="0" t="n">
        <f aca="false">LOOKUP(A1926,'budget_gross.tsv'!A$2:A$8468,'budget_gross.tsv'!C$2:C$8468)</f>
        <v>67330</v>
      </c>
      <c r="S1926" s="1" t="n">
        <f aca="false">R1926-Q1926</f>
        <v>-29999932670</v>
      </c>
      <c r="T1926" s="2" t="n">
        <f aca="false">Q1926 * 1.07</f>
        <v>32100000000</v>
      </c>
      <c r="U1926" s="2" t="n">
        <f aca="false">R1926 * 1.07</f>
        <v>72043.1</v>
      </c>
      <c r="V1926" s="2" t="n">
        <f aca="false">S1926 * 1.07</f>
        <v>-32099927956.9</v>
      </c>
      <c r="W1926" s="1" t="n">
        <f aca="false">R1926/Q1926</f>
        <v>2.24433333333333E-006</v>
      </c>
      <c r="X1926" s="3" t="n">
        <v>1</v>
      </c>
    </row>
    <row r="1927" customFormat="false" ht="15" hidden="false" customHeight="false" outlineLevel="0" collapsed="false">
      <c r="A1927" s="0" t="s">
        <v>12312</v>
      </c>
      <c r="B1927" s="0" t="s">
        <v>12313</v>
      </c>
      <c r="C1927" s="0" t="s">
        <v>12314</v>
      </c>
      <c r="D1927" s="0" t="s">
        <v>9153</v>
      </c>
      <c r="E1927" s="0" t="n">
        <v>6.2</v>
      </c>
      <c r="F1927" s="0" t="n">
        <v>62</v>
      </c>
      <c r="G1927" s="5" t="n">
        <v>41156</v>
      </c>
      <c r="H1927" s="0" t="s">
        <v>86</v>
      </c>
      <c r="I1927" s="0" t="s">
        <v>12315</v>
      </c>
      <c r="J1927" s="6" t="n">
        <v>82036</v>
      </c>
      <c r="K1927" s="0" t="s">
        <v>10381</v>
      </c>
      <c r="L1927" s="5" t="n">
        <v>41026</v>
      </c>
      <c r="M1927" s="0" t="s">
        <v>1362</v>
      </c>
      <c r="N1927" s="0" t="s">
        <v>428</v>
      </c>
      <c r="O1927" s="0" t="s">
        <v>28</v>
      </c>
      <c r="P1927" s="0" t="s">
        <v>12316</v>
      </c>
      <c r="Q1927" s="0" t="n">
        <f aca="false">LOOKUP(A1927,'budget_gross.tsv'!A$2:A$8468,'budget_gross.tsv'!B$2:B$8468)</f>
        <v>30000000</v>
      </c>
      <c r="R1927" s="0" t="n">
        <f aca="false">LOOKUP(A1927,'budget_gross.tsv'!A$2:A$8468,'budget_gross.tsv'!C$2:C$8468)</f>
        <v>28835528</v>
      </c>
      <c r="S1927" s="1" t="n">
        <f aca="false">R1927-Q1927</f>
        <v>-1164472</v>
      </c>
      <c r="T1927" s="2" t="n">
        <f aca="false">Q1927 * 1.07</f>
        <v>32100000</v>
      </c>
      <c r="U1927" s="2" t="n">
        <f aca="false">R1927 * 1.07</f>
        <v>30854014.96</v>
      </c>
      <c r="V1927" s="2" t="n">
        <f aca="false">S1927 * 1.07</f>
        <v>-1245985.04</v>
      </c>
      <c r="W1927" s="1" t="n">
        <f aca="false">R1927/Q1927</f>
        <v>0.961184266666667</v>
      </c>
      <c r="X1927" s="3" t="n">
        <v>1</v>
      </c>
    </row>
    <row r="1928" customFormat="false" ht="15" hidden="false" customHeight="false" outlineLevel="0" collapsed="false">
      <c r="A1928" s="0" t="s">
        <v>12317</v>
      </c>
      <c r="B1928" s="0" t="s">
        <v>12318</v>
      </c>
      <c r="C1928" s="0" t="s">
        <v>12319</v>
      </c>
      <c r="D1928" s="0" t="s">
        <v>9153</v>
      </c>
      <c r="E1928" s="0" t="n">
        <v>6.4</v>
      </c>
      <c r="F1928" s="0" t="n">
        <v>44</v>
      </c>
      <c r="G1928" s="5" t="n">
        <v>41191</v>
      </c>
      <c r="H1928" s="0" t="s">
        <v>3003</v>
      </c>
      <c r="I1928" s="0" t="s">
        <v>12320</v>
      </c>
      <c r="J1928" s="6" t="n">
        <v>75374</v>
      </c>
      <c r="K1928" s="0" t="s">
        <v>11213</v>
      </c>
      <c r="L1928" s="5" t="n">
        <v>41026</v>
      </c>
      <c r="M1928" s="0" t="s">
        <v>879</v>
      </c>
      <c r="N1928" s="0" t="s">
        <v>4331</v>
      </c>
      <c r="O1928" s="0" t="s">
        <v>34</v>
      </c>
      <c r="P1928" s="0" t="s">
        <v>12321</v>
      </c>
      <c r="Q1928" s="0" t="n">
        <f aca="false">LOOKUP(A1928,'budget_gross.tsv'!A$2:A$8468,'budget_gross.tsv'!B$2:B$8468)</f>
        <v>26000000</v>
      </c>
      <c r="R1928" s="0" t="n">
        <f aca="false">LOOKUP(A1928,'budget_gross.tsv'!A$2:A$8468,'budget_gross.tsv'!C$2:C$8468)</f>
        <v>16008272</v>
      </c>
      <c r="S1928" s="1" t="n">
        <f aca="false">R1928-Q1928</f>
        <v>-9991728</v>
      </c>
      <c r="T1928" s="2" t="n">
        <f aca="false">Q1928 * 1.07</f>
        <v>27820000</v>
      </c>
      <c r="U1928" s="2" t="n">
        <f aca="false">R1928 * 1.07</f>
        <v>17128851.04</v>
      </c>
      <c r="V1928" s="2" t="n">
        <f aca="false">S1928 * 1.07</f>
        <v>-10691148.96</v>
      </c>
      <c r="W1928" s="1" t="n">
        <f aca="false">R1928/Q1928</f>
        <v>0.615702769230769</v>
      </c>
      <c r="X1928" s="3" t="n">
        <v>1</v>
      </c>
    </row>
    <row r="1929" customFormat="false" ht="15" hidden="false" customHeight="false" outlineLevel="0" collapsed="false">
      <c r="A1929" s="0" t="s">
        <v>12322</v>
      </c>
      <c r="B1929" s="0" t="s">
        <v>12323</v>
      </c>
      <c r="C1929" s="0" t="s">
        <v>12324</v>
      </c>
      <c r="D1929" s="0" t="s">
        <v>9153</v>
      </c>
      <c r="E1929" s="0" t="n">
        <v>6.5</v>
      </c>
      <c r="F1929" s="0" t="n">
        <v>55</v>
      </c>
      <c r="G1929" s="5" t="n">
        <v>41156</v>
      </c>
      <c r="H1929" s="0" t="s">
        <v>2878</v>
      </c>
      <c r="I1929" s="0" t="s">
        <v>12325</v>
      </c>
      <c r="J1929" s="6" t="n">
        <v>88115</v>
      </c>
      <c r="K1929" s="0" t="s">
        <v>3635</v>
      </c>
      <c r="L1929" s="5" t="n">
        <v>41026</v>
      </c>
      <c r="M1929" s="0" t="s">
        <v>272</v>
      </c>
      <c r="N1929" s="0" t="s">
        <v>817</v>
      </c>
      <c r="O1929" s="0" t="s">
        <v>290</v>
      </c>
      <c r="P1929" s="0" t="s">
        <v>12326</v>
      </c>
      <c r="Q1929" s="0" t="n">
        <f aca="false">LOOKUP(A1929,'budget_gross.tsv'!A$2:A$8468,'budget_gross.tsv'!B$2:B$8468)</f>
        <v>30000000</v>
      </c>
      <c r="R1929" s="0" t="n">
        <f aca="false">LOOKUP(A1929,'budget_gross.tsv'!A$2:A$8468,'budget_gross.tsv'!C$2:C$8468)</f>
        <v>17142080</v>
      </c>
      <c r="S1929" s="1" t="n">
        <f aca="false">R1929-Q1929</f>
        <v>-12857920</v>
      </c>
      <c r="T1929" s="2" t="n">
        <f aca="false">Q1929 * 1.07</f>
        <v>32100000</v>
      </c>
      <c r="U1929" s="2" t="n">
        <f aca="false">R1929 * 1.07</f>
        <v>18342025.6</v>
      </c>
      <c r="V1929" s="2" t="n">
        <f aca="false">S1929 * 1.07</f>
        <v>-13757974.4</v>
      </c>
      <c r="W1929" s="1" t="n">
        <f aca="false">R1929/Q1929</f>
        <v>0.571402666666667</v>
      </c>
      <c r="X1929" s="3" t="n">
        <v>1</v>
      </c>
    </row>
    <row r="1930" customFormat="false" ht="15" hidden="false" customHeight="false" outlineLevel="0" collapsed="false">
      <c r="A1930" s="0" t="s">
        <v>12327</v>
      </c>
      <c r="B1930" s="0" t="s">
        <v>12328</v>
      </c>
      <c r="C1930" s="0" t="s">
        <v>12329</v>
      </c>
      <c r="D1930" s="0" t="s">
        <v>9153</v>
      </c>
      <c r="E1930" s="0" t="n">
        <v>6.4</v>
      </c>
      <c r="F1930" s="0" t="n">
        <v>73</v>
      </c>
      <c r="G1930" s="5" t="n">
        <v>40211</v>
      </c>
      <c r="H1930" s="0" t="s">
        <v>3192</v>
      </c>
      <c r="I1930" s="0" t="s">
        <v>12330</v>
      </c>
      <c r="J1930" s="6" t="n">
        <v>32857</v>
      </c>
      <c r="K1930" s="0" t="s">
        <v>12267</v>
      </c>
      <c r="L1930" s="5" t="n">
        <v>41033</v>
      </c>
      <c r="M1930" s="0" t="s">
        <v>486</v>
      </c>
      <c r="N1930" s="0" t="s">
        <v>765</v>
      </c>
      <c r="O1930" s="0" t="s">
        <v>2894</v>
      </c>
      <c r="P1930" s="0" t="s">
        <v>12331</v>
      </c>
      <c r="Q1930" s="0" t="n">
        <f aca="false">LOOKUP(A1930,'budget_gross.tsv'!A$2:A$8468,'budget_gross.tsv'!B$2:B$8468)</f>
        <v>900000</v>
      </c>
      <c r="R1930" s="0" t="n">
        <f aca="false">LOOKUP(A1930,'budget_gross.tsv'!A$2:A$8468,'budget_gross.tsv'!C$2:C$8468)</f>
        <v>100659</v>
      </c>
      <c r="S1930" s="1" t="n">
        <f aca="false">R1930-Q1930</f>
        <v>-799341</v>
      </c>
      <c r="T1930" s="2" t="n">
        <f aca="false">Q1930 * 1.07</f>
        <v>963000</v>
      </c>
      <c r="U1930" s="2" t="n">
        <f aca="false">R1930 * 1.07</f>
        <v>107705.13</v>
      </c>
      <c r="V1930" s="2" t="n">
        <f aca="false">S1930 * 1.07</f>
        <v>-855294.87</v>
      </c>
      <c r="W1930" s="1" t="n">
        <f aca="false">R1930/Q1930</f>
        <v>0.111843333333333</v>
      </c>
      <c r="X1930" s="3" t="n">
        <v>1</v>
      </c>
    </row>
    <row r="1931" customFormat="false" ht="15" hidden="false" customHeight="false" outlineLevel="0" collapsed="false">
      <c r="A1931" s="0" t="s">
        <v>12332</v>
      </c>
      <c r="B1931" s="0" t="s">
        <v>12333</v>
      </c>
      <c r="C1931" s="0" t="s">
        <v>12334</v>
      </c>
      <c r="D1931" s="0" t="s">
        <v>9153</v>
      </c>
      <c r="E1931" s="0" t="n">
        <v>6.5</v>
      </c>
      <c r="F1931" s="0" t="n">
        <v>60</v>
      </c>
      <c r="G1931" s="5" t="n">
        <v>41079</v>
      </c>
      <c r="H1931" s="0" t="s">
        <v>10197</v>
      </c>
      <c r="I1931" s="0" t="s">
        <v>12335</v>
      </c>
      <c r="J1931" s="6" t="n">
        <v>57774</v>
      </c>
      <c r="K1931" s="0" t="s">
        <v>11520</v>
      </c>
      <c r="L1931" s="5" t="n">
        <v>41040</v>
      </c>
      <c r="M1931" s="0" t="s">
        <v>79</v>
      </c>
      <c r="N1931" s="0" t="s">
        <v>356</v>
      </c>
      <c r="O1931" s="0" t="s">
        <v>90</v>
      </c>
      <c r="P1931" s="0" t="s">
        <v>12336</v>
      </c>
      <c r="Q1931" s="0" t="n">
        <f aca="false">LOOKUP(A1931,'budget_gross.tsv'!A$2:A$8468,'budget_gross.tsv'!B$2:B$8468)</f>
        <v>10000000</v>
      </c>
      <c r="R1931" s="0" t="n">
        <f aca="false">LOOKUP(A1931,'budget_gross.tsv'!A$2:A$8468,'budget_gross.tsv'!C$2:C$8468)</f>
        <v>4244155</v>
      </c>
      <c r="S1931" s="1" t="n">
        <f aca="false">R1931-Q1931</f>
        <v>-5755845</v>
      </c>
      <c r="T1931" s="2" t="n">
        <f aca="false">Q1931 * 1.07</f>
        <v>10700000</v>
      </c>
      <c r="U1931" s="2" t="n">
        <f aca="false">R1931 * 1.07</f>
        <v>4541245.85</v>
      </c>
      <c r="V1931" s="2" t="n">
        <f aca="false">S1931 * 1.07</f>
        <v>-6158754.15</v>
      </c>
      <c r="W1931" s="1" t="n">
        <f aca="false">R1931/Q1931</f>
        <v>0.4244155</v>
      </c>
      <c r="X1931" s="3" t="n">
        <v>1</v>
      </c>
    </row>
    <row r="1932" customFormat="false" ht="15" hidden="false" customHeight="false" outlineLevel="0" collapsed="false">
      <c r="A1932" s="0" t="s">
        <v>12337</v>
      </c>
      <c r="B1932" s="0" t="s">
        <v>12338</v>
      </c>
      <c r="C1932" s="0" t="s">
        <v>12339</v>
      </c>
      <c r="D1932" s="0" t="s">
        <v>9153</v>
      </c>
      <c r="E1932" s="0" t="n">
        <v>7.1</v>
      </c>
      <c r="F1932" s="0" t="n">
        <v>50</v>
      </c>
      <c r="G1932" s="5" t="n">
        <v>40708</v>
      </c>
      <c r="H1932" s="0" t="s">
        <v>1691</v>
      </c>
      <c r="I1932" s="0" t="s">
        <v>12340</v>
      </c>
      <c r="J1932" s="6" t="n">
        <v>37551</v>
      </c>
      <c r="K1932" s="0" t="s">
        <v>12341</v>
      </c>
      <c r="L1932" s="5" t="n">
        <v>41040</v>
      </c>
      <c r="M1932" s="0" t="s">
        <v>232</v>
      </c>
      <c r="N1932" s="0" t="s">
        <v>673</v>
      </c>
      <c r="O1932" s="0" t="s">
        <v>90</v>
      </c>
      <c r="P1932" s="0" t="s">
        <v>12342</v>
      </c>
      <c r="Q1932" s="0" t="n">
        <f aca="false">LOOKUP(A1932,'budget_gross.tsv'!A$2:A$8468,'budget_gross.tsv'!B$2:B$8468)</f>
        <v>12000000</v>
      </c>
      <c r="R1932" s="0" t="n">
        <f aca="false">LOOKUP(A1932,'budget_gross.tsv'!A$2:A$8468,'budget_gross.tsv'!C$2:C$8468)</f>
        <v>1187711</v>
      </c>
      <c r="S1932" s="1" t="n">
        <f aca="false">R1932-Q1932</f>
        <v>-10812289</v>
      </c>
      <c r="T1932" s="2" t="n">
        <f aca="false">Q1932 * 1.07</f>
        <v>12840000</v>
      </c>
      <c r="U1932" s="2" t="n">
        <f aca="false">R1932 * 1.07</f>
        <v>1270850.77</v>
      </c>
      <c r="V1932" s="2" t="n">
        <f aca="false">S1932 * 1.07</f>
        <v>-11569149.23</v>
      </c>
      <c r="W1932" s="1" t="n">
        <f aca="false">R1932/Q1932</f>
        <v>0.0989759166666667</v>
      </c>
      <c r="X1932" s="3" t="n">
        <v>1</v>
      </c>
    </row>
    <row r="1933" customFormat="false" ht="15" hidden="false" customHeight="false" outlineLevel="0" collapsed="false">
      <c r="A1933" s="0" t="s">
        <v>12343</v>
      </c>
      <c r="B1933" s="0" t="s">
        <v>12344</v>
      </c>
      <c r="C1933" s="0" t="s">
        <v>12345</v>
      </c>
      <c r="D1933" s="0" t="s">
        <v>9153</v>
      </c>
      <c r="E1933" s="0" t="n">
        <v>3.8</v>
      </c>
      <c r="F1933" s="0" t="n">
        <v>24</v>
      </c>
      <c r="G1933" s="5" t="n">
        <v>41156</v>
      </c>
      <c r="H1933" s="0" t="s">
        <v>2980</v>
      </c>
      <c r="I1933" s="0" t="s">
        <v>12346</v>
      </c>
      <c r="J1933" s="6" t="n">
        <v>33953</v>
      </c>
      <c r="K1933" s="0" t="s">
        <v>12347</v>
      </c>
      <c r="L1933" s="5" t="n">
        <v>41040</v>
      </c>
      <c r="M1933" s="0" t="s">
        <v>79</v>
      </c>
      <c r="N1933" s="0" t="s">
        <v>1280</v>
      </c>
      <c r="O1933" s="0" t="s">
        <v>135</v>
      </c>
      <c r="P1933" s="0" t="s">
        <v>12348</v>
      </c>
      <c r="Q1933" s="0" t="n">
        <f aca="false">LOOKUP(A1933,'budget_gross.tsv'!A$2:A$8468,'budget_gross.tsv'!B$2:B$8468)</f>
        <v>5000000</v>
      </c>
      <c r="R1933" s="0" t="n">
        <f aca="false">LOOKUP(A1933,'budget_gross.tsv'!A$2:A$8468,'budget_gross.tsv'!C$2:C$8468)</f>
        <v>376512</v>
      </c>
      <c r="S1933" s="1" t="n">
        <f aca="false">R1933-Q1933</f>
        <v>-4623488</v>
      </c>
      <c r="T1933" s="2" t="n">
        <f aca="false">Q1933 * 1.07</f>
        <v>5350000</v>
      </c>
      <c r="U1933" s="2" t="n">
        <f aca="false">R1933 * 1.07</f>
        <v>402867.84</v>
      </c>
      <c r="V1933" s="2" t="n">
        <f aca="false">S1933 * 1.07</f>
        <v>-4947132.16</v>
      </c>
      <c r="W1933" s="1" t="n">
        <f aca="false">R1933/Q1933</f>
        <v>0.0753024</v>
      </c>
      <c r="X1933" s="3" t="n">
        <v>1</v>
      </c>
    </row>
    <row r="1934" customFormat="false" ht="15" hidden="false" customHeight="false" outlineLevel="0" collapsed="false">
      <c r="A1934" s="0" t="s">
        <v>12349</v>
      </c>
      <c r="B1934" s="0" t="s">
        <v>12350</v>
      </c>
      <c r="C1934" s="0" t="s">
        <v>12351</v>
      </c>
      <c r="D1934" s="0" t="s">
        <v>9153</v>
      </c>
      <c r="E1934" s="0" t="n">
        <v>6.4</v>
      </c>
      <c r="F1934" s="0" t="n">
        <v>58</v>
      </c>
      <c r="G1934" s="5" t="n">
        <v>41142</v>
      </c>
      <c r="H1934" s="0" t="s">
        <v>194</v>
      </c>
      <c r="I1934" s="0" t="s">
        <v>12352</v>
      </c>
      <c r="J1934" s="6" t="n">
        <v>225886</v>
      </c>
      <c r="K1934" s="0" t="s">
        <v>10621</v>
      </c>
      <c r="L1934" s="5" t="n">
        <v>41045</v>
      </c>
      <c r="M1934" s="0" t="s">
        <v>79</v>
      </c>
      <c r="N1934" s="0" t="s">
        <v>376</v>
      </c>
      <c r="O1934" s="0" t="s">
        <v>781</v>
      </c>
      <c r="P1934" s="0" t="s">
        <v>12353</v>
      </c>
      <c r="Q1934" s="0" t="n">
        <f aca="false">LOOKUP(A1934,'budget_gross.tsv'!A$2:A$8468,'budget_gross.tsv'!B$2:B$8468)</f>
        <v>65000000</v>
      </c>
      <c r="R1934" s="0" t="n">
        <f aca="false">LOOKUP(A1934,'budget_gross.tsv'!A$2:A$8468,'budget_gross.tsv'!C$2:C$8468)</f>
        <v>59650222</v>
      </c>
      <c r="S1934" s="1" t="n">
        <f aca="false">R1934-Q1934</f>
        <v>-5349778</v>
      </c>
      <c r="T1934" s="2" t="n">
        <f aca="false">Q1934 * 1.07</f>
        <v>69550000</v>
      </c>
      <c r="U1934" s="2" t="n">
        <f aca="false">R1934 * 1.07</f>
        <v>63825737.54</v>
      </c>
      <c r="V1934" s="2" t="n">
        <f aca="false">S1934 * 1.07</f>
        <v>-5724262.46</v>
      </c>
      <c r="W1934" s="1" t="n">
        <f aca="false">R1934/Q1934</f>
        <v>0.917695723076923</v>
      </c>
      <c r="X1934" s="3" t="n">
        <v>1</v>
      </c>
    </row>
    <row r="1935" customFormat="false" ht="15" hidden="false" customHeight="false" outlineLevel="0" collapsed="false">
      <c r="A1935" s="0" t="s">
        <v>12354</v>
      </c>
      <c r="B1935" s="0" t="s">
        <v>12355</v>
      </c>
      <c r="C1935" s="0" t="s">
        <v>12356</v>
      </c>
      <c r="D1935" s="0" t="s">
        <v>9153</v>
      </c>
      <c r="E1935" s="0" t="n">
        <v>6.1</v>
      </c>
      <c r="F1935" s="0" t="n">
        <v>56</v>
      </c>
      <c r="G1935" s="5" t="n">
        <v>41492</v>
      </c>
      <c r="H1935" s="0" t="s">
        <v>12357</v>
      </c>
      <c r="I1935" s="0" t="s">
        <v>12358</v>
      </c>
      <c r="J1935" s="6" t="n">
        <v>35446</v>
      </c>
      <c r="K1935" s="0" t="s">
        <v>12359</v>
      </c>
      <c r="L1935" s="5" t="n">
        <v>41052</v>
      </c>
      <c r="M1935" s="0" t="s">
        <v>1362</v>
      </c>
      <c r="N1935" s="0" t="s">
        <v>4254</v>
      </c>
      <c r="O1935" s="0" t="s">
        <v>1216</v>
      </c>
      <c r="P1935" s="0" t="s">
        <v>12360</v>
      </c>
      <c r="Q1935" s="0" t="n">
        <f aca="false">LOOKUP(A1935,'budget_gross.tsv'!A$2:A$8468,'budget_gross.tsv'!B$2:B$8468)</f>
        <v>25000000</v>
      </c>
      <c r="R1935" s="0" t="n">
        <f aca="false">LOOKUP(A1935,'budget_gross.tsv'!A$2:A$8468,'budget_gross.tsv'!C$2:C$8468)</f>
        <v>717753</v>
      </c>
      <c r="S1935" s="1" t="n">
        <f aca="false">R1935-Q1935</f>
        <v>-24282247</v>
      </c>
      <c r="T1935" s="2" t="n">
        <f aca="false">Q1935 * 1.07</f>
        <v>26750000</v>
      </c>
      <c r="U1935" s="2" t="n">
        <f aca="false">R1935 * 1.07</f>
        <v>767995.71</v>
      </c>
      <c r="V1935" s="2" t="n">
        <f aca="false">S1935 * 1.07</f>
        <v>-25982004.29</v>
      </c>
      <c r="W1935" s="1" t="n">
        <f aca="false">R1935/Q1935</f>
        <v>0.02871012</v>
      </c>
      <c r="X1935" s="3" t="n">
        <v>1</v>
      </c>
    </row>
    <row r="1936" customFormat="false" ht="15" hidden="false" customHeight="false" outlineLevel="0" collapsed="false">
      <c r="A1936" s="0" t="s">
        <v>12361</v>
      </c>
      <c r="B1936" s="0" t="s">
        <v>12362</v>
      </c>
      <c r="C1936" s="0" t="s">
        <v>12363</v>
      </c>
      <c r="D1936" s="0" t="s">
        <v>9153</v>
      </c>
      <c r="E1936" s="0" t="n">
        <v>5</v>
      </c>
      <c r="F1936" s="0" t="n">
        <v>58</v>
      </c>
      <c r="G1936" s="5" t="n">
        <v>41275</v>
      </c>
      <c r="H1936" s="0" t="s">
        <v>7838</v>
      </c>
      <c r="I1936" s="0" t="s">
        <v>12364</v>
      </c>
      <c r="J1936" s="6" t="n">
        <v>39559</v>
      </c>
      <c r="K1936" s="0" t="s">
        <v>12365</v>
      </c>
      <c r="L1936" s="5" t="n">
        <v>41054</v>
      </c>
      <c r="M1936" s="0" t="s">
        <v>347</v>
      </c>
      <c r="N1936" s="0" t="s">
        <v>446</v>
      </c>
      <c r="O1936" s="0" t="s">
        <v>1093</v>
      </c>
      <c r="P1936" s="0" t="s">
        <v>12366</v>
      </c>
      <c r="Q1936" s="0" t="n">
        <f aca="false">LOOKUP(A1936,'budget_gross.tsv'!A$2:A$8468,'budget_gross.tsv'!B$2:B$8468)</f>
        <v>20500000</v>
      </c>
      <c r="R1936" s="0" t="n">
        <f aca="false">LOOKUP(A1936,'budget_gross.tsv'!A$2:A$8468,'budget_gross.tsv'!C$2:C$8468)</f>
        <v>743636</v>
      </c>
      <c r="S1936" s="1" t="n">
        <f aca="false">R1936-Q1936</f>
        <v>-19756364</v>
      </c>
      <c r="T1936" s="2" t="n">
        <f aca="false">Q1936 * 1.07</f>
        <v>21935000</v>
      </c>
      <c r="U1936" s="2" t="n">
        <f aca="false">R1936 * 1.07</f>
        <v>795690.52</v>
      </c>
      <c r="V1936" s="2" t="n">
        <f aca="false">S1936 * 1.07</f>
        <v>-21139309.48</v>
      </c>
      <c r="W1936" s="1" t="n">
        <f aca="false">R1936/Q1936</f>
        <v>0.0362749268292683</v>
      </c>
      <c r="X1936" s="3" t="n">
        <v>1</v>
      </c>
    </row>
    <row r="1937" customFormat="false" ht="15" hidden="false" customHeight="false" outlineLevel="0" collapsed="false">
      <c r="A1937" s="0" t="s">
        <v>12367</v>
      </c>
      <c r="B1937" s="0" t="s">
        <v>12368</v>
      </c>
      <c r="C1937" s="0" t="s">
        <v>12369</v>
      </c>
      <c r="D1937" s="0" t="s">
        <v>9153</v>
      </c>
      <c r="E1937" s="0" t="n">
        <v>6.5</v>
      </c>
      <c r="F1937" s="0" t="n">
        <v>61</v>
      </c>
      <c r="G1937" s="5" t="n">
        <v>41100</v>
      </c>
      <c r="H1937" s="0" t="s">
        <v>1441</v>
      </c>
      <c r="I1937" s="0" t="s">
        <v>12370</v>
      </c>
      <c r="J1937" s="6" t="n">
        <v>13684</v>
      </c>
      <c r="K1937" s="0" t="s">
        <v>12371</v>
      </c>
      <c r="L1937" s="5" t="n">
        <v>41061</v>
      </c>
      <c r="M1937" s="0" t="s">
        <v>1749</v>
      </c>
      <c r="N1937" s="0" t="s">
        <v>446</v>
      </c>
      <c r="O1937" s="0" t="s">
        <v>12372</v>
      </c>
      <c r="P1937" s="0" t="s">
        <v>12373</v>
      </c>
      <c r="Q1937" s="0" t="n">
        <f aca="false">LOOKUP(A1937,'budget_gross.tsv'!A$2:A$8468,'budget_gross.tsv'!B$2:B$8468)</f>
        <v>14000000</v>
      </c>
      <c r="R1937" s="0" t="n">
        <f aca="false">LOOKUP(A1937,'budget_gross.tsv'!A$2:A$8468,'budget_gross.tsv'!C$2:C$8468)</f>
        <v>46495</v>
      </c>
      <c r="S1937" s="1" t="n">
        <f aca="false">R1937-Q1937</f>
        <v>-13953505</v>
      </c>
      <c r="T1937" s="2" t="n">
        <f aca="false">Q1937 * 1.07</f>
        <v>14980000</v>
      </c>
      <c r="U1937" s="2" t="n">
        <f aca="false">R1937 * 1.07</f>
        <v>49749.65</v>
      </c>
      <c r="V1937" s="2" t="n">
        <f aca="false">S1937 * 1.07</f>
        <v>-14930250.35</v>
      </c>
      <c r="W1937" s="1" t="n">
        <f aca="false">R1937/Q1937</f>
        <v>0.00332107142857143</v>
      </c>
      <c r="X1937" s="3" t="n">
        <v>1</v>
      </c>
    </row>
    <row r="1938" customFormat="false" ht="15" hidden="false" customHeight="false" outlineLevel="0" collapsed="false">
      <c r="A1938" s="0" t="s">
        <v>12374</v>
      </c>
      <c r="B1938" s="0" t="s">
        <v>12375</v>
      </c>
      <c r="C1938" s="0" t="s">
        <v>12376</v>
      </c>
      <c r="D1938" s="0" t="s">
        <v>9153</v>
      </c>
      <c r="E1938" s="0" t="n">
        <v>7</v>
      </c>
      <c r="F1938" s="0" t="n">
        <v>65</v>
      </c>
      <c r="G1938" s="5" t="n">
        <v>41191</v>
      </c>
      <c r="H1938" s="0" t="s">
        <v>95</v>
      </c>
      <c r="I1938" s="0" t="s">
        <v>12377</v>
      </c>
      <c r="J1938" s="6" t="n">
        <v>490632</v>
      </c>
      <c r="K1938" s="0" t="s">
        <v>5996</v>
      </c>
      <c r="L1938" s="5" t="n">
        <v>41068</v>
      </c>
      <c r="M1938" s="0" t="s">
        <v>1362</v>
      </c>
      <c r="N1938" s="0" t="s">
        <v>7729</v>
      </c>
      <c r="O1938" s="0" t="s">
        <v>12378</v>
      </c>
      <c r="P1938" s="0" t="s">
        <v>12379</v>
      </c>
      <c r="Q1938" s="0" t="n">
        <f aca="false">LOOKUP(A1938,'budget_gross.tsv'!A$2:A$8468,'budget_gross.tsv'!B$2:B$8468)</f>
        <v>130000000</v>
      </c>
      <c r="R1938" s="0" t="n">
        <f aca="false">LOOKUP(A1938,'budget_gross.tsv'!A$2:A$8468,'budget_gross.tsv'!C$2:C$8468)</f>
        <v>126477084</v>
      </c>
      <c r="S1938" s="1" t="n">
        <f aca="false">R1938-Q1938</f>
        <v>-3522916</v>
      </c>
      <c r="T1938" s="2" t="n">
        <f aca="false">Q1938 * 1.07</f>
        <v>139100000</v>
      </c>
      <c r="U1938" s="2" t="n">
        <f aca="false">R1938 * 1.07</f>
        <v>135330479.88</v>
      </c>
      <c r="V1938" s="2" t="n">
        <f aca="false">S1938 * 1.07</f>
        <v>-3769520.12</v>
      </c>
      <c r="W1938" s="1" t="n">
        <f aca="false">R1938/Q1938</f>
        <v>0.972900646153846</v>
      </c>
      <c r="X1938" s="3" t="n">
        <v>1</v>
      </c>
    </row>
    <row r="1939" customFormat="false" ht="15" hidden="false" customHeight="false" outlineLevel="0" collapsed="false">
      <c r="A1939" s="0" t="s">
        <v>12380</v>
      </c>
      <c r="B1939" s="0" t="s">
        <v>12381</v>
      </c>
      <c r="C1939" s="0" t="s">
        <v>12382</v>
      </c>
      <c r="D1939" s="0" t="s">
        <v>9153</v>
      </c>
      <c r="E1939" s="0" t="n">
        <v>5.6</v>
      </c>
      <c r="F1939" s="0" t="n">
        <v>31</v>
      </c>
      <c r="G1939" s="5" t="n">
        <v>41198</v>
      </c>
      <c r="H1939" s="0" t="s">
        <v>1397</v>
      </c>
      <c r="I1939" s="0" t="s">
        <v>12383</v>
      </c>
      <c r="J1939" s="6" t="n">
        <v>74826</v>
      </c>
      <c r="K1939" s="0" t="s">
        <v>8464</v>
      </c>
      <c r="L1939" s="5" t="n">
        <v>41075</v>
      </c>
      <c r="M1939" s="0" t="s">
        <v>1874</v>
      </c>
      <c r="N1939" s="0" t="s">
        <v>356</v>
      </c>
      <c r="O1939" s="0" t="s">
        <v>12384</v>
      </c>
      <c r="P1939" s="0" t="s">
        <v>12385</v>
      </c>
      <c r="Q1939" s="0" t="n">
        <f aca="false">LOOKUP(A1939,'budget_gross.tsv'!A$2:A$8468,'budget_gross.tsv'!B$2:B$8468)</f>
        <v>70000000</v>
      </c>
      <c r="R1939" s="0" t="n">
        <f aca="false">LOOKUP(A1939,'budget_gross.tsv'!A$2:A$8468,'budget_gross.tsv'!C$2:C$8468)</f>
        <v>36931089</v>
      </c>
      <c r="S1939" s="1" t="n">
        <f aca="false">R1939-Q1939</f>
        <v>-33068911</v>
      </c>
      <c r="T1939" s="2" t="n">
        <f aca="false">Q1939 * 1.07</f>
        <v>74900000</v>
      </c>
      <c r="U1939" s="2" t="n">
        <f aca="false">R1939 * 1.07</f>
        <v>39516265.23</v>
      </c>
      <c r="V1939" s="2" t="n">
        <f aca="false">S1939 * 1.07</f>
        <v>-35383734.77</v>
      </c>
      <c r="W1939" s="1" t="n">
        <f aca="false">R1939/Q1939</f>
        <v>0.527586985714286</v>
      </c>
      <c r="X1939" s="3" t="n">
        <v>1</v>
      </c>
    </row>
    <row r="1940" customFormat="false" ht="15" hidden="false" customHeight="false" outlineLevel="0" collapsed="false">
      <c r="A1940" s="0" t="s">
        <v>12386</v>
      </c>
      <c r="B1940" s="0" t="s">
        <v>12387</v>
      </c>
      <c r="C1940" s="0" t="s">
        <v>12388</v>
      </c>
      <c r="D1940" s="0" t="s">
        <v>9153</v>
      </c>
      <c r="E1940" s="0" t="n">
        <v>4.9</v>
      </c>
      <c r="F1940" s="0" t="n">
        <v>40</v>
      </c>
      <c r="G1940" s="5" t="n">
        <v>41114</v>
      </c>
      <c r="H1940" s="0" t="s">
        <v>12389</v>
      </c>
      <c r="I1940" s="0" t="s">
        <v>12390</v>
      </c>
      <c r="J1940" s="6" t="n">
        <v>1790</v>
      </c>
      <c r="K1940" s="0" t="s">
        <v>12391</v>
      </c>
      <c r="L1940" s="5" t="n">
        <v>41075</v>
      </c>
      <c r="M1940" s="0" t="s">
        <v>70</v>
      </c>
      <c r="N1940" s="0" t="s">
        <v>6055</v>
      </c>
      <c r="O1940" s="0" t="s">
        <v>135</v>
      </c>
      <c r="P1940" s="0" t="s">
        <v>12392</v>
      </c>
      <c r="Q1940" s="0" t="n">
        <f aca="false">LOOKUP(A1940,'budget_gross.tsv'!A$2:A$8468,'budget_gross.tsv'!B$2:B$8468)</f>
        <v>1100000</v>
      </c>
      <c r="R1940" s="0" t="n">
        <f aca="false">LOOKUP(A1940,'budget_gross.tsv'!A$2:A$8468,'budget_gross.tsv'!C$2:C$8468)</f>
        <v>17401</v>
      </c>
      <c r="S1940" s="1" t="n">
        <f aca="false">R1940-Q1940</f>
        <v>-1082599</v>
      </c>
      <c r="T1940" s="2" t="n">
        <f aca="false">Q1940 * 1.07</f>
        <v>1177000</v>
      </c>
      <c r="U1940" s="2" t="n">
        <f aca="false">R1940 * 1.07</f>
        <v>18619.07</v>
      </c>
      <c r="V1940" s="2" t="n">
        <f aca="false">S1940 * 1.07</f>
        <v>-1158380.93</v>
      </c>
      <c r="W1940" s="1" t="n">
        <f aca="false">R1940/Q1940</f>
        <v>0.0158190909090909</v>
      </c>
      <c r="X1940" s="3" t="n">
        <v>1</v>
      </c>
    </row>
    <row r="1941" customFormat="false" ht="15" hidden="false" customHeight="false" outlineLevel="0" collapsed="false">
      <c r="A1941" s="0" t="s">
        <v>12393</v>
      </c>
      <c r="B1941" s="0" t="s">
        <v>12394</v>
      </c>
      <c r="C1941" s="0" t="s">
        <v>12395</v>
      </c>
      <c r="D1941" s="0" t="s">
        <v>9153</v>
      </c>
      <c r="E1941" s="0" t="n">
        <v>6.7</v>
      </c>
      <c r="F1941" s="0" t="n">
        <v>59</v>
      </c>
      <c r="G1941" s="5" t="n">
        <v>41205</v>
      </c>
      <c r="H1941" s="0" t="s">
        <v>1432</v>
      </c>
      <c r="I1941" s="0" t="s">
        <v>12396</v>
      </c>
      <c r="J1941" s="6" t="n">
        <v>93294</v>
      </c>
      <c r="K1941" s="0" t="s">
        <v>8637</v>
      </c>
      <c r="L1941" s="5" t="n">
        <v>41082</v>
      </c>
      <c r="M1941" s="0" t="s">
        <v>133</v>
      </c>
      <c r="N1941" s="0" t="s">
        <v>33</v>
      </c>
      <c r="O1941" s="0" t="s">
        <v>100</v>
      </c>
      <c r="P1941" s="0" t="s">
        <v>12397</v>
      </c>
      <c r="Q1941" s="0" t="n">
        <f aca="false">LOOKUP(A1941,'budget_gross.tsv'!A$2:A$8468,'budget_gross.tsv'!B$2:B$8468)</f>
        <v>10000000</v>
      </c>
      <c r="R1941" s="0" t="n">
        <f aca="false">LOOKUP(A1941,'budget_gross.tsv'!A$2:A$8468,'budget_gross.tsv'!C$2:C$8468)</f>
        <v>6619173</v>
      </c>
      <c r="S1941" s="1" t="n">
        <f aca="false">R1941-Q1941</f>
        <v>-3380827</v>
      </c>
      <c r="T1941" s="2" t="n">
        <f aca="false">Q1941 * 1.07</f>
        <v>10700000</v>
      </c>
      <c r="U1941" s="2" t="n">
        <f aca="false">R1941 * 1.07</f>
        <v>7082515.11</v>
      </c>
      <c r="V1941" s="2" t="n">
        <f aca="false">S1941 * 1.07</f>
        <v>-3617484.89</v>
      </c>
      <c r="W1941" s="1" t="n">
        <f aca="false">R1941/Q1941</f>
        <v>0.6619173</v>
      </c>
      <c r="X1941" s="3" t="n">
        <v>1</v>
      </c>
    </row>
    <row r="1942" customFormat="false" ht="15" hidden="false" customHeight="false" outlineLevel="0" collapsed="false">
      <c r="A1942" s="0" t="s">
        <v>12398</v>
      </c>
      <c r="B1942" s="0" t="s">
        <v>12399</v>
      </c>
      <c r="C1942" s="0" t="s">
        <v>12400</v>
      </c>
      <c r="D1942" s="0" t="s">
        <v>9153</v>
      </c>
      <c r="E1942" s="0" t="n">
        <v>5.9</v>
      </c>
      <c r="F1942" s="0" t="n">
        <v>42</v>
      </c>
      <c r="G1942" s="5" t="n">
        <v>41205</v>
      </c>
      <c r="H1942" s="0" t="s">
        <v>95</v>
      </c>
      <c r="I1942" s="0" t="s">
        <v>12401</v>
      </c>
      <c r="J1942" s="6" t="n">
        <v>133410</v>
      </c>
      <c r="K1942" s="0" t="s">
        <v>8729</v>
      </c>
      <c r="L1942" s="5" t="n">
        <v>41082</v>
      </c>
      <c r="M1942" s="0" t="s">
        <v>197</v>
      </c>
      <c r="N1942" s="0" t="s">
        <v>4553</v>
      </c>
      <c r="O1942" s="0" t="s">
        <v>90</v>
      </c>
      <c r="P1942" s="0" t="s">
        <v>12402</v>
      </c>
      <c r="Q1942" s="0" t="n">
        <f aca="false">LOOKUP(A1942,'budget_gross.tsv'!A$2:A$8468,'budget_gross.tsv'!B$2:B$8468)</f>
        <v>69000000</v>
      </c>
      <c r="R1942" s="0" t="n">
        <f aca="false">LOOKUP(A1942,'budget_gross.tsv'!A$2:A$8468,'budget_gross.tsv'!C$2:C$8468)</f>
        <v>37519139</v>
      </c>
      <c r="S1942" s="1" t="n">
        <f aca="false">R1942-Q1942</f>
        <v>-31480861</v>
      </c>
      <c r="T1942" s="2" t="n">
        <f aca="false">Q1942 * 1.07</f>
        <v>73830000</v>
      </c>
      <c r="U1942" s="2" t="n">
        <f aca="false">R1942 * 1.07</f>
        <v>40145478.73</v>
      </c>
      <c r="V1942" s="2" t="n">
        <f aca="false">S1942 * 1.07</f>
        <v>-33684521.27</v>
      </c>
      <c r="W1942" s="1" t="n">
        <f aca="false">R1942/Q1942</f>
        <v>0.543755637681159</v>
      </c>
      <c r="X1942" s="3" t="n">
        <v>1</v>
      </c>
    </row>
    <row r="1943" customFormat="false" ht="15" hidden="false" customHeight="false" outlineLevel="0" collapsed="false">
      <c r="A1943" s="0" t="s">
        <v>12403</v>
      </c>
      <c r="B1943" s="0" t="s">
        <v>12404</v>
      </c>
      <c r="C1943" s="0" t="s">
        <v>12405</v>
      </c>
      <c r="D1943" s="0" t="s">
        <v>9153</v>
      </c>
      <c r="E1943" s="0" t="n">
        <v>4.8</v>
      </c>
      <c r="F1943" s="0" t="n">
        <v>38</v>
      </c>
      <c r="G1943" s="5" t="n">
        <v>41337</v>
      </c>
      <c r="H1943" s="0" t="s">
        <v>12406</v>
      </c>
      <c r="I1943" s="0" t="s">
        <v>12407</v>
      </c>
      <c r="J1943" s="6" t="n">
        <v>9354</v>
      </c>
      <c r="K1943" s="0" t="s">
        <v>7587</v>
      </c>
      <c r="L1943" s="5" t="n">
        <v>41082</v>
      </c>
      <c r="M1943" s="0" t="s">
        <v>272</v>
      </c>
      <c r="N1943" s="0" t="s">
        <v>437</v>
      </c>
      <c r="O1943" s="0" t="s">
        <v>28</v>
      </c>
      <c r="P1943" s="0" t="s">
        <v>12408</v>
      </c>
      <c r="Q1943" s="0" t="n">
        <f aca="false">LOOKUP(A1943,'budget_gross.tsv'!A$2:A$8468,'budget_gross.tsv'!B$2:B$8468)</f>
        <v>26350000</v>
      </c>
      <c r="R1943" s="0" t="n">
        <f aca="false">LOOKUP(A1943,'budget_gross.tsv'!A$2:A$8468,'budget_gross.tsv'!C$2:C$8468)</f>
        <v>20998</v>
      </c>
      <c r="S1943" s="1" t="n">
        <f aca="false">R1943-Q1943</f>
        <v>-26329002</v>
      </c>
      <c r="T1943" s="2" t="n">
        <f aca="false">Q1943 * 1.07</f>
        <v>28194500</v>
      </c>
      <c r="U1943" s="2" t="n">
        <f aca="false">R1943 * 1.07</f>
        <v>22467.86</v>
      </c>
      <c r="V1943" s="2" t="n">
        <f aca="false">S1943 * 1.07</f>
        <v>-28172032.14</v>
      </c>
      <c r="W1943" s="1" t="n">
        <f aca="false">R1943/Q1943</f>
        <v>0.000796888045540797</v>
      </c>
      <c r="X1943" s="3" t="n">
        <v>1</v>
      </c>
    </row>
    <row r="1944" customFormat="false" ht="15" hidden="false" customHeight="false" outlineLevel="0" collapsed="false">
      <c r="A1944" s="0" t="s">
        <v>12409</v>
      </c>
      <c r="B1944" s="0" t="s">
        <v>12410</v>
      </c>
      <c r="C1944" s="0" t="s">
        <v>12411</v>
      </c>
      <c r="D1944" s="0" t="s">
        <v>9153</v>
      </c>
      <c r="E1944" s="0" t="n">
        <v>6.1</v>
      </c>
      <c r="F1944" s="0" t="n">
        <v>72</v>
      </c>
      <c r="G1944" s="5" t="n">
        <v>41205</v>
      </c>
      <c r="H1944" s="0" t="s">
        <v>2273</v>
      </c>
      <c r="I1944" s="0" t="s">
        <v>12412</v>
      </c>
      <c r="J1944" s="6" t="n">
        <v>113984</v>
      </c>
      <c r="K1944" s="0" t="s">
        <v>6585</v>
      </c>
      <c r="L1944" s="5" t="n">
        <v>41089</v>
      </c>
      <c r="M1944" s="0" t="s">
        <v>879</v>
      </c>
      <c r="N1944" s="0" t="s">
        <v>356</v>
      </c>
      <c r="O1944" s="0" t="s">
        <v>12413</v>
      </c>
      <c r="P1944" s="0" t="s">
        <v>12414</v>
      </c>
      <c r="Q1944" s="0" t="n">
        <f aca="false">LOOKUP(A1944,'budget_gross.tsv'!A$2:A$8468,'budget_gross.tsv'!B$2:B$8468)</f>
        <v>7000000</v>
      </c>
      <c r="R1944" s="0" t="n">
        <f aca="false">LOOKUP(A1944,'budget_gross.tsv'!A$2:A$8468,'budget_gross.tsv'!C$2:C$8468)</f>
        <v>113721571</v>
      </c>
      <c r="S1944" s="1" t="n">
        <f aca="false">R1944-Q1944</f>
        <v>106721571</v>
      </c>
      <c r="T1944" s="2" t="n">
        <f aca="false">Q1944 * 1.07</f>
        <v>7490000</v>
      </c>
      <c r="U1944" s="2" t="n">
        <f aca="false">R1944 * 1.07</f>
        <v>121682080.97</v>
      </c>
      <c r="V1944" s="2" t="n">
        <f aca="false">S1944 * 1.07</f>
        <v>114192080.97</v>
      </c>
      <c r="W1944" s="1" t="n">
        <f aca="false">R1944/Q1944</f>
        <v>16.2459387142857</v>
      </c>
      <c r="X1944" s="3" t="n">
        <v>4</v>
      </c>
    </row>
    <row r="1945" customFormat="false" ht="15" hidden="false" customHeight="false" outlineLevel="0" collapsed="false">
      <c r="A1945" s="0" t="s">
        <v>12415</v>
      </c>
      <c r="B1945" s="0" t="s">
        <v>12416</v>
      </c>
      <c r="C1945" s="0" t="s">
        <v>12417</v>
      </c>
      <c r="D1945" s="0" t="s">
        <v>9153</v>
      </c>
      <c r="E1945" s="0" t="n">
        <v>6.7</v>
      </c>
      <c r="F1945" s="0" t="n">
        <v>72</v>
      </c>
      <c r="G1945" s="5" t="n">
        <v>41219</v>
      </c>
      <c r="H1945" s="0" t="s">
        <v>391</v>
      </c>
      <c r="I1945" s="0" t="s">
        <v>12418</v>
      </c>
      <c r="J1945" s="6" t="n">
        <v>23186</v>
      </c>
      <c r="K1945" s="0" t="s">
        <v>12419</v>
      </c>
      <c r="L1945" s="5" t="n">
        <v>41089</v>
      </c>
      <c r="M1945" s="0" t="s">
        <v>427</v>
      </c>
      <c r="N1945" s="0" t="s">
        <v>356</v>
      </c>
      <c r="O1945" s="0" t="s">
        <v>1016</v>
      </c>
      <c r="P1945" s="0" t="s">
        <v>12420</v>
      </c>
      <c r="Q1945" s="0" t="n">
        <f aca="false">LOOKUP(A1945,'budget_gross.tsv'!A$2:A$8468,'budget_gross.tsv'!B$2:B$8468)</f>
        <v>125000</v>
      </c>
      <c r="R1945" s="0" t="n">
        <f aca="false">LOOKUP(A1945,'budget_gross.tsv'!A$2:A$8468,'budget_gross.tsv'!C$2:C$8468)</f>
        <v>1573712</v>
      </c>
      <c r="S1945" s="1" t="n">
        <f aca="false">R1945-Q1945</f>
        <v>1448712</v>
      </c>
      <c r="T1945" s="2" t="n">
        <f aca="false">Q1945 * 1.07</f>
        <v>133750</v>
      </c>
      <c r="U1945" s="2" t="n">
        <f aca="false">R1945 * 1.07</f>
        <v>1683871.84</v>
      </c>
      <c r="V1945" s="2" t="n">
        <f aca="false">S1945 * 1.07</f>
        <v>1550121.84</v>
      </c>
      <c r="W1945" s="1" t="n">
        <f aca="false">R1945/Q1945</f>
        <v>12.589696</v>
      </c>
      <c r="X1945" s="3" t="n">
        <v>4</v>
      </c>
    </row>
    <row r="1946" customFormat="false" ht="15" hidden="false" customHeight="false" outlineLevel="0" collapsed="false">
      <c r="A1946" s="0" t="s">
        <v>12421</v>
      </c>
      <c r="B1946" s="0" t="s">
        <v>12422</v>
      </c>
      <c r="C1946" s="0" t="s">
        <v>12423</v>
      </c>
      <c r="D1946" s="0" t="s">
        <v>9153</v>
      </c>
      <c r="E1946" s="0" t="n">
        <v>7</v>
      </c>
      <c r="F1946" s="0" t="n">
        <v>62</v>
      </c>
      <c r="G1946" s="5" t="n">
        <v>41254</v>
      </c>
      <c r="H1946" s="0" t="s">
        <v>86</v>
      </c>
      <c r="I1946" s="0" t="s">
        <v>12424</v>
      </c>
      <c r="J1946" s="6" t="n">
        <v>495954</v>
      </c>
      <c r="K1946" s="0" t="s">
        <v>12425</v>
      </c>
      <c r="L1946" s="5" t="n">
        <v>41089</v>
      </c>
      <c r="M1946" s="0" t="s">
        <v>232</v>
      </c>
      <c r="N1946" s="0" t="s">
        <v>4025</v>
      </c>
      <c r="O1946" s="0" t="s">
        <v>12426</v>
      </c>
      <c r="P1946" s="0" t="s">
        <v>12427</v>
      </c>
      <c r="Q1946" s="0" t="n">
        <f aca="false">LOOKUP(A1946,'budget_gross.tsv'!A$2:A$8468,'budget_gross.tsv'!B$2:B$8468)</f>
        <v>50000000</v>
      </c>
      <c r="R1946" s="0" t="n">
        <f aca="false">LOOKUP(A1946,'budget_gross.tsv'!A$2:A$8468,'budget_gross.tsv'!C$2:C$8468)</f>
        <v>218815487</v>
      </c>
      <c r="S1946" s="1" t="n">
        <f aca="false">R1946-Q1946</f>
        <v>168815487</v>
      </c>
      <c r="T1946" s="2" t="n">
        <f aca="false">Q1946 * 1.07</f>
        <v>53500000</v>
      </c>
      <c r="U1946" s="2" t="n">
        <f aca="false">R1946 * 1.07</f>
        <v>234132571.09</v>
      </c>
      <c r="V1946" s="2" t="n">
        <f aca="false">S1946 * 1.07</f>
        <v>180632571.09</v>
      </c>
      <c r="W1946" s="1" t="n">
        <f aca="false">R1946/Q1946</f>
        <v>4.37630974</v>
      </c>
      <c r="X1946" s="3" t="n">
        <v>4</v>
      </c>
    </row>
    <row r="1947" customFormat="false" ht="15" hidden="false" customHeight="false" outlineLevel="0" collapsed="false">
      <c r="A1947" s="0" t="s">
        <v>12428</v>
      </c>
      <c r="B1947" s="0" t="s">
        <v>12429</v>
      </c>
      <c r="C1947" s="0" t="s">
        <v>12430</v>
      </c>
      <c r="D1947" s="0" t="s">
        <v>9153</v>
      </c>
      <c r="E1947" s="0" t="n">
        <v>6.7</v>
      </c>
      <c r="F1947" s="0" t="n">
        <v>62</v>
      </c>
      <c r="G1947" s="5" t="n">
        <v>41264</v>
      </c>
      <c r="H1947" s="0" t="s">
        <v>640</v>
      </c>
      <c r="I1947" s="0" t="s">
        <v>12431</v>
      </c>
      <c r="J1947" s="6" t="n">
        <v>62940</v>
      </c>
      <c r="K1947" s="0" t="s">
        <v>9776</v>
      </c>
      <c r="L1947" s="5" t="n">
        <v>41089</v>
      </c>
      <c r="M1947" s="0" t="s">
        <v>165</v>
      </c>
      <c r="N1947" s="0" t="s">
        <v>4949</v>
      </c>
      <c r="O1947" s="0" t="s">
        <v>12432</v>
      </c>
      <c r="P1947" s="0" t="s">
        <v>12433</v>
      </c>
      <c r="Q1947" s="0" t="n">
        <f aca="false">LOOKUP(A1947,'budget_gross.tsv'!A$2:A$8468,'budget_gross.tsv'!B$2:B$8468)</f>
        <v>11000000</v>
      </c>
      <c r="R1947" s="0" t="n">
        <f aca="false">LOOKUP(A1947,'budget_gross.tsv'!A$2:A$8468,'budget_gross.tsv'!C$2:C$8468)</f>
        <v>1987762</v>
      </c>
      <c r="S1947" s="1" t="n">
        <f aca="false">R1947-Q1947</f>
        <v>-9012238</v>
      </c>
      <c r="T1947" s="2" t="n">
        <f aca="false">Q1947 * 1.07</f>
        <v>11770000</v>
      </c>
      <c r="U1947" s="2" t="n">
        <f aca="false">R1947 * 1.07</f>
        <v>2126905.34</v>
      </c>
      <c r="V1947" s="2" t="n">
        <f aca="false">S1947 * 1.07</f>
        <v>-9643094.66</v>
      </c>
      <c r="W1947" s="1" t="n">
        <f aca="false">R1947/Q1947</f>
        <v>0.180705636363636</v>
      </c>
      <c r="X1947" s="3" t="n">
        <v>1</v>
      </c>
    </row>
    <row r="1948" customFormat="false" ht="15" hidden="false" customHeight="false" outlineLevel="0" collapsed="false">
      <c r="A1948" s="0" t="s">
        <v>12434</v>
      </c>
      <c r="B1948" s="0" t="s">
        <v>12435</v>
      </c>
      <c r="C1948" s="0" t="s">
        <v>12436</v>
      </c>
      <c r="D1948" s="0" t="s">
        <v>9153</v>
      </c>
      <c r="E1948" s="0" t="n">
        <v>6.5</v>
      </c>
      <c r="F1948" s="0" t="n">
        <v>59</v>
      </c>
      <c r="G1948" s="5" t="n">
        <v>41226</v>
      </c>
      <c r="H1948" s="0" t="s">
        <v>86</v>
      </c>
      <c r="I1948" s="0" t="s">
        <v>12437</v>
      </c>
      <c r="J1948" s="6" t="n">
        <v>107970</v>
      </c>
      <c r="K1948" s="0" t="s">
        <v>5390</v>
      </c>
      <c r="L1948" s="5" t="n">
        <v>41096</v>
      </c>
      <c r="M1948" s="0" t="s">
        <v>840</v>
      </c>
      <c r="N1948" s="0" t="s">
        <v>4949</v>
      </c>
      <c r="O1948" s="0" t="s">
        <v>872</v>
      </c>
      <c r="P1948" s="0" t="s">
        <v>12438</v>
      </c>
      <c r="Q1948" s="0" t="n">
        <f aca="false">LOOKUP(A1948,'budget_gross.tsv'!A$2:A$8468,'budget_gross.tsv'!B$2:B$8468)</f>
        <v>45000000</v>
      </c>
      <c r="R1948" s="0" t="n">
        <f aca="false">LOOKUP(A1948,'budget_gross.tsv'!A$2:A$8468,'budget_gross.tsv'!C$2:C$8468)</f>
        <v>47382068</v>
      </c>
      <c r="S1948" s="1" t="n">
        <f aca="false">R1948-Q1948</f>
        <v>2382068</v>
      </c>
      <c r="T1948" s="2" t="n">
        <f aca="false">Q1948 * 1.07</f>
        <v>48150000</v>
      </c>
      <c r="U1948" s="2" t="n">
        <f aca="false">R1948 * 1.07</f>
        <v>50698812.76</v>
      </c>
      <c r="V1948" s="2" t="n">
        <f aca="false">S1948 * 1.07</f>
        <v>2548812.76</v>
      </c>
      <c r="W1948" s="1" t="n">
        <f aca="false">R1948/Q1948</f>
        <v>1.05293484444444</v>
      </c>
      <c r="X1948" s="3" t="n">
        <v>2</v>
      </c>
    </row>
    <row r="1949" customFormat="false" ht="15" hidden="false" customHeight="false" outlineLevel="0" collapsed="false">
      <c r="A1949" s="0" t="s">
        <v>12439</v>
      </c>
      <c r="B1949" s="0" t="s">
        <v>12440</v>
      </c>
      <c r="C1949" s="0" t="s">
        <v>12441</v>
      </c>
      <c r="D1949" s="0" t="s">
        <v>9153</v>
      </c>
      <c r="E1949" s="0" t="n">
        <v>4.3</v>
      </c>
      <c r="F1949" s="0" t="n">
        <v>19</v>
      </c>
      <c r="G1949" s="5" t="n">
        <v>41177</v>
      </c>
      <c r="H1949" s="0" t="s">
        <v>12442</v>
      </c>
      <c r="I1949" s="0" t="s">
        <v>12443</v>
      </c>
      <c r="J1949" s="6" t="n">
        <v>6466</v>
      </c>
      <c r="K1949" s="0" t="s">
        <v>12444</v>
      </c>
      <c r="L1949" s="5" t="n">
        <v>41109</v>
      </c>
      <c r="M1949" s="0" t="s">
        <v>272</v>
      </c>
      <c r="N1949" s="0" t="s">
        <v>863</v>
      </c>
      <c r="O1949" s="0" t="s">
        <v>28</v>
      </c>
      <c r="P1949" s="0" t="s">
        <v>12445</v>
      </c>
      <c r="Q1949" s="0" t="n">
        <f aca="false">LOOKUP(A1949,'budget_gross.tsv'!A$2:A$8468,'budget_gross.tsv'!B$2:B$8468)</f>
        <v>8000000</v>
      </c>
      <c r="R1949" s="0" t="n">
        <f aca="false">LOOKUP(A1949,'budget_gross.tsv'!A$2:A$8468,'budget_gross.tsv'!C$2:C$8468)</f>
        <v>38842</v>
      </c>
      <c r="S1949" s="1" t="n">
        <f aca="false">R1949-Q1949</f>
        <v>-7961158</v>
      </c>
      <c r="T1949" s="2" t="n">
        <f aca="false">Q1949 * 1.07</f>
        <v>8560000</v>
      </c>
      <c r="U1949" s="2" t="n">
        <f aca="false">R1949 * 1.07</f>
        <v>41560.94</v>
      </c>
      <c r="V1949" s="2" t="n">
        <f aca="false">S1949 * 1.07</f>
        <v>-8518439.06</v>
      </c>
      <c r="W1949" s="1" t="n">
        <f aca="false">R1949/Q1949</f>
        <v>0.00485525</v>
      </c>
      <c r="X1949" s="3" t="n">
        <v>1</v>
      </c>
    </row>
    <row r="1950" customFormat="false" ht="15" hidden="false" customHeight="false" outlineLevel="0" collapsed="false">
      <c r="A1950" s="0" t="s">
        <v>12446</v>
      </c>
      <c r="B1950" s="0" t="s">
        <v>12447</v>
      </c>
      <c r="C1950" s="0" t="s">
        <v>12448</v>
      </c>
      <c r="D1950" s="0" t="s">
        <v>9153</v>
      </c>
      <c r="E1950" s="0" t="n">
        <v>5.7</v>
      </c>
      <c r="F1950" s="0" t="n">
        <v>36</v>
      </c>
      <c r="G1950" s="5" t="n">
        <v>41226</v>
      </c>
      <c r="H1950" s="0" t="s">
        <v>95</v>
      </c>
      <c r="I1950" s="0" t="s">
        <v>12449</v>
      </c>
      <c r="J1950" s="6" t="n">
        <v>108202</v>
      </c>
      <c r="K1950" s="0" t="s">
        <v>12450</v>
      </c>
      <c r="L1950" s="5" t="n">
        <v>41117</v>
      </c>
      <c r="M1950" s="0" t="s">
        <v>165</v>
      </c>
      <c r="N1950" s="0" t="s">
        <v>4406</v>
      </c>
      <c r="O1950" s="0" t="s">
        <v>290</v>
      </c>
      <c r="P1950" s="0" t="s">
        <v>12451</v>
      </c>
      <c r="Q1950" s="0" t="n">
        <f aca="false">LOOKUP(A1950,'budget_gross.tsv'!A$2:A$8468,'budget_gross.tsv'!B$2:B$8468)</f>
        <v>68000000</v>
      </c>
      <c r="R1950" s="0" t="n">
        <f aca="false">LOOKUP(A1950,'budget_gross.tsv'!A$2:A$8468,'budget_gross.tsv'!C$2:C$8468)</f>
        <v>35353000</v>
      </c>
      <c r="S1950" s="1" t="n">
        <f aca="false">R1950-Q1950</f>
        <v>-32647000</v>
      </c>
      <c r="T1950" s="2" t="n">
        <f aca="false">Q1950 * 1.07</f>
        <v>72760000</v>
      </c>
      <c r="U1950" s="2" t="n">
        <f aca="false">R1950 * 1.07</f>
        <v>37827710</v>
      </c>
      <c r="V1950" s="2" t="n">
        <f aca="false">S1950 * 1.07</f>
        <v>-34932290</v>
      </c>
      <c r="W1950" s="1" t="n">
        <f aca="false">R1950/Q1950</f>
        <v>0.519897058823529</v>
      </c>
      <c r="X1950" s="3" t="n">
        <v>1</v>
      </c>
    </row>
    <row r="1951" customFormat="false" ht="15" hidden="false" customHeight="false" outlineLevel="0" collapsed="false">
      <c r="A1951" s="0" t="s">
        <v>12452</v>
      </c>
      <c r="B1951" s="0" t="s">
        <v>12453</v>
      </c>
      <c r="C1951" s="0" t="s">
        <v>12454</v>
      </c>
      <c r="D1951" s="0" t="s">
        <v>9153</v>
      </c>
      <c r="E1951" s="0" t="n">
        <v>4.8</v>
      </c>
      <c r="F1951" s="0" t="n">
        <v>33</v>
      </c>
      <c r="G1951" s="5" t="n">
        <v>41289</v>
      </c>
      <c r="H1951" s="0" t="s">
        <v>391</v>
      </c>
      <c r="I1951" s="0" t="s">
        <v>12455</v>
      </c>
      <c r="J1951" s="6" t="n">
        <v>8541</v>
      </c>
      <c r="K1951" s="0" t="s">
        <v>12456</v>
      </c>
      <c r="L1951" s="5" t="n">
        <v>41130</v>
      </c>
      <c r="M1951" s="0" t="s">
        <v>375</v>
      </c>
      <c r="N1951" s="0" t="s">
        <v>446</v>
      </c>
      <c r="O1951" s="0" t="s">
        <v>28</v>
      </c>
      <c r="P1951" s="0" t="s">
        <v>12457</v>
      </c>
      <c r="Q1951" s="0" t="n">
        <f aca="false">LOOKUP(A1951,'budget_gross.tsv'!A$2:A$8468,'budget_gross.tsv'!B$2:B$8468)</f>
        <v>2500000</v>
      </c>
      <c r="R1951" s="0" t="n">
        <f aca="false">LOOKUP(A1951,'budget_gross.tsv'!A$2:A$8468,'budget_gross.tsv'!C$2:C$8468)</f>
        <v>2760</v>
      </c>
      <c r="S1951" s="1" t="n">
        <f aca="false">R1951-Q1951</f>
        <v>-2497240</v>
      </c>
      <c r="T1951" s="2" t="n">
        <f aca="false">Q1951 * 1.07</f>
        <v>2675000</v>
      </c>
      <c r="U1951" s="2" t="n">
        <f aca="false">R1951 * 1.07</f>
        <v>2953.2</v>
      </c>
      <c r="V1951" s="2" t="n">
        <f aca="false">S1951 * 1.07</f>
        <v>-2672046.8</v>
      </c>
      <c r="W1951" s="1" t="n">
        <f aca="false">R1951/Q1951</f>
        <v>0.001104</v>
      </c>
      <c r="X1951" s="3" t="n">
        <v>1</v>
      </c>
    </row>
    <row r="1952" customFormat="false" ht="15" hidden="false" customHeight="false" outlineLevel="0" collapsed="false">
      <c r="A1952" s="0" t="s">
        <v>12458</v>
      </c>
      <c r="B1952" s="0" t="s">
        <v>12459</v>
      </c>
      <c r="C1952" s="0" t="s">
        <v>12460</v>
      </c>
      <c r="D1952" s="0" t="s">
        <v>9153</v>
      </c>
      <c r="E1952" s="0" t="n">
        <v>6.2</v>
      </c>
      <c r="F1952" s="0" t="n">
        <v>50</v>
      </c>
      <c r="G1952" s="5" t="n">
        <v>41212</v>
      </c>
      <c r="H1952" s="0" t="s">
        <v>2273</v>
      </c>
      <c r="I1952" s="0" t="s">
        <v>12461</v>
      </c>
      <c r="J1952" s="6" t="n">
        <v>110747</v>
      </c>
      <c r="K1952" s="0" t="s">
        <v>4232</v>
      </c>
      <c r="L1952" s="5" t="n">
        <v>41131</v>
      </c>
      <c r="M1952" s="0" t="s">
        <v>107</v>
      </c>
      <c r="N1952" s="0" t="s">
        <v>376</v>
      </c>
      <c r="O1952" s="0" t="s">
        <v>1216</v>
      </c>
      <c r="P1952" s="0" t="s">
        <v>12462</v>
      </c>
      <c r="Q1952" s="0" t="n">
        <f aca="false">LOOKUP(A1952,'budget_gross.tsv'!A$2:A$8468,'budget_gross.tsv'!B$2:B$8468)</f>
        <v>95000000</v>
      </c>
      <c r="R1952" s="0" t="n">
        <f aca="false">LOOKUP(A1952,'budget_gross.tsv'!A$2:A$8468,'budget_gross.tsv'!C$2:C$8468)</f>
        <v>86907746</v>
      </c>
      <c r="S1952" s="1" t="n">
        <f aca="false">R1952-Q1952</f>
        <v>-8092254</v>
      </c>
      <c r="T1952" s="2" t="n">
        <f aca="false">Q1952 * 1.07</f>
        <v>101650000</v>
      </c>
      <c r="U1952" s="2" t="n">
        <f aca="false">R1952 * 1.07</f>
        <v>92991288.22</v>
      </c>
      <c r="V1952" s="2" t="n">
        <f aca="false">S1952 * 1.07</f>
        <v>-8658711.78</v>
      </c>
      <c r="W1952" s="1" t="n">
        <f aca="false">R1952/Q1952</f>
        <v>0.914818378947368</v>
      </c>
      <c r="X1952" s="3" t="n">
        <v>1</v>
      </c>
    </row>
    <row r="1953" customFormat="false" ht="15" hidden="false" customHeight="false" outlineLevel="0" collapsed="false">
      <c r="A1953" s="0" t="s">
        <v>12463</v>
      </c>
      <c r="B1953" s="0" t="s">
        <v>12464</v>
      </c>
      <c r="C1953" s="0" t="s">
        <v>12465</v>
      </c>
      <c r="D1953" s="0" t="s">
        <v>9153</v>
      </c>
      <c r="E1953" s="0" t="n">
        <v>6.6</v>
      </c>
      <c r="F1953" s="0" t="n">
        <v>51</v>
      </c>
      <c r="G1953" s="5" t="n">
        <v>41233</v>
      </c>
      <c r="H1953" s="0" t="s">
        <v>2742</v>
      </c>
      <c r="I1953" s="0" t="s">
        <v>11543</v>
      </c>
      <c r="J1953" s="6" t="n">
        <v>257712</v>
      </c>
      <c r="K1953" s="0" t="s">
        <v>11795</v>
      </c>
      <c r="L1953" s="5" t="n">
        <v>41138</v>
      </c>
      <c r="M1953" s="0" t="s">
        <v>180</v>
      </c>
      <c r="N1953" s="0" t="s">
        <v>5403</v>
      </c>
      <c r="O1953" s="0" t="s">
        <v>1840</v>
      </c>
      <c r="P1953" s="0" t="s">
        <v>12466</v>
      </c>
      <c r="Q1953" s="0" t="n">
        <f aca="false">LOOKUP(A1953,'budget_gross.tsv'!A$2:A$8468,'budget_gross.tsv'!B$2:B$8468)</f>
        <v>100000000</v>
      </c>
      <c r="R1953" s="0" t="n">
        <f aca="false">LOOKUP(A1953,'budget_gross.tsv'!A$2:A$8468,'budget_gross.tsv'!C$2:C$8468)</f>
        <v>85017401</v>
      </c>
      <c r="S1953" s="1" t="n">
        <f aca="false">R1953-Q1953</f>
        <v>-14982599</v>
      </c>
      <c r="T1953" s="2" t="n">
        <f aca="false">Q1953 * 1.07</f>
        <v>107000000</v>
      </c>
      <c r="U1953" s="2" t="n">
        <f aca="false">R1953 * 1.07</f>
        <v>90968619.07</v>
      </c>
      <c r="V1953" s="2" t="n">
        <f aca="false">S1953 * 1.07</f>
        <v>-16031380.93</v>
      </c>
      <c r="W1953" s="1" t="n">
        <f aca="false">R1953/Q1953</f>
        <v>0.85017401</v>
      </c>
      <c r="X1953" s="3" t="n">
        <v>1</v>
      </c>
    </row>
    <row r="1954" customFormat="false" ht="15" hidden="false" customHeight="false" outlineLevel="0" collapsed="false">
      <c r="A1954" s="0" t="s">
        <v>12467</v>
      </c>
      <c r="B1954" s="0" t="s">
        <v>12468</v>
      </c>
      <c r="C1954" s="0" t="s">
        <v>12469</v>
      </c>
      <c r="D1954" s="0" t="s">
        <v>9153</v>
      </c>
      <c r="E1954" s="0" t="n">
        <v>6.1</v>
      </c>
      <c r="F1954" s="0" t="n">
        <v>50</v>
      </c>
      <c r="G1954" s="5" t="n">
        <v>41282</v>
      </c>
      <c r="H1954" s="0" t="s">
        <v>3410</v>
      </c>
      <c r="I1954" s="0" t="s">
        <v>12470</v>
      </c>
      <c r="J1954" s="6" t="n">
        <v>30441</v>
      </c>
      <c r="K1954" s="0" t="s">
        <v>12471</v>
      </c>
      <c r="L1954" s="5" t="n">
        <v>41143</v>
      </c>
      <c r="M1954" s="0" t="s">
        <v>249</v>
      </c>
      <c r="N1954" s="0" t="s">
        <v>5935</v>
      </c>
      <c r="O1954" s="0" t="s">
        <v>117</v>
      </c>
      <c r="P1954" s="0" t="s">
        <v>12472</v>
      </c>
      <c r="Q1954" s="0" t="n">
        <f aca="false">LOOKUP(A1954,'budget_gross.tsv'!A$2:A$8468,'budget_gross.tsv'!B$2:B$8468)</f>
        <v>2000000</v>
      </c>
      <c r="R1954" s="0" t="n">
        <f aca="false">LOOKUP(A1954,'budget_gross.tsv'!A$2:A$8468,'budget_gross.tsv'!C$2:C$8468)</f>
        <v>13746550</v>
      </c>
      <c r="S1954" s="1" t="n">
        <f aca="false">R1954-Q1954</f>
        <v>11746550</v>
      </c>
      <c r="T1954" s="2" t="n">
        <f aca="false">Q1954 * 1.07</f>
        <v>2140000</v>
      </c>
      <c r="U1954" s="2" t="n">
        <f aca="false">R1954 * 1.07</f>
        <v>14708808.5</v>
      </c>
      <c r="V1954" s="2" t="n">
        <f aca="false">S1954 * 1.07</f>
        <v>12568808.5</v>
      </c>
      <c r="W1954" s="1" t="n">
        <f aca="false">R1954/Q1954</f>
        <v>6.873275</v>
      </c>
      <c r="X1954" s="3" t="n">
        <v>4</v>
      </c>
    </row>
    <row r="1955" customFormat="false" ht="15" hidden="false" customHeight="false" outlineLevel="0" collapsed="false">
      <c r="A1955" s="0" t="s">
        <v>12473</v>
      </c>
      <c r="B1955" s="0" t="s">
        <v>12474</v>
      </c>
      <c r="C1955" s="0" t="s">
        <v>12475</v>
      </c>
      <c r="D1955" s="0" t="s">
        <v>9153</v>
      </c>
      <c r="E1955" s="0" t="n">
        <v>7.3</v>
      </c>
      <c r="F1955" s="0" t="n">
        <v>58</v>
      </c>
      <c r="G1955" s="5" t="n">
        <v>41240</v>
      </c>
      <c r="H1955" s="0" t="s">
        <v>2461</v>
      </c>
      <c r="I1955" s="0" t="s">
        <v>12476</v>
      </c>
      <c r="J1955" s="6" t="n">
        <v>195801</v>
      </c>
      <c r="K1955" s="0" t="s">
        <v>10028</v>
      </c>
      <c r="L1955" s="5" t="n">
        <v>41150</v>
      </c>
      <c r="M1955" s="0" t="s">
        <v>1874</v>
      </c>
      <c r="N1955" s="0" t="s">
        <v>1700</v>
      </c>
      <c r="O1955" s="0" t="s">
        <v>158</v>
      </c>
      <c r="P1955" s="0" t="s">
        <v>12477</v>
      </c>
      <c r="Q1955" s="0" t="n">
        <f aca="false">LOOKUP(A1955,'budget_gross.tsv'!A$2:A$8468,'budget_gross.tsv'!B$2:B$8468)</f>
        <v>26000000</v>
      </c>
      <c r="R1955" s="0" t="n">
        <f aca="false">LOOKUP(A1955,'budget_gross.tsv'!A$2:A$8468,'budget_gross.tsv'!C$2:C$8468)</f>
        <v>37400127</v>
      </c>
      <c r="S1955" s="1" t="n">
        <f aca="false">R1955-Q1955</f>
        <v>11400127</v>
      </c>
      <c r="T1955" s="2" t="n">
        <f aca="false">Q1955 * 1.07</f>
        <v>27820000</v>
      </c>
      <c r="U1955" s="2" t="n">
        <f aca="false">R1955 * 1.07</f>
        <v>40018135.89</v>
      </c>
      <c r="V1955" s="2" t="n">
        <f aca="false">S1955 * 1.07</f>
        <v>12198135.89</v>
      </c>
      <c r="W1955" s="1" t="n">
        <f aca="false">R1955/Q1955</f>
        <v>1.43846642307692</v>
      </c>
      <c r="X1955" s="3" t="n">
        <v>2</v>
      </c>
    </row>
    <row r="1956" customFormat="false" ht="15" hidden="false" customHeight="false" outlineLevel="0" collapsed="false">
      <c r="A1956" s="0" t="s">
        <v>12478</v>
      </c>
      <c r="B1956" s="0" t="s">
        <v>12479</v>
      </c>
      <c r="C1956" s="0" t="s">
        <v>12480</v>
      </c>
      <c r="D1956" s="0" t="s">
        <v>9153</v>
      </c>
      <c r="E1956" s="0" t="n">
        <v>7.2</v>
      </c>
      <c r="F1956" s="0" t="n">
        <v>67</v>
      </c>
      <c r="G1956" s="5" t="n">
        <v>41212</v>
      </c>
      <c r="H1956" s="0" t="s">
        <v>1441</v>
      </c>
      <c r="I1956" s="0" t="s">
        <v>12481</v>
      </c>
      <c r="J1956" s="6" t="n">
        <v>84391</v>
      </c>
      <c r="K1956" s="0" t="s">
        <v>12482</v>
      </c>
      <c r="L1956" s="5" t="n">
        <v>41158</v>
      </c>
      <c r="M1956" s="0" t="s">
        <v>313</v>
      </c>
      <c r="N1956" s="0" t="s">
        <v>4066</v>
      </c>
      <c r="O1956" s="0" t="s">
        <v>438</v>
      </c>
      <c r="P1956" s="0" t="s">
        <v>12483</v>
      </c>
      <c r="Q1956" s="0" t="n">
        <f aca="false">LOOKUP(A1956,'budget_gross.tsv'!A$2:A$8468,'budget_gross.tsv'!B$2:B$8468)</f>
        <v>8000000</v>
      </c>
      <c r="R1956" s="0" t="n">
        <f aca="false">LOOKUP(A1956,'budget_gross.tsv'!A$2:A$8468,'budget_gross.tsv'!C$2:C$8468)</f>
        <v>2540106</v>
      </c>
      <c r="S1956" s="1" t="n">
        <f aca="false">R1956-Q1956</f>
        <v>-5459894</v>
      </c>
      <c r="T1956" s="2" t="n">
        <f aca="false">Q1956 * 1.07</f>
        <v>8560000</v>
      </c>
      <c r="U1956" s="2" t="n">
        <f aca="false">R1956 * 1.07</f>
        <v>2717913.42</v>
      </c>
      <c r="V1956" s="2" t="n">
        <f aca="false">S1956 * 1.07</f>
        <v>-5842086.58</v>
      </c>
      <c r="W1956" s="1" t="n">
        <f aca="false">R1956/Q1956</f>
        <v>0.31751325</v>
      </c>
      <c r="X1956" s="3" t="n">
        <v>1</v>
      </c>
    </row>
    <row r="1957" customFormat="false" ht="15" hidden="false" customHeight="false" outlineLevel="0" collapsed="false">
      <c r="A1957" s="0" t="s">
        <v>12484</v>
      </c>
      <c r="B1957" s="0" t="s">
        <v>12485</v>
      </c>
      <c r="C1957" s="0" t="s">
        <v>12486</v>
      </c>
      <c r="D1957" s="0" t="s">
        <v>9153</v>
      </c>
      <c r="E1957" s="0" t="n">
        <v>5.3</v>
      </c>
      <c r="F1957" s="0" t="n">
        <v>53</v>
      </c>
      <c r="G1957" s="5" t="n">
        <v>41352</v>
      </c>
      <c r="H1957" s="0" t="s">
        <v>7411</v>
      </c>
      <c r="I1957" s="0" t="s">
        <v>12487</v>
      </c>
      <c r="J1957" s="6" t="n">
        <v>39709</v>
      </c>
      <c r="K1957" s="0" t="s">
        <v>12488</v>
      </c>
      <c r="L1957" s="5" t="n">
        <v>41158</v>
      </c>
      <c r="M1957" s="0" t="s">
        <v>89</v>
      </c>
      <c r="N1957" s="0" t="s">
        <v>428</v>
      </c>
      <c r="O1957" s="0" t="s">
        <v>1167</v>
      </c>
      <c r="P1957" s="0" t="s">
        <v>12489</v>
      </c>
      <c r="Q1957" s="0" t="n">
        <f aca="false">LOOKUP(A1957,'budget_gross.tsv'!A$2:A$8468,'budget_gross.tsv'!B$2:B$8468)</f>
        <v>3000000</v>
      </c>
      <c r="R1957" s="0" t="n">
        <f aca="false">LOOKUP(A1957,'budget_gross.tsv'!A$2:A$8468,'budget_gross.tsv'!C$2:C$8468)</f>
        <v>447954</v>
      </c>
      <c r="S1957" s="1" t="n">
        <f aca="false">R1957-Q1957</f>
        <v>-2552046</v>
      </c>
      <c r="T1957" s="2" t="n">
        <f aca="false">Q1957 * 1.07</f>
        <v>3210000</v>
      </c>
      <c r="U1957" s="2" t="n">
        <f aca="false">R1957 * 1.07</f>
        <v>479310.78</v>
      </c>
      <c r="V1957" s="2" t="n">
        <f aca="false">S1957 * 1.07</f>
        <v>-2730689.22</v>
      </c>
      <c r="W1957" s="1" t="n">
        <f aca="false">R1957/Q1957</f>
        <v>0.149318</v>
      </c>
      <c r="X1957" s="3" t="n">
        <v>1</v>
      </c>
    </row>
    <row r="1958" customFormat="false" ht="15" hidden="false" customHeight="false" outlineLevel="0" collapsed="false">
      <c r="A1958" s="0" t="s">
        <v>12490</v>
      </c>
      <c r="B1958" s="0" t="s">
        <v>12491</v>
      </c>
      <c r="C1958" s="0" t="s">
        <v>12492</v>
      </c>
      <c r="D1958" s="0" t="s">
        <v>9153</v>
      </c>
      <c r="E1958" s="0" t="n">
        <v>5.5</v>
      </c>
      <c r="F1958" s="0" t="n">
        <v>43</v>
      </c>
      <c r="G1958" s="5" t="n">
        <v>41282</v>
      </c>
      <c r="H1958" s="0" t="s">
        <v>7886</v>
      </c>
      <c r="I1958" s="0" t="s">
        <v>12493</v>
      </c>
      <c r="J1958" s="6" t="n">
        <v>38938</v>
      </c>
      <c r="K1958" s="0" t="s">
        <v>11795</v>
      </c>
      <c r="L1958" s="5" t="n">
        <v>41158</v>
      </c>
      <c r="M1958" s="0" t="s">
        <v>214</v>
      </c>
      <c r="N1958" s="0" t="s">
        <v>562</v>
      </c>
      <c r="O1958" s="0" t="s">
        <v>28</v>
      </c>
      <c r="P1958" s="0" t="s">
        <v>12494</v>
      </c>
      <c r="Q1958" s="0" t="n">
        <f aca="false">LOOKUP(A1958,'budget_gross.tsv'!A$2:A$8468,'budget_gross.tsv'!B$2:B$8468)</f>
        <v>35000000</v>
      </c>
      <c r="R1958" s="0" t="n">
        <f aca="false">LOOKUP(A1958,'budget_gross.tsv'!A$2:A$8468,'budget_gross.tsv'!C$2:C$8468)</f>
        <v>304318</v>
      </c>
      <c r="S1958" s="1" t="n">
        <f aca="false">R1958-Q1958</f>
        <v>-34695682</v>
      </c>
      <c r="T1958" s="2" t="n">
        <f aca="false">Q1958 * 1.07</f>
        <v>37450000</v>
      </c>
      <c r="U1958" s="2" t="n">
        <f aca="false">R1958 * 1.07</f>
        <v>325620.26</v>
      </c>
      <c r="V1958" s="2" t="n">
        <f aca="false">S1958 * 1.07</f>
        <v>-37124379.74</v>
      </c>
      <c r="W1958" s="1" t="n">
        <f aca="false">R1958/Q1958</f>
        <v>0.0086948</v>
      </c>
      <c r="X1958" s="3" t="n">
        <v>1</v>
      </c>
    </row>
    <row r="1959" customFormat="false" ht="15" hidden="false" customHeight="false" outlineLevel="0" collapsed="false">
      <c r="A1959" s="0" t="s">
        <v>12495</v>
      </c>
      <c r="B1959" s="0" t="s">
        <v>12496</v>
      </c>
      <c r="C1959" s="0" t="s">
        <v>12497</v>
      </c>
      <c r="D1959" s="0" t="s">
        <v>9153</v>
      </c>
      <c r="E1959" s="0" t="n">
        <v>6.6</v>
      </c>
      <c r="F1959" s="0" t="n">
        <v>73</v>
      </c>
      <c r="G1959" s="5" t="n">
        <v>41264</v>
      </c>
      <c r="H1959" s="0" t="s">
        <v>2496</v>
      </c>
      <c r="I1959" s="0" t="s">
        <v>12498</v>
      </c>
      <c r="J1959" s="6" t="n">
        <v>43882</v>
      </c>
      <c r="K1959" s="0" t="s">
        <v>12499</v>
      </c>
      <c r="L1959" s="5" t="n">
        <v>41166</v>
      </c>
      <c r="M1959" s="0" t="s">
        <v>1369</v>
      </c>
      <c r="N1959" s="0" t="s">
        <v>1525</v>
      </c>
      <c r="O1959" s="0" t="s">
        <v>7233</v>
      </c>
      <c r="P1959" s="0" t="s">
        <v>12500</v>
      </c>
      <c r="Q1959" s="0" t="n">
        <f aca="false">LOOKUP(A1959,'budget_gross.tsv'!A$2:A$8468,'budget_gross.tsv'!B$2:B$8468)</f>
        <v>12000000</v>
      </c>
      <c r="R1959" s="0" t="n">
        <f aca="false">LOOKUP(A1959,'budget_gross.tsv'!A$2:A$8468,'budget_gross.tsv'!C$2:C$8468)</f>
        <v>7918283</v>
      </c>
      <c r="S1959" s="1" t="n">
        <f aca="false">R1959-Q1959</f>
        <v>-4081717</v>
      </c>
      <c r="T1959" s="2" t="n">
        <f aca="false">Q1959 * 1.07</f>
        <v>12840000</v>
      </c>
      <c r="U1959" s="2" t="n">
        <f aca="false">R1959 * 1.07</f>
        <v>8472562.81</v>
      </c>
      <c r="V1959" s="2" t="n">
        <f aca="false">S1959 * 1.07</f>
        <v>-4367437.19</v>
      </c>
      <c r="W1959" s="1" t="n">
        <f aca="false">R1959/Q1959</f>
        <v>0.659856916666667</v>
      </c>
      <c r="X1959" s="3" t="n">
        <v>1</v>
      </c>
    </row>
    <row r="1960" customFormat="false" ht="15" hidden="false" customHeight="false" outlineLevel="0" collapsed="false">
      <c r="A1960" s="0" t="s">
        <v>12501</v>
      </c>
      <c r="B1960" s="0" t="s">
        <v>12502</v>
      </c>
      <c r="C1960" s="0" t="s">
        <v>12503</v>
      </c>
      <c r="D1960" s="0" t="s">
        <v>9153</v>
      </c>
      <c r="E1960" s="0" t="n">
        <v>5.4</v>
      </c>
      <c r="F1960" s="0" t="n">
        <v>39</v>
      </c>
      <c r="G1960" s="5" t="n">
        <v>41264</v>
      </c>
      <c r="H1960" s="0" t="s">
        <v>4896</v>
      </c>
      <c r="I1960" s="0" t="s">
        <v>12504</v>
      </c>
      <c r="J1960" s="6" t="n">
        <v>114794</v>
      </c>
      <c r="K1960" s="0" t="s">
        <v>6672</v>
      </c>
      <c r="L1960" s="5" t="n">
        <v>41166</v>
      </c>
      <c r="M1960" s="0" t="s">
        <v>214</v>
      </c>
      <c r="N1960" s="0" t="s">
        <v>5007</v>
      </c>
      <c r="O1960" s="0" t="s">
        <v>135</v>
      </c>
      <c r="P1960" s="0" t="s">
        <v>12505</v>
      </c>
      <c r="Q1960" s="0" t="n">
        <f aca="false">LOOKUP(A1960,'budget_gross.tsv'!A$2:A$8468,'budget_gross.tsv'!B$2:B$8468)</f>
        <v>65000000</v>
      </c>
      <c r="R1960" s="0" t="n">
        <f aca="false">LOOKUP(A1960,'budget_gross.tsv'!A$2:A$8468,'budget_gross.tsv'!C$2:C$8468)</f>
        <v>42345531</v>
      </c>
      <c r="S1960" s="1" t="n">
        <f aca="false">R1960-Q1960</f>
        <v>-22654469</v>
      </c>
      <c r="T1960" s="2" t="n">
        <f aca="false">Q1960 * 1.07</f>
        <v>69550000</v>
      </c>
      <c r="U1960" s="2" t="n">
        <f aca="false">R1960 * 1.07</f>
        <v>45309718.17</v>
      </c>
      <c r="V1960" s="2" t="n">
        <f aca="false">S1960 * 1.07</f>
        <v>-24240281.83</v>
      </c>
      <c r="W1960" s="1" t="n">
        <f aca="false">R1960/Q1960</f>
        <v>0.651469707692308</v>
      </c>
      <c r="X1960" s="3" t="n">
        <v>1</v>
      </c>
    </row>
    <row r="1961" customFormat="false" ht="15" hidden="false" customHeight="false" outlineLevel="0" collapsed="false">
      <c r="A1961" s="0" t="s">
        <v>12506</v>
      </c>
      <c r="B1961" s="0" t="s">
        <v>12507</v>
      </c>
      <c r="C1961" s="0" t="s">
        <v>12508</v>
      </c>
      <c r="D1961" s="0" t="s">
        <v>9153</v>
      </c>
      <c r="E1961" s="0" t="n">
        <v>7.1</v>
      </c>
      <c r="F1961" s="0" t="n">
        <v>86</v>
      </c>
      <c r="G1961" s="5" t="n">
        <v>41331</v>
      </c>
      <c r="H1961" s="0" t="s">
        <v>2461</v>
      </c>
      <c r="I1961" s="0" t="s">
        <v>12509</v>
      </c>
      <c r="J1961" s="6" t="n">
        <v>113355</v>
      </c>
      <c r="K1961" s="0" t="s">
        <v>10260</v>
      </c>
      <c r="L1961" s="5" t="n">
        <v>41173</v>
      </c>
      <c r="M1961" s="0" t="s">
        <v>493</v>
      </c>
      <c r="N1961" s="0" t="s">
        <v>446</v>
      </c>
      <c r="O1961" s="0" t="s">
        <v>12510</v>
      </c>
      <c r="P1961" s="0" t="s">
        <v>12511</v>
      </c>
      <c r="Q1961" s="0" t="n">
        <f aca="false">LOOKUP(A1961,'budget_gross.tsv'!A$2:A$8468,'budget_gross.tsv'!B$2:B$8468)</f>
        <v>32000000</v>
      </c>
      <c r="R1961" s="0" t="n">
        <f aca="false">LOOKUP(A1961,'budget_gross.tsv'!A$2:A$8468,'budget_gross.tsv'!C$2:C$8468)</f>
        <v>16377274</v>
      </c>
      <c r="S1961" s="1" t="n">
        <f aca="false">R1961-Q1961</f>
        <v>-15622726</v>
      </c>
      <c r="T1961" s="2" t="n">
        <f aca="false">Q1961 * 1.07</f>
        <v>34240000</v>
      </c>
      <c r="U1961" s="2" t="n">
        <f aca="false">R1961 * 1.07</f>
        <v>17523683.18</v>
      </c>
      <c r="V1961" s="2" t="n">
        <f aca="false">S1961 * 1.07</f>
        <v>-16716316.82</v>
      </c>
      <c r="W1961" s="1" t="n">
        <f aca="false">R1961/Q1961</f>
        <v>0.5117898125</v>
      </c>
      <c r="X1961" s="3" t="n">
        <v>1</v>
      </c>
    </row>
    <row r="1962" customFormat="false" ht="15" hidden="false" customHeight="false" outlineLevel="0" collapsed="false">
      <c r="A1962" s="0" t="s">
        <v>12512</v>
      </c>
      <c r="B1962" s="0" t="s">
        <v>12513</v>
      </c>
      <c r="C1962" s="0" t="s">
        <v>12514</v>
      </c>
      <c r="D1962" s="0" t="s">
        <v>9153</v>
      </c>
      <c r="E1962" s="0" t="n">
        <v>7.1</v>
      </c>
      <c r="F1962" s="0" t="n">
        <v>59</v>
      </c>
      <c r="G1962" s="5" t="n">
        <v>41282</v>
      </c>
      <c r="H1962" s="0" t="s">
        <v>2878</v>
      </c>
      <c r="I1962" s="0" t="s">
        <v>12515</v>
      </c>
      <c r="J1962" s="6" t="n">
        <v>214014</v>
      </c>
      <c r="K1962" s="0" t="s">
        <v>5086</v>
      </c>
      <c r="L1962" s="5" t="n">
        <v>41173</v>
      </c>
      <c r="M1962" s="0" t="s">
        <v>486</v>
      </c>
      <c r="N1962" s="0" t="s">
        <v>773</v>
      </c>
      <c r="O1962" s="0" t="s">
        <v>8664</v>
      </c>
      <c r="P1962" s="0" t="s">
        <v>12516</v>
      </c>
      <c r="Q1962" s="0" t="n">
        <f aca="false">LOOKUP(A1962,'budget_gross.tsv'!A$2:A$8468,'budget_gross.tsv'!B$2:B$8468)</f>
        <v>35000000</v>
      </c>
      <c r="R1962" s="0" t="n">
        <f aca="false">LOOKUP(A1962,'budget_gross.tsv'!A$2:A$8468,'budget_gross.tsv'!C$2:C$8468)</f>
        <v>13414714</v>
      </c>
      <c r="S1962" s="1" t="n">
        <f aca="false">R1962-Q1962</f>
        <v>-21585286</v>
      </c>
      <c r="T1962" s="2" t="n">
        <f aca="false">Q1962 * 1.07</f>
        <v>37450000</v>
      </c>
      <c r="U1962" s="2" t="n">
        <f aca="false">R1962 * 1.07</f>
        <v>14353743.98</v>
      </c>
      <c r="V1962" s="2" t="n">
        <f aca="false">S1962 * 1.07</f>
        <v>-23096256.02</v>
      </c>
      <c r="W1962" s="1" t="n">
        <f aca="false">R1962/Q1962</f>
        <v>0.383277542857143</v>
      </c>
      <c r="X1962" s="3" t="n">
        <v>1</v>
      </c>
    </row>
    <row r="1963" customFormat="false" ht="15" hidden="false" customHeight="false" outlineLevel="0" collapsed="false">
      <c r="A1963" s="0" t="s">
        <v>12517</v>
      </c>
      <c r="B1963" s="0" t="s">
        <v>12518</v>
      </c>
      <c r="C1963" s="0" t="s">
        <v>12519</v>
      </c>
      <c r="D1963" s="0" t="s">
        <v>9153</v>
      </c>
      <c r="E1963" s="0" t="n">
        <v>6.4</v>
      </c>
      <c r="F1963" s="0" t="n">
        <v>68</v>
      </c>
      <c r="G1963" s="5" t="n">
        <v>41282</v>
      </c>
      <c r="H1963" s="0" t="s">
        <v>3192</v>
      </c>
      <c r="I1963" s="0" t="s">
        <v>12520</v>
      </c>
      <c r="J1963" s="6" t="n">
        <v>26499</v>
      </c>
      <c r="K1963" s="0" t="s">
        <v>12521</v>
      </c>
      <c r="L1963" s="5" t="n">
        <v>41178</v>
      </c>
      <c r="M1963" s="0" t="s">
        <v>427</v>
      </c>
      <c r="N1963" s="0" t="s">
        <v>673</v>
      </c>
      <c r="O1963" s="0" t="s">
        <v>12522</v>
      </c>
      <c r="P1963" s="0" t="s">
        <v>12523</v>
      </c>
      <c r="Q1963" s="0" t="n">
        <f aca="false">LOOKUP(A1963,'budget_gross.tsv'!A$2:A$8468,'budget_gross.tsv'!B$2:B$8468)</f>
        <v>270000</v>
      </c>
      <c r="R1963" s="0" t="n">
        <f aca="false">LOOKUP(A1963,'budget_gross.tsv'!A$2:A$8468,'budget_gross.tsv'!C$2:C$8468)</f>
        <v>318622</v>
      </c>
      <c r="S1963" s="1" t="n">
        <f aca="false">R1963-Q1963</f>
        <v>48622</v>
      </c>
      <c r="T1963" s="2" t="n">
        <f aca="false">Q1963 * 1.07</f>
        <v>288900</v>
      </c>
      <c r="U1963" s="2" t="n">
        <f aca="false">R1963 * 1.07</f>
        <v>340925.54</v>
      </c>
      <c r="V1963" s="2" t="n">
        <f aca="false">S1963 * 1.07</f>
        <v>52025.54</v>
      </c>
      <c r="W1963" s="1" t="n">
        <f aca="false">R1963/Q1963</f>
        <v>1.18008148148148</v>
      </c>
      <c r="X1963" s="3" t="n">
        <v>2</v>
      </c>
    </row>
    <row r="1964" customFormat="false" ht="15" hidden="false" customHeight="false" outlineLevel="0" collapsed="false">
      <c r="A1964" s="0" t="s">
        <v>12524</v>
      </c>
      <c r="B1964" s="0" t="s">
        <v>12525</v>
      </c>
      <c r="C1964" s="0" t="s">
        <v>12526</v>
      </c>
      <c r="D1964" s="0" t="s">
        <v>9153</v>
      </c>
      <c r="E1964" s="0" t="n">
        <v>7.4</v>
      </c>
      <c r="F1964" s="0" t="n">
        <v>84</v>
      </c>
      <c r="G1964" s="5" t="n">
        <v>41274</v>
      </c>
      <c r="H1964" s="0" t="s">
        <v>1397</v>
      </c>
      <c r="I1964" s="0" t="s">
        <v>12527</v>
      </c>
      <c r="J1964" s="6" t="n">
        <v>453507</v>
      </c>
      <c r="K1964" s="0" t="s">
        <v>5646</v>
      </c>
      <c r="L1964" s="5" t="n">
        <v>41180</v>
      </c>
      <c r="M1964" s="0" t="s">
        <v>1192</v>
      </c>
      <c r="N1964" s="0" t="s">
        <v>562</v>
      </c>
      <c r="O1964" s="0" t="s">
        <v>12528</v>
      </c>
      <c r="P1964" s="0" t="s">
        <v>12529</v>
      </c>
      <c r="Q1964" s="0" t="n">
        <f aca="false">LOOKUP(A1964,'budget_gross.tsv'!A$2:A$8468,'budget_gross.tsv'!B$2:B$8468)</f>
        <v>30000000</v>
      </c>
      <c r="R1964" s="0" t="n">
        <f aca="false">LOOKUP(A1964,'budget_gross.tsv'!A$2:A$8468,'budget_gross.tsv'!C$2:C$8468)</f>
        <v>66486205</v>
      </c>
      <c r="S1964" s="1" t="n">
        <f aca="false">R1964-Q1964</f>
        <v>36486205</v>
      </c>
      <c r="T1964" s="2" t="n">
        <f aca="false">Q1964 * 1.07</f>
        <v>32100000</v>
      </c>
      <c r="U1964" s="2" t="n">
        <f aca="false">R1964 * 1.07</f>
        <v>71140239.35</v>
      </c>
      <c r="V1964" s="2" t="n">
        <f aca="false">S1964 * 1.07</f>
        <v>39040239.35</v>
      </c>
      <c r="W1964" s="1" t="n">
        <f aca="false">R1964/Q1964</f>
        <v>2.21620683333333</v>
      </c>
      <c r="X1964" s="3" t="n">
        <v>3</v>
      </c>
    </row>
    <row r="1965" customFormat="false" ht="15" hidden="false" customHeight="false" outlineLevel="0" collapsed="false">
      <c r="A1965" s="0" t="s">
        <v>12530</v>
      </c>
      <c r="B1965" s="0" t="s">
        <v>12531</v>
      </c>
      <c r="C1965" s="0" t="s">
        <v>12532</v>
      </c>
      <c r="D1965" s="0" t="s">
        <v>9153</v>
      </c>
      <c r="E1965" s="0" t="n">
        <v>6.8</v>
      </c>
      <c r="F1965" s="0" t="n">
        <v>53</v>
      </c>
      <c r="G1965" s="5" t="n">
        <v>41324</v>
      </c>
      <c r="H1965" s="0" t="s">
        <v>2878</v>
      </c>
      <c r="I1965" s="0" t="s">
        <v>12533</v>
      </c>
      <c r="J1965" s="6" t="n">
        <v>172058</v>
      </c>
      <c r="K1965" s="0" t="s">
        <v>4733</v>
      </c>
      <c r="L1965" s="5" t="n">
        <v>41194</v>
      </c>
      <c r="M1965" s="0" t="s">
        <v>879</v>
      </c>
      <c r="N1965" s="0" t="s">
        <v>4412</v>
      </c>
      <c r="O1965" s="0" t="s">
        <v>2255</v>
      </c>
      <c r="P1965" s="0" t="s">
        <v>12534</v>
      </c>
      <c r="Q1965" s="0" t="n">
        <f aca="false">LOOKUP(A1965,'budget_gross.tsv'!A$2:A$8468,'budget_gross.tsv'!B$2:B$8468)</f>
        <v>3000000</v>
      </c>
      <c r="R1965" s="0" t="n">
        <f aca="false">LOOKUP(A1965,'budget_gross.tsv'!A$2:A$8468,'budget_gross.tsv'!C$2:C$8468)</f>
        <v>48086903</v>
      </c>
      <c r="S1965" s="1" t="n">
        <f aca="false">R1965-Q1965</f>
        <v>45086903</v>
      </c>
      <c r="T1965" s="2" t="n">
        <f aca="false">Q1965 * 1.07</f>
        <v>3210000</v>
      </c>
      <c r="U1965" s="2" t="n">
        <f aca="false">R1965 * 1.07</f>
        <v>51452986.21</v>
      </c>
      <c r="V1965" s="2" t="n">
        <f aca="false">S1965 * 1.07</f>
        <v>48242986.21</v>
      </c>
      <c r="W1965" s="1" t="n">
        <f aca="false">R1965/Q1965</f>
        <v>16.0289676666667</v>
      </c>
      <c r="X1965" s="3" t="n">
        <v>4</v>
      </c>
    </row>
    <row r="1966" customFormat="false" ht="15" hidden="false" customHeight="false" outlineLevel="0" collapsed="false">
      <c r="A1966" s="0" t="s">
        <v>12535</v>
      </c>
      <c r="B1966" s="0" t="s">
        <v>12536</v>
      </c>
      <c r="C1966" s="0" t="s">
        <v>12537</v>
      </c>
      <c r="D1966" s="0" t="s">
        <v>9153</v>
      </c>
      <c r="E1966" s="0" t="n">
        <v>7.7</v>
      </c>
      <c r="F1966" s="0" t="n">
        <v>86</v>
      </c>
      <c r="G1966" s="5" t="n">
        <v>41324</v>
      </c>
      <c r="H1966" s="0" t="s">
        <v>2273</v>
      </c>
      <c r="I1966" s="0" t="s">
        <v>12538</v>
      </c>
      <c r="J1966" s="6" t="n">
        <v>482276</v>
      </c>
      <c r="K1966" s="0" t="s">
        <v>11578</v>
      </c>
      <c r="L1966" s="5" t="n">
        <v>41194</v>
      </c>
      <c r="M1966" s="0" t="s">
        <v>403</v>
      </c>
      <c r="N1966" s="0" t="s">
        <v>4873</v>
      </c>
      <c r="O1966" s="0" t="s">
        <v>12539</v>
      </c>
      <c r="P1966" s="0" t="s">
        <v>12540</v>
      </c>
      <c r="Q1966" s="0" t="n">
        <f aca="false">LOOKUP(A1966,'budget_gross.tsv'!A$2:A$8468,'budget_gross.tsv'!B$2:B$8468)</f>
        <v>44500000</v>
      </c>
      <c r="R1966" s="0" t="n">
        <f aca="false">LOOKUP(A1966,'budget_gross.tsv'!A$2:A$8468,'budget_gross.tsv'!C$2:C$8468)</f>
        <v>136025503</v>
      </c>
      <c r="S1966" s="1" t="n">
        <f aca="false">R1966-Q1966</f>
        <v>91525503</v>
      </c>
      <c r="T1966" s="2" t="n">
        <f aca="false">Q1966 * 1.07</f>
        <v>47615000</v>
      </c>
      <c r="U1966" s="2" t="n">
        <f aca="false">R1966 * 1.07</f>
        <v>145547288.21</v>
      </c>
      <c r="V1966" s="2" t="n">
        <f aca="false">S1966 * 1.07</f>
        <v>97932288.21</v>
      </c>
      <c r="W1966" s="1" t="n">
        <f aca="false">R1966/Q1966</f>
        <v>3.05675287640449</v>
      </c>
      <c r="X1966" s="3" t="n">
        <v>3</v>
      </c>
    </row>
    <row r="1967" customFormat="false" ht="15" hidden="false" customHeight="false" outlineLevel="0" collapsed="false">
      <c r="A1967" s="0" t="s">
        <v>12541</v>
      </c>
      <c r="B1967" s="0" t="s">
        <v>12542</v>
      </c>
      <c r="C1967" s="0" t="s">
        <v>12543</v>
      </c>
      <c r="D1967" s="0" t="s">
        <v>9153</v>
      </c>
      <c r="E1967" s="0" t="n">
        <v>7.2</v>
      </c>
      <c r="F1967" s="0" t="n">
        <v>66</v>
      </c>
      <c r="G1967" s="5" t="n">
        <v>41303</v>
      </c>
      <c r="H1967" s="0" t="s">
        <v>2755</v>
      </c>
      <c r="I1967" s="0" t="s">
        <v>12544</v>
      </c>
      <c r="J1967" s="6" t="n">
        <v>196663</v>
      </c>
      <c r="K1967" s="0" t="s">
        <v>12545</v>
      </c>
      <c r="L1967" s="5" t="n">
        <v>41194</v>
      </c>
      <c r="M1967" s="0" t="s">
        <v>879</v>
      </c>
      <c r="N1967" s="0" t="s">
        <v>657</v>
      </c>
      <c r="O1967" s="0" t="s">
        <v>7569</v>
      </c>
      <c r="P1967" s="0" t="s">
        <v>12546</v>
      </c>
      <c r="Q1967" s="0" t="n">
        <f aca="false">LOOKUP(A1967,'budget_gross.tsv'!A$2:A$8468,'budget_gross.tsv'!B$2:B$8468)</f>
        <v>15000000</v>
      </c>
      <c r="R1967" s="0" t="n">
        <f aca="false">LOOKUP(A1967,'budget_gross.tsv'!A$2:A$8468,'budget_gross.tsv'!C$2:C$8468)</f>
        <v>15024049</v>
      </c>
      <c r="S1967" s="1" t="n">
        <f aca="false">R1967-Q1967</f>
        <v>24049</v>
      </c>
      <c r="T1967" s="2" t="n">
        <f aca="false">Q1967 * 1.07</f>
        <v>16050000</v>
      </c>
      <c r="U1967" s="2" t="n">
        <f aca="false">R1967 * 1.07</f>
        <v>16075732.43</v>
      </c>
      <c r="V1967" s="2" t="n">
        <f aca="false">S1967 * 1.07</f>
        <v>25732.43</v>
      </c>
      <c r="W1967" s="1" t="n">
        <f aca="false">R1967/Q1967</f>
        <v>1.00160326666667</v>
      </c>
      <c r="X1967" s="3" t="n">
        <v>2</v>
      </c>
    </row>
    <row r="1968" customFormat="false" ht="15" hidden="false" customHeight="false" outlineLevel="0" collapsed="false">
      <c r="A1968" s="0" t="s">
        <v>12547</v>
      </c>
      <c r="B1968" s="0" t="s">
        <v>12548</v>
      </c>
      <c r="C1968" s="0" t="s">
        <v>12549</v>
      </c>
      <c r="D1968" s="0" t="s">
        <v>9153</v>
      </c>
      <c r="E1968" s="0" t="n">
        <v>5.8</v>
      </c>
      <c r="F1968" s="0" t="n">
        <v>45</v>
      </c>
      <c r="G1968" s="5" t="n">
        <v>41296</v>
      </c>
      <c r="H1968" s="0" t="s">
        <v>12550</v>
      </c>
      <c r="I1968" s="0" t="s">
        <v>12551</v>
      </c>
      <c r="J1968" s="6" t="n">
        <v>30812</v>
      </c>
      <c r="K1968" s="0" t="s">
        <v>7433</v>
      </c>
      <c r="L1968" s="5" t="n">
        <v>41199</v>
      </c>
      <c r="M1968" s="0" t="s">
        <v>1369</v>
      </c>
      <c r="N1968" s="0" t="s">
        <v>1525</v>
      </c>
      <c r="O1968" s="0" t="s">
        <v>12552</v>
      </c>
      <c r="P1968" s="0" t="s">
        <v>12553</v>
      </c>
      <c r="Q1968" s="0" t="n">
        <f aca="false">LOOKUP(A1968,'budget_gross.tsv'!A$2:A$8468,'budget_gross.tsv'!B$2:B$8468)</f>
        <v>12500000</v>
      </c>
      <c r="R1968" s="0" t="n">
        <f aca="false">LOOKUP(A1968,'budget_gross.tsv'!A$2:A$8468,'budget_gross.tsv'!C$2:C$8468)</f>
        <v>692640</v>
      </c>
      <c r="S1968" s="1" t="n">
        <f aca="false">R1968-Q1968</f>
        <v>-11807360</v>
      </c>
      <c r="T1968" s="2" t="n">
        <f aca="false">Q1968 * 1.07</f>
        <v>13375000</v>
      </c>
      <c r="U1968" s="2" t="n">
        <f aca="false">R1968 * 1.07</f>
        <v>741124.8</v>
      </c>
      <c r="V1968" s="2" t="n">
        <f aca="false">S1968 * 1.07</f>
        <v>-12633875.2</v>
      </c>
      <c r="W1968" s="1" t="n">
        <f aca="false">R1968/Q1968</f>
        <v>0.0554112</v>
      </c>
      <c r="X1968" s="3" t="n">
        <v>1</v>
      </c>
    </row>
    <row r="1969" customFormat="false" ht="15" hidden="false" customHeight="false" outlineLevel="0" collapsed="false">
      <c r="A1969" s="0" t="s">
        <v>12554</v>
      </c>
      <c r="B1969" s="0" t="s">
        <v>12555</v>
      </c>
      <c r="C1969" s="0" t="s">
        <v>12556</v>
      </c>
      <c r="D1969" s="0" t="s">
        <v>9153</v>
      </c>
      <c r="E1969" s="0" t="n">
        <v>7</v>
      </c>
      <c r="F1969" s="0" t="n">
        <v>72</v>
      </c>
      <c r="G1969" s="5" t="n">
        <v>41212</v>
      </c>
      <c r="H1969" s="0" t="s">
        <v>7157</v>
      </c>
      <c r="I1969" s="0" t="s">
        <v>12557</v>
      </c>
      <c r="J1969" s="6" t="n">
        <v>106121</v>
      </c>
      <c r="K1969" s="0" t="s">
        <v>8250</v>
      </c>
      <c r="L1969" s="5" t="n">
        <v>41200</v>
      </c>
      <c r="M1969" s="0" t="s">
        <v>124</v>
      </c>
      <c r="N1969" s="0" t="s">
        <v>437</v>
      </c>
      <c r="O1969" s="0" t="s">
        <v>473</v>
      </c>
      <c r="P1969" s="0" t="s">
        <v>12558</v>
      </c>
      <c r="Q1969" s="0" t="n">
        <f aca="false">LOOKUP(A1969,'budget_gross.tsv'!A$2:A$8468,'budget_gross.tsv'!B$2:B$8468)</f>
        <v>750000</v>
      </c>
      <c r="R1969" s="0" t="n">
        <f aca="false">LOOKUP(A1969,'budget_gross.tsv'!A$2:A$8468,'budget_gross.tsv'!C$2:C$8468)</f>
        <v>4010957</v>
      </c>
      <c r="S1969" s="1" t="n">
        <f aca="false">R1969-Q1969</f>
        <v>3260957</v>
      </c>
      <c r="T1969" s="2" t="n">
        <f aca="false">Q1969 * 1.07</f>
        <v>802500</v>
      </c>
      <c r="U1969" s="2" t="n">
        <f aca="false">R1969 * 1.07</f>
        <v>4291723.99</v>
      </c>
      <c r="V1969" s="2" t="n">
        <f aca="false">S1969 * 1.07</f>
        <v>3489223.99</v>
      </c>
      <c r="W1969" s="1" t="n">
        <f aca="false">R1969/Q1969</f>
        <v>5.34794266666667</v>
      </c>
      <c r="X1969" s="3" t="n">
        <v>4</v>
      </c>
    </row>
    <row r="1970" customFormat="false" ht="15" hidden="false" customHeight="false" outlineLevel="0" collapsed="false">
      <c r="A1970" s="0" t="s">
        <v>12559</v>
      </c>
      <c r="B1970" s="0" t="s">
        <v>12560</v>
      </c>
      <c r="C1970" s="0" t="s">
        <v>12561</v>
      </c>
      <c r="D1970" s="0" t="s">
        <v>9153</v>
      </c>
      <c r="E1970" s="0" t="n">
        <v>4.6</v>
      </c>
      <c r="F1970" s="0" t="n">
        <v>40</v>
      </c>
      <c r="G1970" s="5" t="n">
        <v>41303</v>
      </c>
      <c r="H1970" s="0" t="s">
        <v>194</v>
      </c>
      <c r="I1970" s="0" t="s">
        <v>12562</v>
      </c>
      <c r="J1970" s="6" t="n">
        <v>53410</v>
      </c>
      <c r="K1970" s="0" t="s">
        <v>8698</v>
      </c>
      <c r="L1970" s="5" t="n">
        <v>41201</v>
      </c>
      <c r="M1970" s="0" t="s">
        <v>305</v>
      </c>
      <c r="N1970" s="0" t="s">
        <v>765</v>
      </c>
      <c r="O1970" s="0" t="s">
        <v>698</v>
      </c>
      <c r="P1970" s="0" t="s">
        <v>12563</v>
      </c>
      <c r="Q1970" s="0" t="n">
        <f aca="false">LOOKUP(A1970,'budget_gross.tsv'!A$2:A$8468,'budget_gross.tsv'!B$2:B$8468)</f>
        <v>5000000</v>
      </c>
      <c r="R1970" s="0" t="n">
        <f aca="false">LOOKUP(A1970,'budget_gross.tsv'!A$2:A$8468,'budget_gross.tsv'!C$2:C$8468)</f>
        <v>53921300</v>
      </c>
      <c r="S1970" s="1" t="n">
        <f aca="false">R1970-Q1970</f>
        <v>48921300</v>
      </c>
      <c r="T1970" s="2" t="n">
        <f aca="false">Q1970 * 1.07</f>
        <v>5350000</v>
      </c>
      <c r="U1970" s="2" t="n">
        <f aca="false">R1970 * 1.07</f>
        <v>57695791</v>
      </c>
      <c r="V1970" s="2" t="n">
        <f aca="false">S1970 * 1.07</f>
        <v>52345791</v>
      </c>
      <c r="W1970" s="1" t="n">
        <f aca="false">R1970/Q1970</f>
        <v>10.78426</v>
      </c>
      <c r="X1970" s="3" t="n">
        <v>4</v>
      </c>
    </row>
    <row r="1971" customFormat="false" ht="15" hidden="false" customHeight="false" outlineLevel="0" collapsed="false">
      <c r="A1971" s="0" t="s">
        <v>12564</v>
      </c>
      <c r="B1971" s="0" t="s">
        <v>12565</v>
      </c>
      <c r="C1971" s="0" t="s">
        <v>12566</v>
      </c>
      <c r="D1971" s="0" t="s">
        <v>9153</v>
      </c>
      <c r="E1971" s="0" t="n">
        <v>5</v>
      </c>
      <c r="F1971" s="0" t="n">
        <v>58</v>
      </c>
      <c r="G1971" s="5" t="n">
        <v>41296</v>
      </c>
      <c r="H1971" s="0" t="s">
        <v>3192</v>
      </c>
      <c r="I1971" s="0" t="s">
        <v>12567</v>
      </c>
      <c r="J1971" s="6" t="n">
        <v>17018</v>
      </c>
      <c r="K1971" s="0" t="s">
        <v>12568</v>
      </c>
      <c r="L1971" s="5" t="n">
        <v>41207</v>
      </c>
      <c r="M1971" s="0" t="s">
        <v>552</v>
      </c>
      <c r="N1971" s="0" t="s">
        <v>11113</v>
      </c>
      <c r="O1971" s="0" t="s">
        <v>28</v>
      </c>
      <c r="P1971" s="0" t="s">
        <v>12569</v>
      </c>
      <c r="Q1971" s="0" t="n">
        <f aca="false">LOOKUP(A1971,'budget_gross.tsv'!A$2:A$8468,'budget_gross.tsv'!B$2:B$8468)</f>
        <v>11500000</v>
      </c>
      <c r="R1971" s="0" t="n">
        <f aca="false">LOOKUP(A1971,'budget_gross.tsv'!A$2:A$8468,'budget_gross.tsv'!C$2:C$8468)</f>
        <v>5460</v>
      </c>
      <c r="S1971" s="1" t="n">
        <f aca="false">R1971-Q1971</f>
        <v>-11494540</v>
      </c>
      <c r="T1971" s="2" t="n">
        <f aca="false">Q1971 * 1.07</f>
        <v>12305000</v>
      </c>
      <c r="U1971" s="2" t="n">
        <f aca="false">R1971 * 1.07</f>
        <v>5842.2</v>
      </c>
      <c r="V1971" s="2" t="n">
        <f aca="false">S1971 * 1.07</f>
        <v>-12299157.8</v>
      </c>
      <c r="W1971" s="1" t="n">
        <f aca="false">R1971/Q1971</f>
        <v>0.000474782608695652</v>
      </c>
      <c r="X1971" s="3" t="n">
        <v>1</v>
      </c>
    </row>
    <row r="1972" customFormat="false" ht="15" hidden="false" customHeight="false" outlineLevel="0" collapsed="false">
      <c r="A1972" s="0" t="s">
        <v>12570</v>
      </c>
      <c r="B1972" s="0" t="s">
        <v>12571</v>
      </c>
      <c r="C1972" s="0" t="s">
        <v>12572</v>
      </c>
      <c r="D1972" s="0" t="s">
        <v>9153</v>
      </c>
      <c r="E1972" s="0" t="n">
        <v>5</v>
      </c>
      <c r="F1972" s="0" t="n">
        <v>16</v>
      </c>
      <c r="G1972" s="5" t="n">
        <v>41317</v>
      </c>
      <c r="H1972" s="0" t="s">
        <v>3410</v>
      </c>
      <c r="I1972" s="0" t="s">
        <v>12573</v>
      </c>
      <c r="J1972" s="6" t="n">
        <v>52098</v>
      </c>
      <c r="K1972" s="0" t="s">
        <v>12574</v>
      </c>
      <c r="L1972" s="5" t="n">
        <v>41208</v>
      </c>
      <c r="M1972" s="0" t="s">
        <v>486</v>
      </c>
      <c r="N1972" s="0" t="s">
        <v>12575</v>
      </c>
      <c r="O1972" s="0" t="s">
        <v>864</v>
      </c>
      <c r="P1972" s="0" t="s">
        <v>12576</v>
      </c>
      <c r="Q1972" s="0" t="n">
        <f aca="false">LOOKUP(A1972,'budget_gross.tsv'!A$2:A$8468,'budget_gross.tsv'!B$2:B$8468)</f>
        <v>20000000</v>
      </c>
      <c r="R1972" s="0" t="n">
        <f aca="false">LOOKUP(A1972,'budget_gross.tsv'!A$2:A$8468,'budget_gross.tsv'!C$2:C$8468)</f>
        <v>17529157</v>
      </c>
      <c r="S1972" s="1" t="n">
        <f aca="false">R1972-Q1972</f>
        <v>-2470843</v>
      </c>
      <c r="T1972" s="2" t="n">
        <f aca="false">Q1972 * 1.07</f>
        <v>21400000</v>
      </c>
      <c r="U1972" s="2" t="n">
        <f aca="false">R1972 * 1.07</f>
        <v>18756197.99</v>
      </c>
      <c r="V1972" s="2" t="n">
        <f aca="false">S1972 * 1.07</f>
        <v>-2643802.01</v>
      </c>
      <c r="W1972" s="1" t="n">
        <f aca="false">R1972/Q1972</f>
        <v>0.87645785</v>
      </c>
      <c r="X1972" s="3" t="n">
        <v>1</v>
      </c>
    </row>
    <row r="1973" customFormat="false" ht="15" hidden="false" customHeight="false" outlineLevel="0" collapsed="false">
      <c r="A1973" s="0" t="s">
        <v>12577</v>
      </c>
      <c r="B1973" s="0" t="s">
        <v>12578</v>
      </c>
      <c r="C1973" s="0" t="s">
        <v>12579</v>
      </c>
      <c r="D1973" s="0" t="s">
        <v>9153</v>
      </c>
      <c r="E1973" s="0" t="n">
        <v>7.5</v>
      </c>
      <c r="F1973" s="0" t="n">
        <v>55</v>
      </c>
      <c r="G1973" s="5" t="n">
        <v>41408</v>
      </c>
      <c r="H1973" s="0" t="s">
        <v>2273</v>
      </c>
      <c r="I1973" s="0" t="s">
        <v>12580</v>
      </c>
      <c r="J1973" s="6" t="n">
        <v>299591</v>
      </c>
      <c r="K1973" s="0" t="s">
        <v>12581</v>
      </c>
      <c r="L1973" s="5" t="n">
        <v>41208</v>
      </c>
      <c r="M1973" s="0" t="s">
        <v>12582</v>
      </c>
      <c r="N1973" s="0" t="s">
        <v>1895</v>
      </c>
      <c r="O1973" s="0" t="s">
        <v>12583</v>
      </c>
      <c r="P1973" s="0" t="s">
        <v>12584</v>
      </c>
      <c r="Q1973" s="0" t="n">
        <f aca="false">LOOKUP(A1973,'budget_gross.tsv'!A$2:A$8468,'budget_gross.tsv'!B$2:B$8468)</f>
        <v>102000000</v>
      </c>
      <c r="R1973" s="0" t="n">
        <f aca="false">LOOKUP(A1973,'budget_gross.tsv'!A$2:A$8468,'budget_gross.tsv'!C$2:C$8468)</f>
        <v>27108272</v>
      </c>
      <c r="S1973" s="1" t="n">
        <f aca="false">R1973-Q1973</f>
        <v>-74891728</v>
      </c>
      <c r="T1973" s="2" t="n">
        <f aca="false">Q1973 * 1.07</f>
        <v>109140000</v>
      </c>
      <c r="U1973" s="2" t="n">
        <f aca="false">R1973 * 1.07</f>
        <v>29005851.04</v>
      </c>
      <c r="V1973" s="2" t="n">
        <f aca="false">S1973 * 1.07</f>
        <v>-80134148.96</v>
      </c>
      <c r="W1973" s="1" t="n">
        <f aca="false">R1973/Q1973</f>
        <v>0.26576737254902</v>
      </c>
      <c r="X1973" s="3" t="n">
        <v>1</v>
      </c>
    </row>
    <row r="1974" customFormat="false" ht="15" hidden="false" customHeight="false" outlineLevel="0" collapsed="false">
      <c r="A1974" s="0" t="s">
        <v>12585</v>
      </c>
      <c r="B1974" s="0" t="s">
        <v>12586</v>
      </c>
      <c r="C1974" s="0" t="s">
        <v>12587</v>
      </c>
      <c r="D1974" s="0" t="s">
        <v>9153</v>
      </c>
      <c r="E1974" s="0" t="n">
        <v>7.3</v>
      </c>
      <c r="F1974" s="0" t="n">
        <v>76</v>
      </c>
      <c r="G1974" s="5" t="n">
        <v>41310</v>
      </c>
      <c r="H1974" s="0" t="s">
        <v>194</v>
      </c>
      <c r="I1974" s="0" t="s">
        <v>12588</v>
      </c>
      <c r="J1974" s="6" t="n">
        <v>276309</v>
      </c>
      <c r="K1974" s="0" t="s">
        <v>2710</v>
      </c>
      <c r="L1974" s="5" t="n">
        <v>41215</v>
      </c>
      <c r="M1974" s="0" t="s">
        <v>728</v>
      </c>
      <c r="N1974" s="0" t="s">
        <v>1525</v>
      </c>
      <c r="O1974" s="0" t="s">
        <v>12589</v>
      </c>
      <c r="P1974" s="0" t="s">
        <v>12590</v>
      </c>
      <c r="Q1974" s="0" t="n">
        <f aca="false">LOOKUP(A1974,'budget_gross.tsv'!A$2:A$8468,'budget_gross.tsv'!B$2:B$8468)</f>
        <v>31000000</v>
      </c>
      <c r="R1974" s="0" t="n">
        <f aca="false">LOOKUP(A1974,'budget_gross.tsv'!A$2:A$8468,'budget_gross.tsv'!C$2:C$8468)</f>
        <v>93772375</v>
      </c>
      <c r="S1974" s="1" t="n">
        <f aca="false">R1974-Q1974</f>
        <v>62772375</v>
      </c>
      <c r="T1974" s="2" t="n">
        <f aca="false">Q1974 * 1.07</f>
        <v>33170000</v>
      </c>
      <c r="U1974" s="2" t="n">
        <f aca="false">R1974 * 1.07</f>
        <v>100336441.25</v>
      </c>
      <c r="V1974" s="2" t="n">
        <f aca="false">S1974 * 1.07</f>
        <v>67166441.25</v>
      </c>
      <c r="W1974" s="1" t="n">
        <f aca="false">R1974/Q1974</f>
        <v>3.02491532258065</v>
      </c>
      <c r="X1974" s="3" t="n">
        <v>3</v>
      </c>
    </row>
    <row r="1975" customFormat="false" ht="15" hidden="false" customHeight="false" outlineLevel="0" collapsed="false">
      <c r="A1975" s="0" t="s">
        <v>12591</v>
      </c>
      <c r="B1975" s="0" t="s">
        <v>12592</v>
      </c>
      <c r="C1975" s="0" t="s">
        <v>12593</v>
      </c>
      <c r="D1975" s="0" t="s">
        <v>9153</v>
      </c>
      <c r="E1975" s="0" t="n">
        <v>6</v>
      </c>
      <c r="F1975" s="0" t="n">
        <v>55</v>
      </c>
      <c r="G1975" s="5" t="n">
        <v>41323</v>
      </c>
      <c r="H1975" s="0" t="s">
        <v>1432</v>
      </c>
      <c r="I1975" s="0" t="s">
        <v>12594</v>
      </c>
      <c r="J1975" s="6" t="n">
        <v>14164</v>
      </c>
      <c r="K1975" s="0" t="s">
        <v>12595</v>
      </c>
      <c r="L1975" s="5" t="n">
        <v>41215</v>
      </c>
      <c r="M1975" s="0" t="s">
        <v>107</v>
      </c>
      <c r="N1975" s="0" t="s">
        <v>376</v>
      </c>
      <c r="O1975" s="0" t="s">
        <v>28</v>
      </c>
      <c r="P1975" s="0" t="s">
        <v>12596</v>
      </c>
      <c r="Q1975" s="0" t="n">
        <f aca="false">LOOKUP(A1975,'budget_gross.tsv'!A$2:A$8468,'budget_gross.tsv'!B$2:B$8468)</f>
        <v>850000</v>
      </c>
      <c r="R1975" s="0" t="n">
        <f aca="false">LOOKUP(A1975,'budget_gross.tsv'!A$2:A$8468,'budget_gross.tsv'!C$2:C$8468)</f>
        <v>1243961</v>
      </c>
      <c r="S1975" s="1" t="n">
        <f aca="false">R1975-Q1975</f>
        <v>393961</v>
      </c>
      <c r="T1975" s="2" t="n">
        <f aca="false">Q1975 * 1.07</f>
        <v>909500</v>
      </c>
      <c r="U1975" s="2" t="n">
        <f aca="false">R1975 * 1.07</f>
        <v>1331038.27</v>
      </c>
      <c r="V1975" s="2" t="n">
        <f aca="false">S1975 * 1.07</f>
        <v>421538.27</v>
      </c>
      <c r="W1975" s="1" t="n">
        <f aca="false">R1975/Q1975</f>
        <v>1.46348352941176</v>
      </c>
      <c r="X1975" s="3" t="n">
        <v>2</v>
      </c>
    </row>
    <row r="1976" customFormat="false" ht="15" hidden="false" customHeight="false" outlineLevel="0" collapsed="false">
      <c r="A1976" s="0" t="s">
        <v>12597</v>
      </c>
      <c r="B1976" s="0" t="s">
        <v>12598</v>
      </c>
      <c r="C1976" s="0" t="s">
        <v>12599</v>
      </c>
      <c r="D1976" s="0" t="s">
        <v>9153</v>
      </c>
      <c r="E1976" s="0" t="n">
        <v>5.4</v>
      </c>
      <c r="F1976" s="0" t="n">
        <v>51</v>
      </c>
      <c r="G1976" s="5" t="n">
        <v>41317</v>
      </c>
      <c r="H1976" s="0" t="s">
        <v>39</v>
      </c>
      <c r="I1976" s="0" t="s">
        <v>12600</v>
      </c>
      <c r="J1976" s="6" t="n">
        <v>55131</v>
      </c>
      <c r="K1976" s="0" t="s">
        <v>12601</v>
      </c>
      <c r="L1976" s="5" t="n">
        <v>41215</v>
      </c>
      <c r="M1976" s="0" t="s">
        <v>486</v>
      </c>
      <c r="N1976" s="0" t="s">
        <v>1714</v>
      </c>
      <c r="O1976" s="0" t="s">
        <v>537</v>
      </c>
      <c r="P1976" s="0" t="s">
        <v>12602</v>
      </c>
      <c r="Q1976" s="0" t="n">
        <f aca="false">LOOKUP(A1976,'budget_gross.tsv'!A$2:A$8468,'budget_gross.tsv'!B$2:B$8468)</f>
        <v>15000000</v>
      </c>
      <c r="R1976" s="0" t="n">
        <f aca="false">LOOKUP(A1976,'budget_gross.tsv'!A$2:A$8468,'budget_gross.tsv'!C$2:C$8468)</f>
        <v>15634090</v>
      </c>
      <c r="S1976" s="1" t="n">
        <f aca="false">R1976-Q1976</f>
        <v>634090</v>
      </c>
      <c r="T1976" s="2" t="n">
        <f aca="false">Q1976 * 1.07</f>
        <v>16050000</v>
      </c>
      <c r="U1976" s="2" t="n">
        <f aca="false">R1976 * 1.07</f>
        <v>16728476.3</v>
      </c>
      <c r="V1976" s="2" t="n">
        <f aca="false">S1976 * 1.07</f>
        <v>678476.3</v>
      </c>
      <c r="W1976" s="1" t="n">
        <f aca="false">R1976/Q1976</f>
        <v>1.04227266666667</v>
      </c>
      <c r="X1976" s="3" t="n">
        <v>2</v>
      </c>
    </row>
    <row r="1977" customFormat="false" ht="15" hidden="false" customHeight="false" outlineLevel="0" collapsed="false">
      <c r="A1977" s="0" t="s">
        <v>12603</v>
      </c>
      <c r="B1977" s="0" t="s">
        <v>12604</v>
      </c>
      <c r="C1977" s="0" t="s">
        <v>12605</v>
      </c>
      <c r="D1977" s="0" t="s">
        <v>9153</v>
      </c>
      <c r="E1977" s="0" t="n">
        <v>6.3</v>
      </c>
      <c r="F1977" s="0" t="n">
        <v>52</v>
      </c>
      <c r="G1977" s="5" t="n">
        <v>41310</v>
      </c>
      <c r="H1977" s="0" t="s">
        <v>3192</v>
      </c>
      <c r="I1977" s="0" t="s">
        <v>12606</v>
      </c>
      <c r="J1977" s="6" t="n">
        <v>34265</v>
      </c>
      <c r="K1977" s="0" t="s">
        <v>12607</v>
      </c>
      <c r="L1977" s="5" t="n">
        <v>41222</v>
      </c>
      <c r="M1977" s="0" t="s">
        <v>486</v>
      </c>
      <c r="N1977" s="0" t="s">
        <v>4949</v>
      </c>
      <c r="O1977" s="0" t="s">
        <v>28</v>
      </c>
      <c r="P1977" s="0" t="s">
        <v>12608</v>
      </c>
      <c r="Q1977" s="0" t="n">
        <f aca="false">LOOKUP(A1977,'budget_gross.tsv'!A$2:A$8468,'budget_gross.tsv'!B$2:B$8468)</f>
        <v>12000000</v>
      </c>
      <c r="R1977" s="0" t="n">
        <f aca="false">LOOKUP(A1977,'budget_gross.tsv'!A$2:A$8468,'budget_gross.tsv'!C$2:C$8468)</f>
        <v>65804</v>
      </c>
      <c r="S1977" s="1" t="n">
        <f aca="false">R1977-Q1977</f>
        <v>-11934196</v>
      </c>
      <c r="T1977" s="2" t="n">
        <f aca="false">Q1977 * 1.07</f>
        <v>12840000</v>
      </c>
      <c r="U1977" s="2" t="n">
        <f aca="false">R1977 * 1.07</f>
        <v>70410.28</v>
      </c>
      <c r="V1977" s="2" t="n">
        <f aca="false">S1977 * 1.07</f>
        <v>-12769589.72</v>
      </c>
      <c r="W1977" s="1" t="n">
        <f aca="false">R1977/Q1977</f>
        <v>0.00548366666666667</v>
      </c>
      <c r="X1977" s="3" t="n">
        <v>1</v>
      </c>
    </row>
    <row r="1978" customFormat="false" ht="15" hidden="false" customHeight="false" outlineLevel="0" collapsed="false">
      <c r="A1978" s="0" t="s">
        <v>12609</v>
      </c>
      <c r="B1978" s="0" t="s">
        <v>12610</v>
      </c>
      <c r="C1978" s="0" t="s">
        <v>12611</v>
      </c>
      <c r="D1978" s="0" t="s">
        <v>9153</v>
      </c>
      <c r="E1978" s="0" t="n">
        <v>7.2</v>
      </c>
      <c r="F1978" s="0" t="n">
        <v>79</v>
      </c>
      <c r="G1978" s="5" t="n">
        <v>41317</v>
      </c>
      <c r="H1978" s="0" t="s">
        <v>2688</v>
      </c>
      <c r="I1978" s="0" t="s">
        <v>12612</v>
      </c>
      <c r="J1978" s="6" t="n">
        <v>37845</v>
      </c>
      <c r="K1978" s="0" t="s">
        <v>12613</v>
      </c>
      <c r="L1978" s="5" t="n">
        <v>41229</v>
      </c>
      <c r="M1978" s="0" t="s">
        <v>486</v>
      </c>
      <c r="N1978" s="0" t="s">
        <v>2464</v>
      </c>
      <c r="O1978" s="0" t="s">
        <v>12614</v>
      </c>
      <c r="P1978" s="0" t="s">
        <v>12615</v>
      </c>
      <c r="Q1978" s="0" t="n">
        <f aca="false">LOOKUP(A1978,'budget_gross.tsv'!A$2:A$8468,'budget_gross.tsv'!B$2:B$8468)</f>
        <v>1000000</v>
      </c>
      <c r="R1978" s="0" t="n">
        <f aca="false">LOOKUP(A1978,'budget_gross.tsv'!A$2:A$8468,'budget_gross.tsv'!C$2:C$8468)</f>
        <v>6002451</v>
      </c>
      <c r="S1978" s="1" t="n">
        <f aca="false">R1978-Q1978</f>
        <v>5002451</v>
      </c>
      <c r="T1978" s="2" t="n">
        <f aca="false">Q1978 * 1.07</f>
        <v>1070000</v>
      </c>
      <c r="U1978" s="2" t="n">
        <f aca="false">R1978 * 1.07</f>
        <v>6422622.57</v>
      </c>
      <c r="V1978" s="2" t="n">
        <f aca="false">S1978 * 1.07</f>
        <v>5352622.57</v>
      </c>
      <c r="W1978" s="1" t="n">
        <f aca="false">R1978/Q1978</f>
        <v>6.002451</v>
      </c>
      <c r="X1978" s="3" t="n">
        <v>4</v>
      </c>
    </row>
    <row r="1979" customFormat="false" ht="15" hidden="false" customHeight="false" outlineLevel="0" collapsed="false">
      <c r="A1979" s="0" t="s">
        <v>12616</v>
      </c>
      <c r="B1979" s="0" t="s">
        <v>12617</v>
      </c>
      <c r="C1979" s="0" t="s">
        <v>12618</v>
      </c>
      <c r="D1979" s="0" t="s">
        <v>9153</v>
      </c>
      <c r="E1979" s="0" t="n">
        <v>4.1</v>
      </c>
      <c r="F1979" s="0" t="n">
        <v>20</v>
      </c>
      <c r="G1979" s="5" t="n">
        <v>41191</v>
      </c>
      <c r="H1979" s="0" t="s">
        <v>2496</v>
      </c>
      <c r="I1979" s="0" t="s">
        <v>12619</v>
      </c>
      <c r="J1979" s="0" t="n">
        <v>809</v>
      </c>
      <c r="K1979" s="0" t="s">
        <v>12620</v>
      </c>
      <c r="L1979" s="5" t="n">
        <v>41229</v>
      </c>
      <c r="M1979" s="0" t="s">
        <v>305</v>
      </c>
      <c r="N1979" s="0" t="s">
        <v>428</v>
      </c>
      <c r="O1979" s="0" t="s">
        <v>28</v>
      </c>
      <c r="P1979" s="0" t="s">
        <v>12621</v>
      </c>
      <c r="Q1979" s="0" t="n">
        <f aca="false">LOOKUP(A1979,'budget_gross.tsv'!A$2:A$8468,'budget_gross.tsv'!B$2:B$8468)</f>
        <v>1000000</v>
      </c>
      <c r="R1979" s="0" t="n">
        <f aca="false">LOOKUP(A1979,'budget_gross.tsv'!A$2:A$8468,'budget_gross.tsv'!C$2:C$8468)</f>
        <v>14686</v>
      </c>
      <c r="S1979" s="1" t="n">
        <f aca="false">R1979-Q1979</f>
        <v>-985314</v>
      </c>
      <c r="T1979" s="2" t="n">
        <f aca="false">Q1979 * 1.07</f>
        <v>1070000</v>
      </c>
      <c r="U1979" s="2" t="n">
        <f aca="false">R1979 * 1.07</f>
        <v>15714.02</v>
      </c>
      <c r="V1979" s="2" t="n">
        <f aca="false">S1979 * 1.07</f>
        <v>-1054285.98</v>
      </c>
      <c r="W1979" s="1" t="n">
        <f aca="false">R1979/Q1979</f>
        <v>0.014686</v>
      </c>
      <c r="X1979" s="3" t="n">
        <v>1</v>
      </c>
    </row>
    <row r="1980" customFormat="false" ht="15" hidden="false" customHeight="false" outlineLevel="0" collapsed="false">
      <c r="A1980" s="0" t="s">
        <v>12622</v>
      </c>
      <c r="B1980" s="0" t="s">
        <v>12623</v>
      </c>
      <c r="C1980" s="0" t="s">
        <v>12624</v>
      </c>
      <c r="D1980" s="0" t="s">
        <v>9153</v>
      </c>
      <c r="E1980" s="0" t="n">
        <v>5.9</v>
      </c>
      <c r="F1980" s="0" t="n">
        <v>31</v>
      </c>
      <c r="G1980" s="5" t="n">
        <v>41156</v>
      </c>
      <c r="H1980" s="0" t="s">
        <v>4903</v>
      </c>
      <c r="I1980" s="0" t="s">
        <v>12625</v>
      </c>
      <c r="J1980" s="6" t="n">
        <v>6647</v>
      </c>
      <c r="K1980" s="0" t="s">
        <v>12626</v>
      </c>
      <c r="L1980" s="5" t="n">
        <v>41236</v>
      </c>
      <c r="M1980" s="0" t="s">
        <v>258</v>
      </c>
      <c r="N1980" s="0" t="s">
        <v>376</v>
      </c>
      <c r="O1980" s="0" t="s">
        <v>28</v>
      </c>
      <c r="P1980" s="0" t="s">
        <v>12627</v>
      </c>
      <c r="Q1980" s="0" t="n">
        <f aca="false">LOOKUP(A1980,'budget_gross.tsv'!A$2:A$8468,'budget_gross.tsv'!B$2:B$8468)</f>
        <v>1000000</v>
      </c>
      <c r="R1980" s="0" t="n">
        <f aca="false">LOOKUP(A1980,'budget_gross.tsv'!A$2:A$8468,'budget_gross.tsv'!C$2:C$8468)</f>
        <v>1039034</v>
      </c>
      <c r="S1980" s="1" t="n">
        <f aca="false">R1980-Q1980</f>
        <v>39034</v>
      </c>
      <c r="T1980" s="2" t="n">
        <f aca="false">Q1980 * 1.07</f>
        <v>1070000</v>
      </c>
      <c r="U1980" s="2" t="n">
        <f aca="false">R1980 * 1.07</f>
        <v>1111766.38</v>
      </c>
      <c r="V1980" s="2" t="n">
        <f aca="false">S1980 * 1.07</f>
        <v>41766.38</v>
      </c>
      <c r="W1980" s="1" t="n">
        <f aca="false">R1980/Q1980</f>
        <v>1.039034</v>
      </c>
      <c r="X1980" s="3" t="n">
        <v>2</v>
      </c>
    </row>
    <row r="1981" customFormat="false" ht="15" hidden="false" customHeight="false" outlineLevel="0" collapsed="false">
      <c r="A1981" s="0" t="s">
        <v>12628</v>
      </c>
      <c r="B1981" s="0" t="s">
        <v>12629</v>
      </c>
      <c r="C1981" s="0" t="s">
        <v>12630</v>
      </c>
      <c r="D1981" s="0" t="s">
        <v>9153</v>
      </c>
      <c r="E1981" s="0" t="n">
        <v>6.2</v>
      </c>
      <c r="F1981" s="0" t="n">
        <v>64</v>
      </c>
      <c r="G1981" s="5" t="n">
        <v>41359</v>
      </c>
      <c r="H1981" s="0" t="s">
        <v>2980</v>
      </c>
      <c r="I1981" s="0" t="s">
        <v>12631</v>
      </c>
      <c r="J1981" s="6" t="n">
        <v>116150</v>
      </c>
      <c r="K1981" s="0" t="s">
        <v>12632</v>
      </c>
      <c r="L1981" s="5" t="n">
        <v>41243</v>
      </c>
      <c r="M1981" s="0" t="s">
        <v>42</v>
      </c>
      <c r="N1981" s="0" t="s">
        <v>7954</v>
      </c>
      <c r="O1981" s="0" t="s">
        <v>2011</v>
      </c>
      <c r="P1981" s="0" t="s">
        <v>12633</v>
      </c>
      <c r="Q1981" s="0" t="n">
        <f aca="false">LOOKUP(A1981,'budget_gross.tsv'!A$2:A$8468,'budget_gross.tsv'!B$2:B$8468)</f>
        <v>15000000</v>
      </c>
      <c r="R1981" s="0" t="n">
        <f aca="false">LOOKUP(A1981,'budget_gross.tsv'!A$2:A$8468,'budget_gross.tsv'!C$2:C$8468)</f>
        <v>15026056</v>
      </c>
      <c r="S1981" s="1" t="n">
        <f aca="false">R1981-Q1981</f>
        <v>26056</v>
      </c>
      <c r="T1981" s="2" t="n">
        <f aca="false">Q1981 * 1.07</f>
        <v>16050000</v>
      </c>
      <c r="U1981" s="2" t="n">
        <f aca="false">R1981 * 1.07</f>
        <v>16077879.92</v>
      </c>
      <c r="V1981" s="2" t="n">
        <f aca="false">S1981 * 1.07</f>
        <v>27879.92</v>
      </c>
      <c r="W1981" s="1" t="n">
        <f aca="false">R1981/Q1981</f>
        <v>1.00173706666667</v>
      </c>
      <c r="X1981" s="3" t="n">
        <v>2</v>
      </c>
    </row>
    <row r="1982" customFormat="false" ht="15" hidden="false" customHeight="false" outlineLevel="0" collapsed="false">
      <c r="A1982" s="0" t="s">
        <v>12634</v>
      </c>
      <c r="B1982" s="0" t="s">
        <v>12635</v>
      </c>
      <c r="C1982" s="0" t="s">
        <v>12636</v>
      </c>
      <c r="D1982" s="0" t="s">
        <v>9153</v>
      </c>
      <c r="E1982" s="0" t="n">
        <v>6.1</v>
      </c>
      <c r="F1982" s="0" t="n">
        <v>36</v>
      </c>
      <c r="G1982" s="5" t="n">
        <v>41359</v>
      </c>
      <c r="H1982" s="0" t="s">
        <v>12637</v>
      </c>
      <c r="I1982" s="0" t="s">
        <v>12638</v>
      </c>
      <c r="J1982" s="6" t="n">
        <v>37935</v>
      </c>
      <c r="K1982" s="0" t="s">
        <v>12639</v>
      </c>
      <c r="L1982" s="5" t="n">
        <v>41243</v>
      </c>
      <c r="M1982" s="0" t="s">
        <v>1014</v>
      </c>
      <c r="N1982" s="0" t="s">
        <v>765</v>
      </c>
      <c r="O1982" s="0" t="s">
        <v>28</v>
      </c>
      <c r="P1982" s="0" t="s">
        <v>12640</v>
      </c>
      <c r="Q1982" s="0" t="n">
        <f aca="false">LOOKUP(A1982,'budget_gross.tsv'!A$2:A$8468,'budget_gross.tsv'!B$2:B$8468)</f>
        <v>10000000</v>
      </c>
      <c r="R1982" s="0" t="n">
        <f aca="false">LOOKUP(A1982,'budget_gross.tsv'!A$2:A$8468,'budget_gross.tsv'!C$2:C$8468)</f>
        <v>6842058</v>
      </c>
      <c r="S1982" s="1" t="n">
        <f aca="false">R1982-Q1982</f>
        <v>-3157942</v>
      </c>
      <c r="T1982" s="2" t="n">
        <f aca="false">Q1982 * 1.07</f>
        <v>10700000</v>
      </c>
      <c r="U1982" s="2" t="n">
        <f aca="false">R1982 * 1.07</f>
        <v>7321002.06</v>
      </c>
      <c r="V1982" s="2" t="n">
        <f aca="false">S1982 * 1.07</f>
        <v>-3378997.94</v>
      </c>
      <c r="W1982" s="1" t="n">
        <f aca="false">R1982/Q1982</f>
        <v>0.6842058</v>
      </c>
      <c r="X1982" s="3" t="n">
        <v>1</v>
      </c>
    </row>
    <row r="1983" customFormat="false" ht="15" hidden="false" customHeight="false" outlineLevel="0" collapsed="false">
      <c r="A1983" s="0" t="s">
        <v>12641</v>
      </c>
      <c r="B1983" s="0" t="s">
        <v>12642</v>
      </c>
      <c r="C1983" s="0" t="s">
        <v>12643</v>
      </c>
      <c r="D1983" s="0" t="s">
        <v>9153</v>
      </c>
      <c r="E1983" s="0" t="n">
        <v>6.8</v>
      </c>
      <c r="F1983" s="0" t="n">
        <v>71</v>
      </c>
      <c r="G1983" s="5" t="n">
        <v>41345</v>
      </c>
      <c r="H1983" s="0" t="s">
        <v>2987</v>
      </c>
      <c r="I1983" s="0" t="s">
        <v>12644</v>
      </c>
      <c r="J1983" s="6" t="n">
        <v>14438</v>
      </c>
      <c r="K1983" s="0" t="s">
        <v>9081</v>
      </c>
      <c r="L1983" s="5" t="n">
        <v>41257</v>
      </c>
      <c r="M1983" s="0" t="s">
        <v>142</v>
      </c>
      <c r="N1983" s="0" t="s">
        <v>446</v>
      </c>
      <c r="O1983" s="0" t="s">
        <v>4451</v>
      </c>
      <c r="P1983" s="0" t="s">
        <v>12645</v>
      </c>
      <c r="Q1983" s="0" t="n">
        <f aca="false">LOOKUP(A1983,'budget_gross.tsv'!A$2:A$8468,'budget_gross.tsv'!B$2:B$8468)</f>
        <v>500000</v>
      </c>
      <c r="R1983" s="0" t="n">
        <f aca="false">LOOKUP(A1983,'budget_gross.tsv'!A$2:A$8468,'budget_gross.tsv'!C$2:C$8468)</f>
        <v>375981</v>
      </c>
      <c r="S1983" s="1" t="n">
        <f aca="false">R1983-Q1983</f>
        <v>-124019</v>
      </c>
      <c r="T1983" s="2" t="n">
        <f aca="false">Q1983 * 1.07</f>
        <v>535000</v>
      </c>
      <c r="U1983" s="2" t="n">
        <f aca="false">R1983 * 1.07</f>
        <v>402299.67</v>
      </c>
      <c r="V1983" s="2" t="n">
        <f aca="false">S1983 * 1.07</f>
        <v>-132700.33</v>
      </c>
      <c r="W1983" s="1" t="n">
        <f aca="false">R1983/Q1983</f>
        <v>0.751962</v>
      </c>
      <c r="X1983" s="3" t="n">
        <v>1</v>
      </c>
    </row>
    <row r="1984" customFormat="false" ht="15" hidden="false" customHeight="false" outlineLevel="0" collapsed="false">
      <c r="A1984" s="0" t="s">
        <v>12646</v>
      </c>
      <c r="B1984" s="0" t="s">
        <v>12647</v>
      </c>
      <c r="C1984" s="0" t="s">
        <v>12648</v>
      </c>
      <c r="D1984" s="0" t="s">
        <v>9153</v>
      </c>
      <c r="E1984" s="0" t="n">
        <v>6.2</v>
      </c>
      <c r="F1984" s="0" t="n">
        <v>59</v>
      </c>
      <c r="G1984" s="5" t="n">
        <v>41355</v>
      </c>
      <c r="H1984" s="0" t="s">
        <v>39</v>
      </c>
      <c r="I1984" s="0" t="s">
        <v>12649</v>
      </c>
      <c r="J1984" s="6" t="n">
        <v>108220</v>
      </c>
      <c r="K1984" s="0" t="s">
        <v>9938</v>
      </c>
      <c r="L1984" s="5" t="n">
        <v>41264</v>
      </c>
      <c r="M1984" s="0" t="s">
        <v>445</v>
      </c>
      <c r="N1984" s="0" t="s">
        <v>428</v>
      </c>
      <c r="O1984" s="0" t="s">
        <v>4247</v>
      </c>
      <c r="P1984" s="0" t="s">
        <v>12650</v>
      </c>
      <c r="Q1984" s="0" t="n">
        <f aca="false">LOOKUP(A1984,'budget_gross.tsv'!A$2:A$8468,'budget_gross.tsv'!B$2:B$8468)</f>
        <v>35000000</v>
      </c>
      <c r="R1984" s="0" t="n">
        <f aca="false">LOOKUP(A1984,'budget_gross.tsv'!A$2:A$8468,'budget_gross.tsv'!C$2:C$8468)</f>
        <v>67544505</v>
      </c>
      <c r="S1984" s="1" t="n">
        <f aca="false">R1984-Q1984</f>
        <v>32544505</v>
      </c>
      <c r="T1984" s="2" t="n">
        <f aca="false">Q1984 * 1.07</f>
        <v>37450000</v>
      </c>
      <c r="U1984" s="2" t="n">
        <f aca="false">R1984 * 1.07</f>
        <v>72272620.35</v>
      </c>
      <c r="V1984" s="2" t="n">
        <f aca="false">S1984 * 1.07</f>
        <v>34822620.35</v>
      </c>
      <c r="W1984" s="1" t="n">
        <f aca="false">R1984/Q1984</f>
        <v>1.929843</v>
      </c>
      <c r="X1984" s="3" t="n">
        <v>2</v>
      </c>
    </row>
    <row r="1985" customFormat="false" ht="15" hidden="false" customHeight="false" outlineLevel="0" collapsed="false">
      <c r="A1985" s="0" t="s">
        <v>12651</v>
      </c>
      <c r="B1985" s="0" t="s">
        <v>12652</v>
      </c>
      <c r="C1985" s="0" t="s">
        <v>12653</v>
      </c>
      <c r="D1985" s="0" t="s">
        <v>9153</v>
      </c>
      <c r="E1985" s="0" t="n">
        <v>7.8</v>
      </c>
      <c r="F1985" s="0" t="n">
        <v>81</v>
      </c>
      <c r="G1985" s="5" t="n">
        <v>41394</v>
      </c>
      <c r="H1985" s="0" t="s">
        <v>2461</v>
      </c>
      <c r="I1985" s="0" t="s">
        <v>12654</v>
      </c>
      <c r="J1985" s="6" t="n">
        <v>573178</v>
      </c>
      <c r="K1985" s="0" t="s">
        <v>11723</v>
      </c>
      <c r="L1985" s="5" t="n">
        <v>41268</v>
      </c>
      <c r="M1985" s="0" t="s">
        <v>972</v>
      </c>
      <c r="N1985" s="0" t="s">
        <v>437</v>
      </c>
      <c r="O1985" s="0" t="s">
        <v>12655</v>
      </c>
      <c r="P1985" s="0" t="s">
        <v>12656</v>
      </c>
      <c r="Q1985" s="0" t="n">
        <f aca="false">LOOKUP(A1985,'budget_gross.tsv'!A$2:A$8468,'budget_gross.tsv'!B$2:B$8468)</f>
        <v>21000000</v>
      </c>
      <c r="R1985" s="0" t="n">
        <f aca="false">LOOKUP(A1985,'budget_gross.tsv'!A$2:A$8468,'budget_gross.tsv'!C$2:C$8468)</f>
        <v>132092958</v>
      </c>
      <c r="S1985" s="1" t="n">
        <f aca="false">R1985-Q1985</f>
        <v>111092958</v>
      </c>
      <c r="T1985" s="2" t="n">
        <f aca="false">Q1985 * 1.07</f>
        <v>22470000</v>
      </c>
      <c r="U1985" s="2" t="n">
        <f aca="false">R1985 * 1.07</f>
        <v>141339465.06</v>
      </c>
      <c r="V1985" s="2" t="n">
        <f aca="false">S1985 * 1.07</f>
        <v>118869465.06</v>
      </c>
      <c r="W1985" s="1" t="n">
        <f aca="false">R1985/Q1985</f>
        <v>6.29014085714286</v>
      </c>
      <c r="X1985" s="3" t="n">
        <v>4</v>
      </c>
    </row>
    <row r="1986" customFormat="false" ht="15" hidden="false" customHeight="false" outlineLevel="0" collapsed="false">
      <c r="A1986" s="0" t="s">
        <v>12657</v>
      </c>
      <c r="B1986" s="0" t="s">
        <v>12658</v>
      </c>
      <c r="C1986" s="0" t="s">
        <v>12659</v>
      </c>
      <c r="D1986" s="0" t="s">
        <v>9153</v>
      </c>
      <c r="E1986" s="0" t="n">
        <v>8.4</v>
      </c>
      <c r="F1986" s="0" t="n">
        <v>81</v>
      </c>
      <c r="G1986" s="5" t="n">
        <v>41380</v>
      </c>
      <c r="H1986" s="0" t="s">
        <v>2980</v>
      </c>
      <c r="I1986" s="0" t="s">
        <v>12660</v>
      </c>
      <c r="J1986" s="6" t="n">
        <v>1040424</v>
      </c>
      <c r="K1986" s="0" t="s">
        <v>9821</v>
      </c>
      <c r="L1986" s="5" t="n">
        <v>41268</v>
      </c>
      <c r="M1986" s="0" t="s">
        <v>5424</v>
      </c>
      <c r="N1986" s="0" t="s">
        <v>12661</v>
      </c>
      <c r="O1986" s="0" t="s">
        <v>12662</v>
      </c>
      <c r="P1986" s="0" t="s">
        <v>12663</v>
      </c>
      <c r="Q1986" s="0" t="n">
        <f aca="false">LOOKUP(A1986,'budget_gross.tsv'!A$2:A$8468,'budget_gross.tsv'!B$2:B$8468)</f>
        <v>100000000</v>
      </c>
      <c r="R1986" s="0" t="n">
        <f aca="false">LOOKUP(A1986,'budget_gross.tsv'!A$2:A$8468,'budget_gross.tsv'!C$2:C$8468)</f>
        <v>162805434</v>
      </c>
      <c r="S1986" s="1" t="n">
        <f aca="false">R1986-Q1986</f>
        <v>62805434</v>
      </c>
      <c r="T1986" s="2" t="n">
        <f aca="false">Q1986 * 1.07</f>
        <v>107000000</v>
      </c>
      <c r="U1986" s="2" t="n">
        <f aca="false">R1986 * 1.07</f>
        <v>174201814.38</v>
      </c>
      <c r="V1986" s="2" t="n">
        <f aca="false">S1986 * 1.07</f>
        <v>67201814.38</v>
      </c>
      <c r="W1986" s="1" t="n">
        <f aca="false">R1986/Q1986</f>
        <v>1.62805434</v>
      </c>
      <c r="X1986" s="3" t="n">
        <v>2</v>
      </c>
    </row>
    <row r="1987" customFormat="false" ht="15" hidden="false" customHeight="false" outlineLevel="0" collapsed="false">
      <c r="A1987" s="0" t="s">
        <v>12664</v>
      </c>
      <c r="B1987" s="0" t="s">
        <v>12665</v>
      </c>
      <c r="C1987" s="0" t="s">
        <v>12666</v>
      </c>
      <c r="D1987" s="0" t="s">
        <v>9153</v>
      </c>
      <c r="E1987" s="0" t="n">
        <v>4.8</v>
      </c>
      <c r="F1987" s="0" t="s">
        <v>28</v>
      </c>
      <c r="G1987" s="5" t="n">
        <v>41408</v>
      </c>
      <c r="H1987" s="0" t="s">
        <v>2878</v>
      </c>
      <c r="I1987" s="0" t="s">
        <v>12667</v>
      </c>
      <c r="J1987" s="6" t="n">
        <v>37164</v>
      </c>
      <c r="K1987" s="0" t="s">
        <v>6108</v>
      </c>
      <c r="L1987" s="5" t="n">
        <v>41278</v>
      </c>
      <c r="M1987" s="0" t="s">
        <v>60</v>
      </c>
      <c r="N1987" s="0" t="s">
        <v>4788</v>
      </c>
      <c r="O1987" s="0" t="s">
        <v>198</v>
      </c>
      <c r="P1987" s="0" t="s">
        <v>12668</v>
      </c>
      <c r="Q1987" s="0" t="n">
        <f aca="false">LOOKUP(A1987,'budget_gross.tsv'!A$2:A$8468,'budget_gross.tsv'!B$2:B$8468)</f>
        <v>20000000</v>
      </c>
      <c r="R1987" s="0" t="n">
        <f aca="false">LOOKUP(A1987,'budget_gross.tsv'!A$2:A$8468,'budget_gross.tsv'!C$2:C$8468)</f>
        <v>34341945</v>
      </c>
      <c r="S1987" s="1" t="n">
        <f aca="false">R1987-Q1987</f>
        <v>14341945</v>
      </c>
      <c r="T1987" s="2" t="n">
        <f aca="false">Q1987 * 1.05</f>
        <v>21000000</v>
      </c>
      <c r="U1987" s="2" t="n">
        <f aca="false">R1987 * 1.05</f>
        <v>36059042.25</v>
      </c>
      <c r="V1987" s="2" t="n">
        <f aca="false">S1987 * 1.05</f>
        <v>15059042.25</v>
      </c>
      <c r="W1987" s="1" t="n">
        <f aca="false">R1987/Q1987</f>
        <v>1.71709725</v>
      </c>
      <c r="X1987" s="3" t="n">
        <v>2</v>
      </c>
    </row>
    <row r="1988" customFormat="false" ht="15" hidden="false" customHeight="false" outlineLevel="0" collapsed="false">
      <c r="A1988" s="0" t="s">
        <v>12669</v>
      </c>
      <c r="B1988" s="0" t="s">
        <v>12670</v>
      </c>
      <c r="C1988" s="0" t="s">
        <v>12671</v>
      </c>
      <c r="D1988" s="0" t="s">
        <v>9153</v>
      </c>
      <c r="E1988" s="0" t="n">
        <v>6.6</v>
      </c>
      <c r="F1988" s="0" t="n">
        <v>55</v>
      </c>
      <c r="G1988" s="5" t="n">
        <v>41387</v>
      </c>
      <c r="H1988" s="0" t="s">
        <v>1432</v>
      </c>
      <c r="I1988" s="0" t="s">
        <v>12672</v>
      </c>
      <c r="J1988" s="6" t="n">
        <v>31776</v>
      </c>
      <c r="K1988" s="0" t="s">
        <v>6389</v>
      </c>
      <c r="L1988" s="5" t="n">
        <v>41278</v>
      </c>
      <c r="M1988" s="0" t="s">
        <v>232</v>
      </c>
      <c r="N1988" s="0" t="s">
        <v>446</v>
      </c>
      <c r="O1988" s="0" t="s">
        <v>2894</v>
      </c>
      <c r="P1988" s="0" t="s">
        <v>12673</v>
      </c>
      <c r="Q1988" s="0" t="n">
        <f aca="false">LOOKUP(A1988,'budget_gross.tsv'!A$2:A$8468,'budget_gross.tsv'!B$2:B$8468)</f>
        <v>15000000</v>
      </c>
      <c r="R1988" s="0" t="n">
        <f aca="false">LOOKUP(A1988,'budget_gross.tsv'!A$2:A$8468,'budget_gross.tsv'!C$2:C$8468)</f>
        <v>7597898</v>
      </c>
      <c r="S1988" s="1" t="n">
        <f aca="false">R1988-Q1988</f>
        <v>-7402102</v>
      </c>
      <c r="T1988" s="2" t="n">
        <f aca="false">Q1988 * 1.05</f>
        <v>15750000</v>
      </c>
      <c r="U1988" s="2" t="n">
        <f aca="false">R1988 * 1.05</f>
        <v>7977792.9</v>
      </c>
      <c r="V1988" s="2" t="n">
        <f aca="false">S1988 * 1.05</f>
        <v>-7772207.1</v>
      </c>
      <c r="W1988" s="1" t="n">
        <f aca="false">R1988/Q1988</f>
        <v>0.506526533333333</v>
      </c>
      <c r="X1988" s="3" t="n">
        <v>1</v>
      </c>
    </row>
    <row r="1989" customFormat="false" ht="15" hidden="false" customHeight="false" outlineLevel="0" collapsed="false">
      <c r="A1989" s="0" t="s">
        <v>12674</v>
      </c>
      <c r="B1989" s="0" t="s">
        <v>12675</v>
      </c>
      <c r="C1989" s="0" t="s">
        <v>12676</v>
      </c>
      <c r="D1989" s="0" t="s">
        <v>9153</v>
      </c>
      <c r="E1989" s="0" t="n">
        <v>5.1</v>
      </c>
      <c r="F1989" s="0" t="n">
        <v>20</v>
      </c>
      <c r="G1989" s="5" t="n">
        <v>41387</v>
      </c>
      <c r="H1989" s="0" t="s">
        <v>3410</v>
      </c>
      <c r="I1989" s="0" t="s">
        <v>12677</v>
      </c>
      <c r="J1989" s="6" t="n">
        <v>36352</v>
      </c>
      <c r="K1989" s="0" t="s">
        <v>12678</v>
      </c>
      <c r="L1989" s="5" t="n">
        <v>41285</v>
      </c>
      <c r="M1989" s="0" t="s">
        <v>124</v>
      </c>
      <c r="N1989" s="0" t="s">
        <v>4025</v>
      </c>
      <c r="O1989" s="0" t="s">
        <v>781</v>
      </c>
      <c r="P1989" s="0" t="s">
        <v>12679</v>
      </c>
      <c r="Q1989" s="0" t="n">
        <f aca="false">LOOKUP(A1989,'budget_gross.tsv'!A$2:A$8468,'budget_gross.tsv'!B$2:B$8468)</f>
        <v>2500000</v>
      </c>
      <c r="R1989" s="0" t="n">
        <f aca="false">LOOKUP(A1989,'budget_gross.tsv'!A$2:A$8468,'budget_gross.tsv'!C$2:C$8468)</f>
        <v>40041683</v>
      </c>
      <c r="S1989" s="1" t="n">
        <f aca="false">R1989-Q1989</f>
        <v>37541683</v>
      </c>
      <c r="T1989" s="2" t="n">
        <f aca="false">Q1989 * 1.05</f>
        <v>2625000</v>
      </c>
      <c r="U1989" s="2" t="n">
        <f aca="false">R1989 * 1.05</f>
        <v>42043767.15</v>
      </c>
      <c r="V1989" s="2" t="n">
        <f aca="false">S1989 * 1.05</f>
        <v>39418767.15</v>
      </c>
      <c r="W1989" s="1" t="n">
        <f aca="false">R1989/Q1989</f>
        <v>16.0166732</v>
      </c>
      <c r="X1989" s="3" t="n">
        <v>4</v>
      </c>
    </row>
    <row r="1990" customFormat="false" ht="15" hidden="false" customHeight="false" outlineLevel="0" collapsed="false">
      <c r="A1990" s="0" t="s">
        <v>12680</v>
      </c>
      <c r="B1990" s="0" t="s">
        <v>12681</v>
      </c>
      <c r="C1990" s="0" t="s">
        <v>12682</v>
      </c>
      <c r="D1990" s="0" t="s">
        <v>9153</v>
      </c>
      <c r="E1990" s="0" t="n">
        <v>7.4</v>
      </c>
      <c r="F1990" s="0" t="n">
        <v>95</v>
      </c>
      <c r="G1990" s="5" t="n">
        <v>41352</v>
      </c>
      <c r="H1990" s="0" t="s">
        <v>2153</v>
      </c>
      <c r="I1990" s="0" t="s">
        <v>12683</v>
      </c>
      <c r="J1990" s="6" t="n">
        <v>227296</v>
      </c>
      <c r="K1990" s="0" t="s">
        <v>1419</v>
      </c>
      <c r="L1990" s="5" t="n">
        <v>41285</v>
      </c>
      <c r="M1990" s="0" t="s">
        <v>1435</v>
      </c>
      <c r="N1990" s="0" t="s">
        <v>1420</v>
      </c>
      <c r="O1990" s="0" t="s">
        <v>12684</v>
      </c>
      <c r="P1990" s="0" t="s">
        <v>12685</v>
      </c>
      <c r="Q1990" s="0" t="n">
        <f aca="false">LOOKUP(A1990,'budget_gross.tsv'!A$2:A$8468,'budget_gross.tsv'!B$2:B$8468)</f>
        <v>40000000</v>
      </c>
      <c r="R1990" s="0" t="n">
        <f aca="false">LOOKUP(A1990,'budget_gross.tsv'!A$2:A$8468,'budget_gross.tsv'!C$2:C$8468)</f>
        <v>95720716</v>
      </c>
      <c r="S1990" s="1" t="n">
        <f aca="false">R1990-Q1990</f>
        <v>55720716</v>
      </c>
      <c r="T1990" s="2" t="n">
        <f aca="false">Q1990 * 1.05</f>
        <v>42000000</v>
      </c>
      <c r="U1990" s="2" t="n">
        <f aca="false">R1990 * 1.05</f>
        <v>100506751.8</v>
      </c>
      <c r="V1990" s="2" t="n">
        <f aca="false">S1990 * 1.05</f>
        <v>58506751.8</v>
      </c>
      <c r="W1990" s="1" t="n">
        <f aca="false">R1990/Q1990</f>
        <v>2.3930179</v>
      </c>
      <c r="X1990" s="3" t="n">
        <v>3</v>
      </c>
    </row>
    <row r="1991" customFormat="false" ht="15" hidden="false" customHeight="false" outlineLevel="0" collapsed="false">
      <c r="A1991" s="0" t="s">
        <v>12686</v>
      </c>
      <c r="B1991" s="0" t="s">
        <v>12687</v>
      </c>
      <c r="C1991" s="0" t="s">
        <v>12688</v>
      </c>
      <c r="D1991" s="0" t="s">
        <v>9153</v>
      </c>
      <c r="E1991" s="0" t="n">
        <v>6.2</v>
      </c>
      <c r="F1991" s="0" t="n">
        <v>49</v>
      </c>
      <c r="G1991" s="5" t="n">
        <v>41394</v>
      </c>
      <c r="H1991" s="0" t="s">
        <v>95</v>
      </c>
      <c r="I1991" s="0" t="s">
        <v>12689</v>
      </c>
      <c r="J1991" s="6" t="n">
        <v>66631</v>
      </c>
      <c r="K1991" s="0" t="s">
        <v>12690</v>
      </c>
      <c r="L1991" s="5" t="n">
        <v>41292</v>
      </c>
      <c r="M1991" s="0" t="s">
        <v>347</v>
      </c>
      <c r="N1991" s="0" t="s">
        <v>4949</v>
      </c>
      <c r="O1991" s="0" t="s">
        <v>28</v>
      </c>
      <c r="P1991" s="0" t="s">
        <v>12691</v>
      </c>
      <c r="Q1991" s="0" t="n">
        <f aca="false">LOOKUP(A1991,'budget_gross.tsv'!A$2:A$8468,'budget_gross.tsv'!B$2:B$8468)</f>
        <v>35000000</v>
      </c>
      <c r="R1991" s="0" t="n">
        <f aca="false">LOOKUP(A1991,'budget_gross.tsv'!A$2:A$8468,'budget_gross.tsv'!C$2:C$8468)</f>
        <v>19701164</v>
      </c>
      <c r="S1991" s="1" t="n">
        <f aca="false">R1991-Q1991</f>
        <v>-15298836</v>
      </c>
      <c r="T1991" s="2" t="n">
        <f aca="false">Q1991 * 1.05</f>
        <v>36750000</v>
      </c>
      <c r="U1991" s="2" t="n">
        <f aca="false">R1991 * 1.05</f>
        <v>20686222.2</v>
      </c>
      <c r="V1991" s="2" t="n">
        <f aca="false">S1991 * 1.05</f>
        <v>-16063777.8</v>
      </c>
      <c r="W1991" s="1" t="n">
        <f aca="false">R1991/Q1991</f>
        <v>0.5628904</v>
      </c>
      <c r="X1991" s="3" t="n">
        <v>1</v>
      </c>
    </row>
    <row r="1992" customFormat="false" ht="15" hidden="false" customHeight="false" outlineLevel="0" collapsed="false">
      <c r="A1992" s="0" t="s">
        <v>12692</v>
      </c>
      <c r="B1992" s="0" t="s">
        <v>12693</v>
      </c>
      <c r="C1992" s="0" t="s">
        <v>12694</v>
      </c>
      <c r="D1992" s="0" t="s">
        <v>9153</v>
      </c>
      <c r="E1992" s="0" t="n">
        <v>6.4</v>
      </c>
      <c r="F1992" s="0" t="n">
        <v>54</v>
      </c>
      <c r="G1992" s="5" t="n">
        <v>41415</v>
      </c>
      <c r="H1992" s="0" t="s">
        <v>2878</v>
      </c>
      <c r="I1992" s="0" t="s">
        <v>12695</v>
      </c>
      <c r="J1992" s="6" t="n">
        <v>118834</v>
      </c>
      <c r="K1992" s="0" t="s">
        <v>2053</v>
      </c>
      <c r="L1992" s="5" t="n">
        <v>41292</v>
      </c>
      <c r="M1992" s="0" t="s">
        <v>1369</v>
      </c>
      <c r="N1992" s="0" t="s">
        <v>817</v>
      </c>
      <c r="O1992" s="0" t="s">
        <v>1167</v>
      </c>
      <c r="P1992" s="0" t="s">
        <v>12696</v>
      </c>
      <c r="Q1992" s="0" t="n">
        <f aca="false">LOOKUP(A1992,'budget_gross.tsv'!A$2:A$8468,'budget_gross.tsv'!B$2:B$8468)</f>
        <v>45000000</v>
      </c>
      <c r="R1992" s="0" t="n">
        <f aca="false">LOOKUP(A1992,'budget_gross.tsv'!A$2:A$8468,'budget_gross.tsv'!C$2:C$8468)</f>
        <v>12050299</v>
      </c>
      <c r="S1992" s="1" t="n">
        <f aca="false">R1992-Q1992</f>
        <v>-32949701</v>
      </c>
      <c r="T1992" s="2" t="n">
        <f aca="false">Q1992 * 1.05</f>
        <v>47250000</v>
      </c>
      <c r="U1992" s="2" t="n">
        <f aca="false">R1992 * 1.05</f>
        <v>12652813.95</v>
      </c>
      <c r="V1992" s="2" t="n">
        <f aca="false">S1992 * 1.05</f>
        <v>-34597186.05</v>
      </c>
      <c r="W1992" s="1" t="n">
        <f aca="false">R1992/Q1992</f>
        <v>0.267784422222222</v>
      </c>
      <c r="X1992" s="3" t="n">
        <v>1</v>
      </c>
    </row>
    <row r="1993" customFormat="false" ht="15" hidden="false" customHeight="false" outlineLevel="0" collapsed="false">
      <c r="A1993" s="0" t="s">
        <v>12697</v>
      </c>
      <c r="B1993" s="0" t="s">
        <v>12698</v>
      </c>
      <c r="C1993" s="0" t="s">
        <v>12699</v>
      </c>
      <c r="D1993" s="0" t="s">
        <v>9153</v>
      </c>
      <c r="E1993" s="0" t="n">
        <v>4.3</v>
      </c>
      <c r="F1993" s="0" t="n">
        <v>18</v>
      </c>
      <c r="G1993" s="5" t="n">
        <v>41443</v>
      </c>
      <c r="H1993" s="0" t="s">
        <v>3003</v>
      </c>
      <c r="I1993" s="0" t="s">
        <v>12700</v>
      </c>
      <c r="J1993" s="6" t="n">
        <v>83735</v>
      </c>
      <c r="K1993" s="0" t="s">
        <v>12701</v>
      </c>
      <c r="L1993" s="5" t="n">
        <v>41299</v>
      </c>
      <c r="M1993" s="0" t="s">
        <v>272</v>
      </c>
      <c r="N1993" s="0" t="s">
        <v>428</v>
      </c>
      <c r="O1993" s="0" t="s">
        <v>1840</v>
      </c>
      <c r="P1993" s="0" t="s">
        <v>12702</v>
      </c>
      <c r="Q1993" s="0" t="n">
        <f aca="false">LOOKUP(A1993,'budget_gross.tsv'!A$2:A$8468,'budget_gross.tsv'!B$2:B$8468)</f>
        <v>6000000</v>
      </c>
      <c r="R1993" s="0" t="n">
        <f aca="false">LOOKUP(A1993,'budget_gross.tsv'!A$2:A$8468,'budget_gross.tsv'!C$2:C$8468)</f>
        <v>8828771</v>
      </c>
      <c r="S1993" s="1" t="n">
        <f aca="false">R1993-Q1993</f>
        <v>2828771</v>
      </c>
      <c r="T1993" s="2" t="n">
        <f aca="false">Q1993 * 1.05</f>
        <v>6300000</v>
      </c>
      <c r="U1993" s="2" t="n">
        <f aca="false">R1993 * 1.05</f>
        <v>9270209.55</v>
      </c>
      <c r="V1993" s="2" t="n">
        <f aca="false">S1993 * 1.05</f>
        <v>2970209.55</v>
      </c>
      <c r="W1993" s="1" t="n">
        <f aca="false">R1993/Q1993</f>
        <v>1.47146183333333</v>
      </c>
      <c r="X1993" s="3" t="n">
        <v>2</v>
      </c>
    </row>
    <row r="1994" customFormat="false" ht="15" hidden="false" customHeight="false" outlineLevel="0" collapsed="false">
      <c r="A1994" s="0" t="s">
        <v>12703</v>
      </c>
      <c r="B1994" s="0" t="s">
        <v>12704</v>
      </c>
      <c r="C1994" s="0" t="s">
        <v>12705</v>
      </c>
      <c r="D1994" s="0" t="s">
        <v>9153</v>
      </c>
      <c r="E1994" s="0" t="n">
        <v>6.1</v>
      </c>
      <c r="F1994" s="0" t="n">
        <v>21</v>
      </c>
      <c r="G1994" s="5" t="n">
        <v>41436</v>
      </c>
      <c r="H1994" s="0" t="s">
        <v>12706</v>
      </c>
      <c r="I1994" s="0" t="s">
        <v>12707</v>
      </c>
      <c r="J1994" s="6" t="n">
        <v>168335</v>
      </c>
      <c r="K1994" s="0" t="s">
        <v>1511</v>
      </c>
      <c r="L1994" s="5" t="n">
        <v>41299</v>
      </c>
      <c r="M1994" s="0" t="s">
        <v>305</v>
      </c>
      <c r="N1994" s="0" t="s">
        <v>4553</v>
      </c>
      <c r="O1994" s="0" t="s">
        <v>1637</v>
      </c>
      <c r="P1994" s="0" t="s">
        <v>12708</v>
      </c>
      <c r="Q1994" s="0" t="n">
        <f aca="false">LOOKUP(A1994,'budget_gross.tsv'!A$2:A$8468,'budget_gross.tsv'!B$2:B$8468)</f>
        <v>50000000</v>
      </c>
      <c r="R1994" s="0" t="n">
        <f aca="false">LOOKUP(A1994,'budget_gross.tsv'!A$2:A$8468,'budget_gross.tsv'!C$2:C$8468)</f>
        <v>55703475</v>
      </c>
      <c r="S1994" s="1" t="n">
        <f aca="false">R1994-Q1994</f>
        <v>5703475</v>
      </c>
      <c r="T1994" s="2" t="n">
        <f aca="false">Q1994 * 1.05</f>
        <v>52500000</v>
      </c>
      <c r="U1994" s="2" t="n">
        <f aca="false">R1994 * 1.05</f>
        <v>58488648.75</v>
      </c>
      <c r="V1994" s="2" t="n">
        <f aca="false">S1994 * 1.05</f>
        <v>5988648.75</v>
      </c>
      <c r="W1994" s="1" t="n">
        <f aca="false">R1994/Q1994</f>
        <v>1.1140695</v>
      </c>
      <c r="X1994" s="3" t="n">
        <v>2</v>
      </c>
    </row>
    <row r="1995" customFormat="false" ht="15" hidden="false" customHeight="false" outlineLevel="0" collapsed="false">
      <c r="A1995" s="0" t="s">
        <v>12709</v>
      </c>
      <c r="B1995" s="0" t="s">
        <v>12710</v>
      </c>
      <c r="C1995" s="0" t="s">
        <v>12711</v>
      </c>
      <c r="D1995" s="0" t="s">
        <v>9153</v>
      </c>
      <c r="E1995" s="0" t="n">
        <v>6.2</v>
      </c>
      <c r="F1995" s="0" t="n">
        <v>42</v>
      </c>
      <c r="G1995" s="5" t="n">
        <v>41415</v>
      </c>
      <c r="H1995" s="0" t="s">
        <v>6373</v>
      </c>
      <c r="I1995" s="0" t="s">
        <v>12712</v>
      </c>
      <c r="J1995" s="6" t="n">
        <v>95926</v>
      </c>
      <c r="K1995" s="0" t="s">
        <v>4658</v>
      </c>
      <c r="L1995" s="5" t="n">
        <v>41299</v>
      </c>
      <c r="M1995" s="0" t="s">
        <v>355</v>
      </c>
      <c r="N1995" s="0" t="s">
        <v>6227</v>
      </c>
      <c r="O1995" s="0" t="s">
        <v>90</v>
      </c>
      <c r="P1995" s="0" t="s">
        <v>12713</v>
      </c>
      <c r="Q1995" s="0" t="n">
        <f aca="false">LOOKUP(A1995,'budget_gross.tsv'!A$2:A$8468,'budget_gross.tsv'!B$2:B$8468)</f>
        <v>35000000</v>
      </c>
      <c r="R1995" s="0" t="n">
        <f aca="false">LOOKUP(A1995,'budget_gross.tsv'!A$2:A$8468,'budget_gross.tsv'!C$2:C$8468)</f>
        <v>17609982</v>
      </c>
      <c r="S1995" s="1" t="n">
        <f aca="false">R1995-Q1995</f>
        <v>-17390018</v>
      </c>
      <c r="T1995" s="2" t="n">
        <f aca="false">Q1995 * 1.05</f>
        <v>36750000</v>
      </c>
      <c r="U1995" s="2" t="n">
        <f aca="false">R1995 * 1.05</f>
        <v>18490481.1</v>
      </c>
      <c r="V1995" s="2" t="n">
        <f aca="false">S1995 * 1.05</f>
        <v>-18259518.9</v>
      </c>
      <c r="W1995" s="1" t="n">
        <f aca="false">R1995/Q1995</f>
        <v>0.503142342857143</v>
      </c>
      <c r="X1995" s="3" t="n">
        <v>1</v>
      </c>
    </row>
    <row r="1996" customFormat="false" ht="15" hidden="false" customHeight="false" outlineLevel="0" collapsed="false">
      <c r="A1996" s="0" t="s">
        <v>12714</v>
      </c>
      <c r="B1996" s="0" t="s">
        <v>12715</v>
      </c>
      <c r="C1996" s="0" t="s">
        <v>12716</v>
      </c>
      <c r="D1996" s="0" t="s">
        <v>9153</v>
      </c>
      <c r="E1996" s="0" t="n">
        <v>6.5</v>
      </c>
      <c r="F1996" s="0" t="n">
        <v>41</v>
      </c>
      <c r="G1996" s="5" t="n">
        <v>41415</v>
      </c>
      <c r="H1996" s="0" t="s">
        <v>2742</v>
      </c>
      <c r="I1996" s="0" t="s">
        <v>12717</v>
      </c>
      <c r="J1996" s="6" t="n">
        <v>47654</v>
      </c>
      <c r="K1996" s="0" t="s">
        <v>12718</v>
      </c>
      <c r="L1996" s="5" t="n">
        <v>41306</v>
      </c>
      <c r="M1996" s="0" t="s">
        <v>486</v>
      </c>
      <c r="N1996" s="0" t="s">
        <v>5021</v>
      </c>
      <c r="O1996" s="0" t="s">
        <v>28</v>
      </c>
      <c r="P1996" s="0" t="s">
        <v>12719</v>
      </c>
      <c r="Q1996" s="0" t="n">
        <f aca="false">LOOKUP(A1996,'budget_gross.tsv'!A$2:A$8468,'budget_gross.tsv'!B$2:B$8468)</f>
        <v>15000000</v>
      </c>
      <c r="R1996" s="0" t="n">
        <f aca="false">LOOKUP(A1996,'budget_gross.tsv'!A$2:A$8468,'budget_gross.tsv'!C$2:C$8468)</f>
        <v>3301046</v>
      </c>
      <c r="S1996" s="1" t="n">
        <f aca="false">R1996-Q1996</f>
        <v>-11698954</v>
      </c>
      <c r="T1996" s="2" t="n">
        <f aca="false">Q1996 * 1.05</f>
        <v>15750000</v>
      </c>
      <c r="U1996" s="2" t="n">
        <f aca="false">R1996 * 1.05</f>
        <v>3466098.3</v>
      </c>
      <c r="V1996" s="2" t="n">
        <f aca="false">S1996 * 1.05</f>
        <v>-12283901.7</v>
      </c>
      <c r="W1996" s="1" t="n">
        <f aca="false">R1996/Q1996</f>
        <v>0.220069733333333</v>
      </c>
      <c r="X1996" s="3" t="n">
        <v>1</v>
      </c>
    </row>
    <row r="1997" customFormat="false" ht="15" hidden="false" customHeight="false" outlineLevel="0" collapsed="false">
      <c r="A1997" s="0" t="s">
        <v>12720</v>
      </c>
      <c r="B1997" s="0" t="s">
        <v>12721</v>
      </c>
      <c r="C1997" s="0" t="s">
        <v>12722</v>
      </c>
      <c r="D1997" s="0" t="s">
        <v>9153</v>
      </c>
      <c r="E1997" s="0" t="n">
        <v>5.7</v>
      </c>
      <c r="F1997" s="0" t="n">
        <v>48</v>
      </c>
      <c r="G1997" s="5" t="n">
        <v>41471</v>
      </c>
      <c r="H1997" s="0" t="s">
        <v>2273</v>
      </c>
      <c r="I1997" s="0" t="s">
        <v>12723</v>
      </c>
      <c r="J1997" s="6" t="n">
        <v>41043</v>
      </c>
      <c r="K1997" s="0" t="s">
        <v>12724</v>
      </c>
      <c r="L1997" s="5" t="n">
        <v>41306</v>
      </c>
      <c r="M1997" s="0" t="s">
        <v>60</v>
      </c>
      <c r="N1997" s="0" t="s">
        <v>863</v>
      </c>
      <c r="O1997" s="0" t="s">
        <v>90</v>
      </c>
      <c r="P1997" s="0" t="s">
        <v>12725</v>
      </c>
      <c r="Q1997" s="0" t="n">
        <f aca="false">LOOKUP(A1997,'budget_gross.tsv'!A$2:A$8468,'budget_gross.tsv'!B$2:B$8468)</f>
        <v>55000000</v>
      </c>
      <c r="R1997" s="0" t="n">
        <f aca="false">LOOKUP(A1997,'budget_gross.tsv'!A$2:A$8468,'budget_gross.tsv'!C$2:C$8468)</f>
        <v>9483821</v>
      </c>
      <c r="S1997" s="1" t="n">
        <f aca="false">R1997-Q1997</f>
        <v>-45516179</v>
      </c>
      <c r="T1997" s="2" t="n">
        <f aca="false">Q1997 * 1.05</f>
        <v>57750000</v>
      </c>
      <c r="U1997" s="2" t="n">
        <f aca="false">R1997 * 1.05</f>
        <v>9958012.05</v>
      </c>
      <c r="V1997" s="2" t="n">
        <f aca="false">S1997 * 1.05</f>
        <v>-47791987.95</v>
      </c>
      <c r="W1997" s="1" t="n">
        <f aca="false">R1997/Q1997</f>
        <v>0.172433109090909</v>
      </c>
      <c r="X1997" s="3" t="n">
        <v>1</v>
      </c>
    </row>
    <row r="1998" customFormat="false" ht="15" hidden="false" customHeight="false" outlineLevel="0" collapsed="false">
      <c r="A1998" s="0" t="s">
        <v>12726</v>
      </c>
      <c r="B1998" s="0" t="s">
        <v>12727</v>
      </c>
      <c r="C1998" s="0" t="s">
        <v>12728</v>
      </c>
      <c r="D1998" s="0" t="s">
        <v>9153</v>
      </c>
      <c r="E1998" s="0" t="n">
        <v>5.7</v>
      </c>
      <c r="F1998" s="0" t="n">
        <v>35</v>
      </c>
      <c r="G1998" s="5" t="n">
        <v>41429</v>
      </c>
      <c r="H1998" s="0" t="s">
        <v>86</v>
      </c>
      <c r="I1998" s="0" t="s">
        <v>12729</v>
      </c>
      <c r="J1998" s="6" t="n">
        <v>102956</v>
      </c>
      <c r="K1998" s="0" t="s">
        <v>5417</v>
      </c>
      <c r="L1998" s="5" t="n">
        <v>41313</v>
      </c>
      <c r="M1998" s="0" t="s">
        <v>1652</v>
      </c>
      <c r="N1998" s="0" t="s">
        <v>657</v>
      </c>
      <c r="O1998" s="0" t="s">
        <v>674</v>
      </c>
      <c r="P1998" s="0" t="s">
        <v>12730</v>
      </c>
      <c r="Q1998" s="0" t="n">
        <f aca="false">LOOKUP(A1998,'budget_gross.tsv'!A$2:A$8468,'budget_gross.tsv'!B$2:B$8468)</f>
        <v>35000000</v>
      </c>
      <c r="R1998" s="0" t="n">
        <f aca="false">LOOKUP(A1998,'budget_gross.tsv'!A$2:A$8468,'budget_gross.tsv'!C$2:C$8468)</f>
        <v>134506920</v>
      </c>
      <c r="S1998" s="1" t="n">
        <f aca="false">R1998-Q1998</f>
        <v>99506920</v>
      </c>
      <c r="T1998" s="2" t="n">
        <f aca="false">Q1998 * 1.05</f>
        <v>36750000</v>
      </c>
      <c r="U1998" s="2" t="n">
        <f aca="false">R1998 * 1.05</f>
        <v>141232266</v>
      </c>
      <c r="V1998" s="2" t="n">
        <f aca="false">S1998 * 1.05</f>
        <v>104482266</v>
      </c>
      <c r="W1998" s="1" t="n">
        <f aca="false">R1998/Q1998</f>
        <v>3.84305485714286</v>
      </c>
      <c r="X1998" s="3" t="n">
        <v>3</v>
      </c>
    </row>
    <row r="1999" customFormat="false" ht="15" hidden="false" customHeight="false" outlineLevel="0" collapsed="false">
      <c r="A1999" s="0" t="s">
        <v>12731</v>
      </c>
      <c r="B1999" s="0" t="s">
        <v>12732</v>
      </c>
      <c r="C1999" s="0" t="s">
        <v>12733</v>
      </c>
      <c r="D1999" s="0" t="s">
        <v>9153</v>
      </c>
      <c r="E1999" s="0" t="n">
        <v>7.1</v>
      </c>
      <c r="F1999" s="0" t="n">
        <v>75</v>
      </c>
      <c r="G1999" s="5" t="n">
        <v>41415</v>
      </c>
      <c r="H1999" s="0" t="s">
        <v>3410</v>
      </c>
      <c r="I1999" s="0" t="s">
        <v>12734</v>
      </c>
      <c r="J1999" s="6" t="n">
        <v>154804</v>
      </c>
      <c r="K1999" s="0" t="s">
        <v>6585</v>
      </c>
      <c r="L1999" s="5" t="n">
        <v>41313</v>
      </c>
      <c r="M1999" s="0" t="s">
        <v>232</v>
      </c>
      <c r="N1999" s="0" t="s">
        <v>4949</v>
      </c>
      <c r="O1999" s="0" t="s">
        <v>537</v>
      </c>
      <c r="P1999" s="0" t="s">
        <v>12735</v>
      </c>
      <c r="Q1999" s="0" t="n">
        <f aca="false">LOOKUP(A1999,'budget_gross.tsv'!A$2:A$8468,'budget_gross.tsv'!B$2:B$8468)</f>
        <v>30000000</v>
      </c>
      <c r="R1999" s="0" t="n">
        <f aca="false">LOOKUP(A1999,'budget_gross.tsv'!A$2:A$8468,'budget_gross.tsv'!C$2:C$8468)</f>
        <v>32172757</v>
      </c>
      <c r="S1999" s="1" t="n">
        <f aca="false">R1999-Q1999</f>
        <v>2172757</v>
      </c>
      <c r="T1999" s="2" t="n">
        <f aca="false">Q1999 * 1.05</f>
        <v>31500000</v>
      </c>
      <c r="U1999" s="2" t="n">
        <f aca="false">R1999 * 1.05</f>
        <v>33781394.85</v>
      </c>
      <c r="V1999" s="2" t="n">
        <f aca="false">S1999 * 1.05</f>
        <v>2281394.85</v>
      </c>
      <c r="W1999" s="1" t="n">
        <f aca="false">R1999/Q1999</f>
        <v>1.07242523333333</v>
      </c>
      <c r="X1999" s="3" t="n">
        <v>2</v>
      </c>
    </row>
    <row r="2000" customFormat="false" ht="15" hidden="false" customHeight="false" outlineLevel="0" collapsed="false">
      <c r="A2000" s="0" t="s">
        <v>12736</v>
      </c>
      <c r="B2000" s="0" t="s">
        <v>12737</v>
      </c>
      <c r="C2000" s="0" t="s">
        <v>12738</v>
      </c>
      <c r="D2000" s="0" t="s">
        <v>9153</v>
      </c>
      <c r="E2000" s="0" t="n">
        <v>5.3</v>
      </c>
      <c r="F2000" s="0" t="n">
        <v>28</v>
      </c>
      <c r="G2000" s="5" t="n">
        <v>41429</v>
      </c>
      <c r="H2000" s="0" t="s">
        <v>95</v>
      </c>
      <c r="I2000" s="0" t="s">
        <v>12739</v>
      </c>
      <c r="J2000" s="6" t="n">
        <v>173059</v>
      </c>
      <c r="K2000" s="0" t="s">
        <v>5384</v>
      </c>
      <c r="L2000" s="5" t="n">
        <v>41319</v>
      </c>
      <c r="M2000" s="0" t="s">
        <v>375</v>
      </c>
      <c r="N2000" s="0" t="s">
        <v>863</v>
      </c>
      <c r="O2000" s="0" t="s">
        <v>2394</v>
      </c>
      <c r="P2000" s="0" t="s">
        <v>12740</v>
      </c>
      <c r="Q2000" s="0" t="n">
        <f aca="false">LOOKUP(A2000,'budget_gross.tsv'!A$2:A$8468,'budget_gross.tsv'!B$2:B$8468)</f>
        <v>92000000</v>
      </c>
      <c r="R2000" s="0" t="n">
        <f aca="false">LOOKUP(A2000,'budget_gross.tsv'!A$2:A$8468,'budget_gross.tsv'!C$2:C$8468)</f>
        <v>67349198</v>
      </c>
      <c r="S2000" s="1" t="n">
        <f aca="false">R2000-Q2000</f>
        <v>-24650802</v>
      </c>
      <c r="T2000" s="2" t="n">
        <f aca="false">Q2000 * 1.05</f>
        <v>96600000</v>
      </c>
      <c r="U2000" s="2" t="n">
        <f aca="false">R2000 * 1.05</f>
        <v>70716657.9</v>
      </c>
      <c r="V2000" s="2" t="n">
        <f aca="false">S2000 * 1.05</f>
        <v>-25883342.1</v>
      </c>
      <c r="W2000" s="1" t="n">
        <f aca="false">R2000/Q2000</f>
        <v>0.7320565</v>
      </c>
      <c r="X2000" s="3" t="n">
        <v>1</v>
      </c>
    </row>
    <row r="2001" customFormat="false" ht="15" hidden="false" customHeight="false" outlineLevel="0" collapsed="false">
      <c r="A2001" s="0" t="s">
        <v>12741</v>
      </c>
      <c r="B2001" s="0" t="s">
        <v>12742</v>
      </c>
      <c r="C2001" s="0" t="s">
        <v>12743</v>
      </c>
      <c r="D2001" s="0" t="s">
        <v>9153</v>
      </c>
      <c r="E2001" s="0" t="n">
        <v>5.4</v>
      </c>
      <c r="F2001" s="0" t="s">
        <v>28</v>
      </c>
      <c r="G2001" s="5" t="n">
        <v>41464</v>
      </c>
      <c r="H2001" s="0" t="s">
        <v>12744</v>
      </c>
      <c r="I2001" s="0" t="s">
        <v>12745</v>
      </c>
      <c r="J2001" s="6" t="n">
        <v>3464</v>
      </c>
      <c r="K2001" s="0" t="s">
        <v>12746</v>
      </c>
      <c r="L2001" s="5" t="n">
        <v>41320</v>
      </c>
      <c r="M2001" s="0" t="s">
        <v>214</v>
      </c>
      <c r="N2001" s="0" t="s">
        <v>562</v>
      </c>
      <c r="O2001" s="0" t="s">
        <v>28</v>
      </c>
      <c r="P2001" s="0" t="s">
        <v>12747</v>
      </c>
      <c r="Q2001" s="0" t="n">
        <f aca="false">LOOKUP(A2001,'budget_gross.tsv'!A$2:A$8468,'budget_gross.tsv'!B$2:B$8468)</f>
        <v>4000000</v>
      </c>
      <c r="R2001" s="0" t="n">
        <f aca="false">LOOKUP(A2001,'budget_gross.tsv'!A$2:A$8468,'budget_gross.tsv'!C$2:C$8468)</f>
        <v>30444</v>
      </c>
      <c r="S2001" s="1" t="n">
        <f aca="false">R2001-Q2001</f>
        <v>-3969556</v>
      </c>
      <c r="T2001" s="2" t="n">
        <f aca="false">Q2001 * 1.05</f>
        <v>4200000</v>
      </c>
      <c r="U2001" s="2" t="n">
        <f aca="false">R2001 * 1.05</f>
        <v>31966.2</v>
      </c>
      <c r="V2001" s="2" t="n">
        <f aca="false">S2001 * 1.05</f>
        <v>-4168033.8</v>
      </c>
      <c r="W2001" s="1" t="n">
        <f aca="false">R2001/Q2001</f>
        <v>0.007611</v>
      </c>
      <c r="X2001" s="3" t="n">
        <v>1</v>
      </c>
    </row>
    <row r="2002" customFormat="false" ht="15" hidden="false" customHeight="false" outlineLevel="0" collapsed="false">
      <c r="A2002" s="0" t="s">
        <v>12748</v>
      </c>
      <c r="B2002" s="0" t="s">
        <v>12749</v>
      </c>
      <c r="C2002" s="0" t="s">
        <v>12750</v>
      </c>
      <c r="D2002" s="0" t="s">
        <v>9153</v>
      </c>
      <c r="E2002" s="0" t="n">
        <v>6.8</v>
      </c>
      <c r="F2002" s="0" t="n">
        <v>58</v>
      </c>
      <c r="G2002" s="5" t="n">
        <v>41443</v>
      </c>
      <c r="H2002" s="0" t="s">
        <v>2688</v>
      </c>
      <c r="I2002" s="0" t="s">
        <v>12751</v>
      </c>
      <c r="J2002" s="6" t="n">
        <v>90199</v>
      </c>
      <c r="K2002" s="0" t="s">
        <v>2016</v>
      </c>
      <c r="L2002" s="5" t="n">
        <v>41333</v>
      </c>
      <c r="M2002" s="0" t="s">
        <v>258</v>
      </c>
      <c r="N2002" s="0" t="s">
        <v>1525</v>
      </c>
      <c r="O2002" s="0" t="s">
        <v>12752</v>
      </c>
      <c r="P2002" s="0" t="s">
        <v>12753</v>
      </c>
      <c r="Q2002" s="0" t="n">
        <f aca="false">LOOKUP(A2002,'budget_gross.tsv'!A$2:A$8468,'budget_gross.tsv'!B$2:B$8468)</f>
        <v>12000000</v>
      </c>
      <c r="R2002" s="0" t="n">
        <f aca="false">LOOKUP(A2002,'budget_gross.tsv'!A$2:A$8468,'budget_gross.tsv'!C$2:C$8468)</f>
        <v>1702277</v>
      </c>
      <c r="S2002" s="1" t="n">
        <f aca="false">R2002-Q2002</f>
        <v>-10297723</v>
      </c>
      <c r="T2002" s="2" t="n">
        <f aca="false">Q2002 * 1.05</f>
        <v>12600000</v>
      </c>
      <c r="U2002" s="2" t="n">
        <f aca="false">R2002 * 1.05</f>
        <v>1787390.85</v>
      </c>
      <c r="V2002" s="2" t="n">
        <f aca="false">S2002 * 1.05</f>
        <v>-10812609.15</v>
      </c>
      <c r="W2002" s="1" t="n">
        <f aca="false">R2002/Q2002</f>
        <v>0.141856416666667</v>
      </c>
      <c r="X2002" s="3" t="n">
        <v>1</v>
      </c>
    </row>
    <row r="2003" customFormat="false" ht="15" hidden="false" customHeight="false" outlineLevel="0" collapsed="false">
      <c r="A2003" s="0" t="s">
        <v>12754</v>
      </c>
      <c r="B2003" s="0" t="s">
        <v>12755</v>
      </c>
      <c r="C2003" s="0" t="s">
        <v>12756</v>
      </c>
      <c r="D2003" s="0" t="s">
        <v>9153</v>
      </c>
      <c r="E2003" s="0" t="n">
        <v>5.9</v>
      </c>
      <c r="F2003" s="0" t="n">
        <v>34</v>
      </c>
      <c r="G2003" s="5" t="n">
        <v>41443</v>
      </c>
      <c r="H2003" s="0" t="s">
        <v>3003</v>
      </c>
      <c r="I2003" s="0" t="s">
        <v>12757</v>
      </c>
      <c r="J2003" s="6" t="n">
        <v>63727</v>
      </c>
      <c r="K2003" s="0" t="s">
        <v>12758</v>
      </c>
      <c r="L2003" s="5" t="n">
        <v>41334</v>
      </c>
      <c r="M2003" s="0" t="s">
        <v>98</v>
      </c>
      <c r="N2003" s="0" t="s">
        <v>376</v>
      </c>
      <c r="O2003" s="0" t="s">
        <v>781</v>
      </c>
      <c r="P2003" s="0" t="s">
        <v>12759</v>
      </c>
      <c r="Q2003" s="0" t="n">
        <f aca="false">LOOKUP(A2003,'budget_gross.tsv'!A$2:A$8468,'budget_gross.tsv'!B$2:B$8468)</f>
        <v>13000000</v>
      </c>
      <c r="R2003" s="0" t="n">
        <f aca="false">LOOKUP(A2003,'budget_gross.tsv'!A$2:A$8468,'budget_gross.tsv'!C$2:C$8468)</f>
        <v>25682380</v>
      </c>
      <c r="S2003" s="1" t="n">
        <f aca="false">R2003-Q2003</f>
        <v>12682380</v>
      </c>
      <c r="T2003" s="2" t="n">
        <f aca="false">Q2003 * 1.05</f>
        <v>13650000</v>
      </c>
      <c r="U2003" s="2" t="n">
        <f aca="false">R2003 * 1.05</f>
        <v>26966499</v>
      </c>
      <c r="V2003" s="2" t="n">
        <f aca="false">S2003 * 1.05</f>
        <v>13316499</v>
      </c>
      <c r="W2003" s="1" t="n">
        <f aca="false">R2003/Q2003</f>
        <v>1.97556769230769</v>
      </c>
      <c r="X2003" s="3" t="n">
        <v>2</v>
      </c>
    </row>
    <row r="2004" customFormat="false" ht="15" hidden="false" customHeight="false" outlineLevel="0" collapsed="false">
      <c r="A2004" s="0" t="s">
        <v>12760</v>
      </c>
      <c r="B2004" s="0" t="s">
        <v>1140</v>
      </c>
      <c r="C2004" s="0" t="s">
        <v>12761</v>
      </c>
      <c r="D2004" s="0" t="s">
        <v>9153</v>
      </c>
      <c r="E2004" s="0" t="n">
        <v>5.9</v>
      </c>
      <c r="F2004" s="0" t="n">
        <v>40</v>
      </c>
      <c r="G2004" s="5" t="n">
        <v>41450</v>
      </c>
      <c r="H2004" s="0" t="s">
        <v>12762</v>
      </c>
      <c r="I2004" s="0" t="s">
        <v>12763</v>
      </c>
      <c r="J2004" s="6" t="n">
        <v>12001</v>
      </c>
      <c r="K2004" s="0" t="s">
        <v>12764</v>
      </c>
      <c r="L2004" s="5" t="n">
        <v>41334</v>
      </c>
      <c r="M2004" s="0" t="s">
        <v>375</v>
      </c>
      <c r="N2004" s="0" t="s">
        <v>1176</v>
      </c>
      <c r="O2004" s="0" t="s">
        <v>28</v>
      </c>
      <c r="P2004" s="0" t="s">
        <v>12765</v>
      </c>
      <c r="Q2004" s="0" t="n">
        <f aca="false">LOOKUP(A2004,'budget_gross.tsv'!A$2:A$8468,'budget_gross.tsv'!B$2:B$8468)</f>
        <v>18000000</v>
      </c>
      <c r="R2004" s="0" t="n">
        <f aca="false">LOOKUP(A2004,'budget_gross.tsv'!A$2:A$8468,'budget_gross.tsv'!C$2:C$8468)</f>
        <v>489984</v>
      </c>
      <c r="S2004" s="1" t="n">
        <f aca="false">R2004-Q2004</f>
        <v>-17510016</v>
      </c>
      <c r="T2004" s="2" t="n">
        <f aca="false">Q2004 * 1.05</f>
        <v>18900000</v>
      </c>
      <c r="U2004" s="2" t="n">
        <f aca="false">R2004 * 1.05</f>
        <v>514483.2</v>
      </c>
      <c r="V2004" s="2" t="n">
        <f aca="false">S2004 * 1.05</f>
        <v>-18385516.8</v>
      </c>
      <c r="W2004" s="1" t="n">
        <f aca="false">R2004/Q2004</f>
        <v>0.0272213333333333</v>
      </c>
      <c r="X2004" s="3" t="n">
        <v>1</v>
      </c>
    </row>
    <row r="2005" customFormat="false" ht="15" hidden="false" customHeight="false" outlineLevel="0" collapsed="false">
      <c r="A2005" s="0" t="s">
        <v>12766</v>
      </c>
      <c r="B2005" s="0" t="s">
        <v>12767</v>
      </c>
      <c r="C2005" s="0" t="s">
        <v>12768</v>
      </c>
      <c r="D2005" s="0" t="s">
        <v>9153</v>
      </c>
      <c r="E2005" s="0" t="n">
        <v>6.5</v>
      </c>
      <c r="F2005" s="0" t="n">
        <v>39</v>
      </c>
      <c r="G2005" s="5" t="n">
        <v>41464</v>
      </c>
      <c r="H2005" s="0" t="s">
        <v>6373</v>
      </c>
      <c r="I2005" s="0" t="s">
        <v>12769</v>
      </c>
      <c r="J2005" s="6" t="n">
        <v>56797</v>
      </c>
      <c r="K2005" s="0" t="s">
        <v>11469</v>
      </c>
      <c r="L2005" s="5" t="n">
        <v>41341</v>
      </c>
      <c r="M2005" s="0" t="s">
        <v>355</v>
      </c>
      <c r="N2005" s="0" t="s">
        <v>562</v>
      </c>
      <c r="O2005" s="0" t="s">
        <v>28</v>
      </c>
      <c r="P2005" s="0" t="s">
        <v>12770</v>
      </c>
      <c r="Q2005" s="0" t="n">
        <f aca="false">LOOKUP(A2005,'budget_gross.tsv'!A$2:A$8468,'budget_gross.tsv'!B$2:B$8468)</f>
        <v>30000000</v>
      </c>
      <c r="R2005" s="0" t="n">
        <f aca="false">LOOKUP(A2005,'budget_gross.tsv'!A$2:A$8468,'budget_gross.tsv'!C$2:C$8468)</f>
        <v>10880926</v>
      </c>
      <c r="S2005" s="1" t="n">
        <f aca="false">R2005-Q2005</f>
        <v>-19119074</v>
      </c>
      <c r="T2005" s="2" t="n">
        <f aca="false">Q2005 * 1.05</f>
        <v>31500000</v>
      </c>
      <c r="U2005" s="2" t="n">
        <f aca="false">R2005 * 1.05</f>
        <v>11424972.3</v>
      </c>
      <c r="V2005" s="2" t="n">
        <f aca="false">S2005 * 1.05</f>
        <v>-20075027.7</v>
      </c>
      <c r="W2005" s="1" t="n">
        <f aca="false">R2005/Q2005</f>
        <v>0.362697533333333</v>
      </c>
      <c r="X2005" s="3" t="n">
        <v>1</v>
      </c>
    </row>
    <row r="2006" customFormat="false" ht="15" hidden="false" customHeight="false" outlineLevel="0" collapsed="false">
      <c r="A2006" s="0" t="s">
        <v>12771</v>
      </c>
      <c r="B2006" s="0" t="s">
        <v>12772</v>
      </c>
      <c r="C2006" s="0" t="s">
        <v>12773</v>
      </c>
      <c r="D2006" s="0" t="s">
        <v>9153</v>
      </c>
      <c r="E2006" s="0" t="n">
        <v>6.7</v>
      </c>
      <c r="F2006" s="0" t="n">
        <v>51</v>
      </c>
      <c r="G2006" s="5" t="n">
        <v>41450</v>
      </c>
      <c r="H2006" s="0" t="s">
        <v>1397</v>
      </c>
      <c r="I2006" s="0" t="s">
        <v>12774</v>
      </c>
      <c r="J2006" s="6" t="n">
        <v>93340</v>
      </c>
      <c r="K2006" s="0" t="s">
        <v>9610</v>
      </c>
      <c r="L2006" s="5" t="n">
        <v>41348</v>
      </c>
      <c r="M2006" s="0" t="s">
        <v>272</v>
      </c>
      <c r="N2006" s="0" t="s">
        <v>7954</v>
      </c>
      <c r="O2006" s="0" t="s">
        <v>438</v>
      </c>
      <c r="P2006" s="0" t="s">
        <v>12775</v>
      </c>
      <c r="Q2006" s="0" t="n">
        <f aca="false">LOOKUP(A2006,'budget_gross.tsv'!A$2:A$8468,'budget_gross.tsv'!B$2:B$8468)</f>
        <v>13000000</v>
      </c>
      <c r="R2006" s="0" t="n">
        <f aca="false">LOOKUP(A2006,'budget_gross.tsv'!A$2:A$8468,'budget_gross.tsv'!C$2:C$8468)</f>
        <v>51872378</v>
      </c>
      <c r="S2006" s="1" t="n">
        <f aca="false">R2006-Q2006</f>
        <v>38872378</v>
      </c>
      <c r="T2006" s="2" t="n">
        <f aca="false">Q2006 * 1.05</f>
        <v>13650000</v>
      </c>
      <c r="U2006" s="2" t="n">
        <f aca="false">R2006 * 1.05</f>
        <v>54465996.9</v>
      </c>
      <c r="V2006" s="2" t="n">
        <f aca="false">S2006 * 1.05</f>
        <v>40815996.9</v>
      </c>
      <c r="W2006" s="1" t="n">
        <f aca="false">R2006/Q2006</f>
        <v>3.99018292307692</v>
      </c>
      <c r="X2006" s="3" t="n">
        <v>3</v>
      </c>
    </row>
    <row r="2007" customFormat="false" ht="15" hidden="false" customHeight="false" outlineLevel="0" collapsed="false">
      <c r="A2007" s="0" t="s">
        <v>12776</v>
      </c>
      <c r="B2007" s="0" t="s">
        <v>12777</v>
      </c>
      <c r="C2007" s="0" t="s">
        <v>12778</v>
      </c>
      <c r="D2007" s="0" t="s">
        <v>9153</v>
      </c>
      <c r="E2007" s="0" t="n">
        <v>6.1</v>
      </c>
      <c r="F2007" s="0" t="n">
        <v>49</v>
      </c>
      <c r="G2007" s="5" t="n">
        <v>41478</v>
      </c>
      <c r="H2007" s="0" t="s">
        <v>391</v>
      </c>
      <c r="I2007" s="0" t="s">
        <v>12779</v>
      </c>
      <c r="J2007" s="6" t="n">
        <v>28639</v>
      </c>
      <c r="K2007" s="0" t="s">
        <v>9013</v>
      </c>
      <c r="L2007" s="5" t="n">
        <v>41348</v>
      </c>
      <c r="M2007" s="0" t="s">
        <v>258</v>
      </c>
      <c r="N2007" s="0" t="s">
        <v>817</v>
      </c>
      <c r="O2007" s="0" t="s">
        <v>117</v>
      </c>
      <c r="P2007" s="0" t="s">
        <v>12780</v>
      </c>
      <c r="Q2007" s="0" t="n">
        <f aca="false">LOOKUP(A2007,'budget_gross.tsv'!A$2:A$8468,'budget_gross.tsv'!B$2:B$8468)</f>
        <v>8500000</v>
      </c>
      <c r="R2007" s="0" t="n">
        <f aca="false">LOOKUP(A2007,'budget_gross.tsv'!A$2:A$8468,'budget_gross.tsv'!C$2:C$8468)</f>
        <v>6787</v>
      </c>
      <c r="S2007" s="1" t="n">
        <f aca="false">R2007-Q2007</f>
        <v>-8493213</v>
      </c>
      <c r="T2007" s="2" t="n">
        <f aca="false">Q2007 * 1.05</f>
        <v>8925000</v>
      </c>
      <c r="U2007" s="2" t="n">
        <f aca="false">R2007 * 1.05</f>
        <v>7126.35</v>
      </c>
      <c r="V2007" s="2" t="n">
        <f aca="false">S2007 * 1.05</f>
        <v>-8917873.65</v>
      </c>
      <c r="W2007" s="1" t="n">
        <f aca="false">R2007/Q2007</f>
        <v>0.000798470588235294</v>
      </c>
      <c r="X2007" s="3" t="n">
        <v>1</v>
      </c>
    </row>
    <row r="2008" customFormat="false" ht="15" hidden="false" customHeight="false" outlineLevel="0" collapsed="false">
      <c r="A2008" s="0" t="s">
        <v>12781</v>
      </c>
      <c r="B2008" s="0" t="s">
        <v>12782</v>
      </c>
      <c r="C2008" s="0" t="s">
        <v>12783</v>
      </c>
      <c r="D2008" s="0" t="s">
        <v>9153</v>
      </c>
      <c r="E2008" s="0" t="n">
        <v>5.3</v>
      </c>
      <c r="F2008" s="0" t="n">
        <v>63</v>
      </c>
      <c r="G2008" s="5" t="n">
        <v>41464</v>
      </c>
      <c r="H2008" s="0" t="s">
        <v>12784</v>
      </c>
      <c r="I2008" s="0" t="s">
        <v>12785</v>
      </c>
      <c r="J2008" s="6" t="n">
        <v>114374</v>
      </c>
      <c r="K2008" s="0" t="s">
        <v>12786</v>
      </c>
      <c r="L2008" s="5" t="n">
        <v>41355</v>
      </c>
      <c r="M2008" s="0" t="s">
        <v>272</v>
      </c>
      <c r="N2008" s="0" t="s">
        <v>446</v>
      </c>
      <c r="O2008" s="0" t="s">
        <v>12159</v>
      </c>
      <c r="P2008" s="0" t="s">
        <v>12787</v>
      </c>
      <c r="Q2008" s="0" t="n">
        <f aca="false">LOOKUP(A2008,'budget_gross.tsv'!A$2:A$8468,'budget_gross.tsv'!B$2:B$8468)</f>
        <v>5000000</v>
      </c>
      <c r="R2008" s="0" t="n">
        <f aca="false">LOOKUP(A2008,'budget_gross.tsv'!A$2:A$8468,'budget_gross.tsv'!C$2:C$8468)</f>
        <v>14123773</v>
      </c>
      <c r="S2008" s="1" t="n">
        <f aca="false">R2008-Q2008</f>
        <v>9123773</v>
      </c>
      <c r="T2008" s="2" t="n">
        <f aca="false">Q2008 * 1.05</f>
        <v>5250000</v>
      </c>
      <c r="U2008" s="2" t="n">
        <f aca="false">R2008 * 1.05</f>
        <v>14829961.65</v>
      </c>
      <c r="V2008" s="2" t="n">
        <f aca="false">S2008 * 1.05</f>
        <v>9579961.65</v>
      </c>
      <c r="W2008" s="1" t="n">
        <f aca="false">R2008/Q2008</f>
        <v>2.8247546</v>
      </c>
      <c r="X2008" s="3" t="n">
        <v>3</v>
      </c>
    </row>
    <row r="2009" customFormat="false" ht="15" hidden="false" customHeight="false" outlineLevel="0" collapsed="false">
      <c r="A2009" s="0" t="s">
        <v>12788</v>
      </c>
      <c r="B2009" s="0" t="s">
        <v>12789</v>
      </c>
      <c r="C2009" s="0" t="s">
        <v>12790</v>
      </c>
      <c r="D2009" s="0" t="s">
        <v>9153</v>
      </c>
      <c r="E2009" s="0" t="n">
        <v>6.5</v>
      </c>
      <c r="F2009" s="0" t="n">
        <v>41</v>
      </c>
      <c r="G2009" s="5" t="n">
        <v>41499</v>
      </c>
      <c r="H2009" s="0" t="s">
        <v>6373</v>
      </c>
      <c r="I2009" s="0" t="s">
        <v>12791</v>
      </c>
      <c r="J2009" s="6" t="n">
        <v>214955</v>
      </c>
      <c r="K2009" s="0" t="s">
        <v>8792</v>
      </c>
      <c r="L2009" s="5" t="n">
        <v>41355</v>
      </c>
      <c r="M2009" s="0" t="s">
        <v>1192</v>
      </c>
      <c r="N2009" s="0" t="s">
        <v>863</v>
      </c>
      <c r="O2009" s="0" t="s">
        <v>563</v>
      </c>
      <c r="P2009" s="0" t="s">
        <v>12792</v>
      </c>
      <c r="Q2009" s="0" t="n">
        <f aca="false">LOOKUP(A2009,'budget_gross.tsv'!A$2:A$8468,'budget_gross.tsv'!B$2:B$8468)</f>
        <v>70000000</v>
      </c>
      <c r="R2009" s="0" t="n">
        <f aca="false">LOOKUP(A2009,'budget_gross.tsv'!A$2:A$8468,'budget_gross.tsv'!C$2:C$8468)</f>
        <v>98925640</v>
      </c>
      <c r="S2009" s="1" t="n">
        <f aca="false">R2009-Q2009</f>
        <v>28925640</v>
      </c>
      <c r="T2009" s="2" t="n">
        <f aca="false">Q2009 * 1.05</f>
        <v>73500000</v>
      </c>
      <c r="U2009" s="2" t="n">
        <f aca="false">R2009 * 1.05</f>
        <v>103871922</v>
      </c>
      <c r="V2009" s="2" t="n">
        <f aca="false">S2009 * 1.05</f>
        <v>30371922</v>
      </c>
      <c r="W2009" s="1" t="n">
        <f aca="false">R2009/Q2009</f>
        <v>1.41322342857143</v>
      </c>
      <c r="X2009" s="3" t="n">
        <v>2</v>
      </c>
    </row>
    <row r="2010" customFormat="false" ht="15" hidden="false" customHeight="false" outlineLevel="0" collapsed="false">
      <c r="A2010" s="0" t="s">
        <v>12793</v>
      </c>
      <c r="B2010" s="0" t="s">
        <v>12794</v>
      </c>
      <c r="C2010" s="0" t="s">
        <v>12795</v>
      </c>
      <c r="D2010" s="0" t="s">
        <v>9153</v>
      </c>
      <c r="E2010" s="0" t="n">
        <v>4</v>
      </c>
      <c r="F2010" s="0" t="s">
        <v>28</v>
      </c>
      <c r="G2010" s="5" t="n">
        <v>41492</v>
      </c>
      <c r="H2010" s="0" t="s">
        <v>12796</v>
      </c>
      <c r="I2010" s="0" t="s">
        <v>12797</v>
      </c>
      <c r="J2010" s="6" t="n">
        <v>1446</v>
      </c>
      <c r="K2010" s="0" t="s">
        <v>12798</v>
      </c>
      <c r="L2010" s="5" t="n">
        <v>41355</v>
      </c>
      <c r="M2010" s="0" t="s">
        <v>223</v>
      </c>
      <c r="N2010" s="0" t="s">
        <v>4788</v>
      </c>
      <c r="O2010" s="0" t="s">
        <v>28</v>
      </c>
      <c r="P2010" s="0" t="s">
        <v>12799</v>
      </c>
      <c r="Q2010" s="0" t="n">
        <f aca="false">LOOKUP(A2010,'budget_gross.tsv'!A$2:A$8468,'budget_gross.tsv'!B$2:B$8468)</f>
        <v>5000000</v>
      </c>
      <c r="R2010" s="0" t="n">
        <f aca="false">LOOKUP(A2010,'budget_gross.tsv'!A$2:A$8468,'budget_gross.tsv'!C$2:C$8468)</f>
        <v>10730</v>
      </c>
      <c r="S2010" s="1" t="n">
        <f aca="false">R2010-Q2010</f>
        <v>-4989270</v>
      </c>
      <c r="T2010" s="2" t="n">
        <f aca="false">Q2010 * 1.05</f>
        <v>5250000</v>
      </c>
      <c r="U2010" s="2" t="n">
        <f aca="false">R2010 * 1.05</f>
        <v>11266.5</v>
      </c>
      <c r="V2010" s="2" t="n">
        <f aca="false">S2010 * 1.05</f>
        <v>-5238733.5</v>
      </c>
      <c r="W2010" s="1" t="n">
        <f aca="false">R2010/Q2010</f>
        <v>0.002146</v>
      </c>
      <c r="X2010" s="3" t="n">
        <v>1</v>
      </c>
    </row>
    <row r="2011" customFormat="false" ht="15" hidden="false" customHeight="false" outlineLevel="0" collapsed="false">
      <c r="A2011" s="0" t="s">
        <v>12800</v>
      </c>
      <c r="B2011" s="0" t="s">
        <v>12801</v>
      </c>
      <c r="C2011" s="0" t="s">
        <v>12802</v>
      </c>
      <c r="D2011" s="0" t="s">
        <v>9153</v>
      </c>
      <c r="E2011" s="0" t="n">
        <v>7</v>
      </c>
      <c r="F2011" s="0" t="n">
        <v>61</v>
      </c>
      <c r="G2011" s="5" t="n">
        <v>41478</v>
      </c>
      <c r="H2011" s="0" t="s">
        <v>95</v>
      </c>
      <c r="I2011" s="0" t="s">
        <v>12803</v>
      </c>
      <c r="J2011" s="6" t="n">
        <v>98682</v>
      </c>
      <c r="K2011" s="0" t="s">
        <v>9201</v>
      </c>
      <c r="L2011" s="5" t="n">
        <v>41360</v>
      </c>
      <c r="M2011" s="0" t="s">
        <v>133</v>
      </c>
      <c r="N2011" s="0" t="s">
        <v>1006</v>
      </c>
      <c r="O2011" s="0" t="s">
        <v>1108</v>
      </c>
      <c r="P2011" s="0" t="s">
        <v>12804</v>
      </c>
      <c r="Q2011" s="0" t="n">
        <f aca="false">LOOKUP(A2011,'budget_gross.tsv'!A$2:A$8468,'budget_gross.tsv'!B$2:B$8468)</f>
        <v>20000000</v>
      </c>
      <c r="R2011" s="0" t="n">
        <f aca="false">LOOKUP(A2011,'budget_gross.tsv'!A$2:A$8468,'budget_gross.tsv'!C$2:C$8468)</f>
        <v>2319187</v>
      </c>
      <c r="S2011" s="1" t="n">
        <f aca="false">R2011-Q2011</f>
        <v>-17680813</v>
      </c>
      <c r="T2011" s="2" t="n">
        <f aca="false">Q2011 * 1.05</f>
        <v>21000000</v>
      </c>
      <c r="U2011" s="2" t="n">
        <f aca="false">R2011 * 1.05</f>
        <v>2435146.35</v>
      </c>
      <c r="V2011" s="2" t="n">
        <f aca="false">S2011 * 1.05</f>
        <v>-18564853.65</v>
      </c>
      <c r="W2011" s="1" t="n">
        <f aca="false">R2011/Q2011</f>
        <v>0.11595935</v>
      </c>
      <c r="X2011" s="3" t="n">
        <v>1</v>
      </c>
    </row>
    <row r="2012" customFormat="false" ht="15" hidden="false" customHeight="false" outlineLevel="0" collapsed="false">
      <c r="A2012" s="0" t="s">
        <v>12805</v>
      </c>
      <c r="B2012" s="0" t="s">
        <v>12806</v>
      </c>
      <c r="C2012" s="0" t="s">
        <v>12807</v>
      </c>
      <c r="D2012" s="0" t="s">
        <v>9153</v>
      </c>
      <c r="E2012" s="0" t="n">
        <v>6.2</v>
      </c>
      <c r="F2012" s="0" t="n">
        <v>37</v>
      </c>
      <c r="G2012" s="5" t="n">
        <v>41618</v>
      </c>
      <c r="H2012" s="0" t="s">
        <v>12808</v>
      </c>
      <c r="I2012" s="0" t="s">
        <v>12809</v>
      </c>
      <c r="J2012" s="6" t="n">
        <v>25979</v>
      </c>
      <c r="K2012" s="0" t="s">
        <v>12810</v>
      </c>
      <c r="L2012" s="5" t="n">
        <v>41367</v>
      </c>
      <c r="M2012" s="0" t="s">
        <v>51</v>
      </c>
      <c r="N2012" s="0" t="s">
        <v>394</v>
      </c>
      <c r="O2012" s="0" t="s">
        <v>1585</v>
      </c>
      <c r="P2012" s="0" t="s">
        <v>12811</v>
      </c>
      <c r="Q2012" s="0" t="n">
        <f aca="false">LOOKUP(A2012,'budget_gross.tsv'!A$2:A$8468,'budget_gross.tsv'!B$2:B$8468)</f>
        <v>16000000</v>
      </c>
      <c r="R2012" s="0" t="n">
        <f aca="false">LOOKUP(A2012,'budget_gross.tsv'!A$2:A$8468,'budget_gross.tsv'!C$2:C$8468)</f>
        <v>317125</v>
      </c>
      <c r="S2012" s="1" t="n">
        <f aca="false">R2012-Q2012</f>
        <v>-15682875</v>
      </c>
      <c r="T2012" s="2" t="n">
        <f aca="false">Q2012 * 1.05</f>
        <v>16800000</v>
      </c>
      <c r="U2012" s="2" t="n">
        <f aca="false">R2012 * 1.05</f>
        <v>332981.25</v>
      </c>
      <c r="V2012" s="2" t="n">
        <f aca="false">S2012 * 1.05</f>
        <v>-16467018.75</v>
      </c>
      <c r="W2012" s="1" t="n">
        <f aca="false">R2012/Q2012</f>
        <v>0.0198203125</v>
      </c>
      <c r="X2012" s="3" t="n">
        <v>1</v>
      </c>
    </row>
    <row r="2013" customFormat="false" ht="15" hidden="false" customHeight="false" outlineLevel="0" collapsed="false">
      <c r="A2013" s="0" t="s">
        <v>12812</v>
      </c>
      <c r="B2013" s="0" t="s">
        <v>12813</v>
      </c>
      <c r="C2013" s="0" t="s">
        <v>12814</v>
      </c>
      <c r="D2013" s="0" t="s">
        <v>9153</v>
      </c>
      <c r="E2013" s="0" t="n">
        <v>7</v>
      </c>
      <c r="F2013" s="0" t="n">
        <v>86</v>
      </c>
      <c r="G2013" s="5" t="n">
        <v>41576</v>
      </c>
      <c r="H2013" s="0" t="s">
        <v>885</v>
      </c>
      <c r="I2013" s="0" t="s">
        <v>12815</v>
      </c>
      <c r="J2013" s="6" t="n">
        <v>7693</v>
      </c>
      <c r="K2013" s="0" t="s">
        <v>12816</v>
      </c>
      <c r="L2013" s="5" t="n">
        <v>41368</v>
      </c>
      <c r="M2013" s="0" t="s">
        <v>1369</v>
      </c>
      <c r="N2013" s="0" t="s">
        <v>562</v>
      </c>
      <c r="O2013" s="0" t="s">
        <v>12817</v>
      </c>
      <c r="P2013" s="0" t="s">
        <v>12818</v>
      </c>
      <c r="Q2013" s="0" t="n">
        <f aca="false">LOOKUP(A2013,'budget_gross.tsv'!A$2:A$8468,'budget_gross.tsv'!B$2:B$8468)</f>
        <v>100000000</v>
      </c>
      <c r="R2013" s="0" t="n">
        <f aca="false">LOOKUP(A2013,'budget_gross.tsv'!A$2:A$8468,'budget_gross.tsv'!C$2:C$8468)</f>
        <v>127877</v>
      </c>
      <c r="S2013" s="1" t="n">
        <f aca="false">R2013-Q2013</f>
        <v>-99872123</v>
      </c>
      <c r="T2013" s="2" t="n">
        <f aca="false">Q2013 * 1.05</f>
        <v>105000000</v>
      </c>
      <c r="U2013" s="2" t="n">
        <f aca="false">R2013 * 1.05</f>
        <v>134270.85</v>
      </c>
      <c r="V2013" s="2" t="n">
        <f aca="false">S2013 * 1.05</f>
        <v>-104865729.15</v>
      </c>
      <c r="W2013" s="1" t="n">
        <f aca="false">R2013/Q2013</f>
        <v>0.00127877</v>
      </c>
      <c r="X2013" s="3" t="n">
        <v>1</v>
      </c>
    </row>
    <row r="2014" customFormat="false" ht="15" hidden="false" customHeight="false" outlineLevel="0" collapsed="false">
      <c r="A2014" s="0" t="s">
        <v>12819</v>
      </c>
      <c r="B2014" s="0" t="s">
        <v>12820</v>
      </c>
      <c r="C2014" s="0" t="s">
        <v>12821</v>
      </c>
      <c r="D2014" s="0" t="s">
        <v>9153</v>
      </c>
      <c r="E2014" s="0" t="n">
        <v>6.5</v>
      </c>
      <c r="F2014" s="0" t="n">
        <v>57</v>
      </c>
      <c r="G2014" s="5" t="n">
        <v>41471</v>
      </c>
      <c r="H2014" s="0" t="s">
        <v>3445</v>
      </c>
      <c r="I2014" s="0" t="s">
        <v>12822</v>
      </c>
      <c r="J2014" s="6" t="n">
        <v>133688</v>
      </c>
      <c r="K2014" s="0" t="s">
        <v>12823</v>
      </c>
      <c r="L2014" s="5" t="n">
        <v>41369</v>
      </c>
      <c r="M2014" s="0" t="s">
        <v>1512</v>
      </c>
      <c r="N2014" s="0" t="s">
        <v>1546</v>
      </c>
      <c r="O2014" s="0" t="s">
        <v>12824</v>
      </c>
      <c r="P2014" s="0" t="s">
        <v>12825</v>
      </c>
      <c r="Q2014" s="0" t="n">
        <f aca="false">LOOKUP(A2014,'budget_gross.tsv'!A$2:A$8468,'budget_gross.tsv'!B$2:B$8468)</f>
        <v>17000000</v>
      </c>
      <c r="R2014" s="0" t="n">
        <f aca="false">LOOKUP(A2014,'budget_gross.tsv'!A$2:A$8468,'budget_gross.tsv'!C$2:C$8468)</f>
        <v>54239856</v>
      </c>
      <c r="S2014" s="1" t="n">
        <f aca="false">R2014-Q2014</f>
        <v>37239856</v>
      </c>
      <c r="T2014" s="2" t="n">
        <f aca="false">Q2014 * 1.05</f>
        <v>17850000</v>
      </c>
      <c r="U2014" s="2" t="n">
        <f aca="false">R2014 * 1.05</f>
        <v>56951848.8</v>
      </c>
      <c r="V2014" s="2" t="n">
        <f aca="false">S2014 * 1.05</f>
        <v>39101848.8</v>
      </c>
      <c r="W2014" s="1" t="n">
        <f aca="false">R2014/Q2014</f>
        <v>3.19057976470588</v>
      </c>
      <c r="X2014" s="3" t="n">
        <v>3</v>
      </c>
    </row>
    <row r="2015" customFormat="false" ht="15" hidden="false" customHeight="false" outlineLevel="0" collapsed="false">
      <c r="A2015" s="0" t="s">
        <v>12826</v>
      </c>
      <c r="B2015" s="0" t="s">
        <v>12827</v>
      </c>
      <c r="C2015" s="0" t="s">
        <v>12828</v>
      </c>
      <c r="D2015" s="0" t="s">
        <v>9153</v>
      </c>
      <c r="E2015" s="0" t="n">
        <v>6.4</v>
      </c>
      <c r="F2015" s="0" t="n">
        <v>43</v>
      </c>
      <c r="G2015" s="5" t="n">
        <v>41443</v>
      </c>
      <c r="H2015" s="0" t="s">
        <v>3192</v>
      </c>
      <c r="I2015" s="0" t="s">
        <v>12829</v>
      </c>
      <c r="J2015" s="6" t="n">
        <v>12711</v>
      </c>
      <c r="K2015" s="0" t="s">
        <v>12830</v>
      </c>
      <c r="L2015" s="5" t="n">
        <v>41379</v>
      </c>
      <c r="M2015" s="0" t="s">
        <v>133</v>
      </c>
      <c r="N2015" s="0" t="s">
        <v>12831</v>
      </c>
      <c r="O2015" s="0" t="s">
        <v>290</v>
      </c>
      <c r="P2015" s="0" t="s">
        <v>12832</v>
      </c>
      <c r="Q2015" s="0" t="n">
        <f aca="false">LOOKUP(A2015,'budget_gross.tsv'!A$2:A$8468,'budget_gross.tsv'!B$2:B$8468)</f>
        <v>900000</v>
      </c>
      <c r="R2015" s="0" t="n">
        <f aca="false">LOOKUP(A2015,'budget_gross.tsv'!A$2:A$8468,'budget_gross.tsv'!C$2:C$8468)</f>
        <v>6643</v>
      </c>
      <c r="S2015" s="1" t="n">
        <f aca="false">R2015-Q2015</f>
        <v>-893357</v>
      </c>
      <c r="T2015" s="2" t="n">
        <f aca="false">Q2015 * 1.05</f>
        <v>945000</v>
      </c>
      <c r="U2015" s="2" t="n">
        <f aca="false">R2015 * 1.05</f>
        <v>6975.15</v>
      </c>
      <c r="V2015" s="2" t="n">
        <f aca="false">S2015 * 1.05</f>
        <v>-938024.85</v>
      </c>
      <c r="W2015" s="1" t="n">
        <f aca="false">R2015/Q2015</f>
        <v>0.00738111111111111</v>
      </c>
      <c r="X2015" s="3" t="n">
        <v>1</v>
      </c>
    </row>
    <row r="2016" customFormat="false" ht="15" hidden="false" customHeight="false" outlineLevel="0" collapsed="false">
      <c r="A2016" s="0" t="s">
        <v>12833</v>
      </c>
      <c r="B2016" s="0" t="s">
        <v>12834</v>
      </c>
      <c r="C2016" s="0" t="s">
        <v>12835</v>
      </c>
      <c r="D2016" s="0" t="s">
        <v>9153</v>
      </c>
      <c r="E2016" s="0" t="n">
        <v>5.1</v>
      </c>
      <c r="F2016" s="0" t="n">
        <v>57</v>
      </c>
      <c r="G2016" s="5" t="n">
        <v>41520</v>
      </c>
      <c r="H2016" s="0" t="s">
        <v>5677</v>
      </c>
      <c r="I2016" s="0" t="s">
        <v>12836</v>
      </c>
      <c r="J2016" s="6" t="n">
        <v>22393</v>
      </c>
      <c r="K2016" s="0" t="s">
        <v>10170</v>
      </c>
      <c r="L2016" s="5" t="n">
        <v>41382</v>
      </c>
      <c r="M2016" s="0" t="s">
        <v>133</v>
      </c>
      <c r="N2016" s="0" t="s">
        <v>4788</v>
      </c>
      <c r="O2016" s="0" t="s">
        <v>189</v>
      </c>
      <c r="P2016" s="0" t="s">
        <v>12837</v>
      </c>
      <c r="Q2016" s="0" t="n">
        <f aca="false">LOOKUP(A2016,'budget_gross.tsv'!A$2:A$8468,'budget_gross.tsv'!B$2:B$8468)</f>
        <v>2500000</v>
      </c>
      <c r="R2016" s="0" t="n">
        <f aca="false">LOOKUP(A2016,'budget_gross.tsv'!A$2:A$8468,'budget_gross.tsv'!C$2:C$8468)</f>
        <v>1163508</v>
      </c>
      <c r="S2016" s="1" t="n">
        <f aca="false">R2016-Q2016</f>
        <v>-1336492</v>
      </c>
      <c r="T2016" s="2" t="n">
        <f aca="false">Q2016 * 1.05</f>
        <v>2625000</v>
      </c>
      <c r="U2016" s="2" t="n">
        <f aca="false">R2016 * 1.05</f>
        <v>1221683.4</v>
      </c>
      <c r="V2016" s="2" t="n">
        <f aca="false">S2016 * 1.05</f>
        <v>-1403316.6</v>
      </c>
      <c r="W2016" s="1" t="n">
        <f aca="false">R2016/Q2016</f>
        <v>0.4654032</v>
      </c>
      <c r="X2016" s="3" t="n">
        <v>1</v>
      </c>
    </row>
    <row r="2017" customFormat="false" ht="15" hidden="false" customHeight="false" outlineLevel="0" collapsed="false">
      <c r="A2017" s="0" t="s">
        <v>12838</v>
      </c>
      <c r="B2017" s="0" t="s">
        <v>12839</v>
      </c>
      <c r="C2017" s="0" t="s">
        <v>12840</v>
      </c>
      <c r="D2017" s="0" t="s">
        <v>9153</v>
      </c>
      <c r="E2017" s="0" t="n">
        <v>5.7</v>
      </c>
      <c r="F2017" s="0" t="n">
        <v>57</v>
      </c>
      <c r="G2017" s="5" t="n">
        <v>41485</v>
      </c>
      <c r="H2017" s="0" t="s">
        <v>12841</v>
      </c>
      <c r="I2017" s="0" t="s">
        <v>12842</v>
      </c>
      <c r="J2017" s="0" t="n">
        <v>960</v>
      </c>
      <c r="K2017" s="0" t="s">
        <v>12843</v>
      </c>
      <c r="L2017" s="5" t="n">
        <v>41383</v>
      </c>
      <c r="M2017" s="0" t="s">
        <v>649</v>
      </c>
      <c r="N2017" s="0" t="s">
        <v>1460</v>
      </c>
      <c r="O2017" s="0" t="s">
        <v>1637</v>
      </c>
      <c r="Q2017" s="0" t="n">
        <f aca="false">LOOKUP(A2017,'budget_gross.tsv'!A$2:A$8468,'budget_gross.tsv'!B$2:B$8468)</f>
        <v>427000</v>
      </c>
      <c r="R2017" s="0" t="n">
        <f aca="false">LOOKUP(A2017,'budget_gross.tsv'!A$2:A$8468,'budget_gross.tsv'!C$2:C$8468)</f>
        <v>2833383</v>
      </c>
      <c r="S2017" s="1" t="n">
        <f aca="false">R2017-Q2017</f>
        <v>2406383</v>
      </c>
      <c r="T2017" s="2" t="n">
        <f aca="false">Q2017 * 1.05</f>
        <v>448350</v>
      </c>
      <c r="U2017" s="2" t="n">
        <f aca="false">R2017 * 1.05</f>
        <v>2975052.15</v>
      </c>
      <c r="V2017" s="2" t="n">
        <f aca="false">S2017 * 1.05</f>
        <v>2526702.15</v>
      </c>
      <c r="W2017" s="1" t="n">
        <f aca="false">R2017/Q2017</f>
        <v>6.63555737704918</v>
      </c>
      <c r="X2017" s="3" t="n">
        <v>4</v>
      </c>
    </row>
    <row r="2018" customFormat="false" ht="15" hidden="false" customHeight="false" outlineLevel="0" collapsed="false">
      <c r="A2018" s="0" t="s">
        <v>12844</v>
      </c>
      <c r="B2018" s="0" t="s">
        <v>12845</v>
      </c>
      <c r="C2018" s="0" t="s">
        <v>12846</v>
      </c>
      <c r="D2018" s="0" t="s">
        <v>9153</v>
      </c>
      <c r="E2018" s="0" t="n">
        <v>7.3</v>
      </c>
      <c r="F2018" s="0" t="n">
        <v>68</v>
      </c>
      <c r="G2018" s="5" t="n">
        <v>41478</v>
      </c>
      <c r="H2018" s="0" t="s">
        <v>1432</v>
      </c>
      <c r="I2018" s="0" t="s">
        <v>12847</v>
      </c>
      <c r="J2018" s="6" t="n">
        <v>200510</v>
      </c>
      <c r="K2018" s="0" t="s">
        <v>8761</v>
      </c>
      <c r="L2018" s="5" t="n">
        <v>41383</v>
      </c>
      <c r="M2018" s="0" t="s">
        <v>1713</v>
      </c>
      <c r="N2018" s="0" t="s">
        <v>4949</v>
      </c>
      <c r="O2018" s="0" t="s">
        <v>5574</v>
      </c>
      <c r="P2018" s="0" t="s">
        <v>12848</v>
      </c>
      <c r="Q2018" s="0" t="n">
        <f aca="false">LOOKUP(A2018,'budget_gross.tsv'!A$2:A$8468,'budget_gross.tsv'!B$2:B$8468)</f>
        <v>15000000</v>
      </c>
      <c r="R2018" s="0" t="n">
        <f aca="false">LOOKUP(A2018,'budget_gross.tsv'!A$2:A$8468,'budget_gross.tsv'!C$2:C$8468)</f>
        <v>21383298</v>
      </c>
      <c r="S2018" s="1" t="n">
        <f aca="false">R2018-Q2018</f>
        <v>6383298</v>
      </c>
      <c r="T2018" s="2" t="n">
        <f aca="false">Q2018 * 1.05</f>
        <v>15750000</v>
      </c>
      <c r="U2018" s="2" t="n">
        <f aca="false">R2018 * 1.05</f>
        <v>22452462.9</v>
      </c>
      <c r="V2018" s="2" t="n">
        <f aca="false">S2018 * 1.05</f>
        <v>6702462.9</v>
      </c>
      <c r="W2018" s="1" t="n">
        <f aca="false">R2018/Q2018</f>
        <v>1.4255532</v>
      </c>
      <c r="X2018" s="3" t="n">
        <v>2</v>
      </c>
    </row>
    <row r="2019" customFormat="false" ht="15" hidden="false" customHeight="false" outlineLevel="0" collapsed="false">
      <c r="A2019" s="0" t="s">
        <v>12849</v>
      </c>
      <c r="B2019" s="0" t="s">
        <v>12850</v>
      </c>
      <c r="C2019" s="0" t="s">
        <v>12851</v>
      </c>
      <c r="D2019" s="0" t="s">
        <v>9153</v>
      </c>
      <c r="E2019" s="0" t="n">
        <v>6.9</v>
      </c>
      <c r="F2019" s="0" t="s">
        <v>28</v>
      </c>
      <c r="G2019" s="5" t="n">
        <v>41694</v>
      </c>
      <c r="H2019" s="0" t="s">
        <v>12852</v>
      </c>
      <c r="I2019" s="0" t="s">
        <v>12853</v>
      </c>
      <c r="J2019" s="0" t="n">
        <v>72</v>
      </c>
      <c r="K2019" s="0" t="s">
        <v>12854</v>
      </c>
      <c r="L2019" s="5" t="n">
        <v>41383</v>
      </c>
      <c r="M2019" s="0" t="s">
        <v>427</v>
      </c>
      <c r="N2019" s="0" t="s">
        <v>1280</v>
      </c>
      <c r="O2019" s="0" t="s">
        <v>28</v>
      </c>
      <c r="P2019" s="0" t="s">
        <v>12855</v>
      </c>
      <c r="Q2019" s="0" t="n">
        <f aca="false">LOOKUP(A2019,'budget_gross.tsv'!A$2:A$8468,'budget_gross.tsv'!B$2:B$8468)</f>
        <v>1000000</v>
      </c>
      <c r="R2019" s="0" t="n">
        <f aca="false">LOOKUP(A2019,'budget_gross.tsv'!A$2:A$8468,'budget_gross.tsv'!C$2:C$8468)</f>
        <v>41537</v>
      </c>
      <c r="S2019" s="1" t="n">
        <f aca="false">R2019-Q2019</f>
        <v>-958463</v>
      </c>
      <c r="T2019" s="2" t="n">
        <f aca="false">Q2019 * 1.05</f>
        <v>1050000</v>
      </c>
      <c r="U2019" s="2" t="n">
        <f aca="false">R2019 * 1.05</f>
        <v>43613.85</v>
      </c>
      <c r="V2019" s="2" t="n">
        <f aca="false">S2019 * 1.05</f>
        <v>-1006386.15</v>
      </c>
      <c r="W2019" s="1" t="n">
        <f aca="false">R2019/Q2019</f>
        <v>0.041537</v>
      </c>
      <c r="X2019" s="3" t="n">
        <v>1</v>
      </c>
    </row>
    <row r="2020" customFormat="false" ht="15" hidden="false" customHeight="false" outlineLevel="0" collapsed="false">
      <c r="A2020" s="0" t="s">
        <v>12856</v>
      </c>
      <c r="B2020" s="0" t="s">
        <v>12857</v>
      </c>
      <c r="C2020" s="0" t="s">
        <v>12858</v>
      </c>
      <c r="D2020" s="0" t="s">
        <v>9153</v>
      </c>
      <c r="E2020" s="0" t="n">
        <v>6.4</v>
      </c>
      <c r="F2020" s="0" t="n">
        <v>57</v>
      </c>
      <c r="G2020" s="5" t="n">
        <v>41499</v>
      </c>
      <c r="H2020" s="0" t="s">
        <v>2987</v>
      </c>
      <c r="I2020" s="0" t="s">
        <v>12859</v>
      </c>
      <c r="J2020" s="6" t="n">
        <v>27801</v>
      </c>
      <c r="K2020" s="0" t="s">
        <v>4245</v>
      </c>
      <c r="L2020" s="5" t="n">
        <v>41390</v>
      </c>
      <c r="M2020" s="0" t="s">
        <v>1987</v>
      </c>
      <c r="N2020" s="0" t="s">
        <v>1525</v>
      </c>
      <c r="O2020" s="0" t="s">
        <v>265</v>
      </c>
      <c r="P2020" s="0" t="s">
        <v>12860</v>
      </c>
      <c r="Q2020" s="0" t="n">
        <f aca="false">LOOKUP(A2020,'budget_gross.tsv'!A$2:A$8468,'budget_gross.tsv'!B$2:B$8468)</f>
        <v>2000000</v>
      </c>
      <c r="R2020" s="0" t="n">
        <f aca="false">LOOKUP(A2020,'budget_gross.tsv'!A$2:A$8468,'budget_gross.tsv'!C$2:C$8468)</f>
        <v>5132442</v>
      </c>
      <c r="S2020" s="1" t="n">
        <f aca="false">R2020-Q2020</f>
        <v>3132442</v>
      </c>
      <c r="T2020" s="2" t="n">
        <f aca="false">Q2020 * 1.05</f>
        <v>2100000</v>
      </c>
      <c r="U2020" s="2" t="n">
        <f aca="false">R2020 * 1.05</f>
        <v>5389064.1</v>
      </c>
      <c r="V2020" s="2" t="n">
        <f aca="false">S2020 * 1.05</f>
        <v>3289064.1</v>
      </c>
      <c r="W2020" s="1" t="n">
        <f aca="false">R2020/Q2020</f>
        <v>2.566221</v>
      </c>
      <c r="X2020" s="3" t="n">
        <v>3</v>
      </c>
    </row>
    <row r="2021" customFormat="false" ht="15" hidden="false" customHeight="false" outlineLevel="0" collapsed="false">
      <c r="A2021" s="0" t="s">
        <v>12861</v>
      </c>
      <c r="B2021" s="0" t="s">
        <v>12862</v>
      </c>
      <c r="C2021" s="0" t="s">
        <v>12863</v>
      </c>
      <c r="D2021" s="0" t="s">
        <v>9153</v>
      </c>
      <c r="E2021" s="0" t="n">
        <v>6.5</v>
      </c>
      <c r="F2021" s="0" t="n">
        <v>45</v>
      </c>
      <c r="G2021" s="5" t="n">
        <v>41513</v>
      </c>
      <c r="H2021" s="0" t="s">
        <v>2489</v>
      </c>
      <c r="I2021" s="0" t="s">
        <v>12864</v>
      </c>
      <c r="J2021" s="6" t="n">
        <v>169004</v>
      </c>
      <c r="K2021" s="0" t="s">
        <v>5659</v>
      </c>
      <c r="L2021" s="5" t="n">
        <v>41390</v>
      </c>
      <c r="M2021" s="0" t="s">
        <v>625</v>
      </c>
      <c r="N2021" s="0" t="s">
        <v>729</v>
      </c>
      <c r="O2021" s="0" t="s">
        <v>537</v>
      </c>
      <c r="P2021" s="0" t="s">
        <v>12865</v>
      </c>
      <c r="Q2021" s="0" t="n">
        <f aca="false">LOOKUP(A2021,'budget_gross.tsv'!A$2:A$8468,'budget_gross.tsv'!B$2:B$8468)</f>
        <v>26000000</v>
      </c>
      <c r="R2021" s="0" t="n">
        <f aca="false">LOOKUP(A2021,'budget_gross.tsv'!A$2:A$8468,'budget_gross.tsv'!C$2:C$8468)</f>
        <v>49875291</v>
      </c>
      <c r="S2021" s="1" t="n">
        <f aca="false">R2021-Q2021</f>
        <v>23875291</v>
      </c>
      <c r="T2021" s="2" t="n">
        <f aca="false">Q2021 * 1.05</f>
        <v>27300000</v>
      </c>
      <c r="U2021" s="2" t="n">
        <f aca="false">R2021 * 1.05</f>
        <v>52369055.55</v>
      </c>
      <c r="V2021" s="2" t="n">
        <f aca="false">S2021 * 1.05</f>
        <v>25069055.55</v>
      </c>
      <c r="W2021" s="1" t="n">
        <f aca="false">R2021/Q2021</f>
        <v>1.91828042307692</v>
      </c>
      <c r="X2021" s="3" t="n">
        <v>2</v>
      </c>
    </row>
    <row r="2022" customFormat="false" ht="15" hidden="false" customHeight="false" outlineLevel="0" collapsed="false">
      <c r="A2022" s="0" t="s">
        <v>12866</v>
      </c>
      <c r="B2022" s="0" t="s">
        <v>12867</v>
      </c>
      <c r="C2022" s="0" t="s">
        <v>12868</v>
      </c>
      <c r="D2022" s="0" t="s">
        <v>9153</v>
      </c>
      <c r="E2022" s="0" t="n">
        <v>5.6</v>
      </c>
      <c r="F2022" s="0" t="n">
        <v>28</v>
      </c>
      <c r="G2022" s="5" t="n">
        <v>41499</v>
      </c>
      <c r="H2022" s="0" t="s">
        <v>2878</v>
      </c>
      <c r="I2022" s="0" t="s">
        <v>12869</v>
      </c>
      <c r="J2022" s="6" t="n">
        <v>39673</v>
      </c>
      <c r="K2022" s="0" t="s">
        <v>12870</v>
      </c>
      <c r="L2022" s="5" t="n">
        <v>41390</v>
      </c>
      <c r="M2022" s="0" t="s">
        <v>223</v>
      </c>
      <c r="N2022" s="0" t="s">
        <v>437</v>
      </c>
      <c r="O2022" s="0" t="s">
        <v>290</v>
      </c>
      <c r="P2022" s="0" t="s">
        <v>12871</v>
      </c>
      <c r="Q2022" s="0" t="n">
        <f aca="false">LOOKUP(A2022,'budget_gross.tsv'!A$2:A$8468,'budget_gross.tsv'!B$2:B$8468)</f>
        <v>35000000</v>
      </c>
      <c r="R2022" s="0" t="n">
        <f aca="false">LOOKUP(A2022,'budget_gross.tsv'!A$2:A$8468,'budget_gross.tsv'!C$2:C$8468)</f>
        <v>21784432</v>
      </c>
      <c r="S2022" s="1" t="n">
        <f aca="false">R2022-Q2022</f>
        <v>-13215568</v>
      </c>
      <c r="T2022" s="2" t="n">
        <f aca="false">Q2022 * 1.05</f>
        <v>36750000</v>
      </c>
      <c r="U2022" s="2" t="n">
        <f aca="false">R2022 * 1.05</f>
        <v>22873653.6</v>
      </c>
      <c r="V2022" s="2" t="n">
        <f aca="false">S2022 * 1.05</f>
        <v>-13876346.4</v>
      </c>
      <c r="W2022" s="1" t="n">
        <f aca="false">R2022/Q2022</f>
        <v>0.622412342857143</v>
      </c>
      <c r="X2022" s="3" t="n">
        <v>1</v>
      </c>
    </row>
    <row r="2023" customFormat="false" ht="15" hidden="false" customHeight="false" outlineLevel="0" collapsed="false">
      <c r="A2023" s="0" t="s">
        <v>12872</v>
      </c>
      <c r="B2023" s="0" t="s">
        <v>12873</v>
      </c>
      <c r="C2023" s="0" t="s">
        <v>12874</v>
      </c>
      <c r="D2023" s="0" t="s">
        <v>9153</v>
      </c>
      <c r="E2023" s="0" t="n">
        <v>5.7</v>
      </c>
      <c r="F2023" s="0" t="s">
        <v>28</v>
      </c>
      <c r="G2023" s="5" t="n">
        <v>41583</v>
      </c>
      <c r="H2023" s="0" t="s">
        <v>3192</v>
      </c>
      <c r="I2023" s="0" t="s">
        <v>12875</v>
      </c>
      <c r="J2023" s="6" t="n">
        <v>9609</v>
      </c>
      <c r="K2023" s="0" t="s">
        <v>12876</v>
      </c>
      <c r="L2023" s="5" t="n">
        <v>41395</v>
      </c>
      <c r="M2023" s="0" t="s">
        <v>427</v>
      </c>
      <c r="N2023" s="0" t="s">
        <v>437</v>
      </c>
      <c r="O2023" s="0" t="s">
        <v>28</v>
      </c>
      <c r="P2023" s="0" t="s">
        <v>12877</v>
      </c>
      <c r="Q2023" s="0" t="n">
        <f aca="false">LOOKUP(A2023,'budget_gross.tsv'!A$2:A$8468,'budget_gross.tsv'!B$2:B$8468)</f>
        <v>2500000</v>
      </c>
      <c r="R2023" s="0" t="n">
        <f aca="false">LOOKUP(A2023,'budget_gross.tsv'!A$2:A$8468,'budget_gross.tsv'!C$2:C$8468)</f>
        <v>656</v>
      </c>
      <c r="S2023" s="1" t="n">
        <f aca="false">R2023-Q2023</f>
        <v>-2499344</v>
      </c>
      <c r="T2023" s="2" t="n">
        <f aca="false">Q2023 * 1.05</f>
        <v>2625000</v>
      </c>
      <c r="U2023" s="2" t="n">
        <f aca="false">R2023 * 1.05</f>
        <v>688.8</v>
      </c>
      <c r="V2023" s="2" t="n">
        <f aca="false">S2023 * 1.05</f>
        <v>-2624311.2</v>
      </c>
      <c r="W2023" s="1" t="n">
        <f aca="false">R2023/Q2023</f>
        <v>0.0002624</v>
      </c>
      <c r="X2023" s="3" t="n">
        <v>1</v>
      </c>
    </row>
    <row r="2024" customFormat="false" ht="15" hidden="false" customHeight="false" outlineLevel="0" collapsed="false">
      <c r="A2024" s="0" t="s">
        <v>12878</v>
      </c>
      <c r="B2024" s="0" t="s">
        <v>12879</v>
      </c>
      <c r="C2024" s="0" t="s">
        <v>12880</v>
      </c>
      <c r="D2024" s="0" t="s">
        <v>9153</v>
      </c>
      <c r="E2024" s="0" t="n">
        <v>6.9</v>
      </c>
      <c r="F2024" s="0" t="n">
        <v>60</v>
      </c>
      <c r="G2024" s="5" t="n">
        <v>41520</v>
      </c>
      <c r="H2024" s="0" t="s">
        <v>7886</v>
      </c>
      <c r="I2024" s="0" t="s">
        <v>12881</v>
      </c>
      <c r="J2024" s="6" t="n">
        <v>59905</v>
      </c>
      <c r="K2024" s="0" t="s">
        <v>12882</v>
      </c>
      <c r="L2024" s="5" t="n">
        <v>41396</v>
      </c>
      <c r="M2024" s="0" t="s">
        <v>232</v>
      </c>
      <c r="N2024" s="0" t="s">
        <v>848</v>
      </c>
      <c r="O2024" s="0" t="s">
        <v>698</v>
      </c>
      <c r="P2024" s="0" t="s">
        <v>12883</v>
      </c>
      <c r="Q2024" s="0" t="n">
        <f aca="false">LOOKUP(A2024,'budget_gross.tsv'!A$2:A$8468,'budget_gross.tsv'!B$2:B$8468)</f>
        <v>10000000</v>
      </c>
      <c r="R2024" s="0" t="n">
        <f aca="false">LOOKUP(A2024,'budget_gross.tsv'!A$2:A$8468,'budget_gross.tsv'!C$2:C$8468)</f>
        <v>1939441</v>
      </c>
      <c r="S2024" s="1" t="n">
        <f aca="false">R2024-Q2024</f>
        <v>-8060559</v>
      </c>
      <c r="T2024" s="2" t="n">
        <f aca="false">Q2024 * 1.05</f>
        <v>10500000</v>
      </c>
      <c r="U2024" s="2" t="n">
        <f aca="false">R2024 * 1.05</f>
        <v>2036413.05</v>
      </c>
      <c r="V2024" s="2" t="n">
        <f aca="false">S2024 * 1.05</f>
        <v>-8463586.95</v>
      </c>
      <c r="W2024" s="1" t="n">
        <f aca="false">R2024/Q2024</f>
        <v>0.1939441</v>
      </c>
      <c r="X2024" s="3" t="n">
        <v>1</v>
      </c>
    </row>
    <row r="2025" customFormat="false" ht="15" hidden="false" customHeight="false" outlineLevel="0" collapsed="false">
      <c r="A2025" s="0" t="s">
        <v>12884</v>
      </c>
      <c r="B2025" s="0" t="s">
        <v>12885</v>
      </c>
      <c r="C2025" s="0" t="s">
        <v>12886</v>
      </c>
      <c r="D2025" s="0" t="s">
        <v>9153</v>
      </c>
      <c r="E2025" s="0" t="n">
        <v>5.7</v>
      </c>
      <c r="F2025" s="0" t="n">
        <v>37</v>
      </c>
      <c r="G2025" s="5" t="n">
        <v>41569</v>
      </c>
      <c r="H2025" s="0" t="s">
        <v>7411</v>
      </c>
      <c r="I2025" s="0" t="s">
        <v>12887</v>
      </c>
      <c r="J2025" s="6" t="n">
        <v>91106</v>
      </c>
      <c r="K2025" s="0" t="s">
        <v>12024</v>
      </c>
      <c r="L2025" s="5" t="n">
        <v>41416</v>
      </c>
      <c r="M2025" s="0" t="s">
        <v>427</v>
      </c>
      <c r="N2025" s="0" t="s">
        <v>1700</v>
      </c>
      <c r="O2025" s="0" t="s">
        <v>12888</v>
      </c>
      <c r="P2025" s="0" t="s">
        <v>12889</v>
      </c>
      <c r="Q2025" s="0" t="n">
        <f aca="false">LOOKUP(A2025,'budget_gross.tsv'!A$2:A$8468,'budget_gross.tsv'!B$2:B$8468)</f>
        <v>4800000</v>
      </c>
      <c r="R2025" s="0" t="n">
        <f aca="false">LOOKUP(A2025,'budget_gross.tsv'!A$2:A$8468,'budget_gross.tsv'!C$2:C$8468)</f>
        <v>778565</v>
      </c>
      <c r="S2025" s="1" t="n">
        <f aca="false">R2025-Q2025</f>
        <v>-4021435</v>
      </c>
      <c r="T2025" s="2" t="n">
        <f aca="false">Q2025 * 1.05</f>
        <v>5040000</v>
      </c>
      <c r="U2025" s="2" t="n">
        <f aca="false">R2025 * 1.05</f>
        <v>817493.25</v>
      </c>
      <c r="V2025" s="2" t="n">
        <f aca="false">S2025 * 1.05</f>
        <v>-4222506.75</v>
      </c>
      <c r="W2025" s="1" t="n">
        <f aca="false">R2025/Q2025</f>
        <v>0.162201041666667</v>
      </c>
      <c r="X2025" s="3" t="n">
        <v>1</v>
      </c>
    </row>
    <row r="2026" customFormat="false" ht="15" hidden="false" customHeight="false" outlineLevel="0" collapsed="false">
      <c r="A2026" s="0" t="s">
        <v>12890</v>
      </c>
      <c r="B2026" s="0" t="s">
        <v>12891</v>
      </c>
      <c r="C2026" s="0" t="s">
        <v>12892</v>
      </c>
      <c r="D2026" s="0" t="s">
        <v>9153</v>
      </c>
      <c r="E2026" s="0" t="n">
        <v>5.9</v>
      </c>
      <c r="F2026" s="0" t="n">
        <v>30</v>
      </c>
      <c r="G2026" s="5" t="n">
        <v>41555</v>
      </c>
      <c r="H2026" s="0" t="s">
        <v>2273</v>
      </c>
      <c r="I2026" s="0" t="s">
        <v>10994</v>
      </c>
      <c r="J2026" s="6" t="n">
        <v>240183</v>
      </c>
      <c r="K2026" s="0" t="s">
        <v>9507</v>
      </c>
      <c r="L2026" s="5" t="n">
        <v>41417</v>
      </c>
      <c r="M2026" s="0" t="s">
        <v>249</v>
      </c>
      <c r="N2026" s="0" t="s">
        <v>657</v>
      </c>
      <c r="O2026" s="0" t="s">
        <v>198</v>
      </c>
      <c r="P2026" s="0" t="s">
        <v>12893</v>
      </c>
      <c r="Q2026" s="0" t="n">
        <f aca="false">LOOKUP(A2026,'budget_gross.tsv'!A$2:A$8468,'budget_gross.tsv'!B$2:B$8468)</f>
        <v>103000000</v>
      </c>
      <c r="R2026" s="0" t="n">
        <f aca="false">LOOKUP(A2026,'budget_gross.tsv'!A$2:A$8468,'budget_gross.tsv'!C$2:C$8468)</f>
        <v>112200072</v>
      </c>
      <c r="S2026" s="1" t="n">
        <f aca="false">R2026-Q2026</f>
        <v>9200072</v>
      </c>
      <c r="T2026" s="2" t="n">
        <f aca="false">Q2026 * 1.05</f>
        <v>108150000</v>
      </c>
      <c r="U2026" s="2" t="n">
        <f aca="false">R2026 * 1.05</f>
        <v>117810075.6</v>
      </c>
      <c r="V2026" s="2" t="n">
        <f aca="false">S2026 * 1.05</f>
        <v>9660075.6</v>
      </c>
      <c r="W2026" s="1" t="n">
        <f aca="false">R2026/Q2026</f>
        <v>1.08932108737864</v>
      </c>
      <c r="X2026" s="3" t="n">
        <v>2</v>
      </c>
    </row>
    <row r="2027" customFormat="false" ht="15" hidden="false" customHeight="false" outlineLevel="0" collapsed="false">
      <c r="A2027" s="0" t="s">
        <v>12894</v>
      </c>
      <c r="B2027" s="0" t="s">
        <v>12895</v>
      </c>
      <c r="C2027" s="0" t="s">
        <v>12896</v>
      </c>
      <c r="D2027" s="0" t="s">
        <v>9153</v>
      </c>
      <c r="E2027" s="0" t="n">
        <v>6.1</v>
      </c>
      <c r="F2027" s="0" t="n">
        <v>43</v>
      </c>
      <c r="G2027" s="5" t="n">
        <v>41597</v>
      </c>
      <c r="H2027" s="0" t="s">
        <v>12897</v>
      </c>
      <c r="I2027" s="0" t="s">
        <v>12898</v>
      </c>
      <c r="J2027" s="6" t="n">
        <v>9984</v>
      </c>
      <c r="K2027" s="0" t="s">
        <v>12899</v>
      </c>
      <c r="L2027" s="5" t="n">
        <v>41431</v>
      </c>
      <c r="M2027" s="0" t="s">
        <v>305</v>
      </c>
      <c r="N2027" s="0" t="s">
        <v>634</v>
      </c>
      <c r="O2027" s="0" t="s">
        <v>28</v>
      </c>
      <c r="P2027" s="0" t="s">
        <v>12900</v>
      </c>
      <c r="Q2027" s="0" t="n">
        <f aca="false">LOOKUP(A2027,'budget_gross.tsv'!A$2:A$8468,'budget_gross.tsv'!B$2:B$8468)</f>
        <v>8000000</v>
      </c>
      <c r="R2027" s="0" t="n">
        <f aca="false">LOOKUP(A2027,'budget_gross.tsv'!A$2:A$8468,'budget_gross.tsv'!C$2:C$8468)</f>
        <v>17186</v>
      </c>
      <c r="S2027" s="1" t="n">
        <f aca="false">R2027-Q2027</f>
        <v>-7982814</v>
      </c>
      <c r="T2027" s="2" t="n">
        <f aca="false">Q2027 * 1.05</f>
        <v>8400000</v>
      </c>
      <c r="U2027" s="2" t="n">
        <f aca="false">R2027 * 1.05</f>
        <v>18045.3</v>
      </c>
      <c r="V2027" s="2" t="n">
        <f aca="false">S2027 * 1.05</f>
        <v>-8381954.7</v>
      </c>
      <c r="W2027" s="1" t="n">
        <f aca="false">R2027/Q2027</f>
        <v>0.00214825</v>
      </c>
      <c r="X2027" s="3" t="n">
        <v>1</v>
      </c>
    </row>
    <row r="2028" customFormat="false" ht="15" hidden="false" customHeight="false" outlineLevel="0" collapsed="false">
      <c r="A2028" s="0" t="s">
        <v>12901</v>
      </c>
      <c r="B2028" s="0" t="s">
        <v>12902</v>
      </c>
      <c r="C2028" s="0" t="s">
        <v>12903</v>
      </c>
      <c r="D2028" s="0" t="s">
        <v>9153</v>
      </c>
      <c r="E2028" s="0" t="n">
        <v>5.7</v>
      </c>
      <c r="F2028" s="0" t="n">
        <v>41</v>
      </c>
      <c r="G2028" s="5" t="n">
        <v>41555</v>
      </c>
      <c r="H2028" s="0" t="s">
        <v>86</v>
      </c>
      <c r="I2028" s="0" t="s">
        <v>12904</v>
      </c>
      <c r="J2028" s="6" t="n">
        <v>155490</v>
      </c>
      <c r="K2028" s="0" t="s">
        <v>12905</v>
      </c>
      <c r="L2028" s="5" t="n">
        <v>41432</v>
      </c>
      <c r="M2028" s="0" t="s">
        <v>107</v>
      </c>
      <c r="N2028" s="0" t="s">
        <v>7214</v>
      </c>
      <c r="O2028" s="0" t="s">
        <v>959</v>
      </c>
      <c r="P2028" s="0" t="s">
        <v>12906</v>
      </c>
      <c r="Q2028" s="0" t="n">
        <f aca="false">LOOKUP(A2028,'budget_gross.tsv'!A$2:A$8468,'budget_gross.tsv'!B$2:B$8468)</f>
        <v>3000000</v>
      </c>
      <c r="R2028" s="0" t="n">
        <f aca="false">LOOKUP(A2028,'budget_gross.tsv'!A$2:A$8468,'budget_gross.tsv'!C$2:C$8468)</f>
        <v>64473115</v>
      </c>
      <c r="S2028" s="1" t="n">
        <f aca="false">R2028-Q2028</f>
        <v>61473115</v>
      </c>
      <c r="T2028" s="2" t="n">
        <f aca="false">Q2028 * 1.05</f>
        <v>3150000</v>
      </c>
      <c r="U2028" s="2" t="n">
        <f aca="false">R2028 * 1.05</f>
        <v>67696770.75</v>
      </c>
      <c r="V2028" s="2" t="n">
        <f aca="false">S2028 * 1.05</f>
        <v>64546770.75</v>
      </c>
      <c r="W2028" s="1" t="n">
        <f aca="false">R2028/Q2028</f>
        <v>21.4910383333333</v>
      </c>
      <c r="X2028" s="3" t="n">
        <v>4</v>
      </c>
    </row>
    <row r="2029" customFormat="false" ht="15" hidden="false" customHeight="false" outlineLevel="0" collapsed="false">
      <c r="A2029" s="0" t="s">
        <v>12907</v>
      </c>
      <c r="B2029" s="0" t="s">
        <v>12908</v>
      </c>
      <c r="C2029" s="0" t="s">
        <v>12909</v>
      </c>
      <c r="D2029" s="0" t="s">
        <v>9153</v>
      </c>
      <c r="E2029" s="0" t="n">
        <v>5.9</v>
      </c>
      <c r="F2029" s="0" t="n">
        <v>60</v>
      </c>
      <c r="G2029" s="5" t="n">
        <v>41527</v>
      </c>
      <c r="H2029" s="0" t="s">
        <v>7838</v>
      </c>
      <c r="I2029" s="0" t="s">
        <v>12910</v>
      </c>
      <c r="J2029" s="6" t="n">
        <v>4589</v>
      </c>
      <c r="K2029" s="0" t="s">
        <v>12911</v>
      </c>
      <c r="L2029" s="5" t="n">
        <v>41432</v>
      </c>
      <c r="M2029" s="0" t="s">
        <v>223</v>
      </c>
      <c r="N2029" s="0" t="s">
        <v>3649</v>
      </c>
      <c r="O2029" s="0" t="s">
        <v>10505</v>
      </c>
      <c r="P2029" s="0" t="s">
        <v>12912</v>
      </c>
      <c r="Q2029" s="0" t="n">
        <f aca="false">LOOKUP(A2029,'budget_gross.tsv'!A$2:A$8468,'budget_gross.tsv'!B$2:B$8468)</f>
        <v>2500000</v>
      </c>
      <c r="R2029" s="0" t="n">
        <f aca="false">LOOKUP(A2029,'budget_gross.tsv'!A$2:A$8468,'budget_gross.tsv'!C$2:C$8468)</f>
        <v>45267</v>
      </c>
      <c r="S2029" s="1" t="n">
        <f aca="false">R2029-Q2029</f>
        <v>-2454733</v>
      </c>
      <c r="T2029" s="2" t="n">
        <f aca="false">Q2029 * 1.05</f>
        <v>2625000</v>
      </c>
      <c r="U2029" s="2" t="n">
        <f aca="false">R2029 * 1.05</f>
        <v>47530.35</v>
      </c>
      <c r="V2029" s="2" t="n">
        <f aca="false">S2029 * 1.05</f>
        <v>-2577469.65</v>
      </c>
      <c r="W2029" s="1" t="n">
        <f aca="false">R2029/Q2029</f>
        <v>0.0181068</v>
      </c>
      <c r="X2029" s="3" t="n">
        <v>1</v>
      </c>
    </row>
    <row r="2030" customFormat="false" ht="15" hidden="false" customHeight="false" outlineLevel="0" collapsed="false">
      <c r="A2030" s="0" t="s">
        <v>12913</v>
      </c>
      <c r="B2030" s="0" t="s">
        <v>12914</v>
      </c>
      <c r="C2030" s="0" t="s">
        <v>12915</v>
      </c>
      <c r="D2030" s="0" t="s">
        <v>9153</v>
      </c>
      <c r="E2030" s="0" t="n">
        <v>6.5</v>
      </c>
      <c r="F2030" s="0" t="n">
        <v>57</v>
      </c>
      <c r="G2030" s="5" t="n">
        <v>41429</v>
      </c>
      <c r="H2030" s="0" t="s">
        <v>12253</v>
      </c>
      <c r="I2030" s="0" t="s">
        <v>12916</v>
      </c>
      <c r="J2030" s="6" t="n">
        <v>8992</v>
      </c>
      <c r="K2030" s="0" t="s">
        <v>12917</v>
      </c>
      <c r="L2030" s="5" t="n">
        <v>41432</v>
      </c>
      <c r="M2030" s="0" t="s">
        <v>305</v>
      </c>
      <c r="N2030" s="0" t="s">
        <v>356</v>
      </c>
      <c r="O2030" s="0" t="s">
        <v>502</v>
      </c>
      <c r="P2030" s="0" t="s">
        <v>12918</v>
      </c>
      <c r="Q2030" s="0" t="n">
        <f aca="false">LOOKUP(A2030,'budget_gross.tsv'!A$2:A$8468,'budget_gross.tsv'!B$2:B$8468)</f>
        <v>3000000</v>
      </c>
      <c r="R2030" s="0" t="n">
        <f aca="false">LOOKUP(A2030,'budget_gross.tsv'!A$2:A$8468,'budget_gross.tsv'!C$2:C$8468)</f>
        <v>38100</v>
      </c>
      <c r="S2030" s="1" t="n">
        <f aca="false">R2030-Q2030</f>
        <v>-2961900</v>
      </c>
      <c r="T2030" s="2" t="n">
        <f aca="false">Q2030 * 1.05</f>
        <v>3150000</v>
      </c>
      <c r="U2030" s="2" t="n">
        <f aca="false">R2030 * 1.05</f>
        <v>40005</v>
      </c>
      <c r="V2030" s="2" t="n">
        <f aca="false">S2030 * 1.05</f>
        <v>-3109995</v>
      </c>
      <c r="W2030" s="1" t="n">
        <f aca="false">R2030/Q2030</f>
        <v>0.0127</v>
      </c>
      <c r="X2030" s="3" t="n">
        <v>1</v>
      </c>
    </row>
    <row r="2031" customFormat="false" ht="15" hidden="false" customHeight="false" outlineLevel="0" collapsed="false">
      <c r="A2031" s="0" t="s">
        <v>12919</v>
      </c>
      <c r="B2031" s="0" t="s">
        <v>12920</v>
      </c>
      <c r="C2031" s="0" t="s">
        <v>12921</v>
      </c>
      <c r="D2031" s="0" t="s">
        <v>9153</v>
      </c>
      <c r="E2031" s="0" t="n">
        <v>6.6</v>
      </c>
      <c r="F2031" s="0" t="n">
        <v>67</v>
      </c>
      <c r="G2031" s="5" t="n">
        <v>41548</v>
      </c>
      <c r="H2031" s="0" t="s">
        <v>1397</v>
      </c>
      <c r="I2031" s="0" t="s">
        <v>12922</v>
      </c>
      <c r="J2031" s="6" t="n">
        <v>328268</v>
      </c>
      <c r="K2031" s="0" t="s">
        <v>12923</v>
      </c>
      <c r="L2031" s="5" t="n">
        <v>41437</v>
      </c>
      <c r="M2031" s="0" t="s">
        <v>1369</v>
      </c>
      <c r="N2031" s="0" t="s">
        <v>4025</v>
      </c>
      <c r="O2031" s="0" t="s">
        <v>12924</v>
      </c>
      <c r="P2031" s="0" t="s">
        <v>12925</v>
      </c>
      <c r="Q2031" s="0" t="n">
        <f aca="false">LOOKUP(A2031,'budget_gross.tsv'!A$2:A$8468,'budget_gross.tsv'!B$2:B$8468)</f>
        <v>32000000</v>
      </c>
      <c r="R2031" s="0" t="n">
        <f aca="false">LOOKUP(A2031,'budget_gross.tsv'!A$2:A$8468,'budget_gross.tsv'!C$2:C$8468)</f>
        <v>101470202</v>
      </c>
      <c r="S2031" s="1" t="n">
        <f aca="false">R2031-Q2031</f>
        <v>69470202</v>
      </c>
      <c r="T2031" s="2" t="n">
        <f aca="false">Q2031 * 1.05</f>
        <v>33600000</v>
      </c>
      <c r="U2031" s="2" t="n">
        <f aca="false">R2031 * 1.05</f>
        <v>106543712.1</v>
      </c>
      <c r="V2031" s="2" t="n">
        <f aca="false">S2031 * 1.05</f>
        <v>72943712.1</v>
      </c>
      <c r="W2031" s="1" t="n">
        <f aca="false">R2031/Q2031</f>
        <v>3.1709438125</v>
      </c>
      <c r="X2031" s="3" t="n">
        <v>3</v>
      </c>
    </row>
    <row r="2032" customFormat="false" ht="15" hidden="false" customHeight="false" outlineLevel="0" collapsed="false">
      <c r="A2032" s="0" t="s">
        <v>12926</v>
      </c>
      <c r="B2032" s="0" t="s">
        <v>12927</v>
      </c>
      <c r="C2032" s="0" t="s">
        <v>12928</v>
      </c>
      <c r="D2032" s="0" t="s">
        <v>9153</v>
      </c>
      <c r="E2032" s="0" t="n">
        <v>7.9</v>
      </c>
      <c r="F2032" s="0" t="n">
        <v>94</v>
      </c>
      <c r="G2032" s="5" t="n">
        <v>41569</v>
      </c>
      <c r="H2032" s="0" t="s">
        <v>12929</v>
      </c>
      <c r="I2032" s="0" t="s">
        <v>12930</v>
      </c>
      <c r="J2032" s="6" t="n">
        <v>104663</v>
      </c>
      <c r="K2032" s="0" t="s">
        <v>5845</v>
      </c>
      <c r="L2032" s="5" t="n">
        <v>41439</v>
      </c>
      <c r="M2032" s="0" t="s">
        <v>347</v>
      </c>
      <c r="N2032" s="0" t="s">
        <v>394</v>
      </c>
      <c r="O2032" s="0" t="s">
        <v>12931</v>
      </c>
      <c r="P2032" s="0" t="s">
        <v>12932</v>
      </c>
      <c r="Q2032" s="0" t="n">
        <f aca="false">LOOKUP(A2032,'budget_gross.tsv'!A$2:A$8468,'budget_gross.tsv'!B$2:B$8468)</f>
        <v>3000000</v>
      </c>
      <c r="R2032" s="0" t="n">
        <f aca="false">LOOKUP(A2032,'budget_gross.tsv'!A$2:A$8468,'budget_gross.tsv'!C$2:C$8468)</f>
        <v>8114627</v>
      </c>
      <c r="S2032" s="1" t="n">
        <f aca="false">R2032-Q2032</f>
        <v>5114627</v>
      </c>
      <c r="T2032" s="2" t="n">
        <f aca="false">Q2032 * 1.05</f>
        <v>3150000</v>
      </c>
      <c r="U2032" s="2" t="n">
        <f aca="false">R2032 * 1.05</f>
        <v>8520358.35</v>
      </c>
      <c r="V2032" s="2" t="n">
        <f aca="false">S2032 * 1.05</f>
        <v>5370358.35</v>
      </c>
      <c r="W2032" s="1" t="n">
        <f aca="false">R2032/Q2032</f>
        <v>2.70487566666667</v>
      </c>
      <c r="X2032" s="3" t="n">
        <v>3</v>
      </c>
    </row>
    <row r="2033" customFormat="false" ht="15" hidden="false" customHeight="false" outlineLevel="0" collapsed="false">
      <c r="A2033" s="0" t="s">
        <v>12933</v>
      </c>
      <c r="B2033" s="0" t="s">
        <v>12934</v>
      </c>
      <c r="C2033" s="0" t="s">
        <v>12935</v>
      </c>
      <c r="D2033" s="0" t="s">
        <v>9153</v>
      </c>
      <c r="E2033" s="0" t="n">
        <v>4.8</v>
      </c>
      <c r="F2033" s="0" t="n">
        <v>35</v>
      </c>
      <c r="G2033" s="5" t="n">
        <v>41499</v>
      </c>
      <c r="H2033" s="0" t="s">
        <v>798</v>
      </c>
      <c r="I2033" s="0" t="s">
        <v>12936</v>
      </c>
      <c r="J2033" s="6" t="n">
        <v>1144</v>
      </c>
      <c r="K2033" s="0" t="s">
        <v>12937</v>
      </c>
      <c r="L2033" s="5" t="n">
        <v>41439</v>
      </c>
      <c r="M2033" s="0" t="s">
        <v>51</v>
      </c>
      <c r="N2033" s="0" t="s">
        <v>925</v>
      </c>
      <c r="O2033" s="0" t="s">
        <v>34</v>
      </c>
      <c r="P2033" s="0" t="s">
        <v>12938</v>
      </c>
      <c r="Q2033" s="0" t="n">
        <f aca="false">LOOKUP(A2033,'budget_gross.tsv'!A$2:A$8468,'budget_gross.tsv'!B$2:B$8468)</f>
        <v>15000000</v>
      </c>
      <c r="R2033" s="0" t="n">
        <f aca="false">LOOKUP(A2033,'budget_gross.tsv'!A$2:A$8468,'budget_gross.tsv'!C$2:C$8468)</f>
        <v>5290</v>
      </c>
      <c r="S2033" s="1" t="n">
        <f aca="false">R2033-Q2033</f>
        <v>-14994710</v>
      </c>
      <c r="T2033" s="2" t="n">
        <f aca="false">Q2033 * 1.05</f>
        <v>15750000</v>
      </c>
      <c r="U2033" s="2" t="n">
        <f aca="false">R2033 * 1.05</f>
        <v>5554.5</v>
      </c>
      <c r="V2033" s="2" t="n">
        <f aca="false">S2033 * 1.05</f>
        <v>-15744445.5</v>
      </c>
      <c r="W2033" s="1" t="n">
        <f aca="false">R2033/Q2033</f>
        <v>0.000352666666666667</v>
      </c>
      <c r="X2033" s="3" t="n">
        <v>1</v>
      </c>
    </row>
    <row r="2034" customFormat="false" ht="15" hidden="false" customHeight="false" outlineLevel="0" collapsed="false">
      <c r="A2034" s="0" t="s">
        <v>12939</v>
      </c>
      <c r="B2034" s="0" t="s">
        <v>12940</v>
      </c>
      <c r="C2034" s="0" t="s">
        <v>12941</v>
      </c>
      <c r="D2034" s="0" t="s">
        <v>9153</v>
      </c>
      <c r="E2034" s="0" t="n">
        <v>5.6</v>
      </c>
      <c r="F2034" s="0" t="n">
        <v>66</v>
      </c>
      <c r="G2034" s="5" t="n">
        <v>41534</v>
      </c>
      <c r="H2034" s="0" t="s">
        <v>12784</v>
      </c>
      <c r="I2034" s="0" t="s">
        <v>12942</v>
      </c>
      <c r="J2034" s="6" t="n">
        <v>72476</v>
      </c>
      <c r="K2034" s="0" t="s">
        <v>9513</v>
      </c>
      <c r="L2034" s="5" t="n">
        <v>41446</v>
      </c>
      <c r="M2034" s="0" t="s">
        <v>427</v>
      </c>
      <c r="N2034" s="0" t="s">
        <v>673</v>
      </c>
      <c r="O2034" s="0" t="s">
        <v>2394</v>
      </c>
      <c r="P2034" s="0" t="s">
        <v>12943</v>
      </c>
      <c r="Q2034" s="0" t="n">
        <f aca="false">LOOKUP(A2034,'budget_gross.tsv'!A$2:A$8468,'budget_gross.tsv'!B$2:B$8468)</f>
        <v>8000000</v>
      </c>
      <c r="R2034" s="0" t="n">
        <f aca="false">LOOKUP(A2034,'budget_gross.tsv'!A$2:A$8468,'budget_gross.tsv'!C$2:C$8468)</f>
        <v>5841046</v>
      </c>
      <c r="S2034" s="1" t="n">
        <f aca="false">R2034-Q2034</f>
        <v>-2158954</v>
      </c>
      <c r="T2034" s="2" t="n">
        <f aca="false">Q2034 * 1.05</f>
        <v>8400000</v>
      </c>
      <c r="U2034" s="2" t="n">
        <f aca="false">R2034 * 1.05</f>
        <v>6133098.3</v>
      </c>
      <c r="V2034" s="2" t="n">
        <f aca="false">S2034 * 1.05</f>
        <v>-2266901.7</v>
      </c>
      <c r="W2034" s="1" t="n">
        <f aca="false">R2034/Q2034</f>
        <v>0.73013075</v>
      </c>
      <c r="X2034" s="3" t="n">
        <v>1</v>
      </c>
    </row>
    <row r="2035" customFormat="false" ht="15" hidden="false" customHeight="false" outlineLevel="0" collapsed="false">
      <c r="A2035" s="0" t="s">
        <v>12944</v>
      </c>
      <c r="B2035" s="0" t="s">
        <v>12945</v>
      </c>
      <c r="C2035" s="0" t="s">
        <v>12946</v>
      </c>
      <c r="D2035" s="0" t="s">
        <v>9153</v>
      </c>
      <c r="E2035" s="0" t="n">
        <v>6.8</v>
      </c>
      <c r="F2035" s="0" t="n">
        <v>53</v>
      </c>
      <c r="G2035" s="5" t="n">
        <v>41562</v>
      </c>
      <c r="H2035" s="0" t="s">
        <v>2377</v>
      </c>
      <c r="I2035" s="0" t="s">
        <v>12947</v>
      </c>
      <c r="J2035" s="6" t="n">
        <v>6831</v>
      </c>
      <c r="K2035" s="0" t="s">
        <v>12948</v>
      </c>
      <c r="L2035" s="5" t="n">
        <v>41458</v>
      </c>
      <c r="M2035" s="0" t="s">
        <v>1036</v>
      </c>
      <c r="N2035" s="0" t="s">
        <v>6573</v>
      </c>
      <c r="O2035" s="0" t="s">
        <v>781</v>
      </c>
      <c r="P2035" s="0" t="s">
        <v>12949</v>
      </c>
      <c r="Q2035" s="0" t="n">
        <f aca="false">LOOKUP(A2035,'budget_gross.tsv'!A$2:A$8468,'budget_gross.tsv'!B$2:B$8468)</f>
        <v>2500000</v>
      </c>
      <c r="R2035" s="0" t="n">
        <f aca="false">LOOKUP(A2035,'budget_gross.tsv'!A$2:A$8468,'budget_gross.tsv'!C$2:C$8468)</f>
        <v>32244051</v>
      </c>
      <c r="S2035" s="1" t="n">
        <f aca="false">R2035-Q2035</f>
        <v>29744051</v>
      </c>
      <c r="T2035" s="2" t="n">
        <f aca="false">Q2035 * 1.05</f>
        <v>2625000</v>
      </c>
      <c r="U2035" s="2" t="n">
        <f aca="false">R2035 * 1.05</f>
        <v>33856253.55</v>
      </c>
      <c r="V2035" s="2" t="n">
        <f aca="false">S2035 * 1.05</f>
        <v>31231253.55</v>
      </c>
      <c r="W2035" s="1" t="n">
        <f aca="false">R2035/Q2035</f>
        <v>12.8976204</v>
      </c>
      <c r="X2035" s="3" t="n">
        <v>4</v>
      </c>
    </row>
    <row r="2036" customFormat="false" ht="15" hidden="false" customHeight="false" outlineLevel="0" collapsed="false">
      <c r="A2036" s="0" t="s">
        <v>12950</v>
      </c>
      <c r="B2036" s="0" t="s">
        <v>12951</v>
      </c>
      <c r="C2036" s="0" t="s">
        <v>12952</v>
      </c>
      <c r="D2036" s="0" t="s">
        <v>9153</v>
      </c>
      <c r="E2036" s="0" t="n">
        <v>7.6</v>
      </c>
      <c r="F2036" s="0" t="n">
        <v>64</v>
      </c>
      <c r="G2036" s="5" t="n">
        <v>41534</v>
      </c>
      <c r="H2036" s="0" t="s">
        <v>12637</v>
      </c>
      <c r="I2036" s="0" t="s">
        <v>12953</v>
      </c>
      <c r="J2036" s="6" t="n">
        <v>65601</v>
      </c>
      <c r="K2036" s="0" t="s">
        <v>12954</v>
      </c>
      <c r="L2036" s="5" t="n">
        <v>41460</v>
      </c>
      <c r="M2036" s="0" t="s">
        <v>831</v>
      </c>
      <c r="N2036" s="0" t="s">
        <v>1525</v>
      </c>
      <c r="O2036" s="0" t="s">
        <v>28</v>
      </c>
      <c r="P2036" s="0" t="s">
        <v>12955</v>
      </c>
      <c r="Q2036" s="0" t="n">
        <f aca="false">LOOKUP(A2036,'budget_gross.tsv'!A$2:A$8468,'budget_gross.tsv'!B$2:B$8468)</f>
        <v>10000000</v>
      </c>
      <c r="R2036" s="0" t="n">
        <f aca="false">LOOKUP(A2036,'budget_gross.tsv'!A$2:A$8468,'budget_gross.tsv'!C$2:C$8468)</f>
        <v>7435950</v>
      </c>
      <c r="S2036" s="1" t="n">
        <f aca="false">R2036-Q2036</f>
        <v>-2564050</v>
      </c>
      <c r="T2036" s="2" t="n">
        <f aca="false">Q2036 * 1.05</f>
        <v>10500000</v>
      </c>
      <c r="U2036" s="2" t="n">
        <f aca="false">R2036 * 1.05</f>
        <v>7807747.5</v>
      </c>
      <c r="V2036" s="2" t="n">
        <f aca="false">S2036 * 1.05</f>
        <v>-2692252.5</v>
      </c>
      <c r="W2036" s="1" t="n">
        <f aca="false">R2036/Q2036</f>
        <v>0.743595</v>
      </c>
      <c r="X2036" s="3" t="n">
        <v>1</v>
      </c>
    </row>
    <row r="2037" customFormat="false" ht="15" hidden="false" customHeight="false" outlineLevel="0" collapsed="false">
      <c r="A2037" s="0" t="s">
        <v>12956</v>
      </c>
      <c r="B2037" s="0" t="s">
        <v>12957</v>
      </c>
      <c r="C2037" s="0" t="s">
        <v>12958</v>
      </c>
      <c r="D2037" s="0" t="s">
        <v>9153</v>
      </c>
      <c r="E2037" s="0" t="n">
        <v>6.1</v>
      </c>
      <c r="F2037" s="0" t="n">
        <v>52</v>
      </c>
      <c r="G2037" s="5" t="n">
        <v>41618</v>
      </c>
      <c r="H2037" s="0" t="s">
        <v>7411</v>
      </c>
      <c r="I2037" s="0" t="s">
        <v>12959</v>
      </c>
      <c r="J2037" s="6" t="n">
        <v>30370</v>
      </c>
      <c r="K2037" s="0" t="s">
        <v>12960</v>
      </c>
      <c r="L2037" s="5" t="n">
        <v>41460</v>
      </c>
      <c r="M2037" s="0" t="s">
        <v>197</v>
      </c>
      <c r="N2037" s="0" t="s">
        <v>925</v>
      </c>
      <c r="O2037" s="0" t="s">
        <v>28</v>
      </c>
      <c r="P2037" s="0" t="s">
        <v>12961</v>
      </c>
      <c r="Q2037" s="0" t="n">
        <f aca="false">LOOKUP(A2037,'budget_gross.tsv'!A$2:A$8468,'budget_gross.tsv'!B$2:B$8468)</f>
        <v>25000000</v>
      </c>
      <c r="R2037" s="0" t="n">
        <f aca="false">LOOKUP(A2037,'budget_gross.tsv'!A$2:A$8468,'budget_gross.tsv'!C$2:C$8468)</f>
        <v>100144</v>
      </c>
      <c r="S2037" s="1" t="n">
        <f aca="false">R2037-Q2037</f>
        <v>-24899856</v>
      </c>
      <c r="T2037" s="2" t="n">
        <f aca="false">Q2037 * 1.05</f>
        <v>26250000</v>
      </c>
      <c r="U2037" s="2" t="n">
        <f aca="false">R2037 * 1.05</f>
        <v>105151.2</v>
      </c>
      <c r="V2037" s="2" t="n">
        <f aca="false">S2037 * 1.05</f>
        <v>-26144848.8</v>
      </c>
      <c r="W2037" s="1" t="n">
        <f aca="false">R2037/Q2037</f>
        <v>0.00400576</v>
      </c>
      <c r="X2037" s="3" t="n">
        <v>1</v>
      </c>
    </row>
    <row r="2038" customFormat="false" ht="15" hidden="false" customHeight="false" outlineLevel="0" collapsed="false">
      <c r="A2038" s="0" t="s">
        <v>12962</v>
      </c>
      <c r="B2038" s="0" t="s">
        <v>12963</v>
      </c>
      <c r="C2038" s="0" t="s">
        <v>12964</v>
      </c>
      <c r="D2038" s="0" t="s">
        <v>9153</v>
      </c>
      <c r="E2038" s="0" t="n">
        <v>7.5</v>
      </c>
      <c r="F2038" s="0" t="n">
        <v>68</v>
      </c>
      <c r="G2038" s="5" t="n">
        <v>41569</v>
      </c>
      <c r="H2038" s="0" t="s">
        <v>2273</v>
      </c>
      <c r="I2038" s="0" t="s">
        <v>12965</v>
      </c>
      <c r="J2038" s="6" t="n">
        <v>331574</v>
      </c>
      <c r="K2038" s="0" t="s">
        <v>6375</v>
      </c>
      <c r="L2038" s="5" t="n">
        <v>41474</v>
      </c>
      <c r="M2038" s="0" t="s">
        <v>51</v>
      </c>
      <c r="N2038" s="0" t="s">
        <v>1122</v>
      </c>
      <c r="O2038" s="0" t="s">
        <v>12966</v>
      </c>
      <c r="P2038" s="0" t="s">
        <v>12967</v>
      </c>
      <c r="Q2038" s="0" t="n">
        <f aca="false">LOOKUP(A2038,'budget_gross.tsv'!A$2:A$8468,'budget_gross.tsv'!B$2:B$8468)</f>
        <v>20000000</v>
      </c>
      <c r="R2038" s="0" t="n">
        <f aca="false">LOOKUP(A2038,'budget_gross.tsv'!A$2:A$8468,'budget_gross.tsv'!C$2:C$8468)</f>
        <v>137400141</v>
      </c>
      <c r="S2038" s="1" t="n">
        <f aca="false">R2038-Q2038</f>
        <v>117400141</v>
      </c>
      <c r="T2038" s="2" t="n">
        <f aca="false">Q2038 * 1.05</f>
        <v>21000000</v>
      </c>
      <c r="U2038" s="2" t="n">
        <f aca="false">R2038 * 1.05</f>
        <v>144270148.05</v>
      </c>
      <c r="V2038" s="2" t="n">
        <f aca="false">S2038 * 1.05</f>
        <v>123270148.05</v>
      </c>
      <c r="W2038" s="1" t="n">
        <f aca="false">R2038/Q2038</f>
        <v>6.87000705</v>
      </c>
      <c r="X2038" s="3" t="n">
        <v>4</v>
      </c>
    </row>
    <row r="2039" customFormat="false" ht="15" hidden="false" customHeight="false" outlineLevel="0" collapsed="false">
      <c r="A2039" s="0" t="s">
        <v>12968</v>
      </c>
      <c r="B2039" s="0" t="s">
        <v>12969</v>
      </c>
      <c r="C2039" s="0" t="s">
        <v>12970</v>
      </c>
      <c r="D2039" s="0" t="s">
        <v>9153</v>
      </c>
      <c r="E2039" s="0" t="n">
        <v>6</v>
      </c>
      <c r="F2039" s="0" t="n">
        <v>65</v>
      </c>
      <c r="G2039" s="5" t="n">
        <v>41394</v>
      </c>
      <c r="H2039" s="0" t="s">
        <v>2489</v>
      </c>
      <c r="I2039" s="0" t="s">
        <v>12971</v>
      </c>
      <c r="J2039" s="6" t="n">
        <v>3832</v>
      </c>
      <c r="K2039" s="0" t="s">
        <v>12972</v>
      </c>
      <c r="L2039" s="5" t="n">
        <v>41474</v>
      </c>
      <c r="M2039" s="0" t="s">
        <v>51</v>
      </c>
      <c r="N2039" s="0" t="s">
        <v>446</v>
      </c>
      <c r="O2039" s="0" t="s">
        <v>1108</v>
      </c>
      <c r="P2039" s="0" t="s">
        <v>12973</v>
      </c>
      <c r="Q2039" s="0" t="n">
        <f aca="false">LOOKUP(A2039,'budget_gross.tsv'!A$2:A$8468,'budget_gross.tsv'!B$2:B$8468)</f>
        <v>20000000</v>
      </c>
      <c r="R2039" s="0" t="n">
        <f aca="false">LOOKUP(A2039,'budget_gross.tsv'!A$2:A$8468,'budget_gross.tsv'!C$2:C$8468)</f>
        <v>607327</v>
      </c>
      <c r="S2039" s="1" t="n">
        <f aca="false">R2039-Q2039</f>
        <v>-19392673</v>
      </c>
      <c r="T2039" s="2" t="n">
        <f aca="false">Q2039 * 1.05</f>
        <v>21000000</v>
      </c>
      <c r="U2039" s="2" t="n">
        <f aca="false">R2039 * 1.05</f>
        <v>637693.35</v>
      </c>
      <c r="V2039" s="2" t="n">
        <f aca="false">S2039 * 1.05</f>
        <v>-20362306.65</v>
      </c>
      <c r="W2039" s="1" t="n">
        <f aca="false">R2039/Q2039</f>
        <v>0.03036635</v>
      </c>
      <c r="X2039" s="3" t="n">
        <v>1</v>
      </c>
    </row>
    <row r="2040" customFormat="false" ht="15" hidden="false" customHeight="false" outlineLevel="0" collapsed="false">
      <c r="A2040" s="0" t="s">
        <v>12974</v>
      </c>
      <c r="B2040" s="0" t="s">
        <v>12975</v>
      </c>
      <c r="C2040" s="0" t="s">
        <v>12976</v>
      </c>
      <c r="D2040" s="0" t="s">
        <v>9153</v>
      </c>
      <c r="E2040" s="0" t="n">
        <v>6.3</v>
      </c>
      <c r="F2040" s="0" t="n">
        <v>55</v>
      </c>
      <c r="G2040" s="5" t="n">
        <v>42024</v>
      </c>
      <c r="H2040" s="0" t="s">
        <v>3192</v>
      </c>
      <c r="I2040" s="0" t="s">
        <v>12977</v>
      </c>
      <c r="J2040" s="0" t="n">
        <v>830</v>
      </c>
      <c r="K2040" s="0" t="s">
        <v>7028</v>
      </c>
      <c r="L2040" s="5" t="n">
        <v>41474</v>
      </c>
      <c r="M2040" s="0" t="s">
        <v>79</v>
      </c>
      <c r="N2040" s="0" t="s">
        <v>356</v>
      </c>
      <c r="O2040" s="0" t="s">
        <v>1058</v>
      </c>
      <c r="P2040" s="0" t="s">
        <v>12978</v>
      </c>
      <c r="Q2040" s="0" t="n">
        <f aca="false">LOOKUP(A2040,'budget_gross.tsv'!A$2:A$8468,'budget_gross.tsv'!B$2:B$8468)</f>
        <v>4000000</v>
      </c>
      <c r="R2040" s="0" t="n">
        <f aca="false">LOOKUP(A2040,'budget_gross.tsv'!A$2:A$8468,'budget_gross.tsv'!C$2:C$8468)</f>
        <v>3450</v>
      </c>
      <c r="S2040" s="1" t="n">
        <f aca="false">R2040-Q2040</f>
        <v>-3996550</v>
      </c>
      <c r="T2040" s="2" t="n">
        <f aca="false">Q2040 * 1.05</f>
        <v>4200000</v>
      </c>
      <c r="U2040" s="2" t="n">
        <f aca="false">R2040 * 1.05</f>
        <v>3622.5</v>
      </c>
      <c r="V2040" s="2" t="n">
        <f aca="false">S2040 * 1.05</f>
        <v>-4196377.5</v>
      </c>
      <c r="W2040" s="1" t="n">
        <f aca="false">R2040/Q2040</f>
        <v>0.0008625</v>
      </c>
      <c r="X2040" s="3" t="n">
        <v>1</v>
      </c>
    </row>
    <row r="2041" customFormat="false" ht="15" hidden="false" customHeight="false" outlineLevel="0" collapsed="false">
      <c r="A2041" s="0" t="s">
        <v>12979</v>
      </c>
      <c r="B2041" s="0" t="s">
        <v>12980</v>
      </c>
      <c r="C2041" s="0" t="s">
        <v>12981</v>
      </c>
      <c r="D2041" s="0" t="s">
        <v>9153</v>
      </c>
      <c r="E2041" s="0" t="n">
        <v>7.5</v>
      </c>
      <c r="F2041" s="0" t="n">
        <v>85</v>
      </c>
      <c r="G2041" s="5" t="n">
        <v>41653</v>
      </c>
      <c r="H2041" s="0" t="s">
        <v>2461</v>
      </c>
      <c r="I2041" s="0" t="s">
        <v>12982</v>
      </c>
      <c r="J2041" s="6" t="n">
        <v>58561</v>
      </c>
      <c r="K2041" s="0" t="s">
        <v>8422</v>
      </c>
      <c r="L2041" s="5" t="n">
        <v>41481</v>
      </c>
      <c r="M2041" s="0" t="s">
        <v>107</v>
      </c>
      <c r="N2041" s="0" t="s">
        <v>2674</v>
      </c>
      <c r="O2041" s="0" t="s">
        <v>12983</v>
      </c>
      <c r="P2041" s="0" t="s">
        <v>12984</v>
      </c>
      <c r="Q2041" s="0" t="n">
        <f aca="false">LOOKUP(A2041,'budget_gross.tsv'!A$2:A$8468,'budget_gross.tsv'!B$2:B$8468)</f>
        <v>900000</v>
      </c>
      <c r="R2041" s="0" t="n">
        <f aca="false">LOOKUP(A2041,'budget_gross.tsv'!A$2:A$8468,'budget_gross.tsv'!C$2:C$8468)</f>
        <v>16097842</v>
      </c>
      <c r="S2041" s="1" t="n">
        <f aca="false">R2041-Q2041</f>
        <v>15197842</v>
      </c>
      <c r="T2041" s="2" t="n">
        <f aca="false">Q2041 * 1.05</f>
        <v>945000</v>
      </c>
      <c r="U2041" s="2" t="n">
        <f aca="false">R2041 * 1.05</f>
        <v>16902734.1</v>
      </c>
      <c r="V2041" s="2" t="n">
        <f aca="false">S2041 * 1.05</f>
        <v>15957734.1</v>
      </c>
      <c r="W2041" s="1" t="n">
        <f aca="false">R2041/Q2041</f>
        <v>17.8864911111111</v>
      </c>
      <c r="X2041" s="3" t="n">
        <v>4</v>
      </c>
    </row>
    <row r="2042" customFormat="false" ht="15" hidden="false" customHeight="false" outlineLevel="0" collapsed="false">
      <c r="A2042" s="0" t="s">
        <v>12985</v>
      </c>
      <c r="B2042" s="0" t="s">
        <v>12986</v>
      </c>
      <c r="C2042" s="0" t="s">
        <v>12987</v>
      </c>
      <c r="D2042" s="0" t="s">
        <v>9153</v>
      </c>
      <c r="E2042" s="0" t="n">
        <v>5.8</v>
      </c>
      <c r="F2042" s="0" t="n">
        <v>61</v>
      </c>
      <c r="G2042" s="5" t="n">
        <v>41597</v>
      </c>
      <c r="H2042" s="0" t="s">
        <v>2755</v>
      </c>
      <c r="I2042" s="0" t="s">
        <v>12988</v>
      </c>
      <c r="J2042" s="6" t="n">
        <v>31955</v>
      </c>
      <c r="K2042" s="0" t="s">
        <v>12989</v>
      </c>
      <c r="L2042" s="5" t="n">
        <v>41481</v>
      </c>
      <c r="M2042" s="0" t="s">
        <v>313</v>
      </c>
      <c r="N2042" s="0" t="s">
        <v>428</v>
      </c>
      <c r="O2042" s="0" t="s">
        <v>28</v>
      </c>
      <c r="P2042" s="0" t="s">
        <v>12990</v>
      </c>
      <c r="Q2042" s="0" t="n">
        <f aca="false">LOOKUP(A2042,'budget_gross.tsv'!A$2:A$8468,'budget_gross.tsv'!B$2:B$8468)</f>
        <v>1500000</v>
      </c>
      <c r="R2042" s="0" t="n">
        <f aca="false">LOOKUP(A2042,'budget_gross.tsv'!A$2:A$8468,'budget_gross.tsv'!C$2:C$8468)</f>
        <v>3447339</v>
      </c>
      <c r="S2042" s="1" t="n">
        <f aca="false">R2042-Q2042</f>
        <v>1947339</v>
      </c>
      <c r="T2042" s="2" t="n">
        <f aca="false">Q2042 * 1.05</f>
        <v>1575000</v>
      </c>
      <c r="U2042" s="2" t="n">
        <f aca="false">R2042 * 1.05</f>
        <v>3619705.95</v>
      </c>
      <c r="V2042" s="2" t="n">
        <f aca="false">S2042 * 1.05</f>
        <v>2044705.95</v>
      </c>
      <c r="W2042" s="1" t="n">
        <f aca="false">R2042/Q2042</f>
        <v>2.298226</v>
      </c>
      <c r="X2042" s="3" t="n">
        <v>3</v>
      </c>
    </row>
    <row r="2043" customFormat="false" ht="15" hidden="false" customHeight="false" outlineLevel="0" collapsed="false">
      <c r="A2043" s="0" t="s">
        <v>12991</v>
      </c>
      <c r="B2043" s="0" t="s">
        <v>12992</v>
      </c>
      <c r="C2043" s="0" t="s">
        <v>12993</v>
      </c>
      <c r="D2043" s="0" t="s">
        <v>9153</v>
      </c>
      <c r="E2043" s="0" t="n">
        <v>3.9</v>
      </c>
      <c r="F2043" s="0" t="n">
        <v>36</v>
      </c>
      <c r="G2043" s="5" t="n">
        <v>41603</v>
      </c>
      <c r="H2043" s="0" t="s">
        <v>391</v>
      </c>
      <c r="I2043" s="0" t="s">
        <v>12994</v>
      </c>
      <c r="J2043" s="6" t="n">
        <v>9082</v>
      </c>
      <c r="K2043" s="0" t="s">
        <v>12995</v>
      </c>
      <c r="L2043" s="5" t="n">
        <v>41488</v>
      </c>
      <c r="M2043" s="0" t="s">
        <v>258</v>
      </c>
      <c r="N2043" s="0" t="s">
        <v>1525</v>
      </c>
      <c r="O2043" s="0" t="s">
        <v>2071</v>
      </c>
      <c r="P2043" s="0" t="s">
        <v>12996</v>
      </c>
      <c r="Q2043" s="0" t="n">
        <f aca="false">LOOKUP(A2043,'budget_gross.tsv'!A$2:A$8468,'budget_gross.tsv'!B$2:B$8468)</f>
        <v>250000</v>
      </c>
      <c r="R2043" s="0" t="n">
        <f aca="false">LOOKUP(A2043,'budget_gross.tsv'!A$2:A$8468,'budget_gross.tsv'!C$2:C$8468)</f>
        <v>49494</v>
      </c>
      <c r="S2043" s="1" t="n">
        <f aca="false">R2043-Q2043</f>
        <v>-200506</v>
      </c>
      <c r="T2043" s="2" t="n">
        <f aca="false">Q2043 * 1.05</f>
        <v>262500</v>
      </c>
      <c r="U2043" s="2" t="n">
        <f aca="false">R2043 * 1.05</f>
        <v>51968.7</v>
      </c>
      <c r="V2043" s="2" t="n">
        <f aca="false">S2043 * 1.05</f>
        <v>-210531.3</v>
      </c>
      <c r="W2043" s="1" t="n">
        <f aca="false">R2043/Q2043</f>
        <v>0.197976</v>
      </c>
      <c r="X2043" s="3" t="n">
        <v>1</v>
      </c>
    </row>
    <row r="2044" customFormat="false" ht="15" hidden="false" customHeight="false" outlineLevel="0" collapsed="false">
      <c r="A2044" s="0" t="s">
        <v>12997</v>
      </c>
      <c r="B2044" s="0" t="s">
        <v>12998</v>
      </c>
      <c r="C2044" s="0" t="s">
        <v>12999</v>
      </c>
      <c r="D2044" s="0" t="s">
        <v>9153</v>
      </c>
      <c r="E2044" s="0" t="n">
        <v>7</v>
      </c>
      <c r="F2044" s="0" t="n">
        <v>44</v>
      </c>
      <c r="G2044" s="5" t="n">
        <v>41597</v>
      </c>
      <c r="H2044" s="0" t="s">
        <v>2273</v>
      </c>
      <c r="I2044" s="0" t="s">
        <v>13000</v>
      </c>
      <c r="J2044" s="6" t="n">
        <v>336033</v>
      </c>
      <c r="K2044" s="0" t="s">
        <v>8658</v>
      </c>
      <c r="L2044" s="5" t="n">
        <v>41493</v>
      </c>
      <c r="M2044" s="0" t="s">
        <v>879</v>
      </c>
      <c r="N2044" s="0" t="s">
        <v>657</v>
      </c>
      <c r="O2044" s="0" t="s">
        <v>8442</v>
      </c>
      <c r="P2044" s="0" t="s">
        <v>13001</v>
      </c>
      <c r="Q2044" s="0" t="n">
        <f aca="false">LOOKUP(A2044,'budget_gross.tsv'!A$2:A$8468,'budget_gross.tsv'!B$2:B$8468)</f>
        <v>37000000</v>
      </c>
      <c r="R2044" s="0" t="n">
        <f aca="false">LOOKUP(A2044,'budget_gross.tsv'!A$2:A$8468,'budget_gross.tsv'!C$2:C$8468)</f>
        <v>150394119</v>
      </c>
      <c r="S2044" s="1" t="n">
        <f aca="false">R2044-Q2044</f>
        <v>113394119</v>
      </c>
      <c r="T2044" s="2" t="n">
        <f aca="false">Q2044 * 1.05</f>
        <v>38850000</v>
      </c>
      <c r="U2044" s="2" t="n">
        <f aca="false">R2044 * 1.05</f>
        <v>157913824.95</v>
      </c>
      <c r="V2044" s="2" t="n">
        <f aca="false">S2044 * 1.05</f>
        <v>119063824.95</v>
      </c>
      <c r="W2044" s="1" t="n">
        <f aca="false">R2044/Q2044</f>
        <v>4.06470591891892</v>
      </c>
      <c r="X2044" s="3" t="n">
        <v>4</v>
      </c>
    </row>
    <row r="2045" customFormat="false" ht="15" hidden="false" customHeight="false" outlineLevel="0" collapsed="false">
      <c r="A2045" s="0" t="s">
        <v>13002</v>
      </c>
      <c r="B2045" s="0" t="s">
        <v>13003</v>
      </c>
      <c r="C2045" s="0" t="s">
        <v>13004</v>
      </c>
      <c r="D2045" s="0" t="s">
        <v>9153</v>
      </c>
      <c r="E2045" s="0" t="n">
        <v>6.2</v>
      </c>
      <c r="F2045" s="0" t="n">
        <v>51</v>
      </c>
      <c r="G2045" s="5" t="n">
        <v>41583</v>
      </c>
      <c r="H2045" s="0" t="s">
        <v>7411</v>
      </c>
      <c r="I2045" s="0" t="s">
        <v>13005</v>
      </c>
      <c r="J2045" s="6" t="n">
        <v>33222</v>
      </c>
      <c r="K2045" s="0" t="s">
        <v>13006</v>
      </c>
      <c r="L2045" s="5" t="n">
        <v>41494</v>
      </c>
      <c r="M2045" s="0" t="s">
        <v>98</v>
      </c>
      <c r="N2045" s="0" t="s">
        <v>52</v>
      </c>
      <c r="O2045" s="0" t="s">
        <v>189</v>
      </c>
      <c r="P2045" s="0" t="s">
        <v>13007</v>
      </c>
      <c r="Q2045" s="0" t="n">
        <f aca="false">LOOKUP(A2045,'budget_gross.tsv'!A$2:A$8468,'budget_gross.tsv'!B$2:B$8468)</f>
        <v>10000000</v>
      </c>
      <c r="R2045" s="0" t="n">
        <f aca="false">LOOKUP(A2045,'budget_gross.tsv'!A$2:A$8468,'budget_gross.tsv'!C$2:C$8468)</f>
        <v>356582</v>
      </c>
      <c r="S2045" s="1" t="n">
        <f aca="false">R2045-Q2045</f>
        <v>-9643418</v>
      </c>
      <c r="T2045" s="2" t="n">
        <f aca="false">Q2045 * 1.05</f>
        <v>10500000</v>
      </c>
      <c r="U2045" s="2" t="n">
        <f aca="false">R2045 * 1.05</f>
        <v>374411.1</v>
      </c>
      <c r="V2045" s="2" t="n">
        <f aca="false">S2045 * 1.05</f>
        <v>-10125588.9</v>
      </c>
      <c r="W2045" s="1" t="n">
        <f aca="false">R2045/Q2045</f>
        <v>0.0356582</v>
      </c>
      <c r="X2045" s="3" t="n">
        <v>1</v>
      </c>
    </row>
    <row r="2046" customFormat="false" ht="15" hidden="false" customHeight="false" outlineLevel="0" collapsed="false">
      <c r="A2046" s="0" t="s">
        <v>13008</v>
      </c>
      <c r="B2046" s="0" t="s">
        <v>13009</v>
      </c>
      <c r="C2046" s="0" t="s">
        <v>13010</v>
      </c>
      <c r="D2046" s="0" t="s">
        <v>9153</v>
      </c>
      <c r="E2046" s="0" t="n">
        <v>6.6</v>
      </c>
      <c r="F2046" s="0" t="n">
        <v>61</v>
      </c>
      <c r="G2046" s="5" t="n">
        <v>41625</v>
      </c>
      <c r="H2046" s="0" t="s">
        <v>3445</v>
      </c>
      <c r="I2046" s="0" t="s">
        <v>13011</v>
      </c>
      <c r="J2046" s="6" t="n">
        <v>359726</v>
      </c>
      <c r="K2046" s="0" t="s">
        <v>11057</v>
      </c>
      <c r="L2046" s="5" t="n">
        <v>41495</v>
      </c>
      <c r="M2046" s="0" t="s">
        <v>347</v>
      </c>
      <c r="N2046" s="0" t="s">
        <v>6553</v>
      </c>
      <c r="O2046" s="0" t="s">
        <v>1547</v>
      </c>
      <c r="P2046" s="0" t="s">
        <v>13012</v>
      </c>
      <c r="Q2046" s="0" t="n">
        <f aca="false">LOOKUP(A2046,'budget_gross.tsv'!A$2:A$8468,'budget_gross.tsv'!B$2:B$8468)</f>
        <v>115000000</v>
      </c>
      <c r="R2046" s="0" t="n">
        <f aca="false">LOOKUP(A2046,'budget_gross.tsv'!A$2:A$8468,'budget_gross.tsv'!C$2:C$8468)</f>
        <v>93050117</v>
      </c>
      <c r="S2046" s="1" t="n">
        <f aca="false">R2046-Q2046</f>
        <v>-21949883</v>
      </c>
      <c r="T2046" s="2" t="n">
        <f aca="false">Q2046 * 1.05</f>
        <v>120750000</v>
      </c>
      <c r="U2046" s="2" t="n">
        <f aca="false">R2046 * 1.05</f>
        <v>97702622.85</v>
      </c>
      <c r="V2046" s="2" t="n">
        <f aca="false">S2046 * 1.05</f>
        <v>-23047377.15</v>
      </c>
      <c r="W2046" s="1" t="n">
        <f aca="false">R2046/Q2046</f>
        <v>0.809131452173913</v>
      </c>
      <c r="X2046" s="3" t="n">
        <v>1</v>
      </c>
    </row>
    <row r="2047" customFormat="false" ht="15" hidden="false" customHeight="false" outlineLevel="0" collapsed="false">
      <c r="A2047" s="0" t="s">
        <v>13013</v>
      </c>
      <c r="B2047" s="0" t="s">
        <v>13014</v>
      </c>
      <c r="C2047" s="0" t="s">
        <v>13015</v>
      </c>
      <c r="D2047" s="0" t="s">
        <v>9153</v>
      </c>
      <c r="E2047" s="0" t="n">
        <v>6.5</v>
      </c>
      <c r="F2047" s="0" t="n">
        <v>66</v>
      </c>
      <c r="G2047" s="5" t="n">
        <v>41653</v>
      </c>
      <c r="H2047" s="0" t="s">
        <v>2742</v>
      </c>
      <c r="I2047" s="0" t="s">
        <v>13016</v>
      </c>
      <c r="J2047" s="6" t="n">
        <v>67730</v>
      </c>
      <c r="K2047" s="0" t="s">
        <v>13017</v>
      </c>
      <c r="L2047" s="5" t="n">
        <v>41509</v>
      </c>
      <c r="M2047" s="0" t="s">
        <v>486</v>
      </c>
      <c r="N2047" s="0" t="s">
        <v>4788</v>
      </c>
      <c r="O2047" s="0" t="s">
        <v>12242</v>
      </c>
      <c r="P2047" s="0" t="s">
        <v>13018</v>
      </c>
      <c r="Q2047" s="0" t="n">
        <f aca="false">LOOKUP(A2047,'budget_gross.tsv'!A$2:A$8468,'budget_gross.tsv'!B$2:B$8468)</f>
        <v>1000000</v>
      </c>
      <c r="R2047" s="0" t="n">
        <f aca="false">LOOKUP(A2047,'budget_gross.tsv'!A$2:A$8468,'budget_gross.tsv'!C$2:C$8468)</f>
        <v>18474268</v>
      </c>
      <c r="S2047" s="1" t="n">
        <f aca="false">R2047-Q2047</f>
        <v>17474268</v>
      </c>
      <c r="T2047" s="2" t="n">
        <f aca="false">Q2047 * 1.05</f>
        <v>1050000</v>
      </c>
      <c r="U2047" s="2" t="n">
        <f aca="false">R2047 * 1.05</f>
        <v>19397981.4</v>
      </c>
      <c r="V2047" s="2" t="n">
        <f aca="false">S2047 * 1.05</f>
        <v>18347981.4</v>
      </c>
      <c r="W2047" s="1" t="n">
        <f aca="false">R2047/Q2047</f>
        <v>18.474268</v>
      </c>
      <c r="X2047" s="3" t="n">
        <v>4</v>
      </c>
    </row>
    <row r="2048" customFormat="false" ht="15" hidden="false" customHeight="false" outlineLevel="0" collapsed="false">
      <c r="A2048" s="0" t="s">
        <v>13019</v>
      </c>
      <c r="B2048" s="0" t="s">
        <v>13020</v>
      </c>
      <c r="C2048" s="0" t="s">
        <v>13021</v>
      </c>
      <c r="D2048" s="0" t="s">
        <v>9153</v>
      </c>
      <c r="E2048" s="0" t="n">
        <v>7</v>
      </c>
      <c r="F2048" s="0" t="n">
        <v>81</v>
      </c>
      <c r="G2048" s="5" t="n">
        <v>41597</v>
      </c>
      <c r="H2048" s="0" t="s">
        <v>1432</v>
      </c>
      <c r="I2048" s="0" t="s">
        <v>13022</v>
      </c>
      <c r="J2048" s="6" t="n">
        <v>200038</v>
      </c>
      <c r="K2048" s="0" t="s">
        <v>1399</v>
      </c>
      <c r="L2048" s="5" t="n">
        <v>41509</v>
      </c>
      <c r="M2048" s="0" t="s">
        <v>347</v>
      </c>
      <c r="N2048" s="0" t="s">
        <v>4406</v>
      </c>
      <c r="O2048" s="0" t="s">
        <v>13023</v>
      </c>
      <c r="P2048" s="0" t="s">
        <v>13024</v>
      </c>
      <c r="Q2048" s="0" t="n">
        <f aca="false">LOOKUP(A2048,'budget_gross.tsv'!A$2:A$8468,'budget_gross.tsv'!B$2:B$8468)</f>
        <v>20000000</v>
      </c>
      <c r="R2048" s="0" t="n">
        <f aca="false">LOOKUP(A2048,'budget_gross.tsv'!A$2:A$8468,'budget_gross.tsv'!C$2:C$8468)</f>
        <v>26004851</v>
      </c>
      <c r="S2048" s="1" t="n">
        <f aca="false">R2048-Q2048</f>
        <v>6004851</v>
      </c>
      <c r="T2048" s="2" t="n">
        <f aca="false">Q2048 * 1.05</f>
        <v>21000000</v>
      </c>
      <c r="U2048" s="2" t="n">
        <f aca="false">R2048 * 1.05</f>
        <v>27305093.55</v>
      </c>
      <c r="V2048" s="2" t="n">
        <f aca="false">S2048 * 1.05</f>
        <v>6305093.55</v>
      </c>
      <c r="W2048" s="1" t="n">
        <f aca="false">R2048/Q2048</f>
        <v>1.30024255</v>
      </c>
      <c r="X2048" s="3" t="n">
        <v>2</v>
      </c>
    </row>
    <row r="2049" customFormat="false" ht="15" hidden="false" customHeight="false" outlineLevel="0" collapsed="false">
      <c r="A2049" s="0" t="s">
        <v>13025</v>
      </c>
      <c r="B2049" s="0" t="s">
        <v>13026</v>
      </c>
      <c r="C2049" s="0" t="s">
        <v>13027</v>
      </c>
      <c r="D2049" s="0" t="s">
        <v>9153</v>
      </c>
      <c r="E2049" s="0" t="n">
        <v>6.2</v>
      </c>
      <c r="F2049" s="0" t="n">
        <v>50</v>
      </c>
      <c r="G2049" s="5" t="n">
        <v>41646</v>
      </c>
      <c r="H2049" s="0" t="s">
        <v>1432</v>
      </c>
      <c r="I2049" s="0" t="s">
        <v>13028</v>
      </c>
      <c r="J2049" s="6" t="n">
        <v>18423</v>
      </c>
      <c r="K2049" s="0" t="s">
        <v>8415</v>
      </c>
      <c r="L2049" s="5" t="n">
        <v>41514</v>
      </c>
      <c r="M2049" s="0" t="s">
        <v>214</v>
      </c>
      <c r="N2049" s="0" t="s">
        <v>1006</v>
      </c>
      <c r="O2049" s="0" t="s">
        <v>28</v>
      </c>
      <c r="P2049" s="0" t="s">
        <v>13029</v>
      </c>
      <c r="Q2049" s="0" t="n">
        <f aca="false">LOOKUP(A2049,'budget_gross.tsv'!A$2:A$8468,'budget_gross.tsv'!B$2:B$8468)</f>
        <v>15000000</v>
      </c>
      <c r="R2049" s="0" t="n">
        <f aca="false">LOOKUP(A2049,'budget_gross.tsv'!A$2:A$8468,'budget_gross.tsv'!C$2:C$8468)</f>
        <v>5733310</v>
      </c>
      <c r="S2049" s="1" t="n">
        <f aca="false">R2049-Q2049</f>
        <v>-9266690</v>
      </c>
      <c r="T2049" s="2" t="n">
        <f aca="false">Q2049 * 1.05</f>
        <v>15750000</v>
      </c>
      <c r="U2049" s="2" t="n">
        <f aca="false">R2049 * 1.05</f>
        <v>6019975.5</v>
      </c>
      <c r="V2049" s="2" t="n">
        <f aca="false">S2049 * 1.05</f>
        <v>-9730024.5</v>
      </c>
      <c r="W2049" s="1" t="n">
        <f aca="false">R2049/Q2049</f>
        <v>0.382220666666667</v>
      </c>
      <c r="X2049" s="3" t="n">
        <v>1</v>
      </c>
    </row>
    <row r="2050" customFormat="false" ht="15" hidden="false" customHeight="false" outlineLevel="0" collapsed="false">
      <c r="A2050" s="0" t="s">
        <v>13030</v>
      </c>
      <c r="B2050" s="0" t="s">
        <v>13031</v>
      </c>
      <c r="C2050" s="0" t="s">
        <v>13032</v>
      </c>
      <c r="D2050" s="0" t="s">
        <v>9153</v>
      </c>
      <c r="E2050" s="0" t="n">
        <v>7.1</v>
      </c>
      <c r="F2050" s="0" t="n">
        <v>82</v>
      </c>
      <c r="G2050" s="5" t="n">
        <v>41653</v>
      </c>
      <c r="H2050" s="0" t="s">
        <v>13033</v>
      </c>
      <c r="I2050" s="0" t="s">
        <v>13034</v>
      </c>
      <c r="J2050" s="6" t="n">
        <v>118948</v>
      </c>
      <c r="K2050" s="0" t="s">
        <v>9081</v>
      </c>
      <c r="L2050" s="5" t="n">
        <v>41530</v>
      </c>
      <c r="M2050" s="0" t="s">
        <v>486</v>
      </c>
      <c r="N2050" s="0" t="s">
        <v>437</v>
      </c>
      <c r="O2050" s="0" t="s">
        <v>13035</v>
      </c>
      <c r="P2050" s="0" t="s">
        <v>13036</v>
      </c>
      <c r="Q2050" s="0" t="n">
        <f aca="false">LOOKUP(A2050,'budget_gross.tsv'!A$2:A$8468,'budget_gross.tsv'!B$2:B$8468)</f>
        <v>2500000</v>
      </c>
      <c r="R2050" s="0" t="n">
        <f aca="false">LOOKUP(A2050,'budget_gross.tsv'!A$2:A$8468,'budget_gross.tsv'!C$2:C$8468)</f>
        <v>6851969</v>
      </c>
      <c r="S2050" s="1" t="n">
        <f aca="false">R2050-Q2050</f>
        <v>4351969</v>
      </c>
      <c r="T2050" s="2" t="n">
        <f aca="false">Q2050 * 1.05</f>
        <v>2625000</v>
      </c>
      <c r="U2050" s="2" t="n">
        <f aca="false">R2050 * 1.05</f>
        <v>7194567.45</v>
      </c>
      <c r="V2050" s="2" t="n">
        <f aca="false">S2050 * 1.05</f>
        <v>4569567.45</v>
      </c>
      <c r="W2050" s="1" t="n">
        <f aca="false">R2050/Q2050</f>
        <v>2.7407876</v>
      </c>
      <c r="X2050" s="3" t="n">
        <v>3</v>
      </c>
    </row>
    <row r="2051" customFormat="false" ht="15" hidden="false" customHeight="false" outlineLevel="0" collapsed="false">
      <c r="A2051" s="0" t="s">
        <v>13037</v>
      </c>
      <c r="B2051" s="0" t="s">
        <v>13038</v>
      </c>
      <c r="C2051" s="0" t="s">
        <v>13039</v>
      </c>
      <c r="D2051" s="0" t="s">
        <v>9153</v>
      </c>
      <c r="E2051" s="0" t="n">
        <v>6.3</v>
      </c>
      <c r="F2051" s="0" t="n">
        <v>42</v>
      </c>
      <c r="G2051" s="5" t="n">
        <v>41625</v>
      </c>
      <c r="H2051" s="0" t="s">
        <v>3003</v>
      </c>
      <c r="I2051" s="0" t="s">
        <v>13040</v>
      </c>
      <c r="J2051" s="6" t="n">
        <v>93184</v>
      </c>
      <c r="K2051" s="0" t="s">
        <v>9142</v>
      </c>
      <c r="L2051" s="5" t="n">
        <v>41530</v>
      </c>
      <c r="M2051" s="0" t="s">
        <v>1652</v>
      </c>
      <c r="N2051" s="0" t="s">
        <v>5021</v>
      </c>
      <c r="O2051" s="0" t="s">
        <v>90</v>
      </c>
      <c r="P2051" s="0" t="s">
        <v>13041</v>
      </c>
      <c r="Q2051" s="0" t="n">
        <f aca="false">LOOKUP(A2051,'budget_gross.tsv'!A$2:A$8468,'budget_gross.tsv'!B$2:B$8468)</f>
        <v>30000000</v>
      </c>
      <c r="R2051" s="0" t="n">
        <f aca="false">LOOKUP(A2051,'budget_gross.tsv'!A$2:A$8468,'budget_gross.tsv'!C$2:C$8468)</f>
        <v>36918811</v>
      </c>
      <c r="S2051" s="1" t="n">
        <f aca="false">R2051-Q2051</f>
        <v>6918811</v>
      </c>
      <c r="T2051" s="2" t="n">
        <f aca="false">Q2051 * 1.05</f>
        <v>31500000</v>
      </c>
      <c r="U2051" s="2" t="n">
        <f aca="false">R2051 * 1.05</f>
        <v>38764751.55</v>
      </c>
      <c r="V2051" s="2" t="n">
        <f aca="false">S2051 * 1.05</f>
        <v>7264751.55</v>
      </c>
      <c r="W2051" s="1" t="n">
        <f aca="false">R2051/Q2051</f>
        <v>1.23062703333333</v>
      </c>
      <c r="X2051" s="3" t="n">
        <v>2</v>
      </c>
    </row>
    <row r="2052" customFormat="false" ht="15" hidden="false" customHeight="false" outlineLevel="0" collapsed="false">
      <c r="A2052" s="0" t="s">
        <v>13042</v>
      </c>
      <c r="B2052" s="0" t="s">
        <v>13043</v>
      </c>
      <c r="C2052" s="0" t="s">
        <v>13044</v>
      </c>
      <c r="D2052" s="0" t="s">
        <v>9153</v>
      </c>
      <c r="E2052" s="0" t="n">
        <v>6.4</v>
      </c>
      <c r="F2052" s="0" t="n">
        <v>73</v>
      </c>
      <c r="G2052" s="5" t="n">
        <v>41590</v>
      </c>
      <c r="H2052" s="0" t="s">
        <v>3192</v>
      </c>
      <c r="I2052" s="0" t="s">
        <v>13045</v>
      </c>
      <c r="J2052" s="6" t="n">
        <v>16713</v>
      </c>
      <c r="K2052" s="0" t="s">
        <v>8238</v>
      </c>
      <c r="L2052" s="5" t="n">
        <v>41536</v>
      </c>
      <c r="M2052" s="0" t="s">
        <v>272</v>
      </c>
      <c r="N2052" s="0" t="s">
        <v>356</v>
      </c>
      <c r="O2052" s="0" t="s">
        <v>809</v>
      </c>
      <c r="P2052" s="0" t="s">
        <v>13046</v>
      </c>
      <c r="Q2052" s="0" t="n">
        <f aca="false">LOOKUP(A2052,'budget_gross.tsv'!A$2:A$8468,'budget_gross.tsv'!B$2:B$8468)</f>
        <v>725000</v>
      </c>
      <c r="R2052" s="0" t="n">
        <f aca="false">LOOKUP(A2052,'budget_gross.tsv'!A$2:A$8468,'budget_gross.tsv'!C$2:C$8468)</f>
        <v>204951</v>
      </c>
      <c r="S2052" s="1" t="n">
        <f aca="false">R2052-Q2052</f>
        <v>-520049</v>
      </c>
      <c r="T2052" s="2" t="n">
        <f aca="false">Q2052 * 1.05</f>
        <v>761250</v>
      </c>
      <c r="U2052" s="2" t="n">
        <f aca="false">R2052 * 1.05</f>
        <v>215198.55</v>
      </c>
      <c r="V2052" s="2" t="n">
        <f aca="false">S2052 * 1.05</f>
        <v>-546051.45</v>
      </c>
      <c r="W2052" s="1" t="n">
        <f aca="false">R2052/Q2052</f>
        <v>0.282691034482759</v>
      </c>
      <c r="X2052" s="3" t="n">
        <v>1</v>
      </c>
    </row>
    <row r="2053" customFormat="false" ht="15" hidden="false" customHeight="false" outlineLevel="0" collapsed="false">
      <c r="A2053" s="0" t="s">
        <v>13047</v>
      </c>
      <c r="B2053" s="0" t="s">
        <v>13048</v>
      </c>
      <c r="C2053" s="0" t="s">
        <v>13049</v>
      </c>
      <c r="D2053" s="0" t="s">
        <v>9153</v>
      </c>
      <c r="E2053" s="0" t="n">
        <v>8.1</v>
      </c>
      <c r="F2053" s="0" t="n">
        <v>74</v>
      </c>
      <c r="G2053" s="5" t="n">
        <v>41625</v>
      </c>
      <c r="H2053" s="0" t="s">
        <v>3677</v>
      </c>
      <c r="I2053" s="0" t="s">
        <v>13050</v>
      </c>
      <c r="J2053" s="6" t="n">
        <v>432488</v>
      </c>
      <c r="K2053" s="0" t="s">
        <v>8888</v>
      </c>
      <c r="L2053" s="5" t="n">
        <v>41537</v>
      </c>
      <c r="M2053" s="0" t="s">
        <v>1005</v>
      </c>
      <c r="N2053" s="0" t="s">
        <v>1006</v>
      </c>
      <c r="O2053" s="0" t="s">
        <v>13051</v>
      </c>
      <c r="P2053" s="0" t="s">
        <v>13052</v>
      </c>
      <c r="Q2053" s="0" t="n">
        <f aca="false">LOOKUP(A2053,'budget_gross.tsv'!A$2:A$8468,'budget_gross.tsv'!B$2:B$8468)</f>
        <v>46000000</v>
      </c>
      <c r="R2053" s="0" t="n">
        <f aca="false">LOOKUP(A2053,'budget_gross.tsv'!A$2:A$8468,'budget_gross.tsv'!C$2:C$8468)</f>
        <v>61002302</v>
      </c>
      <c r="S2053" s="1" t="n">
        <f aca="false">R2053-Q2053</f>
        <v>15002302</v>
      </c>
      <c r="T2053" s="2" t="n">
        <f aca="false">Q2053 * 1.05</f>
        <v>48300000</v>
      </c>
      <c r="U2053" s="2" t="n">
        <f aca="false">R2053 * 1.05</f>
        <v>64052417.1</v>
      </c>
      <c r="V2053" s="2" t="n">
        <f aca="false">S2053 * 1.05</f>
        <v>15752417.1</v>
      </c>
      <c r="W2053" s="1" t="n">
        <f aca="false">R2053/Q2053</f>
        <v>1.326137</v>
      </c>
      <c r="X2053" s="3" t="n">
        <v>2</v>
      </c>
    </row>
    <row r="2054" customFormat="false" ht="15" hidden="false" customHeight="false" outlineLevel="0" collapsed="false">
      <c r="A2054" s="0" t="s">
        <v>13053</v>
      </c>
      <c r="B2054" s="0" t="s">
        <v>13054</v>
      </c>
      <c r="C2054" s="0" t="s">
        <v>13055</v>
      </c>
      <c r="D2054" s="0" t="s">
        <v>9153</v>
      </c>
      <c r="E2054" s="0" t="n">
        <v>4.4</v>
      </c>
      <c r="F2054" s="0" t="n">
        <v>12</v>
      </c>
      <c r="G2054" s="5" t="n">
        <v>41555</v>
      </c>
      <c r="H2054" s="0" t="s">
        <v>4903</v>
      </c>
      <c r="I2054" s="0" t="s">
        <v>13056</v>
      </c>
      <c r="J2054" s="6" t="n">
        <v>4223</v>
      </c>
      <c r="K2054" s="0" t="s">
        <v>13057</v>
      </c>
      <c r="L2054" s="5" t="n">
        <v>41543</v>
      </c>
      <c r="M2054" s="0" t="s">
        <v>249</v>
      </c>
      <c r="N2054" s="0" t="s">
        <v>765</v>
      </c>
      <c r="O2054" s="0" t="s">
        <v>28</v>
      </c>
      <c r="P2054" s="0" t="s">
        <v>13058</v>
      </c>
      <c r="Q2054" s="0" t="n">
        <f aca="false">LOOKUP(A2054,'budget_gross.tsv'!A$2:A$8468,'budget_gross.tsv'!B$2:B$8468)</f>
        <v>3000000</v>
      </c>
      <c r="R2054" s="0" t="n">
        <f aca="false">LOOKUP(A2054,'budget_gross.tsv'!A$2:A$8468,'budget_gross.tsv'!C$2:C$8468)</f>
        <v>7886</v>
      </c>
      <c r="S2054" s="1" t="n">
        <f aca="false">R2054-Q2054</f>
        <v>-2992114</v>
      </c>
      <c r="T2054" s="2" t="n">
        <f aca="false">Q2054 * 1.05</f>
        <v>3150000</v>
      </c>
      <c r="U2054" s="2" t="n">
        <f aca="false">R2054 * 1.05</f>
        <v>8280.3</v>
      </c>
      <c r="V2054" s="2" t="n">
        <f aca="false">S2054 * 1.05</f>
        <v>-3141719.7</v>
      </c>
      <c r="W2054" s="1" t="n">
        <f aca="false">R2054/Q2054</f>
        <v>0.00262866666666667</v>
      </c>
      <c r="X2054" s="3" t="n">
        <v>1</v>
      </c>
    </row>
    <row r="2055" customFormat="false" ht="15" hidden="false" customHeight="false" outlineLevel="0" collapsed="false">
      <c r="A2055" s="0" t="s">
        <v>13059</v>
      </c>
      <c r="B2055" s="0" t="s">
        <v>13060</v>
      </c>
      <c r="C2055" s="0" t="s">
        <v>13061</v>
      </c>
      <c r="D2055" s="0" t="s">
        <v>9153</v>
      </c>
      <c r="E2055" s="0" t="n">
        <v>7.9</v>
      </c>
      <c r="F2055" s="0" t="n">
        <v>63</v>
      </c>
      <c r="G2055" s="5" t="n">
        <v>41695</v>
      </c>
      <c r="H2055" s="0" t="s">
        <v>3192</v>
      </c>
      <c r="I2055" s="0" t="s">
        <v>13062</v>
      </c>
      <c r="J2055" s="6" t="n">
        <v>172168</v>
      </c>
      <c r="K2055" s="0" t="s">
        <v>354</v>
      </c>
      <c r="L2055" s="5" t="n">
        <v>41543</v>
      </c>
      <c r="M2055" s="0" t="s">
        <v>1309</v>
      </c>
      <c r="N2055" s="0" t="s">
        <v>4081</v>
      </c>
      <c r="O2055" s="0" t="s">
        <v>13063</v>
      </c>
      <c r="P2055" s="0" t="s">
        <v>13064</v>
      </c>
      <c r="Q2055" s="0" t="n">
        <f aca="false">LOOKUP(A2055,'budget_gross.tsv'!A$2:A$8468,'budget_gross.tsv'!B$2:B$8468)</f>
        <v>47000000</v>
      </c>
      <c r="R2055" s="0" t="n">
        <f aca="false">LOOKUP(A2055,'budget_gross.tsv'!A$2:A$8468,'budget_gross.tsv'!C$2:C$8468)</f>
        <v>3600</v>
      </c>
      <c r="S2055" s="1" t="n">
        <f aca="false">R2055-Q2055</f>
        <v>-46996400</v>
      </c>
      <c r="T2055" s="2" t="n">
        <f aca="false">Q2055 * 1.05</f>
        <v>49350000</v>
      </c>
      <c r="U2055" s="2" t="n">
        <f aca="false">R2055 * 1.05</f>
        <v>3780</v>
      </c>
      <c r="V2055" s="2" t="n">
        <f aca="false">S2055 * 1.05</f>
        <v>-49346220</v>
      </c>
      <c r="W2055" s="1" t="n">
        <f aca="false">R2055/Q2055</f>
        <v>7.65957446808511E-005</v>
      </c>
      <c r="X2055" s="3" t="n">
        <v>1</v>
      </c>
    </row>
    <row r="2056" customFormat="false" ht="15" hidden="false" customHeight="false" outlineLevel="0" collapsed="false">
      <c r="A2056" s="0" t="s">
        <v>13065</v>
      </c>
      <c r="B2056" s="0" t="s">
        <v>13066</v>
      </c>
      <c r="C2056" s="0" t="s">
        <v>13067</v>
      </c>
      <c r="D2056" s="0" t="s">
        <v>9153</v>
      </c>
      <c r="E2056" s="0" t="n">
        <v>6.6</v>
      </c>
      <c r="F2056" s="0" t="n">
        <v>66</v>
      </c>
      <c r="G2056" s="5" t="n">
        <v>41639</v>
      </c>
      <c r="H2056" s="0" t="s">
        <v>3003</v>
      </c>
      <c r="I2056" s="0" t="s">
        <v>13068</v>
      </c>
      <c r="J2056" s="6" t="n">
        <v>200258</v>
      </c>
      <c r="K2056" s="0" t="s">
        <v>13069</v>
      </c>
      <c r="L2056" s="5" t="n">
        <v>41544</v>
      </c>
      <c r="M2056" s="0" t="s">
        <v>427</v>
      </c>
      <c r="N2056" s="0" t="s">
        <v>437</v>
      </c>
      <c r="O2056" s="0" t="s">
        <v>13070</v>
      </c>
      <c r="P2056" s="0" t="s">
        <v>13071</v>
      </c>
      <c r="Q2056" s="0" t="n">
        <f aca="false">LOOKUP(A2056,'budget_gross.tsv'!A$2:A$8468,'budget_gross.tsv'!B$2:B$8468)</f>
        <v>3000000</v>
      </c>
      <c r="R2056" s="0" t="n">
        <f aca="false">LOOKUP(A2056,'budget_gross.tsv'!A$2:A$8468,'budget_gross.tsv'!C$2:C$8468)</f>
        <v>24477704</v>
      </c>
      <c r="S2056" s="1" t="n">
        <f aca="false">R2056-Q2056</f>
        <v>21477704</v>
      </c>
      <c r="T2056" s="2" t="n">
        <f aca="false">Q2056 * 1.05</f>
        <v>3150000</v>
      </c>
      <c r="U2056" s="2" t="n">
        <f aca="false">R2056 * 1.05</f>
        <v>25701589.2</v>
      </c>
      <c r="V2056" s="2" t="n">
        <f aca="false">S2056 * 1.05</f>
        <v>22551589.2</v>
      </c>
      <c r="W2056" s="1" t="n">
        <f aca="false">R2056/Q2056</f>
        <v>8.15923466666667</v>
      </c>
      <c r="X2056" s="3" t="n">
        <v>4</v>
      </c>
    </row>
    <row r="2057" customFormat="false" ht="15" hidden="false" customHeight="false" outlineLevel="0" collapsed="false">
      <c r="A2057" s="0" t="s">
        <v>13072</v>
      </c>
      <c r="B2057" s="0" t="s">
        <v>13073</v>
      </c>
      <c r="C2057" s="0" t="s">
        <v>13074</v>
      </c>
      <c r="D2057" s="0" t="s">
        <v>9153</v>
      </c>
      <c r="E2057" s="0" t="n">
        <v>5.6</v>
      </c>
      <c r="F2057" s="0" t="n">
        <v>36</v>
      </c>
      <c r="G2057" s="5" t="n">
        <v>41646</v>
      </c>
      <c r="H2057" s="0" t="s">
        <v>95</v>
      </c>
      <c r="I2057" s="0" t="s">
        <v>13075</v>
      </c>
      <c r="J2057" s="6" t="n">
        <v>54473</v>
      </c>
      <c r="K2057" s="0" t="s">
        <v>11842</v>
      </c>
      <c r="L2057" s="5" t="n">
        <v>41551</v>
      </c>
      <c r="M2057" s="0" t="s">
        <v>305</v>
      </c>
      <c r="N2057" s="0" t="s">
        <v>7954</v>
      </c>
      <c r="O2057" s="0" t="s">
        <v>90</v>
      </c>
      <c r="P2057" s="0" t="s">
        <v>13076</v>
      </c>
      <c r="Q2057" s="0" t="n">
        <f aca="false">LOOKUP(A2057,'budget_gross.tsv'!A$2:A$8468,'budget_gross.tsv'!B$2:B$8468)</f>
        <v>30000000</v>
      </c>
      <c r="R2057" s="0" t="n">
        <f aca="false">LOOKUP(A2057,'budget_gross.tsv'!A$2:A$8468,'budget_gross.tsv'!C$2:C$8468)</f>
        <v>19316646</v>
      </c>
      <c r="S2057" s="1" t="n">
        <f aca="false">R2057-Q2057</f>
        <v>-10683354</v>
      </c>
      <c r="T2057" s="2" t="n">
        <f aca="false">Q2057 * 1.05</f>
        <v>31500000</v>
      </c>
      <c r="U2057" s="2" t="n">
        <f aca="false">R2057 * 1.05</f>
        <v>20282478.3</v>
      </c>
      <c r="V2057" s="2" t="n">
        <f aca="false">S2057 * 1.05</f>
        <v>-11217521.7</v>
      </c>
      <c r="W2057" s="1" t="n">
        <f aca="false">R2057/Q2057</f>
        <v>0.6438882</v>
      </c>
      <c r="X2057" s="3" t="n">
        <v>1</v>
      </c>
    </row>
    <row r="2058" customFormat="false" ht="15" hidden="false" customHeight="false" outlineLevel="0" collapsed="false">
      <c r="A2058" s="0" t="s">
        <v>13077</v>
      </c>
      <c r="B2058" s="0" t="s">
        <v>13078</v>
      </c>
      <c r="C2058" s="0" t="s">
        <v>13079</v>
      </c>
      <c r="D2058" s="0" t="s">
        <v>9153</v>
      </c>
      <c r="E2058" s="0" t="n">
        <v>5.6</v>
      </c>
      <c r="F2058" s="0" t="n">
        <v>49</v>
      </c>
      <c r="G2058" s="5" t="n">
        <v>41772</v>
      </c>
      <c r="H2058" s="0" t="s">
        <v>1397</v>
      </c>
      <c r="I2058" s="0" t="s">
        <v>13080</v>
      </c>
      <c r="J2058" s="6" t="n">
        <v>12894</v>
      </c>
      <c r="K2058" s="0" t="s">
        <v>13081</v>
      </c>
      <c r="L2058" s="5" t="n">
        <v>41557</v>
      </c>
      <c r="M2058" s="0" t="s">
        <v>840</v>
      </c>
      <c r="N2058" s="0" t="s">
        <v>11905</v>
      </c>
      <c r="O2058" s="0" t="s">
        <v>12413</v>
      </c>
      <c r="P2058" s="0" t="s">
        <v>13082</v>
      </c>
      <c r="Q2058" s="0" t="n">
        <f aca="false">LOOKUP(A2058,'budget_gross.tsv'!A$2:A$8468,'budget_gross.tsv'!B$2:B$8468)</f>
        <v>30000000</v>
      </c>
      <c r="R2058" s="0" t="n">
        <f aca="false">LOOKUP(A2058,'budget_gross.tsv'!A$2:A$8468,'budget_gross.tsv'!C$2:C$8468)</f>
        <v>1013945</v>
      </c>
      <c r="S2058" s="1" t="n">
        <f aca="false">R2058-Q2058</f>
        <v>-28986055</v>
      </c>
      <c r="T2058" s="2" t="n">
        <f aca="false">Q2058 * 1.05</f>
        <v>31500000</v>
      </c>
      <c r="U2058" s="2" t="n">
        <f aca="false">R2058 * 1.05</f>
        <v>1064642.25</v>
      </c>
      <c r="V2058" s="2" t="n">
        <f aca="false">S2058 * 1.05</f>
        <v>-30435357.75</v>
      </c>
      <c r="W2058" s="1" t="n">
        <f aca="false">R2058/Q2058</f>
        <v>0.0337981666666667</v>
      </c>
      <c r="X2058" s="3" t="n">
        <v>1</v>
      </c>
    </row>
    <row r="2059" customFormat="false" ht="15" hidden="false" customHeight="false" outlineLevel="0" collapsed="false">
      <c r="A2059" s="0" t="s">
        <v>13083</v>
      </c>
      <c r="B2059" s="0" t="s">
        <v>13084</v>
      </c>
      <c r="C2059" s="0" t="s">
        <v>13085</v>
      </c>
      <c r="D2059" s="0" t="s">
        <v>9153</v>
      </c>
      <c r="E2059" s="0" t="n">
        <v>6.3</v>
      </c>
      <c r="F2059" s="0" t="n">
        <v>73</v>
      </c>
      <c r="G2059" s="0" t="s">
        <v>28</v>
      </c>
      <c r="H2059" s="0" t="s">
        <v>1157</v>
      </c>
      <c r="I2059" s="0" t="s">
        <v>13086</v>
      </c>
      <c r="J2059" s="6" t="n">
        <v>6337</v>
      </c>
      <c r="K2059" s="0" t="s">
        <v>4145</v>
      </c>
      <c r="L2059" s="5" t="n">
        <v>41558</v>
      </c>
      <c r="M2059" s="0" t="s">
        <v>98</v>
      </c>
      <c r="N2059" s="0" t="s">
        <v>437</v>
      </c>
      <c r="O2059" s="0" t="s">
        <v>4247</v>
      </c>
      <c r="P2059" s="0" t="s">
        <v>13087</v>
      </c>
      <c r="Q2059" s="0" t="n">
        <f aca="false">LOOKUP(A2059,'budget_gross.tsv'!A$2:A$8468,'budget_gross.tsv'!B$2:B$8468)</f>
        <v>10000000</v>
      </c>
      <c r="R2059" s="0" t="n">
        <f aca="false">LOOKUP(A2059,'budget_gross.tsv'!A$2:A$8468,'budget_gross.tsv'!C$2:C$8468)</f>
        <v>2223380</v>
      </c>
      <c r="S2059" s="1" t="n">
        <f aca="false">R2059-Q2059</f>
        <v>-7776620</v>
      </c>
      <c r="T2059" s="2" t="n">
        <f aca="false">Q2059 * 1.05</f>
        <v>10500000</v>
      </c>
      <c r="U2059" s="2" t="n">
        <f aca="false">R2059 * 1.05</f>
        <v>2334549</v>
      </c>
      <c r="V2059" s="2" t="n">
        <f aca="false">S2059 * 1.05</f>
        <v>-8165451</v>
      </c>
      <c r="W2059" s="1" t="n">
        <f aca="false">R2059/Q2059</f>
        <v>0.222338</v>
      </c>
      <c r="X2059" s="3" t="n">
        <v>1</v>
      </c>
    </row>
    <row r="2060" customFormat="false" ht="15" hidden="false" customHeight="false" outlineLevel="0" collapsed="false">
      <c r="A2060" s="0" t="s">
        <v>13088</v>
      </c>
      <c r="B2060" s="0" t="s">
        <v>13089</v>
      </c>
      <c r="C2060" s="0" t="s">
        <v>13090</v>
      </c>
      <c r="D2060" s="0" t="s">
        <v>9153</v>
      </c>
      <c r="E2060" s="0" t="n">
        <v>6.2</v>
      </c>
      <c r="F2060" s="0" t="n">
        <v>49</v>
      </c>
      <c r="G2060" s="5" t="n">
        <v>41667</v>
      </c>
      <c r="H2060" s="0" t="s">
        <v>147</v>
      </c>
      <c r="I2060" s="0" t="s">
        <v>13091</v>
      </c>
      <c r="J2060" s="6" t="n">
        <v>31637</v>
      </c>
      <c r="K2060" s="0" t="s">
        <v>3648</v>
      </c>
      <c r="L2060" s="5" t="n">
        <v>41565</v>
      </c>
      <c r="M2060" s="0" t="s">
        <v>1079</v>
      </c>
      <c r="N2060" s="0" t="s">
        <v>1208</v>
      </c>
      <c r="O2060" s="0" t="s">
        <v>1058</v>
      </c>
      <c r="P2060" s="0" t="s">
        <v>13092</v>
      </c>
      <c r="Q2060" s="0" t="n">
        <f aca="false">LOOKUP(A2060,'budget_gross.tsv'!A$2:A$8468,'budget_gross.tsv'!B$2:B$8468)</f>
        <v>28000000</v>
      </c>
      <c r="R2060" s="0" t="n">
        <f aca="false">LOOKUP(A2060,'budget_gross.tsv'!A$2:A$8468,'budget_gross.tsv'!C$2:C$8468)</f>
        <v>3254172</v>
      </c>
      <c r="S2060" s="1" t="n">
        <f aca="false">R2060-Q2060</f>
        <v>-24745828</v>
      </c>
      <c r="T2060" s="2" t="n">
        <f aca="false">Q2060 * 1.05</f>
        <v>29400000</v>
      </c>
      <c r="U2060" s="2" t="n">
        <f aca="false">R2060 * 1.05</f>
        <v>3416880.6</v>
      </c>
      <c r="V2060" s="2" t="n">
        <f aca="false">S2060 * 1.05</f>
        <v>-25983119.4</v>
      </c>
      <c r="W2060" s="1" t="n">
        <f aca="false">R2060/Q2060</f>
        <v>0.116220428571429</v>
      </c>
      <c r="X2060" s="3" t="n">
        <v>1</v>
      </c>
    </row>
    <row r="2061" customFormat="false" ht="15" hidden="false" customHeight="false" outlineLevel="0" collapsed="false">
      <c r="A2061" s="0" t="s">
        <v>13093</v>
      </c>
      <c r="B2061" s="0" t="s">
        <v>13094</v>
      </c>
      <c r="C2061" s="0" t="s">
        <v>13095</v>
      </c>
      <c r="D2061" s="0" t="s">
        <v>9153</v>
      </c>
      <c r="E2061" s="0" t="n">
        <v>5.4</v>
      </c>
      <c r="F2061" s="0" t="n">
        <v>50</v>
      </c>
      <c r="G2061" s="5" t="n">
        <v>41583</v>
      </c>
      <c r="H2061" s="0" t="s">
        <v>7886</v>
      </c>
      <c r="I2061" s="0" t="s">
        <v>13096</v>
      </c>
      <c r="J2061" s="6" t="n">
        <v>3264</v>
      </c>
      <c r="K2061" s="0" t="s">
        <v>918</v>
      </c>
      <c r="L2061" s="5" t="n">
        <v>41569</v>
      </c>
      <c r="M2061" s="0" t="s">
        <v>879</v>
      </c>
      <c r="N2061" s="0" t="s">
        <v>446</v>
      </c>
      <c r="O2061" s="0" t="s">
        <v>265</v>
      </c>
      <c r="P2061" s="0" t="s">
        <v>13097</v>
      </c>
      <c r="Q2061" s="0" t="n">
        <f aca="false">LOOKUP(A2061,'budget_gross.tsv'!A$2:A$8468,'budget_gross.tsv'!B$2:B$8468)</f>
        <v>5000000</v>
      </c>
      <c r="R2061" s="0" t="n">
        <f aca="false">LOOKUP(A2061,'budget_gross.tsv'!A$2:A$8468,'budget_gross.tsv'!C$2:C$8468)</f>
        <v>15009</v>
      </c>
      <c r="S2061" s="1" t="n">
        <f aca="false">R2061-Q2061</f>
        <v>-4984991</v>
      </c>
      <c r="T2061" s="2" t="n">
        <f aca="false">Q2061 * 1.05</f>
        <v>5250000</v>
      </c>
      <c r="U2061" s="2" t="n">
        <f aca="false">R2061 * 1.05</f>
        <v>15759.45</v>
      </c>
      <c r="V2061" s="2" t="n">
        <f aca="false">S2061 * 1.05</f>
        <v>-5234240.55</v>
      </c>
      <c r="W2061" s="1" t="n">
        <f aca="false">R2061/Q2061</f>
        <v>0.0030018</v>
      </c>
      <c r="X2061" s="3" t="n">
        <v>1</v>
      </c>
    </row>
    <row r="2062" customFormat="false" ht="15" hidden="false" customHeight="false" outlineLevel="0" collapsed="false">
      <c r="A2062" s="0" t="s">
        <v>13098</v>
      </c>
      <c r="B2062" s="0" t="s">
        <v>13099</v>
      </c>
      <c r="C2062" s="0" t="s">
        <v>13100</v>
      </c>
      <c r="D2062" s="0" t="s">
        <v>9153</v>
      </c>
      <c r="E2062" s="0" t="n">
        <v>6.6</v>
      </c>
      <c r="F2062" s="0" t="n">
        <v>54</v>
      </c>
      <c r="G2062" s="5" t="n">
        <v>41667</v>
      </c>
      <c r="H2062" s="0" t="s">
        <v>194</v>
      </c>
      <c r="I2062" s="0" t="s">
        <v>13101</v>
      </c>
      <c r="J2062" s="6" t="n">
        <v>80565</v>
      </c>
      <c r="K2062" s="0" t="s">
        <v>11615</v>
      </c>
      <c r="L2062" s="5" t="n">
        <v>41572</v>
      </c>
      <c r="M2062" s="0" t="s">
        <v>60</v>
      </c>
      <c r="N2062" s="0" t="s">
        <v>376</v>
      </c>
      <c r="O2062" s="0" t="s">
        <v>3135</v>
      </c>
      <c r="P2062" s="0" t="s">
        <v>13102</v>
      </c>
      <c r="Q2062" s="0" t="n">
        <f aca="false">LOOKUP(A2062,'budget_gross.tsv'!A$2:A$8468,'budget_gross.tsv'!B$2:B$8468)</f>
        <v>15000000</v>
      </c>
      <c r="R2062" s="0" t="n">
        <f aca="false">LOOKUP(A2062,'budget_gross.tsv'!A$2:A$8468,'budget_gross.tsv'!C$2:C$8468)</f>
        <v>102003019</v>
      </c>
      <c r="S2062" s="1" t="n">
        <f aca="false">R2062-Q2062</f>
        <v>87003019</v>
      </c>
      <c r="T2062" s="2" t="n">
        <f aca="false">Q2062 * 1.05</f>
        <v>15750000</v>
      </c>
      <c r="U2062" s="2" t="n">
        <f aca="false">R2062 * 1.05</f>
        <v>107103169.95</v>
      </c>
      <c r="V2062" s="2" t="n">
        <f aca="false">S2062 * 1.05</f>
        <v>91353169.95</v>
      </c>
      <c r="W2062" s="1" t="n">
        <f aca="false">R2062/Q2062</f>
        <v>6.80020126666667</v>
      </c>
      <c r="X2062" s="3" t="n">
        <v>4</v>
      </c>
    </row>
    <row r="2063" customFormat="false" ht="15" hidden="false" customHeight="false" outlineLevel="0" collapsed="false">
      <c r="A2063" s="0" t="s">
        <v>13103</v>
      </c>
      <c r="B2063" s="0" t="s">
        <v>13104</v>
      </c>
      <c r="C2063" s="0" t="s">
        <v>13105</v>
      </c>
      <c r="D2063" s="0" t="s">
        <v>9153</v>
      </c>
      <c r="E2063" s="0" t="n">
        <v>6.5</v>
      </c>
      <c r="F2063" s="0" t="n">
        <v>45</v>
      </c>
      <c r="G2063" s="5" t="n">
        <v>41814</v>
      </c>
      <c r="H2063" s="0" t="s">
        <v>2496</v>
      </c>
      <c r="I2063" s="0" t="s">
        <v>13106</v>
      </c>
      <c r="J2063" s="6" t="n">
        <v>15829</v>
      </c>
      <c r="K2063" s="0" t="s">
        <v>13107</v>
      </c>
      <c r="L2063" s="5" t="n">
        <v>41577</v>
      </c>
      <c r="M2063" s="0" t="s">
        <v>808</v>
      </c>
      <c r="N2063" s="0" t="s">
        <v>4949</v>
      </c>
      <c r="O2063" s="0" t="s">
        <v>28</v>
      </c>
      <c r="P2063" s="0" t="s">
        <v>13108</v>
      </c>
      <c r="Q2063" s="0" t="n">
        <f aca="false">LOOKUP(A2063,'budget_gross.tsv'!A$2:A$8468,'budget_gross.tsv'!B$2:B$8468)</f>
        <v>25500000</v>
      </c>
      <c r="R2063" s="0" t="n">
        <f aca="false">LOOKUP(A2063,'budget_gross.tsv'!A$2:A$8468,'budget_gross.tsv'!C$2:C$8468)</f>
        <v>41229</v>
      </c>
      <c r="S2063" s="1" t="n">
        <f aca="false">R2063-Q2063</f>
        <v>-25458771</v>
      </c>
      <c r="T2063" s="2" t="n">
        <f aca="false">Q2063 * 1.05</f>
        <v>26775000</v>
      </c>
      <c r="U2063" s="2" t="n">
        <f aca="false">R2063 * 1.05</f>
        <v>43290.45</v>
      </c>
      <c r="V2063" s="2" t="n">
        <f aca="false">S2063 * 1.05</f>
        <v>-26731709.55</v>
      </c>
      <c r="W2063" s="1" t="n">
        <f aca="false">R2063/Q2063</f>
        <v>0.00161682352941176</v>
      </c>
      <c r="X2063" s="3" t="n">
        <v>1</v>
      </c>
    </row>
    <row r="2064" customFormat="false" ht="15" hidden="false" customHeight="false" outlineLevel="0" collapsed="false">
      <c r="A2064" s="0" t="s">
        <v>13109</v>
      </c>
      <c r="B2064" s="0" t="s">
        <v>13110</v>
      </c>
      <c r="C2064" s="0" t="s">
        <v>13111</v>
      </c>
      <c r="D2064" s="0" t="s">
        <v>9153</v>
      </c>
      <c r="E2064" s="0" t="n">
        <v>5.2</v>
      </c>
      <c r="F2064" s="0" t="n">
        <v>31</v>
      </c>
      <c r="G2064" s="5" t="n">
        <v>41666</v>
      </c>
      <c r="H2064" s="0" t="s">
        <v>391</v>
      </c>
      <c r="I2064" s="0" t="s">
        <v>13112</v>
      </c>
      <c r="J2064" s="6" t="n">
        <v>1620</v>
      </c>
      <c r="K2064" s="0" t="s">
        <v>13113</v>
      </c>
      <c r="L2064" s="5" t="n">
        <v>41578</v>
      </c>
      <c r="M2064" s="0" t="s">
        <v>486</v>
      </c>
      <c r="N2064" s="0" t="s">
        <v>394</v>
      </c>
      <c r="O2064" s="0" t="s">
        <v>28</v>
      </c>
      <c r="P2064" s="0" t="s">
        <v>13114</v>
      </c>
      <c r="Q2064" s="0" t="n">
        <f aca="false">LOOKUP(A2064,'budget_gross.tsv'!A$2:A$8468,'budget_gross.tsv'!B$2:B$8468)</f>
        <v>5000000</v>
      </c>
      <c r="R2064" s="0" t="n">
        <f aca="false">LOOKUP(A2064,'budget_gross.tsv'!A$2:A$8468,'budget_gross.tsv'!C$2:C$8468)</f>
        <v>388</v>
      </c>
      <c r="S2064" s="1" t="n">
        <f aca="false">R2064-Q2064</f>
        <v>-4999612</v>
      </c>
      <c r="T2064" s="2" t="n">
        <f aca="false">Q2064 * 1.05</f>
        <v>5250000</v>
      </c>
      <c r="U2064" s="2" t="n">
        <f aca="false">R2064 * 1.05</f>
        <v>407.4</v>
      </c>
      <c r="V2064" s="2" t="n">
        <f aca="false">S2064 * 1.05</f>
        <v>-5249592.6</v>
      </c>
      <c r="W2064" s="1" t="n">
        <f aca="false">R2064/Q2064</f>
        <v>7.76E-005</v>
      </c>
      <c r="X2064" s="3" t="n">
        <v>1</v>
      </c>
    </row>
    <row r="2065" customFormat="false" ht="15" hidden="false" customHeight="false" outlineLevel="0" collapsed="false">
      <c r="A2065" s="0" t="s">
        <v>13115</v>
      </c>
      <c r="B2065" s="0" t="s">
        <v>13116</v>
      </c>
      <c r="C2065" s="0" t="s">
        <v>13117</v>
      </c>
      <c r="D2065" s="0" t="s">
        <v>9153</v>
      </c>
      <c r="E2065" s="0" t="n">
        <v>8.1</v>
      </c>
      <c r="F2065" s="0" t="n">
        <v>96</v>
      </c>
      <c r="G2065" s="5" t="n">
        <v>41702</v>
      </c>
      <c r="H2065" s="0" t="s">
        <v>1441</v>
      </c>
      <c r="I2065" s="0" t="s">
        <v>13118</v>
      </c>
      <c r="J2065" s="6" t="n">
        <v>486518</v>
      </c>
      <c r="K2065" s="0" t="s">
        <v>1443</v>
      </c>
      <c r="L2065" s="5" t="n">
        <v>41586</v>
      </c>
      <c r="M2065" s="0" t="s">
        <v>445</v>
      </c>
      <c r="N2065" s="0" t="s">
        <v>4873</v>
      </c>
      <c r="O2065" s="0" t="s">
        <v>13119</v>
      </c>
      <c r="P2065" s="0" t="s">
        <v>13120</v>
      </c>
      <c r="Q2065" s="0" t="n">
        <f aca="false">LOOKUP(A2065,'budget_gross.tsv'!A$2:A$8468,'budget_gross.tsv'!B$2:B$8468)</f>
        <v>20000000</v>
      </c>
      <c r="R2065" s="0" t="n">
        <f aca="false">LOOKUP(A2065,'budget_gross.tsv'!A$2:A$8468,'budget_gross.tsv'!C$2:C$8468)</f>
        <v>56671993</v>
      </c>
      <c r="S2065" s="1" t="n">
        <f aca="false">R2065-Q2065</f>
        <v>36671993</v>
      </c>
      <c r="T2065" s="2" t="n">
        <f aca="false">Q2065 * 1.05</f>
        <v>21000000</v>
      </c>
      <c r="U2065" s="2" t="n">
        <f aca="false">R2065 * 1.05</f>
        <v>59505592.65</v>
      </c>
      <c r="V2065" s="2" t="n">
        <f aca="false">S2065 * 1.05</f>
        <v>38505592.65</v>
      </c>
      <c r="W2065" s="1" t="n">
        <f aca="false">R2065/Q2065</f>
        <v>2.83359965</v>
      </c>
      <c r="X2065" s="3" t="n">
        <v>3</v>
      </c>
    </row>
    <row r="2066" customFormat="false" ht="15" hidden="false" customHeight="false" outlineLevel="0" collapsed="false">
      <c r="A2066" s="0" t="s">
        <v>13121</v>
      </c>
      <c r="B2066" s="0" t="s">
        <v>13122</v>
      </c>
      <c r="C2066" s="0" t="s">
        <v>13123</v>
      </c>
      <c r="D2066" s="0" t="s">
        <v>9153</v>
      </c>
      <c r="E2066" s="0" t="n">
        <v>7.8</v>
      </c>
      <c r="F2066" s="0" t="n">
        <v>55</v>
      </c>
      <c r="G2066" s="5" t="n">
        <v>41674</v>
      </c>
      <c r="H2066" s="0" t="s">
        <v>86</v>
      </c>
      <c r="I2066" s="0" t="s">
        <v>13124</v>
      </c>
      <c r="J2066" s="6" t="n">
        <v>223004</v>
      </c>
      <c r="K2066" s="0" t="s">
        <v>9840</v>
      </c>
      <c r="L2066" s="5" t="n">
        <v>41586</v>
      </c>
      <c r="M2066" s="0" t="s">
        <v>1271</v>
      </c>
      <c r="N2066" s="0" t="s">
        <v>4066</v>
      </c>
      <c r="O2066" s="0" t="s">
        <v>395</v>
      </c>
      <c r="P2066" s="0" t="s">
        <v>13125</v>
      </c>
      <c r="Q2066" s="0" t="n">
        <f aca="false">LOOKUP(A2066,'budget_gross.tsv'!A$2:A$8468,'budget_gross.tsv'!B$2:B$8468)</f>
        <v>12000000</v>
      </c>
      <c r="R2066" s="0" t="n">
        <f aca="false">LOOKUP(A2066,'budget_gross.tsv'!A$2:A$8468,'budget_gross.tsv'!C$2:C$8468)</f>
        <v>15322921</v>
      </c>
      <c r="S2066" s="1" t="n">
        <f aca="false">R2066-Q2066</f>
        <v>3322921</v>
      </c>
      <c r="T2066" s="2" t="n">
        <f aca="false">Q2066 * 1.05</f>
        <v>12600000</v>
      </c>
      <c r="U2066" s="2" t="n">
        <f aca="false">R2066 * 1.05</f>
        <v>16089067.05</v>
      </c>
      <c r="V2066" s="2" t="n">
        <f aca="false">S2066 * 1.05</f>
        <v>3489067.05</v>
      </c>
      <c r="W2066" s="1" t="n">
        <f aca="false">R2066/Q2066</f>
        <v>1.27691008333333</v>
      </c>
      <c r="X2066" s="3" t="n">
        <v>2</v>
      </c>
    </row>
    <row r="2067" customFormat="false" ht="15" hidden="false" customHeight="false" outlineLevel="0" collapsed="false">
      <c r="A2067" s="0" t="s">
        <v>13126</v>
      </c>
      <c r="B2067" s="0" t="s">
        <v>13127</v>
      </c>
      <c r="C2067" s="0" t="s">
        <v>13128</v>
      </c>
      <c r="D2067" s="0" t="s">
        <v>9153</v>
      </c>
      <c r="E2067" s="0" t="n">
        <v>6.7</v>
      </c>
      <c r="F2067" s="0" t="n">
        <v>59</v>
      </c>
      <c r="G2067" s="5" t="n">
        <v>41681</v>
      </c>
      <c r="H2067" s="0" t="s">
        <v>86</v>
      </c>
      <c r="I2067" s="0" t="s">
        <v>13129</v>
      </c>
      <c r="J2067" s="6" t="n">
        <v>12162</v>
      </c>
      <c r="K2067" s="0" t="s">
        <v>4374</v>
      </c>
      <c r="L2067" s="5" t="n">
        <v>41593</v>
      </c>
      <c r="M2067" s="0" t="s">
        <v>1271</v>
      </c>
      <c r="N2067" s="0" t="s">
        <v>356</v>
      </c>
      <c r="O2067" s="0" t="s">
        <v>13130</v>
      </c>
      <c r="P2067" s="0" t="s">
        <v>13131</v>
      </c>
      <c r="Q2067" s="0" t="n">
        <f aca="false">LOOKUP(A2067,'budget_gross.tsv'!A$2:A$8468,'budget_gross.tsv'!B$2:B$8468)</f>
        <v>17000000</v>
      </c>
      <c r="R2067" s="0" t="n">
        <f aca="false">LOOKUP(A2067,'budget_gross.tsv'!A$2:A$8468,'budget_gross.tsv'!C$2:C$8468)</f>
        <v>70525195</v>
      </c>
      <c r="S2067" s="1" t="n">
        <f aca="false">R2067-Q2067</f>
        <v>53525195</v>
      </c>
      <c r="T2067" s="2" t="n">
        <f aca="false">Q2067 * 1.05</f>
        <v>17850000</v>
      </c>
      <c r="U2067" s="2" t="n">
        <f aca="false">R2067 * 1.05</f>
        <v>74051454.75</v>
      </c>
      <c r="V2067" s="2" t="n">
        <f aca="false">S2067 * 1.05</f>
        <v>56201454.75</v>
      </c>
      <c r="W2067" s="1" t="n">
        <f aca="false">R2067/Q2067</f>
        <v>4.14854088235294</v>
      </c>
      <c r="X2067" s="3" t="n">
        <v>4</v>
      </c>
    </row>
    <row r="2068" customFormat="false" ht="15" hidden="false" customHeight="false" outlineLevel="0" collapsed="false">
      <c r="A2068" s="0" t="s">
        <v>13132</v>
      </c>
      <c r="B2068" s="0" t="s">
        <v>13133</v>
      </c>
      <c r="C2068" s="0" t="s">
        <v>13134</v>
      </c>
      <c r="D2068" s="0" t="s">
        <v>9153</v>
      </c>
      <c r="E2068" s="0" t="n">
        <v>6.9</v>
      </c>
      <c r="F2068" s="0" t="n">
        <v>63</v>
      </c>
      <c r="G2068" s="5" t="n">
        <v>41681</v>
      </c>
      <c r="H2068" s="0" t="s">
        <v>391</v>
      </c>
      <c r="I2068" s="0" t="s">
        <v>13135</v>
      </c>
      <c r="J2068" s="6" t="n">
        <v>3520</v>
      </c>
      <c r="K2068" s="0" t="s">
        <v>13136</v>
      </c>
      <c r="L2068" s="5" t="n">
        <v>41600</v>
      </c>
      <c r="M2068" s="0" t="s">
        <v>486</v>
      </c>
      <c r="N2068" s="0" t="s">
        <v>224</v>
      </c>
      <c r="O2068" s="0" t="s">
        <v>5667</v>
      </c>
      <c r="P2068" s="0" t="s">
        <v>13137</v>
      </c>
      <c r="Q2068" s="0" t="n">
        <f aca="false">LOOKUP(A2068,'budget_gross.tsv'!A$2:A$8468,'budget_gross.tsv'!B$2:B$8468)</f>
        <v>1000000</v>
      </c>
      <c r="R2068" s="0" t="n">
        <f aca="false">LOOKUP(A2068,'budget_gross.tsv'!A$2:A$8468,'budget_gross.tsv'!C$2:C$8468)</f>
        <v>218454</v>
      </c>
      <c r="S2068" s="1" t="n">
        <f aca="false">R2068-Q2068</f>
        <v>-781546</v>
      </c>
      <c r="T2068" s="2" t="n">
        <f aca="false">Q2068 * 1.05</f>
        <v>1050000</v>
      </c>
      <c r="U2068" s="2" t="n">
        <f aca="false">R2068 * 1.05</f>
        <v>229376.7</v>
      </c>
      <c r="V2068" s="2" t="n">
        <f aca="false">S2068 * 1.05</f>
        <v>-820623.3</v>
      </c>
      <c r="W2068" s="1" t="n">
        <f aca="false">R2068/Q2068</f>
        <v>0.218454</v>
      </c>
      <c r="X2068" s="3" t="n">
        <v>1</v>
      </c>
    </row>
    <row r="2069" customFormat="false" ht="15" hidden="false" customHeight="false" outlineLevel="0" collapsed="false">
      <c r="A2069" s="0" t="s">
        <v>13138</v>
      </c>
      <c r="B2069" s="0" t="s">
        <v>13139</v>
      </c>
      <c r="C2069" s="0" t="s">
        <v>13140</v>
      </c>
      <c r="D2069" s="0" t="s">
        <v>9153</v>
      </c>
      <c r="E2069" s="0" t="n">
        <v>6.5</v>
      </c>
      <c r="F2069" s="0" t="n">
        <v>40</v>
      </c>
      <c r="G2069" s="5" t="n">
        <v>41709</v>
      </c>
      <c r="H2069" s="0" t="s">
        <v>3410</v>
      </c>
      <c r="I2069" s="0" t="s">
        <v>13141</v>
      </c>
      <c r="J2069" s="6" t="n">
        <v>88447</v>
      </c>
      <c r="K2069" s="0" t="s">
        <v>2477</v>
      </c>
      <c r="L2069" s="5" t="n">
        <v>41605</v>
      </c>
      <c r="M2069" s="0" t="s">
        <v>249</v>
      </c>
      <c r="N2069" s="0" t="s">
        <v>562</v>
      </c>
      <c r="O2069" s="0" t="s">
        <v>90</v>
      </c>
      <c r="P2069" s="0" t="s">
        <v>13142</v>
      </c>
      <c r="Q2069" s="0" t="n">
        <f aca="false">LOOKUP(A2069,'budget_gross.tsv'!A$2:A$8468,'budget_gross.tsv'!B$2:B$8468)</f>
        <v>22000000</v>
      </c>
      <c r="R2069" s="0" t="n">
        <f aca="false">LOOKUP(A2069,'budget_gross.tsv'!A$2:A$8468,'budget_gross.tsv'!C$2:C$8468)</f>
        <v>19783777</v>
      </c>
      <c r="S2069" s="1" t="n">
        <f aca="false">R2069-Q2069</f>
        <v>-2216223</v>
      </c>
      <c r="T2069" s="2" t="n">
        <f aca="false">Q2069 * 1.05</f>
        <v>23100000</v>
      </c>
      <c r="U2069" s="2" t="n">
        <f aca="false">R2069 * 1.05</f>
        <v>20772965.85</v>
      </c>
      <c r="V2069" s="2" t="n">
        <f aca="false">S2069 * 1.05</f>
        <v>-2327034.15</v>
      </c>
      <c r="W2069" s="1" t="n">
        <f aca="false">R2069/Q2069</f>
        <v>0.899262590909091</v>
      </c>
      <c r="X2069" s="3" t="n">
        <v>1</v>
      </c>
    </row>
    <row r="2070" customFormat="false" ht="15" hidden="false" customHeight="false" outlineLevel="0" collapsed="false">
      <c r="A2070" s="0" t="s">
        <v>13143</v>
      </c>
      <c r="B2070" s="0" t="s">
        <v>13144</v>
      </c>
      <c r="C2070" s="0" t="s">
        <v>13145</v>
      </c>
      <c r="D2070" s="0" t="s">
        <v>9153</v>
      </c>
      <c r="E2070" s="0" t="n">
        <v>5.8</v>
      </c>
      <c r="F2070" s="0" t="n">
        <v>49</v>
      </c>
      <c r="G2070" s="5" t="n">
        <v>41702</v>
      </c>
      <c r="H2070" s="0" t="s">
        <v>6373</v>
      </c>
      <c r="I2070" s="0" t="s">
        <v>13146</v>
      </c>
      <c r="J2070" s="6" t="n">
        <v>55681</v>
      </c>
      <c r="K2070" s="0" t="s">
        <v>9992</v>
      </c>
      <c r="L2070" s="5" t="n">
        <v>41605</v>
      </c>
      <c r="M2070" s="0" t="s">
        <v>313</v>
      </c>
      <c r="N2070" s="0" t="s">
        <v>472</v>
      </c>
      <c r="O2070" s="0" t="s">
        <v>537</v>
      </c>
      <c r="P2070" s="0" t="s">
        <v>13147</v>
      </c>
      <c r="Q2070" s="0" t="n">
        <f aca="false">LOOKUP(A2070,'budget_gross.tsv'!A$2:A$8468,'budget_gross.tsv'!B$2:B$8468)</f>
        <v>30000000</v>
      </c>
      <c r="R2070" s="0" t="n">
        <f aca="false">LOOKUP(A2070,'budget_gross.tsv'!A$2:A$8468,'budget_gross.tsv'!C$2:C$8468)</f>
        <v>2162593</v>
      </c>
      <c r="S2070" s="1" t="n">
        <f aca="false">R2070-Q2070</f>
        <v>-27837407</v>
      </c>
      <c r="T2070" s="2" t="n">
        <f aca="false">Q2070 * 1.05</f>
        <v>31500000</v>
      </c>
      <c r="U2070" s="2" t="n">
        <f aca="false">R2070 * 1.05</f>
        <v>2270722.65</v>
      </c>
      <c r="V2070" s="2" t="n">
        <f aca="false">S2070 * 1.05</f>
        <v>-29229277.35</v>
      </c>
      <c r="W2070" s="1" t="n">
        <f aca="false">R2070/Q2070</f>
        <v>0.0720864333333333</v>
      </c>
      <c r="X2070" s="3" t="n">
        <v>1</v>
      </c>
    </row>
    <row r="2071" customFormat="false" ht="15" hidden="false" customHeight="false" outlineLevel="0" collapsed="false">
      <c r="A2071" s="0" t="s">
        <v>13148</v>
      </c>
      <c r="B2071" s="0" t="s">
        <v>13149</v>
      </c>
      <c r="C2071" s="0" t="s">
        <v>13150</v>
      </c>
      <c r="D2071" s="0" t="s">
        <v>9153</v>
      </c>
      <c r="E2071" s="0" t="n">
        <v>6.8</v>
      </c>
      <c r="F2071" s="0" t="n">
        <v>63</v>
      </c>
      <c r="G2071" s="5" t="n">
        <v>41709</v>
      </c>
      <c r="H2071" s="0" t="s">
        <v>3003</v>
      </c>
      <c r="I2071" s="0" t="s">
        <v>13151</v>
      </c>
      <c r="J2071" s="6" t="n">
        <v>90144</v>
      </c>
      <c r="K2071" s="0" t="s">
        <v>11324</v>
      </c>
      <c r="L2071" s="5" t="n">
        <v>41614</v>
      </c>
      <c r="M2071" s="0" t="s">
        <v>1874</v>
      </c>
      <c r="N2071" s="0" t="s">
        <v>4949</v>
      </c>
      <c r="O2071" s="0" t="s">
        <v>707</v>
      </c>
      <c r="P2071" s="0" t="s">
        <v>13152</v>
      </c>
      <c r="Q2071" s="0" t="n">
        <f aca="false">LOOKUP(A2071,'budget_gross.tsv'!A$2:A$8468,'budget_gross.tsv'!B$2:B$8468)</f>
        <v>22000000</v>
      </c>
      <c r="R2071" s="0" t="n">
        <f aca="false">LOOKUP(A2071,'budget_gross.tsv'!A$2:A$8468,'budget_gross.tsv'!C$2:C$8468)</f>
        <v>11326836</v>
      </c>
      <c r="S2071" s="1" t="n">
        <f aca="false">R2071-Q2071</f>
        <v>-10673164</v>
      </c>
      <c r="T2071" s="2" t="n">
        <f aca="false">Q2071 * 1.05</f>
        <v>23100000</v>
      </c>
      <c r="U2071" s="2" t="n">
        <f aca="false">R2071 * 1.05</f>
        <v>11893177.8</v>
      </c>
      <c r="V2071" s="2" t="n">
        <f aca="false">S2071 * 1.05</f>
        <v>-11206822.2</v>
      </c>
      <c r="W2071" s="1" t="n">
        <f aca="false">R2071/Q2071</f>
        <v>0.514856181818182</v>
      </c>
      <c r="X2071" s="3" t="n">
        <v>1</v>
      </c>
    </row>
    <row r="2072" customFormat="false" ht="15" hidden="false" customHeight="false" outlineLevel="0" collapsed="false">
      <c r="A2072" s="0" t="s">
        <v>13153</v>
      </c>
      <c r="B2072" s="0" t="s">
        <v>13154</v>
      </c>
      <c r="C2072" s="0" t="s">
        <v>13155</v>
      </c>
      <c r="D2072" s="0" t="s">
        <v>9153</v>
      </c>
      <c r="E2072" s="0" t="n">
        <v>7.3</v>
      </c>
      <c r="F2072" s="0" t="n">
        <v>90</v>
      </c>
      <c r="G2072" s="5" t="n">
        <v>41716</v>
      </c>
      <c r="H2072" s="0" t="s">
        <v>1397</v>
      </c>
      <c r="I2072" s="0" t="s">
        <v>13156</v>
      </c>
      <c r="J2072" s="6" t="n">
        <v>380347</v>
      </c>
      <c r="K2072" s="0" t="s">
        <v>11723</v>
      </c>
      <c r="L2072" s="5" t="n">
        <v>41628</v>
      </c>
      <c r="M2072" s="0" t="s">
        <v>728</v>
      </c>
      <c r="N2072" s="0" t="s">
        <v>1700</v>
      </c>
      <c r="O2072" s="0" t="s">
        <v>13157</v>
      </c>
      <c r="P2072" s="0" t="s">
        <v>13158</v>
      </c>
      <c r="Q2072" s="0" t="n">
        <f aca="false">LOOKUP(A2072,'budget_gross.tsv'!A$2:A$8468,'budget_gross.tsv'!B$2:B$8468)</f>
        <v>40000000</v>
      </c>
      <c r="R2072" s="0" t="n">
        <f aca="false">LOOKUP(A2072,'budget_gross.tsv'!A$2:A$8468,'budget_gross.tsv'!C$2:C$8468)</f>
        <v>150117807</v>
      </c>
      <c r="S2072" s="1" t="n">
        <f aca="false">R2072-Q2072</f>
        <v>110117807</v>
      </c>
      <c r="T2072" s="2" t="n">
        <f aca="false">Q2072 * 1.05</f>
        <v>42000000</v>
      </c>
      <c r="U2072" s="2" t="n">
        <f aca="false">R2072 * 1.05</f>
        <v>157623697.35</v>
      </c>
      <c r="V2072" s="2" t="n">
        <f aca="false">S2072 * 1.05</f>
        <v>115623697.35</v>
      </c>
      <c r="W2072" s="1" t="n">
        <f aca="false">R2072/Q2072</f>
        <v>3.752945175</v>
      </c>
      <c r="X2072" s="3" t="n">
        <v>3</v>
      </c>
    </row>
    <row r="2073" customFormat="false" ht="15" hidden="false" customHeight="false" outlineLevel="0" collapsed="false">
      <c r="A2073" s="0" t="s">
        <v>13159</v>
      </c>
      <c r="B2073" s="0" t="s">
        <v>13160</v>
      </c>
      <c r="C2073" s="0" t="s">
        <v>13161</v>
      </c>
      <c r="D2073" s="0" t="s">
        <v>9153</v>
      </c>
      <c r="E2073" s="0" t="n">
        <v>8.2</v>
      </c>
      <c r="F2073" s="0" t="n">
        <v>75</v>
      </c>
      <c r="G2073" s="5" t="n">
        <v>41723</v>
      </c>
      <c r="H2073" s="0" t="s">
        <v>2489</v>
      </c>
      <c r="I2073" s="0" t="s">
        <v>13162</v>
      </c>
      <c r="J2073" s="6" t="n">
        <v>867432</v>
      </c>
      <c r="K2073" s="0" t="s">
        <v>11355</v>
      </c>
      <c r="L2073" s="5" t="n">
        <v>41633</v>
      </c>
      <c r="M2073" s="0" t="s">
        <v>13163</v>
      </c>
      <c r="N2073" s="0" t="s">
        <v>1945</v>
      </c>
      <c r="O2073" s="0" t="s">
        <v>13164</v>
      </c>
      <c r="P2073" s="0" t="s">
        <v>13165</v>
      </c>
      <c r="Q2073" s="0" t="n">
        <f aca="false">LOOKUP(A2073,'budget_gross.tsv'!A$2:A$8468,'budget_gross.tsv'!B$2:B$8468)</f>
        <v>100000000</v>
      </c>
      <c r="R2073" s="0" t="n">
        <f aca="false">LOOKUP(A2073,'budget_gross.tsv'!A$2:A$8468,'budget_gross.tsv'!C$2:C$8468)</f>
        <v>116900694</v>
      </c>
      <c r="S2073" s="1" t="n">
        <f aca="false">R2073-Q2073</f>
        <v>16900694</v>
      </c>
      <c r="T2073" s="2" t="n">
        <f aca="false">Q2073 * 1.05</f>
        <v>105000000</v>
      </c>
      <c r="U2073" s="2" t="n">
        <f aca="false">R2073 * 1.05</f>
        <v>122745728.7</v>
      </c>
      <c r="V2073" s="2" t="n">
        <f aca="false">S2073 * 1.05</f>
        <v>17745728.7</v>
      </c>
      <c r="W2073" s="1" t="n">
        <f aca="false">R2073/Q2073</f>
        <v>1.16900694</v>
      </c>
      <c r="X2073" s="3" t="n">
        <v>2</v>
      </c>
    </row>
    <row r="2074" customFormat="false" ht="15" hidden="false" customHeight="false" outlineLevel="0" collapsed="false">
      <c r="A2074" s="0" t="s">
        <v>13166</v>
      </c>
      <c r="B2074" s="0" t="s">
        <v>13167</v>
      </c>
      <c r="C2074" s="0" t="s">
        <v>13168</v>
      </c>
      <c r="D2074" s="0" t="s">
        <v>9153</v>
      </c>
      <c r="E2074" s="0" t="n">
        <v>7.3</v>
      </c>
      <c r="F2074" s="0" t="n">
        <v>79</v>
      </c>
      <c r="G2074" s="5" t="n">
        <v>41870</v>
      </c>
      <c r="H2074" s="0" t="s">
        <v>2987</v>
      </c>
      <c r="I2074" s="0" t="s">
        <v>13169</v>
      </c>
      <c r="J2074" s="6" t="n">
        <v>68567</v>
      </c>
      <c r="K2074" s="0" t="s">
        <v>9945</v>
      </c>
      <c r="L2074" s="5" t="n">
        <v>41633</v>
      </c>
      <c r="M2074" s="0" t="s">
        <v>1271</v>
      </c>
      <c r="N2074" s="0" t="s">
        <v>13170</v>
      </c>
      <c r="O2074" s="0" t="s">
        <v>13171</v>
      </c>
      <c r="P2074" s="0" t="s">
        <v>13172</v>
      </c>
      <c r="Q2074" s="0" t="n">
        <f aca="false">LOOKUP(A2074,'budget_gross.tsv'!A$2:A$8468,'budget_gross.tsv'!B$2:B$8468)</f>
        <v>7000000</v>
      </c>
      <c r="R2074" s="0" t="n">
        <f aca="false">LOOKUP(A2074,'budget_gross.tsv'!A$2:A$8468,'budget_gross.tsv'!C$2:C$8468)</f>
        <v>1879534</v>
      </c>
      <c r="S2074" s="1" t="n">
        <f aca="false">R2074-Q2074</f>
        <v>-5120466</v>
      </c>
      <c r="T2074" s="2" t="n">
        <f aca="false">Q2074 * 1.05</f>
        <v>7350000</v>
      </c>
      <c r="U2074" s="2" t="n">
        <f aca="false">R2074 * 1.05</f>
        <v>1973510.7</v>
      </c>
      <c r="V2074" s="2" t="n">
        <f aca="false">S2074 * 1.05</f>
        <v>-5376489.3</v>
      </c>
      <c r="W2074" s="1" t="n">
        <f aca="false">R2074/Q2074</f>
        <v>0.268504857142857</v>
      </c>
      <c r="X2074" s="3" t="n">
        <v>1</v>
      </c>
    </row>
    <row r="2075" customFormat="false" ht="15" hidden="false" customHeight="false" outlineLevel="0" collapsed="false">
      <c r="A2075" s="0" t="s">
        <v>13173</v>
      </c>
      <c r="B2075" s="0" t="s">
        <v>13174</v>
      </c>
      <c r="C2075" s="0" t="s">
        <v>13175</v>
      </c>
      <c r="D2075" s="0" t="s">
        <v>9153</v>
      </c>
      <c r="E2075" s="0" t="n">
        <v>5</v>
      </c>
      <c r="F2075" s="0" t="n">
        <v>42</v>
      </c>
      <c r="G2075" s="5" t="n">
        <v>41737</v>
      </c>
      <c r="H2075" s="0" t="s">
        <v>194</v>
      </c>
      <c r="I2075" s="0" t="s">
        <v>13176</v>
      </c>
      <c r="J2075" s="6" t="n">
        <v>33624</v>
      </c>
      <c r="K2075" s="0" t="s">
        <v>13177</v>
      </c>
      <c r="L2075" s="5" t="n">
        <v>41642</v>
      </c>
      <c r="M2075" s="0" t="s">
        <v>70</v>
      </c>
      <c r="N2075" s="0" t="s">
        <v>4788</v>
      </c>
      <c r="O2075" s="0" t="s">
        <v>100</v>
      </c>
      <c r="P2075" s="0" t="s">
        <v>13178</v>
      </c>
      <c r="Q2075" s="0" t="n">
        <f aca="false">LOOKUP(A2075,'budget_gross.tsv'!A$2:A$8468,'budget_gross.tsv'!B$2:B$8468)</f>
        <v>5000000</v>
      </c>
      <c r="R2075" s="0" t="n">
        <f aca="false">LOOKUP(A2075,'budget_gross.tsv'!A$2:A$8468,'budget_gross.tsv'!C$2:C$8468)</f>
        <v>32462372</v>
      </c>
      <c r="S2075" s="1" t="n">
        <f aca="false">R2075-Q2075</f>
        <v>27462372</v>
      </c>
      <c r="T2075" s="2" t="n">
        <f aca="false">Q2075 * 1.04</f>
        <v>5200000</v>
      </c>
      <c r="U2075" s="2" t="n">
        <f aca="false">R2075 * 1.04</f>
        <v>33760866.88</v>
      </c>
      <c r="V2075" s="2" t="n">
        <f aca="false">S2075 * 1.04</f>
        <v>28560866.88</v>
      </c>
      <c r="W2075" s="1" t="n">
        <f aca="false">R2075/Q2075</f>
        <v>6.4924744</v>
      </c>
      <c r="X2075" s="3" t="n">
        <v>4</v>
      </c>
    </row>
    <row r="2076" customFormat="false" ht="15" hidden="false" customHeight="false" outlineLevel="0" collapsed="false">
      <c r="A2076" s="0" t="s">
        <v>13179</v>
      </c>
      <c r="B2076" s="0" t="s">
        <v>13180</v>
      </c>
      <c r="C2076" s="0" t="s">
        <v>13181</v>
      </c>
      <c r="D2076" s="0" t="s">
        <v>9153</v>
      </c>
      <c r="E2076" s="0" t="n">
        <v>7.5</v>
      </c>
      <c r="F2076" s="0" t="n">
        <v>60</v>
      </c>
      <c r="G2076" s="5" t="n">
        <v>41793</v>
      </c>
      <c r="H2076" s="0" t="s">
        <v>39</v>
      </c>
      <c r="I2076" s="0" t="s">
        <v>13182</v>
      </c>
      <c r="J2076" s="6" t="n">
        <v>220069</v>
      </c>
      <c r="K2076" s="0" t="s">
        <v>4483</v>
      </c>
      <c r="L2076" s="5" t="n">
        <v>41649</v>
      </c>
      <c r="M2076" s="0" t="s">
        <v>365</v>
      </c>
      <c r="N2076" s="0" t="s">
        <v>7467</v>
      </c>
      <c r="O2076" s="0" t="s">
        <v>13183</v>
      </c>
      <c r="P2076" s="0" t="s">
        <v>13184</v>
      </c>
      <c r="Q2076" s="0" t="n">
        <f aca="false">LOOKUP(A2076,'budget_gross.tsv'!A$2:A$8468,'budget_gross.tsv'!B$2:B$8468)</f>
        <v>40000000</v>
      </c>
      <c r="R2076" s="0" t="n">
        <f aca="false">LOOKUP(A2076,'budget_gross.tsv'!A$2:A$8468,'budget_gross.tsv'!C$2:C$8468)</f>
        <v>125095601</v>
      </c>
      <c r="S2076" s="1" t="n">
        <f aca="false">R2076-Q2076</f>
        <v>85095601</v>
      </c>
      <c r="T2076" s="2" t="n">
        <f aca="false">Q2076 * 1.04</f>
        <v>41600000</v>
      </c>
      <c r="U2076" s="2" t="n">
        <f aca="false">R2076 * 1.04</f>
        <v>130099425.04</v>
      </c>
      <c r="V2076" s="2" t="n">
        <f aca="false">S2076 * 1.04</f>
        <v>88499425.04</v>
      </c>
      <c r="W2076" s="1" t="n">
        <f aca="false">R2076/Q2076</f>
        <v>3.127390025</v>
      </c>
      <c r="X2076" s="3" t="n">
        <v>3</v>
      </c>
    </row>
    <row r="2077" customFormat="false" ht="15" hidden="false" customHeight="false" outlineLevel="0" collapsed="false">
      <c r="A2077" s="0" t="s">
        <v>13185</v>
      </c>
      <c r="B2077" s="0" t="s">
        <v>13186</v>
      </c>
      <c r="C2077" s="0" t="s">
        <v>13187</v>
      </c>
      <c r="D2077" s="0" t="s">
        <v>9153</v>
      </c>
      <c r="E2077" s="0" t="n">
        <v>7.2</v>
      </c>
      <c r="F2077" s="0" t="n">
        <v>58</v>
      </c>
      <c r="G2077" s="5" t="n">
        <v>41737</v>
      </c>
      <c r="H2077" s="0" t="s">
        <v>2461</v>
      </c>
      <c r="I2077" s="0" t="s">
        <v>13188</v>
      </c>
      <c r="J2077" s="6" t="n">
        <v>71975</v>
      </c>
      <c r="K2077" s="0" t="s">
        <v>11807</v>
      </c>
      <c r="L2077" s="5" t="n">
        <v>41649</v>
      </c>
      <c r="M2077" s="0" t="s">
        <v>365</v>
      </c>
      <c r="N2077" s="0" t="s">
        <v>446</v>
      </c>
      <c r="O2077" s="0" t="s">
        <v>13189</v>
      </c>
      <c r="P2077" s="0" t="s">
        <v>13190</v>
      </c>
      <c r="Q2077" s="0" t="n">
        <f aca="false">LOOKUP(A2077,'budget_gross.tsv'!A$2:A$8468,'budget_gross.tsv'!B$2:B$8468)</f>
        <v>25000000</v>
      </c>
      <c r="R2077" s="0" t="n">
        <f aca="false">LOOKUP(A2077,'budget_gross.tsv'!A$2:A$8468,'budget_gross.tsv'!C$2:C$8468)</f>
        <v>37738503</v>
      </c>
      <c r="S2077" s="1" t="n">
        <f aca="false">R2077-Q2077</f>
        <v>12738503</v>
      </c>
      <c r="T2077" s="2" t="n">
        <f aca="false">Q2077 * 1.04</f>
        <v>26000000</v>
      </c>
      <c r="U2077" s="2" t="n">
        <f aca="false">R2077 * 1.04</f>
        <v>39248043.12</v>
      </c>
      <c r="V2077" s="2" t="n">
        <f aca="false">S2077 * 1.04</f>
        <v>13248043.12</v>
      </c>
      <c r="W2077" s="1" t="n">
        <f aca="false">R2077/Q2077</f>
        <v>1.50954012</v>
      </c>
      <c r="X2077" s="3" t="n">
        <v>2</v>
      </c>
    </row>
    <row r="2078" customFormat="false" ht="15" hidden="false" customHeight="false" outlineLevel="0" collapsed="false">
      <c r="A2078" s="0" t="s">
        <v>13191</v>
      </c>
      <c r="B2078" s="0" t="s">
        <v>13192</v>
      </c>
      <c r="C2078" s="0" t="s">
        <v>13193</v>
      </c>
      <c r="D2078" s="0" t="s">
        <v>9153</v>
      </c>
      <c r="E2078" s="0" t="n">
        <v>7.4</v>
      </c>
      <c r="F2078" s="0" t="n">
        <v>92</v>
      </c>
      <c r="G2078" s="5" t="n">
        <v>41709</v>
      </c>
      <c r="H2078" s="0" t="s">
        <v>2755</v>
      </c>
      <c r="I2078" s="0" t="s">
        <v>13194</v>
      </c>
      <c r="J2078" s="6" t="n">
        <v>106347</v>
      </c>
      <c r="K2078" s="0" t="s">
        <v>6240</v>
      </c>
      <c r="L2078" s="5" t="n">
        <v>41649</v>
      </c>
      <c r="M2078" s="0" t="s">
        <v>313</v>
      </c>
      <c r="N2078" s="0" t="s">
        <v>1460</v>
      </c>
      <c r="O2078" s="0" t="s">
        <v>13195</v>
      </c>
      <c r="P2078" s="0" t="s">
        <v>13196</v>
      </c>
      <c r="Q2078" s="0" t="n">
        <f aca="false">LOOKUP(A2078,'budget_gross.tsv'!A$2:A$8468,'budget_gross.tsv'!B$2:B$8468)</f>
        <v>11000000</v>
      </c>
      <c r="R2078" s="0" t="n">
        <f aca="false">LOOKUP(A2078,'budget_gross.tsv'!A$2:A$8468,'budget_gross.tsv'!C$2:C$8468)</f>
        <v>13235319</v>
      </c>
      <c r="S2078" s="1" t="n">
        <f aca="false">R2078-Q2078</f>
        <v>2235319</v>
      </c>
      <c r="T2078" s="2" t="n">
        <f aca="false">Q2078 * 1.04</f>
        <v>11440000</v>
      </c>
      <c r="U2078" s="2" t="n">
        <f aca="false">R2078 * 1.04</f>
        <v>13764731.76</v>
      </c>
      <c r="V2078" s="2" t="n">
        <f aca="false">S2078 * 1.04</f>
        <v>2324731.76</v>
      </c>
      <c r="W2078" s="1" t="n">
        <f aca="false">R2078/Q2078</f>
        <v>1.20321081818182</v>
      </c>
      <c r="X2078" s="3" t="n">
        <v>2</v>
      </c>
    </row>
    <row r="2079" customFormat="false" ht="15" hidden="false" customHeight="false" outlineLevel="0" collapsed="false">
      <c r="A2079" s="0" t="s">
        <v>13197</v>
      </c>
      <c r="B2079" s="0" t="s">
        <v>13198</v>
      </c>
      <c r="C2079" s="0" t="s">
        <v>13199</v>
      </c>
      <c r="D2079" s="0" t="s">
        <v>9153</v>
      </c>
      <c r="E2079" s="0" t="n">
        <v>8</v>
      </c>
      <c r="F2079" s="0" t="n">
        <v>90</v>
      </c>
      <c r="G2079" s="5" t="n">
        <v>41772</v>
      </c>
      <c r="H2079" s="0" t="s">
        <v>2273</v>
      </c>
      <c r="I2079" s="0" t="s">
        <v>13200</v>
      </c>
      <c r="J2079" s="6" t="n">
        <v>393292</v>
      </c>
      <c r="K2079" s="0" t="s">
        <v>2681</v>
      </c>
      <c r="L2079" s="5" t="n">
        <v>41649</v>
      </c>
      <c r="M2079" s="0" t="s">
        <v>633</v>
      </c>
      <c r="N2079" s="0" t="s">
        <v>6659</v>
      </c>
      <c r="O2079" s="0" t="s">
        <v>13201</v>
      </c>
      <c r="P2079" s="0" t="s">
        <v>13202</v>
      </c>
      <c r="Q2079" s="0" t="n">
        <f aca="false">LOOKUP(A2079,'budget_gross.tsv'!A$2:A$8468,'budget_gross.tsv'!B$2:B$8468)</f>
        <v>23000000</v>
      </c>
      <c r="R2079" s="0" t="n">
        <f aca="false">LOOKUP(A2079,'budget_gross.tsv'!A$2:A$8468,'budget_gross.tsv'!C$2:C$8468)</f>
        <v>25568251</v>
      </c>
      <c r="S2079" s="1" t="n">
        <f aca="false">R2079-Q2079</f>
        <v>2568251</v>
      </c>
      <c r="T2079" s="2" t="n">
        <f aca="false">Q2079 * 1.04</f>
        <v>23920000</v>
      </c>
      <c r="U2079" s="2" t="n">
        <f aca="false">R2079 * 1.04</f>
        <v>26590981.04</v>
      </c>
      <c r="V2079" s="2" t="n">
        <f aca="false">S2079 * 1.04</f>
        <v>2670981.04</v>
      </c>
      <c r="W2079" s="1" t="n">
        <f aca="false">R2079/Q2079</f>
        <v>1.11166308695652</v>
      </c>
      <c r="X2079" s="3" t="n">
        <v>2</v>
      </c>
    </row>
    <row r="2080" customFormat="false" ht="15" hidden="false" customHeight="false" outlineLevel="0" collapsed="false">
      <c r="A2080" s="0" t="s">
        <v>13203</v>
      </c>
      <c r="B2080" s="0" t="s">
        <v>13204</v>
      </c>
      <c r="C2080" s="0" t="s">
        <v>13205</v>
      </c>
      <c r="D2080" s="0" t="s">
        <v>9153</v>
      </c>
      <c r="E2080" s="0" t="n">
        <v>4.1</v>
      </c>
      <c r="F2080" s="0" t="n">
        <v>34</v>
      </c>
      <c r="G2080" s="5" t="n">
        <v>41758</v>
      </c>
      <c r="H2080" s="0" t="s">
        <v>95</v>
      </c>
      <c r="I2080" s="0" t="s">
        <v>13206</v>
      </c>
      <c r="J2080" s="6" t="n">
        <v>14544</v>
      </c>
      <c r="K2080" s="0" t="s">
        <v>13207</v>
      </c>
      <c r="L2080" s="5" t="n">
        <v>41656</v>
      </c>
      <c r="M2080" s="0" t="s">
        <v>223</v>
      </c>
      <c r="N2080" s="0" t="s">
        <v>4412</v>
      </c>
      <c r="O2080" s="0" t="s">
        <v>290</v>
      </c>
      <c r="P2080" s="0" t="s">
        <v>13208</v>
      </c>
      <c r="Q2080" s="0" t="n">
        <f aca="false">LOOKUP(A2080,'budget_gross.tsv'!A$2:A$8468,'budget_gross.tsv'!B$2:B$8468)</f>
        <v>7000000</v>
      </c>
      <c r="R2080" s="0" t="n">
        <f aca="false">LOOKUP(A2080,'budget_gross.tsv'!A$2:A$8468,'budget_gross.tsv'!C$2:C$8468)</f>
        <v>15818967</v>
      </c>
      <c r="S2080" s="1" t="n">
        <f aca="false">R2080-Q2080</f>
        <v>8818967</v>
      </c>
      <c r="T2080" s="2" t="n">
        <f aca="false">Q2080 * 1.04</f>
        <v>7280000</v>
      </c>
      <c r="U2080" s="2" t="n">
        <f aca="false">R2080 * 1.04</f>
        <v>16451725.68</v>
      </c>
      <c r="V2080" s="2" t="n">
        <f aca="false">S2080 * 1.04</f>
        <v>9171725.68</v>
      </c>
      <c r="W2080" s="1" t="n">
        <f aca="false">R2080/Q2080</f>
        <v>2.25985242857143</v>
      </c>
      <c r="X2080" s="3" t="n">
        <v>3</v>
      </c>
    </row>
    <row r="2081" customFormat="false" ht="15" hidden="false" customHeight="false" outlineLevel="0" collapsed="false">
      <c r="A2081" s="0" t="s">
        <v>13209</v>
      </c>
      <c r="B2081" s="0" t="s">
        <v>13210</v>
      </c>
      <c r="C2081" s="0" t="s">
        <v>13211</v>
      </c>
      <c r="D2081" s="0" t="s">
        <v>9153</v>
      </c>
      <c r="E2081" s="0" t="n">
        <v>5.9</v>
      </c>
      <c r="F2081" s="0" t="n">
        <v>26</v>
      </c>
      <c r="G2081" s="5" t="n">
        <v>41513</v>
      </c>
      <c r="H2081" s="0" t="s">
        <v>4903</v>
      </c>
      <c r="I2081" s="0" t="s">
        <v>13212</v>
      </c>
      <c r="J2081" s="6" t="n">
        <v>9179</v>
      </c>
      <c r="K2081" s="0" t="s">
        <v>9853</v>
      </c>
      <c r="L2081" s="5" t="n">
        <v>41657</v>
      </c>
      <c r="M2081" s="0" t="s">
        <v>51</v>
      </c>
      <c r="N2081" s="0" t="s">
        <v>634</v>
      </c>
      <c r="O2081" s="0" t="s">
        <v>28</v>
      </c>
      <c r="P2081" s="0" t="s">
        <v>13213</v>
      </c>
      <c r="Q2081" s="0" t="n">
        <f aca="false">LOOKUP(A2081,'budget_gross.tsv'!A$2:A$8468,'budget_gross.tsv'!B$2:B$8468)</f>
        <v>5000000</v>
      </c>
      <c r="R2081" s="0" t="n">
        <f aca="false">LOOKUP(A2081,'budget_gross.tsv'!A$2:A$8468,'budget_gross.tsv'!C$2:C$8468)</f>
        <v>4915</v>
      </c>
      <c r="S2081" s="1" t="n">
        <f aca="false">R2081-Q2081</f>
        <v>-4995085</v>
      </c>
      <c r="T2081" s="2" t="n">
        <f aca="false">Q2081 * 1.04</f>
        <v>5200000</v>
      </c>
      <c r="U2081" s="2" t="n">
        <f aca="false">R2081 * 1.04</f>
        <v>5111.6</v>
      </c>
      <c r="V2081" s="2" t="n">
        <f aca="false">S2081 * 1.04</f>
        <v>-5194888.4</v>
      </c>
      <c r="W2081" s="1" t="n">
        <f aca="false">R2081/Q2081</f>
        <v>0.000983</v>
      </c>
      <c r="X2081" s="3" t="n">
        <v>1</v>
      </c>
    </row>
    <row r="2082" customFormat="false" ht="15" hidden="false" customHeight="false" outlineLevel="0" collapsed="false">
      <c r="A2082" s="0" t="s">
        <v>13214</v>
      </c>
      <c r="B2082" s="0" t="s">
        <v>13215</v>
      </c>
      <c r="C2082" s="0" t="s">
        <v>13216</v>
      </c>
      <c r="D2082" s="0" t="s">
        <v>9153</v>
      </c>
      <c r="E2082" s="0" t="n">
        <v>7.7</v>
      </c>
      <c r="F2082" s="0" t="n">
        <v>86</v>
      </c>
      <c r="G2082" s="5" t="n">
        <v>41695</v>
      </c>
      <c r="H2082" s="0" t="s">
        <v>194</v>
      </c>
      <c r="I2082" s="0" t="s">
        <v>13217</v>
      </c>
      <c r="J2082" s="6" t="n">
        <v>97212</v>
      </c>
      <c r="K2082" s="0" t="s">
        <v>9735</v>
      </c>
      <c r="L2082" s="5" t="n">
        <v>41663</v>
      </c>
      <c r="M2082" s="0" t="s">
        <v>831</v>
      </c>
      <c r="N2082" s="0" t="s">
        <v>33</v>
      </c>
      <c r="O2082" s="0" t="s">
        <v>13218</v>
      </c>
      <c r="P2082" s="0" t="s">
        <v>13219</v>
      </c>
      <c r="Q2082" s="0" t="n">
        <f aca="false">LOOKUP(A2082,'budget_gross.tsv'!A$2:A$8468,'budget_gross.tsv'!B$2:B$8468)</f>
        <v>12000000</v>
      </c>
      <c r="R2082" s="0" t="n">
        <f aca="false">LOOKUP(A2082,'budget_gross.tsv'!A$2:A$8468,'budget_gross.tsv'!C$2:C$8468)</f>
        <v>17654912</v>
      </c>
      <c r="S2082" s="1" t="n">
        <f aca="false">R2082-Q2082</f>
        <v>5654912</v>
      </c>
      <c r="T2082" s="2" t="n">
        <f aca="false">Q2082 * 1.04</f>
        <v>12480000</v>
      </c>
      <c r="U2082" s="2" t="n">
        <f aca="false">R2082 * 1.04</f>
        <v>18361108.48</v>
      </c>
      <c r="V2082" s="2" t="n">
        <f aca="false">S2082 * 1.04</f>
        <v>5881108.48</v>
      </c>
      <c r="W2082" s="1" t="n">
        <f aca="false">R2082/Q2082</f>
        <v>1.47124266666667</v>
      </c>
      <c r="X2082" s="3" t="n">
        <v>2</v>
      </c>
    </row>
    <row r="2083" customFormat="false" ht="15" hidden="false" customHeight="false" outlineLevel="0" collapsed="false">
      <c r="A2083" s="0" t="s">
        <v>13220</v>
      </c>
      <c r="B2083" s="0" t="s">
        <v>13221</v>
      </c>
      <c r="C2083" s="0" t="s">
        <v>13222</v>
      </c>
      <c r="D2083" s="0" t="s">
        <v>9153</v>
      </c>
      <c r="E2083" s="0" t="n">
        <v>6.2</v>
      </c>
      <c r="F2083" s="0" t="n">
        <v>36</v>
      </c>
      <c r="G2083" s="5" t="n">
        <v>41772</v>
      </c>
      <c r="H2083" s="0" t="s">
        <v>1432</v>
      </c>
      <c r="I2083" s="0" t="s">
        <v>13223</v>
      </c>
      <c r="J2083" s="6" t="n">
        <v>81740</v>
      </c>
      <c r="K2083" s="0" t="s">
        <v>13224</v>
      </c>
      <c r="L2083" s="5" t="n">
        <v>41670</v>
      </c>
      <c r="M2083" s="0" t="s">
        <v>272</v>
      </c>
      <c r="N2083" s="0" t="s">
        <v>428</v>
      </c>
      <c r="O2083" s="0" t="s">
        <v>1167</v>
      </c>
      <c r="P2083" s="0" t="s">
        <v>13225</v>
      </c>
      <c r="Q2083" s="0" t="n">
        <f aca="false">LOOKUP(A2083,'budget_gross.tsv'!A$2:A$8468,'budget_gross.tsv'!B$2:B$8468)</f>
        <v>8000000</v>
      </c>
      <c r="R2083" s="0" t="n">
        <f aca="false">LOOKUP(A2083,'budget_gross.tsv'!A$2:A$8468,'budget_gross.tsv'!C$2:C$8468)</f>
        <v>26049082</v>
      </c>
      <c r="S2083" s="1" t="n">
        <f aca="false">R2083-Q2083</f>
        <v>18049082</v>
      </c>
      <c r="T2083" s="2" t="n">
        <f aca="false">Q2083 * 1.04</f>
        <v>8320000</v>
      </c>
      <c r="U2083" s="2" t="n">
        <f aca="false">R2083 * 1.04</f>
        <v>27091045.28</v>
      </c>
      <c r="V2083" s="2" t="n">
        <f aca="false">S2083 * 1.04</f>
        <v>18771045.28</v>
      </c>
      <c r="W2083" s="1" t="n">
        <f aca="false">R2083/Q2083</f>
        <v>3.25613525</v>
      </c>
      <c r="X2083" s="3" t="n">
        <v>3</v>
      </c>
    </row>
    <row r="2084" customFormat="false" ht="15" hidden="false" customHeight="false" outlineLevel="0" collapsed="false">
      <c r="A2084" s="0" t="s">
        <v>13226</v>
      </c>
      <c r="B2084" s="0" t="s">
        <v>13227</v>
      </c>
      <c r="C2084" s="0" t="s">
        <v>13228</v>
      </c>
      <c r="D2084" s="0" t="s">
        <v>9153</v>
      </c>
      <c r="E2084" s="0" t="n">
        <v>6.5</v>
      </c>
      <c r="F2084" s="0" t="n">
        <v>60</v>
      </c>
      <c r="G2084" s="5" t="n">
        <v>41730</v>
      </c>
      <c r="H2084" s="0" t="s">
        <v>13229</v>
      </c>
      <c r="I2084" s="0" t="s">
        <v>13230</v>
      </c>
      <c r="J2084" s="6" t="n">
        <v>6391</v>
      </c>
      <c r="K2084" s="0" t="s">
        <v>13231</v>
      </c>
      <c r="L2084" s="5" t="n">
        <v>41670</v>
      </c>
      <c r="M2084" s="0" t="s">
        <v>258</v>
      </c>
      <c r="N2084" s="0" t="s">
        <v>428</v>
      </c>
      <c r="O2084" s="0" t="s">
        <v>3868</v>
      </c>
      <c r="P2084" s="0" t="s">
        <v>13232</v>
      </c>
      <c r="Q2084" s="0" t="n">
        <f aca="false">LOOKUP(A2084,'budget_gross.tsv'!A$2:A$8468,'budget_gross.tsv'!B$2:B$8468)</f>
        <v>2500000</v>
      </c>
      <c r="R2084" s="0" t="n">
        <f aca="false">LOOKUP(A2084,'budget_gross.tsv'!A$2:A$8468,'budget_gross.tsv'!C$2:C$8468)</f>
        <v>49953</v>
      </c>
      <c r="S2084" s="1" t="n">
        <f aca="false">R2084-Q2084</f>
        <v>-2450047</v>
      </c>
      <c r="T2084" s="2" t="n">
        <f aca="false">Q2084 * 1.04</f>
        <v>2600000</v>
      </c>
      <c r="U2084" s="2" t="n">
        <f aca="false">R2084 * 1.04</f>
        <v>51951.12</v>
      </c>
      <c r="V2084" s="2" t="n">
        <f aca="false">S2084 * 1.04</f>
        <v>-2548048.88</v>
      </c>
      <c r="W2084" s="1" t="n">
        <f aca="false">R2084/Q2084</f>
        <v>0.0199812</v>
      </c>
      <c r="X2084" s="3" t="n">
        <v>1</v>
      </c>
    </row>
    <row r="2085" customFormat="false" ht="15" hidden="false" customHeight="false" outlineLevel="0" collapsed="false">
      <c r="A2085" s="0" t="s">
        <v>13233</v>
      </c>
      <c r="B2085" s="0" t="s">
        <v>13234</v>
      </c>
      <c r="C2085" s="0" t="s">
        <v>13235</v>
      </c>
      <c r="D2085" s="0" t="s">
        <v>9153</v>
      </c>
      <c r="E2085" s="0" t="n">
        <v>6.1</v>
      </c>
      <c r="F2085" s="0" t="n">
        <v>62</v>
      </c>
      <c r="G2085" s="5" t="n">
        <v>41778</v>
      </c>
      <c r="H2085" s="0" t="s">
        <v>1397</v>
      </c>
      <c r="I2085" s="0" t="s">
        <v>13236</v>
      </c>
      <c r="J2085" s="6" t="n">
        <v>18094</v>
      </c>
      <c r="K2085" s="0" t="s">
        <v>11402</v>
      </c>
      <c r="L2085" s="5" t="n">
        <v>41684</v>
      </c>
      <c r="M2085" s="0" t="s">
        <v>249</v>
      </c>
      <c r="N2085" s="0" t="s">
        <v>428</v>
      </c>
      <c r="O2085" s="0" t="s">
        <v>90</v>
      </c>
      <c r="P2085" s="0" t="s">
        <v>13237</v>
      </c>
      <c r="Q2085" s="0" t="n">
        <f aca="false">LOOKUP(A2085,'budget_gross.tsv'!A$2:A$8468,'budget_gross.tsv'!B$2:B$8468)</f>
        <v>12500000</v>
      </c>
      <c r="R2085" s="0" t="n">
        <f aca="false">LOOKUP(A2085,'budget_gross.tsv'!A$2:A$8468,'budget_gross.tsv'!C$2:C$8468)</f>
        <v>48637684</v>
      </c>
      <c r="S2085" s="1" t="n">
        <f aca="false">R2085-Q2085</f>
        <v>36137684</v>
      </c>
      <c r="T2085" s="2" t="n">
        <f aca="false">Q2085 * 1.04</f>
        <v>13000000</v>
      </c>
      <c r="U2085" s="2" t="n">
        <f aca="false">R2085 * 1.04</f>
        <v>50583191.36</v>
      </c>
      <c r="V2085" s="2" t="n">
        <f aca="false">S2085 * 1.04</f>
        <v>37583191.36</v>
      </c>
      <c r="W2085" s="1" t="n">
        <f aca="false">R2085/Q2085</f>
        <v>3.89101472</v>
      </c>
      <c r="X2085" s="3" t="n">
        <v>3</v>
      </c>
    </row>
    <row r="2086" customFormat="false" ht="15" hidden="false" customHeight="false" outlineLevel="0" collapsed="false">
      <c r="A2086" s="0" t="s">
        <v>13238</v>
      </c>
      <c r="B2086" s="0" t="s">
        <v>13239</v>
      </c>
      <c r="C2086" s="0" t="s">
        <v>13240</v>
      </c>
      <c r="D2086" s="0" t="s">
        <v>9153</v>
      </c>
      <c r="E2086" s="0" t="n">
        <v>4.8</v>
      </c>
      <c r="F2086" s="0" t="n">
        <v>41</v>
      </c>
      <c r="G2086" s="5" t="n">
        <v>41639</v>
      </c>
      <c r="H2086" s="0" t="s">
        <v>1908</v>
      </c>
      <c r="I2086" s="0" t="s">
        <v>13241</v>
      </c>
      <c r="J2086" s="6" t="n">
        <v>7824</v>
      </c>
      <c r="K2086" s="0" t="s">
        <v>13242</v>
      </c>
      <c r="L2086" s="5" t="n">
        <v>41699</v>
      </c>
      <c r="M2086" s="0" t="s">
        <v>375</v>
      </c>
      <c r="N2086" s="0" t="s">
        <v>1280</v>
      </c>
      <c r="O2086" s="0" t="s">
        <v>28</v>
      </c>
      <c r="Q2086" s="0" t="n">
        <f aca="false">LOOKUP(A2086,'budget_gross.tsv'!A$2:A$8468,'budget_gross.tsv'!B$2:B$8468)</f>
        <v>2500000</v>
      </c>
      <c r="R2086" s="0" t="n">
        <f aca="false">LOOKUP(A2086,'budget_gross.tsv'!A$2:A$8468,'budget_gross.tsv'!C$2:C$8468)</f>
        <v>4980</v>
      </c>
      <c r="S2086" s="1" t="n">
        <f aca="false">R2086-Q2086</f>
        <v>-2495020</v>
      </c>
      <c r="T2086" s="2" t="n">
        <f aca="false">Q2086 * 1.04</f>
        <v>2600000</v>
      </c>
      <c r="U2086" s="2" t="n">
        <f aca="false">R2086 * 1.04</f>
        <v>5179.2</v>
      </c>
      <c r="V2086" s="2" t="n">
        <f aca="false">S2086 * 1.04</f>
        <v>-2594820.8</v>
      </c>
      <c r="W2086" s="1" t="n">
        <f aca="false">R2086/Q2086</f>
        <v>0.001992</v>
      </c>
      <c r="X2086" s="3" t="n">
        <v>1</v>
      </c>
    </row>
    <row r="2087" customFormat="false" ht="15" hidden="false" customHeight="false" outlineLevel="0" collapsed="false">
      <c r="A2087" s="0" t="s">
        <v>13243</v>
      </c>
      <c r="B2087" s="0" t="s">
        <v>13244</v>
      </c>
      <c r="C2087" s="0" t="s">
        <v>13245</v>
      </c>
      <c r="D2087" s="0" t="s">
        <v>9153</v>
      </c>
      <c r="E2087" s="0" t="n">
        <v>6.2</v>
      </c>
      <c r="F2087" s="0" t="n">
        <v>48</v>
      </c>
      <c r="G2087" s="5" t="n">
        <v>41814</v>
      </c>
      <c r="H2087" s="0" t="s">
        <v>2273</v>
      </c>
      <c r="I2087" s="0" t="s">
        <v>13246</v>
      </c>
      <c r="J2087" s="6" t="n">
        <v>238937</v>
      </c>
      <c r="K2087" s="0" t="s">
        <v>13247</v>
      </c>
      <c r="L2087" s="5" t="n">
        <v>41705</v>
      </c>
      <c r="M2087" s="0" t="s">
        <v>165</v>
      </c>
      <c r="N2087" s="0" t="s">
        <v>6368</v>
      </c>
      <c r="O2087" s="0" t="s">
        <v>959</v>
      </c>
      <c r="P2087" s="0" t="s">
        <v>13248</v>
      </c>
      <c r="Q2087" s="0" t="n">
        <f aca="false">LOOKUP(A2087,'budget_gross.tsv'!A$2:A$8468,'budget_gross.tsv'!B$2:B$8468)</f>
        <v>110000000</v>
      </c>
      <c r="R2087" s="0" t="n">
        <f aca="false">LOOKUP(A2087,'budget_gross.tsv'!A$2:A$8468,'budget_gross.tsv'!C$2:C$8468)</f>
        <v>106580051</v>
      </c>
      <c r="S2087" s="1" t="n">
        <f aca="false">R2087-Q2087</f>
        <v>-3419949</v>
      </c>
      <c r="T2087" s="2" t="n">
        <f aca="false">Q2087 * 1.04</f>
        <v>114400000</v>
      </c>
      <c r="U2087" s="2" t="n">
        <f aca="false">R2087 * 1.04</f>
        <v>110843253.04</v>
      </c>
      <c r="V2087" s="2" t="n">
        <f aca="false">S2087 * 1.04</f>
        <v>-3556746.96</v>
      </c>
      <c r="W2087" s="1" t="n">
        <f aca="false">R2087/Q2087</f>
        <v>0.968909554545455</v>
      </c>
      <c r="X2087" s="3" t="n">
        <v>1</v>
      </c>
    </row>
    <row r="2088" customFormat="false" ht="15" hidden="false" customHeight="false" outlineLevel="0" collapsed="false">
      <c r="A2088" s="0" t="s">
        <v>13249</v>
      </c>
      <c r="B2088" s="0" t="s">
        <v>13250</v>
      </c>
      <c r="C2088" s="0" t="s">
        <v>13251</v>
      </c>
      <c r="D2088" s="0" t="s">
        <v>9153</v>
      </c>
      <c r="E2088" s="0" t="n">
        <v>6.3</v>
      </c>
      <c r="F2088" s="0" t="n">
        <v>78</v>
      </c>
      <c r="G2088" s="5" t="n">
        <v>41835</v>
      </c>
      <c r="H2088" s="0" t="s">
        <v>13033</v>
      </c>
      <c r="I2088" s="0" t="s">
        <v>13252</v>
      </c>
      <c r="J2088" s="6" t="n">
        <v>95453</v>
      </c>
      <c r="K2088" s="0" t="s">
        <v>13253</v>
      </c>
      <c r="L2088" s="5" t="n">
        <v>41712</v>
      </c>
      <c r="M2088" s="0" t="s">
        <v>2069</v>
      </c>
      <c r="N2088" s="0" t="s">
        <v>8429</v>
      </c>
      <c r="O2088" s="0" t="s">
        <v>13254</v>
      </c>
      <c r="P2088" s="0" t="s">
        <v>13255</v>
      </c>
      <c r="Q2088" s="0" t="n">
        <f aca="false">LOOKUP(A2088,'budget_gross.tsv'!A$2:A$8468,'budget_gross.tsv'!B$2:B$8468)</f>
        <v>13300000</v>
      </c>
      <c r="R2088" s="0" t="n">
        <f aca="false">LOOKUP(A2088,'budget_gross.tsv'!A$2:A$8468,'budget_gross.tsv'!C$2:C$8468)</f>
        <v>2605039</v>
      </c>
      <c r="S2088" s="1" t="n">
        <f aca="false">R2088-Q2088</f>
        <v>-10694961</v>
      </c>
      <c r="T2088" s="2" t="n">
        <f aca="false">Q2088 * 1.04</f>
        <v>13832000</v>
      </c>
      <c r="U2088" s="2" t="n">
        <f aca="false">R2088 * 1.04</f>
        <v>2709240.56</v>
      </c>
      <c r="V2088" s="2" t="n">
        <f aca="false">S2088 * 1.04</f>
        <v>-11122759.44</v>
      </c>
      <c r="W2088" s="1" t="n">
        <f aca="false">R2088/Q2088</f>
        <v>0.195867593984962</v>
      </c>
      <c r="X2088" s="3" t="n">
        <v>1</v>
      </c>
    </row>
    <row r="2089" customFormat="false" ht="15" hidden="false" customHeight="false" outlineLevel="0" collapsed="false">
      <c r="A2089" s="0" t="s">
        <v>13256</v>
      </c>
      <c r="B2089" s="0" t="s">
        <v>13257</v>
      </c>
      <c r="C2089" s="0" t="s">
        <v>13258</v>
      </c>
      <c r="D2089" s="0" t="s">
        <v>9153</v>
      </c>
      <c r="E2089" s="0" t="n">
        <v>8.1</v>
      </c>
      <c r="F2089" s="0" t="n">
        <v>88</v>
      </c>
      <c r="G2089" s="5" t="n">
        <v>41807</v>
      </c>
      <c r="H2089" s="0" t="s">
        <v>1441</v>
      </c>
      <c r="I2089" s="0" t="s">
        <v>13259</v>
      </c>
      <c r="J2089" s="6" t="n">
        <v>533201</v>
      </c>
      <c r="K2089" s="0" t="s">
        <v>2723</v>
      </c>
      <c r="L2089" s="5" t="n">
        <v>41726</v>
      </c>
      <c r="M2089" s="0" t="s">
        <v>258</v>
      </c>
      <c r="N2089" s="0" t="s">
        <v>33</v>
      </c>
      <c r="O2089" s="0" t="s">
        <v>13260</v>
      </c>
      <c r="P2089" s="0" t="s">
        <v>13261</v>
      </c>
      <c r="Q2089" s="0" t="n">
        <f aca="false">LOOKUP(A2089,'budget_gross.tsv'!A$2:A$8468,'budget_gross.tsv'!B$2:B$8468)</f>
        <v>25000000</v>
      </c>
      <c r="R2089" s="0" t="n">
        <f aca="false">LOOKUP(A2089,'budget_gross.tsv'!A$2:A$8468,'budget_gross.tsv'!C$2:C$8468)</f>
        <v>59100318</v>
      </c>
      <c r="S2089" s="1" t="n">
        <f aca="false">R2089-Q2089</f>
        <v>34100318</v>
      </c>
      <c r="T2089" s="2" t="n">
        <f aca="false">Q2089 * 1.04</f>
        <v>26000000</v>
      </c>
      <c r="U2089" s="2" t="n">
        <f aca="false">R2089 * 1.04</f>
        <v>61464330.72</v>
      </c>
      <c r="V2089" s="2" t="n">
        <f aca="false">S2089 * 1.04</f>
        <v>35464330.72</v>
      </c>
      <c r="W2089" s="1" t="n">
        <f aca="false">R2089/Q2089</f>
        <v>2.36401272</v>
      </c>
      <c r="X2089" s="3" t="n">
        <v>3</v>
      </c>
    </row>
    <row r="2090" customFormat="false" ht="15" hidden="false" customHeight="false" outlineLevel="0" collapsed="false">
      <c r="A2090" s="0" t="s">
        <v>13262</v>
      </c>
      <c r="B2090" s="0" t="s">
        <v>13263</v>
      </c>
      <c r="C2090" s="0" t="s">
        <v>13264</v>
      </c>
      <c r="D2090" s="0" t="s">
        <v>9153</v>
      </c>
      <c r="E2090" s="0" t="n">
        <v>6.7</v>
      </c>
      <c r="F2090" s="0" t="n">
        <v>57</v>
      </c>
      <c r="G2090" s="5" t="n">
        <v>41828</v>
      </c>
      <c r="H2090" s="0" t="s">
        <v>1432</v>
      </c>
      <c r="I2090" s="0" t="s">
        <v>13265</v>
      </c>
      <c r="J2090" s="6" t="n">
        <v>40322</v>
      </c>
      <c r="K2090" s="0" t="s">
        <v>13266</v>
      </c>
      <c r="L2090" s="5" t="n">
        <v>41726</v>
      </c>
      <c r="M2090" s="0" t="s">
        <v>223</v>
      </c>
      <c r="N2090" s="0" t="s">
        <v>356</v>
      </c>
      <c r="O2090" s="0" t="s">
        <v>1216</v>
      </c>
      <c r="P2090" s="0" t="s">
        <v>13267</v>
      </c>
      <c r="Q2090" s="0" t="n">
        <f aca="false">LOOKUP(A2090,'budget_gross.tsv'!A$2:A$8468,'budget_gross.tsv'!B$2:B$8468)</f>
        <v>10000000</v>
      </c>
      <c r="R2090" s="0" t="n">
        <f aca="false">LOOKUP(A2090,'budget_gross.tsv'!A$2:A$8468,'budget_gross.tsv'!C$2:C$8468)</f>
        <v>7764027</v>
      </c>
      <c r="S2090" s="1" t="n">
        <f aca="false">R2090-Q2090</f>
        <v>-2235973</v>
      </c>
      <c r="T2090" s="2" t="n">
        <f aca="false">Q2090 * 1.04</f>
        <v>10400000</v>
      </c>
      <c r="U2090" s="2" t="n">
        <f aca="false">R2090 * 1.04</f>
        <v>8074588.08</v>
      </c>
      <c r="V2090" s="2" t="n">
        <f aca="false">S2090 * 1.04</f>
        <v>-2325411.92</v>
      </c>
      <c r="W2090" s="1" t="n">
        <f aca="false">R2090/Q2090</f>
        <v>0.7764027</v>
      </c>
      <c r="X2090" s="3" t="n">
        <v>1</v>
      </c>
    </row>
    <row r="2091" customFormat="false" ht="15" hidden="false" customHeight="false" outlineLevel="0" collapsed="false">
      <c r="A2091" s="0" t="s">
        <v>13268</v>
      </c>
      <c r="B2091" s="0" t="s">
        <v>13269</v>
      </c>
      <c r="C2091" s="0" t="s">
        <v>13270</v>
      </c>
      <c r="D2091" s="0" t="s">
        <v>9153</v>
      </c>
      <c r="E2091" s="0" t="n">
        <v>5.7</v>
      </c>
      <c r="F2091" s="0" t="n">
        <v>41</v>
      </c>
      <c r="G2091" s="5" t="n">
        <v>41842</v>
      </c>
      <c r="H2091" s="0" t="s">
        <v>3410</v>
      </c>
      <c r="I2091" s="0" t="s">
        <v>13271</v>
      </c>
      <c r="J2091" s="6" t="n">
        <v>50250</v>
      </c>
      <c r="K2091" s="0" t="s">
        <v>8715</v>
      </c>
      <c r="L2091" s="5" t="n">
        <v>41726</v>
      </c>
      <c r="M2091" s="0" t="s">
        <v>347</v>
      </c>
      <c r="N2091" s="0" t="s">
        <v>562</v>
      </c>
      <c r="O2091" s="0" t="s">
        <v>135</v>
      </c>
      <c r="P2091" s="0" t="s">
        <v>13272</v>
      </c>
      <c r="Q2091" s="0" t="n">
        <f aca="false">LOOKUP(A2091,'budget_gross.tsv'!A$2:A$8468,'budget_gross.tsv'!B$2:B$8468)</f>
        <v>35000000</v>
      </c>
      <c r="R2091" s="0" t="n">
        <f aca="false">LOOKUP(A2091,'budget_gross.tsv'!A$2:A$8468,'budget_gross.tsv'!C$2:C$8468)</f>
        <v>10508518</v>
      </c>
      <c r="S2091" s="1" t="n">
        <f aca="false">R2091-Q2091</f>
        <v>-24491482</v>
      </c>
      <c r="T2091" s="2" t="n">
        <f aca="false">Q2091 * 1.04</f>
        <v>36400000</v>
      </c>
      <c r="U2091" s="2" t="n">
        <f aca="false">R2091 * 1.04</f>
        <v>10928858.72</v>
      </c>
      <c r="V2091" s="2" t="n">
        <f aca="false">S2091 * 1.04</f>
        <v>-25471141.28</v>
      </c>
      <c r="W2091" s="1" t="n">
        <f aca="false">R2091/Q2091</f>
        <v>0.300243371428571</v>
      </c>
      <c r="X2091" s="3" t="n">
        <v>1</v>
      </c>
    </row>
    <row r="2092" customFormat="false" ht="15" hidden="false" customHeight="false" outlineLevel="0" collapsed="false">
      <c r="A2092" s="0" t="s">
        <v>13273</v>
      </c>
      <c r="B2092" s="0" t="s">
        <v>13274</v>
      </c>
      <c r="C2092" s="0" t="s">
        <v>13275</v>
      </c>
      <c r="D2092" s="0" t="s">
        <v>9153</v>
      </c>
      <c r="E2092" s="0" t="n">
        <v>6.5</v>
      </c>
      <c r="F2092" s="0" t="n">
        <v>61</v>
      </c>
      <c r="G2092" s="5" t="n">
        <v>41856</v>
      </c>
      <c r="H2092" s="0" t="s">
        <v>3003</v>
      </c>
      <c r="I2092" s="0" t="s">
        <v>13276</v>
      </c>
      <c r="J2092" s="6" t="n">
        <v>93047</v>
      </c>
      <c r="K2092" s="0" t="s">
        <v>8827</v>
      </c>
      <c r="L2092" s="5" t="n">
        <v>41740</v>
      </c>
      <c r="M2092" s="0" t="s">
        <v>313</v>
      </c>
      <c r="N2092" s="0" t="s">
        <v>4412</v>
      </c>
      <c r="O2092" s="0" t="s">
        <v>11295</v>
      </c>
      <c r="P2092" s="0" t="s">
        <v>13277</v>
      </c>
      <c r="Q2092" s="0" t="n">
        <f aca="false">LOOKUP(A2092,'budget_gross.tsv'!A$2:A$8468,'budget_gross.tsv'!B$2:B$8468)</f>
        <v>5000000</v>
      </c>
      <c r="R2092" s="0" t="n">
        <f aca="false">LOOKUP(A2092,'budget_gross.tsv'!A$2:A$8468,'budget_gross.tsv'!C$2:C$8468)</f>
        <v>27695246</v>
      </c>
      <c r="S2092" s="1" t="n">
        <f aca="false">R2092-Q2092</f>
        <v>22695246</v>
      </c>
      <c r="T2092" s="2" t="n">
        <f aca="false">Q2092 * 1.04</f>
        <v>5200000</v>
      </c>
      <c r="U2092" s="2" t="n">
        <f aca="false">R2092 * 1.04</f>
        <v>28803055.84</v>
      </c>
      <c r="V2092" s="2" t="n">
        <f aca="false">S2092 * 1.04</f>
        <v>23603055.84</v>
      </c>
      <c r="W2092" s="1" t="n">
        <f aca="false">R2092/Q2092</f>
        <v>5.5390492</v>
      </c>
      <c r="X2092" s="3" t="n">
        <v>4</v>
      </c>
    </row>
    <row r="2093" customFormat="false" ht="15" hidden="false" customHeight="false" outlineLevel="0" collapsed="false">
      <c r="A2093" s="0" t="s">
        <v>13278</v>
      </c>
      <c r="B2093" s="0" t="s">
        <v>13279</v>
      </c>
      <c r="C2093" s="0" t="s">
        <v>13280</v>
      </c>
      <c r="D2093" s="0" t="s">
        <v>9153</v>
      </c>
      <c r="E2093" s="0" t="n">
        <v>8</v>
      </c>
      <c r="F2093" s="0" t="n">
        <v>71</v>
      </c>
      <c r="G2093" s="5" t="n">
        <v>41828</v>
      </c>
      <c r="H2093" s="0" t="s">
        <v>2987</v>
      </c>
      <c r="I2093" s="0" t="s">
        <v>13281</v>
      </c>
      <c r="J2093" s="6" t="n">
        <v>91665</v>
      </c>
      <c r="K2093" s="0" t="s">
        <v>12279</v>
      </c>
      <c r="L2093" s="5" t="n">
        <v>41740</v>
      </c>
      <c r="M2093" s="0" t="s">
        <v>1749</v>
      </c>
      <c r="N2093" s="0" t="s">
        <v>817</v>
      </c>
      <c r="O2093" s="0" t="s">
        <v>2025</v>
      </c>
      <c r="P2093" s="0" t="s">
        <v>13282</v>
      </c>
      <c r="Q2093" s="0" t="n">
        <f aca="false">LOOKUP(A2093,'budget_gross.tsv'!A$2:A$8468,'budget_gross.tsv'!B$2:B$8468)</f>
        <v>4500000</v>
      </c>
      <c r="R2093" s="0" t="n">
        <f aca="false">LOOKUP(A2093,'budget_gross.tsv'!A$2:A$8468,'budget_gross.tsv'!C$2:C$8468)</f>
        <v>2625803</v>
      </c>
      <c r="S2093" s="1" t="n">
        <f aca="false">R2093-Q2093</f>
        <v>-1874197</v>
      </c>
      <c r="T2093" s="2" t="n">
        <f aca="false">Q2093 * 1.04</f>
        <v>4680000</v>
      </c>
      <c r="U2093" s="2" t="n">
        <f aca="false">R2093 * 1.04</f>
        <v>2730835.12</v>
      </c>
      <c r="V2093" s="2" t="n">
        <f aca="false">S2093 * 1.04</f>
        <v>-1949164.88</v>
      </c>
      <c r="W2093" s="1" t="n">
        <f aca="false">R2093/Q2093</f>
        <v>0.583511777777778</v>
      </c>
      <c r="X2093" s="3" t="n">
        <v>1</v>
      </c>
    </row>
    <row r="2094" customFormat="false" ht="15" hidden="false" customHeight="false" outlineLevel="0" collapsed="false">
      <c r="A2094" s="0" t="s">
        <v>13283</v>
      </c>
      <c r="B2094" s="0" t="s">
        <v>13284</v>
      </c>
      <c r="C2094" s="0" t="s">
        <v>13285</v>
      </c>
      <c r="D2094" s="0" t="s">
        <v>9153</v>
      </c>
      <c r="E2094" s="0" t="n">
        <v>6.9</v>
      </c>
      <c r="F2094" s="0" t="n">
        <v>74</v>
      </c>
      <c r="G2094" s="5" t="n">
        <v>41807</v>
      </c>
      <c r="H2094" s="0" t="s">
        <v>2496</v>
      </c>
      <c r="I2094" s="0" t="s">
        <v>13286</v>
      </c>
      <c r="J2094" s="6" t="n">
        <v>38657</v>
      </c>
      <c r="K2094" s="0" t="s">
        <v>8238</v>
      </c>
      <c r="L2094" s="5" t="n">
        <v>41740</v>
      </c>
      <c r="M2094" s="0" t="s">
        <v>871</v>
      </c>
      <c r="N2094" s="0" t="s">
        <v>446</v>
      </c>
      <c r="O2094" s="0" t="s">
        <v>2025</v>
      </c>
      <c r="P2094" s="0" t="s">
        <v>13287</v>
      </c>
      <c r="Q2094" s="0" t="n">
        <f aca="false">LOOKUP(A2094,'budget_gross.tsv'!A$2:A$8468,'budget_gross.tsv'!B$2:B$8468)</f>
        <v>4000000</v>
      </c>
      <c r="R2094" s="0" t="n">
        <f aca="false">LOOKUP(A2094,'budget_gross.tsv'!A$2:A$8468,'budget_gross.tsv'!C$2:C$8468)</f>
        <v>373375</v>
      </c>
      <c r="S2094" s="1" t="n">
        <f aca="false">R2094-Q2094</f>
        <v>-3626625</v>
      </c>
      <c r="T2094" s="2" t="n">
        <f aca="false">Q2094 * 1.04</f>
        <v>4160000</v>
      </c>
      <c r="U2094" s="2" t="n">
        <f aca="false">R2094 * 1.04</f>
        <v>388310</v>
      </c>
      <c r="V2094" s="2" t="n">
        <f aca="false">S2094 * 1.04</f>
        <v>-3771690</v>
      </c>
      <c r="W2094" s="1" t="n">
        <f aca="false">R2094/Q2094</f>
        <v>0.09334375</v>
      </c>
      <c r="X2094" s="3" t="n">
        <v>1</v>
      </c>
    </row>
    <row r="2095" customFormat="false" ht="15" hidden="false" customHeight="false" outlineLevel="0" collapsed="false">
      <c r="A2095" s="0" t="s">
        <v>13288</v>
      </c>
      <c r="B2095" s="0" t="s">
        <v>13289</v>
      </c>
      <c r="C2095" s="0" t="s">
        <v>13290</v>
      </c>
      <c r="D2095" s="0" t="s">
        <v>9153</v>
      </c>
      <c r="E2095" s="0" t="n">
        <v>6.3</v>
      </c>
      <c r="F2095" s="0" t="n">
        <v>44</v>
      </c>
      <c r="G2095" s="5" t="n">
        <v>41806</v>
      </c>
      <c r="H2095" s="0" t="s">
        <v>7411</v>
      </c>
      <c r="I2095" s="0" t="s">
        <v>13291</v>
      </c>
      <c r="J2095" s="6" t="n">
        <v>25741</v>
      </c>
      <c r="K2095" s="0" t="s">
        <v>6101</v>
      </c>
      <c r="L2095" s="5" t="n">
        <v>41740</v>
      </c>
      <c r="M2095" s="0" t="s">
        <v>98</v>
      </c>
      <c r="N2095" s="0" t="s">
        <v>4788</v>
      </c>
      <c r="O2095" s="0" t="s">
        <v>100</v>
      </c>
      <c r="P2095" s="0" t="s">
        <v>13292</v>
      </c>
      <c r="Q2095" s="0" t="n">
        <f aca="false">LOOKUP(A2095,'budget_gross.tsv'!A$2:A$8468,'budget_gross.tsv'!B$2:B$8468)</f>
        <v>4000000</v>
      </c>
      <c r="R2095" s="0" t="n">
        <f aca="false">LOOKUP(A2095,'budget_gross.tsv'!A$2:A$8468,'budget_gross.tsv'!C$2:C$8468)</f>
        <v>9134</v>
      </c>
      <c r="S2095" s="1" t="n">
        <f aca="false">R2095-Q2095</f>
        <v>-3990866</v>
      </c>
      <c r="T2095" s="2" t="n">
        <f aca="false">Q2095 * 1.04</f>
        <v>4160000</v>
      </c>
      <c r="U2095" s="2" t="n">
        <f aca="false">R2095 * 1.04</f>
        <v>9499.36</v>
      </c>
      <c r="V2095" s="2" t="n">
        <f aca="false">S2095 * 1.04</f>
        <v>-4150500.64</v>
      </c>
      <c r="W2095" s="1" t="n">
        <f aca="false">R2095/Q2095</f>
        <v>0.0022835</v>
      </c>
      <c r="X2095" s="3" t="n">
        <v>1</v>
      </c>
    </row>
    <row r="2096" customFormat="false" ht="15" hidden="false" customHeight="false" outlineLevel="0" collapsed="false">
      <c r="A2096" s="0" t="s">
        <v>13293</v>
      </c>
      <c r="B2096" s="0" t="s">
        <v>13294</v>
      </c>
      <c r="C2096" s="0" t="s">
        <v>13295</v>
      </c>
      <c r="D2096" s="0" t="s">
        <v>9153</v>
      </c>
      <c r="E2096" s="0" t="n">
        <v>4.7</v>
      </c>
      <c r="F2096" s="0" t="n">
        <v>17</v>
      </c>
      <c r="G2096" s="5" t="n">
        <v>41863</v>
      </c>
      <c r="H2096" s="0" t="s">
        <v>3410</v>
      </c>
      <c r="I2096" s="0" t="s">
        <v>13296</v>
      </c>
      <c r="J2096" s="6" t="n">
        <v>15721</v>
      </c>
      <c r="K2096" s="0" t="s">
        <v>12678</v>
      </c>
      <c r="L2096" s="5" t="n">
        <v>41747</v>
      </c>
      <c r="M2096" s="0" t="s">
        <v>124</v>
      </c>
      <c r="N2096" s="0" t="s">
        <v>4025</v>
      </c>
      <c r="O2096" s="0" t="s">
        <v>28</v>
      </c>
      <c r="P2096" s="0" t="s">
        <v>13297</v>
      </c>
      <c r="Q2096" s="0" t="n">
        <f aca="false">LOOKUP(A2096,'budget_gross.tsv'!A$2:A$8468,'budget_gross.tsv'!B$2:B$8468)</f>
        <v>4000000</v>
      </c>
      <c r="R2096" s="0" t="n">
        <f aca="false">LOOKUP(A2096,'budget_gross.tsv'!A$2:A$8468,'budget_gross.tsv'!C$2:C$8468)</f>
        <v>17329486</v>
      </c>
      <c r="S2096" s="1" t="n">
        <f aca="false">R2096-Q2096</f>
        <v>13329486</v>
      </c>
      <c r="T2096" s="2" t="n">
        <f aca="false">Q2096 * 1.04</f>
        <v>4160000</v>
      </c>
      <c r="U2096" s="2" t="n">
        <f aca="false">R2096 * 1.04</f>
        <v>18022665.44</v>
      </c>
      <c r="V2096" s="2" t="n">
        <f aca="false">S2096 * 1.04</f>
        <v>13862665.44</v>
      </c>
      <c r="W2096" s="1" t="n">
        <f aca="false">R2096/Q2096</f>
        <v>4.3323715</v>
      </c>
      <c r="X2096" s="3" t="n">
        <v>4</v>
      </c>
    </row>
    <row r="2097" customFormat="false" ht="15" hidden="false" customHeight="false" outlineLevel="0" collapsed="false">
      <c r="A2097" s="0" t="s">
        <v>13298</v>
      </c>
      <c r="B2097" s="0" t="s">
        <v>13299</v>
      </c>
      <c r="C2097" s="0" t="s">
        <v>13300</v>
      </c>
      <c r="D2097" s="0" t="s">
        <v>9153</v>
      </c>
      <c r="E2097" s="0" t="n">
        <v>7.1</v>
      </c>
      <c r="F2097" s="0" t="n">
        <v>56</v>
      </c>
      <c r="G2097" s="5" t="n">
        <v>41863</v>
      </c>
      <c r="H2097" s="0" t="s">
        <v>10048</v>
      </c>
      <c r="I2097" s="0" t="s">
        <v>13301</v>
      </c>
      <c r="J2097" s="6" t="n">
        <v>81667</v>
      </c>
      <c r="K2097" s="0" t="s">
        <v>13302</v>
      </c>
      <c r="L2097" s="5" t="n">
        <v>41753</v>
      </c>
      <c r="M2097" s="0" t="s">
        <v>42</v>
      </c>
      <c r="N2097" s="0" t="s">
        <v>729</v>
      </c>
      <c r="O2097" s="0" t="s">
        <v>12413</v>
      </c>
      <c r="P2097" s="0" t="s">
        <v>13303</v>
      </c>
      <c r="Q2097" s="0" t="n">
        <f aca="false">LOOKUP(A2097,'budget_gross.tsv'!A$2:A$8468,'budget_gross.tsv'!B$2:B$8468)</f>
        <v>5000000</v>
      </c>
      <c r="R2097" s="0" t="n">
        <f aca="false">LOOKUP(A2097,'budget_gross.tsv'!A$2:A$8468,'budget_gross.tsv'!C$2:C$8468)</f>
        <v>34321</v>
      </c>
      <c r="S2097" s="1" t="n">
        <f aca="false">R2097-Q2097</f>
        <v>-4965679</v>
      </c>
      <c r="T2097" s="2" t="n">
        <f aca="false">Q2097 * 1.04</f>
        <v>5200000</v>
      </c>
      <c r="U2097" s="2" t="n">
        <f aca="false">R2097 * 1.04</f>
        <v>35693.84</v>
      </c>
      <c r="V2097" s="2" t="n">
        <f aca="false">S2097 * 1.04</f>
        <v>-5164306.16</v>
      </c>
      <c r="W2097" s="1" t="n">
        <f aca="false">R2097/Q2097</f>
        <v>0.0068642</v>
      </c>
      <c r="X2097" s="3" t="n">
        <v>1</v>
      </c>
    </row>
    <row r="2098" customFormat="false" ht="15" hidden="false" customHeight="false" outlineLevel="0" collapsed="false">
      <c r="A2098" s="0" t="s">
        <v>13304</v>
      </c>
      <c r="B2098" s="0" t="s">
        <v>13305</v>
      </c>
      <c r="C2098" s="0" t="s">
        <v>13306</v>
      </c>
      <c r="D2098" s="0" t="s">
        <v>9153</v>
      </c>
      <c r="E2098" s="0" t="n">
        <v>5.8</v>
      </c>
      <c r="F2098" s="0" t="n">
        <v>66</v>
      </c>
      <c r="G2098" s="5" t="n">
        <v>41891</v>
      </c>
      <c r="H2098" s="0" t="s">
        <v>3991</v>
      </c>
      <c r="I2098" s="0" t="s">
        <v>13307</v>
      </c>
      <c r="J2098" s="6" t="n">
        <v>5445</v>
      </c>
      <c r="K2098" s="0" t="s">
        <v>13308</v>
      </c>
      <c r="L2098" s="5" t="n">
        <v>41754</v>
      </c>
      <c r="M2098" s="0" t="s">
        <v>42</v>
      </c>
      <c r="N2098" s="0" t="s">
        <v>4381</v>
      </c>
      <c r="O2098" s="0" t="s">
        <v>100</v>
      </c>
      <c r="P2098" s="0" t="s">
        <v>13309</v>
      </c>
      <c r="Q2098" s="0" t="n">
        <f aca="false">LOOKUP(A2098,'budget_gross.tsv'!A$2:A$8468,'budget_gross.tsv'!B$2:B$8468)</f>
        <v>2500000</v>
      </c>
      <c r="R2098" s="0" t="n">
        <f aca="false">LOOKUP(A2098,'budget_gross.tsv'!A$2:A$8468,'budget_gross.tsv'!C$2:C$8468)</f>
        <v>9326</v>
      </c>
      <c r="S2098" s="1" t="n">
        <f aca="false">R2098-Q2098</f>
        <v>-2490674</v>
      </c>
      <c r="T2098" s="2" t="n">
        <f aca="false">Q2098 * 1.04</f>
        <v>2600000</v>
      </c>
      <c r="U2098" s="2" t="n">
        <f aca="false">R2098 * 1.04</f>
        <v>9699.04</v>
      </c>
      <c r="V2098" s="2" t="n">
        <f aca="false">S2098 * 1.04</f>
        <v>-2590300.96</v>
      </c>
      <c r="W2098" s="1" t="n">
        <f aca="false">R2098/Q2098</f>
        <v>0.0037304</v>
      </c>
      <c r="X2098" s="3" t="n">
        <v>1</v>
      </c>
    </row>
    <row r="2099" customFormat="false" ht="15" hidden="false" customHeight="false" outlineLevel="0" collapsed="false">
      <c r="A2099" s="0" t="s">
        <v>13310</v>
      </c>
      <c r="B2099" s="0" t="s">
        <v>13311</v>
      </c>
      <c r="C2099" s="0" t="s">
        <v>13312</v>
      </c>
      <c r="D2099" s="0" t="s">
        <v>9153</v>
      </c>
      <c r="E2099" s="0" t="n">
        <v>6.1</v>
      </c>
      <c r="F2099" s="0" t="n">
        <v>49</v>
      </c>
      <c r="G2099" s="5" t="n">
        <v>41870</v>
      </c>
      <c r="H2099" s="0" t="s">
        <v>10048</v>
      </c>
      <c r="I2099" s="0" t="s">
        <v>13313</v>
      </c>
      <c r="J2099" s="6" t="n">
        <v>13198</v>
      </c>
      <c r="K2099" s="0" t="s">
        <v>12267</v>
      </c>
      <c r="L2099" s="5" t="n">
        <v>41760</v>
      </c>
      <c r="M2099" s="0" t="s">
        <v>258</v>
      </c>
      <c r="N2099" s="0" t="s">
        <v>4788</v>
      </c>
      <c r="O2099" s="0" t="s">
        <v>1093</v>
      </c>
      <c r="P2099" s="0" t="s">
        <v>13314</v>
      </c>
      <c r="Q2099" s="0" t="n">
        <f aca="false">LOOKUP(A2099,'budget_gross.tsv'!A$2:A$8468,'budget_gross.tsv'!B$2:B$8468)</f>
        <v>4000000</v>
      </c>
      <c r="R2099" s="0" t="n">
        <f aca="false">LOOKUP(A2099,'budget_gross.tsv'!A$2:A$8468,'budget_gross.tsv'!C$2:C$8468)</f>
        <v>9039</v>
      </c>
      <c r="S2099" s="1" t="n">
        <f aca="false">R2099-Q2099</f>
        <v>-3990961</v>
      </c>
      <c r="T2099" s="2" t="n">
        <f aca="false">Q2099 * 1.04</f>
        <v>4160000</v>
      </c>
      <c r="U2099" s="2" t="n">
        <f aca="false">R2099 * 1.04</f>
        <v>9400.56</v>
      </c>
      <c r="V2099" s="2" t="n">
        <f aca="false">S2099 * 1.04</f>
        <v>-4150599.44</v>
      </c>
      <c r="W2099" s="1" t="n">
        <f aca="false">R2099/Q2099</f>
        <v>0.00225975</v>
      </c>
      <c r="X2099" s="3" t="n">
        <v>1</v>
      </c>
    </row>
    <row r="2100" customFormat="false" ht="15" hidden="false" customHeight="false" outlineLevel="0" collapsed="false">
      <c r="A2100" s="0" t="s">
        <v>13315</v>
      </c>
      <c r="B2100" s="0" t="s">
        <v>13316</v>
      </c>
      <c r="C2100" s="0" t="s">
        <v>13317</v>
      </c>
      <c r="D2100" s="0" t="s">
        <v>9153</v>
      </c>
      <c r="E2100" s="0" t="n">
        <v>6.3</v>
      </c>
      <c r="F2100" s="0" t="n">
        <v>56</v>
      </c>
      <c r="G2100" s="5" t="n">
        <v>41912</v>
      </c>
      <c r="H2100" s="0" t="s">
        <v>7838</v>
      </c>
      <c r="I2100" s="0" t="s">
        <v>13318</v>
      </c>
      <c r="J2100" s="6" t="n">
        <v>2526</v>
      </c>
      <c r="K2100" s="0" t="s">
        <v>13319</v>
      </c>
      <c r="L2100" s="5" t="n">
        <v>41761</v>
      </c>
      <c r="M2100" s="0" t="s">
        <v>1512</v>
      </c>
      <c r="N2100" s="0" t="s">
        <v>446</v>
      </c>
      <c r="O2100" s="0" t="s">
        <v>2394</v>
      </c>
      <c r="P2100" s="0" t="s">
        <v>13320</v>
      </c>
      <c r="Q2100" s="0" t="n">
        <f aca="false">LOOKUP(A2100,'budget_gross.tsv'!A$2:A$8468,'budget_gross.tsv'!B$2:B$8468)</f>
        <v>2000000</v>
      </c>
      <c r="R2100" s="0" t="n">
        <f aca="false">LOOKUP(A2100,'budget_gross.tsv'!A$2:A$8468,'budget_gross.tsv'!C$2:C$8468)</f>
        <v>39850</v>
      </c>
      <c r="S2100" s="1" t="n">
        <f aca="false">R2100-Q2100</f>
        <v>-1960150</v>
      </c>
      <c r="T2100" s="2" t="n">
        <f aca="false">Q2100 * 1.04</f>
        <v>2080000</v>
      </c>
      <c r="U2100" s="2" t="n">
        <f aca="false">R2100 * 1.04</f>
        <v>41444</v>
      </c>
      <c r="V2100" s="2" t="n">
        <f aca="false">S2100 * 1.04</f>
        <v>-2038556</v>
      </c>
      <c r="W2100" s="1" t="n">
        <f aca="false">R2100/Q2100</f>
        <v>0.019925</v>
      </c>
      <c r="X2100" s="3" t="n">
        <v>1</v>
      </c>
    </row>
    <row r="2101" customFormat="false" ht="15" hidden="false" customHeight="false" outlineLevel="0" collapsed="false">
      <c r="A2101" s="0" t="s">
        <v>13321</v>
      </c>
      <c r="B2101" s="0" t="s">
        <v>13322</v>
      </c>
      <c r="C2101" s="0" t="s">
        <v>13323</v>
      </c>
      <c r="D2101" s="0" t="s">
        <v>9153</v>
      </c>
      <c r="E2101" s="0" t="n">
        <v>6.4</v>
      </c>
      <c r="F2101" s="0" t="n">
        <v>68</v>
      </c>
      <c r="G2101" s="5" t="n">
        <v>41905</v>
      </c>
      <c r="H2101" s="0" t="s">
        <v>86</v>
      </c>
      <c r="I2101" s="0" t="s">
        <v>13324</v>
      </c>
      <c r="J2101" s="6" t="n">
        <v>237082</v>
      </c>
      <c r="K2101" s="0" t="s">
        <v>10381</v>
      </c>
      <c r="L2101" s="5" t="n">
        <v>41768</v>
      </c>
      <c r="M2101" s="0" t="s">
        <v>42</v>
      </c>
      <c r="N2101" s="0" t="s">
        <v>376</v>
      </c>
      <c r="O2101" s="0" t="s">
        <v>494</v>
      </c>
      <c r="P2101" s="0" t="s">
        <v>13325</v>
      </c>
      <c r="Q2101" s="0" t="n">
        <f aca="false">LOOKUP(A2101,'budget_gross.tsv'!A$2:A$8468,'budget_gross.tsv'!B$2:B$8468)</f>
        <v>18000000</v>
      </c>
      <c r="R2101" s="0" t="n">
        <f aca="false">LOOKUP(A2101,'budget_gross.tsv'!A$2:A$8468,'budget_gross.tsv'!C$2:C$8468)</f>
        <v>150157400</v>
      </c>
      <c r="S2101" s="1" t="n">
        <f aca="false">R2101-Q2101</f>
        <v>132157400</v>
      </c>
      <c r="T2101" s="2" t="n">
        <f aca="false">Q2101 * 1.04</f>
        <v>18720000</v>
      </c>
      <c r="U2101" s="2" t="n">
        <f aca="false">R2101 * 1.04</f>
        <v>156163696</v>
      </c>
      <c r="V2101" s="2" t="n">
        <f aca="false">S2101 * 1.04</f>
        <v>137443696</v>
      </c>
      <c r="W2101" s="1" t="n">
        <f aca="false">R2101/Q2101</f>
        <v>8.34207777777778</v>
      </c>
      <c r="X2101" s="3" t="n">
        <v>4</v>
      </c>
    </row>
    <row r="2102" customFormat="false" ht="15" hidden="false" customHeight="false" outlineLevel="0" collapsed="false">
      <c r="A2102" s="0" t="s">
        <v>13326</v>
      </c>
      <c r="B2102" s="0" t="s">
        <v>13327</v>
      </c>
      <c r="C2102" s="0" t="s">
        <v>13328</v>
      </c>
      <c r="D2102" s="0" t="s">
        <v>9153</v>
      </c>
      <c r="E2102" s="0" t="n">
        <v>6.2</v>
      </c>
      <c r="F2102" s="0" t="n">
        <v>51</v>
      </c>
      <c r="G2102" s="5" t="n">
        <v>41849</v>
      </c>
      <c r="H2102" s="0" t="s">
        <v>2790</v>
      </c>
      <c r="I2102" s="0" t="s">
        <v>13329</v>
      </c>
      <c r="J2102" s="6" t="n">
        <v>1349</v>
      </c>
      <c r="K2102" s="0" t="s">
        <v>13330</v>
      </c>
      <c r="L2102" s="5" t="n">
        <v>41775</v>
      </c>
      <c r="M2102" s="0" t="s">
        <v>1652</v>
      </c>
      <c r="N2102" s="0" t="s">
        <v>394</v>
      </c>
      <c r="O2102" s="0" t="s">
        <v>100</v>
      </c>
      <c r="P2102" s="0" t="s">
        <v>13331</v>
      </c>
      <c r="Q2102" s="0" t="n">
        <f aca="false">LOOKUP(A2102,'budget_gross.tsv'!A$2:A$8468,'budget_gross.tsv'!B$2:B$8468)</f>
        <v>1270000000</v>
      </c>
      <c r="R2102" s="0" t="n">
        <f aca="false">LOOKUP(A2102,'budget_gross.tsv'!A$2:A$8468,'budget_gross.tsv'!C$2:C$8468)</f>
        <v>53645</v>
      </c>
      <c r="S2102" s="1" t="n">
        <f aca="false">R2102-Q2102</f>
        <v>-1269946355</v>
      </c>
      <c r="T2102" s="2" t="n">
        <f aca="false">Q2102 * 1.04</f>
        <v>1320800000</v>
      </c>
      <c r="U2102" s="2" t="n">
        <f aca="false">R2102 * 1.04</f>
        <v>55790.8</v>
      </c>
      <c r="V2102" s="2" t="n">
        <f aca="false">S2102 * 1.04</f>
        <v>-1320744209.2</v>
      </c>
      <c r="W2102" s="1" t="n">
        <f aca="false">R2102/Q2102</f>
        <v>4.2240157480315E-005</v>
      </c>
      <c r="X2102" s="3" t="n">
        <v>1</v>
      </c>
    </row>
    <row r="2103" customFormat="false" ht="15" hidden="false" customHeight="false" outlineLevel="0" collapsed="false">
      <c r="A2103" s="0" t="s">
        <v>13332</v>
      </c>
      <c r="B2103" s="0" t="s">
        <v>13333</v>
      </c>
      <c r="C2103" s="0" t="s">
        <v>13334</v>
      </c>
      <c r="D2103" s="0" t="s">
        <v>9153</v>
      </c>
      <c r="E2103" s="0" t="n">
        <v>6.6</v>
      </c>
      <c r="F2103" s="0" t="n">
        <v>68</v>
      </c>
      <c r="G2103" s="5" t="n">
        <v>42052</v>
      </c>
      <c r="H2103" s="0" t="s">
        <v>2496</v>
      </c>
      <c r="I2103" s="0" t="s">
        <v>13335</v>
      </c>
      <c r="J2103" s="6" t="n">
        <v>23907</v>
      </c>
      <c r="K2103" s="0" t="s">
        <v>13336</v>
      </c>
      <c r="L2103" s="5" t="n">
        <v>41777</v>
      </c>
      <c r="M2103" s="0" t="s">
        <v>972</v>
      </c>
      <c r="N2103" s="0" t="s">
        <v>12661</v>
      </c>
      <c r="O2103" s="0" t="s">
        <v>13337</v>
      </c>
      <c r="P2103" s="0" t="s">
        <v>13338</v>
      </c>
      <c r="Q2103" s="0" t="n">
        <f aca="false">LOOKUP(A2103,'budget_gross.tsv'!A$2:A$8468,'budget_gross.tsv'!B$2:B$8468)</f>
        <v>16000000</v>
      </c>
      <c r="R2103" s="0" t="n">
        <f aca="false">LOOKUP(A2103,'budget_gross.tsv'!A$2:A$8468,'budget_gross.tsv'!C$2:C$8468)</f>
        <v>2428883</v>
      </c>
      <c r="S2103" s="1" t="n">
        <f aca="false">R2103-Q2103</f>
        <v>-13571117</v>
      </c>
      <c r="T2103" s="2" t="n">
        <f aca="false">Q2103 * 1.04</f>
        <v>16640000</v>
      </c>
      <c r="U2103" s="2" t="n">
        <f aca="false">R2103 * 1.04</f>
        <v>2526038.32</v>
      </c>
      <c r="V2103" s="2" t="n">
        <f aca="false">S2103 * 1.04</f>
        <v>-14113961.68</v>
      </c>
      <c r="W2103" s="1" t="n">
        <f aca="false">R2103/Q2103</f>
        <v>0.1518051875</v>
      </c>
      <c r="X2103" s="3" t="n">
        <v>1</v>
      </c>
    </row>
    <row r="2104" customFormat="false" ht="15" hidden="false" customHeight="false" outlineLevel="0" collapsed="false">
      <c r="A2104" s="0" t="s">
        <v>13339</v>
      </c>
      <c r="B2104" s="0" t="s">
        <v>13340</v>
      </c>
      <c r="C2104" s="0" t="s">
        <v>13341</v>
      </c>
      <c r="D2104" s="0" t="s">
        <v>9153</v>
      </c>
      <c r="E2104" s="0" t="n">
        <v>6.6</v>
      </c>
      <c r="F2104" s="0" t="n">
        <v>77</v>
      </c>
      <c r="G2104" s="5" t="n">
        <v>42101</v>
      </c>
      <c r="H2104" s="0" t="s">
        <v>2461</v>
      </c>
      <c r="I2104" s="0" t="s">
        <v>13342</v>
      </c>
      <c r="J2104" s="6" t="n">
        <v>22974</v>
      </c>
      <c r="K2104" s="0" t="s">
        <v>9074</v>
      </c>
      <c r="L2104" s="5" t="n">
        <v>41782</v>
      </c>
      <c r="M2104" s="0" t="s">
        <v>403</v>
      </c>
      <c r="N2104" s="0" t="s">
        <v>394</v>
      </c>
      <c r="O2104" s="0" t="s">
        <v>13343</v>
      </c>
      <c r="P2104" s="0" t="s">
        <v>13344</v>
      </c>
      <c r="Q2104" s="0" t="n">
        <f aca="false">LOOKUP(A2104,'budget_gross.tsv'!A$2:A$8468,'budget_gross.tsv'!B$2:B$8468)</f>
        <v>16000000</v>
      </c>
      <c r="R2104" s="0" t="n">
        <f aca="false">LOOKUP(A2104,'budget_gross.tsv'!A$2:A$8468,'budget_gross.tsv'!C$2:C$8468)</f>
        <v>2013456</v>
      </c>
      <c r="S2104" s="1" t="n">
        <f aca="false">R2104-Q2104</f>
        <v>-13986544</v>
      </c>
      <c r="T2104" s="2" t="n">
        <f aca="false">Q2104 * 1.04</f>
        <v>16640000</v>
      </c>
      <c r="U2104" s="2" t="n">
        <f aca="false">R2104 * 1.04</f>
        <v>2093994.24</v>
      </c>
      <c r="V2104" s="2" t="n">
        <f aca="false">S2104 * 1.04</f>
        <v>-14546005.76</v>
      </c>
      <c r="W2104" s="1" t="n">
        <f aca="false">R2104/Q2104</f>
        <v>0.125841</v>
      </c>
      <c r="X2104" s="3" t="n">
        <v>1</v>
      </c>
    </row>
    <row r="2105" customFormat="false" ht="15" hidden="false" customHeight="false" outlineLevel="0" collapsed="false">
      <c r="A2105" s="0" t="s">
        <v>13345</v>
      </c>
      <c r="B2105" s="0" t="s">
        <v>13346</v>
      </c>
      <c r="C2105" s="0" t="s">
        <v>13347</v>
      </c>
      <c r="D2105" s="0" t="s">
        <v>9153</v>
      </c>
      <c r="E2105" s="0" t="n">
        <v>7.3</v>
      </c>
      <c r="F2105" s="0" t="n">
        <v>68</v>
      </c>
      <c r="G2105" s="5" t="n">
        <v>41912</v>
      </c>
      <c r="H2105" s="0" t="s">
        <v>3410</v>
      </c>
      <c r="I2105" s="0" t="s">
        <v>13348</v>
      </c>
      <c r="J2105" s="6" t="n">
        <v>152255</v>
      </c>
      <c r="K2105" s="0" t="s">
        <v>3769</v>
      </c>
      <c r="L2105" s="5" t="n">
        <v>41789</v>
      </c>
      <c r="M2105" s="0" t="s">
        <v>552</v>
      </c>
      <c r="N2105" s="0" t="s">
        <v>356</v>
      </c>
      <c r="O2105" s="0" t="s">
        <v>1216</v>
      </c>
      <c r="P2105" s="0" t="s">
        <v>13349</v>
      </c>
      <c r="Q2105" s="0" t="n">
        <f aca="false">LOOKUP(A2105,'budget_gross.tsv'!A$2:A$8468,'budget_gross.tsv'!B$2:B$8468)</f>
        <v>11000000</v>
      </c>
      <c r="R2105" s="0" t="n">
        <f aca="false">LOOKUP(A2105,'budget_gross.tsv'!A$2:A$8468,'budget_gross.tsv'!C$2:C$8468)</f>
        <v>30640336</v>
      </c>
      <c r="S2105" s="1" t="n">
        <f aca="false">R2105-Q2105</f>
        <v>19640336</v>
      </c>
      <c r="T2105" s="2" t="n">
        <f aca="false">Q2105 * 1.04</f>
        <v>11440000</v>
      </c>
      <c r="U2105" s="2" t="n">
        <f aca="false">R2105 * 1.04</f>
        <v>31865949.44</v>
      </c>
      <c r="V2105" s="2" t="n">
        <f aca="false">S2105 * 1.04</f>
        <v>20425949.44</v>
      </c>
      <c r="W2105" s="1" t="n">
        <f aca="false">R2105/Q2105</f>
        <v>2.78548509090909</v>
      </c>
      <c r="X2105" s="3" t="n">
        <v>3</v>
      </c>
    </row>
    <row r="2106" customFormat="false" ht="15" hidden="false" customHeight="false" outlineLevel="0" collapsed="false">
      <c r="A2106" s="0" t="s">
        <v>13350</v>
      </c>
      <c r="B2106" s="0" t="s">
        <v>13351</v>
      </c>
      <c r="C2106" s="0" t="s">
        <v>13352</v>
      </c>
      <c r="D2106" s="0" t="s">
        <v>9153</v>
      </c>
      <c r="E2106" s="0" t="n">
        <v>6.1</v>
      </c>
      <c r="F2106" s="0" t="n">
        <v>44</v>
      </c>
      <c r="G2106" s="5" t="n">
        <v>41919</v>
      </c>
      <c r="H2106" s="0" t="s">
        <v>86</v>
      </c>
      <c r="I2106" s="0" t="s">
        <v>13353</v>
      </c>
      <c r="J2106" s="6" t="n">
        <v>145345</v>
      </c>
      <c r="K2106" s="0" t="s">
        <v>12425</v>
      </c>
      <c r="L2106" s="5" t="n">
        <v>41789</v>
      </c>
      <c r="M2106" s="0" t="s">
        <v>1874</v>
      </c>
      <c r="N2106" s="0" t="s">
        <v>13354</v>
      </c>
      <c r="O2106" s="0" t="s">
        <v>872</v>
      </c>
      <c r="P2106" s="0" t="s">
        <v>13355</v>
      </c>
      <c r="Q2106" s="0" t="n">
        <f aca="false">LOOKUP(A2106,'budget_gross.tsv'!A$2:A$8468,'budget_gross.tsv'!B$2:B$8468)</f>
        <v>40000000</v>
      </c>
      <c r="R2106" s="0" t="n">
        <f aca="false">LOOKUP(A2106,'budget_gross.tsv'!A$2:A$8468,'budget_gross.tsv'!C$2:C$8468)</f>
        <v>43139300</v>
      </c>
      <c r="S2106" s="1" t="n">
        <f aca="false">R2106-Q2106</f>
        <v>3139300</v>
      </c>
      <c r="T2106" s="2" t="n">
        <f aca="false">Q2106 * 1.04</f>
        <v>41600000</v>
      </c>
      <c r="U2106" s="2" t="n">
        <f aca="false">R2106 * 1.04</f>
        <v>44864872</v>
      </c>
      <c r="V2106" s="2" t="n">
        <f aca="false">S2106 * 1.04</f>
        <v>3264872</v>
      </c>
      <c r="W2106" s="1" t="n">
        <f aca="false">R2106/Q2106</f>
        <v>1.0784825</v>
      </c>
      <c r="X2106" s="3" t="n">
        <v>2</v>
      </c>
    </row>
    <row r="2107" customFormat="false" ht="15" hidden="false" customHeight="false" outlineLevel="0" collapsed="false">
      <c r="A2107" s="0" t="s">
        <v>13356</v>
      </c>
      <c r="B2107" s="0" t="s">
        <v>13357</v>
      </c>
      <c r="C2107" s="0" t="s">
        <v>13358</v>
      </c>
      <c r="D2107" s="0" t="s">
        <v>9153</v>
      </c>
      <c r="E2107" s="0" t="n">
        <v>6.5</v>
      </c>
      <c r="F2107" s="0" t="n">
        <v>42</v>
      </c>
      <c r="G2107" s="5" t="n">
        <v>41855</v>
      </c>
      <c r="H2107" s="0" t="s">
        <v>13359</v>
      </c>
      <c r="I2107" s="0" t="s">
        <v>13360</v>
      </c>
      <c r="J2107" s="6" t="n">
        <v>16346</v>
      </c>
      <c r="K2107" s="0" t="s">
        <v>13361</v>
      </c>
      <c r="L2107" s="5" t="n">
        <v>41796</v>
      </c>
      <c r="M2107" s="0" t="s">
        <v>258</v>
      </c>
      <c r="N2107" s="0" t="s">
        <v>706</v>
      </c>
      <c r="O2107" s="0" t="s">
        <v>100</v>
      </c>
      <c r="P2107" s="0" t="s">
        <v>13362</v>
      </c>
      <c r="Q2107" s="0" t="n">
        <f aca="false">LOOKUP(A2107,'budget_gross.tsv'!A$2:A$8468,'budget_gross.tsv'!B$2:B$8468)</f>
        <v>7000000</v>
      </c>
      <c r="R2107" s="0" t="n">
        <f aca="false">LOOKUP(A2107,'budget_gross.tsv'!A$2:A$8468,'budget_gross.tsv'!C$2:C$8468)</f>
        <v>4288</v>
      </c>
      <c r="S2107" s="1" t="n">
        <f aca="false">R2107-Q2107</f>
        <v>-6995712</v>
      </c>
      <c r="T2107" s="2" t="n">
        <f aca="false">Q2107 * 1.04</f>
        <v>7280000</v>
      </c>
      <c r="U2107" s="2" t="n">
        <f aca="false">R2107 * 1.04</f>
        <v>4459.52</v>
      </c>
      <c r="V2107" s="2" t="n">
        <f aca="false">S2107 * 1.04</f>
        <v>-7275540.48</v>
      </c>
      <c r="W2107" s="1" t="n">
        <f aca="false">R2107/Q2107</f>
        <v>0.000612571428571429</v>
      </c>
      <c r="X2107" s="3" t="n">
        <v>1</v>
      </c>
    </row>
    <row r="2108" customFormat="false" ht="15" hidden="false" customHeight="false" outlineLevel="0" collapsed="false">
      <c r="A2108" s="0" t="s">
        <v>13363</v>
      </c>
      <c r="B2108" s="0" t="s">
        <v>13364</v>
      </c>
      <c r="C2108" s="0" t="s">
        <v>13365</v>
      </c>
      <c r="D2108" s="0" t="s">
        <v>9153</v>
      </c>
      <c r="E2108" s="0" t="n">
        <v>6.1</v>
      </c>
      <c r="F2108" s="0" t="n">
        <v>59</v>
      </c>
      <c r="G2108" s="5" t="n">
        <v>41863</v>
      </c>
      <c r="H2108" s="0" t="s">
        <v>391</v>
      </c>
      <c r="I2108" s="0" t="s">
        <v>13366</v>
      </c>
      <c r="J2108" s="6" t="n">
        <v>5258</v>
      </c>
      <c r="K2108" s="0" t="s">
        <v>13367</v>
      </c>
      <c r="L2108" s="5" t="n">
        <v>41802</v>
      </c>
      <c r="M2108" s="0" t="s">
        <v>313</v>
      </c>
      <c r="N2108" s="0" t="s">
        <v>394</v>
      </c>
      <c r="O2108" s="0" t="s">
        <v>28</v>
      </c>
      <c r="P2108" s="0" t="s">
        <v>13368</v>
      </c>
      <c r="Q2108" s="0" t="n">
        <f aca="false">LOOKUP(A2108,'budget_gross.tsv'!A$2:A$8468,'budget_gross.tsv'!B$2:B$8468)</f>
        <v>5000000</v>
      </c>
      <c r="R2108" s="0" t="n">
        <f aca="false">LOOKUP(A2108,'budget_gross.tsv'!A$2:A$8468,'budget_gross.tsv'!C$2:C$8468)</f>
        <v>50573</v>
      </c>
      <c r="S2108" s="1" t="n">
        <f aca="false">R2108-Q2108</f>
        <v>-4949427</v>
      </c>
      <c r="T2108" s="2" t="n">
        <f aca="false">Q2108 * 1.04</f>
        <v>5200000</v>
      </c>
      <c r="U2108" s="2" t="n">
        <f aca="false">R2108 * 1.04</f>
        <v>52595.92</v>
      </c>
      <c r="V2108" s="2" t="n">
        <f aca="false">S2108 * 1.04</f>
        <v>-5147404.08</v>
      </c>
      <c r="W2108" s="1" t="n">
        <f aca="false">R2108/Q2108</f>
        <v>0.0101146</v>
      </c>
      <c r="X2108" s="3" t="n">
        <v>1</v>
      </c>
    </row>
    <row r="2109" customFormat="false" ht="15" hidden="false" customHeight="false" outlineLevel="0" collapsed="false">
      <c r="A2109" s="0" t="s">
        <v>13369</v>
      </c>
      <c r="B2109" s="0" t="s">
        <v>13370</v>
      </c>
      <c r="C2109" s="0" t="s">
        <v>13371</v>
      </c>
      <c r="D2109" s="0" t="s">
        <v>9153</v>
      </c>
      <c r="E2109" s="0" t="n">
        <v>7.1</v>
      </c>
      <c r="F2109" s="0" t="n">
        <v>71</v>
      </c>
      <c r="G2109" s="5" t="n">
        <v>41961</v>
      </c>
      <c r="H2109" s="0" t="s">
        <v>1397</v>
      </c>
      <c r="I2109" s="0" t="s">
        <v>13372</v>
      </c>
      <c r="J2109" s="6" t="n">
        <v>281118</v>
      </c>
      <c r="K2109" s="0" t="s">
        <v>2657</v>
      </c>
      <c r="L2109" s="5" t="n">
        <v>41803</v>
      </c>
      <c r="M2109" s="0" t="s">
        <v>51</v>
      </c>
      <c r="N2109" s="0" t="s">
        <v>634</v>
      </c>
      <c r="O2109" s="0" t="s">
        <v>13373</v>
      </c>
      <c r="P2109" s="0" t="s">
        <v>13374</v>
      </c>
      <c r="Q2109" s="0" t="n">
        <f aca="false">LOOKUP(A2109,'budget_gross.tsv'!A$2:A$8468,'budget_gross.tsv'!B$2:B$8468)</f>
        <v>50000000</v>
      </c>
      <c r="R2109" s="0" t="n">
        <f aca="false">LOOKUP(A2109,'budget_gross.tsv'!A$2:A$8468,'budget_gross.tsv'!C$2:C$8468)</f>
        <v>191719337</v>
      </c>
      <c r="S2109" s="1" t="n">
        <f aca="false">R2109-Q2109</f>
        <v>141719337</v>
      </c>
      <c r="T2109" s="2" t="n">
        <f aca="false">Q2109 * 1.04</f>
        <v>52000000</v>
      </c>
      <c r="U2109" s="2" t="n">
        <f aca="false">R2109 * 1.04</f>
        <v>199388110.48</v>
      </c>
      <c r="V2109" s="2" t="n">
        <f aca="false">S2109 * 1.04</f>
        <v>147388110.48</v>
      </c>
      <c r="W2109" s="1" t="n">
        <f aca="false">R2109/Q2109</f>
        <v>3.83438674</v>
      </c>
      <c r="X2109" s="3" t="n">
        <v>3</v>
      </c>
    </row>
    <row r="2110" customFormat="false" ht="15" hidden="false" customHeight="false" outlineLevel="0" collapsed="false">
      <c r="A2110" s="0" t="s">
        <v>13375</v>
      </c>
      <c r="B2110" s="0" t="s">
        <v>13376</v>
      </c>
      <c r="C2110" s="0" t="s">
        <v>13377</v>
      </c>
      <c r="D2110" s="0" t="s">
        <v>9153</v>
      </c>
      <c r="E2110" s="0" t="n">
        <v>6.8</v>
      </c>
      <c r="F2110" s="0" t="n">
        <v>54</v>
      </c>
      <c r="G2110" s="5" t="n">
        <v>41954</v>
      </c>
      <c r="H2110" s="0" t="s">
        <v>2273</v>
      </c>
      <c r="I2110" s="0" t="s">
        <v>13378</v>
      </c>
      <c r="J2110" s="6" t="n">
        <v>27184</v>
      </c>
      <c r="K2110" s="0" t="s">
        <v>5825</v>
      </c>
      <c r="L2110" s="5" t="n">
        <v>41810</v>
      </c>
      <c r="M2110" s="0" t="s">
        <v>445</v>
      </c>
      <c r="N2110" s="0" t="s">
        <v>4659</v>
      </c>
      <c r="O2110" s="0" t="s">
        <v>658</v>
      </c>
      <c r="P2110" s="0" t="s">
        <v>13379</v>
      </c>
      <c r="Q2110" s="0" t="n">
        <f aca="false">LOOKUP(A2110,'budget_gross.tsv'!A$2:A$8468,'budget_gross.tsv'!B$2:B$8468)</f>
        <v>40000000</v>
      </c>
      <c r="R2110" s="0" t="n">
        <f aca="false">LOOKUP(A2110,'budget_gross.tsv'!A$2:A$8468,'budget_gross.tsv'!C$2:C$8468)</f>
        <v>47034272</v>
      </c>
      <c r="S2110" s="1" t="n">
        <f aca="false">R2110-Q2110</f>
        <v>7034272</v>
      </c>
      <c r="T2110" s="2" t="n">
        <f aca="false">Q2110 * 1.04</f>
        <v>41600000</v>
      </c>
      <c r="U2110" s="2" t="n">
        <f aca="false">R2110 * 1.04</f>
        <v>48915642.88</v>
      </c>
      <c r="V2110" s="2" t="n">
        <f aca="false">S2110 * 1.04</f>
        <v>7315642.88</v>
      </c>
      <c r="W2110" s="1" t="n">
        <f aca="false">R2110/Q2110</f>
        <v>1.1758568</v>
      </c>
      <c r="X2110" s="3" t="n">
        <v>2</v>
      </c>
    </row>
    <row r="2111" customFormat="false" ht="15" hidden="false" customHeight="false" outlineLevel="0" collapsed="false">
      <c r="A2111" s="0" t="s">
        <v>13380</v>
      </c>
      <c r="B2111" s="0" t="s">
        <v>13381</v>
      </c>
      <c r="C2111" s="0" t="s">
        <v>13382</v>
      </c>
      <c r="D2111" s="0" t="s">
        <v>9153</v>
      </c>
      <c r="E2111" s="0" t="n">
        <v>5.5</v>
      </c>
      <c r="F2111" s="0" t="n">
        <v>70</v>
      </c>
      <c r="G2111" s="5" t="n">
        <v>41954</v>
      </c>
      <c r="H2111" s="0" t="s">
        <v>3192</v>
      </c>
      <c r="I2111" s="0" t="s">
        <v>13383</v>
      </c>
      <c r="J2111" s="6" t="n">
        <v>6098</v>
      </c>
      <c r="K2111" s="0" t="s">
        <v>13384</v>
      </c>
      <c r="L2111" s="5" t="n">
        <v>41816</v>
      </c>
      <c r="M2111" s="0" t="s">
        <v>1014</v>
      </c>
      <c r="N2111" s="0" t="s">
        <v>356</v>
      </c>
      <c r="O2111" s="0" t="s">
        <v>290</v>
      </c>
      <c r="P2111" s="0" t="s">
        <v>13385</v>
      </c>
      <c r="Q2111" s="0" t="n">
        <f aca="false">LOOKUP(A2111,'budget_gross.tsv'!A$2:A$8468,'budget_gross.tsv'!B$2:B$8468)</f>
        <v>70000</v>
      </c>
      <c r="R2111" s="0" t="n">
        <f aca="false">LOOKUP(A2111,'budget_gross.tsv'!A$2:A$8468,'budget_gross.tsv'!C$2:C$8468)</f>
        <v>30312</v>
      </c>
      <c r="S2111" s="1" t="n">
        <f aca="false">R2111-Q2111</f>
        <v>-39688</v>
      </c>
      <c r="T2111" s="2" t="n">
        <f aca="false">Q2111 * 1.04</f>
        <v>72800</v>
      </c>
      <c r="U2111" s="2" t="n">
        <f aca="false">R2111 * 1.04</f>
        <v>31524.48</v>
      </c>
      <c r="V2111" s="2" t="n">
        <f aca="false">S2111 * 1.04</f>
        <v>-41275.52</v>
      </c>
      <c r="W2111" s="1" t="n">
        <f aca="false">R2111/Q2111</f>
        <v>0.433028571428571</v>
      </c>
      <c r="X2111" s="3" t="n">
        <v>1</v>
      </c>
    </row>
    <row r="2112" customFormat="false" ht="15" hidden="false" customHeight="false" outlineLevel="0" collapsed="false">
      <c r="A2112" s="0" t="s">
        <v>13386</v>
      </c>
      <c r="B2112" s="0" t="s">
        <v>13387</v>
      </c>
      <c r="C2112" s="0" t="s">
        <v>13388</v>
      </c>
      <c r="D2112" s="0" t="s">
        <v>9153</v>
      </c>
      <c r="E2112" s="0" t="n">
        <v>5.8</v>
      </c>
      <c r="F2112" s="0" t="n">
        <v>35</v>
      </c>
      <c r="G2112" s="5" t="n">
        <v>41919</v>
      </c>
      <c r="H2112" s="0" t="s">
        <v>255</v>
      </c>
      <c r="I2112" s="0" t="s">
        <v>13389</v>
      </c>
      <c r="J2112" s="6" t="n">
        <v>1218</v>
      </c>
      <c r="K2112" s="0" t="s">
        <v>13390</v>
      </c>
      <c r="L2112" s="5" t="n">
        <v>41817</v>
      </c>
      <c r="M2112" s="0" t="s">
        <v>1652</v>
      </c>
      <c r="N2112" s="0" t="s">
        <v>1895</v>
      </c>
      <c r="O2112" s="0" t="s">
        <v>28</v>
      </c>
      <c r="P2112" s="0" t="s">
        <v>13391</v>
      </c>
      <c r="Q2112" s="0" t="n">
        <f aca="false">LOOKUP(A2112,'budget_gross.tsv'!A$2:A$8468,'budget_gross.tsv'!B$2:B$8468)</f>
        <v>3600000</v>
      </c>
      <c r="R2112" s="0" t="n">
        <f aca="false">LOOKUP(A2112,'budget_gross.tsv'!A$2:A$8468,'budget_gross.tsv'!C$2:C$8468)</f>
        <v>5553</v>
      </c>
      <c r="S2112" s="1" t="n">
        <f aca="false">R2112-Q2112</f>
        <v>-3594447</v>
      </c>
      <c r="T2112" s="2" t="n">
        <f aca="false">Q2112 * 1.04</f>
        <v>3744000</v>
      </c>
      <c r="U2112" s="2" t="n">
        <f aca="false">R2112 * 1.04</f>
        <v>5775.12</v>
      </c>
      <c r="V2112" s="2" t="n">
        <f aca="false">S2112 * 1.04</f>
        <v>-3738224.88</v>
      </c>
      <c r="W2112" s="1" t="n">
        <f aca="false">R2112/Q2112</f>
        <v>0.0015425</v>
      </c>
      <c r="X2112" s="3" t="n">
        <v>1</v>
      </c>
    </row>
    <row r="2113" customFormat="false" ht="15" hidden="false" customHeight="false" outlineLevel="0" collapsed="false">
      <c r="A2113" s="0" t="s">
        <v>13392</v>
      </c>
      <c r="B2113" s="0" t="s">
        <v>13393</v>
      </c>
      <c r="C2113" s="0" t="s">
        <v>13394</v>
      </c>
      <c r="D2113" s="0" t="s">
        <v>9153</v>
      </c>
      <c r="E2113" s="0" t="n">
        <v>4.9</v>
      </c>
      <c r="F2113" s="0" t="n">
        <v>39</v>
      </c>
      <c r="G2113" s="5" t="n">
        <v>41954</v>
      </c>
      <c r="H2113" s="0" t="s">
        <v>2273</v>
      </c>
      <c r="I2113" s="0" t="s">
        <v>13395</v>
      </c>
      <c r="J2113" s="6" t="n">
        <v>39240</v>
      </c>
      <c r="K2113" s="0" t="s">
        <v>13396</v>
      </c>
      <c r="L2113" s="5" t="n">
        <v>41822</v>
      </c>
      <c r="M2113" s="0" t="s">
        <v>42</v>
      </c>
      <c r="N2113" s="0" t="s">
        <v>428</v>
      </c>
      <c r="O2113" s="0" t="s">
        <v>959</v>
      </c>
      <c r="P2113" s="0" t="s">
        <v>13397</v>
      </c>
      <c r="Q2113" s="0" t="n">
        <f aca="false">LOOKUP(A2113,'budget_gross.tsv'!A$2:A$8468,'budget_gross.tsv'!B$2:B$8468)</f>
        <v>20000000</v>
      </c>
      <c r="R2113" s="0" t="n">
        <f aca="false">LOOKUP(A2113,'budget_gross.tsv'!A$2:A$8468,'budget_gross.tsv'!C$2:C$8468)</f>
        <v>84525432</v>
      </c>
      <c r="S2113" s="1" t="n">
        <f aca="false">R2113-Q2113</f>
        <v>64525432</v>
      </c>
      <c r="T2113" s="2" t="n">
        <f aca="false">Q2113 * 1.04</f>
        <v>20800000</v>
      </c>
      <c r="U2113" s="2" t="n">
        <f aca="false">R2113 * 1.04</f>
        <v>87906449.28</v>
      </c>
      <c r="V2113" s="2" t="n">
        <f aca="false">S2113 * 1.04</f>
        <v>67106449.28</v>
      </c>
      <c r="W2113" s="1" t="n">
        <f aca="false">R2113/Q2113</f>
        <v>4.2262716</v>
      </c>
      <c r="X2113" s="3" t="n">
        <v>4</v>
      </c>
    </row>
    <row r="2114" customFormat="false" ht="15" hidden="false" customHeight="false" outlineLevel="0" collapsed="false">
      <c r="A2114" s="0" t="s">
        <v>13398</v>
      </c>
      <c r="B2114" s="0" t="s">
        <v>13399</v>
      </c>
      <c r="C2114" s="0" t="s">
        <v>13400</v>
      </c>
      <c r="D2114" s="0" t="s">
        <v>9153</v>
      </c>
      <c r="E2114" s="0" t="n">
        <v>7.1</v>
      </c>
      <c r="F2114" s="0" t="n">
        <v>77</v>
      </c>
      <c r="G2114" s="5" t="n">
        <v>41842</v>
      </c>
      <c r="H2114" s="0" t="s">
        <v>7411</v>
      </c>
      <c r="I2114" s="0" t="s">
        <v>13401</v>
      </c>
      <c r="J2114" s="6" t="n">
        <v>49684</v>
      </c>
      <c r="K2114" s="0" t="s">
        <v>13402</v>
      </c>
      <c r="L2114" s="5" t="n">
        <v>41829</v>
      </c>
      <c r="M2114" s="0" t="s">
        <v>427</v>
      </c>
      <c r="N2114" s="0" t="s">
        <v>4949</v>
      </c>
      <c r="O2114" s="0" t="s">
        <v>13403</v>
      </c>
      <c r="P2114" s="0" t="s">
        <v>13404</v>
      </c>
      <c r="Q2114" s="0" t="n">
        <f aca="false">LOOKUP(A2114,'budget_gross.tsv'!A$2:A$8468,'budget_gross.tsv'!B$2:B$8468)</f>
        <v>1066167</v>
      </c>
      <c r="R2114" s="0" t="n">
        <f aca="false">LOOKUP(A2114,'budget_gross.tsv'!A$2:A$8468,'budget_gross.tsv'!C$2:C$8468)</f>
        <v>258113</v>
      </c>
      <c r="S2114" s="1" t="n">
        <f aca="false">R2114-Q2114</f>
        <v>-808054</v>
      </c>
      <c r="T2114" s="2" t="n">
        <f aca="false">Q2114 * 1.04</f>
        <v>1108813.68</v>
      </c>
      <c r="U2114" s="2" t="n">
        <f aca="false">R2114 * 1.04</f>
        <v>268437.52</v>
      </c>
      <c r="V2114" s="2" t="n">
        <f aca="false">S2114 * 1.04</f>
        <v>-840376.16</v>
      </c>
      <c r="W2114" s="1" t="n">
        <f aca="false">R2114/Q2114</f>
        <v>0.242094343569066</v>
      </c>
      <c r="X2114" s="3" t="n">
        <v>1</v>
      </c>
    </row>
    <row r="2115" customFormat="false" ht="15" hidden="false" customHeight="false" outlineLevel="0" collapsed="false">
      <c r="A2115" s="0" t="s">
        <v>13405</v>
      </c>
      <c r="B2115" s="0" t="s">
        <v>13406</v>
      </c>
      <c r="C2115" s="0" t="s">
        <v>13407</v>
      </c>
      <c r="D2115" s="0" t="s">
        <v>9153</v>
      </c>
      <c r="E2115" s="0" t="n">
        <v>7.4</v>
      </c>
      <c r="F2115" s="0" t="n">
        <v>62</v>
      </c>
      <c r="G2115" s="5" t="n">
        <v>41940</v>
      </c>
      <c r="H2115" s="0" t="s">
        <v>2461</v>
      </c>
      <c r="I2115" s="0" t="s">
        <v>13408</v>
      </c>
      <c r="J2115" s="6" t="n">
        <v>111672</v>
      </c>
      <c r="K2115" s="0" t="s">
        <v>13409</v>
      </c>
      <c r="L2115" s="5" t="n">
        <v>41831</v>
      </c>
      <c r="M2115" s="0" t="s">
        <v>313</v>
      </c>
      <c r="N2115" s="0" t="s">
        <v>1460</v>
      </c>
      <c r="O2115" s="0" t="s">
        <v>6056</v>
      </c>
      <c r="P2115" s="0" t="s">
        <v>13410</v>
      </c>
      <c r="Q2115" s="0" t="n">
        <f aca="false">LOOKUP(A2115,'budget_gross.tsv'!A$2:A$8468,'budget_gross.tsv'!B$2:B$8468)</f>
        <v>8000000</v>
      </c>
      <c r="R2115" s="0" t="n">
        <f aca="false">LOOKUP(A2115,'budget_gross.tsv'!A$2:A$8468,'budget_gross.tsv'!C$2:C$8468)</f>
        <v>16170632</v>
      </c>
      <c r="S2115" s="1" t="n">
        <f aca="false">R2115-Q2115</f>
        <v>8170632</v>
      </c>
      <c r="T2115" s="2" t="n">
        <f aca="false">Q2115 * 1.04</f>
        <v>8320000</v>
      </c>
      <c r="U2115" s="2" t="n">
        <f aca="false">R2115 * 1.04</f>
        <v>16817457.28</v>
      </c>
      <c r="V2115" s="2" t="n">
        <f aca="false">S2115 * 1.04</f>
        <v>8497457.28</v>
      </c>
      <c r="W2115" s="1" t="n">
        <f aca="false">R2115/Q2115</f>
        <v>2.021329</v>
      </c>
      <c r="X2115" s="3" t="n">
        <v>3</v>
      </c>
    </row>
    <row r="2116" customFormat="false" ht="15" hidden="false" customHeight="false" outlineLevel="0" collapsed="false">
      <c r="A2116" s="0" t="s">
        <v>13411</v>
      </c>
      <c r="B2116" s="0" t="s">
        <v>13412</v>
      </c>
      <c r="C2116" s="0" t="s">
        <v>13413</v>
      </c>
      <c r="D2116" s="0" t="s">
        <v>9153</v>
      </c>
      <c r="E2116" s="0" t="n">
        <v>7</v>
      </c>
      <c r="F2116" s="0" t="n">
        <v>84</v>
      </c>
      <c r="G2116" s="5" t="n">
        <v>41933</v>
      </c>
      <c r="H2116" s="0" t="s">
        <v>7411</v>
      </c>
      <c r="I2116" s="0" t="s">
        <v>13414</v>
      </c>
      <c r="J2116" s="6" t="n">
        <v>200269</v>
      </c>
      <c r="K2116" s="0" t="s">
        <v>13415</v>
      </c>
      <c r="L2116" s="5" t="n">
        <v>41831</v>
      </c>
      <c r="M2116" s="0" t="s">
        <v>633</v>
      </c>
      <c r="N2116" s="0" t="s">
        <v>6553</v>
      </c>
      <c r="O2116" s="0" t="s">
        <v>13416</v>
      </c>
      <c r="P2116" s="0" t="s">
        <v>13417</v>
      </c>
      <c r="Q2116" s="0" t="n">
        <f aca="false">LOOKUP(A2116,'budget_gross.tsv'!A$2:A$8468,'budget_gross.tsv'!B$2:B$8468)</f>
        <v>39200000</v>
      </c>
      <c r="R2116" s="0" t="n">
        <f aca="false">LOOKUP(A2116,'budget_gross.tsv'!A$2:A$8468,'budget_gross.tsv'!C$2:C$8468)</f>
        <v>4563650</v>
      </c>
      <c r="S2116" s="1" t="n">
        <f aca="false">R2116-Q2116</f>
        <v>-34636350</v>
      </c>
      <c r="T2116" s="2" t="n">
        <f aca="false">Q2116 * 1.04</f>
        <v>40768000</v>
      </c>
      <c r="U2116" s="2" t="n">
        <f aca="false">R2116 * 1.04</f>
        <v>4746196</v>
      </c>
      <c r="V2116" s="2" t="n">
        <f aca="false">S2116 * 1.04</f>
        <v>-36021804</v>
      </c>
      <c r="W2116" s="1" t="n">
        <f aca="false">R2116/Q2116</f>
        <v>0.116419642857143</v>
      </c>
      <c r="X2116" s="3" t="n">
        <v>1</v>
      </c>
    </row>
    <row r="2117" customFormat="false" ht="15" hidden="false" customHeight="false" outlineLevel="0" collapsed="false">
      <c r="A2117" s="0" t="s">
        <v>13418</v>
      </c>
      <c r="B2117" s="0" t="s">
        <v>13419</v>
      </c>
      <c r="C2117" s="0" t="s">
        <v>13420</v>
      </c>
      <c r="D2117" s="0" t="s">
        <v>9153</v>
      </c>
      <c r="E2117" s="0" t="n">
        <v>5.6</v>
      </c>
      <c r="F2117" s="0" t="n">
        <v>50</v>
      </c>
      <c r="G2117" s="5" t="n">
        <v>41933</v>
      </c>
      <c r="H2117" s="0" t="s">
        <v>12784</v>
      </c>
      <c r="I2117" s="0" t="s">
        <v>13421</v>
      </c>
      <c r="J2117" s="6" t="n">
        <v>15177</v>
      </c>
      <c r="K2117" s="0" t="s">
        <v>13422</v>
      </c>
      <c r="L2117" s="5" t="n">
        <v>41835</v>
      </c>
      <c r="M2117" s="0" t="s">
        <v>223</v>
      </c>
      <c r="N2117" s="0" t="s">
        <v>7132</v>
      </c>
      <c r="O2117" s="0" t="s">
        <v>872</v>
      </c>
      <c r="P2117" s="0" t="s">
        <v>13423</v>
      </c>
      <c r="Q2117" s="0" t="n">
        <f aca="false">LOOKUP(A2117,'budget_gross.tsv'!A$2:A$8468,'budget_gross.tsv'!B$2:B$8468)</f>
        <v>2400000</v>
      </c>
      <c r="R2117" s="0" t="n">
        <f aca="false">LOOKUP(A2117,'budget_gross.tsv'!A$2:A$8468,'budget_gross.tsv'!C$2:C$8468)</f>
        <v>80315</v>
      </c>
      <c r="S2117" s="1" t="n">
        <f aca="false">R2117-Q2117</f>
        <v>-2319685</v>
      </c>
      <c r="T2117" s="2" t="n">
        <f aca="false">Q2117 * 1.04</f>
        <v>2496000</v>
      </c>
      <c r="U2117" s="2" t="n">
        <f aca="false">R2117 * 1.04</f>
        <v>83527.6</v>
      </c>
      <c r="V2117" s="2" t="n">
        <f aca="false">S2117 * 1.04</f>
        <v>-2412472.4</v>
      </c>
      <c r="W2117" s="1" t="n">
        <f aca="false">R2117/Q2117</f>
        <v>0.0334645833333333</v>
      </c>
      <c r="X2117" s="3" t="n">
        <v>1</v>
      </c>
    </row>
    <row r="2118" customFormat="false" ht="15" hidden="false" customHeight="false" outlineLevel="0" collapsed="false">
      <c r="A2118" s="0" t="s">
        <v>13424</v>
      </c>
      <c r="B2118" s="0" t="s">
        <v>13425</v>
      </c>
      <c r="C2118" s="0" t="s">
        <v>13426</v>
      </c>
      <c r="D2118" s="0" t="s">
        <v>9153</v>
      </c>
      <c r="E2118" s="0" t="n">
        <v>7.6</v>
      </c>
      <c r="F2118" s="0" t="n">
        <v>77</v>
      </c>
      <c r="G2118" s="5" t="n">
        <v>42563</v>
      </c>
      <c r="H2118" s="0" t="s">
        <v>13427</v>
      </c>
      <c r="I2118" s="0" t="s">
        <v>13428</v>
      </c>
      <c r="J2118" s="6" t="n">
        <v>4291</v>
      </c>
      <c r="K2118" s="0" t="s">
        <v>13429</v>
      </c>
      <c r="L2118" s="5" t="n">
        <v>41837</v>
      </c>
      <c r="M2118" s="0" t="s">
        <v>1362</v>
      </c>
      <c r="N2118" s="0" t="s">
        <v>52</v>
      </c>
      <c r="O2118" s="0" t="s">
        <v>13430</v>
      </c>
      <c r="P2118" s="0" t="s">
        <v>13431</v>
      </c>
      <c r="Q2118" s="0" t="n">
        <f aca="false">LOOKUP(A2118,'budget_gross.tsv'!A$2:A$8468,'budget_gross.tsv'!B$2:B$8468)</f>
        <v>3500000</v>
      </c>
      <c r="R2118" s="0" t="n">
        <f aca="false">LOOKUP(A2118,'budget_gross.tsv'!A$2:A$8468,'budget_gross.tsv'!C$2:C$8468)</f>
        <v>61505</v>
      </c>
      <c r="S2118" s="1" t="n">
        <f aca="false">R2118-Q2118</f>
        <v>-3438495</v>
      </c>
      <c r="T2118" s="2" t="n">
        <f aca="false">Q2118 * 1.04</f>
        <v>3640000</v>
      </c>
      <c r="U2118" s="2" t="n">
        <f aca="false">R2118 * 1.04</f>
        <v>63965.2</v>
      </c>
      <c r="V2118" s="2" t="n">
        <f aca="false">S2118 * 1.04</f>
        <v>-3576034.8</v>
      </c>
      <c r="W2118" s="1" t="n">
        <f aca="false">R2118/Q2118</f>
        <v>0.0175728571428571</v>
      </c>
      <c r="X2118" s="3" t="n">
        <v>1</v>
      </c>
    </row>
    <row r="2119" customFormat="false" ht="15" hidden="false" customHeight="false" outlineLevel="0" collapsed="false">
      <c r="A2119" s="0" t="s">
        <v>13432</v>
      </c>
      <c r="B2119" s="0" t="s">
        <v>13433</v>
      </c>
      <c r="C2119" s="0" t="s">
        <v>13434</v>
      </c>
      <c r="D2119" s="0" t="s">
        <v>9153</v>
      </c>
      <c r="E2119" s="0" t="n">
        <v>6.5</v>
      </c>
      <c r="F2119" s="0" t="n">
        <v>50</v>
      </c>
      <c r="G2119" s="5" t="n">
        <v>41933</v>
      </c>
      <c r="H2119" s="0" t="s">
        <v>86</v>
      </c>
      <c r="I2119" s="0" t="s">
        <v>13435</v>
      </c>
      <c r="J2119" s="6" t="n">
        <v>106509</v>
      </c>
      <c r="K2119" s="0" t="s">
        <v>12905</v>
      </c>
      <c r="L2119" s="5" t="n">
        <v>41838</v>
      </c>
      <c r="M2119" s="0" t="s">
        <v>180</v>
      </c>
      <c r="N2119" s="0" t="s">
        <v>5007</v>
      </c>
      <c r="O2119" s="0" t="s">
        <v>1630</v>
      </c>
      <c r="P2119" s="0" t="s">
        <v>13436</v>
      </c>
      <c r="Q2119" s="0" t="n">
        <f aca="false">LOOKUP(A2119,'budget_gross.tsv'!A$2:A$8468,'budget_gross.tsv'!B$2:B$8468)</f>
        <v>9000000</v>
      </c>
      <c r="R2119" s="0" t="n">
        <f aca="false">LOOKUP(A2119,'budget_gross.tsv'!A$2:A$8468,'budget_gross.tsv'!C$2:C$8468)</f>
        <v>71962800</v>
      </c>
      <c r="S2119" s="1" t="n">
        <f aca="false">R2119-Q2119</f>
        <v>62962800</v>
      </c>
      <c r="T2119" s="2" t="n">
        <f aca="false">Q2119 * 1.04</f>
        <v>9360000</v>
      </c>
      <c r="U2119" s="2" t="n">
        <f aca="false">R2119 * 1.04</f>
        <v>74841312</v>
      </c>
      <c r="V2119" s="2" t="n">
        <f aca="false">S2119 * 1.04</f>
        <v>65481312</v>
      </c>
      <c r="W2119" s="1" t="n">
        <f aca="false">R2119/Q2119</f>
        <v>7.99586666666667</v>
      </c>
      <c r="X2119" s="3" t="n">
        <v>4</v>
      </c>
    </row>
    <row r="2120" customFormat="false" ht="15" hidden="false" customHeight="false" outlineLevel="0" collapsed="false">
      <c r="A2120" s="0" t="s">
        <v>13437</v>
      </c>
      <c r="B2120" s="0" t="s">
        <v>13438</v>
      </c>
      <c r="C2120" s="0" t="s">
        <v>13439</v>
      </c>
      <c r="D2120" s="0" t="s">
        <v>9153</v>
      </c>
      <c r="E2120" s="0" t="n">
        <v>5.1</v>
      </c>
      <c r="F2120" s="0" t="n">
        <v>36</v>
      </c>
      <c r="G2120" s="5" t="n">
        <v>41933</v>
      </c>
      <c r="H2120" s="0" t="s">
        <v>1397</v>
      </c>
      <c r="I2120" s="0" t="s">
        <v>13440</v>
      </c>
      <c r="J2120" s="6" t="n">
        <v>89884</v>
      </c>
      <c r="K2120" s="0" t="s">
        <v>13441</v>
      </c>
      <c r="L2120" s="5" t="n">
        <v>41838</v>
      </c>
      <c r="M2120" s="0" t="s">
        <v>272</v>
      </c>
      <c r="N2120" s="0" t="s">
        <v>428</v>
      </c>
      <c r="O2120" s="0" t="s">
        <v>1058</v>
      </c>
      <c r="P2120" s="0" t="s">
        <v>13442</v>
      </c>
      <c r="Q2120" s="0" t="n">
        <f aca="false">LOOKUP(A2120,'budget_gross.tsv'!A$2:A$8468,'budget_gross.tsv'!B$2:B$8468)</f>
        <v>40000000</v>
      </c>
      <c r="R2120" s="0" t="n">
        <f aca="false">LOOKUP(A2120,'budget_gross.tsv'!A$2:A$8468,'budget_gross.tsv'!C$2:C$8468)</f>
        <v>38543473</v>
      </c>
      <c r="S2120" s="1" t="n">
        <f aca="false">R2120-Q2120</f>
        <v>-1456527</v>
      </c>
      <c r="T2120" s="2" t="n">
        <f aca="false">Q2120 * 1.04</f>
        <v>41600000</v>
      </c>
      <c r="U2120" s="2" t="n">
        <f aca="false">R2120 * 1.04</f>
        <v>40085211.92</v>
      </c>
      <c r="V2120" s="2" t="n">
        <f aca="false">S2120 * 1.04</f>
        <v>-1514788.08</v>
      </c>
      <c r="W2120" s="1" t="n">
        <f aca="false">R2120/Q2120</f>
        <v>0.963586825</v>
      </c>
      <c r="X2120" s="3" t="n">
        <v>1</v>
      </c>
    </row>
    <row r="2121" customFormat="false" ht="15" hidden="false" customHeight="false" outlineLevel="0" collapsed="false">
      <c r="A2121" s="0" t="s">
        <v>13443</v>
      </c>
      <c r="B2121" s="0" t="s">
        <v>13444</v>
      </c>
      <c r="C2121" s="0" t="s">
        <v>13445</v>
      </c>
      <c r="D2121" s="0" t="s">
        <v>9153</v>
      </c>
      <c r="E2121" s="0" t="n">
        <v>6.4</v>
      </c>
      <c r="F2121" s="0" t="n">
        <v>61</v>
      </c>
      <c r="G2121" s="5" t="n">
        <v>42024</v>
      </c>
      <c r="H2121" s="0" t="s">
        <v>86</v>
      </c>
      <c r="I2121" s="0" t="s">
        <v>13446</v>
      </c>
      <c r="J2121" s="6" t="n">
        <v>352732</v>
      </c>
      <c r="K2121" s="0" t="s">
        <v>9142</v>
      </c>
      <c r="L2121" s="5" t="n">
        <v>41845</v>
      </c>
      <c r="M2121" s="0" t="s">
        <v>223</v>
      </c>
      <c r="N2121" s="0" t="s">
        <v>1294</v>
      </c>
      <c r="O2121" s="0" t="s">
        <v>158</v>
      </c>
      <c r="P2121" s="0" t="s">
        <v>13447</v>
      </c>
      <c r="Q2121" s="0" t="n">
        <f aca="false">LOOKUP(A2121,'budget_gross.tsv'!A$2:A$8468,'budget_gross.tsv'!B$2:B$8468)</f>
        <v>40000000</v>
      </c>
      <c r="R2121" s="0" t="n">
        <f aca="false">LOOKUP(A2121,'budget_gross.tsv'!A$2:A$8468,'budget_gross.tsv'!C$2:C$8468)</f>
        <v>126663600</v>
      </c>
      <c r="S2121" s="1" t="n">
        <f aca="false">R2121-Q2121</f>
        <v>86663600</v>
      </c>
      <c r="T2121" s="2" t="n">
        <f aca="false">Q2121 * 1.04</f>
        <v>41600000</v>
      </c>
      <c r="U2121" s="2" t="n">
        <f aca="false">R2121 * 1.04</f>
        <v>131730144</v>
      </c>
      <c r="V2121" s="2" t="n">
        <f aca="false">S2121 * 1.04</f>
        <v>90130144</v>
      </c>
      <c r="W2121" s="1" t="n">
        <f aca="false">R2121/Q2121</f>
        <v>3.16659</v>
      </c>
      <c r="X2121" s="3" t="n">
        <v>3</v>
      </c>
    </row>
    <row r="2122" customFormat="false" ht="15" hidden="false" customHeight="false" outlineLevel="0" collapsed="false">
      <c r="A2122" s="0" t="s">
        <v>13448</v>
      </c>
      <c r="B2122" s="0" t="s">
        <v>13449</v>
      </c>
      <c r="C2122" s="0" t="s">
        <v>13450</v>
      </c>
      <c r="D2122" s="0" t="s">
        <v>9153</v>
      </c>
      <c r="E2122" s="0" t="n">
        <v>6.7</v>
      </c>
      <c r="F2122" s="0" t="n">
        <v>43</v>
      </c>
      <c r="G2122" s="5" t="n">
        <v>41940</v>
      </c>
      <c r="H2122" s="0" t="s">
        <v>1432</v>
      </c>
      <c r="I2122" s="0" t="s">
        <v>13451</v>
      </c>
      <c r="J2122" s="6" t="n">
        <v>31690</v>
      </c>
      <c r="K2122" s="0" t="s">
        <v>9049</v>
      </c>
      <c r="L2122" s="5" t="n">
        <v>41845</v>
      </c>
      <c r="M2122" s="0" t="s">
        <v>232</v>
      </c>
      <c r="N2122" s="0" t="s">
        <v>356</v>
      </c>
      <c r="O2122" s="0" t="s">
        <v>872</v>
      </c>
      <c r="P2122" s="0" t="s">
        <v>13452</v>
      </c>
      <c r="Q2122" s="0" t="n">
        <f aca="false">LOOKUP(A2122,'budget_gross.tsv'!A$2:A$8468,'budget_gross.tsv'!B$2:B$8468)</f>
        <v>6000000</v>
      </c>
      <c r="R2122" s="0" t="n">
        <f aca="false">LOOKUP(A2122,'budget_gross.tsv'!A$2:A$8468,'budget_gross.tsv'!C$2:C$8468)</f>
        <v>3588432</v>
      </c>
      <c r="S2122" s="1" t="n">
        <f aca="false">R2122-Q2122</f>
        <v>-2411568</v>
      </c>
      <c r="T2122" s="2" t="n">
        <f aca="false">Q2122 * 1.04</f>
        <v>6240000</v>
      </c>
      <c r="U2122" s="2" t="n">
        <f aca="false">R2122 * 1.04</f>
        <v>3731969.28</v>
      </c>
      <c r="V2122" s="2" t="n">
        <f aca="false">S2122 * 1.04</f>
        <v>-2508030.72</v>
      </c>
      <c r="W2122" s="1" t="n">
        <f aca="false">R2122/Q2122</f>
        <v>0.598072</v>
      </c>
      <c r="X2122" s="3" t="n">
        <v>1</v>
      </c>
    </row>
    <row r="2123" customFormat="false" ht="15" hidden="false" customHeight="false" outlineLevel="0" collapsed="false">
      <c r="A2123" s="0" t="s">
        <v>13453</v>
      </c>
      <c r="B2123" s="0" t="s">
        <v>13454</v>
      </c>
      <c r="C2123" s="0" t="s">
        <v>13455</v>
      </c>
      <c r="D2123" s="0" t="s">
        <v>9153</v>
      </c>
      <c r="E2123" s="0" t="n">
        <v>6.8</v>
      </c>
      <c r="F2123" s="0" t="n">
        <v>73</v>
      </c>
      <c r="G2123" s="5" t="n">
        <v>41947</v>
      </c>
      <c r="H2123" s="0" t="s">
        <v>7325</v>
      </c>
      <c r="I2123" s="0" t="s">
        <v>13456</v>
      </c>
      <c r="J2123" s="6" t="n">
        <v>61295</v>
      </c>
      <c r="K2123" s="0" t="s">
        <v>13457</v>
      </c>
      <c r="L2123" s="5" t="n">
        <v>41852</v>
      </c>
      <c r="M2123" s="0" t="s">
        <v>972</v>
      </c>
      <c r="N2123" s="0" t="s">
        <v>4949</v>
      </c>
      <c r="O2123" s="0" t="s">
        <v>135</v>
      </c>
      <c r="P2123" s="0" t="s">
        <v>13458</v>
      </c>
      <c r="Q2123" s="0" t="n">
        <f aca="false">LOOKUP(A2123,'budget_gross.tsv'!A$2:A$8468,'budget_gross.tsv'!B$2:B$8468)</f>
        <v>15000000</v>
      </c>
      <c r="R2123" s="0" t="n">
        <f aca="false">LOOKUP(A2123,'budget_gross.tsv'!A$2:A$8468,'budget_gross.tsv'!C$2:C$8468)</f>
        <v>17237244</v>
      </c>
      <c r="S2123" s="1" t="n">
        <f aca="false">R2123-Q2123</f>
        <v>2237244</v>
      </c>
      <c r="T2123" s="2" t="n">
        <f aca="false">Q2123 * 1.04</f>
        <v>15600000</v>
      </c>
      <c r="U2123" s="2" t="n">
        <f aca="false">R2123 * 1.04</f>
        <v>17926733.76</v>
      </c>
      <c r="V2123" s="2" t="n">
        <f aca="false">S2123 * 1.04</f>
        <v>2326733.76</v>
      </c>
      <c r="W2123" s="1" t="n">
        <f aca="false">R2123/Q2123</f>
        <v>1.1491496</v>
      </c>
      <c r="X2123" s="3" t="n">
        <v>2</v>
      </c>
    </row>
    <row r="2124" customFormat="false" ht="15" hidden="false" customHeight="false" outlineLevel="0" collapsed="false">
      <c r="A2124" s="0" t="s">
        <v>13459</v>
      </c>
      <c r="B2124" s="0" t="s">
        <v>13460</v>
      </c>
      <c r="C2124" s="0" t="s">
        <v>13461</v>
      </c>
      <c r="D2124" s="0" t="s">
        <v>9153</v>
      </c>
      <c r="E2124" s="0" t="n">
        <v>7.1</v>
      </c>
      <c r="F2124" s="0" t="n">
        <v>66</v>
      </c>
      <c r="G2124" s="5" t="n">
        <v>41946</v>
      </c>
      <c r="H2124" s="0" t="s">
        <v>7411</v>
      </c>
      <c r="I2124" s="0" t="s">
        <v>13462</v>
      </c>
      <c r="J2124" s="6" t="n">
        <v>25729</v>
      </c>
      <c r="K2124" s="0" t="s">
        <v>13463</v>
      </c>
      <c r="L2124" s="5" t="n">
        <v>41859</v>
      </c>
      <c r="M2124" s="0" t="s">
        <v>1512</v>
      </c>
      <c r="N2124" s="0" t="s">
        <v>13464</v>
      </c>
      <c r="O2124" s="0" t="s">
        <v>2071</v>
      </c>
      <c r="P2124" s="0" t="s">
        <v>13465</v>
      </c>
      <c r="Q2124" s="0" t="n">
        <f aca="false">LOOKUP(A2124,'budget_gross.tsv'!A$2:A$8468,'budget_gross.tsv'!B$2:B$8468)</f>
        <v>100000</v>
      </c>
      <c r="R2124" s="0" t="n">
        <f aca="false">LOOKUP(A2124,'budget_gross.tsv'!A$2:A$8468,'budget_gross.tsv'!C$2:C$8468)</f>
        <v>511635</v>
      </c>
      <c r="S2124" s="1" t="n">
        <f aca="false">R2124-Q2124</f>
        <v>411635</v>
      </c>
      <c r="T2124" s="2" t="n">
        <f aca="false">Q2124 * 1.04</f>
        <v>104000</v>
      </c>
      <c r="U2124" s="2" t="n">
        <f aca="false">R2124 * 1.04</f>
        <v>532100.4</v>
      </c>
      <c r="V2124" s="2" t="n">
        <f aca="false">S2124 * 1.04</f>
        <v>428100.4</v>
      </c>
      <c r="W2124" s="1" t="n">
        <f aca="false">R2124/Q2124</f>
        <v>5.11635</v>
      </c>
      <c r="X2124" s="3" t="n">
        <v>4</v>
      </c>
    </row>
    <row r="2125" customFormat="false" ht="15" hidden="false" customHeight="false" outlineLevel="0" collapsed="false">
      <c r="A2125" s="0" t="s">
        <v>13466</v>
      </c>
      <c r="B2125" s="0" t="s">
        <v>13467</v>
      </c>
      <c r="C2125" s="0" t="s">
        <v>13468</v>
      </c>
      <c r="D2125" s="0" t="s">
        <v>9153</v>
      </c>
      <c r="E2125" s="0" t="n">
        <v>6.1</v>
      </c>
      <c r="F2125" s="0" t="n">
        <v>51</v>
      </c>
      <c r="G2125" s="5" t="n">
        <v>41891</v>
      </c>
      <c r="H2125" s="0" t="s">
        <v>391</v>
      </c>
      <c r="I2125" s="0" t="s">
        <v>13469</v>
      </c>
      <c r="J2125" s="6" t="n">
        <v>8756</v>
      </c>
      <c r="K2125" s="0" t="s">
        <v>13470</v>
      </c>
      <c r="L2125" s="5" t="n">
        <v>41859</v>
      </c>
      <c r="M2125" s="0" t="s">
        <v>305</v>
      </c>
      <c r="N2125" s="0" t="s">
        <v>1700</v>
      </c>
      <c r="O2125" s="0" t="s">
        <v>90</v>
      </c>
      <c r="P2125" s="0" t="s">
        <v>13471</v>
      </c>
      <c r="Q2125" s="0" t="n">
        <f aca="false">LOOKUP(A2125,'budget_gross.tsv'!A$2:A$8468,'budget_gross.tsv'!B$2:B$8468)</f>
        <v>1000000</v>
      </c>
      <c r="R2125" s="0" t="n">
        <f aca="false">LOOKUP(A2125,'budget_gross.tsv'!A$2:A$8468,'budget_gross.tsv'!C$2:C$8468)</f>
        <v>104401</v>
      </c>
      <c r="S2125" s="1" t="n">
        <f aca="false">R2125-Q2125</f>
        <v>-895599</v>
      </c>
      <c r="T2125" s="2" t="n">
        <f aca="false">Q2125 * 1.04</f>
        <v>1040000</v>
      </c>
      <c r="U2125" s="2" t="n">
        <f aca="false">R2125 * 1.04</f>
        <v>108577.04</v>
      </c>
      <c r="V2125" s="2" t="n">
        <f aca="false">S2125 * 1.04</f>
        <v>-931422.96</v>
      </c>
      <c r="W2125" s="1" t="n">
        <f aca="false">R2125/Q2125</f>
        <v>0.104401</v>
      </c>
      <c r="X2125" s="3" t="n">
        <v>1</v>
      </c>
    </row>
    <row r="2126" customFormat="false" ht="15" hidden="false" customHeight="false" outlineLevel="0" collapsed="false">
      <c r="A2126" s="0" t="s">
        <v>13472</v>
      </c>
      <c r="B2126" s="0" t="s">
        <v>13473</v>
      </c>
      <c r="C2126" s="0" t="s">
        <v>13474</v>
      </c>
      <c r="D2126" s="0" t="s">
        <v>9153</v>
      </c>
      <c r="E2126" s="0" t="n">
        <v>6.5</v>
      </c>
      <c r="F2126" s="0" t="n">
        <v>30</v>
      </c>
      <c r="G2126" s="5" t="n">
        <v>41954</v>
      </c>
      <c r="H2126" s="0" t="s">
        <v>95</v>
      </c>
      <c r="I2126" s="0" t="s">
        <v>13475</v>
      </c>
      <c r="J2126" s="6" t="n">
        <v>113137</v>
      </c>
      <c r="K2126" s="0" t="s">
        <v>13476</v>
      </c>
      <c r="L2126" s="5" t="n">
        <v>41864</v>
      </c>
      <c r="M2126" s="0" t="s">
        <v>313</v>
      </c>
      <c r="N2126" s="0" t="s">
        <v>376</v>
      </c>
      <c r="O2126" s="0" t="s">
        <v>90</v>
      </c>
      <c r="P2126" s="0" t="s">
        <v>13477</v>
      </c>
      <c r="Q2126" s="0" t="n">
        <f aca="false">LOOKUP(A2126,'budget_gross.tsv'!A$2:A$8468,'budget_gross.tsv'!B$2:B$8468)</f>
        <v>17000000</v>
      </c>
      <c r="R2126" s="0" t="n">
        <f aca="false">LOOKUP(A2126,'budget_gross.tsv'!A$2:A$8468,'budget_gross.tsv'!C$2:C$8468)</f>
        <v>82390774</v>
      </c>
      <c r="S2126" s="1" t="n">
        <f aca="false">R2126-Q2126</f>
        <v>65390774</v>
      </c>
      <c r="T2126" s="2" t="n">
        <f aca="false">Q2126 * 1.04</f>
        <v>17680000</v>
      </c>
      <c r="U2126" s="2" t="n">
        <f aca="false">R2126 * 1.04</f>
        <v>85686404.96</v>
      </c>
      <c r="V2126" s="2" t="n">
        <f aca="false">S2126 * 1.04</f>
        <v>68006404.96</v>
      </c>
      <c r="W2126" s="1" t="n">
        <f aca="false">R2126/Q2126</f>
        <v>4.84651611764706</v>
      </c>
      <c r="X2126" s="3" t="n">
        <v>4</v>
      </c>
    </row>
    <row r="2127" customFormat="false" ht="15" hidden="false" customHeight="false" outlineLevel="0" collapsed="false">
      <c r="A2127" s="0" t="s">
        <v>13478</v>
      </c>
      <c r="B2127" s="0" t="s">
        <v>13479</v>
      </c>
      <c r="C2127" s="0" t="s">
        <v>13480</v>
      </c>
      <c r="D2127" s="0" t="s">
        <v>9153</v>
      </c>
      <c r="E2127" s="0" t="n">
        <v>5.2</v>
      </c>
      <c r="F2127" s="0" t="n">
        <v>37</v>
      </c>
      <c r="G2127" s="5" t="n">
        <v>41457</v>
      </c>
      <c r="H2127" s="0" t="s">
        <v>391</v>
      </c>
      <c r="I2127" s="0" t="s">
        <v>13481</v>
      </c>
      <c r="J2127" s="6" t="n">
        <v>2219</v>
      </c>
      <c r="K2127" s="0" t="s">
        <v>13482</v>
      </c>
      <c r="L2127" s="5" t="n">
        <v>41865</v>
      </c>
      <c r="M2127" s="0" t="s">
        <v>98</v>
      </c>
      <c r="N2127" s="0" t="s">
        <v>472</v>
      </c>
      <c r="O2127" s="0" t="s">
        <v>28</v>
      </c>
      <c r="P2127" s="0" t="s">
        <v>2062</v>
      </c>
      <c r="Q2127" s="0" t="n">
        <f aca="false">LOOKUP(A2127,'budget_gross.tsv'!A$2:A$8468,'budget_gross.tsv'!B$2:B$8468)</f>
        <v>4000000</v>
      </c>
      <c r="R2127" s="0" t="n">
        <f aca="false">LOOKUP(A2127,'budget_gross.tsv'!A$2:A$8468,'budget_gross.tsv'!C$2:C$8468)</f>
        <v>4063</v>
      </c>
      <c r="S2127" s="1" t="n">
        <f aca="false">R2127-Q2127</f>
        <v>-3995937</v>
      </c>
      <c r="T2127" s="2" t="n">
        <f aca="false">Q2127 * 1.04</f>
        <v>4160000</v>
      </c>
      <c r="U2127" s="2" t="n">
        <f aca="false">R2127 * 1.04</f>
        <v>4225.52</v>
      </c>
      <c r="V2127" s="2" t="n">
        <f aca="false">S2127 * 1.04</f>
        <v>-4155774.48</v>
      </c>
      <c r="W2127" s="1" t="n">
        <f aca="false">R2127/Q2127</f>
        <v>0.00101575</v>
      </c>
      <c r="X2127" s="3" t="n">
        <v>1</v>
      </c>
    </row>
    <row r="2128" customFormat="false" ht="15" hidden="false" customHeight="false" outlineLevel="0" collapsed="false">
      <c r="A2128" s="0" t="s">
        <v>13483</v>
      </c>
      <c r="B2128" s="0" t="s">
        <v>13484</v>
      </c>
      <c r="C2128" s="0" t="s">
        <v>13485</v>
      </c>
      <c r="D2128" s="0" t="s">
        <v>9153</v>
      </c>
      <c r="E2128" s="0" t="n">
        <v>7.9</v>
      </c>
      <c r="F2128" s="0" t="n">
        <v>100</v>
      </c>
      <c r="G2128" s="5" t="n">
        <v>42010</v>
      </c>
      <c r="H2128" s="0" t="s">
        <v>391</v>
      </c>
      <c r="I2128" s="0" t="s">
        <v>13486</v>
      </c>
      <c r="J2128" s="6" t="n">
        <v>286879</v>
      </c>
      <c r="K2128" s="0" t="s">
        <v>5845</v>
      </c>
      <c r="L2128" s="5" t="n">
        <v>41866</v>
      </c>
      <c r="M2128" s="0" t="s">
        <v>5424</v>
      </c>
      <c r="N2128" s="0" t="s">
        <v>446</v>
      </c>
      <c r="O2128" s="0" t="s">
        <v>13487</v>
      </c>
      <c r="P2128" s="0" t="s">
        <v>13488</v>
      </c>
      <c r="Q2128" s="0" t="n">
        <f aca="false">LOOKUP(A2128,'budget_gross.tsv'!A$2:A$8468,'budget_gross.tsv'!B$2:B$8468)</f>
        <v>4000000</v>
      </c>
      <c r="R2128" s="0" t="n">
        <f aca="false">LOOKUP(A2128,'budget_gross.tsv'!A$2:A$8468,'budget_gross.tsv'!C$2:C$8468)</f>
        <v>25379975</v>
      </c>
      <c r="S2128" s="1" t="n">
        <f aca="false">R2128-Q2128</f>
        <v>21379975</v>
      </c>
      <c r="T2128" s="2" t="n">
        <f aca="false">Q2128 * 1.04</f>
        <v>4160000</v>
      </c>
      <c r="U2128" s="2" t="n">
        <f aca="false">R2128 * 1.04</f>
        <v>26395174</v>
      </c>
      <c r="V2128" s="2" t="n">
        <f aca="false">S2128 * 1.04</f>
        <v>22235174</v>
      </c>
      <c r="W2128" s="1" t="n">
        <f aca="false">R2128/Q2128</f>
        <v>6.34499375</v>
      </c>
      <c r="X2128" s="3" t="n">
        <v>4</v>
      </c>
    </row>
    <row r="2129" customFormat="false" ht="15" hidden="false" customHeight="false" outlineLevel="0" collapsed="false">
      <c r="A2129" s="0" t="s">
        <v>13489</v>
      </c>
      <c r="B2129" s="0" t="s">
        <v>13490</v>
      </c>
      <c r="C2129" s="0" t="s">
        <v>13491</v>
      </c>
      <c r="D2129" s="0" t="s">
        <v>9153</v>
      </c>
      <c r="E2129" s="0" t="n">
        <v>5.9</v>
      </c>
      <c r="F2129" s="0" t="n">
        <v>47</v>
      </c>
      <c r="G2129" s="5" t="n">
        <v>41904</v>
      </c>
      <c r="H2129" s="0" t="s">
        <v>2790</v>
      </c>
      <c r="I2129" s="0" t="s">
        <v>13492</v>
      </c>
      <c r="J2129" s="0" t="n">
        <v>297</v>
      </c>
      <c r="K2129" s="0" t="s">
        <v>13493</v>
      </c>
      <c r="L2129" s="5" t="n">
        <v>41866</v>
      </c>
      <c r="M2129" s="0" t="s">
        <v>249</v>
      </c>
      <c r="N2129" s="0" t="s">
        <v>366</v>
      </c>
      <c r="O2129" s="0" t="s">
        <v>13494</v>
      </c>
      <c r="P2129" s="0" t="s">
        <v>2062</v>
      </c>
      <c r="Q2129" s="0" t="n">
        <f aca="false">LOOKUP(A2129,'budget_gross.tsv'!A$2:A$8468,'budget_gross.tsv'!B$2:B$8468)</f>
        <v>3000000</v>
      </c>
      <c r="R2129" s="0" t="n">
        <f aca="false">LOOKUP(A2129,'budget_gross.tsv'!A$2:A$8468,'budget_gross.tsv'!C$2:C$8468)</f>
        <v>73678</v>
      </c>
      <c r="S2129" s="1" t="n">
        <f aca="false">R2129-Q2129</f>
        <v>-2926322</v>
      </c>
      <c r="T2129" s="2" t="n">
        <f aca="false">Q2129 * 1.04</f>
        <v>3120000</v>
      </c>
      <c r="U2129" s="2" t="n">
        <f aca="false">R2129 * 1.04</f>
        <v>76625.12</v>
      </c>
      <c r="V2129" s="2" t="n">
        <f aca="false">S2129 * 1.04</f>
        <v>-3043374.88</v>
      </c>
      <c r="W2129" s="1" t="n">
        <f aca="false">R2129/Q2129</f>
        <v>0.0245593333333333</v>
      </c>
      <c r="X2129" s="3" t="n">
        <v>1</v>
      </c>
    </row>
    <row r="2130" customFormat="false" ht="15" hidden="false" customHeight="false" outlineLevel="0" collapsed="false">
      <c r="A2130" s="0" t="s">
        <v>13495</v>
      </c>
      <c r="B2130" s="0" t="s">
        <v>13496</v>
      </c>
      <c r="C2130" s="0" t="s">
        <v>13497</v>
      </c>
      <c r="D2130" s="0" t="s">
        <v>9153</v>
      </c>
      <c r="E2130" s="0" t="n">
        <v>6.1</v>
      </c>
      <c r="F2130" s="0" t="n">
        <v>50</v>
      </c>
      <c r="G2130" s="5" t="n">
        <v>42024</v>
      </c>
      <c r="H2130" s="0" t="s">
        <v>1028</v>
      </c>
      <c r="I2130" s="0" t="s">
        <v>13498</v>
      </c>
      <c r="J2130" s="6" t="n">
        <v>38198</v>
      </c>
      <c r="K2130" s="0" t="s">
        <v>5873</v>
      </c>
      <c r="L2130" s="5" t="n">
        <v>41870</v>
      </c>
      <c r="M2130" s="0" t="s">
        <v>1369</v>
      </c>
      <c r="N2130" s="0" t="s">
        <v>4066</v>
      </c>
      <c r="O2130" s="0" t="s">
        <v>198</v>
      </c>
      <c r="P2130" s="0" t="s">
        <v>13499</v>
      </c>
      <c r="Q2130" s="0" t="n">
        <f aca="false">LOOKUP(A2130,'budget_gross.tsv'!A$2:A$8468,'budget_gross.tsv'!B$2:B$8468)</f>
        <v>8500000</v>
      </c>
      <c r="R2130" s="0" t="n">
        <f aca="false">LOOKUP(A2130,'budget_gross.tsv'!A$2:A$8468,'budget_gross.tsv'!C$2:C$8468)</f>
        <v>219438</v>
      </c>
      <c r="S2130" s="1" t="n">
        <f aca="false">R2130-Q2130</f>
        <v>-8280562</v>
      </c>
      <c r="T2130" s="2" t="n">
        <f aca="false">Q2130 * 1.04</f>
        <v>8840000</v>
      </c>
      <c r="U2130" s="2" t="n">
        <f aca="false">R2130 * 1.04</f>
        <v>228215.52</v>
      </c>
      <c r="V2130" s="2" t="n">
        <f aca="false">S2130 * 1.04</f>
        <v>-8611784.48</v>
      </c>
      <c r="W2130" s="1" t="n">
        <f aca="false">R2130/Q2130</f>
        <v>0.0258162352941176</v>
      </c>
      <c r="X2130" s="3" t="n">
        <v>1</v>
      </c>
    </row>
    <row r="2131" customFormat="false" ht="15" hidden="false" customHeight="false" outlineLevel="0" collapsed="false">
      <c r="A2131" s="0" t="s">
        <v>13500</v>
      </c>
      <c r="B2131" s="0" t="s">
        <v>13501</v>
      </c>
      <c r="C2131" s="0" t="s">
        <v>13502</v>
      </c>
      <c r="D2131" s="0" t="s">
        <v>9153</v>
      </c>
      <c r="E2131" s="0" t="n">
        <v>6.5</v>
      </c>
      <c r="F2131" s="0" t="n">
        <v>46</v>
      </c>
      <c r="G2131" s="5" t="n">
        <v>41961</v>
      </c>
      <c r="H2131" s="0" t="s">
        <v>4336</v>
      </c>
      <c r="I2131" s="0" t="s">
        <v>13503</v>
      </c>
      <c r="J2131" s="6" t="n">
        <v>122955</v>
      </c>
      <c r="K2131" s="0" t="s">
        <v>13504</v>
      </c>
      <c r="L2131" s="5" t="n">
        <v>41873</v>
      </c>
      <c r="M2131" s="0" t="s">
        <v>165</v>
      </c>
      <c r="N2131" s="0" t="s">
        <v>817</v>
      </c>
      <c r="O2131" s="0" t="s">
        <v>2894</v>
      </c>
      <c r="P2131" s="0" t="s">
        <v>13505</v>
      </c>
      <c r="Q2131" s="0" t="n">
        <f aca="false">LOOKUP(A2131,'budget_gross.tsv'!A$2:A$8468,'budget_gross.tsv'!B$2:B$8468)</f>
        <v>65000000</v>
      </c>
      <c r="R2131" s="0" t="n">
        <f aca="false">LOOKUP(A2131,'budget_gross.tsv'!A$2:A$8468,'budget_gross.tsv'!C$2:C$8468)</f>
        <v>13757804</v>
      </c>
      <c r="S2131" s="1" t="n">
        <f aca="false">R2131-Q2131</f>
        <v>-51242196</v>
      </c>
      <c r="T2131" s="2" t="n">
        <f aca="false">Q2131 * 1.04</f>
        <v>67600000</v>
      </c>
      <c r="U2131" s="2" t="n">
        <f aca="false">R2131 * 1.04</f>
        <v>14308116.16</v>
      </c>
      <c r="V2131" s="2" t="n">
        <f aca="false">S2131 * 1.04</f>
        <v>-53291883.84</v>
      </c>
      <c r="W2131" s="1" t="n">
        <f aca="false">R2131/Q2131</f>
        <v>0.211658523076923</v>
      </c>
      <c r="X2131" s="3" t="n">
        <v>1</v>
      </c>
    </row>
    <row r="2132" customFormat="false" ht="15" hidden="false" customHeight="false" outlineLevel="0" collapsed="false">
      <c r="A2132" s="0" t="s">
        <v>13506</v>
      </c>
      <c r="B2132" s="0" t="s">
        <v>13507</v>
      </c>
      <c r="C2132" s="0" t="s">
        <v>13508</v>
      </c>
      <c r="D2132" s="0" t="s">
        <v>9153</v>
      </c>
      <c r="E2132" s="0" t="n">
        <v>6.3</v>
      </c>
      <c r="F2132" s="0" t="n">
        <v>38</v>
      </c>
      <c r="G2132" s="5" t="n">
        <v>41968</v>
      </c>
      <c r="H2132" s="0" t="s">
        <v>3003</v>
      </c>
      <c r="I2132" s="0" t="s">
        <v>13509</v>
      </c>
      <c r="J2132" s="6" t="n">
        <v>54075</v>
      </c>
      <c r="K2132" s="0" t="s">
        <v>10303</v>
      </c>
      <c r="L2132" s="5" t="n">
        <v>41878</v>
      </c>
      <c r="M2132" s="0" t="s">
        <v>2069</v>
      </c>
      <c r="N2132" s="0" t="s">
        <v>817</v>
      </c>
      <c r="O2132" s="0" t="s">
        <v>28</v>
      </c>
      <c r="P2132" s="0" t="s">
        <v>13510</v>
      </c>
      <c r="Q2132" s="0" t="n">
        <f aca="false">LOOKUP(A2132,'budget_gross.tsv'!A$2:A$8468,'budget_gross.tsv'!B$2:B$8468)</f>
        <v>15000000</v>
      </c>
      <c r="R2132" s="0" t="n">
        <f aca="false">LOOKUP(A2132,'budget_gross.tsv'!A$2:A$8468,'budget_gross.tsv'!C$2:C$8468)</f>
        <v>24984868</v>
      </c>
      <c r="S2132" s="1" t="n">
        <f aca="false">R2132-Q2132</f>
        <v>9984868</v>
      </c>
      <c r="T2132" s="2" t="n">
        <f aca="false">Q2132 * 1.04</f>
        <v>15600000</v>
      </c>
      <c r="U2132" s="2" t="n">
        <f aca="false">R2132 * 1.04</f>
        <v>25984262.72</v>
      </c>
      <c r="V2132" s="2" t="n">
        <f aca="false">S2132 * 1.04</f>
        <v>10384262.72</v>
      </c>
      <c r="W2132" s="1" t="n">
        <f aca="false">R2132/Q2132</f>
        <v>1.66565786666667</v>
      </c>
      <c r="X2132" s="3" t="n">
        <v>2</v>
      </c>
    </row>
    <row r="2133" customFormat="false" ht="15" hidden="false" customHeight="false" outlineLevel="0" collapsed="false">
      <c r="A2133" s="0" t="s">
        <v>13511</v>
      </c>
      <c r="B2133" s="0" t="s">
        <v>13512</v>
      </c>
      <c r="C2133" s="0" t="s">
        <v>13513</v>
      </c>
      <c r="D2133" s="0" t="s">
        <v>9153</v>
      </c>
      <c r="E2133" s="0" t="n">
        <v>5.8</v>
      </c>
      <c r="F2133" s="0" t="n">
        <v>60</v>
      </c>
      <c r="G2133" s="5" t="n">
        <v>41940</v>
      </c>
      <c r="H2133" s="0" t="s">
        <v>13514</v>
      </c>
      <c r="I2133" s="0" t="s">
        <v>13515</v>
      </c>
      <c r="J2133" s="6" t="n">
        <v>13841</v>
      </c>
      <c r="K2133" s="0" t="s">
        <v>13516</v>
      </c>
      <c r="L2133" s="5" t="n">
        <v>41880</v>
      </c>
      <c r="M2133" s="0" t="s">
        <v>375</v>
      </c>
      <c r="N2133" s="0" t="s">
        <v>657</v>
      </c>
      <c r="O2133" s="0" t="s">
        <v>28</v>
      </c>
      <c r="P2133" s="0" t="s">
        <v>13517</v>
      </c>
      <c r="Q2133" s="0" t="n">
        <f aca="false">LOOKUP(A2133,'budget_gross.tsv'!A$2:A$8468,'budget_gross.tsv'!B$2:B$8468)</f>
        <v>12000000</v>
      </c>
      <c r="R2133" s="0" t="n">
        <f aca="false">LOOKUP(A2133,'budget_gross.tsv'!A$2:A$8468,'budget_gross.tsv'!C$2:C$8468)</f>
        <v>261695</v>
      </c>
      <c r="S2133" s="1" t="n">
        <f aca="false">R2133-Q2133</f>
        <v>-11738305</v>
      </c>
      <c r="T2133" s="2" t="n">
        <f aca="false">Q2133 * 1.04</f>
        <v>12480000</v>
      </c>
      <c r="U2133" s="2" t="n">
        <f aca="false">R2133 * 1.04</f>
        <v>272162.8</v>
      </c>
      <c r="V2133" s="2" t="n">
        <f aca="false">S2133 * 1.04</f>
        <v>-12207837.2</v>
      </c>
      <c r="W2133" s="1" t="n">
        <f aca="false">R2133/Q2133</f>
        <v>0.0218079166666667</v>
      </c>
      <c r="X2133" s="3" t="n">
        <v>1</v>
      </c>
    </row>
    <row r="2134" customFormat="false" ht="15" hidden="false" customHeight="false" outlineLevel="0" collapsed="false">
      <c r="A2134" s="0" t="s">
        <v>13518</v>
      </c>
      <c r="B2134" s="0" t="s">
        <v>13519</v>
      </c>
      <c r="C2134" s="0" t="s">
        <v>13520</v>
      </c>
      <c r="D2134" s="0" t="s">
        <v>9153</v>
      </c>
      <c r="E2134" s="0" t="n">
        <v>6.5</v>
      </c>
      <c r="F2134" s="0" t="n">
        <v>75</v>
      </c>
      <c r="G2134" s="5" t="n">
        <v>42017</v>
      </c>
      <c r="H2134" s="0" t="s">
        <v>13521</v>
      </c>
      <c r="I2134" s="0" t="s">
        <v>13522</v>
      </c>
      <c r="J2134" s="6" t="n">
        <v>1180</v>
      </c>
      <c r="K2134" s="0" t="s">
        <v>648</v>
      </c>
      <c r="L2134" s="5" t="n">
        <v>41883</v>
      </c>
      <c r="M2134" s="0" t="s">
        <v>42</v>
      </c>
      <c r="N2134" s="0" t="s">
        <v>446</v>
      </c>
      <c r="O2134" s="0" t="s">
        <v>1805</v>
      </c>
      <c r="P2134" s="0" t="s">
        <v>2062</v>
      </c>
      <c r="Q2134" s="0" t="n">
        <f aca="false">LOOKUP(A2134,'budget_gross.tsv'!A$2:A$8468,'budget_gross.tsv'!B$2:B$8468)</f>
        <v>200000</v>
      </c>
      <c r="R2134" s="0" t="n">
        <f aca="false">LOOKUP(A2134,'budget_gross.tsv'!A$2:A$8468,'budget_gross.tsv'!C$2:C$8468)</f>
        <v>78030</v>
      </c>
      <c r="S2134" s="1" t="n">
        <f aca="false">R2134-Q2134</f>
        <v>-121970</v>
      </c>
      <c r="T2134" s="2" t="n">
        <f aca="false">Q2134 * 1.04</f>
        <v>208000</v>
      </c>
      <c r="U2134" s="2" t="n">
        <f aca="false">R2134 * 1.04</f>
        <v>81151.2</v>
      </c>
      <c r="V2134" s="2" t="n">
        <f aca="false">S2134 * 1.04</f>
        <v>-126848.8</v>
      </c>
      <c r="W2134" s="1" t="n">
        <f aca="false">R2134/Q2134</f>
        <v>0.39015</v>
      </c>
      <c r="X2134" s="3" t="n">
        <v>1</v>
      </c>
    </row>
    <row r="2135" customFormat="false" ht="15" hidden="false" customHeight="false" outlineLevel="0" collapsed="false">
      <c r="A2135" s="0" t="s">
        <v>13523</v>
      </c>
      <c r="B2135" s="0" t="s">
        <v>13524</v>
      </c>
      <c r="C2135" s="0" t="s">
        <v>13525</v>
      </c>
      <c r="D2135" s="0" t="s">
        <v>9153</v>
      </c>
      <c r="E2135" s="0" t="n">
        <v>6.7</v>
      </c>
      <c r="F2135" s="0" t="n">
        <v>76</v>
      </c>
      <c r="G2135" s="5" t="n">
        <v>42010</v>
      </c>
      <c r="H2135" s="0" t="s">
        <v>13526</v>
      </c>
      <c r="I2135" s="0" t="s">
        <v>13527</v>
      </c>
      <c r="J2135" s="6" t="n">
        <v>71273</v>
      </c>
      <c r="K2135" s="0" t="s">
        <v>13017</v>
      </c>
      <c r="L2135" s="5" t="n">
        <v>41887</v>
      </c>
      <c r="M2135" s="0" t="s">
        <v>249</v>
      </c>
      <c r="N2135" s="0" t="s">
        <v>9241</v>
      </c>
      <c r="O2135" s="0" t="s">
        <v>4465</v>
      </c>
      <c r="P2135" s="0" t="s">
        <v>13528</v>
      </c>
      <c r="Q2135" s="0" t="n">
        <f aca="false">LOOKUP(A2135,'budget_gross.tsv'!A$2:A$8468,'budget_gross.tsv'!B$2:B$8468)</f>
        <v>5000000</v>
      </c>
      <c r="R2135" s="0" t="n">
        <f aca="false">LOOKUP(A2135,'budget_gross.tsv'!A$2:A$8468,'budget_gross.tsv'!C$2:C$8468)</f>
        <v>322600</v>
      </c>
      <c r="S2135" s="1" t="n">
        <f aca="false">R2135-Q2135</f>
        <v>-4677400</v>
      </c>
      <c r="T2135" s="2" t="n">
        <f aca="false">Q2135 * 1.04</f>
        <v>5200000</v>
      </c>
      <c r="U2135" s="2" t="n">
        <f aca="false">R2135 * 1.04</f>
        <v>335504</v>
      </c>
      <c r="V2135" s="2" t="n">
        <f aca="false">S2135 * 1.04</f>
        <v>-4864496</v>
      </c>
      <c r="W2135" s="1" t="n">
        <f aca="false">R2135/Q2135</f>
        <v>0.06452</v>
      </c>
      <c r="X2135" s="3" t="n">
        <v>1</v>
      </c>
    </row>
    <row r="2136" customFormat="false" ht="15" hidden="false" customHeight="false" outlineLevel="0" collapsed="false">
      <c r="A2136" s="0" t="s">
        <v>13529</v>
      </c>
      <c r="B2136" s="0" t="s">
        <v>13530</v>
      </c>
      <c r="C2136" s="0" t="s">
        <v>13531</v>
      </c>
      <c r="D2136" s="0" t="s">
        <v>9153</v>
      </c>
      <c r="E2136" s="0" t="n">
        <v>6.3</v>
      </c>
      <c r="F2136" s="0" t="n">
        <v>57</v>
      </c>
      <c r="G2136" s="5" t="n">
        <v>42038</v>
      </c>
      <c r="H2136" s="0" t="s">
        <v>2461</v>
      </c>
      <c r="I2136" s="0" t="s">
        <v>13532</v>
      </c>
      <c r="J2136" s="6" t="n">
        <v>9212</v>
      </c>
      <c r="K2136" s="0" t="s">
        <v>13533</v>
      </c>
      <c r="L2136" s="5" t="n">
        <v>41894</v>
      </c>
      <c r="M2136" s="0" t="s">
        <v>1271</v>
      </c>
      <c r="N2136" s="0" t="s">
        <v>446</v>
      </c>
      <c r="O2136" s="0" t="s">
        <v>1016</v>
      </c>
      <c r="P2136" s="0" t="s">
        <v>13534</v>
      </c>
      <c r="Q2136" s="0" t="n">
        <f aca="false">LOOKUP(A2136,'budget_gross.tsv'!A$2:A$8468,'budget_gross.tsv'!B$2:B$8468)</f>
        <v>3000000</v>
      </c>
      <c r="R2136" s="0" t="n">
        <f aca="false">LOOKUP(A2136,'budget_gross.tsv'!A$2:A$8468,'budget_gross.tsv'!C$2:C$8468)</f>
        <v>585640</v>
      </c>
      <c r="S2136" s="1" t="n">
        <f aca="false">R2136-Q2136</f>
        <v>-2414360</v>
      </c>
      <c r="T2136" s="2" t="n">
        <f aca="false">Q2136 * 1.04</f>
        <v>3120000</v>
      </c>
      <c r="U2136" s="2" t="n">
        <f aca="false">R2136 * 1.04</f>
        <v>609065.6</v>
      </c>
      <c r="V2136" s="2" t="n">
        <f aca="false">S2136 * 1.04</f>
        <v>-2510934.4</v>
      </c>
      <c r="W2136" s="1" t="n">
        <f aca="false">R2136/Q2136</f>
        <v>0.195213333333333</v>
      </c>
      <c r="X2136" s="3" t="n">
        <v>1</v>
      </c>
    </row>
    <row r="2137" customFormat="false" ht="15" hidden="false" customHeight="false" outlineLevel="0" collapsed="false">
      <c r="A2137" s="0" t="s">
        <v>13535</v>
      </c>
      <c r="B2137" s="0" t="s">
        <v>13536</v>
      </c>
      <c r="C2137" s="0" t="s">
        <v>13537</v>
      </c>
      <c r="D2137" s="0" t="s">
        <v>9153</v>
      </c>
      <c r="E2137" s="0" t="n">
        <v>5.7</v>
      </c>
      <c r="F2137" s="0" t="n">
        <v>65</v>
      </c>
      <c r="G2137" s="5" t="n">
        <v>42017</v>
      </c>
      <c r="H2137" s="0" t="s">
        <v>13538</v>
      </c>
      <c r="I2137" s="0" t="s">
        <v>13539</v>
      </c>
      <c r="J2137" s="6" t="n">
        <v>19349</v>
      </c>
      <c r="K2137" s="0" t="s">
        <v>13540</v>
      </c>
      <c r="L2137" s="5" t="n">
        <v>41894</v>
      </c>
      <c r="M2137" s="0" t="s">
        <v>89</v>
      </c>
      <c r="N2137" s="0" t="s">
        <v>1122</v>
      </c>
      <c r="O2137" s="0" t="s">
        <v>537</v>
      </c>
      <c r="P2137" s="0" t="s">
        <v>13541</v>
      </c>
      <c r="Q2137" s="0" t="n">
        <f aca="false">LOOKUP(A2137,'budget_gross.tsv'!A$2:A$8468,'budget_gross.tsv'!B$2:B$8468)</f>
        <v>1000000</v>
      </c>
      <c r="R2137" s="0" t="n">
        <f aca="false">LOOKUP(A2137,'budget_gross.tsv'!A$2:A$8468,'budget_gross.tsv'!C$2:C$8468)</f>
        <v>9168</v>
      </c>
      <c r="S2137" s="1" t="n">
        <f aca="false">R2137-Q2137</f>
        <v>-990832</v>
      </c>
      <c r="T2137" s="2" t="n">
        <f aca="false">Q2137 * 1.04</f>
        <v>1040000</v>
      </c>
      <c r="U2137" s="2" t="n">
        <f aca="false">R2137 * 1.04</f>
        <v>9534.72</v>
      </c>
      <c r="V2137" s="2" t="n">
        <f aca="false">S2137 * 1.04</f>
        <v>-1030465.28</v>
      </c>
      <c r="W2137" s="1" t="n">
        <f aca="false">R2137/Q2137</f>
        <v>0.009168</v>
      </c>
      <c r="X2137" s="3" t="n">
        <v>1</v>
      </c>
    </row>
    <row r="2138" customFormat="false" ht="15" hidden="false" customHeight="false" outlineLevel="0" collapsed="false">
      <c r="A2138" s="0" t="s">
        <v>13542</v>
      </c>
      <c r="B2138" s="0" t="s">
        <v>13543</v>
      </c>
      <c r="C2138" s="0" t="s">
        <v>13544</v>
      </c>
      <c r="D2138" s="0" t="s">
        <v>9153</v>
      </c>
      <c r="E2138" s="0" t="n">
        <v>8.2</v>
      </c>
      <c r="F2138" s="0" t="s">
        <v>28</v>
      </c>
      <c r="G2138" s="0" t="s">
        <v>28</v>
      </c>
      <c r="H2138" s="0" t="s">
        <v>13545</v>
      </c>
      <c r="I2138" s="0" t="s">
        <v>13546</v>
      </c>
      <c r="J2138" s="0" t="n">
        <v>24</v>
      </c>
      <c r="K2138" s="0" t="s">
        <v>13547</v>
      </c>
      <c r="L2138" s="5" t="n">
        <v>41895</v>
      </c>
      <c r="M2138" s="0" t="s">
        <v>13548</v>
      </c>
      <c r="N2138" s="0" t="s">
        <v>1966</v>
      </c>
      <c r="O2138" s="0" t="s">
        <v>28</v>
      </c>
      <c r="P2138" s="0" t="s">
        <v>13549</v>
      </c>
      <c r="Q2138" s="0" t="n">
        <f aca="false">LOOKUP(A2138,'budget_gross.tsv'!A$2:A$8468,'budget_gross.tsv'!B$2:B$8468)</f>
        <v>250000</v>
      </c>
      <c r="R2138" s="0" t="n">
        <f aca="false">LOOKUP(A2138,'budget_gross.tsv'!A$2:A$8468,'budget_gross.tsv'!C$2:C$8468)</f>
        <v>186403</v>
      </c>
      <c r="S2138" s="1" t="n">
        <f aca="false">R2138-Q2138</f>
        <v>-63597</v>
      </c>
      <c r="T2138" s="2" t="n">
        <f aca="false">Q2138 * 1.04</f>
        <v>260000</v>
      </c>
      <c r="U2138" s="2" t="n">
        <f aca="false">R2138 * 1.04</f>
        <v>193859.12</v>
      </c>
      <c r="V2138" s="2" t="n">
        <f aca="false">S2138 * 1.04</f>
        <v>-66140.88</v>
      </c>
      <c r="W2138" s="1" t="n">
        <f aca="false">R2138/Q2138</f>
        <v>0.745612</v>
      </c>
      <c r="X2138" s="3" t="n">
        <v>1</v>
      </c>
    </row>
    <row r="2139" customFormat="false" ht="15" hidden="false" customHeight="false" outlineLevel="0" collapsed="false">
      <c r="A2139" s="0" t="s">
        <v>13550</v>
      </c>
      <c r="B2139" s="0" t="s">
        <v>13551</v>
      </c>
      <c r="C2139" s="0" t="s">
        <v>13552</v>
      </c>
      <c r="D2139" s="0" t="s">
        <v>9153</v>
      </c>
      <c r="E2139" s="0" t="n">
        <v>6.6</v>
      </c>
      <c r="F2139" s="0" t="n">
        <v>44</v>
      </c>
      <c r="G2139" s="5" t="n">
        <v>41989</v>
      </c>
      <c r="H2139" s="0" t="s">
        <v>2273</v>
      </c>
      <c r="I2139" s="0" t="s">
        <v>13553</v>
      </c>
      <c r="J2139" s="6" t="n">
        <v>58489</v>
      </c>
      <c r="K2139" s="0" t="s">
        <v>2210</v>
      </c>
      <c r="L2139" s="5" t="n">
        <v>41901</v>
      </c>
      <c r="M2139" s="0" t="s">
        <v>180</v>
      </c>
      <c r="N2139" s="0" t="s">
        <v>356</v>
      </c>
      <c r="O2139" s="0" t="s">
        <v>90</v>
      </c>
      <c r="P2139" s="0" t="s">
        <v>13554</v>
      </c>
      <c r="Q2139" s="0" t="n">
        <f aca="false">LOOKUP(A2139,'budget_gross.tsv'!A$2:A$8468,'budget_gross.tsv'!B$2:B$8468)</f>
        <v>19800000</v>
      </c>
      <c r="R2139" s="0" t="n">
        <f aca="false">LOOKUP(A2139,'budget_gross.tsv'!A$2:A$8468,'budget_gross.tsv'!C$2:C$8468)</f>
        <v>34290142</v>
      </c>
      <c r="S2139" s="1" t="n">
        <f aca="false">R2139-Q2139</f>
        <v>14490142</v>
      </c>
      <c r="T2139" s="2" t="n">
        <f aca="false">Q2139 * 1.04</f>
        <v>20592000</v>
      </c>
      <c r="U2139" s="2" t="n">
        <f aca="false">R2139 * 1.04</f>
        <v>35661747.68</v>
      </c>
      <c r="V2139" s="2" t="n">
        <f aca="false">S2139 * 1.04</f>
        <v>15069747.68</v>
      </c>
      <c r="W2139" s="1" t="n">
        <f aca="false">R2139/Q2139</f>
        <v>1.73182535353535</v>
      </c>
      <c r="X2139" s="3" t="n">
        <v>2</v>
      </c>
    </row>
    <row r="2140" customFormat="false" ht="15" hidden="false" customHeight="false" outlineLevel="0" collapsed="false">
      <c r="A2140" s="0" t="s">
        <v>13555</v>
      </c>
      <c r="B2140" s="0" t="s">
        <v>13556</v>
      </c>
      <c r="C2140" s="0" t="s">
        <v>13557</v>
      </c>
      <c r="D2140" s="0" t="s">
        <v>9153</v>
      </c>
      <c r="E2140" s="0" t="n">
        <v>6.5</v>
      </c>
      <c r="F2140" s="0" t="n">
        <v>57</v>
      </c>
      <c r="G2140" s="5" t="n">
        <v>42017</v>
      </c>
      <c r="H2140" s="0" t="s">
        <v>39</v>
      </c>
      <c r="I2140" s="0" t="s">
        <v>13558</v>
      </c>
      <c r="J2140" s="6" t="n">
        <v>94235</v>
      </c>
      <c r="K2140" s="0" t="s">
        <v>13559</v>
      </c>
      <c r="L2140" s="5" t="n">
        <v>41901</v>
      </c>
      <c r="M2140" s="0" t="s">
        <v>552</v>
      </c>
      <c r="N2140" s="0" t="s">
        <v>1006</v>
      </c>
      <c r="O2140" s="0" t="s">
        <v>28</v>
      </c>
      <c r="P2140" s="0" t="s">
        <v>13560</v>
      </c>
      <c r="Q2140" s="0" t="n">
        <f aca="false">LOOKUP(A2140,'budget_gross.tsv'!A$2:A$8468,'budget_gross.tsv'!B$2:B$8468)</f>
        <v>28000000</v>
      </c>
      <c r="R2140" s="0" t="n">
        <f aca="false">LOOKUP(A2140,'budget_gross.tsv'!A$2:A$8468,'budget_gross.tsv'!C$2:C$8468)</f>
        <v>26307600</v>
      </c>
      <c r="S2140" s="1" t="n">
        <f aca="false">R2140-Q2140</f>
        <v>-1692400</v>
      </c>
      <c r="T2140" s="2" t="n">
        <f aca="false">Q2140 * 1.04</f>
        <v>29120000</v>
      </c>
      <c r="U2140" s="2" t="n">
        <f aca="false">R2140 * 1.04</f>
        <v>27359904</v>
      </c>
      <c r="V2140" s="2" t="n">
        <f aca="false">S2140 * 1.04</f>
        <v>-1760096</v>
      </c>
      <c r="W2140" s="1" t="n">
        <f aca="false">R2140/Q2140</f>
        <v>0.939557142857143</v>
      </c>
      <c r="X2140" s="3" t="n">
        <v>1</v>
      </c>
    </row>
    <row r="2141" customFormat="false" ht="15" hidden="false" customHeight="false" outlineLevel="0" collapsed="false">
      <c r="A2141" s="0" t="s">
        <v>13561</v>
      </c>
      <c r="B2141" s="0" t="s">
        <v>13562</v>
      </c>
      <c r="C2141" s="0" t="s">
        <v>13563</v>
      </c>
      <c r="D2141" s="0" t="s">
        <v>9153</v>
      </c>
      <c r="E2141" s="0" t="n">
        <v>5.4</v>
      </c>
      <c r="F2141" s="0" t="n">
        <v>55</v>
      </c>
      <c r="G2141" s="5" t="n">
        <v>42003</v>
      </c>
      <c r="H2141" s="0" t="s">
        <v>12784</v>
      </c>
      <c r="I2141" s="0" t="s">
        <v>13564</v>
      </c>
      <c r="J2141" s="6" t="n">
        <v>34548</v>
      </c>
      <c r="K2141" s="0" t="s">
        <v>10685</v>
      </c>
      <c r="L2141" s="5" t="n">
        <v>41901</v>
      </c>
      <c r="M2141" s="0" t="s">
        <v>165</v>
      </c>
      <c r="N2141" s="0" t="s">
        <v>13170</v>
      </c>
      <c r="O2141" s="0" t="s">
        <v>198</v>
      </c>
      <c r="P2141" s="0" t="s">
        <v>13565</v>
      </c>
      <c r="Q2141" s="0" t="n">
        <f aca="false">LOOKUP(A2141,'budget_gross.tsv'!A$2:A$8468,'budget_gross.tsv'!B$2:B$8468)</f>
        <v>3000000</v>
      </c>
      <c r="R2141" s="0" t="n">
        <f aca="false">LOOKUP(A2141,'budget_gross.tsv'!A$2:A$8468,'budget_gross.tsv'!C$2:C$8468)</f>
        <v>1821983</v>
      </c>
      <c r="S2141" s="1" t="n">
        <f aca="false">R2141-Q2141</f>
        <v>-1178017</v>
      </c>
      <c r="T2141" s="2" t="n">
        <f aca="false">Q2141 * 1.04</f>
        <v>3120000</v>
      </c>
      <c r="U2141" s="2" t="n">
        <f aca="false">R2141 * 1.04</f>
        <v>1894862.32</v>
      </c>
      <c r="V2141" s="2" t="n">
        <f aca="false">S2141 * 1.04</f>
        <v>-1225137.68</v>
      </c>
      <c r="W2141" s="1" t="n">
        <f aca="false">R2141/Q2141</f>
        <v>0.607327666666667</v>
      </c>
      <c r="X2141" s="3" t="n">
        <v>1</v>
      </c>
    </row>
    <row r="2142" customFormat="false" ht="15" hidden="false" customHeight="false" outlineLevel="0" collapsed="false">
      <c r="A2142" s="0" t="s">
        <v>13566</v>
      </c>
      <c r="B2142" s="0" t="s">
        <v>13567</v>
      </c>
      <c r="C2142" s="0" t="s">
        <v>13568</v>
      </c>
      <c r="D2142" s="0" t="s">
        <v>9153</v>
      </c>
      <c r="E2142" s="0" t="n">
        <v>4.8</v>
      </c>
      <c r="F2142" s="0" t="n">
        <v>32</v>
      </c>
      <c r="G2142" s="5" t="n">
        <v>41954</v>
      </c>
      <c r="H2142" s="0" t="s">
        <v>798</v>
      </c>
      <c r="I2142" s="0" t="s">
        <v>13569</v>
      </c>
      <c r="J2142" s="6" t="n">
        <v>2307</v>
      </c>
      <c r="K2142" s="0" t="s">
        <v>13570</v>
      </c>
      <c r="L2142" s="5" t="n">
        <v>41901</v>
      </c>
      <c r="M2142" s="0" t="s">
        <v>313</v>
      </c>
      <c r="N2142" s="0" t="s">
        <v>13571</v>
      </c>
      <c r="O2142" s="0" t="s">
        <v>117</v>
      </c>
      <c r="P2142" s="0" t="s">
        <v>13572</v>
      </c>
      <c r="Q2142" s="0" t="n">
        <f aca="false">LOOKUP(A2142,'budget_gross.tsv'!A$2:A$8468,'budget_gross.tsv'!B$2:B$8468)</f>
        <v>200000000</v>
      </c>
      <c r="R2142" s="0" t="n">
        <f aca="false">LOOKUP(A2142,'budget_gross.tsv'!A$2:A$8468,'budget_gross.tsv'!C$2:C$8468)</f>
        <v>7679</v>
      </c>
      <c r="S2142" s="1" t="n">
        <f aca="false">R2142-Q2142</f>
        <v>-199992321</v>
      </c>
      <c r="T2142" s="2" t="n">
        <f aca="false">Q2142 * 1.04</f>
        <v>208000000</v>
      </c>
      <c r="U2142" s="2" t="n">
        <f aca="false">R2142 * 1.04</f>
        <v>7986.16</v>
      </c>
      <c r="V2142" s="2" t="n">
        <f aca="false">S2142 * 1.04</f>
        <v>-207992013.84</v>
      </c>
      <c r="W2142" s="1" t="n">
        <f aca="false">R2142/Q2142</f>
        <v>3.8395E-005</v>
      </c>
      <c r="X2142" s="3" t="n">
        <v>1</v>
      </c>
    </row>
    <row r="2143" customFormat="false" ht="15" hidden="false" customHeight="false" outlineLevel="0" collapsed="false">
      <c r="A2143" s="0" t="s">
        <v>13573</v>
      </c>
      <c r="B2143" s="0" t="s">
        <v>13574</v>
      </c>
      <c r="C2143" s="0" t="s">
        <v>13575</v>
      </c>
      <c r="D2143" s="0" t="s">
        <v>9153</v>
      </c>
      <c r="E2143" s="0" t="n">
        <v>4.8</v>
      </c>
      <c r="F2143" s="0" t="s">
        <v>28</v>
      </c>
      <c r="G2143" s="5" t="n">
        <v>41814</v>
      </c>
      <c r="H2143" s="0" t="s">
        <v>2742</v>
      </c>
      <c r="I2143" s="0" t="s">
        <v>13576</v>
      </c>
      <c r="J2143" s="6" t="n">
        <v>1931</v>
      </c>
      <c r="K2143" s="0" t="s">
        <v>10297</v>
      </c>
      <c r="L2143" s="5" t="n">
        <v>41907</v>
      </c>
      <c r="M2143" s="0" t="s">
        <v>427</v>
      </c>
      <c r="N2143" s="0" t="s">
        <v>4734</v>
      </c>
      <c r="O2143" s="0" t="s">
        <v>28</v>
      </c>
      <c r="P2143" s="0" t="s">
        <v>13577</v>
      </c>
      <c r="Q2143" s="0" t="n">
        <f aca="false">LOOKUP(A2143,'budget_gross.tsv'!A$2:A$8468,'budget_gross.tsv'!B$2:B$8468)</f>
        <v>5000000</v>
      </c>
      <c r="R2143" s="0" t="n">
        <f aca="false">LOOKUP(A2143,'budget_gross.tsv'!A$2:A$8468,'budget_gross.tsv'!C$2:C$8468)</f>
        <v>1179327</v>
      </c>
      <c r="S2143" s="1" t="n">
        <f aca="false">R2143-Q2143</f>
        <v>-3820673</v>
      </c>
      <c r="T2143" s="2" t="n">
        <f aca="false">Q2143 * 1.04</f>
        <v>5200000</v>
      </c>
      <c r="U2143" s="2" t="n">
        <f aca="false">R2143 * 1.04</f>
        <v>1226500.08</v>
      </c>
      <c r="V2143" s="2" t="n">
        <f aca="false">S2143 * 1.04</f>
        <v>-3973499.92</v>
      </c>
      <c r="W2143" s="1" t="n">
        <f aca="false">R2143/Q2143</f>
        <v>0.2358654</v>
      </c>
      <c r="X2143" s="3" t="n">
        <v>1</v>
      </c>
    </row>
    <row r="2144" customFormat="false" ht="15" hidden="false" customHeight="false" outlineLevel="0" collapsed="false">
      <c r="A2144" s="0" t="s">
        <v>13578</v>
      </c>
      <c r="B2144" s="0" t="s">
        <v>13579</v>
      </c>
      <c r="C2144" s="0" t="s">
        <v>13580</v>
      </c>
      <c r="D2144" s="0" t="s">
        <v>9153</v>
      </c>
      <c r="E2144" s="0" t="n">
        <v>5.4</v>
      </c>
      <c r="F2144" s="0" t="n">
        <v>37</v>
      </c>
      <c r="G2144" s="5" t="n">
        <v>42024</v>
      </c>
      <c r="H2144" s="0" t="s">
        <v>2187</v>
      </c>
      <c r="I2144" s="0" t="s">
        <v>13581</v>
      </c>
      <c r="J2144" s="6" t="n">
        <v>91087</v>
      </c>
      <c r="K2144" s="0" t="s">
        <v>9125</v>
      </c>
      <c r="L2144" s="5" t="n">
        <v>41915</v>
      </c>
      <c r="M2144" s="0" t="s">
        <v>258</v>
      </c>
      <c r="N2144" s="0" t="s">
        <v>1122</v>
      </c>
      <c r="O2144" s="0" t="s">
        <v>2894</v>
      </c>
      <c r="P2144" s="0" t="s">
        <v>13582</v>
      </c>
      <c r="Q2144" s="0" t="n">
        <f aca="false">LOOKUP(A2144,'budget_gross.tsv'!A$2:A$8468,'budget_gross.tsv'!B$2:B$8468)</f>
        <v>6500000</v>
      </c>
      <c r="R2144" s="0" t="n">
        <f aca="false">LOOKUP(A2144,'budget_gross.tsv'!A$2:A$8468,'budget_gross.tsv'!C$2:C$8468)</f>
        <v>84273813</v>
      </c>
      <c r="S2144" s="1" t="n">
        <f aca="false">R2144-Q2144</f>
        <v>77773813</v>
      </c>
      <c r="T2144" s="2" t="n">
        <f aca="false">Q2144 * 1.04</f>
        <v>6760000</v>
      </c>
      <c r="U2144" s="2" t="n">
        <f aca="false">R2144 * 1.04</f>
        <v>87644765.52</v>
      </c>
      <c r="V2144" s="2" t="n">
        <f aca="false">S2144 * 1.04</f>
        <v>80884765.52</v>
      </c>
      <c r="W2144" s="1" t="n">
        <f aca="false">R2144/Q2144</f>
        <v>12.965202</v>
      </c>
      <c r="X2144" s="3" t="n">
        <v>4</v>
      </c>
    </row>
    <row r="2145" customFormat="false" ht="15" hidden="false" customHeight="false" outlineLevel="0" collapsed="false">
      <c r="A2145" s="0" t="s">
        <v>13583</v>
      </c>
      <c r="B2145" s="0" t="s">
        <v>13584</v>
      </c>
      <c r="C2145" s="0" t="s">
        <v>13585</v>
      </c>
      <c r="D2145" s="0" t="s">
        <v>9153</v>
      </c>
      <c r="E2145" s="0" t="n">
        <v>8.1</v>
      </c>
      <c r="F2145" s="0" t="n">
        <v>79</v>
      </c>
      <c r="G2145" s="5" t="n">
        <v>42017</v>
      </c>
      <c r="H2145" s="0" t="s">
        <v>95</v>
      </c>
      <c r="I2145" s="0" t="s">
        <v>13586</v>
      </c>
      <c r="J2145" s="6" t="n">
        <v>640332</v>
      </c>
      <c r="K2145" s="0" t="s">
        <v>5461</v>
      </c>
      <c r="L2145" s="5" t="n">
        <v>41915</v>
      </c>
      <c r="M2145" s="0" t="s">
        <v>4799</v>
      </c>
      <c r="N2145" s="0" t="s">
        <v>1006</v>
      </c>
      <c r="O2145" s="0" t="s">
        <v>13587</v>
      </c>
      <c r="P2145" s="0" t="s">
        <v>13588</v>
      </c>
      <c r="Q2145" s="0" t="n">
        <f aca="false">LOOKUP(A2145,'budget_gross.tsv'!A$2:A$8468,'budget_gross.tsv'!B$2:B$8468)</f>
        <v>61000000</v>
      </c>
      <c r="R2145" s="0" t="n">
        <f aca="false">LOOKUP(A2145,'budget_gross.tsv'!A$2:A$8468,'budget_gross.tsv'!C$2:C$8468)</f>
        <v>167767189</v>
      </c>
      <c r="S2145" s="1" t="n">
        <f aca="false">R2145-Q2145</f>
        <v>106767189</v>
      </c>
      <c r="T2145" s="2" t="n">
        <f aca="false">Q2145 * 1.04</f>
        <v>63440000</v>
      </c>
      <c r="U2145" s="2" t="n">
        <f aca="false">R2145 * 1.04</f>
        <v>174477876.56</v>
      </c>
      <c r="V2145" s="2" t="n">
        <f aca="false">S2145 * 1.04</f>
        <v>111037876.56</v>
      </c>
      <c r="W2145" s="1" t="n">
        <f aca="false">R2145/Q2145</f>
        <v>2.75028178688525</v>
      </c>
      <c r="X2145" s="3" t="n">
        <v>3</v>
      </c>
    </row>
    <row r="2146" customFormat="false" ht="15" hidden="false" customHeight="false" outlineLevel="0" collapsed="false">
      <c r="A2146" s="0" t="s">
        <v>13589</v>
      </c>
      <c r="B2146" s="0" t="s">
        <v>13590</v>
      </c>
      <c r="C2146" s="0" t="s">
        <v>13591</v>
      </c>
      <c r="D2146" s="0" t="s">
        <v>9153</v>
      </c>
      <c r="E2146" s="0" t="n">
        <v>7</v>
      </c>
      <c r="F2146" s="0" t="n">
        <v>60</v>
      </c>
      <c r="G2146" s="5" t="n">
        <v>42045</v>
      </c>
      <c r="H2146" s="0" t="s">
        <v>1432</v>
      </c>
      <c r="I2146" s="0" t="s">
        <v>13592</v>
      </c>
      <c r="J2146" s="6" t="n">
        <v>35464</v>
      </c>
      <c r="K2146" s="0" t="s">
        <v>13593</v>
      </c>
      <c r="L2146" s="5" t="n">
        <v>41921</v>
      </c>
      <c r="M2146" s="0" t="s">
        <v>51</v>
      </c>
      <c r="N2146" s="0" t="s">
        <v>673</v>
      </c>
      <c r="O2146" s="0" t="s">
        <v>1216</v>
      </c>
      <c r="P2146" s="0" t="s">
        <v>13594</v>
      </c>
      <c r="Q2146" s="0" t="n">
        <f aca="false">LOOKUP(A2146,'budget_gross.tsv'!A$2:A$8468,'budget_gross.tsv'!B$2:B$8468)</f>
        <v>5000000</v>
      </c>
      <c r="R2146" s="0" t="n">
        <f aca="false">LOOKUP(A2146,'budget_gross.tsv'!A$2:A$8468,'budget_gross.tsv'!C$2:C$8468)</f>
        <v>2450846</v>
      </c>
      <c r="S2146" s="1" t="n">
        <f aca="false">R2146-Q2146</f>
        <v>-2549154</v>
      </c>
      <c r="T2146" s="2" t="n">
        <f aca="false">Q2146 * 1.04</f>
        <v>5200000</v>
      </c>
      <c r="U2146" s="2" t="n">
        <f aca="false">R2146 * 1.04</f>
        <v>2548879.84</v>
      </c>
      <c r="V2146" s="2" t="n">
        <f aca="false">S2146 * 1.04</f>
        <v>-2651120.16</v>
      </c>
      <c r="W2146" s="1" t="n">
        <f aca="false">R2146/Q2146</f>
        <v>0.4901692</v>
      </c>
      <c r="X2146" s="3" t="n">
        <v>1</v>
      </c>
    </row>
    <row r="2147" customFormat="false" ht="15" hidden="false" customHeight="false" outlineLevel="0" collapsed="false">
      <c r="A2147" s="0" t="s">
        <v>13595</v>
      </c>
      <c r="B2147" s="0" t="s">
        <v>13596</v>
      </c>
      <c r="C2147" s="0" t="s">
        <v>13597</v>
      </c>
      <c r="D2147" s="0" t="s">
        <v>9153</v>
      </c>
      <c r="E2147" s="0" t="n">
        <v>5.2</v>
      </c>
      <c r="F2147" s="0" t="n">
        <v>32</v>
      </c>
      <c r="G2147" s="5" t="n">
        <v>42045</v>
      </c>
      <c r="H2147" s="0" t="s">
        <v>2742</v>
      </c>
      <c r="I2147" s="0" t="s">
        <v>13598</v>
      </c>
      <c r="J2147" s="6" t="n">
        <v>6611</v>
      </c>
      <c r="K2147" s="0" t="s">
        <v>4501</v>
      </c>
      <c r="L2147" s="5" t="n">
        <v>41922</v>
      </c>
      <c r="M2147" s="0" t="s">
        <v>232</v>
      </c>
      <c r="N2147" s="0" t="s">
        <v>1525</v>
      </c>
      <c r="O2147" s="0" t="s">
        <v>28</v>
      </c>
      <c r="P2147" s="0" t="s">
        <v>13599</v>
      </c>
      <c r="Q2147" s="0" t="n">
        <f aca="false">LOOKUP(A2147,'budget_gross.tsv'!A$2:A$8468,'budget_gross.tsv'!B$2:B$8468)</f>
        <v>5000000</v>
      </c>
      <c r="R2147" s="0" t="n">
        <f aca="false">LOOKUP(A2147,'budget_gross.tsv'!A$2:A$8468,'budget_gross.tsv'!C$2:C$8468)</f>
        <v>17382982</v>
      </c>
      <c r="S2147" s="1" t="n">
        <f aca="false">R2147-Q2147</f>
        <v>12382982</v>
      </c>
      <c r="T2147" s="2" t="n">
        <f aca="false">Q2147 * 1.04</f>
        <v>5200000</v>
      </c>
      <c r="U2147" s="2" t="n">
        <f aca="false">R2147 * 1.04</f>
        <v>18078301.28</v>
      </c>
      <c r="V2147" s="2" t="n">
        <f aca="false">S2147 * 1.04</f>
        <v>12878301.28</v>
      </c>
      <c r="W2147" s="1" t="n">
        <f aca="false">R2147/Q2147</f>
        <v>3.4765964</v>
      </c>
      <c r="X2147" s="3" t="n">
        <v>3</v>
      </c>
    </row>
    <row r="2148" customFormat="false" ht="15" hidden="false" customHeight="false" outlineLevel="0" collapsed="false">
      <c r="A2148" s="0" t="s">
        <v>13600</v>
      </c>
      <c r="B2148" s="0" t="s">
        <v>13601</v>
      </c>
      <c r="C2148" s="0" t="s">
        <v>13602</v>
      </c>
      <c r="D2148" s="0" t="s">
        <v>9153</v>
      </c>
      <c r="E2148" s="0" t="n">
        <v>7.4</v>
      </c>
      <c r="F2148" s="0" t="n">
        <v>48</v>
      </c>
      <c r="G2148" s="5" t="n">
        <v>42031</v>
      </c>
      <c r="H2148" s="0" t="s">
        <v>2273</v>
      </c>
      <c r="I2148" s="0" t="s">
        <v>13603</v>
      </c>
      <c r="J2148" s="6" t="n">
        <v>147323</v>
      </c>
      <c r="K2148" s="0" t="s">
        <v>9304</v>
      </c>
      <c r="L2148" s="5" t="n">
        <v>41922</v>
      </c>
      <c r="M2148" s="0" t="s">
        <v>1309</v>
      </c>
      <c r="N2148" s="0" t="s">
        <v>1700</v>
      </c>
      <c r="O2148" s="0" t="s">
        <v>13604</v>
      </c>
      <c r="P2148" s="0" t="s">
        <v>13605</v>
      </c>
      <c r="Q2148" s="0" t="n">
        <f aca="false">LOOKUP(A2148,'budget_gross.tsv'!A$2:A$8468,'budget_gross.tsv'!B$2:B$8468)</f>
        <v>50000000</v>
      </c>
      <c r="R2148" s="0" t="n">
        <f aca="false">LOOKUP(A2148,'budget_gross.tsv'!A$2:A$8468,'budget_gross.tsv'!C$2:C$8468)</f>
        <v>47119388</v>
      </c>
      <c r="S2148" s="1" t="n">
        <f aca="false">R2148-Q2148</f>
        <v>-2880612</v>
      </c>
      <c r="T2148" s="2" t="n">
        <f aca="false">Q2148 * 1.04</f>
        <v>52000000</v>
      </c>
      <c r="U2148" s="2" t="n">
        <f aca="false">R2148 * 1.04</f>
        <v>49004163.52</v>
      </c>
      <c r="V2148" s="2" t="n">
        <f aca="false">S2148 * 1.04</f>
        <v>-2995836.48</v>
      </c>
      <c r="W2148" s="1" t="n">
        <f aca="false">R2148/Q2148</f>
        <v>0.94238776</v>
      </c>
      <c r="X2148" s="3" t="n">
        <v>1</v>
      </c>
    </row>
    <row r="2149" customFormat="false" ht="15" hidden="false" customHeight="false" outlineLevel="0" collapsed="false">
      <c r="A2149" s="0" t="s">
        <v>13606</v>
      </c>
      <c r="B2149" s="0" t="s">
        <v>13607</v>
      </c>
      <c r="C2149" s="0" t="s">
        <v>13608</v>
      </c>
      <c r="D2149" s="0" t="s">
        <v>9153</v>
      </c>
      <c r="E2149" s="0" t="n">
        <v>8.5</v>
      </c>
      <c r="F2149" s="0" t="n">
        <v>88</v>
      </c>
      <c r="G2149" s="5" t="n">
        <v>42059</v>
      </c>
      <c r="H2149" s="0" t="s">
        <v>2987</v>
      </c>
      <c r="I2149" s="0" t="s">
        <v>13609</v>
      </c>
      <c r="J2149" s="6" t="n">
        <v>478905</v>
      </c>
      <c r="K2149" s="0" t="s">
        <v>13610</v>
      </c>
      <c r="L2149" s="5" t="n">
        <v>41927</v>
      </c>
      <c r="M2149" s="0" t="s">
        <v>1369</v>
      </c>
      <c r="N2149" s="0" t="s">
        <v>1460</v>
      </c>
      <c r="O2149" s="0" t="s">
        <v>13611</v>
      </c>
      <c r="P2149" s="0" t="s">
        <v>13612</v>
      </c>
      <c r="Q2149" s="0" t="n">
        <f aca="false">LOOKUP(A2149,'budget_gross.tsv'!A$2:A$8468,'budget_gross.tsv'!B$2:B$8468)</f>
        <v>3300000</v>
      </c>
      <c r="R2149" s="0" t="n">
        <f aca="false">LOOKUP(A2149,'budget_gross.tsv'!A$2:A$8468,'budget_gross.tsv'!C$2:C$8468)</f>
        <v>13092000</v>
      </c>
      <c r="S2149" s="1" t="n">
        <f aca="false">R2149-Q2149</f>
        <v>9792000</v>
      </c>
      <c r="T2149" s="2" t="n">
        <f aca="false">Q2149 * 1.04</f>
        <v>3432000</v>
      </c>
      <c r="U2149" s="2" t="n">
        <f aca="false">R2149 * 1.04</f>
        <v>13615680</v>
      </c>
      <c r="V2149" s="2" t="n">
        <f aca="false">S2149 * 1.04</f>
        <v>10183680</v>
      </c>
      <c r="W2149" s="1" t="n">
        <f aca="false">R2149/Q2149</f>
        <v>3.96727272727273</v>
      </c>
      <c r="X2149" s="3" t="n">
        <v>3</v>
      </c>
    </row>
    <row r="2150" customFormat="false" ht="15" hidden="false" customHeight="false" outlineLevel="0" collapsed="false">
      <c r="A2150" s="0" t="s">
        <v>13613</v>
      </c>
      <c r="B2150" s="0" t="s">
        <v>13614</v>
      </c>
      <c r="C2150" s="0" t="s">
        <v>13615</v>
      </c>
      <c r="D2150" s="0" t="s">
        <v>9153</v>
      </c>
      <c r="E2150" s="0" t="n">
        <v>6.7</v>
      </c>
      <c r="F2150" s="0" t="n">
        <v>38</v>
      </c>
      <c r="G2150" s="5" t="n">
        <v>42017</v>
      </c>
      <c r="H2150" s="0" t="s">
        <v>194</v>
      </c>
      <c r="I2150" s="0" t="s">
        <v>13616</v>
      </c>
      <c r="J2150" s="6" t="n">
        <v>24676</v>
      </c>
      <c r="K2150" s="0" t="s">
        <v>4988</v>
      </c>
      <c r="L2150" s="5" t="n">
        <v>41929</v>
      </c>
      <c r="M2150" s="0" t="s">
        <v>1192</v>
      </c>
      <c r="N2150" s="0" t="s">
        <v>356</v>
      </c>
      <c r="O2150" s="0" t="s">
        <v>28</v>
      </c>
      <c r="P2150" s="0" t="s">
        <v>13617</v>
      </c>
      <c r="Q2150" s="0" t="n">
        <f aca="false">LOOKUP(A2150,'budget_gross.tsv'!A$2:A$8468,'budget_gross.tsv'!B$2:B$8468)</f>
        <v>16000000</v>
      </c>
      <c r="R2150" s="0" t="n">
        <f aca="false">LOOKUP(A2150,'budget_gross.tsv'!A$2:A$8468,'budget_gross.tsv'!C$2:C$8468)</f>
        <v>461162</v>
      </c>
      <c r="S2150" s="1" t="n">
        <f aca="false">R2150-Q2150</f>
        <v>-15538838</v>
      </c>
      <c r="T2150" s="2" t="n">
        <f aca="false">Q2150 * 1.04</f>
        <v>16640000</v>
      </c>
      <c r="U2150" s="2" t="n">
        <f aca="false">R2150 * 1.04</f>
        <v>479608.48</v>
      </c>
      <c r="V2150" s="2" t="n">
        <f aca="false">S2150 * 1.04</f>
        <v>-16160391.52</v>
      </c>
      <c r="W2150" s="1" t="n">
        <f aca="false">R2150/Q2150</f>
        <v>0.028822625</v>
      </c>
      <c r="X2150" s="3" t="n">
        <v>1</v>
      </c>
    </row>
    <row r="2151" customFormat="false" ht="15" hidden="false" customHeight="false" outlineLevel="0" collapsed="false">
      <c r="A2151" s="0" t="s">
        <v>13618</v>
      </c>
      <c r="B2151" s="0" t="s">
        <v>13619</v>
      </c>
      <c r="C2151" s="0" t="s">
        <v>13620</v>
      </c>
      <c r="D2151" s="0" t="s">
        <v>9153</v>
      </c>
      <c r="E2151" s="0" t="n">
        <v>7</v>
      </c>
      <c r="F2151" s="0" t="n">
        <v>54</v>
      </c>
      <c r="G2151" s="5" t="n">
        <v>42157</v>
      </c>
      <c r="H2151" s="0" t="s">
        <v>391</v>
      </c>
      <c r="I2151" s="0" t="s">
        <v>13621</v>
      </c>
      <c r="J2151" s="6" t="n">
        <v>32303</v>
      </c>
      <c r="K2151" s="0" t="s">
        <v>13622</v>
      </c>
      <c r="L2151" s="5" t="n">
        <v>41929</v>
      </c>
      <c r="M2151" s="0" t="s">
        <v>871</v>
      </c>
      <c r="N2151" s="0" t="s">
        <v>1741</v>
      </c>
      <c r="O2151" s="0" t="s">
        <v>872</v>
      </c>
      <c r="P2151" s="0" t="s">
        <v>13623</v>
      </c>
      <c r="Q2151" s="0" t="n">
        <f aca="false">LOOKUP(A2151,'budget_gross.tsv'!A$2:A$8468,'budget_gross.tsv'!B$2:B$8468)</f>
        <v>1000000</v>
      </c>
      <c r="R2151" s="0" t="n">
        <f aca="false">LOOKUP(A2151,'budget_gross.tsv'!A$2:A$8468,'budget_gross.tsv'!C$2:C$8468)</f>
        <v>9837</v>
      </c>
      <c r="S2151" s="1" t="n">
        <f aca="false">R2151-Q2151</f>
        <v>-990163</v>
      </c>
      <c r="T2151" s="2" t="n">
        <f aca="false">Q2151 * 1.04</f>
        <v>1040000</v>
      </c>
      <c r="U2151" s="2" t="n">
        <f aca="false">R2151 * 1.04</f>
        <v>10230.48</v>
      </c>
      <c r="V2151" s="2" t="n">
        <f aca="false">S2151 * 1.04</f>
        <v>-1029769.52</v>
      </c>
      <c r="W2151" s="1" t="n">
        <f aca="false">R2151/Q2151</f>
        <v>0.009837</v>
      </c>
      <c r="X2151" s="3" t="n">
        <v>1</v>
      </c>
    </row>
    <row r="2152" customFormat="false" ht="15" hidden="false" customHeight="false" outlineLevel="0" collapsed="false">
      <c r="A2152" s="0" t="s">
        <v>13624</v>
      </c>
      <c r="B2152" s="0" t="s">
        <v>13625</v>
      </c>
      <c r="C2152" s="0" t="s">
        <v>13626</v>
      </c>
      <c r="D2152" s="0" t="s">
        <v>9153</v>
      </c>
      <c r="E2152" s="0" t="n">
        <v>7.3</v>
      </c>
      <c r="F2152" s="0" t="n">
        <v>68</v>
      </c>
      <c r="G2152" s="5" t="n">
        <v>42038</v>
      </c>
      <c r="H2152" s="0" t="s">
        <v>5733</v>
      </c>
      <c r="I2152" s="0" t="s">
        <v>13627</v>
      </c>
      <c r="J2152" s="6" t="n">
        <v>329074</v>
      </c>
      <c r="K2152" s="0" t="s">
        <v>13628</v>
      </c>
      <c r="L2152" s="5" t="n">
        <v>41936</v>
      </c>
      <c r="M2152" s="0" t="s">
        <v>133</v>
      </c>
      <c r="N2152" s="0" t="s">
        <v>817</v>
      </c>
      <c r="O2152" s="0" t="s">
        <v>13629</v>
      </c>
      <c r="P2152" s="0" t="s">
        <v>13630</v>
      </c>
      <c r="Q2152" s="0" t="n">
        <f aca="false">LOOKUP(A2152,'budget_gross.tsv'!A$2:A$8468,'budget_gross.tsv'!B$2:B$8468)</f>
        <v>20000000</v>
      </c>
      <c r="R2152" s="0" t="n">
        <f aca="false">LOOKUP(A2152,'budget_gross.tsv'!A$2:A$8468,'budget_gross.tsv'!C$2:C$8468)</f>
        <v>43037835</v>
      </c>
      <c r="S2152" s="1" t="n">
        <f aca="false">R2152-Q2152</f>
        <v>23037835</v>
      </c>
      <c r="T2152" s="2" t="n">
        <f aca="false">Q2152 * 1.04</f>
        <v>20800000</v>
      </c>
      <c r="U2152" s="2" t="n">
        <f aca="false">R2152 * 1.04</f>
        <v>44759348.4</v>
      </c>
      <c r="V2152" s="2" t="n">
        <f aca="false">S2152 * 1.04</f>
        <v>23959348.4</v>
      </c>
      <c r="W2152" s="1" t="n">
        <f aca="false">R2152/Q2152</f>
        <v>2.15189175</v>
      </c>
      <c r="X2152" s="3" t="n">
        <v>3</v>
      </c>
    </row>
    <row r="2153" customFormat="false" ht="15" hidden="false" customHeight="false" outlineLevel="0" collapsed="false">
      <c r="A2153" s="0" t="s">
        <v>13631</v>
      </c>
      <c r="B2153" s="0" t="s">
        <v>13632</v>
      </c>
      <c r="C2153" s="0" t="s">
        <v>13633</v>
      </c>
      <c r="D2153" s="0" t="s">
        <v>9153</v>
      </c>
      <c r="E2153" s="0" t="n">
        <v>6.4</v>
      </c>
      <c r="F2153" s="0" t="n">
        <v>63</v>
      </c>
      <c r="G2153" s="5" t="n">
        <v>42045</v>
      </c>
      <c r="H2153" s="0" t="s">
        <v>12784</v>
      </c>
      <c r="I2153" s="0" t="s">
        <v>13634</v>
      </c>
      <c r="J2153" s="6" t="n">
        <v>34069</v>
      </c>
      <c r="K2153" s="0" t="s">
        <v>12419</v>
      </c>
      <c r="L2153" s="5" t="n">
        <v>41936</v>
      </c>
      <c r="M2153" s="0" t="s">
        <v>258</v>
      </c>
      <c r="N2153" s="0" t="s">
        <v>437</v>
      </c>
      <c r="O2153" s="0" t="s">
        <v>781</v>
      </c>
      <c r="P2153" s="0" t="s">
        <v>13635</v>
      </c>
      <c r="Q2153" s="0" t="n">
        <f aca="false">LOOKUP(A2153,'budget_gross.tsv'!A$2:A$8468,'budget_gross.tsv'!B$2:B$8468)</f>
        <v>5000000</v>
      </c>
      <c r="R2153" s="0" t="n">
        <f aca="false">LOOKUP(A2153,'budget_gross.tsv'!A$2:A$8468,'budget_gross.tsv'!C$2:C$8468)</f>
        <v>440338</v>
      </c>
      <c r="S2153" s="1" t="n">
        <f aca="false">R2153-Q2153</f>
        <v>-4559662</v>
      </c>
      <c r="T2153" s="2" t="n">
        <f aca="false">Q2153 * 1.04</f>
        <v>5200000</v>
      </c>
      <c r="U2153" s="2" t="n">
        <f aca="false">R2153 * 1.04</f>
        <v>457951.52</v>
      </c>
      <c r="V2153" s="2" t="n">
        <f aca="false">S2153 * 1.04</f>
        <v>-4742048.48</v>
      </c>
      <c r="W2153" s="1" t="n">
        <f aca="false">R2153/Q2153</f>
        <v>0.0880676</v>
      </c>
      <c r="X2153" s="3" t="n">
        <v>1</v>
      </c>
    </row>
    <row r="2154" customFormat="false" ht="15" hidden="false" customHeight="false" outlineLevel="0" collapsed="false">
      <c r="A2154" s="0" t="s">
        <v>13636</v>
      </c>
      <c r="B2154" s="0" t="s">
        <v>13637</v>
      </c>
      <c r="C2154" s="0" t="s">
        <v>13638</v>
      </c>
      <c r="D2154" s="0" t="s">
        <v>9153</v>
      </c>
      <c r="E2154" s="0" t="n">
        <v>6.3</v>
      </c>
      <c r="F2154" s="0" t="n">
        <v>41</v>
      </c>
      <c r="G2154" s="5" t="n">
        <v>42031</v>
      </c>
      <c r="H2154" s="0" t="s">
        <v>3452</v>
      </c>
      <c r="I2154" s="0" t="s">
        <v>13639</v>
      </c>
      <c r="J2154" s="6" t="n">
        <v>54947</v>
      </c>
      <c r="K2154" s="0" t="s">
        <v>13640</v>
      </c>
      <c r="L2154" s="5" t="n">
        <v>41943</v>
      </c>
      <c r="M2154" s="0" t="s">
        <v>60</v>
      </c>
      <c r="N2154" s="0" t="s">
        <v>706</v>
      </c>
      <c r="O2154" s="0" t="s">
        <v>28</v>
      </c>
      <c r="P2154" s="0" t="s">
        <v>13641</v>
      </c>
      <c r="Q2154" s="0" t="n">
        <f aca="false">LOOKUP(A2154,'budget_gross.tsv'!A$2:A$8468,'budget_gross.tsv'!B$2:B$8468)</f>
        <v>22000000</v>
      </c>
      <c r="R2154" s="0" t="n">
        <f aca="false">LOOKUP(A2154,'budget_gross.tsv'!A$2:A$8468,'budget_gross.tsv'!C$2:C$8468)</f>
        <v>2963012</v>
      </c>
      <c r="S2154" s="1" t="n">
        <f aca="false">R2154-Q2154</f>
        <v>-19036988</v>
      </c>
      <c r="T2154" s="2" t="n">
        <f aca="false">Q2154 * 1.04</f>
        <v>22880000</v>
      </c>
      <c r="U2154" s="2" t="n">
        <f aca="false">R2154 * 1.04</f>
        <v>3081532.48</v>
      </c>
      <c r="V2154" s="2" t="n">
        <f aca="false">S2154 * 1.04</f>
        <v>-19798467.52</v>
      </c>
      <c r="W2154" s="1" t="n">
        <f aca="false">R2154/Q2154</f>
        <v>0.134682363636364</v>
      </c>
      <c r="X2154" s="3" t="n">
        <v>1</v>
      </c>
    </row>
    <row r="2155" customFormat="false" ht="15" hidden="false" customHeight="false" outlineLevel="0" collapsed="false">
      <c r="A2155" s="0" t="s">
        <v>13642</v>
      </c>
      <c r="B2155" s="0" t="s">
        <v>13643</v>
      </c>
      <c r="C2155" s="0" t="s">
        <v>13644</v>
      </c>
      <c r="D2155" s="0" t="s">
        <v>9153</v>
      </c>
      <c r="E2155" s="0" t="n">
        <v>6.4</v>
      </c>
      <c r="F2155" s="0" t="n">
        <v>38</v>
      </c>
      <c r="G2155" s="5" t="n">
        <v>41912</v>
      </c>
      <c r="H2155" s="0" t="s">
        <v>2987</v>
      </c>
      <c r="I2155" s="0" t="s">
        <v>13645</v>
      </c>
      <c r="J2155" s="6" t="n">
        <v>22258</v>
      </c>
      <c r="K2155" s="0" t="s">
        <v>6208</v>
      </c>
      <c r="L2155" s="5" t="n">
        <v>41957</v>
      </c>
      <c r="M2155" s="0" t="s">
        <v>705</v>
      </c>
      <c r="N2155" s="0" t="s">
        <v>394</v>
      </c>
      <c r="O2155" s="0" t="s">
        <v>117</v>
      </c>
      <c r="P2155" s="0" t="s">
        <v>13646</v>
      </c>
      <c r="Q2155" s="0" t="n">
        <f aca="false">LOOKUP(A2155,'budget_gross.tsv'!A$2:A$8468,'budget_gross.tsv'!B$2:B$8468)</f>
        <v>28000000</v>
      </c>
      <c r="R2155" s="0" t="n">
        <f aca="false">LOOKUP(A2155,'budget_gross.tsv'!A$2:A$8468,'budget_gross.tsv'!C$2:C$8468)</f>
        <v>1019038</v>
      </c>
      <c r="S2155" s="1" t="n">
        <f aca="false">R2155-Q2155</f>
        <v>-26980962</v>
      </c>
      <c r="T2155" s="2" t="n">
        <f aca="false">Q2155 * 1.04</f>
        <v>29120000</v>
      </c>
      <c r="U2155" s="2" t="n">
        <f aca="false">R2155 * 1.04</f>
        <v>1059799.52</v>
      </c>
      <c r="V2155" s="2" t="n">
        <f aca="false">S2155 * 1.04</f>
        <v>-28060200.48</v>
      </c>
      <c r="W2155" s="1" t="n">
        <f aca="false">R2155/Q2155</f>
        <v>0.0363942142857143</v>
      </c>
      <c r="X2155" s="3" t="n">
        <v>1</v>
      </c>
    </row>
    <row r="2156" customFormat="false" ht="15" hidden="false" customHeight="false" outlineLevel="0" collapsed="false">
      <c r="A2156" s="0" t="s">
        <v>13647</v>
      </c>
      <c r="B2156" s="0" t="s">
        <v>13648</v>
      </c>
      <c r="C2156" s="0" t="s">
        <v>13649</v>
      </c>
      <c r="D2156" s="0" t="s">
        <v>9153</v>
      </c>
      <c r="E2156" s="0" t="n">
        <v>6.3</v>
      </c>
      <c r="F2156" s="0" t="n">
        <v>40</v>
      </c>
      <c r="G2156" s="5" t="n">
        <v>42059</v>
      </c>
      <c r="H2156" s="0" t="s">
        <v>2273</v>
      </c>
      <c r="I2156" s="0" t="s">
        <v>13650</v>
      </c>
      <c r="J2156" s="6" t="n">
        <v>125448</v>
      </c>
      <c r="K2156" s="0" t="s">
        <v>8464</v>
      </c>
      <c r="L2156" s="5" t="n">
        <v>41969</v>
      </c>
      <c r="M2156" s="0" t="s">
        <v>2069</v>
      </c>
      <c r="N2156" s="0" t="s">
        <v>657</v>
      </c>
      <c r="O2156" s="0" t="s">
        <v>189</v>
      </c>
      <c r="P2156" s="0" t="s">
        <v>13651</v>
      </c>
      <c r="Q2156" s="0" t="n">
        <f aca="false">LOOKUP(A2156,'budget_gross.tsv'!A$2:A$8468,'budget_gross.tsv'!B$2:B$8468)</f>
        <v>42000000</v>
      </c>
      <c r="R2156" s="0" t="n">
        <f aca="false">LOOKUP(A2156,'budget_gross.tsv'!A$2:A$8468,'budget_gross.tsv'!C$2:C$8468)</f>
        <v>54445357</v>
      </c>
      <c r="S2156" s="1" t="n">
        <f aca="false">R2156-Q2156</f>
        <v>12445357</v>
      </c>
      <c r="T2156" s="2" t="n">
        <f aca="false">Q2156 * 1.04</f>
        <v>43680000</v>
      </c>
      <c r="U2156" s="2" t="n">
        <f aca="false">R2156 * 1.04</f>
        <v>56623171.28</v>
      </c>
      <c r="V2156" s="2" t="n">
        <f aca="false">S2156 * 1.04</f>
        <v>12943171.28</v>
      </c>
      <c r="W2156" s="1" t="n">
        <f aca="false">R2156/Q2156</f>
        <v>1.29631802380952</v>
      </c>
      <c r="X2156" s="3" t="n">
        <v>2</v>
      </c>
    </row>
    <row r="2157" customFormat="false" ht="15" hidden="false" customHeight="false" outlineLevel="0" collapsed="false">
      <c r="A2157" s="0" t="s">
        <v>13652</v>
      </c>
      <c r="B2157" s="0" t="s">
        <v>13653</v>
      </c>
      <c r="C2157" s="0" t="s">
        <v>13654</v>
      </c>
      <c r="D2157" s="0" t="s">
        <v>9153</v>
      </c>
      <c r="E2157" s="0" t="n">
        <v>5.8</v>
      </c>
      <c r="F2157" s="0" t="n">
        <v>49</v>
      </c>
      <c r="G2157" s="5" t="n">
        <v>41939</v>
      </c>
      <c r="H2157" s="0" t="s">
        <v>255</v>
      </c>
      <c r="I2157" s="0" t="s">
        <v>13655</v>
      </c>
      <c r="J2157" s="6" t="n">
        <v>5431</v>
      </c>
      <c r="K2157" s="0" t="s">
        <v>13656</v>
      </c>
      <c r="L2157" s="5" t="n">
        <v>41970</v>
      </c>
      <c r="M2157" s="0" t="s">
        <v>180</v>
      </c>
      <c r="N2157" s="0" t="s">
        <v>801</v>
      </c>
      <c r="O2157" s="0" t="s">
        <v>28</v>
      </c>
      <c r="Q2157" s="0" t="n">
        <f aca="false">LOOKUP(A2157,'budget_gross.tsv'!A$2:A$8468,'budget_gross.tsv'!B$2:B$8468)</f>
        <v>4500000</v>
      </c>
      <c r="R2157" s="0" t="n">
        <f aca="false">LOOKUP(A2157,'budget_gross.tsv'!A$2:A$8468,'budget_gross.tsv'!C$2:C$8468)</f>
        <v>8691</v>
      </c>
      <c r="S2157" s="1" t="n">
        <f aca="false">R2157-Q2157</f>
        <v>-4491309</v>
      </c>
      <c r="T2157" s="2" t="n">
        <f aca="false">Q2157 * 1.04</f>
        <v>4680000</v>
      </c>
      <c r="U2157" s="2" t="n">
        <f aca="false">R2157 * 1.04</f>
        <v>9038.64</v>
      </c>
      <c r="V2157" s="2" t="n">
        <f aca="false">S2157 * 1.04</f>
        <v>-4670961.36</v>
      </c>
      <c r="W2157" s="1" t="n">
        <f aca="false">R2157/Q2157</f>
        <v>0.00193133333333333</v>
      </c>
      <c r="X2157" s="3" t="n">
        <v>1</v>
      </c>
    </row>
    <row r="2158" customFormat="false" ht="15" hidden="false" customHeight="false" outlineLevel="0" collapsed="false">
      <c r="A2158" s="0" t="s">
        <v>13657</v>
      </c>
      <c r="B2158" s="0" t="s">
        <v>13658</v>
      </c>
      <c r="C2158" s="0" t="s">
        <v>13659</v>
      </c>
      <c r="D2158" s="0" t="s">
        <v>9153</v>
      </c>
      <c r="E2158" s="0" t="n">
        <v>6.6</v>
      </c>
      <c r="F2158" s="0" t="n">
        <v>52</v>
      </c>
      <c r="G2158" s="5" t="n">
        <v>42052</v>
      </c>
      <c r="H2158" s="0" t="s">
        <v>1397</v>
      </c>
      <c r="I2158" s="0" t="s">
        <v>13660</v>
      </c>
      <c r="J2158" s="6" t="n">
        <v>262601</v>
      </c>
      <c r="K2158" s="0" t="s">
        <v>12923</v>
      </c>
      <c r="L2158" s="5" t="n">
        <v>41997</v>
      </c>
      <c r="M2158" s="0" t="s">
        <v>51</v>
      </c>
      <c r="N2158" s="0" t="s">
        <v>376</v>
      </c>
      <c r="O2158" s="0" t="s">
        <v>189</v>
      </c>
      <c r="P2158" s="0" t="s">
        <v>13661</v>
      </c>
      <c r="Q2158" s="0" t="n">
        <f aca="false">LOOKUP(A2158,'budget_gross.tsv'!A$2:A$8468,'budget_gross.tsv'!B$2:B$8468)</f>
        <v>44000000</v>
      </c>
      <c r="R2158" s="0" t="n">
        <f aca="false">LOOKUP(A2158,'budget_gross.tsv'!A$2:A$8468,'budget_gross.tsv'!C$2:C$8468)</f>
        <v>6105175</v>
      </c>
      <c r="S2158" s="1" t="n">
        <f aca="false">R2158-Q2158</f>
        <v>-37894825</v>
      </c>
      <c r="T2158" s="2" t="n">
        <f aca="false">Q2158 * 1.04</f>
        <v>45760000</v>
      </c>
      <c r="U2158" s="2" t="n">
        <f aca="false">R2158 * 1.04</f>
        <v>6349382</v>
      </c>
      <c r="V2158" s="2" t="n">
        <f aca="false">S2158 * 1.04</f>
        <v>-39410618</v>
      </c>
      <c r="W2158" s="1" t="n">
        <f aca="false">R2158/Q2158</f>
        <v>0.138753977272727</v>
      </c>
      <c r="X2158" s="3" t="n">
        <v>1</v>
      </c>
    </row>
    <row r="2159" customFormat="false" ht="15" hidden="false" customHeight="false" outlineLevel="0" collapsed="false">
      <c r="A2159" s="0" t="s">
        <v>13662</v>
      </c>
      <c r="B2159" s="0" t="s">
        <v>13663</v>
      </c>
      <c r="C2159" s="0" t="s">
        <v>13664</v>
      </c>
      <c r="D2159" s="0" t="s">
        <v>9153</v>
      </c>
      <c r="E2159" s="0" t="n">
        <v>6</v>
      </c>
      <c r="F2159" s="0" t="n">
        <v>55</v>
      </c>
      <c r="G2159" s="5" t="n">
        <v>42122</v>
      </c>
      <c r="H2159" s="0" t="s">
        <v>194</v>
      </c>
      <c r="I2159" s="0" t="s">
        <v>13665</v>
      </c>
      <c r="J2159" s="6" t="n">
        <v>52644</v>
      </c>
      <c r="K2159" s="0" t="s">
        <v>6552</v>
      </c>
      <c r="L2159" s="5" t="n">
        <v>41998</v>
      </c>
      <c r="M2159" s="0" t="s">
        <v>1652</v>
      </c>
      <c r="N2159" s="0" t="s">
        <v>4949</v>
      </c>
      <c r="O2159" s="0" t="s">
        <v>1167</v>
      </c>
      <c r="P2159" s="0" t="s">
        <v>13666</v>
      </c>
      <c r="Q2159" s="0" t="n">
        <f aca="false">LOOKUP(A2159,'budget_gross.tsv'!A$2:A$8468,'budget_gross.tsv'!B$2:B$8468)</f>
        <v>25000000</v>
      </c>
      <c r="R2159" s="0" t="n">
        <f aca="false">LOOKUP(A2159,'budget_gross.tsv'!A$2:A$8468,'budget_gross.tsv'!C$2:C$8468)</f>
        <v>33631221</v>
      </c>
      <c r="S2159" s="1" t="n">
        <f aca="false">R2159-Q2159</f>
        <v>8631221</v>
      </c>
      <c r="T2159" s="2" t="n">
        <f aca="false">Q2159 * 1.04</f>
        <v>26000000</v>
      </c>
      <c r="U2159" s="2" t="n">
        <f aca="false">R2159 * 1.04</f>
        <v>34976469.84</v>
      </c>
      <c r="V2159" s="2" t="n">
        <f aca="false">S2159 * 1.04</f>
        <v>8976469.84</v>
      </c>
      <c r="W2159" s="1" t="n">
        <f aca="false">R2159/Q2159</f>
        <v>1.34524884</v>
      </c>
      <c r="X2159" s="3" t="n">
        <v>2</v>
      </c>
    </row>
    <row r="2160" customFormat="false" ht="15" hidden="false" customHeight="false" outlineLevel="0" collapsed="false">
      <c r="A2160" s="0" t="s">
        <v>13667</v>
      </c>
      <c r="B2160" s="0" t="s">
        <v>13668</v>
      </c>
      <c r="C2160" s="0" t="s">
        <v>13669</v>
      </c>
      <c r="D2160" s="0" t="s">
        <v>9153</v>
      </c>
      <c r="E2160" s="0" t="n">
        <v>7.1</v>
      </c>
      <c r="F2160" s="0" t="n">
        <v>50</v>
      </c>
      <c r="G2160" s="5" t="n">
        <v>42213</v>
      </c>
      <c r="H2160" s="0" t="s">
        <v>2273</v>
      </c>
      <c r="I2160" s="0" t="s">
        <v>13670</v>
      </c>
      <c r="J2160" s="6" t="n">
        <v>59242</v>
      </c>
      <c r="K2160" s="0" t="s">
        <v>13671</v>
      </c>
      <c r="L2160" s="5" t="n">
        <v>41999</v>
      </c>
      <c r="M2160" s="0" t="s">
        <v>1652</v>
      </c>
      <c r="N2160" s="0" t="s">
        <v>1741</v>
      </c>
      <c r="O2160" s="0" t="s">
        <v>13672</v>
      </c>
      <c r="P2160" s="0" t="s">
        <v>13673</v>
      </c>
      <c r="Q2160" s="0" t="n">
        <f aca="false">LOOKUP(A2160,'budget_gross.tsv'!A$2:A$8468,'budget_gross.tsv'!B$2:B$8468)</f>
        <v>22500000</v>
      </c>
      <c r="R2160" s="0" t="n">
        <f aca="false">LOOKUP(A2160,'budget_gross.tsv'!A$2:A$8468,'budget_gross.tsv'!C$2:C$8468)</f>
        <v>4190530</v>
      </c>
      <c r="S2160" s="1" t="n">
        <f aca="false">R2160-Q2160</f>
        <v>-18309470</v>
      </c>
      <c r="T2160" s="2" t="n">
        <f aca="false">Q2160 * 1.04</f>
        <v>23400000</v>
      </c>
      <c r="U2160" s="2" t="n">
        <f aca="false">R2160 * 1.04</f>
        <v>4358151.2</v>
      </c>
      <c r="V2160" s="2" t="n">
        <f aca="false">S2160 * 1.04</f>
        <v>-19041848.8</v>
      </c>
      <c r="W2160" s="1" t="n">
        <f aca="false">R2160/Q2160</f>
        <v>0.186245777777778</v>
      </c>
      <c r="X2160" s="3" t="n">
        <v>1</v>
      </c>
    </row>
    <row r="2161" customFormat="false" ht="15" hidden="false" customHeight="false" outlineLevel="0" collapsed="false">
      <c r="A2161" s="0" t="s">
        <v>13674</v>
      </c>
      <c r="B2161" s="0" t="s">
        <v>13675</v>
      </c>
      <c r="C2161" s="0" t="s">
        <v>13676</v>
      </c>
      <c r="D2161" s="0" t="s">
        <v>9153</v>
      </c>
      <c r="E2161" s="0" t="n">
        <v>6.7</v>
      </c>
      <c r="F2161" s="0" t="n">
        <v>81</v>
      </c>
      <c r="G2161" s="5" t="n">
        <v>42122</v>
      </c>
      <c r="H2161" s="0" t="s">
        <v>2273</v>
      </c>
      <c r="I2161" s="0" t="s">
        <v>13677</v>
      </c>
      <c r="J2161" s="6" t="n">
        <v>69505</v>
      </c>
      <c r="K2161" s="0" t="s">
        <v>10260</v>
      </c>
      <c r="L2161" s="5" t="n">
        <v>42013</v>
      </c>
      <c r="M2161" s="0" t="s">
        <v>1629</v>
      </c>
      <c r="N2161" s="0" t="s">
        <v>729</v>
      </c>
      <c r="O2161" s="0" t="s">
        <v>13678</v>
      </c>
      <c r="P2161" s="0" t="s">
        <v>13679</v>
      </c>
      <c r="Q2161" s="0" t="n">
        <f aca="false">LOOKUP(A2161,'budget_gross.tsv'!A$2:A$8468,'budget_gross.tsv'!B$2:B$8468)</f>
        <v>20000000</v>
      </c>
      <c r="R2161" s="0" t="n">
        <f aca="false">LOOKUP(A2161,'budget_gross.tsv'!A$2:A$8468,'budget_gross.tsv'!C$2:C$8468)</f>
        <v>8110975</v>
      </c>
      <c r="S2161" s="1" t="n">
        <f aca="false">R2161-Q2161</f>
        <v>-11889025</v>
      </c>
      <c r="T2161" s="2" t="n">
        <f aca="false">Q2161 * 1.03</f>
        <v>20600000</v>
      </c>
      <c r="U2161" s="2" t="n">
        <f aca="false">R2161 * 1.03</f>
        <v>8354304.25</v>
      </c>
      <c r="V2161" s="2" t="n">
        <f aca="false">S2161 * 1.03</f>
        <v>-12245695.75</v>
      </c>
      <c r="W2161" s="1" t="n">
        <f aca="false">R2161/Q2161</f>
        <v>0.40554875</v>
      </c>
      <c r="X2161" s="3" t="n">
        <v>1</v>
      </c>
    </row>
    <row r="2162" customFormat="false" ht="15" hidden="false" customHeight="false" outlineLevel="0" collapsed="false">
      <c r="A2162" s="0" t="s">
        <v>13680</v>
      </c>
      <c r="B2162" s="0" t="s">
        <v>13681</v>
      </c>
      <c r="C2162" s="0" t="s">
        <v>13682</v>
      </c>
      <c r="D2162" s="0" t="s">
        <v>9153</v>
      </c>
      <c r="E2162" s="0" t="n">
        <v>5.9</v>
      </c>
      <c r="F2162" s="0" t="n">
        <v>40</v>
      </c>
      <c r="G2162" s="5" t="n">
        <v>40883</v>
      </c>
      <c r="H2162" s="0" t="s">
        <v>5677</v>
      </c>
      <c r="I2162" s="0" t="s">
        <v>13683</v>
      </c>
      <c r="J2162" s="6" t="n">
        <v>2522</v>
      </c>
      <c r="K2162" s="0" t="s">
        <v>13684</v>
      </c>
      <c r="L2162" s="5" t="n">
        <v>42019</v>
      </c>
      <c r="M2162" s="0" t="s">
        <v>214</v>
      </c>
      <c r="N2162" s="0" t="s">
        <v>394</v>
      </c>
      <c r="O2162" s="0" t="s">
        <v>698</v>
      </c>
      <c r="P2162" s="0" t="s">
        <v>13685</v>
      </c>
      <c r="Q2162" s="0" t="n">
        <f aca="false">LOOKUP(A2162,'budget_gross.tsv'!A$2:A$8468,'budget_gross.tsv'!B$2:B$8468)</f>
        <v>3000000</v>
      </c>
      <c r="R2162" s="0" t="n">
        <f aca="false">LOOKUP(A2162,'budget_gross.tsv'!A$2:A$8468,'budget_gross.tsv'!C$2:C$8468)</f>
        <v>5005</v>
      </c>
      <c r="S2162" s="1" t="n">
        <f aca="false">R2162-Q2162</f>
        <v>-2994995</v>
      </c>
      <c r="T2162" s="2" t="n">
        <f aca="false">Q2162 * 1.03</f>
        <v>3090000</v>
      </c>
      <c r="U2162" s="2" t="n">
        <f aca="false">R2162 * 1.03</f>
        <v>5155.15</v>
      </c>
      <c r="V2162" s="2" t="n">
        <f aca="false">S2162 * 1.03</f>
        <v>-3084844.85</v>
      </c>
      <c r="W2162" s="1" t="n">
        <f aca="false">R2162/Q2162</f>
        <v>0.00166833333333333</v>
      </c>
      <c r="X2162" s="3" t="n">
        <v>1</v>
      </c>
    </row>
    <row r="2163" customFormat="false" ht="15" hidden="false" customHeight="false" outlineLevel="0" collapsed="false">
      <c r="A2163" s="0" t="s">
        <v>13686</v>
      </c>
      <c r="B2163" s="0" t="s">
        <v>13687</v>
      </c>
      <c r="C2163" s="0" t="s">
        <v>13688</v>
      </c>
      <c r="D2163" s="0" t="s">
        <v>9153</v>
      </c>
      <c r="E2163" s="0" t="n">
        <v>7.3</v>
      </c>
      <c r="F2163" s="0" t="n">
        <v>72</v>
      </c>
      <c r="G2163" s="5" t="n">
        <v>42143</v>
      </c>
      <c r="H2163" s="0" t="s">
        <v>3677</v>
      </c>
      <c r="I2163" s="0" t="s">
        <v>13689</v>
      </c>
      <c r="J2163" s="6" t="n">
        <v>355398</v>
      </c>
      <c r="K2163" s="0" t="s">
        <v>5825</v>
      </c>
      <c r="L2163" s="5" t="n">
        <v>42020</v>
      </c>
      <c r="M2163" s="0" t="s">
        <v>577</v>
      </c>
      <c r="N2163" s="0" t="s">
        <v>7467</v>
      </c>
      <c r="O2163" s="0" t="s">
        <v>13690</v>
      </c>
      <c r="P2163" s="0" t="s">
        <v>13691</v>
      </c>
      <c r="Q2163" s="0" t="n">
        <f aca="false">LOOKUP(A2163,'budget_gross.tsv'!A$2:A$8468,'budget_gross.tsv'!B$2:B$8468)</f>
        <v>58800000</v>
      </c>
      <c r="R2163" s="0" t="n">
        <f aca="false">LOOKUP(A2163,'budget_gross.tsv'!A$2:A$8468,'budget_gross.tsv'!C$2:C$8468)</f>
        <v>350126372</v>
      </c>
      <c r="S2163" s="1" t="n">
        <f aca="false">R2163-Q2163</f>
        <v>291326372</v>
      </c>
      <c r="T2163" s="2" t="n">
        <f aca="false">Q2163 * 1.03</f>
        <v>60564000</v>
      </c>
      <c r="U2163" s="2" t="n">
        <f aca="false">R2163 * 1.03</f>
        <v>360630163.16</v>
      </c>
      <c r="V2163" s="2" t="n">
        <f aca="false">S2163 * 1.03</f>
        <v>300066163.16</v>
      </c>
      <c r="W2163" s="1" t="n">
        <f aca="false">R2163/Q2163</f>
        <v>5.95453013605442</v>
      </c>
      <c r="X2163" s="3" t="n">
        <v>4</v>
      </c>
    </row>
    <row r="2164" customFormat="false" ht="15" hidden="false" customHeight="false" outlineLevel="0" collapsed="false">
      <c r="A2164" s="0" t="s">
        <v>13692</v>
      </c>
      <c r="B2164" s="0" t="s">
        <v>13693</v>
      </c>
      <c r="C2164" s="0" t="s">
        <v>13694</v>
      </c>
      <c r="D2164" s="0" t="s">
        <v>9153</v>
      </c>
      <c r="E2164" s="0" t="n">
        <v>6.7</v>
      </c>
      <c r="F2164" s="0" t="n">
        <v>35</v>
      </c>
      <c r="G2164" s="5" t="n">
        <v>42122</v>
      </c>
      <c r="H2164" s="0" t="s">
        <v>6845</v>
      </c>
      <c r="I2164" s="0" t="s">
        <v>13695</v>
      </c>
      <c r="J2164" s="6" t="n">
        <v>58890</v>
      </c>
      <c r="K2164" s="0" t="s">
        <v>13696</v>
      </c>
      <c r="L2164" s="5" t="n">
        <v>42020</v>
      </c>
      <c r="M2164" s="0" t="s">
        <v>133</v>
      </c>
      <c r="N2164" s="0" t="s">
        <v>376</v>
      </c>
      <c r="O2164" s="0" t="s">
        <v>1058</v>
      </c>
      <c r="P2164" s="0" t="s">
        <v>13697</v>
      </c>
      <c r="Q2164" s="0" t="n">
        <f aca="false">LOOKUP(A2164,'budget_gross.tsv'!A$2:A$8468,'budget_gross.tsv'!B$2:B$8468)</f>
        <v>23000000</v>
      </c>
      <c r="R2164" s="0" t="n">
        <f aca="false">LOOKUP(A2164,'budget_gross.tsv'!A$2:A$8468,'budget_gross.tsv'!C$2:C$8468)</f>
        <v>64460211</v>
      </c>
      <c r="S2164" s="1" t="n">
        <f aca="false">R2164-Q2164</f>
        <v>41460211</v>
      </c>
      <c r="T2164" s="2" t="n">
        <f aca="false">Q2164 * 1.03</f>
        <v>23690000</v>
      </c>
      <c r="U2164" s="2" t="n">
        <f aca="false">R2164 * 1.03</f>
        <v>66394017.33</v>
      </c>
      <c r="V2164" s="2" t="n">
        <f aca="false">S2164 * 1.03</f>
        <v>42704017.33</v>
      </c>
      <c r="W2164" s="1" t="n">
        <f aca="false">R2164/Q2164</f>
        <v>2.80261786956522</v>
      </c>
      <c r="X2164" s="3" t="n">
        <v>3</v>
      </c>
    </row>
    <row r="2165" customFormat="false" ht="15" hidden="false" customHeight="false" outlineLevel="0" collapsed="false">
      <c r="A2165" s="0" t="s">
        <v>13698</v>
      </c>
      <c r="B2165" s="0" t="s">
        <v>13699</v>
      </c>
      <c r="C2165" s="0" t="s">
        <v>13700</v>
      </c>
      <c r="D2165" s="0" t="s">
        <v>9153</v>
      </c>
      <c r="E2165" s="0" t="n">
        <v>7</v>
      </c>
      <c r="F2165" s="0" t="n">
        <v>81</v>
      </c>
      <c r="G2165" s="5" t="n">
        <v>42066</v>
      </c>
      <c r="H2165" s="0" t="s">
        <v>2987</v>
      </c>
      <c r="I2165" s="0" t="s">
        <v>13701</v>
      </c>
      <c r="J2165" s="6" t="n">
        <v>114721</v>
      </c>
      <c r="K2165" s="0" t="s">
        <v>6611</v>
      </c>
      <c r="L2165" s="5" t="n">
        <v>42020</v>
      </c>
      <c r="M2165" s="0" t="s">
        <v>445</v>
      </c>
      <c r="N2165" s="0" t="s">
        <v>2478</v>
      </c>
      <c r="O2165" s="0" t="s">
        <v>13702</v>
      </c>
      <c r="P2165" s="0" t="s">
        <v>13703</v>
      </c>
      <c r="Q2165" s="0" t="n">
        <f aca="false">LOOKUP(A2165,'budget_gross.tsv'!A$2:A$8468,'budget_gross.tsv'!B$2:B$8468)</f>
        <v>24000000</v>
      </c>
      <c r="R2165" s="0" t="n">
        <f aca="false">LOOKUP(A2165,'budget_gross.tsv'!A$2:A$8468,'budget_gross.tsv'!C$2:C$8468)</f>
        <v>12096300</v>
      </c>
      <c r="S2165" s="1" t="n">
        <f aca="false">R2165-Q2165</f>
        <v>-11903700</v>
      </c>
      <c r="T2165" s="2" t="n">
        <f aca="false">Q2165 * 1.03</f>
        <v>24720000</v>
      </c>
      <c r="U2165" s="2" t="n">
        <f aca="false">R2165 * 1.03</f>
        <v>12459189</v>
      </c>
      <c r="V2165" s="2" t="n">
        <f aca="false">S2165 * 1.03</f>
        <v>-12260811</v>
      </c>
      <c r="W2165" s="1" t="n">
        <f aca="false">R2165/Q2165</f>
        <v>0.5040125</v>
      </c>
      <c r="X2165" s="3" t="n">
        <v>1</v>
      </c>
    </row>
    <row r="2166" customFormat="false" ht="15" hidden="false" customHeight="false" outlineLevel="0" collapsed="false">
      <c r="A2166" s="0" t="s">
        <v>13704</v>
      </c>
      <c r="B2166" s="0" t="s">
        <v>13705</v>
      </c>
      <c r="C2166" s="0" t="s">
        <v>13706</v>
      </c>
      <c r="D2166" s="0" t="s">
        <v>9153</v>
      </c>
      <c r="E2166" s="0" t="n">
        <v>5.4</v>
      </c>
      <c r="F2166" s="0" t="n">
        <v>51</v>
      </c>
      <c r="G2166" s="5" t="n">
        <v>42136</v>
      </c>
      <c r="H2166" s="0" t="s">
        <v>39</v>
      </c>
      <c r="I2166" s="0" t="s">
        <v>13707</v>
      </c>
      <c r="J2166" s="6" t="n">
        <v>43279</v>
      </c>
      <c r="K2166" s="0" t="s">
        <v>10036</v>
      </c>
      <c r="L2166" s="5" t="n">
        <v>42020</v>
      </c>
      <c r="M2166" s="0" t="s">
        <v>577</v>
      </c>
      <c r="N2166" s="0" t="s">
        <v>1006</v>
      </c>
      <c r="O2166" s="0" t="s">
        <v>537</v>
      </c>
      <c r="P2166" s="0" t="s">
        <v>13708</v>
      </c>
      <c r="Q2166" s="0" t="n">
        <f aca="false">LOOKUP(A2166,'budget_gross.tsv'!A$2:A$8468,'budget_gross.tsv'!B$2:B$8468)</f>
        <v>70000000</v>
      </c>
      <c r="R2166" s="0" t="n">
        <f aca="false">LOOKUP(A2166,'budget_gross.tsv'!A$2:A$8468,'budget_gross.tsv'!C$2:C$8468)</f>
        <v>7097125</v>
      </c>
      <c r="S2166" s="1" t="n">
        <f aca="false">R2166-Q2166</f>
        <v>-62902875</v>
      </c>
      <c r="T2166" s="2" t="n">
        <f aca="false">Q2166 * 1.03</f>
        <v>72100000</v>
      </c>
      <c r="U2166" s="2" t="n">
        <f aca="false">R2166 * 1.03</f>
        <v>7310038.75</v>
      </c>
      <c r="V2166" s="2" t="n">
        <f aca="false">S2166 * 1.03</f>
        <v>-64789961.25</v>
      </c>
      <c r="W2166" s="1" t="n">
        <f aca="false">R2166/Q2166</f>
        <v>0.1013875</v>
      </c>
      <c r="X2166" s="3" t="n">
        <v>1</v>
      </c>
    </row>
    <row r="2167" customFormat="false" ht="15" hidden="false" customHeight="false" outlineLevel="0" collapsed="false">
      <c r="A2167" s="0" t="s">
        <v>13709</v>
      </c>
      <c r="B2167" s="0" t="s">
        <v>13710</v>
      </c>
      <c r="C2167" s="0" t="s">
        <v>13711</v>
      </c>
      <c r="D2167" s="0" t="s">
        <v>9153</v>
      </c>
      <c r="E2167" s="0" t="n">
        <v>4.6</v>
      </c>
      <c r="F2167" s="0" t="n">
        <v>30</v>
      </c>
      <c r="G2167" s="5" t="n">
        <v>42122</v>
      </c>
      <c r="H2167" s="0" t="s">
        <v>86</v>
      </c>
      <c r="I2167" s="0" t="s">
        <v>13712</v>
      </c>
      <c r="J2167" s="6" t="n">
        <v>30304</v>
      </c>
      <c r="K2167" s="0" t="s">
        <v>4195</v>
      </c>
      <c r="L2167" s="5" t="n">
        <v>42027</v>
      </c>
      <c r="M2167" s="0" t="s">
        <v>1512</v>
      </c>
      <c r="N2167" s="0" t="s">
        <v>1380</v>
      </c>
      <c r="O2167" s="0" t="s">
        <v>1585</v>
      </c>
      <c r="P2167" s="0" t="s">
        <v>13713</v>
      </c>
      <c r="Q2167" s="0" t="n">
        <f aca="false">LOOKUP(A2167,'budget_gross.tsv'!A$2:A$8468,'budget_gross.tsv'!B$2:B$8468)</f>
        <v>4000000</v>
      </c>
      <c r="R2167" s="0" t="n">
        <f aca="false">LOOKUP(A2167,'budget_gross.tsv'!A$2:A$8468,'budget_gross.tsv'!C$2:C$8468)</f>
        <v>35385560</v>
      </c>
      <c r="S2167" s="1" t="n">
        <f aca="false">R2167-Q2167</f>
        <v>31385560</v>
      </c>
      <c r="T2167" s="2" t="n">
        <f aca="false">Q2167 * 1.03</f>
        <v>4120000</v>
      </c>
      <c r="U2167" s="2" t="n">
        <f aca="false">R2167 * 1.03</f>
        <v>36447126.8</v>
      </c>
      <c r="V2167" s="2" t="n">
        <f aca="false">S2167 * 1.03</f>
        <v>32327126.8</v>
      </c>
      <c r="W2167" s="1" t="n">
        <f aca="false">R2167/Q2167</f>
        <v>8.84639</v>
      </c>
      <c r="X2167" s="3" t="n">
        <v>4</v>
      </c>
    </row>
    <row r="2168" customFormat="false" ht="15" hidden="false" customHeight="false" outlineLevel="0" collapsed="false">
      <c r="A2168" s="0" t="s">
        <v>13714</v>
      </c>
      <c r="B2168" s="0" t="s">
        <v>13715</v>
      </c>
      <c r="C2168" s="0" t="s">
        <v>13716</v>
      </c>
      <c r="D2168" s="0" t="s">
        <v>9153</v>
      </c>
      <c r="E2168" s="0" t="n">
        <v>6.3</v>
      </c>
      <c r="F2168" s="0" t="n">
        <v>25</v>
      </c>
      <c r="G2168" s="0" t="s">
        <v>28</v>
      </c>
      <c r="H2168" s="0" t="s">
        <v>12796</v>
      </c>
      <c r="I2168" s="0" t="s">
        <v>13717</v>
      </c>
      <c r="J2168" s="0" t="n">
        <v>79</v>
      </c>
      <c r="K2168" s="0" t="s">
        <v>13718</v>
      </c>
      <c r="L2168" s="5" t="n">
        <v>42027</v>
      </c>
      <c r="M2168" s="0" t="s">
        <v>305</v>
      </c>
      <c r="N2168" s="0" t="s">
        <v>848</v>
      </c>
      <c r="O2168" s="0" t="s">
        <v>28</v>
      </c>
      <c r="Q2168" s="0" t="n">
        <f aca="false">LOOKUP(A2168,'budget_gross.tsv'!A$2:A$8468,'budget_gross.tsv'!B$2:B$8468)</f>
        <v>400000</v>
      </c>
      <c r="R2168" s="0" t="n">
        <f aca="false">LOOKUP(A2168,'budget_gross.tsv'!A$2:A$8468,'budget_gross.tsv'!C$2:C$8468)</f>
        <v>122410</v>
      </c>
      <c r="S2168" s="1" t="n">
        <f aca="false">R2168-Q2168</f>
        <v>-277590</v>
      </c>
      <c r="T2168" s="2" t="n">
        <f aca="false">Q2168 * 1.03</f>
        <v>412000</v>
      </c>
      <c r="U2168" s="2" t="n">
        <f aca="false">R2168 * 1.03</f>
        <v>126082.3</v>
      </c>
      <c r="V2168" s="2" t="n">
        <f aca="false">S2168 * 1.03</f>
        <v>-285917.7</v>
      </c>
      <c r="W2168" s="1" t="n">
        <f aca="false">R2168/Q2168</f>
        <v>0.306025</v>
      </c>
      <c r="X2168" s="3" t="n">
        <v>1</v>
      </c>
    </row>
    <row r="2169" customFormat="false" ht="15" hidden="false" customHeight="false" outlineLevel="0" collapsed="false">
      <c r="A2169" s="0" t="s">
        <v>13719</v>
      </c>
      <c r="B2169" s="0" t="s">
        <v>13720</v>
      </c>
      <c r="C2169" s="0" t="s">
        <v>13721</v>
      </c>
      <c r="D2169" s="0" t="s">
        <v>9153</v>
      </c>
      <c r="E2169" s="0" t="n">
        <v>6.4</v>
      </c>
      <c r="F2169" s="0" t="n">
        <v>49</v>
      </c>
      <c r="G2169" s="5" t="n">
        <v>42115</v>
      </c>
      <c r="H2169" s="0" t="s">
        <v>9065</v>
      </c>
      <c r="I2169" s="0" t="s">
        <v>13722</v>
      </c>
      <c r="J2169" s="6" t="n">
        <v>29655</v>
      </c>
      <c r="K2169" s="0" t="s">
        <v>6331</v>
      </c>
      <c r="L2169" s="5" t="n">
        <v>42027</v>
      </c>
      <c r="M2169" s="0" t="s">
        <v>165</v>
      </c>
      <c r="N2169" s="0" t="s">
        <v>446</v>
      </c>
      <c r="O2169" s="0" t="s">
        <v>12206</v>
      </c>
      <c r="P2169" s="0" t="s">
        <v>13723</v>
      </c>
      <c r="Q2169" s="0" t="n">
        <f aca="false">LOOKUP(A2169,'budget_gross.tsv'!A$2:A$8468,'budget_gross.tsv'!B$2:B$8468)</f>
        <v>7000000</v>
      </c>
      <c r="R2169" s="0" t="n">
        <f aca="false">LOOKUP(A2169,'budget_gross.tsv'!A$2:A$8468,'budget_gross.tsv'!C$2:C$8468)</f>
        <v>1873547</v>
      </c>
      <c r="S2169" s="1" t="n">
        <f aca="false">R2169-Q2169</f>
        <v>-5126453</v>
      </c>
      <c r="T2169" s="2" t="n">
        <f aca="false">Q2169 * 1.03</f>
        <v>7210000</v>
      </c>
      <c r="U2169" s="2" t="n">
        <f aca="false">R2169 * 1.03</f>
        <v>1929753.41</v>
      </c>
      <c r="V2169" s="2" t="n">
        <f aca="false">S2169 * 1.03</f>
        <v>-5280246.59</v>
      </c>
      <c r="W2169" s="1" t="n">
        <f aca="false">R2169/Q2169</f>
        <v>0.267649571428571</v>
      </c>
      <c r="X2169" s="3" t="n">
        <v>1</v>
      </c>
    </row>
    <row r="2170" customFormat="false" ht="15" hidden="false" customHeight="false" outlineLevel="0" collapsed="false">
      <c r="A2170" s="0" t="s">
        <v>13724</v>
      </c>
      <c r="B2170" s="0" t="s">
        <v>13725</v>
      </c>
      <c r="C2170" s="0" t="s">
        <v>13726</v>
      </c>
      <c r="D2170" s="0" t="s">
        <v>9153</v>
      </c>
      <c r="E2170" s="0" t="n">
        <v>5.5</v>
      </c>
      <c r="F2170" s="0" t="n">
        <v>27</v>
      </c>
      <c r="G2170" s="5" t="n">
        <v>42136</v>
      </c>
      <c r="H2170" s="0" t="s">
        <v>13727</v>
      </c>
      <c r="I2170" s="0" t="s">
        <v>13728</v>
      </c>
      <c r="J2170" s="6" t="n">
        <v>52415</v>
      </c>
      <c r="K2170" s="0" t="s">
        <v>4546</v>
      </c>
      <c r="L2170" s="5" t="n">
        <v>42027</v>
      </c>
      <c r="M2170" s="0" t="s">
        <v>1369</v>
      </c>
      <c r="N2170" s="0" t="s">
        <v>634</v>
      </c>
      <c r="O2170" s="0" t="s">
        <v>1585</v>
      </c>
      <c r="P2170" s="0" t="s">
        <v>13729</v>
      </c>
      <c r="Q2170" s="0" t="n">
        <f aca="false">LOOKUP(A2170,'budget_gross.tsv'!A$2:A$8468,'budget_gross.tsv'!B$2:B$8468)</f>
        <v>60000000</v>
      </c>
      <c r="R2170" s="0" t="n">
        <f aca="false">LOOKUP(A2170,'budget_gross.tsv'!A$2:A$8468,'budget_gross.tsv'!C$2:C$8468)</f>
        <v>7605668</v>
      </c>
      <c r="S2170" s="1" t="n">
        <f aca="false">R2170-Q2170</f>
        <v>-52394332</v>
      </c>
      <c r="T2170" s="2" t="n">
        <f aca="false">Q2170 * 1.03</f>
        <v>61800000</v>
      </c>
      <c r="U2170" s="2" t="n">
        <f aca="false">R2170 * 1.03</f>
        <v>7833838.04</v>
      </c>
      <c r="V2170" s="2" t="n">
        <f aca="false">S2170 * 1.03</f>
        <v>-53966161.96</v>
      </c>
      <c r="W2170" s="1" t="n">
        <f aca="false">R2170/Q2170</f>
        <v>0.126761133333333</v>
      </c>
      <c r="X2170" s="3" t="n">
        <v>1</v>
      </c>
    </row>
    <row r="2171" customFormat="false" ht="15" hidden="false" customHeight="false" outlineLevel="0" collapsed="false">
      <c r="A2171" s="0" t="s">
        <v>13730</v>
      </c>
      <c r="B2171" s="0" t="s">
        <v>13731</v>
      </c>
      <c r="C2171" s="0" t="s">
        <v>13732</v>
      </c>
      <c r="D2171" s="0" t="s">
        <v>9153</v>
      </c>
      <c r="E2171" s="0" t="n">
        <v>6.3</v>
      </c>
      <c r="F2171" s="0" t="n">
        <v>24</v>
      </c>
      <c r="G2171" s="5" t="n">
        <v>42150</v>
      </c>
      <c r="H2171" s="0" t="s">
        <v>3410</v>
      </c>
      <c r="I2171" s="0" t="s">
        <v>13733</v>
      </c>
      <c r="J2171" s="6" t="n">
        <v>39113</v>
      </c>
      <c r="K2171" s="0" t="s">
        <v>13734</v>
      </c>
      <c r="L2171" s="5" t="n">
        <v>42034</v>
      </c>
      <c r="M2171" s="0" t="s">
        <v>2069</v>
      </c>
      <c r="N2171" s="0" t="s">
        <v>13735</v>
      </c>
      <c r="O2171" s="0" t="s">
        <v>28</v>
      </c>
      <c r="P2171" s="0" t="s">
        <v>13736</v>
      </c>
      <c r="Q2171" s="0" t="n">
        <f aca="false">LOOKUP(A2171,'budget_gross.tsv'!A$2:A$8468,'budget_gross.tsv'!B$2:B$8468)</f>
        <v>14000000</v>
      </c>
      <c r="R2171" s="0" t="n">
        <f aca="false">LOOKUP(A2171,'budget_gross.tsv'!A$2:A$8468,'budget_gross.tsv'!C$2:C$8468)</f>
        <v>5981749</v>
      </c>
      <c r="S2171" s="1" t="n">
        <f aca="false">R2171-Q2171</f>
        <v>-8018251</v>
      </c>
      <c r="T2171" s="2" t="n">
        <f aca="false">Q2171 * 1.03</f>
        <v>14420000</v>
      </c>
      <c r="U2171" s="2" t="n">
        <f aca="false">R2171 * 1.03</f>
        <v>6161201.47</v>
      </c>
      <c r="V2171" s="2" t="n">
        <f aca="false">S2171 * 1.03</f>
        <v>-8258798.53</v>
      </c>
      <c r="W2171" s="1" t="n">
        <f aca="false">R2171/Q2171</f>
        <v>0.427267785714286</v>
      </c>
      <c r="X2171" s="3" t="n">
        <v>1</v>
      </c>
    </row>
    <row r="2172" customFormat="false" ht="15" hidden="false" customHeight="false" outlineLevel="0" collapsed="false">
      <c r="A2172" s="0" t="s">
        <v>13737</v>
      </c>
      <c r="B2172" s="0" t="s">
        <v>13738</v>
      </c>
      <c r="C2172" s="0" t="s">
        <v>13739</v>
      </c>
      <c r="D2172" s="0" t="s">
        <v>9153</v>
      </c>
      <c r="E2172" s="0" t="n">
        <v>7</v>
      </c>
      <c r="F2172" s="0" t="n">
        <v>79</v>
      </c>
      <c r="G2172" s="5" t="n">
        <v>42101</v>
      </c>
      <c r="H2172" s="0" t="s">
        <v>13033</v>
      </c>
      <c r="I2172" s="0" t="s">
        <v>13740</v>
      </c>
      <c r="J2172" s="6" t="n">
        <v>51199</v>
      </c>
      <c r="K2172" s="0" t="s">
        <v>7562</v>
      </c>
      <c r="L2172" s="5" t="n">
        <v>42034</v>
      </c>
      <c r="M2172" s="0" t="s">
        <v>1987</v>
      </c>
      <c r="N2172" s="0" t="s">
        <v>562</v>
      </c>
      <c r="O2172" s="0" t="s">
        <v>13741</v>
      </c>
      <c r="P2172" s="0" t="s">
        <v>13742</v>
      </c>
      <c r="Q2172" s="0" t="n">
        <f aca="false">LOOKUP(A2172,'budget_gross.tsv'!A$2:A$8468,'budget_gross.tsv'!B$2:B$8468)</f>
        <v>20000000</v>
      </c>
      <c r="R2172" s="0" t="n">
        <f aca="false">LOOKUP(A2172,'budget_gross.tsv'!A$2:A$8468,'budget_gross.tsv'!C$2:C$8468)</f>
        <v>5740310</v>
      </c>
      <c r="S2172" s="1" t="n">
        <f aca="false">R2172-Q2172</f>
        <v>-14259690</v>
      </c>
      <c r="T2172" s="2" t="n">
        <f aca="false">Q2172 * 1.03</f>
        <v>20600000</v>
      </c>
      <c r="U2172" s="2" t="n">
        <f aca="false">R2172 * 1.03</f>
        <v>5912519.3</v>
      </c>
      <c r="V2172" s="2" t="n">
        <f aca="false">S2172 * 1.03</f>
        <v>-14687480.7</v>
      </c>
      <c r="W2172" s="1" t="n">
        <f aca="false">R2172/Q2172</f>
        <v>0.2870155</v>
      </c>
      <c r="X2172" s="3" t="n">
        <v>1</v>
      </c>
    </row>
    <row r="2173" customFormat="false" ht="15" hidden="false" customHeight="false" outlineLevel="0" collapsed="false">
      <c r="A2173" s="0" t="s">
        <v>13743</v>
      </c>
      <c r="B2173" s="0" t="s">
        <v>13744</v>
      </c>
      <c r="C2173" s="0" t="s">
        <v>13745</v>
      </c>
      <c r="D2173" s="0" t="s">
        <v>9153</v>
      </c>
      <c r="E2173" s="0" t="n">
        <v>4.1</v>
      </c>
      <c r="F2173" s="0" t="n">
        <v>46</v>
      </c>
      <c r="G2173" s="5" t="n">
        <v>42132</v>
      </c>
      <c r="H2173" s="0" t="s">
        <v>1432</v>
      </c>
      <c r="I2173" s="0" t="s">
        <v>13746</v>
      </c>
      <c r="J2173" s="6" t="n">
        <v>244489</v>
      </c>
      <c r="K2173" s="0" t="s">
        <v>13747</v>
      </c>
      <c r="L2173" s="5" t="n">
        <v>42048</v>
      </c>
      <c r="M2173" s="0" t="s">
        <v>1987</v>
      </c>
      <c r="N2173" s="0" t="s">
        <v>895</v>
      </c>
      <c r="O2173" s="0" t="s">
        <v>13748</v>
      </c>
      <c r="P2173" s="0" t="s">
        <v>13749</v>
      </c>
      <c r="Q2173" s="0" t="n">
        <f aca="false">LOOKUP(A2173,'budget_gross.tsv'!A$2:A$8468,'budget_gross.tsv'!B$2:B$8468)</f>
        <v>40000000</v>
      </c>
      <c r="R2173" s="0" t="n">
        <f aca="false">LOOKUP(A2173,'budget_gross.tsv'!A$2:A$8468,'budget_gross.tsv'!C$2:C$8468)</f>
        <v>166167230</v>
      </c>
      <c r="S2173" s="1" t="n">
        <f aca="false">R2173-Q2173</f>
        <v>126167230</v>
      </c>
      <c r="T2173" s="2" t="n">
        <f aca="false">Q2173 * 1.03</f>
        <v>41200000</v>
      </c>
      <c r="U2173" s="2" t="n">
        <f aca="false">R2173 * 1.03</f>
        <v>171152246.9</v>
      </c>
      <c r="V2173" s="2" t="n">
        <f aca="false">S2173 * 1.03</f>
        <v>129952246.9</v>
      </c>
      <c r="W2173" s="1" t="n">
        <f aca="false">R2173/Q2173</f>
        <v>4.15418075</v>
      </c>
      <c r="X2173" s="3" t="n">
        <v>4</v>
      </c>
    </row>
    <row r="2174" customFormat="false" ht="15" hidden="false" customHeight="false" outlineLevel="0" collapsed="false">
      <c r="A2174" s="0" t="s">
        <v>13750</v>
      </c>
      <c r="B2174" s="0" t="s">
        <v>13751</v>
      </c>
      <c r="C2174" s="0" t="s">
        <v>13752</v>
      </c>
      <c r="D2174" s="0" t="s">
        <v>9153</v>
      </c>
      <c r="E2174" s="0" t="n">
        <v>7.7</v>
      </c>
      <c r="F2174" s="0" t="n">
        <v>58</v>
      </c>
      <c r="G2174" s="5" t="n">
        <v>42164</v>
      </c>
      <c r="H2174" s="0" t="s">
        <v>95</v>
      </c>
      <c r="I2174" s="0" t="s">
        <v>13753</v>
      </c>
      <c r="J2174" s="6" t="n">
        <v>440254</v>
      </c>
      <c r="K2174" s="0" t="s">
        <v>6484</v>
      </c>
      <c r="L2174" s="5" t="n">
        <v>42048</v>
      </c>
      <c r="M2174" s="0" t="s">
        <v>625</v>
      </c>
      <c r="N2174" s="0" t="s">
        <v>1370</v>
      </c>
      <c r="O2174" s="0" t="s">
        <v>5602</v>
      </c>
      <c r="P2174" s="0" t="s">
        <v>13754</v>
      </c>
      <c r="Q2174" s="0" t="n">
        <f aca="false">LOOKUP(A2174,'budget_gross.tsv'!A$2:A$8468,'budget_gross.tsv'!B$2:B$8468)</f>
        <v>81000000</v>
      </c>
      <c r="R2174" s="0" t="n">
        <f aca="false">LOOKUP(A2174,'budget_gross.tsv'!A$2:A$8468,'budget_gross.tsv'!C$2:C$8468)</f>
        <v>128261724</v>
      </c>
      <c r="S2174" s="1" t="n">
        <f aca="false">R2174-Q2174</f>
        <v>47261724</v>
      </c>
      <c r="T2174" s="2" t="n">
        <f aca="false">Q2174 * 1.03</f>
        <v>83430000</v>
      </c>
      <c r="U2174" s="2" t="n">
        <f aca="false">R2174 * 1.03</f>
        <v>132109575.72</v>
      </c>
      <c r="V2174" s="2" t="n">
        <f aca="false">S2174 * 1.03</f>
        <v>48679575.72</v>
      </c>
      <c r="W2174" s="1" t="n">
        <f aca="false">R2174/Q2174</f>
        <v>1.58347807407407</v>
      </c>
      <c r="X2174" s="3" t="n">
        <v>2</v>
      </c>
    </row>
    <row r="2175" customFormat="false" ht="15" hidden="false" customHeight="false" outlineLevel="0" collapsed="false">
      <c r="A2175" s="0" t="s">
        <v>13755</v>
      </c>
      <c r="B2175" s="0" t="s">
        <v>13756</v>
      </c>
      <c r="C2175" s="0" t="s">
        <v>13757</v>
      </c>
      <c r="D2175" s="0" t="s">
        <v>9153</v>
      </c>
      <c r="E2175" s="0" t="n">
        <v>5.1</v>
      </c>
      <c r="F2175" s="0" t="n">
        <v>29</v>
      </c>
      <c r="G2175" s="5" t="n">
        <v>42143</v>
      </c>
      <c r="H2175" s="0" t="s">
        <v>194</v>
      </c>
      <c r="I2175" s="0" t="s">
        <v>13758</v>
      </c>
      <c r="J2175" s="6" t="n">
        <v>30819</v>
      </c>
      <c r="K2175" s="0" t="s">
        <v>11402</v>
      </c>
      <c r="L2175" s="5" t="n">
        <v>42055</v>
      </c>
      <c r="M2175" s="0" t="s">
        <v>98</v>
      </c>
      <c r="N2175" s="0" t="s">
        <v>11403</v>
      </c>
      <c r="O2175" s="0" t="s">
        <v>290</v>
      </c>
      <c r="P2175" s="0" t="s">
        <v>13759</v>
      </c>
      <c r="Q2175" s="0" t="n">
        <f aca="false">LOOKUP(A2175,'budget_gross.tsv'!A$2:A$8468,'budget_gross.tsv'!B$2:B$8468)</f>
        <v>14000000</v>
      </c>
      <c r="R2175" s="0" t="n">
        <f aca="false">LOOKUP(A2175,'budget_gross.tsv'!A$2:A$8468,'budget_gross.tsv'!C$2:C$8468)</f>
        <v>12282677</v>
      </c>
      <c r="S2175" s="1" t="n">
        <f aca="false">R2175-Q2175</f>
        <v>-1717323</v>
      </c>
      <c r="T2175" s="2" t="n">
        <f aca="false">Q2175 * 1.03</f>
        <v>14420000</v>
      </c>
      <c r="U2175" s="2" t="n">
        <f aca="false">R2175 * 1.03</f>
        <v>12651157.31</v>
      </c>
      <c r="V2175" s="2" t="n">
        <f aca="false">S2175 * 1.03</f>
        <v>-1768842.69</v>
      </c>
      <c r="W2175" s="1" t="n">
        <f aca="false">R2175/Q2175</f>
        <v>0.877334071428571</v>
      </c>
      <c r="X2175" s="3" t="n">
        <v>1</v>
      </c>
    </row>
    <row r="2176" customFormat="false" ht="15" hidden="false" customHeight="false" outlineLevel="0" collapsed="false">
      <c r="A2176" s="0" t="s">
        <v>13760</v>
      </c>
      <c r="B2176" s="0" t="s">
        <v>13761</v>
      </c>
      <c r="C2176" s="0" t="s">
        <v>13762</v>
      </c>
      <c r="D2176" s="0" t="s">
        <v>9153</v>
      </c>
      <c r="E2176" s="0" t="n">
        <v>7.5</v>
      </c>
      <c r="F2176" s="0" t="n">
        <v>52</v>
      </c>
      <c r="G2176" s="5" t="n">
        <v>42024</v>
      </c>
      <c r="H2176" s="0" t="s">
        <v>13763</v>
      </c>
      <c r="I2176" s="0" t="s">
        <v>13764</v>
      </c>
      <c r="J2176" s="6" t="n">
        <v>14490</v>
      </c>
      <c r="K2176" s="0" t="s">
        <v>13765</v>
      </c>
      <c r="L2176" s="5" t="n">
        <v>42056</v>
      </c>
      <c r="M2176" s="0" t="s">
        <v>197</v>
      </c>
      <c r="N2176" s="0" t="s">
        <v>1503</v>
      </c>
      <c r="O2176" s="0" t="s">
        <v>781</v>
      </c>
      <c r="P2176" s="0" t="s">
        <v>13766</v>
      </c>
      <c r="Q2176" s="0" t="n">
        <f aca="false">LOOKUP(A2176,'budget_gross.tsv'!A$2:A$8468,'budget_gross.tsv'!B$2:B$8468)</f>
        <v>5000000</v>
      </c>
      <c r="R2176" s="0" t="n">
        <f aca="false">LOOKUP(A2176,'budget_gross.tsv'!A$2:A$8468,'budget_gross.tsv'!C$2:C$8468)</f>
        <v>37440</v>
      </c>
      <c r="S2176" s="1" t="n">
        <f aca="false">R2176-Q2176</f>
        <v>-4962560</v>
      </c>
      <c r="T2176" s="2" t="n">
        <f aca="false">Q2176 * 1.03</f>
        <v>5150000</v>
      </c>
      <c r="U2176" s="2" t="n">
        <f aca="false">R2176 * 1.03</f>
        <v>38563.2</v>
      </c>
      <c r="V2176" s="2" t="n">
        <f aca="false">S2176 * 1.03</f>
        <v>-5111436.8</v>
      </c>
      <c r="W2176" s="1" t="n">
        <f aca="false">R2176/Q2176</f>
        <v>0.007488</v>
      </c>
      <c r="X2176" s="3" t="n">
        <v>1</v>
      </c>
    </row>
    <row r="2177" customFormat="false" ht="15" hidden="false" customHeight="false" outlineLevel="0" collapsed="false">
      <c r="A2177" s="0" t="s">
        <v>13767</v>
      </c>
      <c r="B2177" s="0" t="s">
        <v>13768</v>
      </c>
      <c r="C2177" s="0" t="s">
        <v>13769</v>
      </c>
      <c r="D2177" s="0" t="s">
        <v>9153</v>
      </c>
      <c r="E2177" s="0" t="n">
        <v>5.4</v>
      </c>
      <c r="F2177" s="0" t="n">
        <v>36</v>
      </c>
      <c r="G2177" s="5" t="n">
        <v>42164</v>
      </c>
      <c r="H2177" s="0" t="s">
        <v>3192</v>
      </c>
      <c r="I2177" s="0" t="s">
        <v>13770</v>
      </c>
      <c r="J2177" s="6" t="n">
        <v>19970</v>
      </c>
      <c r="K2177" s="0" t="s">
        <v>13771</v>
      </c>
      <c r="L2177" s="5" t="n">
        <v>42061</v>
      </c>
      <c r="M2177" s="0" t="s">
        <v>347</v>
      </c>
      <c r="N2177" s="0" t="s">
        <v>394</v>
      </c>
      <c r="O2177" s="0" t="s">
        <v>117</v>
      </c>
      <c r="P2177" s="0" t="s">
        <v>13772</v>
      </c>
      <c r="Q2177" s="0" t="n">
        <f aca="false">LOOKUP(A2177,'budget_gross.tsv'!A$2:A$8468,'budget_gross.tsv'!B$2:B$8468)</f>
        <v>30000000</v>
      </c>
      <c r="R2177" s="0" t="n">
        <f aca="false">LOOKUP(A2177,'budget_gross.tsv'!A$2:A$8468,'budget_gross.tsv'!C$2:C$8468)</f>
        <v>176305</v>
      </c>
      <c r="S2177" s="1" t="n">
        <f aca="false">R2177-Q2177</f>
        <v>-29823695</v>
      </c>
      <c r="T2177" s="2" t="n">
        <f aca="false">Q2177 * 1.03</f>
        <v>30900000</v>
      </c>
      <c r="U2177" s="2" t="n">
        <f aca="false">R2177 * 1.03</f>
        <v>181594.15</v>
      </c>
      <c r="V2177" s="2" t="n">
        <f aca="false">S2177 * 1.03</f>
        <v>-30718405.85</v>
      </c>
      <c r="W2177" s="1" t="n">
        <f aca="false">R2177/Q2177</f>
        <v>0.00587683333333333</v>
      </c>
      <c r="X2177" s="3" t="n">
        <v>1</v>
      </c>
    </row>
    <row r="2178" customFormat="false" ht="15" hidden="false" customHeight="false" outlineLevel="0" collapsed="false">
      <c r="A2178" s="0" t="s">
        <v>13773</v>
      </c>
      <c r="B2178" s="0" t="s">
        <v>13774</v>
      </c>
      <c r="C2178" s="0" t="s">
        <v>13775</v>
      </c>
      <c r="D2178" s="0" t="s">
        <v>9153</v>
      </c>
      <c r="E2178" s="0" t="n">
        <v>6.6</v>
      </c>
      <c r="F2178" s="0" t="n">
        <v>56</v>
      </c>
      <c r="G2178" s="5" t="n">
        <v>42157</v>
      </c>
      <c r="H2178" s="0" t="s">
        <v>2273</v>
      </c>
      <c r="I2178" s="0" t="s">
        <v>13776</v>
      </c>
      <c r="J2178" s="6" t="n">
        <v>166793</v>
      </c>
      <c r="K2178" s="0" t="s">
        <v>6539</v>
      </c>
      <c r="L2178" s="5" t="n">
        <v>42062</v>
      </c>
      <c r="M2178" s="0" t="s">
        <v>197</v>
      </c>
      <c r="N2178" s="0" t="s">
        <v>729</v>
      </c>
      <c r="O2178" s="0" t="s">
        <v>290</v>
      </c>
      <c r="P2178" s="0" t="s">
        <v>13777</v>
      </c>
      <c r="Q2178" s="0" t="n">
        <f aca="false">LOOKUP(A2178,'budget_gross.tsv'!A$2:A$8468,'budget_gross.tsv'!B$2:B$8468)</f>
        <v>50100000</v>
      </c>
      <c r="R2178" s="0" t="n">
        <f aca="false">LOOKUP(A2178,'budget_gross.tsv'!A$2:A$8468,'budget_gross.tsv'!C$2:C$8468)</f>
        <v>53862963</v>
      </c>
      <c r="S2178" s="1" t="n">
        <f aca="false">R2178-Q2178</f>
        <v>3762963</v>
      </c>
      <c r="T2178" s="2" t="n">
        <f aca="false">Q2178 * 1.03</f>
        <v>51603000</v>
      </c>
      <c r="U2178" s="2" t="n">
        <f aca="false">R2178 * 1.03</f>
        <v>55478851.89</v>
      </c>
      <c r="V2178" s="2" t="n">
        <f aca="false">S2178 * 1.03</f>
        <v>3875851.89</v>
      </c>
      <c r="W2178" s="1" t="n">
        <f aca="false">R2178/Q2178</f>
        <v>1.07510904191617</v>
      </c>
      <c r="X2178" s="3" t="n">
        <v>2</v>
      </c>
    </row>
    <row r="2179" customFormat="false" ht="15" hidden="false" customHeight="false" outlineLevel="0" collapsed="false">
      <c r="A2179" s="0" t="s">
        <v>13778</v>
      </c>
      <c r="B2179" s="0" t="s">
        <v>13779</v>
      </c>
      <c r="C2179" s="0" t="s">
        <v>13780</v>
      </c>
      <c r="D2179" s="0" t="s">
        <v>9153</v>
      </c>
      <c r="E2179" s="0" t="n">
        <v>6.2</v>
      </c>
      <c r="F2179" s="0" t="n">
        <v>67</v>
      </c>
      <c r="G2179" s="5" t="n">
        <v>42108</v>
      </c>
      <c r="H2179" s="0" t="s">
        <v>1432</v>
      </c>
      <c r="I2179" s="0" t="s">
        <v>13781</v>
      </c>
      <c r="J2179" s="6" t="n">
        <v>30626</v>
      </c>
      <c r="K2179" s="0" t="s">
        <v>12365</v>
      </c>
      <c r="L2179" s="5" t="n">
        <v>42062</v>
      </c>
      <c r="M2179" s="0" t="s">
        <v>1652</v>
      </c>
      <c r="N2179" s="0" t="s">
        <v>356</v>
      </c>
      <c r="O2179" s="0" t="s">
        <v>13782</v>
      </c>
      <c r="P2179" s="0" t="s">
        <v>13783</v>
      </c>
      <c r="Q2179" s="0" t="n">
        <f aca="false">LOOKUP(A2179,'budget_gross.tsv'!A$2:A$8468,'budget_gross.tsv'!B$2:B$8468)</f>
        <v>15000000</v>
      </c>
      <c r="R2179" s="0" t="n">
        <f aca="false">LOOKUP(A2179,'budget_gross.tsv'!A$2:A$8468,'budget_gross.tsv'!C$2:C$8468)</f>
        <v>347648</v>
      </c>
      <c r="S2179" s="1" t="n">
        <f aca="false">R2179-Q2179</f>
        <v>-14652352</v>
      </c>
      <c r="T2179" s="2" t="n">
        <f aca="false">Q2179 * 1.03</f>
        <v>15450000</v>
      </c>
      <c r="U2179" s="2" t="n">
        <f aca="false">R2179 * 1.03</f>
        <v>358077.44</v>
      </c>
      <c r="V2179" s="2" t="n">
        <f aca="false">S2179 * 1.03</f>
        <v>-15091922.56</v>
      </c>
      <c r="W2179" s="1" t="n">
        <f aca="false">R2179/Q2179</f>
        <v>0.0231765333333333</v>
      </c>
      <c r="X2179" s="3" t="n">
        <v>1</v>
      </c>
    </row>
    <row r="2180" customFormat="false" ht="15" hidden="false" customHeight="false" outlineLevel="0" collapsed="false">
      <c r="A2180" s="0" t="s">
        <v>13784</v>
      </c>
      <c r="B2180" s="0" t="s">
        <v>13785</v>
      </c>
      <c r="C2180" s="0" t="s">
        <v>13786</v>
      </c>
      <c r="D2180" s="0" t="s">
        <v>9153</v>
      </c>
      <c r="E2180" s="0" t="n">
        <v>6.9</v>
      </c>
      <c r="F2180" s="0" t="n">
        <v>41</v>
      </c>
      <c r="G2180" s="5" t="n">
        <v>42171</v>
      </c>
      <c r="H2180" s="0" t="s">
        <v>1397</v>
      </c>
      <c r="I2180" s="0" t="s">
        <v>13787</v>
      </c>
      <c r="J2180" s="6" t="n">
        <v>188790</v>
      </c>
      <c r="K2180" s="0" t="s">
        <v>11057</v>
      </c>
      <c r="L2180" s="5" t="n">
        <v>42069</v>
      </c>
      <c r="M2180" s="0" t="s">
        <v>403</v>
      </c>
      <c r="N2180" s="0" t="s">
        <v>562</v>
      </c>
      <c r="O2180" s="0" t="s">
        <v>100</v>
      </c>
      <c r="P2180" s="0" t="s">
        <v>13788</v>
      </c>
      <c r="Q2180" s="0" t="n">
        <f aca="false">LOOKUP(A2180,'budget_gross.tsv'!A$2:A$8468,'budget_gross.tsv'!B$2:B$8468)</f>
        <v>49000000</v>
      </c>
      <c r="R2180" s="0" t="n">
        <f aca="false">LOOKUP(A2180,'budget_gross.tsv'!A$2:A$8468,'budget_gross.tsv'!C$2:C$8468)</f>
        <v>31569268</v>
      </c>
      <c r="S2180" s="1" t="n">
        <f aca="false">R2180-Q2180</f>
        <v>-17430732</v>
      </c>
      <c r="T2180" s="2" t="n">
        <f aca="false">Q2180 * 1.03</f>
        <v>50470000</v>
      </c>
      <c r="U2180" s="2" t="n">
        <f aca="false">R2180 * 1.03</f>
        <v>32516346.04</v>
      </c>
      <c r="V2180" s="2" t="n">
        <f aca="false">S2180 * 1.03</f>
        <v>-17953653.96</v>
      </c>
      <c r="W2180" s="1" t="n">
        <f aca="false">R2180/Q2180</f>
        <v>0.644270775510204</v>
      </c>
      <c r="X2180" s="3" t="n">
        <v>1</v>
      </c>
    </row>
    <row r="2181" customFormat="false" ht="15" hidden="false" customHeight="false" outlineLevel="0" collapsed="false">
      <c r="A2181" s="0" t="s">
        <v>13789</v>
      </c>
      <c r="B2181" s="0" t="s">
        <v>13790</v>
      </c>
      <c r="C2181" s="0" t="s">
        <v>13791</v>
      </c>
      <c r="D2181" s="0" t="s">
        <v>9153</v>
      </c>
      <c r="E2181" s="0" t="n">
        <v>5.4</v>
      </c>
      <c r="F2181" s="0" t="n">
        <v>32</v>
      </c>
      <c r="G2181" s="5" t="n">
        <v>42171</v>
      </c>
      <c r="H2181" s="0" t="s">
        <v>95</v>
      </c>
      <c r="I2181" s="0" t="s">
        <v>13792</v>
      </c>
      <c r="J2181" s="6" t="n">
        <v>25391</v>
      </c>
      <c r="K2181" s="0" t="s">
        <v>7581</v>
      </c>
      <c r="L2181" s="5" t="n">
        <v>42069</v>
      </c>
      <c r="M2181" s="0" t="s">
        <v>1512</v>
      </c>
      <c r="N2181" s="0" t="s">
        <v>376</v>
      </c>
      <c r="O2181" s="0" t="s">
        <v>28</v>
      </c>
      <c r="P2181" s="0" t="s">
        <v>13793</v>
      </c>
      <c r="Q2181" s="0" t="n">
        <f aca="false">LOOKUP(A2181,'budget_gross.tsv'!A$2:A$8468,'budget_gross.tsv'!B$2:B$8468)</f>
        <v>35000000</v>
      </c>
      <c r="R2181" s="0" t="n">
        <f aca="false">LOOKUP(A2181,'budget_gross.tsv'!A$2:A$8468,'budget_gross.tsv'!C$2:C$8468)</f>
        <v>10214013</v>
      </c>
      <c r="S2181" s="1" t="n">
        <f aca="false">R2181-Q2181</f>
        <v>-24785987</v>
      </c>
      <c r="T2181" s="2" t="n">
        <f aca="false">Q2181 * 1.03</f>
        <v>36050000</v>
      </c>
      <c r="U2181" s="2" t="n">
        <f aca="false">R2181 * 1.03</f>
        <v>10520433.39</v>
      </c>
      <c r="V2181" s="2" t="n">
        <f aca="false">S2181 * 1.03</f>
        <v>-25529566.61</v>
      </c>
      <c r="W2181" s="1" t="n">
        <f aca="false">R2181/Q2181</f>
        <v>0.291828942857143</v>
      </c>
      <c r="X2181" s="3" t="n">
        <v>1</v>
      </c>
    </row>
    <row r="2182" customFormat="false" ht="15" hidden="false" customHeight="false" outlineLevel="0" collapsed="false">
      <c r="A2182" s="0" t="s">
        <v>13794</v>
      </c>
      <c r="B2182" s="0" t="s">
        <v>13795</v>
      </c>
      <c r="C2182" s="0" t="s">
        <v>13796</v>
      </c>
      <c r="D2182" s="0" t="s">
        <v>9153</v>
      </c>
      <c r="E2182" s="0" t="n">
        <v>6.6</v>
      </c>
      <c r="F2182" s="0" t="n">
        <v>59</v>
      </c>
      <c r="G2182" s="5" t="n">
        <v>42171</v>
      </c>
      <c r="H2182" s="0" t="s">
        <v>3677</v>
      </c>
      <c r="I2182" s="0" t="s">
        <v>13797</v>
      </c>
      <c r="J2182" s="6" t="n">
        <v>83250</v>
      </c>
      <c r="K2182" s="0" t="s">
        <v>6307</v>
      </c>
      <c r="L2182" s="5" t="n">
        <v>42076</v>
      </c>
      <c r="M2182" s="0" t="s">
        <v>552</v>
      </c>
      <c r="N2182" s="0" t="s">
        <v>562</v>
      </c>
      <c r="O2182" s="0" t="s">
        <v>28</v>
      </c>
      <c r="P2182" s="0" t="s">
        <v>13798</v>
      </c>
      <c r="Q2182" s="0" t="n">
        <f aca="false">LOOKUP(A2182,'budget_gross.tsv'!A$2:A$8468,'budget_gross.tsv'!B$2:B$8468)</f>
        <v>50000000</v>
      </c>
      <c r="R2182" s="0" t="n">
        <f aca="false">LOOKUP(A2182,'budget_gross.tsv'!A$2:A$8468,'budget_gross.tsv'!C$2:C$8468)</f>
        <v>26442251</v>
      </c>
      <c r="S2182" s="1" t="n">
        <f aca="false">R2182-Q2182</f>
        <v>-23557749</v>
      </c>
      <c r="T2182" s="2" t="n">
        <f aca="false">Q2182 * 1.03</f>
        <v>51500000</v>
      </c>
      <c r="U2182" s="2" t="n">
        <f aca="false">R2182 * 1.03</f>
        <v>27235518.53</v>
      </c>
      <c r="V2182" s="2" t="n">
        <f aca="false">S2182 * 1.03</f>
        <v>-24264481.47</v>
      </c>
      <c r="W2182" s="1" t="n">
        <f aca="false">R2182/Q2182</f>
        <v>0.52884502</v>
      </c>
      <c r="X2182" s="3" t="n">
        <v>1</v>
      </c>
    </row>
    <row r="2183" customFormat="false" ht="15" hidden="false" customHeight="false" outlineLevel="0" collapsed="false">
      <c r="A2183" s="0" t="s">
        <v>13799</v>
      </c>
      <c r="B2183" s="0" t="s">
        <v>13800</v>
      </c>
      <c r="C2183" s="0" t="s">
        <v>13801</v>
      </c>
      <c r="D2183" s="0" t="s">
        <v>9153</v>
      </c>
      <c r="E2183" s="0" t="n">
        <v>5.8</v>
      </c>
      <c r="F2183" s="0" t="n">
        <v>39</v>
      </c>
      <c r="G2183" s="5" t="n">
        <v>42185</v>
      </c>
      <c r="H2183" s="0" t="s">
        <v>3410</v>
      </c>
      <c r="I2183" s="0" t="s">
        <v>13802</v>
      </c>
      <c r="J2183" s="6" t="n">
        <v>31118</v>
      </c>
      <c r="K2183" s="0" t="s">
        <v>5487</v>
      </c>
      <c r="L2183" s="5" t="n">
        <v>42083</v>
      </c>
      <c r="M2183" s="0" t="s">
        <v>831</v>
      </c>
      <c r="N2183" s="0" t="s">
        <v>562</v>
      </c>
      <c r="O2183" s="0" t="s">
        <v>90</v>
      </c>
      <c r="P2183" s="0" t="s">
        <v>13803</v>
      </c>
      <c r="Q2183" s="0" t="n">
        <f aca="false">LOOKUP(A2183,'budget_gross.tsv'!A$2:A$8468,'budget_gross.tsv'!B$2:B$8468)</f>
        <v>40000000</v>
      </c>
      <c r="R2183" s="0" t="n">
        <f aca="false">LOOKUP(A2183,'budget_gross.tsv'!A$2:A$8468,'budget_gross.tsv'!C$2:C$8468)</f>
        <v>10640645</v>
      </c>
      <c r="S2183" s="1" t="n">
        <f aca="false">R2183-Q2183</f>
        <v>-29359355</v>
      </c>
      <c r="T2183" s="2" t="n">
        <f aca="false">Q2183 * 1.03</f>
        <v>41200000</v>
      </c>
      <c r="U2183" s="2" t="n">
        <f aca="false">R2183 * 1.03</f>
        <v>10959864.35</v>
      </c>
      <c r="V2183" s="2" t="n">
        <f aca="false">S2183 * 1.03</f>
        <v>-30240135.65</v>
      </c>
      <c r="W2183" s="1" t="n">
        <f aca="false">R2183/Q2183</f>
        <v>0.266016125</v>
      </c>
      <c r="X2183" s="3" t="n">
        <v>1</v>
      </c>
    </row>
    <row r="2184" customFormat="false" ht="15" hidden="false" customHeight="false" outlineLevel="0" collapsed="false">
      <c r="A2184" s="0" t="s">
        <v>13804</v>
      </c>
      <c r="B2184" s="0" t="s">
        <v>13805</v>
      </c>
      <c r="C2184" s="0" t="s">
        <v>13806</v>
      </c>
      <c r="D2184" s="0" t="s">
        <v>9153</v>
      </c>
      <c r="E2184" s="0" t="n">
        <v>6.9</v>
      </c>
      <c r="F2184" s="0" t="n">
        <v>83</v>
      </c>
      <c r="G2184" s="5" t="n">
        <v>42199</v>
      </c>
      <c r="H2184" s="0" t="s">
        <v>7411</v>
      </c>
      <c r="I2184" s="0" t="s">
        <v>13807</v>
      </c>
      <c r="J2184" s="6" t="n">
        <v>138278</v>
      </c>
      <c r="K2184" s="0" t="s">
        <v>13808</v>
      </c>
      <c r="L2184" s="5" t="n">
        <v>42090</v>
      </c>
      <c r="M2184" s="0" t="s">
        <v>249</v>
      </c>
      <c r="N2184" s="0" t="s">
        <v>4412</v>
      </c>
      <c r="O2184" s="0" t="s">
        <v>13809</v>
      </c>
      <c r="P2184" s="0" t="s">
        <v>13810</v>
      </c>
      <c r="Q2184" s="0" t="n">
        <f aca="false">LOOKUP(A2184,'budget_gross.tsv'!A$2:A$8468,'budget_gross.tsv'!B$2:B$8468)</f>
        <v>2000000</v>
      </c>
      <c r="R2184" s="0" t="n">
        <f aca="false">LOOKUP(A2184,'budget_gross.tsv'!A$2:A$8468,'budget_gross.tsv'!C$2:C$8468)</f>
        <v>14673301</v>
      </c>
      <c r="S2184" s="1" t="n">
        <f aca="false">R2184-Q2184</f>
        <v>12673301</v>
      </c>
      <c r="T2184" s="2" t="n">
        <f aca="false">Q2184 * 1.03</f>
        <v>2060000</v>
      </c>
      <c r="U2184" s="2" t="n">
        <f aca="false">R2184 * 1.03</f>
        <v>15113500.03</v>
      </c>
      <c r="V2184" s="2" t="n">
        <f aca="false">S2184 * 1.03</f>
        <v>13053500.03</v>
      </c>
      <c r="W2184" s="1" t="n">
        <f aca="false">R2184/Q2184</f>
        <v>7.3366505</v>
      </c>
      <c r="X2184" s="3" t="n">
        <v>4</v>
      </c>
    </row>
    <row r="2185" customFormat="false" ht="15" hidden="false" customHeight="false" outlineLevel="0" collapsed="false">
      <c r="A2185" s="0" t="s">
        <v>13811</v>
      </c>
      <c r="B2185" s="0" t="s">
        <v>13812</v>
      </c>
      <c r="C2185" s="0" t="s">
        <v>13813</v>
      </c>
      <c r="D2185" s="0" t="s">
        <v>9153</v>
      </c>
      <c r="E2185" s="0" t="n">
        <v>6</v>
      </c>
      <c r="F2185" s="0" t="n">
        <v>34</v>
      </c>
      <c r="G2185" s="5" t="n">
        <v>42185</v>
      </c>
      <c r="H2185" s="0" t="s">
        <v>2273</v>
      </c>
      <c r="I2185" s="0" t="s">
        <v>13814</v>
      </c>
      <c r="J2185" s="6" t="n">
        <v>95593</v>
      </c>
      <c r="K2185" s="0" t="s">
        <v>13815</v>
      </c>
      <c r="L2185" s="5" t="n">
        <v>42090</v>
      </c>
      <c r="M2185" s="0" t="s">
        <v>249</v>
      </c>
      <c r="N2185" s="0" t="s">
        <v>657</v>
      </c>
      <c r="O2185" s="0" t="s">
        <v>90</v>
      </c>
      <c r="P2185" s="0" t="s">
        <v>13816</v>
      </c>
      <c r="Q2185" s="0" t="n">
        <f aca="false">LOOKUP(A2185,'budget_gross.tsv'!A$2:A$8468,'budget_gross.tsv'!B$2:B$8468)</f>
        <v>40000000</v>
      </c>
      <c r="R2185" s="0" t="n">
        <f aca="false">LOOKUP(A2185,'budget_gross.tsv'!A$2:A$8468,'budget_gross.tsv'!C$2:C$8468)</f>
        <v>90411453</v>
      </c>
      <c r="S2185" s="1" t="n">
        <f aca="false">R2185-Q2185</f>
        <v>50411453</v>
      </c>
      <c r="T2185" s="2" t="n">
        <f aca="false">Q2185 * 1.03</f>
        <v>41200000</v>
      </c>
      <c r="U2185" s="2" t="n">
        <f aca="false">R2185 * 1.03</f>
        <v>93123796.59</v>
      </c>
      <c r="V2185" s="2" t="n">
        <f aca="false">S2185 * 1.03</f>
        <v>51923796.59</v>
      </c>
      <c r="W2185" s="1" t="n">
        <f aca="false">R2185/Q2185</f>
        <v>2.260286325</v>
      </c>
      <c r="X2185" s="3" t="n">
        <v>3</v>
      </c>
    </row>
    <row r="2186" customFormat="false" ht="15" hidden="false" customHeight="false" outlineLevel="0" collapsed="false">
      <c r="A2186" s="0" t="s">
        <v>13817</v>
      </c>
      <c r="B2186" s="0" t="s">
        <v>13818</v>
      </c>
      <c r="C2186" s="0" t="s">
        <v>13819</v>
      </c>
      <c r="D2186" s="0" t="s">
        <v>9153</v>
      </c>
      <c r="E2186" s="0" t="n">
        <v>7</v>
      </c>
      <c r="F2186" s="0" t="n">
        <v>58</v>
      </c>
      <c r="G2186" s="5" t="n">
        <v>42185</v>
      </c>
      <c r="H2186" s="0" t="s">
        <v>13820</v>
      </c>
      <c r="I2186" s="0" t="s">
        <v>13821</v>
      </c>
      <c r="J2186" s="6" t="n">
        <v>23740</v>
      </c>
      <c r="K2186" s="0" t="s">
        <v>13822</v>
      </c>
      <c r="L2186" s="5" t="n">
        <v>42104</v>
      </c>
      <c r="M2186" s="0" t="s">
        <v>232</v>
      </c>
      <c r="N2186" s="0" t="s">
        <v>1503</v>
      </c>
      <c r="O2186" s="0" t="s">
        <v>5530</v>
      </c>
      <c r="P2186" s="0" t="s">
        <v>13823</v>
      </c>
      <c r="Q2186" s="0" t="n">
        <f aca="false">LOOKUP(A2186,'budget_gross.tsv'!A$2:A$8468,'budget_gross.tsv'!B$2:B$8468)</f>
        <v>10000000</v>
      </c>
      <c r="R2186" s="0" t="n">
        <f aca="false">LOOKUP(A2186,'budget_gross.tsv'!A$2:A$8468,'budget_gross.tsv'!C$2:C$8468)</f>
        <v>5348317</v>
      </c>
      <c r="S2186" s="1" t="n">
        <f aca="false">R2186-Q2186</f>
        <v>-4651683</v>
      </c>
      <c r="T2186" s="2" t="n">
        <f aca="false">Q2186 * 1.03</f>
        <v>10300000</v>
      </c>
      <c r="U2186" s="2" t="n">
        <f aca="false">R2186 * 1.03</f>
        <v>5508766.51</v>
      </c>
      <c r="V2186" s="2" t="n">
        <f aca="false">S2186 * 1.03</f>
        <v>-4791233.49</v>
      </c>
      <c r="W2186" s="1" t="n">
        <f aca="false">R2186/Q2186</f>
        <v>0.5348317</v>
      </c>
      <c r="X2186" s="3" t="n">
        <v>1</v>
      </c>
    </row>
    <row r="2187" customFormat="false" ht="15" hidden="false" customHeight="false" outlineLevel="0" collapsed="false">
      <c r="A2187" s="0" t="s">
        <v>13824</v>
      </c>
      <c r="B2187" s="0" t="s">
        <v>13825</v>
      </c>
      <c r="C2187" s="0" t="s">
        <v>13826</v>
      </c>
      <c r="D2187" s="0" t="s">
        <v>9153</v>
      </c>
      <c r="E2187" s="0" t="n">
        <v>5.8</v>
      </c>
      <c r="F2187" s="0" t="n">
        <v>42</v>
      </c>
      <c r="G2187" s="5" t="n">
        <v>42129</v>
      </c>
      <c r="H2187" s="0" t="s">
        <v>2273</v>
      </c>
      <c r="I2187" s="0" t="s">
        <v>13827</v>
      </c>
      <c r="J2187" s="6" t="n">
        <v>13235</v>
      </c>
      <c r="K2187" s="0" t="s">
        <v>13828</v>
      </c>
      <c r="L2187" s="5" t="n">
        <v>42104</v>
      </c>
      <c r="M2187" s="0" t="s">
        <v>486</v>
      </c>
      <c r="N2187" s="0" t="s">
        <v>5788</v>
      </c>
      <c r="O2187" s="0" t="s">
        <v>1585</v>
      </c>
      <c r="P2187" s="0" t="s">
        <v>13829</v>
      </c>
      <c r="Q2187" s="0" t="n">
        <f aca="false">LOOKUP(A2187,'budget_gross.tsv'!A$2:A$8468,'budget_gross.tsv'!B$2:B$8468)</f>
        <v>2000000</v>
      </c>
      <c r="R2187" s="0" t="n">
        <f aca="false">LOOKUP(A2187,'budget_gross.tsv'!A$2:A$8468,'budget_gross.tsv'!C$2:C$8468)</f>
        <v>43282</v>
      </c>
      <c r="S2187" s="1" t="n">
        <f aca="false">R2187-Q2187</f>
        <v>-1956718</v>
      </c>
      <c r="T2187" s="2" t="n">
        <f aca="false">Q2187 * 1.03</f>
        <v>2060000</v>
      </c>
      <c r="U2187" s="2" t="n">
        <f aca="false">R2187 * 1.03</f>
        <v>44580.46</v>
      </c>
      <c r="V2187" s="2" t="n">
        <f aca="false">S2187 * 1.03</f>
        <v>-2015419.54</v>
      </c>
      <c r="W2187" s="1" t="n">
        <f aca="false">R2187/Q2187</f>
        <v>0.021641</v>
      </c>
      <c r="X2187" s="3" t="n">
        <v>1</v>
      </c>
    </row>
    <row r="2188" customFormat="false" ht="15" hidden="false" customHeight="false" outlineLevel="0" collapsed="false">
      <c r="A2188" s="0" t="s">
        <v>13830</v>
      </c>
      <c r="B2188" s="0" t="s">
        <v>13831</v>
      </c>
      <c r="C2188" s="0" t="s">
        <v>13832</v>
      </c>
      <c r="D2188" s="0" t="s">
        <v>9153</v>
      </c>
      <c r="E2188" s="0" t="n">
        <v>6.9</v>
      </c>
      <c r="F2188" s="0" t="n">
        <v>72</v>
      </c>
      <c r="G2188" s="5" t="n">
        <v>42192</v>
      </c>
      <c r="H2188" s="0" t="s">
        <v>13033</v>
      </c>
      <c r="I2188" s="0" t="s">
        <v>13833</v>
      </c>
      <c r="J2188" s="6" t="n">
        <v>32002</v>
      </c>
      <c r="K2188" s="0" t="s">
        <v>13834</v>
      </c>
      <c r="L2188" s="5" t="n">
        <v>42110</v>
      </c>
      <c r="M2188" s="0" t="s">
        <v>70</v>
      </c>
      <c r="N2188" s="0" t="s">
        <v>13835</v>
      </c>
      <c r="O2188" s="0" t="s">
        <v>12824</v>
      </c>
      <c r="P2188" s="0" t="s">
        <v>13836</v>
      </c>
      <c r="Q2188" s="0" t="n">
        <f aca="false">LOOKUP(A2188,'budget_gross.tsv'!A$2:A$8468,'budget_gross.tsv'!B$2:B$8468)</f>
        <v>2000000</v>
      </c>
      <c r="R2188" s="0" t="n">
        <f aca="false">LOOKUP(A2188,'budget_gross.tsv'!A$2:A$8468,'budget_gross.tsv'!C$2:C$8468)</f>
        <v>229094</v>
      </c>
      <c r="S2188" s="1" t="n">
        <f aca="false">R2188-Q2188</f>
        <v>-1770906</v>
      </c>
      <c r="T2188" s="2" t="n">
        <f aca="false">Q2188 * 1.03</f>
        <v>2060000</v>
      </c>
      <c r="U2188" s="2" t="n">
        <f aca="false">R2188 * 1.03</f>
        <v>235966.82</v>
      </c>
      <c r="V2188" s="2" t="n">
        <f aca="false">S2188 * 1.03</f>
        <v>-1824033.18</v>
      </c>
      <c r="W2188" s="1" t="n">
        <f aca="false">R2188/Q2188</f>
        <v>0.114547</v>
      </c>
      <c r="X2188" s="3" t="n">
        <v>1</v>
      </c>
    </row>
    <row r="2189" customFormat="false" ht="15" hidden="false" customHeight="false" outlineLevel="0" collapsed="false">
      <c r="A2189" s="0" t="s">
        <v>13837</v>
      </c>
      <c r="B2189" s="0" t="s">
        <v>13838</v>
      </c>
      <c r="C2189" s="0" t="s">
        <v>13839</v>
      </c>
      <c r="D2189" s="0" t="s">
        <v>9153</v>
      </c>
      <c r="E2189" s="0" t="n">
        <v>5.6</v>
      </c>
      <c r="F2189" s="0" t="n">
        <v>59</v>
      </c>
      <c r="G2189" s="5" t="n">
        <v>42227</v>
      </c>
      <c r="H2189" s="0" t="s">
        <v>86</v>
      </c>
      <c r="I2189" s="0" t="s">
        <v>13840</v>
      </c>
      <c r="J2189" s="6" t="n">
        <v>50796</v>
      </c>
      <c r="K2189" s="0" t="s">
        <v>13841</v>
      </c>
      <c r="L2189" s="5" t="n">
        <v>42111</v>
      </c>
      <c r="M2189" s="0" t="s">
        <v>79</v>
      </c>
      <c r="N2189" s="0" t="s">
        <v>4642</v>
      </c>
      <c r="O2189" s="0" t="s">
        <v>1108</v>
      </c>
      <c r="P2189" s="0" t="s">
        <v>13842</v>
      </c>
      <c r="Q2189" s="0" t="n">
        <f aca="false">LOOKUP(A2189,'budget_gross.tsv'!A$2:A$8468,'budget_gross.tsv'!B$2:B$8468)</f>
        <v>1000000</v>
      </c>
      <c r="R2189" s="0" t="n">
        <f aca="false">LOOKUP(A2189,'budget_gross.tsv'!A$2:A$8468,'budget_gross.tsv'!C$2:C$8468)</f>
        <v>31537320</v>
      </c>
      <c r="S2189" s="1" t="n">
        <f aca="false">R2189-Q2189</f>
        <v>30537320</v>
      </c>
      <c r="T2189" s="2" t="n">
        <f aca="false">Q2189 * 1.03</f>
        <v>1030000</v>
      </c>
      <c r="U2189" s="2" t="n">
        <f aca="false">R2189 * 1.03</f>
        <v>32483439.6</v>
      </c>
      <c r="V2189" s="2" t="n">
        <f aca="false">S2189 * 1.03</f>
        <v>31453439.6</v>
      </c>
      <c r="W2189" s="1" t="n">
        <f aca="false">R2189/Q2189</f>
        <v>31.53732</v>
      </c>
      <c r="X2189" s="3" t="n">
        <v>4</v>
      </c>
    </row>
    <row r="2190" customFormat="false" ht="15" hidden="false" customHeight="false" outlineLevel="0" collapsed="false">
      <c r="A2190" s="0" t="s">
        <v>13843</v>
      </c>
      <c r="B2190" s="0" t="s">
        <v>13844</v>
      </c>
      <c r="C2190" s="0" t="s">
        <v>13845</v>
      </c>
      <c r="D2190" s="0" t="s">
        <v>9153</v>
      </c>
      <c r="E2190" s="0" t="n">
        <v>6.3</v>
      </c>
      <c r="F2190" s="0" t="n">
        <v>77</v>
      </c>
      <c r="G2190" s="5" t="n">
        <v>42185</v>
      </c>
      <c r="H2190" s="0" t="s">
        <v>13033</v>
      </c>
      <c r="I2190" s="0" t="s">
        <v>13846</v>
      </c>
      <c r="J2190" s="6" t="n">
        <v>34084</v>
      </c>
      <c r="K2190" s="0" t="s">
        <v>13847</v>
      </c>
      <c r="L2190" s="5" t="n">
        <v>42111</v>
      </c>
      <c r="M2190" s="0" t="s">
        <v>42</v>
      </c>
      <c r="N2190" s="0" t="s">
        <v>9663</v>
      </c>
      <c r="O2190" s="0" t="s">
        <v>1167</v>
      </c>
      <c r="P2190" s="0" t="s">
        <v>13848</v>
      </c>
      <c r="Q2190" s="0" t="n">
        <f aca="false">LOOKUP(A2190,'budget_gross.tsv'!A$2:A$8468,'budget_gross.tsv'!B$2:B$8468)</f>
        <v>10000000</v>
      </c>
      <c r="R2190" s="0" t="n">
        <f aca="false">LOOKUP(A2190,'budget_gross.tsv'!A$2:A$8468,'budget_gross.tsv'!C$2:C$8468)</f>
        <v>7574066</v>
      </c>
      <c r="S2190" s="1" t="n">
        <f aca="false">R2190-Q2190</f>
        <v>-2425934</v>
      </c>
      <c r="T2190" s="2" t="n">
        <f aca="false">Q2190 * 1.03</f>
        <v>10300000</v>
      </c>
      <c r="U2190" s="2" t="n">
        <f aca="false">R2190 * 1.03</f>
        <v>7801287.98</v>
      </c>
      <c r="V2190" s="2" t="n">
        <f aca="false">S2190 * 1.03</f>
        <v>-2498712.02</v>
      </c>
      <c r="W2190" s="1" t="n">
        <f aca="false">R2190/Q2190</f>
        <v>0.7574066</v>
      </c>
      <c r="X2190" s="3" t="n">
        <v>1</v>
      </c>
    </row>
    <row r="2191" customFormat="false" ht="15" hidden="false" customHeight="false" outlineLevel="0" collapsed="false">
      <c r="A2191" s="0" t="s">
        <v>13849</v>
      </c>
      <c r="B2191" s="0" t="s">
        <v>13850</v>
      </c>
      <c r="C2191" s="0" t="s">
        <v>13851</v>
      </c>
      <c r="D2191" s="0" t="s">
        <v>9153</v>
      </c>
      <c r="E2191" s="0" t="n">
        <v>6.5</v>
      </c>
      <c r="F2191" s="0" t="n">
        <v>41</v>
      </c>
      <c r="G2191" s="5" t="n">
        <v>42220</v>
      </c>
      <c r="H2191" s="0" t="s">
        <v>2377</v>
      </c>
      <c r="I2191" s="0" t="s">
        <v>13852</v>
      </c>
      <c r="J2191" s="6" t="n">
        <v>47756</v>
      </c>
      <c r="K2191" s="0" t="s">
        <v>12200</v>
      </c>
      <c r="L2191" s="5" t="n">
        <v>42111</v>
      </c>
      <c r="M2191" s="0" t="s">
        <v>705</v>
      </c>
      <c r="N2191" s="0" t="s">
        <v>4949</v>
      </c>
      <c r="O2191" s="0" t="s">
        <v>90</v>
      </c>
      <c r="P2191" s="0" t="s">
        <v>13853</v>
      </c>
      <c r="Q2191" s="0" t="n">
        <f aca="false">LOOKUP(A2191,'budget_gross.tsv'!A$2:A$8468,'budget_gross.tsv'!B$2:B$8468)</f>
        <v>50000000</v>
      </c>
      <c r="R2191" s="0" t="n">
        <f aca="false">LOOKUP(A2191,'budget_gross.tsv'!A$2:A$8468,'budget_gross.tsv'!C$2:C$8468)</f>
        <v>1206135</v>
      </c>
      <c r="S2191" s="1" t="n">
        <f aca="false">R2191-Q2191</f>
        <v>-48793865</v>
      </c>
      <c r="T2191" s="2" t="n">
        <f aca="false">Q2191 * 1.03</f>
        <v>51500000</v>
      </c>
      <c r="U2191" s="2" t="n">
        <f aca="false">R2191 * 1.03</f>
        <v>1242319.05</v>
      </c>
      <c r="V2191" s="2" t="n">
        <f aca="false">S2191 * 1.03</f>
        <v>-50257680.95</v>
      </c>
      <c r="W2191" s="1" t="n">
        <f aca="false">R2191/Q2191</f>
        <v>0.0241227</v>
      </c>
      <c r="X2191" s="3" t="n">
        <v>1</v>
      </c>
    </row>
    <row r="2192" customFormat="false" ht="15" hidden="false" customHeight="false" outlineLevel="0" collapsed="false">
      <c r="A2192" s="0" t="s">
        <v>13854</v>
      </c>
      <c r="B2192" s="0" t="s">
        <v>13855</v>
      </c>
      <c r="C2192" s="0" t="s">
        <v>13856</v>
      </c>
      <c r="D2192" s="0" t="s">
        <v>9153</v>
      </c>
      <c r="E2192" s="0" t="n">
        <v>5.7</v>
      </c>
      <c r="F2192" s="0" t="n">
        <v>39</v>
      </c>
      <c r="G2192" s="5" t="n">
        <v>42233</v>
      </c>
      <c r="H2192" s="0" t="s">
        <v>10048</v>
      </c>
      <c r="I2192" s="0" t="s">
        <v>13857</v>
      </c>
      <c r="J2192" s="6" t="n">
        <v>5922</v>
      </c>
      <c r="K2192" s="0" t="s">
        <v>13858</v>
      </c>
      <c r="L2192" s="5" t="n">
        <v>42117</v>
      </c>
      <c r="M2192" s="0" t="s">
        <v>214</v>
      </c>
      <c r="N2192" s="0" t="s">
        <v>817</v>
      </c>
      <c r="O2192" s="0" t="s">
        <v>28</v>
      </c>
      <c r="P2192" s="0" t="s">
        <v>13859</v>
      </c>
      <c r="Q2192" s="0" t="n">
        <f aca="false">LOOKUP(A2192,'budget_gross.tsv'!A$2:A$8468,'budget_gross.tsv'!B$2:B$8468)</f>
        <v>9000000</v>
      </c>
      <c r="R2192" s="0" t="n">
        <f aca="false">LOOKUP(A2192,'budget_gross.tsv'!A$2:A$8468,'budget_gross.tsv'!C$2:C$8468)</f>
        <v>1242</v>
      </c>
      <c r="S2192" s="1" t="n">
        <f aca="false">R2192-Q2192</f>
        <v>-8998758</v>
      </c>
      <c r="T2192" s="2" t="n">
        <f aca="false">Q2192 * 1.03</f>
        <v>9270000</v>
      </c>
      <c r="U2192" s="2" t="n">
        <f aca="false">R2192 * 1.03</f>
        <v>1279.26</v>
      </c>
      <c r="V2192" s="2" t="n">
        <f aca="false">S2192 * 1.03</f>
        <v>-9268720.74</v>
      </c>
      <c r="W2192" s="1" t="n">
        <f aca="false">R2192/Q2192</f>
        <v>0.000138</v>
      </c>
      <c r="X2192" s="3" t="n">
        <v>1</v>
      </c>
    </row>
    <row r="2193" customFormat="false" ht="15" hidden="false" customHeight="false" outlineLevel="0" collapsed="false">
      <c r="A2193" s="0" t="s">
        <v>13860</v>
      </c>
      <c r="B2193" s="0" t="s">
        <v>13861</v>
      </c>
      <c r="C2193" s="0" t="s">
        <v>13862</v>
      </c>
      <c r="D2193" s="0" t="s">
        <v>9153</v>
      </c>
      <c r="E2193" s="0" t="n">
        <v>7.7</v>
      </c>
      <c r="F2193" s="0" t="n">
        <v>78</v>
      </c>
      <c r="G2193" s="5" t="n">
        <v>42199</v>
      </c>
      <c r="H2193" s="0" t="s">
        <v>12784</v>
      </c>
      <c r="I2193" s="0" t="s">
        <v>13863</v>
      </c>
      <c r="J2193" s="6" t="n">
        <v>340875</v>
      </c>
      <c r="K2193" s="0" t="s">
        <v>13864</v>
      </c>
      <c r="L2193" s="5" t="n">
        <v>42118</v>
      </c>
      <c r="M2193" s="0" t="s">
        <v>2069</v>
      </c>
      <c r="N2193" s="0" t="s">
        <v>5268</v>
      </c>
      <c r="O2193" s="0" t="s">
        <v>13865</v>
      </c>
      <c r="P2193" s="0" t="s">
        <v>13866</v>
      </c>
      <c r="Q2193" s="0" t="n">
        <f aca="false">LOOKUP(A2193,'budget_gross.tsv'!A$2:A$8468,'budget_gross.tsv'!B$2:B$8468)</f>
        <v>15000000</v>
      </c>
      <c r="R2193" s="0" t="n">
        <f aca="false">LOOKUP(A2193,'budget_gross.tsv'!A$2:A$8468,'budget_gross.tsv'!C$2:C$8468)</f>
        <v>25442958</v>
      </c>
      <c r="S2193" s="1" t="n">
        <f aca="false">R2193-Q2193</f>
        <v>10442958</v>
      </c>
      <c r="T2193" s="2" t="n">
        <f aca="false">Q2193 * 1.03</f>
        <v>15450000</v>
      </c>
      <c r="U2193" s="2" t="n">
        <f aca="false">R2193 * 1.03</f>
        <v>26206246.74</v>
      </c>
      <c r="V2193" s="2" t="n">
        <f aca="false">S2193 * 1.03</f>
        <v>10756246.74</v>
      </c>
      <c r="W2193" s="1" t="n">
        <f aca="false">R2193/Q2193</f>
        <v>1.6961972</v>
      </c>
      <c r="X2193" s="3" t="n">
        <v>2</v>
      </c>
    </row>
    <row r="2194" customFormat="false" ht="15" hidden="false" customHeight="false" outlineLevel="0" collapsed="false">
      <c r="A2194" s="0" t="s">
        <v>13867</v>
      </c>
      <c r="B2194" s="0" t="s">
        <v>13868</v>
      </c>
      <c r="C2194" s="0" t="s">
        <v>13869</v>
      </c>
      <c r="D2194" s="0" t="s">
        <v>9153</v>
      </c>
      <c r="E2194" s="0" t="n">
        <v>6.9</v>
      </c>
      <c r="F2194" s="0" t="s">
        <v>28</v>
      </c>
      <c r="G2194" s="0" t="s">
        <v>28</v>
      </c>
      <c r="H2194" s="0" t="s">
        <v>255</v>
      </c>
      <c r="I2194" s="0" t="s">
        <v>13870</v>
      </c>
      <c r="J2194" s="6" t="n">
        <v>1191</v>
      </c>
      <c r="K2194" s="0" t="s">
        <v>13871</v>
      </c>
      <c r="L2194" s="5" t="n">
        <v>42118</v>
      </c>
      <c r="M2194" s="0" t="s">
        <v>223</v>
      </c>
      <c r="N2194" s="0" t="s">
        <v>446</v>
      </c>
      <c r="O2194" s="0" t="s">
        <v>290</v>
      </c>
      <c r="P2194" s="0" t="s">
        <v>13872</v>
      </c>
      <c r="Q2194" s="0" t="n">
        <f aca="false">LOOKUP(A2194,'budget_gross.tsv'!A$2:A$8468,'budget_gross.tsv'!B$2:B$8468)</f>
        <v>1900000</v>
      </c>
      <c r="R2194" s="0" t="n">
        <f aca="false">LOOKUP(A2194,'budget_gross.tsv'!A$2:A$8468,'budget_gross.tsv'!C$2:C$8468)</f>
        <v>444044</v>
      </c>
      <c r="S2194" s="1" t="n">
        <f aca="false">R2194-Q2194</f>
        <v>-1455956</v>
      </c>
      <c r="T2194" s="2" t="n">
        <f aca="false">Q2194 * 1.03</f>
        <v>1957000</v>
      </c>
      <c r="U2194" s="2" t="n">
        <f aca="false">R2194 * 1.03</f>
        <v>457365.32</v>
      </c>
      <c r="V2194" s="2" t="n">
        <f aca="false">S2194 * 1.03</f>
        <v>-1499634.68</v>
      </c>
      <c r="W2194" s="1" t="n">
        <f aca="false">R2194/Q2194</f>
        <v>0.233707368421053</v>
      </c>
      <c r="X2194" s="3" t="n">
        <v>1</v>
      </c>
    </row>
    <row r="2195" customFormat="false" ht="15" hidden="false" customHeight="false" outlineLevel="0" collapsed="false">
      <c r="A2195" s="0" t="s">
        <v>13873</v>
      </c>
      <c r="B2195" s="0" t="s">
        <v>13874</v>
      </c>
      <c r="C2195" s="0" t="s">
        <v>13875</v>
      </c>
      <c r="D2195" s="0" t="s">
        <v>9153</v>
      </c>
      <c r="E2195" s="0" t="n">
        <v>5</v>
      </c>
      <c r="F2195" s="0" t="n">
        <v>55</v>
      </c>
      <c r="G2195" s="5" t="n">
        <v>42248</v>
      </c>
      <c r="H2195" s="0" t="s">
        <v>391</v>
      </c>
      <c r="I2195" s="0" t="s">
        <v>13876</v>
      </c>
      <c r="J2195" s="6" t="n">
        <v>8726</v>
      </c>
      <c r="K2195" s="0" t="s">
        <v>13877</v>
      </c>
      <c r="L2195" s="5" t="n">
        <v>42132</v>
      </c>
      <c r="M2195" s="0" t="s">
        <v>133</v>
      </c>
      <c r="N2195" s="0" t="s">
        <v>356</v>
      </c>
      <c r="O2195" s="0" t="s">
        <v>90</v>
      </c>
      <c r="P2195" s="0" t="s">
        <v>13878</v>
      </c>
      <c r="Q2195" s="0" t="n">
        <f aca="false">LOOKUP(A2195,'budget_gross.tsv'!A$2:A$8468,'budget_gross.tsv'!B$2:B$8468)</f>
        <v>3000000</v>
      </c>
      <c r="R2195" s="0" t="n">
        <f aca="false">LOOKUP(A2195,'budget_gross.tsv'!A$2:A$8468,'budget_gross.tsv'!C$2:C$8468)</f>
        <v>660994</v>
      </c>
      <c r="S2195" s="1" t="n">
        <f aca="false">R2195-Q2195</f>
        <v>-2339006</v>
      </c>
      <c r="T2195" s="2" t="n">
        <f aca="false">Q2195 * 1.03</f>
        <v>3090000</v>
      </c>
      <c r="U2195" s="2" t="n">
        <f aca="false">R2195 * 1.03</f>
        <v>680823.82</v>
      </c>
      <c r="V2195" s="2" t="n">
        <f aca="false">S2195 * 1.03</f>
        <v>-2409176.18</v>
      </c>
      <c r="W2195" s="1" t="n">
        <f aca="false">R2195/Q2195</f>
        <v>0.220331333333333</v>
      </c>
      <c r="X2195" s="3" t="n">
        <v>1</v>
      </c>
    </row>
    <row r="2196" customFormat="false" ht="15" hidden="false" customHeight="false" outlineLevel="0" collapsed="false">
      <c r="A2196" s="0" t="s">
        <v>13879</v>
      </c>
      <c r="B2196" s="0" t="s">
        <v>13880</v>
      </c>
      <c r="C2196" s="0" t="s">
        <v>13881</v>
      </c>
      <c r="D2196" s="0" t="s">
        <v>9153</v>
      </c>
      <c r="E2196" s="0" t="n">
        <v>8.1</v>
      </c>
      <c r="F2196" s="0" t="n">
        <v>90</v>
      </c>
      <c r="G2196" s="5" t="n">
        <v>42248</v>
      </c>
      <c r="H2196" s="0" t="s">
        <v>3677</v>
      </c>
      <c r="I2196" s="0" t="s">
        <v>13882</v>
      </c>
      <c r="J2196" s="6" t="n">
        <v>638510</v>
      </c>
      <c r="K2196" s="0" t="s">
        <v>41</v>
      </c>
      <c r="L2196" s="5" t="n">
        <v>42139</v>
      </c>
      <c r="M2196" s="0" t="s">
        <v>403</v>
      </c>
      <c r="N2196" s="0" t="s">
        <v>1406</v>
      </c>
      <c r="O2196" s="0" t="s">
        <v>13883</v>
      </c>
      <c r="P2196" s="0" t="s">
        <v>13884</v>
      </c>
      <c r="Q2196" s="0" t="n">
        <f aca="false">LOOKUP(A2196,'budget_gross.tsv'!A$2:A$8468,'budget_gross.tsv'!B$2:B$8468)</f>
        <v>150000000</v>
      </c>
      <c r="R2196" s="0" t="n">
        <f aca="false">LOOKUP(A2196,'budget_gross.tsv'!A$2:A$8468,'budget_gross.tsv'!C$2:C$8468)</f>
        <v>153636354</v>
      </c>
      <c r="S2196" s="1" t="n">
        <f aca="false">R2196-Q2196</f>
        <v>3636354</v>
      </c>
      <c r="T2196" s="2" t="n">
        <f aca="false">Q2196 * 1.03</f>
        <v>154500000</v>
      </c>
      <c r="U2196" s="2" t="n">
        <f aca="false">R2196 * 1.03</f>
        <v>158245444.62</v>
      </c>
      <c r="V2196" s="2" t="n">
        <f aca="false">S2196 * 1.03</f>
        <v>3745444.62</v>
      </c>
      <c r="W2196" s="1" t="n">
        <f aca="false">R2196/Q2196</f>
        <v>1.02424236</v>
      </c>
      <c r="X2196" s="3" t="n">
        <v>2</v>
      </c>
    </row>
    <row r="2197" customFormat="false" ht="15" hidden="false" customHeight="false" outlineLevel="0" collapsed="false">
      <c r="A2197" s="0" t="s">
        <v>13885</v>
      </c>
      <c r="B2197" s="0" t="s">
        <v>13886</v>
      </c>
      <c r="C2197" s="0" t="s">
        <v>13887</v>
      </c>
      <c r="D2197" s="0" t="s">
        <v>9153</v>
      </c>
      <c r="E2197" s="0" t="n">
        <v>6.6</v>
      </c>
      <c r="F2197" s="0" t="n">
        <v>38</v>
      </c>
      <c r="G2197" s="5" t="n">
        <v>42276</v>
      </c>
      <c r="H2197" s="0" t="s">
        <v>2273</v>
      </c>
      <c r="I2197" s="0" t="s">
        <v>13888</v>
      </c>
      <c r="J2197" s="6" t="n">
        <v>64622</v>
      </c>
      <c r="K2197" s="0" t="s">
        <v>13889</v>
      </c>
      <c r="L2197" s="5" t="n">
        <v>42158</v>
      </c>
      <c r="M2197" s="0" t="s">
        <v>313</v>
      </c>
      <c r="N2197" s="0" t="s">
        <v>376</v>
      </c>
      <c r="O2197" s="0" t="s">
        <v>28</v>
      </c>
      <c r="P2197" s="0" t="s">
        <v>13890</v>
      </c>
      <c r="Q2197" s="0" t="n">
        <f aca="false">LOOKUP(A2197,'budget_gross.tsv'!A$2:A$8468,'budget_gross.tsv'!B$2:B$8468)</f>
        <v>30000000</v>
      </c>
      <c r="R2197" s="0" t="n">
        <f aca="false">LOOKUP(A2197,'budget_gross.tsv'!A$2:A$8468,'budget_gross.tsv'!C$2:C$8468)</f>
        <v>32361416</v>
      </c>
      <c r="S2197" s="1" t="n">
        <f aca="false">R2197-Q2197</f>
        <v>2361416</v>
      </c>
      <c r="T2197" s="2" t="n">
        <f aca="false">Q2197 * 1.03</f>
        <v>30900000</v>
      </c>
      <c r="U2197" s="2" t="n">
        <f aca="false">R2197 * 1.03</f>
        <v>33332258.48</v>
      </c>
      <c r="V2197" s="2" t="n">
        <f aca="false">S2197 * 1.03</f>
        <v>2432258.48</v>
      </c>
      <c r="W2197" s="1" t="n">
        <f aca="false">R2197/Q2197</f>
        <v>1.07871386666667</v>
      </c>
      <c r="X2197" s="3" t="n">
        <v>2</v>
      </c>
    </row>
    <row r="2198" customFormat="false" ht="15" hidden="false" customHeight="false" outlineLevel="0" collapsed="false">
      <c r="A2198" s="0" t="s">
        <v>13891</v>
      </c>
      <c r="B2198" s="0" t="s">
        <v>13892</v>
      </c>
      <c r="C2198" s="0" t="s">
        <v>13893</v>
      </c>
      <c r="D2198" s="0" t="s">
        <v>9153</v>
      </c>
      <c r="E2198" s="0" t="n">
        <v>7.1</v>
      </c>
      <c r="F2198" s="0" t="n">
        <v>75</v>
      </c>
      <c r="G2198" s="5" t="n">
        <v>42276</v>
      </c>
      <c r="H2198" s="0" t="s">
        <v>95</v>
      </c>
      <c r="I2198" s="0" t="s">
        <v>13894</v>
      </c>
      <c r="J2198" s="6" t="n">
        <v>188160</v>
      </c>
      <c r="K2198" s="0" t="s">
        <v>8670</v>
      </c>
      <c r="L2198" s="5" t="n">
        <v>42160</v>
      </c>
      <c r="M2198" s="0" t="s">
        <v>1192</v>
      </c>
      <c r="N2198" s="0" t="s">
        <v>634</v>
      </c>
      <c r="O2198" s="0" t="s">
        <v>13895</v>
      </c>
      <c r="P2198" s="0" t="s">
        <v>13896</v>
      </c>
      <c r="Q2198" s="0" t="n">
        <f aca="false">LOOKUP(A2198,'budget_gross.tsv'!A$2:A$8468,'budget_gross.tsv'!B$2:B$8468)</f>
        <v>65000000</v>
      </c>
      <c r="R2198" s="0" t="n">
        <f aca="false">LOOKUP(A2198,'budget_gross.tsv'!A$2:A$8468,'budget_gross.tsv'!C$2:C$8468)</f>
        <v>110825712</v>
      </c>
      <c r="S2198" s="1" t="n">
        <f aca="false">R2198-Q2198</f>
        <v>45825712</v>
      </c>
      <c r="T2198" s="2" t="n">
        <f aca="false">Q2198 * 1.03</f>
        <v>66950000</v>
      </c>
      <c r="U2198" s="2" t="n">
        <f aca="false">R2198 * 1.03</f>
        <v>114150483.36</v>
      </c>
      <c r="V2198" s="2" t="n">
        <f aca="false">S2198 * 1.03</f>
        <v>47200483.36</v>
      </c>
      <c r="W2198" s="1" t="n">
        <f aca="false">R2198/Q2198</f>
        <v>1.70501095384615</v>
      </c>
      <c r="X2198" s="3" t="n">
        <v>2</v>
      </c>
    </row>
    <row r="2199" customFormat="false" ht="15" hidden="false" customHeight="false" outlineLevel="0" collapsed="false">
      <c r="A2199" s="0" t="s">
        <v>13897</v>
      </c>
      <c r="B2199" s="0" t="s">
        <v>13898</v>
      </c>
      <c r="C2199" s="0" t="s">
        <v>13899</v>
      </c>
      <c r="D2199" s="0" t="s">
        <v>9153</v>
      </c>
      <c r="E2199" s="0" t="n">
        <v>7.3</v>
      </c>
      <c r="F2199" s="0" t="n">
        <v>72</v>
      </c>
      <c r="G2199" s="5" t="n">
        <v>42290</v>
      </c>
      <c r="H2199" s="0" t="s">
        <v>3410</v>
      </c>
      <c r="I2199" s="0" t="s">
        <v>13900</v>
      </c>
      <c r="J2199" s="6" t="n">
        <v>66553</v>
      </c>
      <c r="K2199" s="0" t="s">
        <v>5929</v>
      </c>
      <c r="L2199" s="5" t="n">
        <v>42174</v>
      </c>
      <c r="M2199" s="0" t="s">
        <v>180</v>
      </c>
      <c r="N2199" s="0" t="s">
        <v>729</v>
      </c>
      <c r="O2199" s="0" t="s">
        <v>13901</v>
      </c>
      <c r="P2199" s="0" t="s">
        <v>13902</v>
      </c>
      <c r="Q2199" s="0" t="n">
        <f aca="false">LOOKUP(A2199,'budget_gross.tsv'!A$2:A$8468,'budget_gross.tsv'!B$2:B$8468)</f>
        <v>7000000</v>
      </c>
      <c r="R2199" s="0" t="n">
        <f aca="false">LOOKUP(A2199,'budget_gross.tsv'!A$2:A$8468,'budget_gross.tsv'!C$2:C$8468)</f>
        <v>17474107</v>
      </c>
      <c r="S2199" s="1" t="n">
        <f aca="false">R2199-Q2199</f>
        <v>10474107</v>
      </c>
      <c r="T2199" s="2" t="n">
        <f aca="false">Q2199 * 1.03</f>
        <v>7210000</v>
      </c>
      <c r="U2199" s="2" t="n">
        <f aca="false">R2199 * 1.03</f>
        <v>17998330.21</v>
      </c>
      <c r="V2199" s="2" t="n">
        <f aca="false">S2199 * 1.03</f>
        <v>10788330.21</v>
      </c>
      <c r="W2199" s="1" t="n">
        <f aca="false">R2199/Q2199</f>
        <v>2.496301</v>
      </c>
      <c r="X2199" s="3" t="n">
        <v>3</v>
      </c>
    </row>
    <row r="2200" customFormat="false" ht="15" hidden="false" customHeight="false" outlineLevel="0" collapsed="false">
      <c r="A2200" s="0" t="s">
        <v>13903</v>
      </c>
      <c r="B2200" s="0" t="s">
        <v>13904</v>
      </c>
      <c r="C2200" s="0" t="s">
        <v>13905</v>
      </c>
      <c r="D2200" s="0" t="s">
        <v>9153</v>
      </c>
      <c r="E2200" s="0" t="n">
        <v>7</v>
      </c>
      <c r="F2200" s="0" t="n">
        <v>64</v>
      </c>
      <c r="G2200" s="5" t="n">
        <v>42374</v>
      </c>
      <c r="H2200" s="0" t="s">
        <v>2987</v>
      </c>
      <c r="I2200" s="0" t="s">
        <v>13906</v>
      </c>
      <c r="J2200" s="6" t="n">
        <v>11718</v>
      </c>
      <c r="K2200" s="0" t="s">
        <v>13907</v>
      </c>
      <c r="L2200" s="5" t="n">
        <v>42174</v>
      </c>
      <c r="M2200" s="0" t="s">
        <v>427</v>
      </c>
      <c r="N2200" s="0" t="s">
        <v>437</v>
      </c>
      <c r="O2200" s="0" t="s">
        <v>13908</v>
      </c>
      <c r="P2200" s="0" t="s">
        <v>13909</v>
      </c>
      <c r="Q2200" s="0" t="n">
        <f aca="false">LOOKUP(A2200,'budget_gross.tsv'!A$2:A$8468,'budget_gross.tsv'!B$2:B$8468)</f>
        <v>6700000</v>
      </c>
      <c r="R2200" s="0" t="n">
        <f aca="false">LOOKUP(A2200,'budget_gross.tsv'!A$2:A$8468,'budget_gross.tsv'!C$2:C$8468)</f>
        <v>1428647</v>
      </c>
      <c r="S2200" s="1" t="n">
        <f aca="false">R2200-Q2200</f>
        <v>-5271353</v>
      </c>
      <c r="T2200" s="2" t="n">
        <f aca="false">Q2200 * 1.03</f>
        <v>6901000</v>
      </c>
      <c r="U2200" s="2" t="n">
        <f aca="false">R2200 * 1.03</f>
        <v>1471506.41</v>
      </c>
      <c r="V2200" s="2" t="n">
        <f aca="false">S2200 * 1.03</f>
        <v>-5429493.59</v>
      </c>
      <c r="W2200" s="1" t="n">
        <f aca="false">R2200/Q2200</f>
        <v>0.213230895522388</v>
      </c>
      <c r="X2200" s="3" t="n">
        <v>1</v>
      </c>
    </row>
    <row r="2201" customFormat="false" ht="15" hidden="false" customHeight="false" outlineLevel="0" collapsed="false">
      <c r="A2201" s="0" t="s">
        <v>13910</v>
      </c>
      <c r="B2201" s="0" t="s">
        <v>13911</v>
      </c>
      <c r="C2201" s="0" t="s">
        <v>13912</v>
      </c>
      <c r="D2201" s="0" t="s">
        <v>9153</v>
      </c>
      <c r="E2201" s="0" t="n">
        <v>6.3</v>
      </c>
      <c r="F2201" s="0" t="n">
        <v>48</v>
      </c>
      <c r="G2201" s="5" t="n">
        <v>42353</v>
      </c>
      <c r="H2201" s="0" t="s">
        <v>86</v>
      </c>
      <c r="I2201" s="0" t="s">
        <v>13913</v>
      </c>
      <c r="J2201" s="6" t="n">
        <v>136961</v>
      </c>
      <c r="K2201" s="0" t="s">
        <v>12425</v>
      </c>
      <c r="L2201" s="5" t="n">
        <v>42181</v>
      </c>
      <c r="M2201" s="0" t="s">
        <v>831</v>
      </c>
      <c r="N2201" s="0" t="s">
        <v>10662</v>
      </c>
      <c r="O2201" s="0" t="s">
        <v>537</v>
      </c>
      <c r="P2201" s="0" t="s">
        <v>13914</v>
      </c>
      <c r="Q2201" s="0" t="n">
        <f aca="false">LOOKUP(A2201,'budget_gross.tsv'!A$2:A$8468,'budget_gross.tsv'!B$2:B$8468)</f>
        <v>68000000</v>
      </c>
      <c r="R2201" s="0" t="n">
        <f aca="false">LOOKUP(A2201,'budget_gross.tsv'!A$2:A$8468,'budget_gross.tsv'!C$2:C$8468)</f>
        <v>81476385</v>
      </c>
      <c r="S2201" s="1" t="n">
        <f aca="false">R2201-Q2201</f>
        <v>13476385</v>
      </c>
      <c r="T2201" s="2" t="n">
        <f aca="false">Q2201 * 1.03</f>
        <v>70040000</v>
      </c>
      <c r="U2201" s="2" t="n">
        <f aca="false">R2201 * 1.03</f>
        <v>83920676.55</v>
      </c>
      <c r="V2201" s="2" t="n">
        <f aca="false">S2201 * 1.03</f>
        <v>13880676.55</v>
      </c>
      <c r="W2201" s="1" t="n">
        <f aca="false">R2201/Q2201</f>
        <v>1.19818213235294</v>
      </c>
      <c r="X2201" s="3" t="n">
        <v>2</v>
      </c>
    </row>
    <row r="2202" customFormat="false" ht="15" hidden="false" customHeight="false" outlineLevel="0" collapsed="false">
      <c r="A2202" s="0" t="s">
        <v>13915</v>
      </c>
      <c r="B2202" s="0" t="s">
        <v>13916</v>
      </c>
      <c r="C2202" s="0" t="s">
        <v>13917</v>
      </c>
      <c r="D2202" s="0" t="s">
        <v>9153</v>
      </c>
      <c r="E2202" s="0" t="n">
        <v>6.6</v>
      </c>
      <c r="F2202" s="0" t="n">
        <v>56</v>
      </c>
      <c r="G2202" s="0" t="s">
        <v>28</v>
      </c>
      <c r="H2202" s="0" t="s">
        <v>7411</v>
      </c>
      <c r="I2202" s="0" t="s">
        <v>13918</v>
      </c>
      <c r="J2202" s="6" t="n">
        <v>16308</v>
      </c>
      <c r="K2202" s="0" t="s">
        <v>13919</v>
      </c>
      <c r="L2202" s="5" t="n">
        <v>42181</v>
      </c>
      <c r="M2202" s="0" t="s">
        <v>403</v>
      </c>
      <c r="N2202" s="0" t="s">
        <v>6406</v>
      </c>
      <c r="O2202" s="0" t="s">
        <v>90</v>
      </c>
      <c r="P2202" s="0" t="s">
        <v>13920</v>
      </c>
      <c r="Q2202" s="0" t="n">
        <f aca="false">LOOKUP(A2202,'budget_gross.tsv'!A$2:A$8468,'budget_gross.tsv'!B$2:B$8468)</f>
        <v>17000000</v>
      </c>
      <c r="R2202" s="0" t="n">
        <f aca="false">LOOKUP(A2202,'budget_gross.tsv'!A$2:A$8468,'budget_gross.tsv'!C$2:C$8468)</f>
        <v>106869</v>
      </c>
      <c r="S2202" s="1" t="n">
        <f aca="false">R2202-Q2202</f>
        <v>-16893131</v>
      </c>
      <c r="T2202" s="2" t="n">
        <f aca="false">Q2202 * 1.03</f>
        <v>17510000</v>
      </c>
      <c r="U2202" s="2" t="n">
        <f aca="false">R2202 * 1.03</f>
        <v>110075.07</v>
      </c>
      <c r="V2202" s="2" t="n">
        <f aca="false">S2202 * 1.03</f>
        <v>-17399924.93</v>
      </c>
      <c r="W2202" s="1" t="n">
        <f aca="false">R2202/Q2202</f>
        <v>0.00628641176470588</v>
      </c>
      <c r="X2202" s="3" t="n">
        <v>1</v>
      </c>
    </row>
    <row r="2203" customFormat="false" ht="15" hidden="false" customHeight="false" outlineLevel="0" collapsed="false">
      <c r="A2203" s="0" t="s">
        <v>13921</v>
      </c>
      <c r="B2203" s="0" t="s">
        <v>13922</v>
      </c>
      <c r="C2203" s="0" t="s">
        <v>13923</v>
      </c>
      <c r="D2203" s="0" t="s">
        <v>9153</v>
      </c>
      <c r="E2203" s="0" t="n">
        <v>5.7</v>
      </c>
      <c r="F2203" s="0" t="n">
        <v>60</v>
      </c>
      <c r="G2203" s="5" t="n">
        <v>42283</v>
      </c>
      <c r="H2203" s="0" t="s">
        <v>2273</v>
      </c>
      <c r="I2203" s="0" t="s">
        <v>13924</v>
      </c>
      <c r="J2203" s="6" t="n">
        <v>42637</v>
      </c>
      <c r="K2203" s="0" t="s">
        <v>13925</v>
      </c>
      <c r="L2203" s="5" t="n">
        <v>42186</v>
      </c>
      <c r="M2203" s="0" t="s">
        <v>831</v>
      </c>
      <c r="N2203" s="0" t="s">
        <v>1503</v>
      </c>
      <c r="O2203" s="0" t="s">
        <v>1058</v>
      </c>
      <c r="P2203" s="0" t="s">
        <v>13926</v>
      </c>
      <c r="Q2203" s="0" t="n">
        <f aca="false">LOOKUP(A2203,'budget_gross.tsv'!A$2:A$8468,'budget_gross.tsv'!B$2:B$8468)</f>
        <v>14800000</v>
      </c>
      <c r="R2203" s="0" t="n">
        <f aca="false">LOOKUP(A2203,'budget_gross.tsv'!A$2:A$8468,'budget_gross.tsv'!C$2:C$8468)</f>
        <v>66013057</v>
      </c>
      <c r="S2203" s="1" t="n">
        <f aca="false">R2203-Q2203</f>
        <v>51213057</v>
      </c>
      <c r="T2203" s="2" t="n">
        <f aca="false">Q2203 * 1.03</f>
        <v>15244000</v>
      </c>
      <c r="U2203" s="2" t="n">
        <f aca="false">R2203 * 1.03</f>
        <v>67993448.71</v>
      </c>
      <c r="V2203" s="2" t="n">
        <f aca="false">S2203 * 1.03</f>
        <v>52749448.71</v>
      </c>
      <c r="W2203" s="1" t="n">
        <f aca="false">R2203/Q2203</f>
        <v>4.46034168918919</v>
      </c>
      <c r="X2203" s="3" t="n">
        <v>4</v>
      </c>
    </row>
    <row r="2204" customFormat="false" ht="15" hidden="false" customHeight="false" outlineLevel="0" collapsed="false">
      <c r="A2204" s="0" t="s">
        <v>13927</v>
      </c>
      <c r="B2204" s="0" t="s">
        <v>13928</v>
      </c>
      <c r="C2204" s="0" t="s">
        <v>13929</v>
      </c>
      <c r="D2204" s="0" t="s">
        <v>9153</v>
      </c>
      <c r="E2204" s="0" t="n">
        <v>4.2</v>
      </c>
      <c r="F2204" s="0" t="n">
        <v>30</v>
      </c>
      <c r="G2204" s="5" t="n">
        <v>42290</v>
      </c>
      <c r="H2204" s="0" t="s">
        <v>2187</v>
      </c>
      <c r="I2204" s="0" t="s">
        <v>13930</v>
      </c>
      <c r="J2204" s="6" t="n">
        <v>15549</v>
      </c>
      <c r="K2204" s="0" t="s">
        <v>13931</v>
      </c>
      <c r="L2204" s="5" t="n">
        <v>42195</v>
      </c>
      <c r="M2204" s="0" t="s">
        <v>142</v>
      </c>
      <c r="N2204" s="0" t="s">
        <v>4788</v>
      </c>
      <c r="O2204" s="0" t="s">
        <v>90</v>
      </c>
      <c r="P2204" s="0" t="s">
        <v>13932</v>
      </c>
      <c r="Q2204" s="0" t="n">
        <f aca="false">LOOKUP(A2204,'budget_gross.tsv'!A$2:A$8468,'budget_gross.tsv'!B$2:B$8468)</f>
        <v>100000</v>
      </c>
      <c r="R2204" s="0" t="n">
        <f aca="false">LOOKUP(A2204,'budget_gross.tsv'!A$2:A$8468,'budget_gross.tsv'!C$2:C$8468)</f>
        <v>22757819</v>
      </c>
      <c r="S2204" s="1" t="n">
        <f aca="false">R2204-Q2204</f>
        <v>22657819</v>
      </c>
      <c r="T2204" s="2" t="n">
        <f aca="false">Q2204 * 1.03</f>
        <v>103000</v>
      </c>
      <c r="U2204" s="2" t="n">
        <f aca="false">R2204 * 1.03</f>
        <v>23440553.57</v>
      </c>
      <c r="V2204" s="2" t="n">
        <f aca="false">S2204 * 1.03</f>
        <v>23337553.57</v>
      </c>
      <c r="W2204" s="1" t="n">
        <f aca="false">R2204/Q2204</f>
        <v>227.57819</v>
      </c>
      <c r="X2204" s="3" t="n">
        <v>4</v>
      </c>
    </row>
    <row r="2205" customFormat="false" ht="15" hidden="false" customHeight="false" outlineLevel="0" collapsed="false">
      <c r="A2205" s="0" t="s">
        <v>13933</v>
      </c>
      <c r="B2205" s="0" t="s">
        <v>13934</v>
      </c>
      <c r="C2205" s="0" t="s">
        <v>13935</v>
      </c>
      <c r="D2205" s="0" t="s">
        <v>9153</v>
      </c>
      <c r="E2205" s="0" t="n">
        <v>7</v>
      </c>
      <c r="F2205" s="0" t="n">
        <v>85</v>
      </c>
      <c r="G2205" s="5" t="n">
        <v>42318</v>
      </c>
      <c r="H2205" s="0" t="s">
        <v>3192</v>
      </c>
      <c r="I2205" s="0" t="s">
        <v>13936</v>
      </c>
      <c r="J2205" s="6" t="n">
        <v>15652</v>
      </c>
      <c r="K2205" s="0" t="s">
        <v>13937</v>
      </c>
      <c r="L2205" s="5" t="n">
        <v>42195</v>
      </c>
      <c r="M2205" s="0" t="s">
        <v>305</v>
      </c>
      <c r="N2205" s="0" t="s">
        <v>729</v>
      </c>
      <c r="O2205" s="0" t="s">
        <v>13938</v>
      </c>
      <c r="P2205" s="0" t="s">
        <v>13939</v>
      </c>
      <c r="Q2205" s="0" t="n">
        <f aca="false">LOOKUP(A2205,'budget_gross.tsv'!A$2:A$8468,'budget_gross.tsv'!B$2:B$8468)</f>
        <v>100000</v>
      </c>
      <c r="R2205" s="0" t="n">
        <f aca="false">LOOKUP(A2205,'budget_gross.tsv'!A$2:A$8468,'budget_gross.tsv'!C$2:C$8468)</f>
        <v>701837</v>
      </c>
      <c r="S2205" s="1" t="n">
        <f aca="false">R2205-Q2205</f>
        <v>601837</v>
      </c>
      <c r="T2205" s="2" t="n">
        <f aca="false">Q2205 * 1.03</f>
        <v>103000</v>
      </c>
      <c r="U2205" s="2" t="n">
        <f aca="false">R2205 * 1.03</f>
        <v>722892.11</v>
      </c>
      <c r="V2205" s="2" t="n">
        <f aca="false">S2205 * 1.03</f>
        <v>619892.11</v>
      </c>
      <c r="W2205" s="1" t="n">
        <f aca="false">R2205/Q2205</f>
        <v>7.01837</v>
      </c>
      <c r="X2205" s="3" t="n">
        <v>4</v>
      </c>
    </row>
    <row r="2206" customFormat="false" ht="15" hidden="false" customHeight="false" outlineLevel="0" collapsed="false">
      <c r="A2206" s="0" t="s">
        <v>13940</v>
      </c>
      <c r="B2206" s="0" t="s">
        <v>13941</v>
      </c>
      <c r="C2206" s="0" t="s">
        <v>13942</v>
      </c>
      <c r="D2206" s="0" t="s">
        <v>9153</v>
      </c>
      <c r="E2206" s="0" t="n">
        <v>5.2</v>
      </c>
      <c r="F2206" s="0" t="n">
        <v>42</v>
      </c>
      <c r="G2206" s="5" t="n">
        <v>42234</v>
      </c>
      <c r="H2206" s="0" t="s">
        <v>13943</v>
      </c>
      <c r="I2206" s="0" t="s">
        <v>13944</v>
      </c>
      <c r="J2206" s="6" t="n">
        <v>6478</v>
      </c>
      <c r="K2206" s="0" t="s">
        <v>13945</v>
      </c>
      <c r="L2206" s="5" t="n">
        <v>42195</v>
      </c>
      <c r="M2206" s="0" t="s">
        <v>51</v>
      </c>
      <c r="N2206" s="0" t="s">
        <v>706</v>
      </c>
      <c r="O2206" s="0" t="s">
        <v>959</v>
      </c>
      <c r="P2206" s="0" t="s">
        <v>13946</v>
      </c>
      <c r="Q2206" s="0" t="n">
        <f aca="false">LOOKUP(A2206,'budget_gross.tsv'!A$2:A$8468,'budget_gross.tsv'!B$2:B$8468)</f>
        <v>10000000</v>
      </c>
      <c r="R2206" s="0" t="n">
        <f aca="false">LOOKUP(A2206,'budget_gross.tsv'!A$2:A$8468,'budget_gross.tsv'!C$2:C$8468)</f>
        <v>17472</v>
      </c>
      <c r="S2206" s="1" t="n">
        <f aca="false">R2206-Q2206</f>
        <v>-9982528</v>
      </c>
      <c r="T2206" s="2" t="n">
        <f aca="false">Q2206 * 1.03</f>
        <v>10300000</v>
      </c>
      <c r="U2206" s="2" t="n">
        <f aca="false">R2206 * 1.03</f>
        <v>17996.16</v>
      </c>
      <c r="V2206" s="2" t="n">
        <f aca="false">S2206 * 1.03</f>
        <v>-10282003.84</v>
      </c>
      <c r="W2206" s="1" t="n">
        <f aca="false">R2206/Q2206</f>
        <v>0.0017472</v>
      </c>
      <c r="X2206" s="3" t="n">
        <v>1</v>
      </c>
    </row>
    <row r="2207" customFormat="false" ht="15" hidden="false" customHeight="false" outlineLevel="0" collapsed="false">
      <c r="A2207" s="0" t="s">
        <v>13947</v>
      </c>
      <c r="B2207" s="0" t="s">
        <v>13948</v>
      </c>
      <c r="C2207" s="0" t="s">
        <v>13949</v>
      </c>
      <c r="D2207" s="0" t="s">
        <v>9153</v>
      </c>
      <c r="E2207" s="0" t="n">
        <v>6.3</v>
      </c>
      <c r="F2207" s="0" t="n">
        <v>75</v>
      </c>
      <c r="G2207" s="5" t="n">
        <v>42318</v>
      </c>
      <c r="H2207" s="0" t="s">
        <v>86</v>
      </c>
      <c r="I2207" s="0" t="s">
        <v>13950</v>
      </c>
      <c r="J2207" s="6" t="n">
        <v>106928</v>
      </c>
      <c r="K2207" s="0" t="s">
        <v>9938</v>
      </c>
      <c r="L2207" s="5" t="n">
        <v>42202</v>
      </c>
      <c r="M2207" s="0" t="s">
        <v>1987</v>
      </c>
      <c r="N2207" s="0" t="s">
        <v>437</v>
      </c>
      <c r="O2207" s="0" t="s">
        <v>13951</v>
      </c>
      <c r="P2207" s="0" t="s">
        <v>13952</v>
      </c>
      <c r="Q2207" s="0" t="n">
        <f aca="false">LOOKUP(A2207,'budget_gross.tsv'!A$2:A$8468,'budget_gross.tsv'!B$2:B$8468)</f>
        <v>35000000</v>
      </c>
      <c r="R2207" s="0" t="n">
        <f aca="false">LOOKUP(A2207,'budget_gross.tsv'!A$2:A$8468,'budget_gross.tsv'!C$2:C$8468)</f>
        <v>110212700</v>
      </c>
      <c r="S2207" s="1" t="n">
        <f aca="false">R2207-Q2207</f>
        <v>75212700</v>
      </c>
      <c r="T2207" s="2" t="n">
        <f aca="false">Q2207 * 1.03</f>
        <v>36050000</v>
      </c>
      <c r="U2207" s="2" t="n">
        <f aca="false">R2207 * 1.03</f>
        <v>113519081</v>
      </c>
      <c r="V2207" s="2" t="n">
        <f aca="false">S2207 * 1.03</f>
        <v>77469081</v>
      </c>
      <c r="W2207" s="1" t="n">
        <f aca="false">R2207/Q2207</f>
        <v>3.14893428571429</v>
      </c>
      <c r="X2207" s="3" t="n">
        <v>3</v>
      </c>
    </row>
    <row r="2208" customFormat="false" ht="15" hidden="false" customHeight="false" outlineLevel="0" collapsed="false">
      <c r="A2208" s="0" t="s">
        <v>13953</v>
      </c>
      <c r="B2208" s="0" t="s">
        <v>13954</v>
      </c>
      <c r="C2208" s="0" t="s">
        <v>13955</v>
      </c>
      <c r="D2208" s="0" t="s">
        <v>9153</v>
      </c>
      <c r="E2208" s="0" t="n">
        <v>7.4</v>
      </c>
      <c r="F2208" s="0" t="n">
        <v>57</v>
      </c>
      <c r="G2208" s="5" t="n">
        <v>42304</v>
      </c>
      <c r="H2208" s="0" t="s">
        <v>2461</v>
      </c>
      <c r="I2208" s="0" t="s">
        <v>13956</v>
      </c>
      <c r="J2208" s="6" t="n">
        <v>170754</v>
      </c>
      <c r="K2208" s="0" t="s">
        <v>8792</v>
      </c>
      <c r="L2208" s="5" t="n">
        <v>42209</v>
      </c>
      <c r="M2208" s="0" t="s">
        <v>1362</v>
      </c>
      <c r="N2208" s="0" t="s">
        <v>250</v>
      </c>
      <c r="O2208" s="0" t="s">
        <v>864</v>
      </c>
      <c r="P2208" s="0" t="s">
        <v>13957</v>
      </c>
      <c r="Q2208" s="0" t="n">
        <f aca="false">LOOKUP(A2208,'budget_gross.tsv'!A$2:A$8468,'budget_gross.tsv'!B$2:B$8468)</f>
        <v>30000000</v>
      </c>
      <c r="R2208" s="0" t="n">
        <f aca="false">LOOKUP(A2208,'budget_gross.tsv'!A$2:A$8468,'budget_gross.tsv'!C$2:C$8468)</f>
        <v>52421953</v>
      </c>
      <c r="S2208" s="1" t="n">
        <f aca="false">R2208-Q2208</f>
        <v>22421953</v>
      </c>
      <c r="T2208" s="2" t="n">
        <f aca="false">Q2208 * 1.03</f>
        <v>30900000</v>
      </c>
      <c r="U2208" s="2" t="n">
        <f aca="false">R2208 * 1.03</f>
        <v>53994611.59</v>
      </c>
      <c r="V2208" s="2" t="n">
        <f aca="false">S2208 * 1.03</f>
        <v>23094611.59</v>
      </c>
      <c r="W2208" s="1" t="n">
        <f aca="false">R2208/Q2208</f>
        <v>1.74739843333333</v>
      </c>
      <c r="X2208" s="3" t="n">
        <v>2</v>
      </c>
    </row>
    <row r="2209" customFormat="false" ht="15" hidden="false" customHeight="false" outlineLevel="0" collapsed="false">
      <c r="A2209" s="0" t="s">
        <v>13958</v>
      </c>
      <c r="B2209" s="0" t="s">
        <v>13959</v>
      </c>
      <c r="C2209" s="0" t="s">
        <v>13960</v>
      </c>
      <c r="D2209" s="0" t="s">
        <v>9153</v>
      </c>
      <c r="E2209" s="0" t="n">
        <v>6.1</v>
      </c>
      <c r="F2209" s="0" t="n">
        <v>34</v>
      </c>
      <c r="G2209" s="5" t="n">
        <v>42311</v>
      </c>
      <c r="H2209" s="0" t="s">
        <v>2273</v>
      </c>
      <c r="I2209" s="0" t="s">
        <v>13961</v>
      </c>
      <c r="J2209" s="6" t="n">
        <v>74566</v>
      </c>
      <c r="K2209" s="0" t="s">
        <v>13962</v>
      </c>
      <c r="L2209" s="5" t="n">
        <v>42214</v>
      </c>
      <c r="M2209" s="0" t="s">
        <v>258</v>
      </c>
      <c r="N2209" s="0" t="s">
        <v>5640</v>
      </c>
      <c r="O2209" s="0" t="s">
        <v>189</v>
      </c>
      <c r="P2209" s="0" t="s">
        <v>13963</v>
      </c>
      <c r="Q2209" s="0" t="n">
        <f aca="false">LOOKUP(A2209,'budget_gross.tsv'!A$2:A$8468,'budget_gross.tsv'!B$2:B$8468)</f>
        <v>31000000</v>
      </c>
      <c r="R2209" s="0" t="n">
        <f aca="false">LOOKUP(A2209,'budget_gross.tsv'!A$2:A$8468,'budget_gross.tsv'!C$2:C$8468)</f>
        <v>58884188</v>
      </c>
      <c r="S2209" s="1" t="n">
        <f aca="false">R2209-Q2209</f>
        <v>27884188</v>
      </c>
      <c r="T2209" s="2" t="n">
        <f aca="false">Q2209 * 1.03</f>
        <v>31930000</v>
      </c>
      <c r="U2209" s="2" t="n">
        <f aca="false">R2209 * 1.03</f>
        <v>60650713.64</v>
      </c>
      <c r="V2209" s="2" t="n">
        <f aca="false">S2209 * 1.03</f>
        <v>28720713.64</v>
      </c>
      <c r="W2209" s="1" t="n">
        <f aca="false">R2209/Q2209</f>
        <v>1.89948993548387</v>
      </c>
      <c r="X2209" s="3" t="n">
        <v>2</v>
      </c>
    </row>
    <row r="2210" customFormat="false" ht="15" hidden="false" customHeight="false" outlineLevel="0" collapsed="false">
      <c r="A2210" s="0" t="s">
        <v>13964</v>
      </c>
      <c r="B2210" s="0" t="s">
        <v>13965</v>
      </c>
      <c r="C2210" s="0" t="s">
        <v>13966</v>
      </c>
      <c r="D2210" s="0" t="s">
        <v>9153</v>
      </c>
      <c r="E2210" s="0" t="n">
        <v>7.6</v>
      </c>
      <c r="F2210" s="0" t="n">
        <v>77</v>
      </c>
      <c r="G2210" s="5" t="n">
        <v>42311</v>
      </c>
      <c r="H2210" s="0" t="s">
        <v>3192</v>
      </c>
      <c r="I2210" s="0" t="s">
        <v>13967</v>
      </c>
      <c r="J2210" s="6" t="n">
        <v>4269</v>
      </c>
      <c r="K2210" s="0" t="s">
        <v>13968</v>
      </c>
      <c r="L2210" s="5" t="n">
        <v>42216</v>
      </c>
      <c r="M2210" s="0" t="s">
        <v>89</v>
      </c>
      <c r="N2210" s="0" t="s">
        <v>13969</v>
      </c>
      <c r="O2210" s="0" t="s">
        <v>13970</v>
      </c>
      <c r="P2210" s="0" t="s">
        <v>13971</v>
      </c>
      <c r="Q2210" s="0" t="n">
        <f aca="false">LOOKUP(A2210,'budget_gross.tsv'!A$2:A$8468,'budget_gross.tsv'!B$2:B$8468)</f>
        <v>1000000</v>
      </c>
      <c r="R2210" s="0" t="n">
        <f aca="false">LOOKUP(A2210,'budget_gross.tsv'!A$2:A$8468,'budget_gross.tsv'!C$2:C$8468)</f>
        <v>891997</v>
      </c>
      <c r="S2210" s="1" t="n">
        <f aca="false">R2210-Q2210</f>
        <v>-108003</v>
      </c>
      <c r="T2210" s="2" t="n">
        <f aca="false">Q2210 * 1.03</f>
        <v>1030000</v>
      </c>
      <c r="U2210" s="2" t="n">
        <f aca="false">R2210 * 1.03</f>
        <v>918756.91</v>
      </c>
      <c r="V2210" s="2" t="n">
        <f aca="false">S2210 * 1.03</f>
        <v>-111243.09</v>
      </c>
      <c r="W2210" s="1" t="n">
        <f aca="false">R2210/Q2210</f>
        <v>0.891997</v>
      </c>
      <c r="X2210" s="3" t="n">
        <v>1</v>
      </c>
    </row>
    <row r="2211" customFormat="false" ht="15" hidden="false" customHeight="false" outlineLevel="0" collapsed="false">
      <c r="A2211" s="0" t="s">
        <v>13972</v>
      </c>
      <c r="B2211" s="0" t="s">
        <v>13973</v>
      </c>
      <c r="C2211" s="0" t="s">
        <v>13974</v>
      </c>
      <c r="D2211" s="0" t="s">
        <v>9153</v>
      </c>
      <c r="E2211" s="0" t="n">
        <v>7.1</v>
      </c>
      <c r="F2211" s="0" t="n">
        <v>77</v>
      </c>
      <c r="G2211" s="5" t="n">
        <v>42304</v>
      </c>
      <c r="H2211" s="0" t="s">
        <v>8407</v>
      </c>
      <c r="I2211" s="0" t="s">
        <v>13975</v>
      </c>
      <c r="J2211" s="6" t="n">
        <v>96809</v>
      </c>
      <c r="K2211" s="0" t="s">
        <v>13976</v>
      </c>
      <c r="L2211" s="5" t="n">
        <v>42223</v>
      </c>
      <c r="M2211" s="0" t="s">
        <v>2069</v>
      </c>
      <c r="N2211" s="0" t="s">
        <v>1380</v>
      </c>
      <c r="O2211" s="0" t="s">
        <v>4247</v>
      </c>
      <c r="P2211" s="0" t="s">
        <v>13977</v>
      </c>
      <c r="Q2211" s="0" t="n">
        <f aca="false">LOOKUP(A2211,'budget_gross.tsv'!A$2:A$8468,'budget_gross.tsv'!B$2:B$8468)</f>
        <v>5000000</v>
      </c>
      <c r="R2211" s="0" t="n">
        <f aca="false">LOOKUP(A2211,'budget_gross.tsv'!A$2:A$8468,'budget_gross.tsv'!C$2:C$8468)</f>
        <v>43771291</v>
      </c>
      <c r="S2211" s="1" t="n">
        <f aca="false">R2211-Q2211</f>
        <v>38771291</v>
      </c>
      <c r="T2211" s="2" t="n">
        <f aca="false">Q2211 * 1.03</f>
        <v>5150000</v>
      </c>
      <c r="U2211" s="2" t="n">
        <f aca="false">R2211 * 1.03</f>
        <v>45084429.73</v>
      </c>
      <c r="V2211" s="2" t="n">
        <f aca="false">S2211 * 1.03</f>
        <v>39934429.73</v>
      </c>
      <c r="W2211" s="1" t="n">
        <f aca="false">R2211/Q2211</f>
        <v>8.7542582</v>
      </c>
      <c r="X2211" s="3" t="n">
        <v>4</v>
      </c>
    </row>
    <row r="2212" customFormat="false" ht="15" hidden="false" customHeight="false" outlineLevel="0" collapsed="false">
      <c r="A2212" s="0" t="s">
        <v>13978</v>
      </c>
      <c r="B2212" s="0" t="s">
        <v>13979</v>
      </c>
      <c r="C2212" s="0" t="s">
        <v>13980</v>
      </c>
      <c r="D2212" s="0" t="s">
        <v>9153</v>
      </c>
      <c r="E2212" s="0" t="n">
        <v>6.6</v>
      </c>
      <c r="F2212" s="0" t="n">
        <v>53</v>
      </c>
      <c r="G2212" s="5" t="n">
        <v>42381</v>
      </c>
      <c r="H2212" s="0" t="s">
        <v>2987</v>
      </c>
      <c r="I2212" s="0" t="s">
        <v>13981</v>
      </c>
      <c r="J2212" s="6" t="n">
        <v>40097</v>
      </c>
      <c r="K2212" s="0" t="s">
        <v>5286</v>
      </c>
      <c r="L2212" s="5" t="n">
        <v>42223</v>
      </c>
      <c r="M2212" s="0" t="s">
        <v>486</v>
      </c>
      <c r="N2212" s="0" t="s">
        <v>356</v>
      </c>
      <c r="O2212" s="0" t="s">
        <v>290</v>
      </c>
      <c r="P2212" s="0" t="s">
        <v>13982</v>
      </c>
      <c r="Q2212" s="0" t="n">
        <f aca="false">LOOKUP(A2212,'budget_gross.tsv'!A$2:A$8468,'budget_gross.tsv'!B$2:B$8468)</f>
        <v>11000000</v>
      </c>
      <c r="R2212" s="0" t="n">
        <f aca="false">LOOKUP(A2212,'budget_gross.tsv'!A$2:A$8468,'budget_gross.tsv'!C$2:C$8468)</f>
        <v>4027764</v>
      </c>
      <c r="S2212" s="1" t="n">
        <f aca="false">R2212-Q2212</f>
        <v>-6972236</v>
      </c>
      <c r="T2212" s="2" t="n">
        <f aca="false">Q2212 * 1.03</f>
        <v>11330000</v>
      </c>
      <c r="U2212" s="2" t="n">
        <f aca="false">R2212 * 1.03</f>
        <v>4148596.92</v>
      </c>
      <c r="V2212" s="2" t="n">
        <f aca="false">S2212 * 1.03</f>
        <v>-7181403.08</v>
      </c>
      <c r="W2212" s="1" t="n">
        <f aca="false">R2212/Q2212</f>
        <v>0.366160363636364</v>
      </c>
      <c r="X2212" s="3" t="n">
        <v>1</v>
      </c>
    </row>
    <row r="2213" customFormat="false" ht="15" hidden="false" customHeight="false" outlineLevel="0" collapsed="false">
      <c r="A2213" s="0" t="s">
        <v>13983</v>
      </c>
      <c r="B2213" s="0" t="s">
        <v>13984</v>
      </c>
      <c r="C2213" s="0" t="s">
        <v>13985</v>
      </c>
      <c r="D2213" s="0" t="s">
        <v>9153</v>
      </c>
      <c r="E2213" s="0" t="n">
        <v>6.3</v>
      </c>
      <c r="F2213" s="0" t="n">
        <v>66</v>
      </c>
      <c r="G2213" s="5" t="n">
        <v>42276</v>
      </c>
      <c r="H2213" s="0" t="s">
        <v>8734</v>
      </c>
      <c r="I2213" s="0" t="s">
        <v>13986</v>
      </c>
      <c r="J2213" s="6" t="n">
        <v>23549</v>
      </c>
      <c r="K2213" s="0" t="s">
        <v>1405</v>
      </c>
      <c r="L2213" s="5" t="n">
        <v>42223</v>
      </c>
      <c r="M2213" s="0" t="s">
        <v>305</v>
      </c>
      <c r="N2213" s="0" t="s">
        <v>7954</v>
      </c>
      <c r="O2213" s="0" t="s">
        <v>1585</v>
      </c>
      <c r="P2213" s="0" t="s">
        <v>13987</v>
      </c>
      <c r="Q2213" s="0" t="n">
        <f aca="false">LOOKUP(A2213,'budget_gross.tsv'!A$2:A$8468,'budget_gross.tsv'!B$2:B$8468)</f>
        <v>800000</v>
      </c>
      <c r="R2213" s="0" t="n">
        <f aca="false">LOOKUP(A2213,'budget_gross.tsv'!A$2:A$8468,'budget_gross.tsv'!C$2:C$8468)</f>
        <v>128002</v>
      </c>
      <c r="S2213" s="1" t="n">
        <f aca="false">R2213-Q2213</f>
        <v>-671998</v>
      </c>
      <c r="T2213" s="2" t="n">
        <f aca="false">Q2213 * 1.03</f>
        <v>824000</v>
      </c>
      <c r="U2213" s="2" t="n">
        <f aca="false">R2213 * 1.03</f>
        <v>131842.06</v>
      </c>
      <c r="V2213" s="2" t="n">
        <f aca="false">S2213 * 1.03</f>
        <v>-692157.94</v>
      </c>
      <c r="W2213" s="1" t="n">
        <f aca="false">R2213/Q2213</f>
        <v>0.1600025</v>
      </c>
      <c r="X2213" s="3" t="n">
        <v>1</v>
      </c>
    </row>
    <row r="2214" customFormat="false" ht="15" hidden="false" customHeight="false" outlineLevel="0" collapsed="false">
      <c r="A2214" s="0" t="s">
        <v>13988</v>
      </c>
      <c r="B2214" s="0" t="s">
        <v>13989</v>
      </c>
      <c r="C2214" s="0" t="s">
        <v>13990</v>
      </c>
      <c r="D2214" s="0" t="s">
        <v>9153</v>
      </c>
      <c r="E2214" s="0" t="n">
        <v>7.9</v>
      </c>
      <c r="F2214" s="0" t="n">
        <v>72</v>
      </c>
      <c r="G2214" s="5" t="n">
        <v>42388</v>
      </c>
      <c r="H2214" s="0" t="s">
        <v>86</v>
      </c>
      <c r="I2214" s="0" t="s">
        <v>13991</v>
      </c>
      <c r="J2214" s="6" t="n">
        <v>139965</v>
      </c>
      <c r="K2214" s="0" t="s">
        <v>9060</v>
      </c>
      <c r="L2214" s="5" t="n">
        <v>42230</v>
      </c>
      <c r="M2214" s="0" t="s">
        <v>8607</v>
      </c>
      <c r="N2214" s="0" t="s">
        <v>4873</v>
      </c>
      <c r="O2214" s="0" t="s">
        <v>13992</v>
      </c>
      <c r="P2214" s="0" t="s">
        <v>13993</v>
      </c>
      <c r="Q2214" s="0" t="n">
        <f aca="false">LOOKUP(A2214,'budget_gross.tsv'!A$2:A$8468,'budget_gross.tsv'!B$2:B$8468)</f>
        <v>28000000</v>
      </c>
      <c r="R2214" s="0" t="n">
        <f aca="false">LOOKUP(A2214,'budget_gross.tsv'!A$2:A$8468,'budget_gross.tsv'!C$2:C$8468)</f>
        <v>161197785</v>
      </c>
      <c r="S2214" s="1" t="n">
        <f aca="false">R2214-Q2214</f>
        <v>133197785</v>
      </c>
      <c r="T2214" s="2" t="n">
        <f aca="false">Q2214 * 1.03</f>
        <v>28840000</v>
      </c>
      <c r="U2214" s="2" t="n">
        <f aca="false">R2214 * 1.03</f>
        <v>166033718.55</v>
      </c>
      <c r="V2214" s="2" t="n">
        <f aca="false">S2214 * 1.03</f>
        <v>137193718.55</v>
      </c>
      <c r="W2214" s="1" t="n">
        <f aca="false">R2214/Q2214</f>
        <v>5.75706375</v>
      </c>
      <c r="X2214" s="3" t="n">
        <v>4</v>
      </c>
    </row>
    <row r="2215" customFormat="false" ht="15" hidden="false" customHeight="false" outlineLevel="0" collapsed="false">
      <c r="A2215" s="0" t="s">
        <v>13994</v>
      </c>
      <c r="B2215" s="0" t="s">
        <v>13995</v>
      </c>
      <c r="C2215" s="0" t="s">
        <v>13996</v>
      </c>
      <c r="D2215" s="0" t="s">
        <v>9153</v>
      </c>
      <c r="E2215" s="0" t="n">
        <v>6.1</v>
      </c>
      <c r="F2215" s="0" t="n">
        <v>50</v>
      </c>
      <c r="G2215" s="5" t="n">
        <v>42332</v>
      </c>
      <c r="H2215" s="0" t="s">
        <v>7932</v>
      </c>
      <c r="I2215" s="0" t="s">
        <v>13997</v>
      </c>
      <c r="J2215" s="6" t="n">
        <v>64659</v>
      </c>
      <c r="K2215" s="0" t="s">
        <v>12224</v>
      </c>
      <c r="L2215" s="5" t="n">
        <v>42237</v>
      </c>
      <c r="M2215" s="0" t="s">
        <v>214</v>
      </c>
      <c r="N2215" s="0" t="s">
        <v>1294</v>
      </c>
      <c r="O2215" s="0" t="s">
        <v>28</v>
      </c>
      <c r="P2215" s="0" t="s">
        <v>13998</v>
      </c>
      <c r="Q2215" s="0" t="n">
        <f aca="false">LOOKUP(A2215,'budget_gross.tsv'!A$2:A$8468,'budget_gross.tsv'!B$2:B$8468)</f>
        <v>28000000</v>
      </c>
      <c r="R2215" s="0" t="n">
        <f aca="false">LOOKUP(A2215,'budget_gross.tsv'!A$2:A$8468,'budget_gross.tsv'!C$2:C$8468)</f>
        <v>14434604</v>
      </c>
      <c r="S2215" s="1" t="n">
        <f aca="false">R2215-Q2215</f>
        <v>-13565396</v>
      </c>
      <c r="T2215" s="2" t="n">
        <f aca="false">Q2215 * 1.03</f>
        <v>28840000</v>
      </c>
      <c r="U2215" s="2" t="n">
        <f aca="false">R2215 * 1.03</f>
        <v>14867642.12</v>
      </c>
      <c r="V2215" s="2" t="n">
        <f aca="false">S2215 * 1.03</f>
        <v>-13972357.88</v>
      </c>
      <c r="W2215" s="1" t="n">
        <f aca="false">R2215/Q2215</f>
        <v>0.515521571428571</v>
      </c>
      <c r="X2215" s="3" t="n">
        <v>1</v>
      </c>
    </row>
    <row r="2216" customFormat="false" ht="15" hidden="false" customHeight="false" outlineLevel="0" collapsed="false">
      <c r="A2216" s="0" t="s">
        <v>13999</v>
      </c>
      <c r="B2216" s="0" t="s">
        <v>14000</v>
      </c>
      <c r="C2216" s="0" t="s">
        <v>14001</v>
      </c>
      <c r="D2216" s="0" t="s">
        <v>9153</v>
      </c>
      <c r="E2216" s="0" t="n">
        <v>6.8</v>
      </c>
      <c r="F2216" s="0" t="n">
        <v>38</v>
      </c>
      <c r="G2216" s="5" t="n">
        <v>42332</v>
      </c>
      <c r="H2216" s="0" t="s">
        <v>2461</v>
      </c>
      <c r="I2216" s="0" t="s">
        <v>14002</v>
      </c>
      <c r="J2216" s="6" t="n">
        <v>58223</v>
      </c>
      <c r="K2216" s="0" t="s">
        <v>6133</v>
      </c>
      <c r="L2216" s="5" t="n">
        <v>42242</v>
      </c>
      <c r="M2216" s="0" t="s">
        <v>180</v>
      </c>
      <c r="N2216" s="0" t="s">
        <v>863</v>
      </c>
      <c r="O2216" s="0" t="s">
        <v>117</v>
      </c>
      <c r="P2216" s="0" t="s">
        <v>14003</v>
      </c>
      <c r="Q2216" s="0" t="n">
        <f aca="false">LOOKUP(A2216,'budget_gross.tsv'!A$2:A$8468,'budget_gross.tsv'!B$2:B$8468)</f>
        <v>16200000</v>
      </c>
      <c r="R2216" s="0" t="n">
        <f aca="false">LOOKUP(A2216,'budget_gross.tsv'!A$2:A$8468,'budget_gross.tsv'!C$2:C$8468)</f>
        <v>27285953</v>
      </c>
      <c r="S2216" s="1" t="n">
        <f aca="false">R2216-Q2216</f>
        <v>11085953</v>
      </c>
      <c r="T2216" s="2" t="n">
        <f aca="false">Q2216 * 1.03</f>
        <v>16686000</v>
      </c>
      <c r="U2216" s="2" t="n">
        <f aca="false">R2216 * 1.03</f>
        <v>28104531.59</v>
      </c>
      <c r="V2216" s="2" t="n">
        <f aca="false">S2216 * 1.03</f>
        <v>11418531.59</v>
      </c>
      <c r="W2216" s="1" t="n">
        <f aca="false">R2216/Q2216</f>
        <v>1.68431808641975</v>
      </c>
      <c r="X2216" s="3" t="n">
        <v>2</v>
      </c>
    </row>
    <row r="2217" customFormat="false" ht="15" hidden="false" customHeight="false" outlineLevel="0" collapsed="false">
      <c r="A2217" s="0" t="s">
        <v>14004</v>
      </c>
      <c r="B2217" s="0" t="s">
        <v>14005</v>
      </c>
      <c r="C2217" s="0" t="s">
        <v>14006</v>
      </c>
      <c r="D2217" s="0" t="s">
        <v>9153</v>
      </c>
      <c r="E2217" s="0" t="n">
        <v>6.2</v>
      </c>
      <c r="F2217" s="0" t="n">
        <v>46</v>
      </c>
      <c r="G2217" s="5" t="n">
        <v>42325</v>
      </c>
      <c r="H2217" s="0" t="s">
        <v>352</v>
      </c>
      <c r="I2217" s="0" t="s">
        <v>14007</v>
      </c>
      <c r="J2217" s="6" t="n">
        <v>25923</v>
      </c>
      <c r="K2217" s="0" t="s">
        <v>14008</v>
      </c>
      <c r="L2217" s="5" t="n">
        <v>42244</v>
      </c>
      <c r="M2217" s="0" t="s">
        <v>214</v>
      </c>
      <c r="N2217" s="0" t="s">
        <v>4502</v>
      </c>
      <c r="O2217" s="0" t="s">
        <v>28</v>
      </c>
      <c r="P2217" s="0" t="s">
        <v>14009</v>
      </c>
      <c r="Q2217" s="0" t="n">
        <f aca="false">LOOKUP(A2217,'budget_gross.tsv'!A$2:A$8468,'budget_gross.tsv'!B$2:B$8468)</f>
        <v>2000000</v>
      </c>
      <c r="R2217" s="0" t="n">
        <f aca="false">LOOKUP(A2217,'budget_gross.tsv'!A$2:A$8468,'budget_gross.tsv'!C$2:C$8468)</f>
        <v>3590010</v>
      </c>
      <c r="S2217" s="1" t="n">
        <f aca="false">R2217-Q2217</f>
        <v>1590010</v>
      </c>
      <c r="T2217" s="2" t="n">
        <f aca="false">Q2217 * 1.03</f>
        <v>2060000</v>
      </c>
      <c r="U2217" s="2" t="n">
        <f aca="false">R2217 * 1.03</f>
        <v>3697710.3</v>
      </c>
      <c r="V2217" s="2" t="n">
        <f aca="false">S2217 * 1.03</f>
        <v>1637710.3</v>
      </c>
      <c r="W2217" s="1" t="n">
        <f aca="false">R2217/Q2217</f>
        <v>1.795005</v>
      </c>
      <c r="X2217" s="3" t="n">
        <v>2</v>
      </c>
    </row>
    <row r="2218" customFormat="false" ht="15" hidden="false" customHeight="false" outlineLevel="0" collapsed="false">
      <c r="A2218" s="0" t="s">
        <v>14010</v>
      </c>
      <c r="B2218" s="0" t="s">
        <v>14011</v>
      </c>
      <c r="C2218" s="0" t="s">
        <v>14012</v>
      </c>
      <c r="D2218" s="0" t="s">
        <v>9153</v>
      </c>
      <c r="E2218" s="0" t="n">
        <v>6.9</v>
      </c>
      <c r="F2218" s="0" t="n">
        <v>87</v>
      </c>
      <c r="G2218" s="5" t="n">
        <v>42388</v>
      </c>
      <c r="H2218" s="0" t="s">
        <v>2987</v>
      </c>
      <c r="I2218" s="0" t="s">
        <v>14013</v>
      </c>
      <c r="J2218" s="6" t="n">
        <v>21600</v>
      </c>
      <c r="K2218" s="0" t="s">
        <v>14014</v>
      </c>
      <c r="L2218" s="5" t="n">
        <v>42244</v>
      </c>
      <c r="M2218" s="0" t="s">
        <v>165</v>
      </c>
      <c r="N2218" s="0" t="s">
        <v>394</v>
      </c>
      <c r="O2218" s="0" t="s">
        <v>14015</v>
      </c>
      <c r="P2218" s="0" t="s">
        <v>14016</v>
      </c>
      <c r="Q2218" s="0" t="n">
        <f aca="false">LOOKUP(A2218,'budget_gross.tsv'!A$2:A$8468,'budget_gross.tsv'!B$2:B$8468)</f>
        <v>2000000</v>
      </c>
      <c r="R2218" s="0" t="n">
        <f aca="false">LOOKUP(A2218,'budget_gross.tsv'!A$2:A$8468,'budget_gross.tsv'!C$2:C$8468)</f>
        <v>1477002</v>
      </c>
      <c r="S2218" s="1" t="n">
        <f aca="false">R2218-Q2218</f>
        <v>-522998</v>
      </c>
      <c r="T2218" s="2" t="n">
        <f aca="false">Q2218 * 1.03</f>
        <v>2060000</v>
      </c>
      <c r="U2218" s="2" t="n">
        <f aca="false">R2218 * 1.03</f>
        <v>1521312.06</v>
      </c>
      <c r="V2218" s="2" t="n">
        <f aca="false">S2218 * 1.03</f>
        <v>-538687.94</v>
      </c>
      <c r="W2218" s="1" t="n">
        <f aca="false">R2218/Q2218</f>
        <v>0.738501</v>
      </c>
      <c r="X2218" s="3" t="n">
        <v>1</v>
      </c>
    </row>
    <row r="2219" customFormat="false" ht="15" hidden="false" customHeight="false" outlineLevel="0" collapsed="false">
      <c r="A2219" s="0" t="s">
        <v>14017</v>
      </c>
      <c r="B2219" s="0" t="s">
        <v>14018</v>
      </c>
      <c r="C2219" s="0" t="s">
        <v>14019</v>
      </c>
      <c r="D2219" s="0" t="s">
        <v>9153</v>
      </c>
      <c r="E2219" s="0" t="n">
        <v>6.7</v>
      </c>
      <c r="F2219" s="0" t="n">
        <v>68</v>
      </c>
      <c r="G2219" s="0" t="s">
        <v>28</v>
      </c>
      <c r="H2219" s="0" t="s">
        <v>28</v>
      </c>
      <c r="I2219" s="0" t="s">
        <v>14020</v>
      </c>
      <c r="J2219" s="6" t="n">
        <v>18584</v>
      </c>
      <c r="K2219" s="0" t="s">
        <v>14021</v>
      </c>
      <c r="L2219" s="5" t="n">
        <v>42244</v>
      </c>
      <c r="M2219" s="0" t="s">
        <v>197</v>
      </c>
      <c r="N2219" s="0" t="s">
        <v>1144</v>
      </c>
      <c r="O2219" s="0" t="s">
        <v>14022</v>
      </c>
      <c r="P2219" s="0" t="s">
        <v>14023</v>
      </c>
      <c r="Q2219" s="0" t="n">
        <f aca="false">LOOKUP(A2219,'budget_gross.tsv'!A$2:A$8468,'budget_gross.tsv'!B$2:B$8468)</f>
        <v>50000000</v>
      </c>
      <c r="R2219" s="0" t="n">
        <f aca="false">LOOKUP(A2219,'budget_gross.tsv'!A$2:A$8468,'budget_gross.tsv'!C$2:C$8468)</f>
        <v>176637</v>
      </c>
      <c r="S2219" s="1" t="n">
        <f aca="false">R2219-Q2219</f>
        <v>-49823363</v>
      </c>
      <c r="T2219" s="2" t="n">
        <f aca="false">Q2219 * 1.03</f>
        <v>51500000</v>
      </c>
      <c r="U2219" s="2" t="n">
        <f aca="false">R2219 * 1.03</f>
        <v>181936.11</v>
      </c>
      <c r="V2219" s="2" t="n">
        <f aca="false">S2219 * 1.03</f>
        <v>-51318063.89</v>
      </c>
      <c r="W2219" s="1" t="n">
        <f aca="false">R2219/Q2219</f>
        <v>0.00353274</v>
      </c>
      <c r="X2219" s="3" t="n">
        <v>1</v>
      </c>
    </row>
    <row r="2220" customFormat="false" ht="15" hidden="false" customHeight="false" outlineLevel="0" collapsed="false">
      <c r="A2220" s="0" t="s">
        <v>14024</v>
      </c>
      <c r="B2220" s="0" t="s">
        <v>14025</v>
      </c>
      <c r="C2220" s="0" t="s">
        <v>14026</v>
      </c>
      <c r="D2220" s="0" t="s">
        <v>9153</v>
      </c>
      <c r="E2220" s="0" t="n">
        <v>6</v>
      </c>
      <c r="F2220" s="0" t="n">
        <v>52</v>
      </c>
      <c r="G2220" s="5" t="n">
        <v>41366</v>
      </c>
      <c r="H2220" s="0" t="s">
        <v>12841</v>
      </c>
      <c r="I2220" s="0" t="s">
        <v>14027</v>
      </c>
      <c r="J2220" s="6" t="n">
        <v>1823</v>
      </c>
      <c r="K2220" s="0" t="s">
        <v>14028</v>
      </c>
      <c r="L2220" s="5" t="n">
        <v>42248</v>
      </c>
      <c r="M2220" s="0" t="s">
        <v>272</v>
      </c>
      <c r="N2220" s="0" t="s">
        <v>1700</v>
      </c>
      <c r="O2220" s="0" t="s">
        <v>1585</v>
      </c>
      <c r="P2220" s="0" t="s">
        <v>14029</v>
      </c>
      <c r="Q2220" s="0" t="n">
        <f aca="false">LOOKUP(A2220,'budget_gross.tsv'!A$2:A$8468,'budget_gross.tsv'!B$2:B$8468)</f>
        <v>3000000</v>
      </c>
      <c r="R2220" s="0" t="n">
        <f aca="false">LOOKUP(A2220,'budget_gross.tsv'!A$2:A$8468,'budget_gross.tsv'!C$2:C$8468)</f>
        <v>138634</v>
      </c>
      <c r="S2220" s="1" t="n">
        <f aca="false">R2220-Q2220</f>
        <v>-2861366</v>
      </c>
      <c r="T2220" s="2" t="n">
        <f aca="false">Q2220 * 1.03</f>
        <v>3090000</v>
      </c>
      <c r="U2220" s="2" t="n">
        <f aca="false">R2220 * 1.03</f>
        <v>142793.02</v>
      </c>
      <c r="V2220" s="2" t="n">
        <f aca="false">S2220 * 1.03</f>
        <v>-2947206.98</v>
      </c>
      <c r="W2220" s="1" t="n">
        <f aca="false">R2220/Q2220</f>
        <v>0.0462113333333333</v>
      </c>
      <c r="X2220" s="3" t="n">
        <v>1</v>
      </c>
    </row>
    <row r="2221" customFormat="false" ht="15" hidden="false" customHeight="false" outlineLevel="0" collapsed="false">
      <c r="A2221" s="0" t="s">
        <v>14030</v>
      </c>
      <c r="B2221" s="0" t="s">
        <v>14031</v>
      </c>
      <c r="C2221" s="0" t="s">
        <v>14032</v>
      </c>
      <c r="D2221" s="0" t="s">
        <v>9153</v>
      </c>
      <c r="E2221" s="0" t="n">
        <v>6.3</v>
      </c>
      <c r="F2221" s="0" t="n">
        <v>51</v>
      </c>
      <c r="G2221" s="5" t="n">
        <v>42367</v>
      </c>
      <c r="H2221" s="0" t="s">
        <v>9123</v>
      </c>
      <c r="I2221" s="0" t="s">
        <v>14033</v>
      </c>
      <c r="J2221" s="6" t="n">
        <v>17797</v>
      </c>
      <c r="K2221" s="0" t="s">
        <v>3122</v>
      </c>
      <c r="L2221" s="5" t="n">
        <v>42249</v>
      </c>
      <c r="M2221" s="0" t="s">
        <v>313</v>
      </c>
      <c r="N2221" s="0" t="s">
        <v>14034</v>
      </c>
      <c r="O2221" s="0" t="s">
        <v>90</v>
      </c>
      <c r="P2221" s="0" t="s">
        <v>14035</v>
      </c>
      <c r="Q2221" s="0" t="n">
        <f aca="false">LOOKUP(A2221,'budget_gross.tsv'!A$2:A$8468,'budget_gross.tsv'!B$2:B$8468)</f>
        <v>8000000</v>
      </c>
      <c r="R2221" s="0" t="n">
        <f aca="false">LOOKUP(A2221,'budget_gross.tsv'!A$2:A$8468,'budget_gross.tsv'!C$2:C$8468)</f>
        <v>29467855</v>
      </c>
      <c r="S2221" s="1" t="n">
        <f aca="false">R2221-Q2221</f>
        <v>21467855</v>
      </c>
      <c r="T2221" s="2" t="n">
        <f aca="false">Q2221 * 1.03</f>
        <v>8240000</v>
      </c>
      <c r="U2221" s="2" t="n">
        <f aca="false">R2221 * 1.03</f>
        <v>30351890.65</v>
      </c>
      <c r="V2221" s="2" t="n">
        <f aca="false">S2221 * 1.03</f>
        <v>22111890.65</v>
      </c>
      <c r="W2221" s="1" t="n">
        <f aca="false">R2221/Q2221</f>
        <v>3.683481875</v>
      </c>
      <c r="X2221" s="3" t="n">
        <v>3</v>
      </c>
    </row>
    <row r="2222" customFormat="false" ht="15" hidden="false" customHeight="false" outlineLevel="0" collapsed="false">
      <c r="A2222" s="0" t="s">
        <v>14036</v>
      </c>
      <c r="B2222" s="0" t="s">
        <v>14037</v>
      </c>
      <c r="C2222" s="0" t="s">
        <v>14038</v>
      </c>
      <c r="D2222" s="0" t="s">
        <v>9153</v>
      </c>
      <c r="E2222" s="0" t="n">
        <v>6.1</v>
      </c>
      <c r="F2222" s="0" t="n">
        <v>41</v>
      </c>
      <c r="G2222" s="5" t="n">
        <v>42360</v>
      </c>
      <c r="H2222" s="0" t="s">
        <v>14039</v>
      </c>
      <c r="I2222" s="0" t="s">
        <v>14040</v>
      </c>
      <c r="J2222" s="6" t="n">
        <v>13711</v>
      </c>
      <c r="K2222" s="0" t="s">
        <v>14041</v>
      </c>
      <c r="L2222" s="5" t="n">
        <v>42251</v>
      </c>
      <c r="M2222" s="0" t="s">
        <v>808</v>
      </c>
      <c r="N2222" s="0" t="s">
        <v>1130</v>
      </c>
      <c r="O2222" s="0" t="s">
        <v>265</v>
      </c>
      <c r="P2222" s="0" t="s">
        <v>14042</v>
      </c>
      <c r="Q2222" s="0" t="n">
        <f aca="false">LOOKUP(A2222,'budget_gross.tsv'!A$2:A$8468,'budget_gross.tsv'!B$2:B$8468)</f>
        <v>65000000</v>
      </c>
      <c r="R2222" s="0" t="n">
        <f aca="false">LOOKUP(A2222,'budget_gross.tsv'!A$2:A$8468,'budget_gross.tsv'!C$2:C$8468)</f>
        <v>74068</v>
      </c>
      <c r="S2222" s="1" t="n">
        <f aca="false">R2222-Q2222</f>
        <v>-64925932</v>
      </c>
      <c r="T2222" s="2" t="n">
        <f aca="false">Q2222 * 1.03</f>
        <v>66950000</v>
      </c>
      <c r="U2222" s="2" t="n">
        <f aca="false">R2222 * 1.03</f>
        <v>76290.04</v>
      </c>
      <c r="V2222" s="2" t="n">
        <f aca="false">S2222 * 1.03</f>
        <v>-66873709.96</v>
      </c>
      <c r="W2222" s="1" t="n">
        <f aca="false">R2222/Q2222</f>
        <v>0.00113950769230769</v>
      </c>
      <c r="X2222" s="3" t="n">
        <v>1</v>
      </c>
    </row>
    <row r="2223" customFormat="false" ht="15" hidden="false" customHeight="false" outlineLevel="0" collapsed="false">
      <c r="A2223" s="0" t="s">
        <v>14043</v>
      </c>
      <c r="B2223" s="0" t="s">
        <v>14044</v>
      </c>
      <c r="C2223" s="0" t="s">
        <v>14045</v>
      </c>
      <c r="D2223" s="0" t="s">
        <v>9153</v>
      </c>
      <c r="E2223" s="0" t="n">
        <v>6.7</v>
      </c>
      <c r="F2223" s="0" t="n">
        <v>77</v>
      </c>
      <c r="G2223" s="5" t="n">
        <v>42409</v>
      </c>
      <c r="H2223" s="0" t="s">
        <v>2987</v>
      </c>
      <c r="I2223" s="0" t="s">
        <v>14046</v>
      </c>
      <c r="J2223" s="6" t="n">
        <v>11428</v>
      </c>
      <c r="K2223" s="0" t="s">
        <v>4677</v>
      </c>
      <c r="L2223" s="5" t="n">
        <v>42265</v>
      </c>
      <c r="M2223" s="0" t="s">
        <v>5728</v>
      </c>
      <c r="N2223" s="0" t="s">
        <v>356</v>
      </c>
      <c r="O2223" s="0" t="s">
        <v>14047</v>
      </c>
      <c r="P2223" s="0" t="s">
        <v>14048</v>
      </c>
      <c r="Q2223" s="0" t="n">
        <f aca="false">LOOKUP(A2223,'budget_gross.tsv'!A$2:A$8468,'budget_gross.tsv'!B$2:B$8468)</f>
        <v>600000</v>
      </c>
      <c r="R2223" s="0" t="n">
        <f aca="false">LOOKUP(A2223,'budget_gross.tsv'!A$2:A$8468,'budget_gross.tsv'!C$2:C$8468)</f>
        <v>6980421</v>
      </c>
      <c r="S2223" s="1" t="n">
        <f aca="false">R2223-Q2223</f>
        <v>6380421</v>
      </c>
      <c r="T2223" s="2" t="n">
        <f aca="false">Q2223 * 1.03</f>
        <v>618000</v>
      </c>
      <c r="U2223" s="2" t="n">
        <f aca="false">R2223 * 1.03</f>
        <v>7189833.63</v>
      </c>
      <c r="V2223" s="2" t="n">
        <f aca="false">S2223 * 1.03</f>
        <v>6571833.63</v>
      </c>
      <c r="W2223" s="1" t="n">
        <f aca="false">R2223/Q2223</f>
        <v>11.634035</v>
      </c>
      <c r="X2223" s="3" t="n">
        <v>4</v>
      </c>
    </row>
    <row r="2224" customFormat="false" ht="15" hidden="false" customHeight="false" outlineLevel="0" collapsed="false">
      <c r="A2224" s="0" t="s">
        <v>14049</v>
      </c>
      <c r="B2224" s="0" t="s">
        <v>14050</v>
      </c>
      <c r="C2224" s="0" t="s">
        <v>14051</v>
      </c>
      <c r="D2224" s="0" t="s">
        <v>9153</v>
      </c>
      <c r="E2224" s="0" t="n">
        <v>6.9</v>
      </c>
      <c r="F2224" s="0" t="n">
        <v>68</v>
      </c>
      <c r="G2224" s="5" t="n">
        <v>42360</v>
      </c>
      <c r="H2224" s="0" t="s">
        <v>7819</v>
      </c>
      <c r="I2224" s="0" t="s">
        <v>14052</v>
      </c>
      <c r="J2224" s="6" t="n">
        <v>136296</v>
      </c>
      <c r="K2224" s="0" t="s">
        <v>11324</v>
      </c>
      <c r="L2224" s="5" t="n">
        <v>42265</v>
      </c>
      <c r="M2224" s="0" t="s">
        <v>1271</v>
      </c>
      <c r="N2224" s="0" t="s">
        <v>673</v>
      </c>
      <c r="O2224" s="0" t="s">
        <v>14053</v>
      </c>
      <c r="P2224" s="0" t="s">
        <v>14054</v>
      </c>
      <c r="Q2224" s="0" t="n">
        <f aca="false">LOOKUP(A2224,'budget_gross.tsv'!A$2:A$8468,'budget_gross.tsv'!B$2:B$8468)</f>
        <v>53000000</v>
      </c>
      <c r="R2224" s="0" t="n">
        <f aca="false">LOOKUP(A2224,'budget_gross.tsv'!A$2:A$8468,'budget_gross.tsv'!C$2:C$8468)</f>
        <v>62575678</v>
      </c>
      <c r="S2224" s="1" t="n">
        <f aca="false">R2224-Q2224</f>
        <v>9575678</v>
      </c>
      <c r="T2224" s="2" t="n">
        <f aca="false">Q2224 * 1.03</f>
        <v>54590000</v>
      </c>
      <c r="U2224" s="2" t="n">
        <f aca="false">R2224 * 1.03</f>
        <v>64452948.34</v>
      </c>
      <c r="V2224" s="2" t="n">
        <f aca="false">S2224 * 1.03</f>
        <v>9862948.34</v>
      </c>
      <c r="W2224" s="1" t="n">
        <f aca="false">R2224/Q2224</f>
        <v>1.18067316981132</v>
      </c>
      <c r="X2224" s="3" t="n">
        <v>2</v>
      </c>
    </row>
    <row r="2225" customFormat="false" ht="15" hidden="false" customHeight="false" outlineLevel="0" collapsed="false">
      <c r="A2225" s="0" t="s">
        <v>14055</v>
      </c>
      <c r="B2225" s="0" t="s">
        <v>14056</v>
      </c>
      <c r="C2225" s="0" t="s">
        <v>14057</v>
      </c>
      <c r="D2225" s="0" t="s">
        <v>9153</v>
      </c>
      <c r="E2225" s="0" t="n">
        <v>5.4</v>
      </c>
      <c r="F2225" s="0" t="n">
        <v>38</v>
      </c>
      <c r="G2225" s="5" t="n">
        <v>42374</v>
      </c>
      <c r="H2225" s="0" t="s">
        <v>3385</v>
      </c>
      <c r="I2225" s="0" t="s">
        <v>14058</v>
      </c>
      <c r="J2225" s="6" t="n">
        <v>26514</v>
      </c>
      <c r="K2225" s="0" t="s">
        <v>14059</v>
      </c>
      <c r="L2225" s="5" t="n">
        <v>42272</v>
      </c>
      <c r="M2225" s="0" t="s">
        <v>249</v>
      </c>
      <c r="N2225" s="0" t="s">
        <v>14060</v>
      </c>
      <c r="O2225" s="0" t="s">
        <v>959</v>
      </c>
      <c r="P2225" s="0" t="s">
        <v>14061</v>
      </c>
      <c r="Q2225" s="0" t="n">
        <f aca="false">LOOKUP(A2225,'budget_gross.tsv'!A$2:A$8468,'budget_gross.tsv'!B$2:B$8468)</f>
        <v>6000000</v>
      </c>
      <c r="R2225" s="0" t="n">
        <f aca="false">LOOKUP(A2225,'budget_gross.tsv'!A$2:A$8468,'budget_gross.tsv'!C$2:C$8468)</f>
        <v>7192291</v>
      </c>
      <c r="S2225" s="1" t="n">
        <f aca="false">R2225-Q2225</f>
        <v>1192291</v>
      </c>
      <c r="T2225" s="2" t="n">
        <f aca="false">Q2225 * 1.03</f>
        <v>6180000</v>
      </c>
      <c r="U2225" s="2" t="n">
        <f aca="false">R2225 * 1.03</f>
        <v>7408059.73</v>
      </c>
      <c r="V2225" s="2" t="n">
        <f aca="false">S2225 * 1.03</f>
        <v>1228059.73</v>
      </c>
      <c r="W2225" s="1" t="n">
        <f aca="false">R2225/Q2225</f>
        <v>1.19871516666667</v>
      </c>
      <c r="X2225" s="3" t="n">
        <v>2</v>
      </c>
    </row>
    <row r="2226" customFormat="false" ht="15" hidden="false" customHeight="false" outlineLevel="0" collapsed="false">
      <c r="A2226" s="0" t="s">
        <v>14062</v>
      </c>
      <c r="B2226" s="0" t="s">
        <v>14063</v>
      </c>
      <c r="C2226" s="0" t="s">
        <v>14064</v>
      </c>
      <c r="D2226" s="0" t="s">
        <v>9153</v>
      </c>
      <c r="E2226" s="0" t="n">
        <v>4.8</v>
      </c>
      <c r="F2226" s="0" t="n">
        <v>30</v>
      </c>
      <c r="G2226" s="5" t="n">
        <v>42388</v>
      </c>
      <c r="H2226" s="0" t="s">
        <v>2496</v>
      </c>
      <c r="I2226" s="0" t="s">
        <v>14065</v>
      </c>
      <c r="J2226" s="6" t="n">
        <v>2291</v>
      </c>
      <c r="K2226" s="0" t="s">
        <v>5120</v>
      </c>
      <c r="L2226" s="5" t="n">
        <v>42272</v>
      </c>
      <c r="M2226" s="0" t="s">
        <v>625</v>
      </c>
      <c r="N2226" s="0" t="s">
        <v>446</v>
      </c>
      <c r="O2226" s="0" t="s">
        <v>290</v>
      </c>
      <c r="P2226" s="0" t="s">
        <v>14066</v>
      </c>
      <c r="Q2226" s="0" t="n">
        <f aca="false">LOOKUP(A2226,'budget_gross.tsv'!A$2:A$8468,'budget_gross.tsv'!B$2:B$8468)</f>
        <v>13500000</v>
      </c>
      <c r="R2226" s="0" t="n">
        <f aca="false">LOOKUP(A2226,'budget_gross.tsv'!A$2:A$8468,'budget_gross.tsv'!C$2:C$8468)</f>
        <v>186354</v>
      </c>
      <c r="S2226" s="1" t="n">
        <f aca="false">R2226-Q2226</f>
        <v>-13313646</v>
      </c>
      <c r="T2226" s="2" t="n">
        <f aca="false">Q2226 * 1.03</f>
        <v>13905000</v>
      </c>
      <c r="U2226" s="2" t="n">
        <f aca="false">R2226 * 1.03</f>
        <v>191944.62</v>
      </c>
      <c r="V2226" s="2" t="n">
        <f aca="false">S2226 * 1.03</f>
        <v>-13713055.38</v>
      </c>
      <c r="W2226" s="1" t="n">
        <f aca="false">R2226/Q2226</f>
        <v>0.013804</v>
      </c>
      <c r="X2226" s="3" t="n">
        <v>1</v>
      </c>
    </row>
    <row r="2227" customFormat="false" ht="15" hidden="false" customHeight="false" outlineLevel="0" collapsed="false">
      <c r="A2227" s="0" t="s">
        <v>14067</v>
      </c>
      <c r="B2227" s="0" t="s">
        <v>14068</v>
      </c>
      <c r="C2227" s="0" t="s">
        <v>14069</v>
      </c>
      <c r="D2227" s="0" t="s">
        <v>9153</v>
      </c>
      <c r="E2227" s="0" t="n">
        <v>7.6</v>
      </c>
      <c r="F2227" s="0" t="n">
        <v>82</v>
      </c>
      <c r="G2227" s="5" t="n">
        <v>42374</v>
      </c>
      <c r="H2227" s="0" t="s">
        <v>2742</v>
      </c>
      <c r="I2227" s="0" t="s">
        <v>14070</v>
      </c>
      <c r="J2227" s="6" t="n">
        <v>243121</v>
      </c>
      <c r="K2227" s="0" t="s">
        <v>8888</v>
      </c>
      <c r="L2227" s="5" t="n">
        <v>42279</v>
      </c>
      <c r="M2227" s="0" t="s">
        <v>365</v>
      </c>
      <c r="N2227" s="0" t="s">
        <v>562</v>
      </c>
      <c r="O2227" s="0" t="s">
        <v>14071</v>
      </c>
      <c r="P2227" s="0" t="s">
        <v>14072</v>
      </c>
      <c r="Q2227" s="0" t="n">
        <f aca="false">LOOKUP(A2227,'budget_gross.tsv'!A$2:A$8468,'budget_gross.tsv'!B$2:B$8468)</f>
        <v>30000000</v>
      </c>
      <c r="R2227" s="0" t="n">
        <f aca="false">LOOKUP(A2227,'budget_gross.tsv'!A$2:A$8468,'budget_gross.tsv'!C$2:C$8468)</f>
        <v>46889293</v>
      </c>
      <c r="S2227" s="1" t="n">
        <f aca="false">R2227-Q2227</f>
        <v>16889293</v>
      </c>
      <c r="T2227" s="2" t="n">
        <f aca="false">Q2227 * 1.03</f>
        <v>30900000</v>
      </c>
      <c r="U2227" s="2" t="n">
        <f aca="false">R2227 * 1.03</f>
        <v>48295971.79</v>
      </c>
      <c r="V2227" s="2" t="n">
        <f aca="false">S2227 * 1.03</f>
        <v>17395971.79</v>
      </c>
      <c r="W2227" s="1" t="n">
        <f aca="false">R2227/Q2227</f>
        <v>1.56297643333333</v>
      </c>
      <c r="X2227" s="3" t="n">
        <v>2</v>
      </c>
    </row>
    <row r="2228" customFormat="false" ht="15" hidden="false" customHeight="false" outlineLevel="0" collapsed="false">
      <c r="A2228" s="0" t="s">
        <v>14073</v>
      </c>
      <c r="B2228" s="0" t="s">
        <v>14074</v>
      </c>
      <c r="C2228" s="0" t="s">
        <v>14075</v>
      </c>
      <c r="D2228" s="0" t="s">
        <v>9153</v>
      </c>
      <c r="E2228" s="0" t="n">
        <v>6.6</v>
      </c>
      <c r="F2228" s="0" t="n">
        <v>70</v>
      </c>
      <c r="G2228" s="5" t="n">
        <v>42584</v>
      </c>
      <c r="H2228" s="0" t="s">
        <v>14076</v>
      </c>
      <c r="I2228" s="0" t="s">
        <v>14077</v>
      </c>
      <c r="J2228" s="6" t="n">
        <v>8246</v>
      </c>
      <c r="K2228" s="0" t="s">
        <v>14078</v>
      </c>
      <c r="L2228" s="5" t="n">
        <v>42279</v>
      </c>
      <c r="M2228" s="0" t="s">
        <v>347</v>
      </c>
      <c r="N2228" s="0" t="s">
        <v>446</v>
      </c>
      <c r="O2228" s="0" t="s">
        <v>749</v>
      </c>
      <c r="P2228" s="0" t="s">
        <v>14079</v>
      </c>
      <c r="Q2228" s="0" t="n">
        <f aca="false">LOOKUP(A2228,'budget_gross.tsv'!A$2:A$8468,'budget_gross.tsv'!B$2:B$8468)</f>
        <v>11000000</v>
      </c>
      <c r="R2228" s="0" t="n">
        <f aca="false">LOOKUP(A2228,'budget_gross.tsv'!A$2:A$8468,'budget_gross.tsv'!C$2:C$8468)</f>
        <v>161789</v>
      </c>
      <c r="S2228" s="1" t="n">
        <f aca="false">R2228-Q2228</f>
        <v>-10838211</v>
      </c>
      <c r="T2228" s="2" t="n">
        <f aca="false">Q2228 * 1.03</f>
        <v>11330000</v>
      </c>
      <c r="U2228" s="2" t="n">
        <f aca="false">R2228 * 1.03</f>
        <v>166642.67</v>
      </c>
      <c r="V2228" s="2" t="n">
        <f aca="false">S2228 * 1.03</f>
        <v>-11163357.33</v>
      </c>
      <c r="W2228" s="1" t="n">
        <f aca="false">R2228/Q2228</f>
        <v>0.0147080909090909</v>
      </c>
      <c r="X2228" s="3" t="n">
        <v>1</v>
      </c>
    </row>
    <row r="2229" customFormat="false" ht="15" hidden="false" customHeight="false" outlineLevel="0" collapsed="false">
      <c r="A2229" s="0" t="s">
        <v>14080</v>
      </c>
      <c r="B2229" s="0" t="s">
        <v>14081</v>
      </c>
      <c r="C2229" s="0" t="s">
        <v>14082</v>
      </c>
      <c r="D2229" s="0" t="s">
        <v>9153</v>
      </c>
      <c r="E2229" s="0" t="n">
        <v>7.1</v>
      </c>
      <c r="F2229" s="0" t="n">
        <v>76</v>
      </c>
      <c r="G2229" s="0" t="s">
        <v>28</v>
      </c>
      <c r="H2229" s="0" t="s">
        <v>28</v>
      </c>
      <c r="I2229" s="0" t="s">
        <v>14083</v>
      </c>
      <c r="J2229" s="6" t="n">
        <v>21045</v>
      </c>
      <c r="K2229" s="0" t="s">
        <v>14084</v>
      </c>
      <c r="L2229" s="5" t="n">
        <v>42286</v>
      </c>
      <c r="M2229" s="0" t="s">
        <v>51</v>
      </c>
      <c r="N2229" s="0" t="s">
        <v>446</v>
      </c>
      <c r="O2229" s="0" t="s">
        <v>14085</v>
      </c>
      <c r="P2229" s="0" t="s">
        <v>14086</v>
      </c>
      <c r="Q2229" s="0" t="n">
        <f aca="false">LOOKUP(A2229,'budget_gross.tsv'!A$2:A$8468,'budget_gross.tsv'!B$2:B$8468)</f>
        <v>8000000</v>
      </c>
      <c r="R2229" s="0" t="n">
        <f aca="false">LOOKUP(A2229,'budget_gross.tsv'!A$2:A$8468,'budget_gross.tsv'!C$2:C$8468)</f>
        <v>1410915</v>
      </c>
      <c r="S2229" s="1" t="n">
        <f aca="false">R2229-Q2229</f>
        <v>-6589085</v>
      </c>
      <c r="T2229" s="2" t="n">
        <f aca="false">Q2229 * 1.03</f>
        <v>8240000</v>
      </c>
      <c r="U2229" s="2" t="n">
        <f aca="false">R2229 * 1.03</f>
        <v>1453242.45</v>
      </c>
      <c r="V2229" s="2" t="n">
        <f aca="false">S2229 * 1.03</f>
        <v>-6786757.55</v>
      </c>
      <c r="W2229" s="1" t="n">
        <f aca="false">R2229/Q2229</f>
        <v>0.176364375</v>
      </c>
      <c r="X2229" s="3" t="n">
        <v>1</v>
      </c>
    </row>
    <row r="2230" customFormat="false" ht="15" hidden="false" customHeight="false" outlineLevel="0" collapsed="false">
      <c r="A2230" s="0" t="s">
        <v>14087</v>
      </c>
      <c r="B2230" s="0" t="s">
        <v>14088</v>
      </c>
      <c r="C2230" s="0" t="s">
        <v>14089</v>
      </c>
      <c r="D2230" s="0" t="s">
        <v>9153</v>
      </c>
      <c r="E2230" s="0" t="n">
        <v>4.9</v>
      </c>
      <c r="F2230" s="0" t="n">
        <v>53</v>
      </c>
      <c r="G2230" s="5" t="n">
        <v>42346</v>
      </c>
      <c r="H2230" s="0" t="s">
        <v>14039</v>
      </c>
      <c r="I2230" s="0" t="s">
        <v>14090</v>
      </c>
      <c r="J2230" s="6" t="n">
        <v>54044</v>
      </c>
      <c r="K2230" s="0" t="s">
        <v>14059</v>
      </c>
      <c r="L2230" s="5" t="n">
        <v>42286</v>
      </c>
      <c r="M2230" s="0" t="s">
        <v>258</v>
      </c>
      <c r="N2230" s="0" t="s">
        <v>4734</v>
      </c>
      <c r="O2230" s="0" t="s">
        <v>28</v>
      </c>
      <c r="P2230" s="0" t="s">
        <v>14091</v>
      </c>
      <c r="Q2230" s="0" t="n">
        <f aca="false">LOOKUP(A2230,'budget_gross.tsv'!A$2:A$8468,'budget_gross.tsv'!B$2:B$8468)</f>
        <v>2500000</v>
      </c>
      <c r="R2230" s="0" t="n">
        <f aca="false">LOOKUP(A2230,'budget_gross.tsv'!A$2:A$8468,'budget_gross.tsv'!C$2:C$8468)</f>
        <v>36336</v>
      </c>
      <c r="S2230" s="1" t="n">
        <f aca="false">R2230-Q2230</f>
        <v>-2463664</v>
      </c>
      <c r="T2230" s="2" t="n">
        <f aca="false">Q2230 * 1.03</f>
        <v>2575000</v>
      </c>
      <c r="U2230" s="2" t="n">
        <f aca="false">R2230 * 1.03</f>
        <v>37426.08</v>
      </c>
      <c r="V2230" s="2" t="n">
        <f aca="false">S2230 * 1.03</f>
        <v>-2537573.92</v>
      </c>
      <c r="W2230" s="1" t="n">
        <f aca="false">R2230/Q2230</f>
        <v>0.0145344</v>
      </c>
      <c r="X2230" s="3" t="n">
        <v>1</v>
      </c>
    </row>
    <row r="2231" customFormat="false" ht="15" hidden="false" customHeight="false" outlineLevel="0" collapsed="false">
      <c r="A2231" s="0" t="s">
        <v>14092</v>
      </c>
      <c r="B2231" s="0" t="s">
        <v>14093</v>
      </c>
      <c r="C2231" s="0" t="s">
        <v>14094</v>
      </c>
      <c r="D2231" s="0" t="s">
        <v>9153</v>
      </c>
      <c r="E2231" s="0" t="n">
        <v>6.6</v>
      </c>
      <c r="F2231" s="0" t="n">
        <v>66</v>
      </c>
      <c r="G2231" s="5" t="n">
        <v>42409</v>
      </c>
      <c r="H2231" s="0" t="s">
        <v>86</v>
      </c>
      <c r="I2231" s="0" t="s">
        <v>14095</v>
      </c>
      <c r="J2231" s="6" t="n">
        <v>97939</v>
      </c>
      <c r="K2231" s="0" t="s">
        <v>4552</v>
      </c>
      <c r="L2231" s="5" t="n">
        <v>42293</v>
      </c>
      <c r="M2231" s="0" t="s">
        <v>1192</v>
      </c>
      <c r="N2231" s="0" t="s">
        <v>6786</v>
      </c>
      <c r="O2231" s="0" t="s">
        <v>14096</v>
      </c>
      <c r="P2231" s="0" t="s">
        <v>14097</v>
      </c>
      <c r="Q2231" s="0" t="n">
        <f aca="false">LOOKUP(A2231,'budget_gross.tsv'!A$2:A$8468,'budget_gross.tsv'!B$2:B$8468)</f>
        <v>55000000</v>
      </c>
      <c r="R2231" s="0" t="n">
        <f aca="false">LOOKUP(A2231,'budget_gross.tsv'!A$2:A$8468,'budget_gross.tsv'!C$2:C$8468)</f>
        <v>31056945</v>
      </c>
      <c r="S2231" s="1" t="n">
        <f aca="false">R2231-Q2231</f>
        <v>-23943055</v>
      </c>
      <c r="T2231" s="2" t="n">
        <f aca="false">Q2231 * 1.03</f>
        <v>56650000</v>
      </c>
      <c r="U2231" s="2" t="n">
        <f aca="false">R2231 * 1.03</f>
        <v>31988653.35</v>
      </c>
      <c r="V2231" s="2" t="n">
        <f aca="false">S2231 * 1.03</f>
        <v>-24661346.65</v>
      </c>
      <c r="W2231" s="1" t="n">
        <f aca="false">R2231/Q2231</f>
        <v>0.564671727272727</v>
      </c>
      <c r="X2231" s="3" t="n">
        <v>1</v>
      </c>
    </row>
    <row r="2232" customFormat="false" ht="15" hidden="false" customHeight="false" outlineLevel="0" collapsed="false">
      <c r="A2232" s="0" t="s">
        <v>14098</v>
      </c>
      <c r="B2232" s="0" t="s">
        <v>14099</v>
      </c>
      <c r="C2232" s="0" t="s">
        <v>14100</v>
      </c>
      <c r="D2232" s="0" t="s">
        <v>9153</v>
      </c>
      <c r="E2232" s="0" t="n">
        <v>7</v>
      </c>
      <c r="F2232" s="0" t="s">
        <v>28</v>
      </c>
      <c r="G2232" s="0" t="s">
        <v>28</v>
      </c>
      <c r="H2232" s="0" t="s">
        <v>28</v>
      </c>
      <c r="I2232" s="0" t="s">
        <v>14101</v>
      </c>
      <c r="J2232" s="0" t="n">
        <v>25</v>
      </c>
      <c r="K2232" s="0" t="s">
        <v>14102</v>
      </c>
      <c r="L2232" s="5" t="n">
        <v>42293</v>
      </c>
      <c r="M2232" s="0" t="s">
        <v>427</v>
      </c>
      <c r="N2232" s="0" t="s">
        <v>1700</v>
      </c>
      <c r="O2232" s="0" t="s">
        <v>28</v>
      </c>
      <c r="Q2232" s="0" t="n">
        <f aca="false">LOOKUP(A2232,'budget_gross.tsv'!A$2:A$8468,'budget_gross.tsv'!B$2:B$8468)</f>
        <v>2100000</v>
      </c>
      <c r="R2232" s="0" t="n">
        <f aca="false">LOOKUP(A2232,'budget_gross.tsv'!A$2:A$8468,'budget_gross.tsv'!C$2:C$8468)</f>
        <v>3330</v>
      </c>
      <c r="S2232" s="1" t="n">
        <f aca="false">R2232-Q2232</f>
        <v>-2096670</v>
      </c>
      <c r="T2232" s="2" t="n">
        <f aca="false">Q2232 * 1.03</f>
        <v>2163000</v>
      </c>
      <c r="U2232" s="2" t="n">
        <f aca="false">R2232 * 1.03</f>
        <v>3429.9</v>
      </c>
      <c r="V2232" s="2" t="n">
        <f aca="false">S2232 * 1.03</f>
        <v>-2159570.1</v>
      </c>
      <c r="W2232" s="1" t="n">
        <f aca="false">R2232/Q2232</f>
        <v>0.00158571428571429</v>
      </c>
      <c r="X2232" s="3" t="n">
        <v>1</v>
      </c>
    </row>
    <row r="2233" customFormat="false" ht="15" hidden="false" customHeight="false" outlineLevel="0" collapsed="false">
      <c r="A2233" s="0" t="s">
        <v>14103</v>
      </c>
      <c r="B2233" s="0" t="s">
        <v>14104</v>
      </c>
      <c r="C2233" s="0" t="s">
        <v>14105</v>
      </c>
      <c r="D2233" s="0" t="s">
        <v>9153</v>
      </c>
      <c r="E2233" s="0" t="n">
        <v>4.6</v>
      </c>
      <c r="F2233" s="0" t="n">
        <v>30</v>
      </c>
      <c r="G2233" s="5" t="n">
        <v>42381</v>
      </c>
      <c r="H2233" s="0" t="s">
        <v>194</v>
      </c>
      <c r="I2233" s="0" t="s">
        <v>14106</v>
      </c>
      <c r="J2233" s="6" t="n">
        <v>18412</v>
      </c>
      <c r="K2233" s="0" t="s">
        <v>14107</v>
      </c>
      <c r="L2233" s="5" t="n">
        <v>42300</v>
      </c>
      <c r="M2233" s="0" t="s">
        <v>305</v>
      </c>
      <c r="N2233" s="0" t="s">
        <v>765</v>
      </c>
      <c r="O2233" s="0" t="s">
        <v>100</v>
      </c>
      <c r="P2233" s="0" t="s">
        <v>14108</v>
      </c>
      <c r="Q2233" s="0" t="n">
        <f aca="false">LOOKUP(A2233,'budget_gross.tsv'!A$2:A$8468,'budget_gross.tsv'!B$2:B$8468)</f>
        <v>10000000</v>
      </c>
      <c r="R2233" s="0" t="n">
        <f aca="false">LOOKUP(A2233,'budget_gross.tsv'!A$2:A$8468,'budget_gross.tsv'!C$2:C$8468)</f>
        <v>18300124</v>
      </c>
      <c r="S2233" s="1" t="n">
        <f aca="false">R2233-Q2233</f>
        <v>8300124</v>
      </c>
      <c r="T2233" s="2" t="n">
        <f aca="false">Q2233 * 1.03</f>
        <v>10300000</v>
      </c>
      <c r="U2233" s="2" t="n">
        <f aca="false">R2233 * 1.03</f>
        <v>18849127.72</v>
      </c>
      <c r="V2233" s="2" t="n">
        <f aca="false">S2233 * 1.03</f>
        <v>8549127.72</v>
      </c>
      <c r="W2233" s="1" t="n">
        <f aca="false">R2233/Q2233</f>
        <v>1.8300124</v>
      </c>
      <c r="X2233" s="3" t="n">
        <v>2</v>
      </c>
    </row>
    <row r="2234" customFormat="false" ht="15" hidden="false" customHeight="false" outlineLevel="0" collapsed="false">
      <c r="A2234" s="0" t="s">
        <v>14109</v>
      </c>
      <c r="B2234" s="0" t="s">
        <v>14110</v>
      </c>
      <c r="C2234" s="0" t="s">
        <v>14111</v>
      </c>
      <c r="D2234" s="0" t="s">
        <v>9153</v>
      </c>
      <c r="E2234" s="0" t="n">
        <v>7.2</v>
      </c>
      <c r="F2234" s="0" t="n">
        <v>82</v>
      </c>
      <c r="G2234" s="5" t="n">
        <v>42416</v>
      </c>
      <c r="H2234" s="0" t="s">
        <v>86</v>
      </c>
      <c r="I2234" s="0" t="s">
        <v>14112</v>
      </c>
      <c r="J2234" s="6" t="n">
        <v>117005</v>
      </c>
      <c r="K2234" s="0" t="s">
        <v>9201</v>
      </c>
      <c r="L2234" s="5" t="n">
        <v>42300</v>
      </c>
      <c r="M2234" s="0" t="s">
        <v>972</v>
      </c>
      <c r="N2234" s="0" t="s">
        <v>52</v>
      </c>
      <c r="O2234" s="0" t="s">
        <v>14113</v>
      </c>
      <c r="P2234" s="0" t="s">
        <v>14114</v>
      </c>
      <c r="Q2234" s="0" t="n">
        <f aca="false">LOOKUP(A2234,'budget_gross.tsv'!A$2:A$8468,'budget_gross.tsv'!B$2:B$8468)</f>
        <v>30000000</v>
      </c>
      <c r="R2234" s="0" t="n">
        <f aca="false">LOOKUP(A2234,'budget_gross.tsv'!A$2:A$8468,'budget_gross.tsv'!C$2:C$8468)</f>
        <v>17750583</v>
      </c>
      <c r="S2234" s="1" t="n">
        <f aca="false">R2234-Q2234</f>
        <v>-12249417</v>
      </c>
      <c r="T2234" s="2" t="n">
        <f aca="false">Q2234 * 1.03</f>
        <v>30900000</v>
      </c>
      <c r="U2234" s="2" t="n">
        <f aca="false">R2234 * 1.03</f>
        <v>18283100.49</v>
      </c>
      <c r="V2234" s="2" t="n">
        <f aca="false">S2234 * 1.03</f>
        <v>-12616899.51</v>
      </c>
      <c r="W2234" s="1" t="n">
        <f aca="false">R2234/Q2234</f>
        <v>0.5916861</v>
      </c>
      <c r="X2234" s="3" t="n">
        <v>1</v>
      </c>
    </row>
    <row r="2235" customFormat="false" ht="15" hidden="false" customHeight="false" outlineLevel="0" collapsed="false">
      <c r="A2235" s="0" t="s">
        <v>14115</v>
      </c>
      <c r="B2235" s="0" t="s">
        <v>14116</v>
      </c>
      <c r="C2235" s="0" t="s">
        <v>14117</v>
      </c>
      <c r="D2235" s="0" t="s">
        <v>9153</v>
      </c>
      <c r="E2235" s="0" t="n">
        <v>5.5</v>
      </c>
      <c r="F2235" s="0" t="n">
        <v>29</v>
      </c>
      <c r="G2235" s="5" t="n">
        <v>42402</v>
      </c>
      <c r="H2235" s="0" t="s">
        <v>3410</v>
      </c>
      <c r="I2235" s="0" t="s">
        <v>14118</v>
      </c>
      <c r="J2235" s="6" t="n">
        <v>7633</v>
      </c>
      <c r="K2235" s="0" t="s">
        <v>4866</v>
      </c>
      <c r="L2235" s="5" t="n">
        <v>42300</v>
      </c>
      <c r="M2235" s="0" t="s">
        <v>232</v>
      </c>
      <c r="N2235" s="0" t="s">
        <v>14119</v>
      </c>
      <c r="O2235" s="0" t="s">
        <v>28</v>
      </c>
      <c r="P2235" s="0" t="s">
        <v>14120</v>
      </c>
      <c r="Q2235" s="0" t="n">
        <f aca="false">LOOKUP(A2235,'budget_gross.tsv'!A$2:A$8468,'budget_gross.tsv'!B$2:B$8468)</f>
        <v>15000000</v>
      </c>
      <c r="R2235" s="0" t="n">
        <f aca="false">LOOKUP(A2235,'budget_gross.tsv'!A$2:A$8468,'budget_gross.tsv'!C$2:C$8468)</f>
        <v>2982281</v>
      </c>
      <c r="S2235" s="1" t="n">
        <f aca="false">R2235-Q2235</f>
        <v>-12017719</v>
      </c>
      <c r="T2235" s="2" t="n">
        <f aca="false">Q2235 * 1.03</f>
        <v>15450000</v>
      </c>
      <c r="U2235" s="2" t="n">
        <f aca="false">R2235 * 1.03</f>
        <v>3071749.43</v>
      </c>
      <c r="V2235" s="2" t="n">
        <f aca="false">S2235 * 1.03</f>
        <v>-12378250.57</v>
      </c>
      <c r="W2235" s="1" t="n">
        <f aca="false">R2235/Q2235</f>
        <v>0.198818733333333</v>
      </c>
      <c r="X2235" s="3" t="n">
        <v>1</v>
      </c>
    </row>
    <row r="2236" customFormat="false" ht="15" hidden="false" customHeight="false" outlineLevel="0" collapsed="false">
      <c r="A2236" s="0" t="s">
        <v>14121</v>
      </c>
      <c r="B2236" s="0" t="s">
        <v>14122</v>
      </c>
      <c r="C2236" s="0" t="s">
        <v>14123</v>
      </c>
      <c r="D2236" s="0" t="s">
        <v>9153</v>
      </c>
      <c r="E2236" s="0" t="n">
        <v>7.1</v>
      </c>
      <c r="F2236" s="0" t="n">
        <v>47</v>
      </c>
      <c r="G2236" s="5" t="n">
        <v>42731</v>
      </c>
      <c r="H2236" s="0" t="s">
        <v>14124</v>
      </c>
      <c r="I2236" s="0" t="s">
        <v>14125</v>
      </c>
      <c r="J2236" s="6" t="n">
        <v>33663</v>
      </c>
      <c r="K2236" s="0" t="s">
        <v>14126</v>
      </c>
      <c r="L2236" s="5" t="n">
        <v>42306</v>
      </c>
      <c r="M2236" s="0" t="s">
        <v>1192</v>
      </c>
      <c r="N2236" s="0" t="s">
        <v>356</v>
      </c>
      <c r="O2236" s="0" t="s">
        <v>14127</v>
      </c>
      <c r="P2236" s="0" t="s">
        <v>14128</v>
      </c>
      <c r="Q2236" s="0" t="n">
        <f aca="false">LOOKUP(A2236,'budget_gross.tsv'!A$2:A$8468,'budget_gross.tsv'!B$2:B$8468)</f>
        <v>17000000</v>
      </c>
      <c r="R2236" s="0" t="n">
        <f aca="false">LOOKUP(A2236,'budget_gross.tsv'!A$2:A$8468,'budget_gross.tsv'!C$2:C$8468)</f>
        <v>2021399</v>
      </c>
      <c r="S2236" s="1" t="n">
        <f aca="false">R2236-Q2236</f>
        <v>-14978601</v>
      </c>
      <c r="T2236" s="2" t="n">
        <f aca="false">Q2236 * 1.03</f>
        <v>17510000</v>
      </c>
      <c r="U2236" s="2" t="n">
        <f aca="false">R2236 * 1.03</f>
        <v>2082040.97</v>
      </c>
      <c r="V2236" s="2" t="n">
        <f aca="false">S2236 * 1.03</f>
        <v>-15427959.03</v>
      </c>
      <c r="W2236" s="1" t="n">
        <f aca="false">R2236/Q2236</f>
        <v>0.118905823529412</v>
      </c>
      <c r="X2236" s="3" t="n">
        <v>1</v>
      </c>
    </row>
    <row r="2237" customFormat="false" ht="15" hidden="false" customHeight="false" outlineLevel="0" collapsed="false">
      <c r="A2237" s="0" t="s">
        <v>14129</v>
      </c>
      <c r="B2237" s="0" t="s">
        <v>14130</v>
      </c>
      <c r="C2237" s="0" t="s">
        <v>14131</v>
      </c>
      <c r="D2237" s="0" t="s">
        <v>9153</v>
      </c>
      <c r="E2237" s="0" t="n">
        <v>6.8</v>
      </c>
      <c r="F2237" s="0" t="n">
        <v>66</v>
      </c>
      <c r="G2237" s="5" t="n">
        <v>42402</v>
      </c>
      <c r="H2237" s="0" t="s">
        <v>1397</v>
      </c>
      <c r="I2237" s="0" t="s">
        <v>14132</v>
      </c>
      <c r="J2237" s="6" t="n">
        <v>13688</v>
      </c>
      <c r="K2237" s="0" t="s">
        <v>14133</v>
      </c>
      <c r="L2237" s="5" t="n">
        <v>42307</v>
      </c>
      <c r="M2237" s="0" t="s">
        <v>1987</v>
      </c>
      <c r="N2237" s="0" t="s">
        <v>52</v>
      </c>
      <c r="O2237" s="0" t="s">
        <v>563</v>
      </c>
      <c r="P2237" s="0" t="s">
        <v>14134</v>
      </c>
      <c r="Q2237" s="0" t="n">
        <f aca="false">LOOKUP(A2237,'budget_gross.tsv'!A$2:A$8468,'budget_gross.tsv'!B$2:B$8468)</f>
        <v>9600000</v>
      </c>
      <c r="R2237" s="0" t="n">
        <f aca="false">LOOKUP(A2237,'budget_gross.tsv'!A$2:A$8468,'budget_gross.tsv'!C$2:C$8468)</f>
        <v>2541554</v>
      </c>
      <c r="S2237" s="1" t="n">
        <f aca="false">R2237-Q2237</f>
        <v>-7058446</v>
      </c>
      <c r="T2237" s="2" t="n">
        <f aca="false">Q2237 * 1.03</f>
        <v>9888000</v>
      </c>
      <c r="U2237" s="2" t="n">
        <f aca="false">R2237 * 1.03</f>
        <v>2617800.62</v>
      </c>
      <c r="V2237" s="2" t="n">
        <f aca="false">S2237 * 1.03</f>
        <v>-7270199.38</v>
      </c>
      <c r="W2237" s="1" t="n">
        <f aca="false">R2237/Q2237</f>
        <v>0.264745208333333</v>
      </c>
      <c r="X2237" s="3" t="n">
        <v>1</v>
      </c>
    </row>
    <row r="2238" customFormat="false" ht="15" hidden="false" customHeight="false" outlineLevel="0" collapsed="false">
      <c r="A2238" s="0" t="s">
        <v>14135</v>
      </c>
      <c r="B2238" s="0" t="s">
        <v>14136</v>
      </c>
      <c r="C2238" s="0" t="s">
        <v>14137</v>
      </c>
      <c r="D2238" s="0" t="s">
        <v>9153</v>
      </c>
      <c r="E2238" s="0" t="n">
        <v>6.1</v>
      </c>
      <c r="F2238" s="0" t="n">
        <v>53</v>
      </c>
      <c r="G2238" s="5" t="n">
        <v>42402</v>
      </c>
      <c r="H2238" s="0" t="s">
        <v>2273</v>
      </c>
      <c r="I2238" s="0" t="s">
        <v>14138</v>
      </c>
      <c r="J2238" s="6" t="n">
        <v>15345</v>
      </c>
      <c r="K2238" s="0" t="s">
        <v>8238</v>
      </c>
      <c r="L2238" s="5" t="n">
        <v>42307</v>
      </c>
      <c r="M2238" s="0" t="s">
        <v>1369</v>
      </c>
      <c r="N2238" s="0" t="s">
        <v>356</v>
      </c>
      <c r="O2238" s="0" t="s">
        <v>290</v>
      </c>
      <c r="P2238" s="0" t="s">
        <v>14139</v>
      </c>
      <c r="Q2238" s="0" t="n">
        <f aca="false">LOOKUP(A2238,'budget_gross.tsv'!A$2:A$8468,'budget_gross.tsv'!B$2:B$8468)</f>
        <v>28000000</v>
      </c>
      <c r="R2238" s="0" t="n">
        <f aca="false">LOOKUP(A2238,'budget_gross.tsv'!A$2:A$8468,'budget_gross.tsv'!C$2:C$8468)</f>
        <v>6998324</v>
      </c>
      <c r="S2238" s="1" t="n">
        <f aca="false">R2238-Q2238</f>
        <v>-21001676</v>
      </c>
      <c r="T2238" s="2" t="n">
        <f aca="false">Q2238 * 1.03</f>
        <v>28840000</v>
      </c>
      <c r="U2238" s="2" t="n">
        <f aca="false">R2238 * 1.03</f>
        <v>7208273.72</v>
      </c>
      <c r="V2238" s="2" t="n">
        <f aca="false">S2238 * 1.03</f>
        <v>-21631726.28</v>
      </c>
      <c r="W2238" s="1" t="n">
        <f aca="false">R2238/Q2238</f>
        <v>0.249940142857143</v>
      </c>
      <c r="X2238" s="3" t="n">
        <v>1</v>
      </c>
    </row>
    <row r="2239" customFormat="false" ht="15" hidden="false" customHeight="false" outlineLevel="0" collapsed="false">
      <c r="A2239" s="0" t="s">
        <v>14140</v>
      </c>
      <c r="B2239" s="0" t="s">
        <v>14141</v>
      </c>
      <c r="C2239" s="0" t="s">
        <v>14142</v>
      </c>
      <c r="D2239" s="0" t="s">
        <v>9153</v>
      </c>
      <c r="E2239" s="0" t="n">
        <v>6.3</v>
      </c>
      <c r="F2239" s="0" t="n">
        <v>32</v>
      </c>
      <c r="G2239" s="5" t="n">
        <v>42374</v>
      </c>
      <c r="H2239" s="0" t="s">
        <v>14143</v>
      </c>
      <c r="I2239" s="0" t="s">
        <v>14144</v>
      </c>
      <c r="J2239" s="6" t="n">
        <v>31710</v>
      </c>
      <c r="K2239" s="0" t="s">
        <v>13177</v>
      </c>
      <c r="L2239" s="5" t="n">
        <v>42307</v>
      </c>
      <c r="M2239" s="0" t="s">
        <v>98</v>
      </c>
      <c r="N2239" s="0" t="s">
        <v>1584</v>
      </c>
      <c r="O2239" s="0" t="s">
        <v>100</v>
      </c>
      <c r="P2239" s="0" t="s">
        <v>14145</v>
      </c>
      <c r="Q2239" s="0" t="n">
        <f aca="false">LOOKUP(A2239,'budget_gross.tsv'!A$2:A$8468,'budget_gross.tsv'!B$2:B$8468)</f>
        <v>15000000</v>
      </c>
      <c r="R2239" s="0" t="n">
        <f aca="false">LOOKUP(A2239,'budget_gross.tsv'!A$2:A$8468,'budget_gross.tsv'!C$2:C$8468)</f>
        <v>3635292</v>
      </c>
      <c r="S2239" s="1" t="n">
        <f aca="false">R2239-Q2239</f>
        <v>-11364708</v>
      </c>
      <c r="T2239" s="2" t="n">
        <f aca="false">Q2239 * 1.03</f>
        <v>15450000</v>
      </c>
      <c r="U2239" s="2" t="n">
        <f aca="false">R2239 * 1.03</f>
        <v>3744350.76</v>
      </c>
      <c r="V2239" s="2" t="n">
        <f aca="false">S2239 * 1.03</f>
        <v>-11705649.24</v>
      </c>
      <c r="W2239" s="1" t="n">
        <f aca="false">R2239/Q2239</f>
        <v>0.2423528</v>
      </c>
      <c r="X2239" s="3" t="n">
        <v>1</v>
      </c>
    </row>
    <row r="2240" customFormat="false" ht="15" hidden="false" customHeight="false" outlineLevel="0" collapsed="false">
      <c r="A2240" s="0" t="s">
        <v>14146</v>
      </c>
      <c r="B2240" s="0" t="s">
        <v>14147</v>
      </c>
      <c r="C2240" s="0" t="s">
        <v>14148</v>
      </c>
      <c r="D2240" s="0" t="s">
        <v>9153</v>
      </c>
      <c r="E2240" s="0" t="n">
        <v>6.1</v>
      </c>
      <c r="F2240" s="0" t="n">
        <v>59</v>
      </c>
      <c r="G2240" s="5" t="n">
        <v>42423</v>
      </c>
      <c r="H2240" s="0" t="s">
        <v>9123</v>
      </c>
      <c r="I2240" s="0" t="s">
        <v>14149</v>
      </c>
      <c r="J2240" s="6" t="n">
        <v>4004</v>
      </c>
      <c r="K2240" s="0" t="s">
        <v>14150</v>
      </c>
      <c r="L2240" s="5" t="n">
        <v>42314</v>
      </c>
      <c r="M2240" s="0" t="s">
        <v>107</v>
      </c>
      <c r="N2240" s="0" t="s">
        <v>446</v>
      </c>
      <c r="O2240" s="0" t="s">
        <v>1185</v>
      </c>
      <c r="P2240" s="0" t="s">
        <v>14151</v>
      </c>
      <c r="Q2240" s="0" t="n">
        <f aca="false">LOOKUP(A2240,'budget_gross.tsv'!A$2:A$8468,'budget_gross.tsv'!B$2:B$8468)</f>
        <v>495000</v>
      </c>
      <c r="R2240" s="0" t="n">
        <f aca="false">LOOKUP(A2240,'budget_gross.tsv'!A$2:A$8468,'budget_gross.tsv'!C$2:C$8468)</f>
        <v>57678</v>
      </c>
      <c r="S2240" s="1" t="n">
        <f aca="false">R2240-Q2240</f>
        <v>-437322</v>
      </c>
      <c r="T2240" s="2" t="n">
        <f aca="false">Q2240 * 1.03</f>
        <v>509850</v>
      </c>
      <c r="U2240" s="2" t="n">
        <f aca="false">R2240 * 1.03</f>
        <v>59408.34</v>
      </c>
      <c r="V2240" s="2" t="n">
        <f aca="false">S2240 * 1.03</f>
        <v>-450441.66</v>
      </c>
      <c r="W2240" s="1" t="n">
        <f aca="false">R2240/Q2240</f>
        <v>0.116521212121212</v>
      </c>
      <c r="X2240" s="3" t="n">
        <v>1</v>
      </c>
    </row>
    <row r="2241" customFormat="false" ht="15" hidden="false" customHeight="false" outlineLevel="0" collapsed="false">
      <c r="A2241" s="0" t="s">
        <v>14152</v>
      </c>
      <c r="B2241" s="0" t="s">
        <v>14153</v>
      </c>
      <c r="C2241" s="0" t="s">
        <v>14154</v>
      </c>
      <c r="D2241" s="0" t="s">
        <v>9153</v>
      </c>
      <c r="E2241" s="0" t="n">
        <v>6.6</v>
      </c>
      <c r="F2241" s="0" t="s">
        <v>28</v>
      </c>
      <c r="G2241" s="0" t="s">
        <v>28</v>
      </c>
      <c r="H2241" s="0" t="s">
        <v>28</v>
      </c>
      <c r="I2241" s="0" t="s">
        <v>14155</v>
      </c>
      <c r="J2241" s="0" t="n">
        <v>422</v>
      </c>
      <c r="K2241" s="0" t="s">
        <v>14156</v>
      </c>
      <c r="L2241" s="5" t="n">
        <v>42319</v>
      </c>
      <c r="M2241" s="0" t="s">
        <v>1652</v>
      </c>
      <c r="N2241" s="0" t="s">
        <v>446</v>
      </c>
      <c r="O2241" s="0" t="s">
        <v>28</v>
      </c>
      <c r="Q2241" s="0" t="n">
        <f aca="false">LOOKUP(A2241,'budget_gross.tsv'!A$2:A$8468,'budget_gross.tsv'!B$2:B$8468)</f>
        <v>1200000</v>
      </c>
      <c r="R2241" s="0" t="n">
        <f aca="false">LOOKUP(A2241,'budget_gross.tsv'!A$2:A$8468,'budget_gross.tsv'!C$2:C$8468)</f>
        <v>14616</v>
      </c>
      <c r="S2241" s="1" t="n">
        <f aca="false">R2241-Q2241</f>
        <v>-1185384</v>
      </c>
      <c r="T2241" s="2" t="n">
        <f aca="false">Q2241 * 1.03</f>
        <v>1236000</v>
      </c>
      <c r="U2241" s="2" t="n">
        <f aca="false">R2241 * 1.03</f>
        <v>15054.48</v>
      </c>
      <c r="V2241" s="2" t="n">
        <f aca="false">S2241 * 1.03</f>
        <v>-1220945.52</v>
      </c>
      <c r="W2241" s="1" t="n">
        <f aca="false">R2241/Q2241</f>
        <v>0.01218</v>
      </c>
      <c r="X2241" s="3" t="n">
        <v>1</v>
      </c>
    </row>
    <row r="2242" customFormat="false" ht="15" hidden="false" customHeight="false" outlineLevel="0" collapsed="false">
      <c r="A2242" s="0" t="s">
        <v>14157</v>
      </c>
      <c r="B2242" s="0" t="s">
        <v>14158</v>
      </c>
      <c r="C2242" s="0" t="s">
        <v>14159</v>
      </c>
      <c r="D2242" s="0" t="s">
        <v>9153</v>
      </c>
      <c r="E2242" s="0" t="n">
        <v>8.1</v>
      </c>
      <c r="F2242" s="0" t="n">
        <v>93</v>
      </c>
      <c r="G2242" s="5" t="n">
        <v>42423</v>
      </c>
      <c r="H2242" s="0" t="s">
        <v>3410</v>
      </c>
      <c r="I2242" s="0" t="s">
        <v>14160</v>
      </c>
      <c r="J2242" s="6" t="n">
        <v>269848</v>
      </c>
      <c r="K2242" s="0" t="s">
        <v>14161</v>
      </c>
      <c r="L2242" s="5" t="n">
        <v>42328</v>
      </c>
      <c r="M2242" s="0" t="s">
        <v>1079</v>
      </c>
      <c r="N2242" s="0" t="s">
        <v>6406</v>
      </c>
      <c r="O2242" s="0" t="s">
        <v>14162</v>
      </c>
      <c r="P2242" s="0" t="s">
        <v>14163</v>
      </c>
      <c r="Q2242" s="0" t="n">
        <f aca="false">LOOKUP(A2242,'budget_gross.tsv'!A$2:A$8468,'budget_gross.tsv'!B$2:B$8468)</f>
        <v>20000000</v>
      </c>
      <c r="R2242" s="0" t="n">
        <f aca="false">LOOKUP(A2242,'budget_gross.tsv'!A$2:A$8468,'budget_gross.tsv'!C$2:C$8468)</f>
        <v>45055776</v>
      </c>
      <c r="S2242" s="1" t="n">
        <f aca="false">R2242-Q2242</f>
        <v>25055776</v>
      </c>
      <c r="T2242" s="2" t="n">
        <f aca="false">Q2242 * 1.03</f>
        <v>20600000</v>
      </c>
      <c r="U2242" s="2" t="n">
        <f aca="false">R2242 * 1.03</f>
        <v>46407449.28</v>
      </c>
      <c r="V2242" s="2" t="n">
        <f aca="false">S2242 * 1.03</f>
        <v>25807449.28</v>
      </c>
      <c r="W2242" s="1" t="n">
        <f aca="false">R2242/Q2242</f>
        <v>2.2527888</v>
      </c>
      <c r="X2242" s="3" t="n">
        <v>3</v>
      </c>
    </row>
    <row r="2243" customFormat="false" ht="15" hidden="false" customHeight="false" outlineLevel="0" collapsed="false">
      <c r="A2243" s="0" t="s">
        <v>14164</v>
      </c>
      <c r="B2243" s="0" t="s">
        <v>14165</v>
      </c>
      <c r="C2243" s="0" t="s">
        <v>14166</v>
      </c>
      <c r="D2243" s="0" t="s">
        <v>9153</v>
      </c>
      <c r="E2243" s="0" t="n">
        <v>6.4</v>
      </c>
      <c r="F2243" s="0" t="n">
        <v>58</v>
      </c>
      <c r="G2243" s="5" t="n">
        <v>42430</v>
      </c>
      <c r="H2243" s="0" t="s">
        <v>14167</v>
      </c>
      <c r="I2243" s="0" t="s">
        <v>14168</v>
      </c>
      <c r="J2243" s="6" t="n">
        <v>44094</v>
      </c>
      <c r="K2243" s="0" t="s">
        <v>7196</v>
      </c>
      <c r="L2243" s="5" t="n">
        <v>42328</v>
      </c>
      <c r="M2243" s="0" t="s">
        <v>133</v>
      </c>
      <c r="N2243" s="0" t="s">
        <v>376</v>
      </c>
      <c r="O2243" s="0" t="s">
        <v>90</v>
      </c>
      <c r="P2243" s="0" t="s">
        <v>14169</v>
      </c>
      <c r="Q2243" s="0" t="n">
        <f aca="false">LOOKUP(A2243,'budget_gross.tsv'!A$2:A$8468,'budget_gross.tsv'!B$2:B$8468)</f>
        <v>25000000</v>
      </c>
      <c r="R2243" s="0" t="n">
        <f aca="false">LOOKUP(A2243,'budget_gross.tsv'!A$2:A$8468,'budget_gross.tsv'!C$2:C$8468)</f>
        <v>43035725</v>
      </c>
      <c r="S2243" s="1" t="n">
        <f aca="false">R2243-Q2243</f>
        <v>18035725</v>
      </c>
      <c r="T2243" s="2" t="n">
        <f aca="false">Q2243 * 1.03</f>
        <v>25750000</v>
      </c>
      <c r="U2243" s="2" t="n">
        <f aca="false">R2243 * 1.03</f>
        <v>44326796.75</v>
      </c>
      <c r="V2243" s="2" t="n">
        <f aca="false">S2243 * 1.03</f>
        <v>18576796.75</v>
      </c>
      <c r="W2243" s="1" t="n">
        <f aca="false">R2243/Q2243</f>
        <v>1.721429</v>
      </c>
      <c r="X2243" s="3" t="n">
        <v>2</v>
      </c>
    </row>
    <row r="2244" customFormat="false" ht="15" hidden="false" customHeight="false" outlineLevel="0" collapsed="false">
      <c r="A2244" s="0" t="s">
        <v>14170</v>
      </c>
      <c r="B2244" s="0" t="s">
        <v>14171</v>
      </c>
      <c r="C2244" s="0" t="s">
        <v>14172</v>
      </c>
      <c r="D2244" s="0" t="s">
        <v>9153</v>
      </c>
      <c r="E2244" s="0" t="n">
        <v>7</v>
      </c>
      <c r="F2244" s="0" t="n">
        <v>55</v>
      </c>
      <c r="G2244" s="5" t="n">
        <v>42430</v>
      </c>
      <c r="H2244" s="0" t="s">
        <v>39</v>
      </c>
      <c r="I2244" s="0" t="s">
        <v>14173</v>
      </c>
      <c r="J2244" s="6" t="n">
        <v>110600</v>
      </c>
      <c r="K2244" s="0" t="s">
        <v>4287</v>
      </c>
      <c r="L2244" s="5" t="n">
        <v>42328</v>
      </c>
      <c r="M2244" s="0" t="s">
        <v>1574</v>
      </c>
      <c r="N2244" s="0" t="s">
        <v>673</v>
      </c>
      <c r="O2244" s="0" t="s">
        <v>166</v>
      </c>
      <c r="P2244" s="0" t="s">
        <v>14174</v>
      </c>
      <c r="Q2244" s="0" t="n">
        <f aca="false">LOOKUP(A2244,'budget_gross.tsv'!A$2:A$8468,'budget_gross.tsv'!B$2:B$8468)</f>
        <v>30000000</v>
      </c>
      <c r="R2244" s="0" t="n">
        <f aca="false">LOOKUP(A2244,'budget_gross.tsv'!A$2:A$8468,'budget_gross.tsv'!C$2:C$8468)</f>
        <v>1872994</v>
      </c>
      <c r="S2244" s="1" t="n">
        <f aca="false">R2244-Q2244</f>
        <v>-28127006</v>
      </c>
      <c r="T2244" s="2" t="n">
        <f aca="false">Q2244 * 1.03</f>
        <v>30900000</v>
      </c>
      <c r="U2244" s="2" t="n">
        <f aca="false">R2244 * 1.03</f>
        <v>1929183.82</v>
      </c>
      <c r="V2244" s="2" t="n">
        <f aca="false">S2244 * 1.03</f>
        <v>-28970816.18</v>
      </c>
      <c r="W2244" s="1" t="n">
        <f aca="false">R2244/Q2244</f>
        <v>0.0624331333333333</v>
      </c>
      <c r="X2244" s="3" t="n">
        <v>1</v>
      </c>
    </row>
    <row r="2245" customFormat="false" ht="15" hidden="false" customHeight="false" outlineLevel="0" collapsed="false">
      <c r="A2245" s="0" t="s">
        <v>14175</v>
      </c>
      <c r="B2245" s="0" t="s">
        <v>14176</v>
      </c>
      <c r="C2245" s="0" t="s">
        <v>14177</v>
      </c>
      <c r="D2245" s="0" t="s">
        <v>9153</v>
      </c>
      <c r="E2245" s="0" t="n">
        <v>7.5</v>
      </c>
      <c r="F2245" s="0" t="n">
        <v>60</v>
      </c>
      <c r="G2245" s="5" t="n">
        <v>42416</v>
      </c>
      <c r="H2245" s="0" t="s">
        <v>14178</v>
      </c>
      <c r="I2245" s="0" t="s">
        <v>14179</v>
      </c>
      <c r="J2245" s="6" t="n">
        <v>57638</v>
      </c>
      <c r="K2245" s="0" t="s">
        <v>4232</v>
      </c>
      <c r="L2245" s="5" t="n">
        <v>42335</v>
      </c>
      <c r="M2245" s="0" t="s">
        <v>1362</v>
      </c>
      <c r="N2245" s="0" t="s">
        <v>52</v>
      </c>
      <c r="O2245" s="0" t="s">
        <v>14180</v>
      </c>
      <c r="P2245" s="0" t="s">
        <v>14181</v>
      </c>
      <c r="Q2245" s="0" t="n">
        <f aca="false">LOOKUP(A2245,'budget_gross.tsv'!A$2:A$8468,'budget_gross.tsv'!B$2:B$8468)</f>
        <v>15000000</v>
      </c>
      <c r="R2245" s="0" t="n">
        <f aca="false">LOOKUP(A2245,'budget_gross.tsv'!A$2:A$8468,'budget_gross.tsv'!C$2:C$8468)</f>
        <v>7857741</v>
      </c>
      <c r="S2245" s="1" t="n">
        <f aca="false">R2245-Q2245</f>
        <v>-7142259</v>
      </c>
      <c r="T2245" s="2" t="n">
        <f aca="false">Q2245 * 1.03</f>
        <v>15450000</v>
      </c>
      <c r="U2245" s="2" t="n">
        <f aca="false">R2245 * 1.03</f>
        <v>8093473.23</v>
      </c>
      <c r="V2245" s="2" t="n">
        <f aca="false">S2245 * 1.03</f>
        <v>-7356526.77</v>
      </c>
      <c r="W2245" s="1" t="n">
        <f aca="false">R2245/Q2245</f>
        <v>0.5238494</v>
      </c>
      <c r="X2245" s="3" t="n">
        <v>1</v>
      </c>
    </row>
    <row r="2246" customFormat="false" ht="15" hidden="false" customHeight="false" outlineLevel="0" collapsed="false">
      <c r="A2246" s="0" t="s">
        <v>14182</v>
      </c>
      <c r="B2246" s="0" t="s">
        <v>14183</v>
      </c>
      <c r="C2246" s="0" t="s">
        <v>14184</v>
      </c>
      <c r="D2246" s="0" t="s">
        <v>9153</v>
      </c>
      <c r="E2246" s="0" t="n">
        <v>6.7</v>
      </c>
      <c r="F2246" s="0" t="n">
        <v>71</v>
      </c>
      <c r="G2246" s="5" t="n">
        <v>42437</v>
      </c>
      <c r="H2246" s="0" t="s">
        <v>2461</v>
      </c>
      <c r="I2246" s="0" t="s">
        <v>14185</v>
      </c>
      <c r="J2246" s="6" t="n">
        <v>42070</v>
      </c>
      <c r="K2246" s="0" t="s">
        <v>1591</v>
      </c>
      <c r="L2246" s="5" t="n">
        <v>42349</v>
      </c>
      <c r="M2246" s="0" t="s">
        <v>756</v>
      </c>
      <c r="N2246" s="0" t="s">
        <v>1741</v>
      </c>
      <c r="O2246" s="0" t="s">
        <v>3807</v>
      </c>
      <c r="P2246" s="0" t="s">
        <v>14186</v>
      </c>
      <c r="Q2246" s="0" t="n">
        <f aca="false">LOOKUP(A2246,'budget_gross.tsv'!A$2:A$8468,'budget_gross.tsv'!B$2:B$8468)</f>
        <v>15000000</v>
      </c>
      <c r="R2246" s="0" t="n">
        <f aca="false">LOOKUP(A2246,'budget_gross.tsv'!A$2:A$8468,'budget_gross.tsv'!C$2:C$8468)</f>
        <v>1108247</v>
      </c>
      <c r="S2246" s="1" t="n">
        <f aca="false">R2246-Q2246</f>
        <v>-13891753</v>
      </c>
      <c r="T2246" s="2" t="n">
        <f aca="false">Q2246 * 1.03</f>
        <v>15450000</v>
      </c>
      <c r="U2246" s="2" t="n">
        <f aca="false">R2246 * 1.03</f>
        <v>1141494.41</v>
      </c>
      <c r="V2246" s="2" t="n">
        <f aca="false">S2246 * 1.03</f>
        <v>-14308505.59</v>
      </c>
      <c r="W2246" s="1" t="n">
        <f aca="false">R2246/Q2246</f>
        <v>0.0738831333333333</v>
      </c>
      <c r="X2246" s="3" t="n">
        <v>1</v>
      </c>
    </row>
    <row r="2247" customFormat="false" ht="15" hidden="false" customHeight="false" outlineLevel="0" collapsed="false">
      <c r="A2247" s="0" t="s">
        <v>14187</v>
      </c>
      <c r="B2247" s="0" t="s">
        <v>14188</v>
      </c>
      <c r="C2247" s="0" t="s">
        <v>14189</v>
      </c>
      <c r="D2247" s="0" t="s">
        <v>9153</v>
      </c>
      <c r="E2247" s="0" t="n">
        <v>7.4</v>
      </c>
      <c r="F2247" s="0" t="n">
        <v>52</v>
      </c>
      <c r="G2247" s="0" t="s">
        <v>28</v>
      </c>
      <c r="H2247" s="0" t="s">
        <v>28</v>
      </c>
      <c r="I2247" s="0" t="s">
        <v>14190</v>
      </c>
      <c r="J2247" s="6" t="n">
        <v>13005</v>
      </c>
      <c r="K2247" s="0" t="s">
        <v>10963</v>
      </c>
      <c r="L2247" s="5" t="n">
        <v>42355</v>
      </c>
      <c r="M2247" s="0" t="s">
        <v>272</v>
      </c>
      <c r="N2247" s="0" t="s">
        <v>1525</v>
      </c>
      <c r="O2247" s="0" t="s">
        <v>14191</v>
      </c>
      <c r="P2247" s="0" t="s">
        <v>14192</v>
      </c>
      <c r="Q2247" s="0" t="n">
        <f aca="false">LOOKUP(A2247,'budget_gross.tsv'!A$2:A$8468,'budget_gross.tsv'!B$2:B$8468)</f>
        <v>13000000</v>
      </c>
      <c r="R2247" s="0" t="n">
        <f aca="false">LOOKUP(A2247,'budget_gross.tsv'!A$2:A$8468,'budget_gross.tsv'!C$2:C$8468)</f>
        <v>637555</v>
      </c>
      <c r="S2247" s="1" t="n">
        <f aca="false">R2247-Q2247</f>
        <v>-12362445</v>
      </c>
      <c r="T2247" s="2" t="n">
        <f aca="false">Q2247 * 1.03</f>
        <v>13390000</v>
      </c>
      <c r="U2247" s="2" t="n">
        <f aca="false">R2247 * 1.03</f>
        <v>656681.65</v>
      </c>
      <c r="V2247" s="2" t="n">
        <f aca="false">S2247 * 1.03</f>
        <v>-12733318.35</v>
      </c>
      <c r="W2247" s="1" t="n">
        <f aca="false">R2247/Q2247</f>
        <v>0.0490426923076923</v>
      </c>
      <c r="X2247" s="3" t="n">
        <v>1</v>
      </c>
    </row>
    <row r="2248" customFormat="false" ht="15" hidden="false" customHeight="false" outlineLevel="0" collapsed="false">
      <c r="A2248" s="0" t="s">
        <v>14193</v>
      </c>
      <c r="B2248" s="0" t="s">
        <v>14194</v>
      </c>
      <c r="C2248" s="0" t="s">
        <v>14195</v>
      </c>
      <c r="D2248" s="0" t="s">
        <v>9153</v>
      </c>
      <c r="E2248" s="0" t="n">
        <v>6</v>
      </c>
      <c r="F2248" s="0" t="n">
        <v>58</v>
      </c>
      <c r="G2248" s="5" t="n">
        <v>42444</v>
      </c>
      <c r="H2248" s="0" t="s">
        <v>86</v>
      </c>
      <c r="I2248" s="0" t="s">
        <v>14196</v>
      </c>
      <c r="J2248" s="6" t="n">
        <v>50407</v>
      </c>
      <c r="K2248" s="0" t="s">
        <v>7078</v>
      </c>
      <c r="L2248" s="5" t="n">
        <v>42356</v>
      </c>
      <c r="M2248" s="0" t="s">
        <v>355</v>
      </c>
      <c r="N2248" s="0" t="s">
        <v>376</v>
      </c>
      <c r="O2248" s="0" t="s">
        <v>537</v>
      </c>
      <c r="P2248" s="0" t="s">
        <v>14197</v>
      </c>
      <c r="Q2248" s="0" t="n">
        <f aca="false">LOOKUP(A2248,'budget_gross.tsv'!A$2:A$8468,'budget_gross.tsv'!B$2:B$8468)</f>
        <v>30000000</v>
      </c>
      <c r="R2248" s="0" t="n">
        <f aca="false">LOOKUP(A2248,'budget_gross.tsv'!A$2:A$8468,'budget_gross.tsv'!C$2:C$8468)</f>
        <v>87044645</v>
      </c>
      <c r="S2248" s="1" t="n">
        <f aca="false">R2248-Q2248</f>
        <v>57044645</v>
      </c>
      <c r="T2248" s="2" t="n">
        <f aca="false">Q2248 * 1.03</f>
        <v>30900000</v>
      </c>
      <c r="U2248" s="2" t="n">
        <f aca="false">R2248 * 1.03</f>
        <v>89655984.35</v>
      </c>
      <c r="V2248" s="2" t="n">
        <f aca="false">S2248 * 1.03</f>
        <v>58755984.35</v>
      </c>
      <c r="W2248" s="1" t="n">
        <f aca="false">R2248/Q2248</f>
        <v>2.90148816666667</v>
      </c>
      <c r="X2248" s="3" t="n">
        <v>3</v>
      </c>
    </row>
    <row r="2249" customFormat="false" ht="15" hidden="false" customHeight="false" outlineLevel="0" collapsed="false">
      <c r="A2249" s="0" t="s">
        <v>14198</v>
      </c>
      <c r="B2249" s="0" t="s">
        <v>14199</v>
      </c>
      <c r="C2249" s="0" t="s">
        <v>14200</v>
      </c>
      <c r="D2249" s="0" t="s">
        <v>9153</v>
      </c>
      <c r="E2249" s="0" t="n">
        <v>7.8</v>
      </c>
      <c r="F2249" s="0" t="n">
        <v>81</v>
      </c>
      <c r="G2249" s="5" t="n">
        <v>42444</v>
      </c>
      <c r="H2249" s="0" t="s">
        <v>194</v>
      </c>
      <c r="I2249" s="0" t="s">
        <v>14201</v>
      </c>
      <c r="J2249" s="6" t="n">
        <v>249083</v>
      </c>
      <c r="K2249" s="0" t="s">
        <v>6072</v>
      </c>
      <c r="L2249" s="5" t="n">
        <v>42361</v>
      </c>
      <c r="M2249" s="0" t="s">
        <v>1487</v>
      </c>
      <c r="N2249" s="0" t="s">
        <v>2464</v>
      </c>
      <c r="O2249" s="0" t="s">
        <v>14202</v>
      </c>
      <c r="P2249" s="0" t="s">
        <v>14203</v>
      </c>
      <c r="Q2249" s="0" t="n">
        <f aca="false">LOOKUP(A2249,'budget_gross.tsv'!A$2:A$8468,'budget_gross.tsv'!B$2:B$8468)</f>
        <v>28000000</v>
      </c>
      <c r="R2249" s="0" t="n">
        <f aca="false">LOOKUP(A2249,'budget_gross.tsv'!A$2:A$8468,'budget_gross.tsv'!C$2:C$8468)</f>
        <v>70259870</v>
      </c>
      <c r="S2249" s="1" t="n">
        <f aca="false">R2249-Q2249</f>
        <v>42259870</v>
      </c>
      <c r="T2249" s="2" t="n">
        <f aca="false">Q2249 * 1.03</f>
        <v>28840000</v>
      </c>
      <c r="U2249" s="2" t="n">
        <f aca="false">R2249 * 1.03</f>
        <v>72367666.1</v>
      </c>
      <c r="V2249" s="2" t="n">
        <f aca="false">S2249 * 1.03</f>
        <v>43527666.1</v>
      </c>
      <c r="W2249" s="1" t="n">
        <f aca="false">R2249/Q2249</f>
        <v>2.50928107142857</v>
      </c>
      <c r="X2249" s="3" t="n">
        <v>3</v>
      </c>
    </row>
    <row r="2250" customFormat="false" ht="15" hidden="false" customHeight="false" outlineLevel="0" collapsed="false">
      <c r="A2250" s="0" t="s">
        <v>14204</v>
      </c>
      <c r="B2250" s="0" t="s">
        <v>14205</v>
      </c>
      <c r="C2250" s="0" t="s">
        <v>14206</v>
      </c>
      <c r="D2250" s="0" t="s">
        <v>9153</v>
      </c>
      <c r="E2250" s="0" t="n">
        <v>7.8</v>
      </c>
      <c r="F2250" s="0" t="n">
        <v>68</v>
      </c>
      <c r="G2250" s="5" t="n">
        <v>42458</v>
      </c>
      <c r="H2250" s="0" t="s">
        <v>2461</v>
      </c>
      <c r="I2250" s="0" t="s">
        <v>14207</v>
      </c>
      <c r="J2250" s="6" t="n">
        <v>342575</v>
      </c>
      <c r="K2250" s="0" t="s">
        <v>9821</v>
      </c>
      <c r="L2250" s="5" t="n">
        <v>42368</v>
      </c>
      <c r="M2250" s="0" t="s">
        <v>4766</v>
      </c>
      <c r="N2250" s="0" t="s">
        <v>1006</v>
      </c>
      <c r="O2250" s="0" t="s">
        <v>14208</v>
      </c>
      <c r="P2250" s="0" t="s">
        <v>14209</v>
      </c>
      <c r="Q2250" s="0" t="n">
        <f aca="false">LOOKUP(A2250,'budget_gross.tsv'!A$2:A$8468,'budget_gross.tsv'!B$2:B$8468)</f>
        <v>44000000</v>
      </c>
      <c r="R2250" s="0" t="n">
        <f aca="false">LOOKUP(A2250,'budget_gross.tsv'!A$2:A$8468,'budget_gross.tsv'!C$2:C$8468)</f>
        <v>54117416</v>
      </c>
      <c r="S2250" s="1" t="n">
        <f aca="false">R2250-Q2250</f>
        <v>10117416</v>
      </c>
      <c r="T2250" s="2" t="n">
        <f aca="false">Q2250 * 1.03</f>
        <v>45320000</v>
      </c>
      <c r="U2250" s="2" t="n">
        <f aca="false">R2250 * 1.03</f>
        <v>55740938.48</v>
      </c>
      <c r="V2250" s="2" t="n">
        <f aca="false">S2250 * 1.03</f>
        <v>10420938.48</v>
      </c>
      <c r="W2250" s="1" t="n">
        <f aca="false">R2250/Q2250</f>
        <v>1.22994127272727</v>
      </c>
      <c r="X2250" s="3" t="n">
        <v>2</v>
      </c>
    </row>
    <row r="2251" customFormat="false" ht="17" hidden="false" customHeight="false" outlineLevel="0" collapsed="false">
      <c r="A2251" s="4" t="s">
        <v>14210</v>
      </c>
      <c r="B2251" s="4" t="s">
        <v>14211</v>
      </c>
      <c r="C2251" s="4" t="s">
        <v>14212</v>
      </c>
      <c r="D2251" s="4" t="s">
        <v>9153</v>
      </c>
      <c r="E2251" s="4" t="n">
        <v>7.2</v>
      </c>
      <c r="F2251" s="4" t="n">
        <v>95</v>
      </c>
      <c r="G2251" s="7" t="n">
        <v>42444</v>
      </c>
      <c r="H2251" s="4" t="s">
        <v>2461</v>
      </c>
      <c r="I2251" s="4" t="s">
        <v>14213</v>
      </c>
      <c r="J2251" s="6" t="n">
        <v>78136</v>
      </c>
      <c r="K2251" s="4" t="s">
        <v>4437</v>
      </c>
      <c r="L2251" s="7" t="n">
        <v>42384</v>
      </c>
      <c r="M2251" s="4" t="s">
        <v>355</v>
      </c>
      <c r="N2251" s="4" t="s">
        <v>394</v>
      </c>
      <c r="O2251" s="4" t="s">
        <v>14214</v>
      </c>
      <c r="P2251" s="4" t="s">
        <v>14215</v>
      </c>
      <c r="Q2251" s="0" t="n">
        <f aca="false">LOOKUP(A2251,'budget_gross.tsv'!A$2:A$8468,'budget_gross.tsv'!B$2:B$8468)</f>
        <v>11800000</v>
      </c>
      <c r="R2251" s="0" t="n">
        <f aca="false">LOOKUP(A2251,'budget_gross.tsv'!A$2:A$8468,'budget_gross.tsv'!C$2:C$8468)</f>
        <v>12711491</v>
      </c>
      <c r="S2251" s="8" t="n">
        <f aca="false">R2251-Q2251</f>
        <v>911491</v>
      </c>
      <c r="T2251" s="8" t="n">
        <f aca="false">R2251/Q2251</f>
        <v>1.077245</v>
      </c>
      <c r="U2251" s="9" t="n">
        <f aca="false">Q2251*1.02</f>
        <v>12036000</v>
      </c>
      <c r="V2251" s="9" t="n">
        <f aca="false">R2251*1.02</f>
        <v>12965720.82</v>
      </c>
      <c r="W2251" s="1" t="n">
        <f aca="false">R2251/Q2251</f>
        <v>1.077245</v>
      </c>
      <c r="X2251" s="0" t="n">
        <v>2</v>
      </c>
    </row>
    <row r="2252" customFormat="false" ht="17" hidden="false" customHeight="false" outlineLevel="0" collapsed="false">
      <c r="A2252" s="4" t="s">
        <v>14216</v>
      </c>
      <c r="B2252" s="4" t="s">
        <v>14217</v>
      </c>
      <c r="C2252" s="4" t="s">
        <v>14218</v>
      </c>
      <c r="D2252" s="4" t="s">
        <v>9153</v>
      </c>
      <c r="E2252" s="4" t="n">
        <v>7.3</v>
      </c>
      <c r="F2252" s="4" t="n">
        <v>48</v>
      </c>
      <c r="G2252" s="7" t="n">
        <v>42528</v>
      </c>
      <c r="H2252" s="4" t="s">
        <v>194</v>
      </c>
      <c r="I2252" s="4" t="s">
        <v>14219</v>
      </c>
      <c r="J2252" s="6" t="n">
        <v>77379</v>
      </c>
      <c r="K2252" s="4" t="s">
        <v>5659</v>
      </c>
      <c r="L2252" s="7" t="n">
        <v>42384</v>
      </c>
      <c r="M2252" s="4" t="s">
        <v>493</v>
      </c>
      <c r="N2252" s="4" t="s">
        <v>1176</v>
      </c>
      <c r="O2252" s="4" t="s">
        <v>14220</v>
      </c>
      <c r="P2252" s="4" t="s">
        <v>14221</v>
      </c>
      <c r="Q2252" s="0" t="n">
        <f aca="false">LOOKUP(A2252,'budget_gross.tsv'!A$2:A$8468,'budget_gross.tsv'!B$2:B$8468)</f>
        <v>50000000</v>
      </c>
      <c r="R2252" s="0" t="n">
        <f aca="false">LOOKUP(A2252,'budget_gross.tsv'!A$2:A$8468,'budget_gross.tsv'!C$2:C$8468)</f>
        <v>52853219</v>
      </c>
      <c r="S2252" s="8" t="n">
        <f aca="false">R2252-Q2252</f>
        <v>2853219</v>
      </c>
      <c r="T2252" s="8" t="n">
        <f aca="false">R2252/Q2252</f>
        <v>1.05706438</v>
      </c>
      <c r="U2252" s="9" t="n">
        <f aca="false">Q2252*1.02</f>
        <v>51000000</v>
      </c>
      <c r="V2252" s="9" t="n">
        <f aca="false">R2252*1.02</f>
        <v>53910283.38</v>
      </c>
      <c r="W2252" s="1" t="n">
        <f aca="false">R2252/Q2252</f>
        <v>1.05706438</v>
      </c>
      <c r="X2252" s="0" t="n">
        <v>2</v>
      </c>
    </row>
    <row r="2253" customFormat="false" ht="17" hidden="false" customHeight="false" outlineLevel="0" collapsed="false">
      <c r="A2253" s="4" t="s">
        <v>14222</v>
      </c>
      <c r="B2253" s="4" t="s">
        <v>14223</v>
      </c>
      <c r="C2253" s="4" t="s">
        <v>14224</v>
      </c>
      <c r="D2253" s="4" t="s">
        <v>9153</v>
      </c>
      <c r="E2253" s="4" t="n">
        <v>7.2</v>
      </c>
      <c r="F2253" s="4" t="n">
        <v>88</v>
      </c>
      <c r="G2253" s="7" t="n">
        <v>42528</v>
      </c>
      <c r="H2253" s="4" t="s">
        <v>14225</v>
      </c>
      <c r="I2253" s="4" t="s">
        <v>14226</v>
      </c>
      <c r="J2253" s="6" t="n">
        <v>45018</v>
      </c>
      <c r="K2253" s="4" t="s">
        <v>14227</v>
      </c>
      <c r="L2253" s="7" t="n">
        <v>42390</v>
      </c>
      <c r="M2253" s="4" t="s">
        <v>427</v>
      </c>
      <c r="N2253" s="4" t="s">
        <v>14228</v>
      </c>
      <c r="O2253" s="4" t="s">
        <v>14229</v>
      </c>
      <c r="P2253" s="4" t="s">
        <v>14230</v>
      </c>
      <c r="Q2253" s="0" t="n">
        <f aca="false">LOOKUP(A2253,'budget_gross.tsv'!A$2:A$8468,'budget_gross.tsv'!B$2:B$8468)</f>
        <v>8000000</v>
      </c>
      <c r="R2253" s="0" t="n">
        <f aca="false">LOOKUP(A2253,'budget_gross.tsv'!A$2:A$8468,'budget_gross.tsv'!C$2:C$8468)</f>
        <v>3442820</v>
      </c>
      <c r="S2253" s="8" t="n">
        <f aca="false">R2253-Q2253</f>
        <v>-4557180</v>
      </c>
      <c r="T2253" s="8" t="n">
        <f aca="false">R2253/Q2253</f>
        <v>0.4303525</v>
      </c>
      <c r="U2253" s="9" t="n">
        <f aca="false">Q2253*1.02</f>
        <v>8160000</v>
      </c>
      <c r="V2253" s="9" t="n">
        <f aca="false">R2253*1.02</f>
        <v>3511676.4</v>
      </c>
      <c r="W2253" s="1" t="n">
        <f aca="false">R2253/Q2253</f>
        <v>0.4303525</v>
      </c>
      <c r="X2253" s="0" t="n">
        <v>1</v>
      </c>
    </row>
    <row r="2254" customFormat="false" ht="17" hidden="false" customHeight="false" outlineLevel="0" collapsed="false">
      <c r="A2254" s="4" t="s">
        <v>14231</v>
      </c>
      <c r="B2254" s="4" t="s">
        <v>14232</v>
      </c>
      <c r="C2254" s="4" t="s">
        <v>14233</v>
      </c>
      <c r="D2254" s="4" t="s">
        <v>9153</v>
      </c>
      <c r="E2254" s="4" t="n">
        <v>6</v>
      </c>
      <c r="F2254" s="4" t="n">
        <v>18</v>
      </c>
      <c r="G2254" s="7" t="n">
        <v>42507</v>
      </c>
      <c r="H2254" s="4" t="s">
        <v>2878</v>
      </c>
      <c r="I2254" s="4" t="s">
        <v>14234</v>
      </c>
      <c r="J2254" s="6" t="n">
        <v>75754</v>
      </c>
      <c r="K2254" s="4" t="s">
        <v>14235</v>
      </c>
      <c r="L2254" s="7" t="n">
        <v>42391</v>
      </c>
      <c r="M2254" s="4" t="s">
        <v>165</v>
      </c>
      <c r="N2254" s="4" t="s">
        <v>376</v>
      </c>
      <c r="O2254" s="4" t="s">
        <v>959</v>
      </c>
      <c r="P2254" s="4" t="s">
        <v>14236</v>
      </c>
      <c r="Q2254" s="0" t="n">
        <f aca="false">LOOKUP(A2254,'budget_gross.tsv'!A$2:A$8468,'budget_gross.tsv'!B$2:B$8468)</f>
        <v>27500000</v>
      </c>
      <c r="R2254" s="0" t="n">
        <f aca="false">LOOKUP(A2254,'budget_gross.tsv'!A$2:A$8468,'budget_gross.tsv'!C$2:C$8468)</f>
        <v>35537564</v>
      </c>
      <c r="S2254" s="8" t="n">
        <f aca="false">R2254-Q2254</f>
        <v>8037564</v>
      </c>
      <c r="T2254" s="8" t="n">
        <f aca="false">R2254/Q2254</f>
        <v>1.29227505454545</v>
      </c>
      <c r="U2254" s="9" t="n">
        <f aca="false">Q2254*1.02</f>
        <v>28050000</v>
      </c>
      <c r="V2254" s="9" t="n">
        <f aca="false">R2254*1.02</f>
        <v>36248315.28</v>
      </c>
      <c r="W2254" s="1" t="n">
        <f aca="false">R2254/Q2254</f>
        <v>1.29227505454545</v>
      </c>
      <c r="X2254" s="0" t="n">
        <v>2</v>
      </c>
    </row>
    <row r="2255" customFormat="false" ht="17" hidden="false" customHeight="false" outlineLevel="0" collapsed="false">
      <c r="A2255" s="4" t="s">
        <v>14237</v>
      </c>
      <c r="B2255" s="4" t="s">
        <v>14238</v>
      </c>
      <c r="C2255" s="4" t="s">
        <v>14239</v>
      </c>
      <c r="D2255" s="4" t="s">
        <v>9153</v>
      </c>
      <c r="E2255" s="4" t="n">
        <v>8.2</v>
      </c>
      <c r="F2255" s="4" t="n">
        <v>86</v>
      </c>
      <c r="G2255" s="7" t="n">
        <v>42430</v>
      </c>
      <c r="H2255" s="4" t="s">
        <v>14240</v>
      </c>
      <c r="I2255" s="4" t="s">
        <v>14241</v>
      </c>
      <c r="J2255" s="6" t="n">
        <v>226372</v>
      </c>
      <c r="K2255" s="4" t="s">
        <v>14242</v>
      </c>
      <c r="L2255" s="7" t="n">
        <v>42391</v>
      </c>
      <c r="M2255" s="4" t="s">
        <v>355</v>
      </c>
      <c r="N2255" s="4" t="s">
        <v>446</v>
      </c>
      <c r="O2255" s="4" t="s">
        <v>14243</v>
      </c>
      <c r="P2255" s="4" t="s">
        <v>14244</v>
      </c>
      <c r="Q2255" s="0" t="n">
        <f aca="false">LOOKUP(A2255,'budget_gross.tsv'!A$2:A$8468,'budget_gross.tsv'!B$2:B$8468)</f>
        <v>13000000</v>
      </c>
      <c r="R2255" s="0" t="n">
        <f aca="false">LOOKUP(A2255,'budget_gross.tsv'!A$2:A$8468,'budget_gross.tsv'!C$2:C$8468)</f>
        <v>14677654</v>
      </c>
      <c r="S2255" s="8" t="n">
        <f aca="false">R2255-Q2255</f>
        <v>1677654</v>
      </c>
      <c r="T2255" s="8" t="n">
        <f aca="false">R2255/Q2255</f>
        <v>1.12905030769231</v>
      </c>
      <c r="U2255" s="9" t="n">
        <f aca="false">Q2255*1.02</f>
        <v>13260000</v>
      </c>
      <c r="V2255" s="9" t="n">
        <f aca="false">R2255*1.02</f>
        <v>14971207.08</v>
      </c>
      <c r="W2255" s="1" t="n">
        <f aca="false">R2255/Q2255</f>
        <v>1.12905030769231</v>
      </c>
      <c r="X2255" s="0" t="n">
        <v>2</v>
      </c>
    </row>
    <row r="2256" customFormat="false" ht="17" hidden="false" customHeight="false" outlineLevel="0" collapsed="false">
      <c r="A2256" s="4" t="s">
        <v>14245</v>
      </c>
      <c r="B2256" s="4" t="s">
        <v>14246</v>
      </c>
      <c r="C2256" s="4" t="s">
        <v>14247</v>
      </c>
      <c r="D2256" s="4" t="s">
        <v>9153</v>
      </c>
      <c r="E2256" s="4" t="n">
        <v>7</v>
      </c>
      <c r="F2256" s="4" t="n">
        <v>66</v>
      </c>
      <c r="G2256" s="7" t="n">
        <v>42430</v>
      </c>
      <c r="H2256" s="4" t="s">
        <v>1432</v>
      </c>
      <c r="I2256" s="4" t="s">
        <v>14248</v>
      </c>
      <c r="J2256" s="6" t="n">
        <v>111026</v>
      </c>
      <c r="K2256" s="4" t="s">
        <v>10932</v>
      </c>
      <c r="L2256" s="7" t="n">
        <v>42391</v>
      </c>
      <c r="M2256" s="4" t="s">
        <v>1192</v>
      </c>
      <c r="N2256" s="4" t="s">
        <v>2674</v>
      </c>
      <c r="O2256" s="4" t="s">
        <v>14249</v>
      </c>
      <c r="P2256" s="4" t="s">
        <v>14250</v>
      </c>
      <c r="Q2256" s="0" t="n">
        <f aca="false">LOOKUP(A2256,'budget_gross.tsv'!A$2:A$8468,'budget_gross.tsv'!B$2:B$8468)</f>
        <v>15000000</v>
      </c>
      <c r="R2256" s="0" t="n">
        <f aca="false">LOOKUP(A2256,'budget_gross.tsv'!A$2:A$8468,'budget_gross.tsv'!C$2:C$8468)</f>
        <v>12706393</v>
      </c>
      <c r="S2256" s="8" t="n">
        <f aca="false">R2256-Q2256</f>
        <v>-2293607</v>
      </c>
      <c r="T2256" s="8" t="n">
        <f aca="false">R2256/Q2256</f>
        <v>0.847092866666667</v>
      </c>
      <c r="U2256" s="9" t="n">
        <f aca="false">Q2256*1.02</f>
        <v>15300000</v>
      </c>
      <c r="V2256" s="9" t="n">
        <f aca="false">R2256*1.02</f>
        <v>12960520.86</v>
      </c>
      <c r="W2256" s="1" t="n">
        <f aca="false">R2256/Q2256</f>
        <v>0.847092866666667</v>
      </c>
      <c r="X2256" s="0" t="n">
        <v>1</v>
      </c>
    </row>
    <row r="2257" customFormat="false" ht="17" hidden="false" customHeight="false" outlineLevel="0" collapsed="false">
      <c r="A2257" s="4" t="s">
        <v>14251</v>
      </c>
      <c r="B2257" s="4" t="s">
        <v>14252</v>
      </c>
      <c r="C2257" s="4" t="s">
        <v>14253</v>
      </c>
      <c r="D2257" s="4" t="s">
        <v>9153</v>
      </c>
      <c r="E2257" s="4" t="n">
        <v>3.5</v>
      </c>
      <c r="F2257" s="4" t="n">
        <v>28</v>
      </c>
      <c r="G2257" s="7" t="n">
        <v>42479</v>
      </c>
      <c r="H2257" s="4" t="s">
        <v>3410</v>
      </c>
      <c r="I2257" s="4" t="s">
        <v>14254</v>
      </c>
      <c r="J2257" s="6" t="n">
        <v>13203</v>
      </c>
      <c r="K2257" s="4" t="s">
        <v>12678</v>
      </c>
      <c r="L2257" s="7" t="n">
        <v>42398</v>
      </c>
      <c r="M2257" s="4" t="s">
        <v>60</v>
      </c>
      <c r="N2257" s="4" t="s">
        <v>376</v>
      </c>
      <c r="O2257" s="4" t="s">
        <v>290</v>
      </c>
      <c r="P2257" s="4" t="s">
        <v>14255</v>
      </c>
      <c r="Q2257" s="0" t="n">
        <f aca="false">LOOKUP(A2257,'budget_gross.tsv'!A$2:A$8468,'budget_gross.tsv'!B$2:B$8468)</f>
        <v>5000000</v>
      </c>
      <c r="R2257" s="0" t="n">
        <f aca="false">LOOKUP(A2257,'budget_gross.tsv'!A$2:A$8468,'budget_gross.tsv'!C$2:C$8468)</f>
        <v>11675178</v>
      </c>
      <c r="S2257" s="8" t="n">
        <f aca="false">R2257-Q2257</f>
        <v>6675178</v>
      </c>
      <c r="T2257" s="8" t="n">
        <f aca="false">R2257/Q2257</f>
        <v>2.3350356</v>
      </c>
      <c r="U2257" s="9" t="n">
        <f aca="false">Q2257*1.02</f>
        <v>5100000</v>
      </c>
      <c r="V2257" s="9" t="n">
        <f aca="false">R2257*1.02</f>
        <v>11908681.56</v>
      </c>
      <c r="W2257" s="1" t="n">
        <f aca="false">R2257/Q2257</f>
        <v>2.3350356</v>
      </c>
      <c r="X2257" s="0" t="n">
        <v>3</v>
      </c>
    </row>
    <row r="2258" customFormat="false" ht="17" hidden="false" customHeight="false" outlineLevel="0" collapsed="false">
      <c r="A2258" s="4" t="s">
        <v>14256</v>
      </c>
      <c r="B2258" s="4" t="s">
        <v>14257</v>
      </c>
      <c r="C2258" s="4" t="s">
        <v>14258</v>
      </c>
      <c r="D2258" s="4" t="s">
        <v>9153</v>
      </c>
      <c r="E2258" s="4" t="n">
        <v>5.9</v>
      </c>
      <c r="F2258" s="4" t="n">
        <v>49</v>
      </c>
      <c r="G2258" s="7" t="n">
        <v>42486</v>
      </c>
      <c r="H2258" s="4" t="s">
        <v>3003</v>
      </c>
      <c r="I2258" s="4" t="s">
        <v>14259</v>
      </c>
      <c r="J2258" s="6" t="n">
        <v>14717</v>
      </c>
      <c r="K2258" s="4" t="s">
        <v>6591</v>
      </c>
      <c r="L2258" s="7" t="n">
        <v>42398</v>
      </c>
      <c r="M2258" s="4" t="s">
        <v>375</v>
      </c>
      <c r="N2258" s="4" t="s">
        <v>14260</v>
      </c>
      <c r="O2258" s="4" t="s">
        <v>28</v>
      </c>
      <c r="P2258" s="4" t="s">
        <v>14261</v>
      </c>
      <c r="Q2258" s="0" t="n">
        <f aca="false">LOOKUP(A2258,'budget_gross.tsv'!A$2:A$8468,'budget_gross.tsv'!B$2:B$8468)</f>
        <v>25000000</v>
      </c>
      <c r="R2258" s="0" t="n">
        <f aca="false">LOOKUP(A2258,'budget_gross.tsv'!A$2:A$8468,'budget_gross.tsv'!C$2:C$8468)</f>
        <v>1512815</v>
      </c>
      <c r="S2258" s="8" t="n">
        <f aca="false">R2258-Q2258</f>
        <v>-23487185</v>
      </c>
      <c r="T2258" s="8" t="n">
        <f aca="false">R2258/Q2258</f>
        <v>0.0605126</v>
      </c>
      <c r="U2258" s="9" t="n">
        <f aca="false">Q2258*1.02</f>
        <v>25500000</v>
      </c>
      <c r="V2258" s="9" t="n">
        <f aca="false">R2258*1.02</f>
        <v>1543071.3</v>
      </c>
      <c r="W2258" s="1" t="n">
        <f aca="false">R2258/Q2258</f>
        <v>0.0605126</v>
      </c>
      <c r="X2258" s="0" t="n">
        <v>1</v>
      </c>
    </row>
    <row r="2259" customFormat="false" ht="17" hidden="false" customHeight="false" outlineLevel="0" collapsed="false">
      <c r="A2259" s="4" t="s">
        <v>14262</v>
      </c>
      <c r="B2259" s="4" t="s">
        <v>14263</v>
      </c>
      <c r="C2259" s="4" t="s">
        <v>14264</v>
      </c>
      <c r="D2259" s="4" t="s">
        <v>9153</v>
      </c>
      <c r="E2259" s="4" t="n">
        <v>6.3</v>
      </c>
      <c r="F2259" s="4" t="n">
        <v>69</v>
      </c>
      <c r="G2259" s="7" t="n">
        <v>42556</v>
      </c>
      <c r="H2259" s="4" t="s">
        <v>1397</v>
      </c>
      <c r="I2259" s="4" t="s">
        <v>14265</v>
      </c>
      <c r="J2259" s="6" t="n">
        <v>5181</v>
      </c>
      <c r="K2259" s="4" t="s">
        <v>9925</v>
      </c>
      <c r="L2259" s="7" t="n">
        <v>42408</v>
      </c>
      <c r="M2259" s="4" t="s">
        <v>272</v>
      </c>
      <c r="N2259" s="4" t="s">
        <v>4066</v>
      </c>
      <c r="O2259" s="4" t="s">
        <v>4451</v>
      </c>
      <c r="P2259" s="4" t="s">
        <v>14266</v>
      </c>
      <c r="Q2259" s="0" t="n">
        <f aca="false">LOOKUP(A2259,'budget_gross.tsv'!A$2:A$8468,'budget_gross.tsv'!B$2:B$8468)</f>
        <v>60720000</v>
      </c>
      <c r="R2259" s="0" t="n">
        <f aca="false">LOOKUP(A2259,'budget_gross.tsv'!A$2:A$8468,'budget_gross.tsv'!C$2:C$8468)</f>
        <v>3232685</v>
      </c>
      <c r="S2259" s="8" t="n">
        <f aca="false">R2259-Q2259</f>
        <v>-57487315</v>
      </c>
      <c r="T2259" s="8" t="n">
        <f aca="false">R2259/Q2259</f>
        <v>0.0532392127799737</v>
      </c>
      <c r="U2259" s="9" t="n">
        <f aca="false">Q2259*1.02</f>
        <v>61934400</v>
      </c>
      <c r="V2259" s="9" t="n">
        <f aca="false">R2259*1.02</f>
        <v>3297338.7</v>
      </c>
      <c r="W2259" s="1" t="n">
        <f aca="false">R2259/Q2259</f>
        <v>0.0532392127799737</v>
      </c>
      <c r="X2259" s="0" t="n">
        <v>1</v>
      </c>
    </row>
    <row r="2260" customFormat="false" ht="17" hidden="false" customHeight="false" outlineLevel="0" collapsed="false">
      <c r="A2260" s="4" t="s">
        <v>14267</v>
      </c>
      <c r="B2260" s="4" t="s">
        <v>14268</v>
      </c>
      <c r="C2260" s="4" t="s">
        <v>14269</v>
      </c>
      <c r="D2260" s="4" t="s">
        <v>9153</v>
      </c>
      <c r="E2260" s="4" t="n">
        <v>8</v>
      </c>
      <c r="F2260" s="4" t="n">
        <v>65</v>
      </c>
      <c r="G2260" s="7" t="n">
        <v>42500</v>
      </c>
      <c r="H2260" s="4" t="s">
        <v>95</v>
      </c>
      <c r="I2260" s="4" t="s">
        <v>14270</v>
      </c>
      <c r="J2260" s="6" t="n">
        <v>634139</v>
      </c>
      <c r="K2260" s="4" t="s">
        <v>14271</v>
      </c>
      <c r="L2260" s="7" t="n">
        <v>42412</v>
      </c>
      <c r="M2260" s="4" t="s">
        <v>2069</v>
      </c>
      <c r="N2260" s="4" t="s">
        <v>1370</v>
      </c>
      <c r="O2260" s="4" t="s">
        <v>14272</v>
      </c>
      <c r="P2260" s="4" t="s">
        <v>14273</v>
      </c>
      <c r="Q2260" s="0" t="n">
        <f aca="false">LOOKUP(A2260,'budget_gross.tsv'!A$2:A$8468,'budget_gross.tsv'!B$2:B$8468)</f>
        <v>58000000</v>
      </c>
      <c r="R2260" s="0" t="n">
        <f aca="false">LOOKUP(A2260,'budget_gross.tsv'!A$2:A$8468,'budget_gross.tsv'!C$2:C$8468)</f>
        <v>363070709</v>
      </c>
      <c r="S2260" s="8" t="n">
        <f aca="false">R2260-Q2260</f>
        <v>305070709</v>
      </c>
      <c r="T2260" s="8" t="n">
        <f aca="false">R2260/Q2260</f>
        <v>6.25983981034483</v>
      </c>
      <c r="U2260" s="9" t="n">
        <f aca="false">Q2260*1.02</f>
        <v>59160000</v>
      </c>
      <c r="V2260" s="9" t="n">
        <f aca="false">R2260*1.02</f>
        <v>370332123.18</v>
      </c>
      <c r="W2260" s="1" t="n">
        <f aca="false">R2260/Q2260</f>
        <v>6.25983981034483</v>
      </c>
      <c r="X2260" s="0" t="n">
        <v>4</v>
      </c>
    </row>
    <row r="2261" customFormat="false" ht="17" hidden="false" customHeight="false" outlineLevel="0" collapsed="false">
      <c r="A2261" s="4" t="s">
        <v>14274</v>
      </c>
      <c r="B2261" s="4" t="s">
        <v>14275</v>
      </c>
      <c r="C2261" s="4" t="s">
        <v>14276</v>
      </c>
      <c r="D2261" s="4" t="s">
        <v>9153</v>
      </c>
      <c r="E2261" s="4" t="n">
        <v>6.1</v>
      </c>
      <c r="F2261" s="4" t="n">
        <v>51</v>
      </c>
      <c r="G2261" s="7" t="n">
        <v>42514</v>
      </c>
      <c r="H2261" s="4" t="s">
        <v>2273</v>
      </c>
      <c r="I2261" s="4" t="s">
        <v>14277</v>
      </c>
      <c r="J2261" s="6" t="n">
        <v>60796</v>
      </c>
      <c r="K2261" s="4" t="s">
        <v>14278</v>
      </c>
      <c r="L2261" s="7" t="n">
        <v>42412</v>
      </c>
      <c r="M2261" s="4" t="s">
        <v>879</v>
      </c>
      <c r="N2261" s="4" t="s">
        <v>428</v>
      </c>
      <c r="O2261" s="4" t="s">
        <v>290</v>
      </c>
      <c r="P2261" s="4" t="s">
        <v>14279</v>
      </c>
      <c r="Q2261" s="0" t="n">
        <f aca="false">LOOKUP(A2261,'budget_gross.tsv'!A$2:A$8468,'budget_gross.tsv'!B$2:B$8468)</f>
        <v>38000000</v>
      </c>
      <c r="R2261" s="0" t="n">
        <f aca="false">LOOKUP(A2261,'budget_gross.tsv'!A$2:A$8468,'budget_gross.tsv'!C$2:C$8468)</f>
        <v>46813366</v>
      </c>
      <c r="S2261" s="8" t="n">
        <f aca="false">R2261-Q2261</f>
        <v>8813366</v>
      </c>
      <c r="T2261" s="8" t="n">
        <f aca="false">R2261/Q2261</f>
        <v>1.23193068421053</v>
      </c>
      <c r="U2261" s="9" t="n">
        <f aca="false">Q2261*1.02</f>
        <v>38760000</v>
      </c>
      <c r="V2261" s="9" t="n">
        <f aca="false">R2261*1.02</f>
        <v>47749633.32</v>
      </c>
      <c r="W2261" s="1" t="n">
        <f aca="false">R2261/Q2261</f>
        <v>1.23193068421053</v>
      </c>
      <c r="X2261" s="0" t="n">
        <v>2</v>
      </c>
    </row>
    <row r="2262" customFormat="false" ht="17" hidden="false" customHeight="false" outlineLevel="0" collapsed="false">
      <c r="A2262" s="4" t="s">
        <v>14280</v>
      </c>
      <c r="B2262" s="4" t="s">
        <v>14281</v>
      </c>
      <c r="C2262" s="4" t="s">
        <v>14282</v>
      </c>
      <c r="D2262" s="4" t="s">
        <v>9153</v>
      </c>
      <c r="E2262" s="4" t="n">
        <v>6.8</v>
      </c>
      <c r="F2262" s="4" t="n">
        <v>83</v>
      </c>
      <c r="G2262" s="7" t="n">
        <v>42507</v>
      </c>
      <c r="H2262" s="4" t="s">
        <v>12784</v>
      </c>
      <c r="I2262" s="4" t="s">
        <v>14283</v>
      </c>
      <c r="J2262" s="6" t="n">
        <v>102393</v>
      </c>
      <c r="K2262" s="4" t="s">
        <v>14284</v>
      </c>
      <c r="L2262" s="7" t="n">
        <v>42419</v>
      </c>
      <c r="M2262" s="4" t="s">
        <v>60</v>
      </c>
      <c r="N2262" s="4" t="s">
        <v>4412</v>
      </c>
      <c r="O2262" s="4" t="s">
        <v>14285</v>
      </c>
      <c r="P2262" s="4" t="s">
        <v>14286</v>
      </c>
      <c r="Q2262" s="0" t="n">
        <f aca="false">LOOKUP(A2262,'budget_gross.tsv'!A$2:A$8468,'budget_gross.tsv'!B$2:B$8468)</f>
        <v>3500000</v>
      </c>
      <c r="R2262" s="0" t="n">
        <f aca="false">LOOKUP(A2262,'budget_gross.tsv'!A$2:A$8468,'budget_gross.tsv'!C$2:C$8468)</f>
        <v>25138292</v>
      </c>
      <c r="S2262" s="8" t="n">
        <f aca="false">R2262-Q2262</f>
        <v>21638292</v>
      </c>
      <c r="T2262" s="8" t="n">
        <f aca="false">R2262/Q2262</f>
        <v>7.18236914285714</v>
      </c>
      <c r="U2262" s="9" t="n">
        <f aca="false">Q2262*1.02</f>
        <v>3570000</v>
      </c>
      <c r="V2262" s="9" t="n">
        <f aca="false">R2262*1.02</f>
        <v>25641057.84</v>
      </c>
      <c r="W2262" s="1" t="n">
        <f aca="false">R2262/Q2262</f>
        <v>7.18236914285714</v>
      </c>
      <c r="X2262" s="0" t="n">
        <v>4</v>
      </c>
    </row>
    <row r="2263" customFormat="false" ht="17" hidden="false" customHeight="false" outlineLevel="0" collapsed="false">
      <c r="A2263" s="4" t="s">
        <v>14287</v>
      </c>
      <c r="B2263" s="4" t="s">
        <v>14288</v>
      </c>
      <c r="C2263" s="4" t="s">
        <v>14289</v>
      </c>
      <c r="D2263" s="4" t="s">
        <v>9153</v>
      </c>
      <c r="E2263" s="4" t="n">
        <v>6.3</v>
      </c>
      <c r="F2263" s="4" t="n">
        <v>52</v>
      </c>
      <c r="G2263" s="7" t="n">
        <v>42521</v>
      </c>
      <c r="H2263" s="4" t="s">
        <v>3410</v>
      </c>
      <c r="I2263" s="4" t="s">
        <v>14290</v>
      </c>
      <c r="J2263" s="6" t="n">
        <v>49172</v>
      </c>
      <c r="K2263" s="4" t="s">
        <v>10028</v>
      </c>
      <c r="L2263" s="7" t="n">
        <v>42426</v>
      </c>
      <c r="M2263" s="4" t="s">
        <v>831</v>
      </c>
      <c r="N2263" s="4" t="s">
        <v>562</v>
      </c>
      <c r="O2263" s="4" t="s">
        <v>90</v>
      </c>
      <c r="P2263" s="4" t="s">
        <v>14291</v>
      </c>
      <c r="Q2263" s="0" t="n">
        <f aca="false">LOOKUP(A2263,'budget_gross.tsv'!A$2:A$8468,'budget_gross.tsv'!B$2:B$8468)</f>
        <v>20000000</v>
      </c>
      <c r="R2263" s="0" t="n">
        <f aca="false">LOOKUP(A2263,'budget_gross.tsv'!A$2:A$8468,'budget_gross.tsv'!C$2:C$8468)</f>
        <v>12626905</v>
      </c>
      <c r="S2263" s="8" t="n">
        <f aca="false">R2263-Q2263</f>
        <v>-7373095</v>
      </c>
      <c r="T2263" s="8" t="n">
        <f aca="false">R2263/Q2263</f>
        <v>0.63134525</v>
      </c>
      <c r="U2263" s="9" t="n">
        <f aca="false">Q2263*1.02</f>
        <v>20400000</v>
      </c>
      <c r="V2263" s="9" t="n">
        <f aca="false">R2263*1.02</f>
        <v>12879443.1</v>
      </c>
      <c r="W2263" s="1" t="n">
        <f aca="false">R2263/Q2263</f>
        <v>0.63134525</v>
      </c>
      <c r="X2263" s="0" t="n">
        <v>1</v>
      </c>
    </row>
    <row r="2264" customFormat="false" ht="17" hidden="false" customHeight="false" outlineLevel="0" collapsed="false">
      <c r="A2264" s="4" t="s">
        <v>14292</v>
      </c>
      <c r="B2264" s="4" t="s">
        <v>14293</v>
      </c>
      <c r="C2264" s="4" t="s">
        <v>14294</v>
      </c>
      <c r="D2264" s="4" t="s">
        <v>9153</v>
      </c>
      <c r="E2264" s="4" t="n">
        <v>5.9</v>
      </c>
      <c r="F2264" s="4" t="n">
        <v>28</v>
      </c>
      <c r="G2264" s="7" t="n">
        <v>42535</v>
      </c>
      <c r="H2264" s="4" t="s">
        <v>1432</v>
      </c>
      <c r="I2264" s="4" t="s">
        <v>14295</v>
      </c>
      <c r="J2264" s="6" t="n">
        <v>101672</v>
      </c>
      <c r="K2264" s="4" t="s">
        <v>14296</v>
      </c>
      <c r="L2264" s="7" t="n">
        <v>42433</v>
      </c>
      <c r="M2264" s="4" t="s">
        <v>258</v>
      </c>
      <c r="N2264" s="4" t="s">
        <v>562</v>
      </c>
      <c r="O2264" s="4" t="s">
        <v>1167</v>
      </c>
      <c r="P2264" s="4" t="s">
        <v>14297</v>
      </c>
      <c r="Q2264" s="0" t="n">
        <f aca="false">LOOKUP(A2264,'budget_gross.tsv'!A$2:A$8468,'budget_gross.tsv'!B$2:B$8468)</f>
        <v>60000000</v>
      </c>
      <c r="R2264" s="0" t="n">
        <f aca="false">LOOKUP(A2264,'budget_gross.tsv'!A$2:A$8468,'budget_gross.tsv'!C$2:C$8468)</f>
        <v>62524260</v>
      </c>
      <c r="S2264" s="8" t="n">
        <f aca="false">R2264-Q2264</f>
        <v>2524260</v>
      </c>
      <c r="T2264" s="8" t="n">
        <f aca="false">R2264/Q2264</f>
        <v>1.042071</v>
      </c>
      <c r="U2264" s="9" t="n">
        <f aca="false">Q2264*1.02</f>
        <v>61200000</v>
      </c>
      <c r="V2264" s="9" t="n">
        <f aca="false">R2264*1.02</f>
        <v>63774745.2</v>
      </c>
      <c r="W2264" s="1" t="n">
        <f aca="false">R2264/Q2264</f>
        <v>1.042071</v>
      </c>
      <c r="X2264" s="0" t="n">
        <v>2</v>
      </c>
    </row>
    <row r="2265" customFormat="false" ht="17" hidden="false" customHeight="false" outlineLevel="0" collapsed="false">
      <c r="A2265" s="4" t="s">
        <v>14298</v>
      </c>
      <c r="B2265" s="4" t="s">
        <v>14299</v>
      </c>
      <c r="C2265" s="4" t="s">
        <v>14300</v>
      </c>
      <c r="D2265" s="4" t="s">
        <v>9153</v>
      </c>
      <c r="E2265" s="4" t="n">
        <v>6.6</v>
      </c>
      <c r="F2265" s="4" t="n">
        <v>57</v>
      </c>
      <c r="G2265" s="7" t="n">
        <v>42549</v>
      </c>
      <c r="H2265" s="4" t="s">
        <v>194</v>
      </c>
      <c r="I2265" s="4" t="s">
        <v>14301</v>
      </c>
      <c r="J2265" s="6" t="n">
        <v>36328</v>
      </c>
      <c r="K2265" s="4" t="s">
        <v>6539</v>
      </c>
      <c r="L2265" s="7" t="n">
        <v>42433</v>
      </c>
      <c r="M2265" s="4" t="s">
        <v>51</v>
      </c>
      <c r="N2265" s="4" t="s">
        <v>2464</v>
      </c>
      <c r="O2265" s="4" t="s">
        <v>90</v>
      </c>
      <c r="P2265" s="4" t="s">
        <v>14302</v>
      </c>
      <c r="Q2265" s="0" t="n">
        <f aca="false">LOOKUP(A2265,'budget_gross.tsv'!A$2:A$8468,'budget_gross.tsv'!B$2:B$8468)</f>
        <v>35000000</v>
      </c>
      <c r="R2265" s="0" t="n">
        <f aca="false">LOOKUP(A2265,'budget_gross.tsv'!A$2:A$8468,'budget_gross.tsv'!C$2:C$8468)</f>
        <v>23049575</v>
      </c>
      <c r="S2265" s="8" t="n">
        <f aca="false">R2265-Q2265</f>
        <v>-11950425</v>
      </c>
      <c r="T2265" s="8" t="n">
        <f aca="false">R2265/Q2265</f>
        <v>0.658559285714286</v>
      </c>
      <c r="U2265" s="9" t="n">
        <f aca="false">Q2265*1.02</f>
        <v>35700000</v>
      </c>
      <c r="V2265" s="9" t="n">
        <f aca="false">R2265*1.02</f>
        <v>23510566.5</v>
      </c>
      <c r="W2265" s="1" t="n">
        <f aca="false">R2265/Q2265</f>
        <v>0.658559285714286</v>
      </c>
      <c r="X2265" s="0" t="n">
        <v>1</v>
      </c>
    </row>
    <row r="2266" customFormat="false" ht="17" hidden="false" customHeight="false" outlineLevel="0" collapsed="false">
      <c r="A2266" s="4" t="s">
        <v>14303</v>
      </c>
      <c r="B2266" s="4" t="s">
        <v>14304</v>
      </c>
      <c r="C2266" s="4" t="s">
        <v>14305</v>
      </c>
      <c r="D2266" s="4" t="s">
        <v>9153</v>
      </c>
      <c r="E2266" s="4" t="n">
        <v>4.9</v>
      </c>
      <c r="F2266" s="4" t="n">
        <v>41</v>
      </c>
      <c r="G2266" s="7" t="n">
        <v>42570</v>
      </c>
      <c r="H2266" s="4" t="s">
        <v>14306</v>
      </c>
      <c r="I2266" s="4" t="s">
        <v>14307</v>
      </c>
      <c r="J2266" s="6" t="n">
        <v>2228</v>
      </c>
      <c r="K2266" s="4" t="s">
        <v>4501</v>
      </c>
      <c r="L2266" s="7" t="n">
        <v>42440</v>
      </c>
      <c r="M2266" s="4" t="s">
        <v>214</v>
      </c>
      <c r="N2266" s="4" t="s">
        <v>428</v>
      </c>
      <c r="O2266" s="4" t="s">
        <v>28</v>
      </c>
      <c r="Q2266" s="0" t="n">
        <f aca="false">LOOKUP(A2266,'budget_gross.tsv'!A$2:A$8468,'budget_gross.tsv'!B$2:B$8468)</f>
        <v>5000000</v>
      </c>
      <c r="R2266" s="0" t="n">
        <f aca="false">LOOKUP(A2266,'budget_gross.tsv'!A$2:A$8468,'budget_gross.tsv'!C$2:C$8468)</f>
        <v>9658370</v>
      </c>
      <c r="S2266" s="8" t="n">
        <f aca="false">R2266-Q2266</f>
        <v>4658370</v>
      </c>
      <c r="T2266" s="8" t="n">
        <f aca="false">R2266/Q2266</f>
        <v>1.931674</v>
      </c>
      <c r="U2266" s="9" t="n">
        <f aca="false">Q2266*1.02</f>
        <v>5100000</v>
      </c>
      <c r="V2266" s="9" t="n">
        <f aca="false">R2266*1.02</f>
        <v>9851537.4</v>
      </c>
      <c r="W2266" s="1" t="n">
        <f aca="false">R2266/Q2266</f>
        <v>1.931674</v>
      </c>
      <c r="X2266" s="0" t="n">
        <v>2</v>
      </c>
    </row>
    <row r="2267" customFormat="false" ht="17" hidden="false" customHeight="false" outlineLevel="0" collapsed="false">
      <c r="A2267" s="4" t="s">
        <v>14308</v>
      </c>
      <c r="B2267" s="4" t="s">
        <v>14309</v>
      </c>
      <c r="C2267" s="4" t="s">
        <v>14310</v>
      </c>
      <c r="D2267" s="4" t="s">
        <v>9153</v>
      </c>
      <c r="E2267" s="4" t="n">
        <v>6.2</v>
      </c>
      <c r="F2267" s="4" t="n">
        <v>44</v>
      </c>
      <c r="G2267" s="7" t="n">
        <v>42542</v>
      </c>
      <c r="H2267" s="4" t="s">
        <v>14311</v>
      </c>
      <c r="I2267" s="4" t="s">
        <v>14312</v>
      </c>
      <c r="J2267" s="6" t="n">
        <v>63600</v>
      </c>
      <c r="K2267" s="4" t="s">
        <v>5231</v>
      </c>
      <c r="L2267" s="7" t="n">
        <v>42440</v>
      </c>
      <c r="M2267" s="4" t="s">
        <v>79</v>
      </c>
      <c r="N2267" s="4" t="s">
        <v>1370</v>
      </c>
      <c r="O2267" s="4" t="s">
        <v>28</v>
      </c>
      <c r="P2267" s="4" t="s">
        <v>14313</v>
      </c>
      <c r="Q2267" s="0" t="n">
        <f aca="false">LOOKUP(A2267,'budget_gross.tsv'!A$2:A$8468,'budget_gross.tsv'!B$2:B$8468)</f>
        <v>35000000</v>
      </c>
      <c r="R2267" s="0" t="n">
        <f aca="false">LOOKUP(A2267,'budget_gross.tsv'!A$2:A$8468,'budget_gross.tsv'!C$2:C$8468)</f>
        <v>6864016</v>
      </c>
      <c r="S2267" s="8" t="n">
        <f aca="false">R2267-Q2267</f>
        <v>-28135984</v>
      </c>
      <c r="T2267" s="8" t="n">
        <f aca="false">R2267/Q2267</f>
        <v>0.196114742857143</v>
      </c>
      <c r="U2267" s="9" t="n">
        <f aca="false">Q2267*1.02</f>
        <v>35700000</v>
      </c>
      <c r="V2267" s="9" t="n">
        <f aca="false">R2267*1.02</f>
        <v>7001296.32</v>
      </c>
      <c r="W2267" s="1" t="n">
        <f aca="false">R2267/Q2267</f>
        <v>0.196114742857143</v>
      </c>
      <c r="X2267" s="0" t="n">
        <v>1</v>
      </c>
    </row>
    <row r="2268" customFormat="false" ht="17" hidden="false" customHeight="false" outlineLevel="0" collapsed="false">
      <c r="A2268" s="4" t="s">
        <v>14314</v>
      </c>
      <c r="B2268" s="4" t="s">
        <v>14315</v>
      </c>
      <c r="C2268" s="4" t="s">
        <v>14316</v>
      </c>
      <c r="D2268" s="4" t="s">
        <v>9153</v>
      </c>
      <c r="E2268" s="4" t="n">
        <v>5.5</v>
      </c>
      <c r="F2268" s="4" t="n">
        <v>58</v>
      </c>
      <c r="G2268" s="4" t="s">
        <v>28</v>
      </c>
      <c r="H2268" s="4" t="s">
        <v>28</v>
      </c>
      <c r="I2268" s="4" t="s">
        <v>14317</v>
      </c>
      <c r="J2268" s="6" t="n">
        <v>1648</v>
      </c>
      <c r="K2268" s="4" t="s">
        <v>14318</v>
      </c>
      <c r="L2268" s="7" t="n">
        <v>42440</v>
      </c>
      <c r="M2268" s="4" t="s">
        <v>42</v>
      </c>
      <c r="N2268" s="4" t="s">
        <v>1895</v>
      </c>
      <c r="O2268" s="4" t="s">
        <v>135</v>
      </c>
      <c r="P2268" s="4" t="s">
        <v>14319</v>
      </c>
      <c r="Q2268" s="0" t="n">
        <f aca="false">LOOKUP(A2268,'budget_gross.tsv'!A$2:A$8468,'budget_gross.tsv'!B$2:B$8468)</f>
        <v>1000000</v>
      </c>
      <c r="R2268" s="0" t="n">
        <f aca="false">LOOKUP(A2268,'budget_gross.tsv'!A$2:A$8468,'budget_gross.tsv'!C$2:C$8468)</f>
        <v>62480</v>
      </c>
      <c r="S2268" s="8" t="n">
        <f aca="false">R2268-Q2268</f>
        <v>-937520</v>
      </c>
      <c r="T2268" s="8" t="n">
        <f aca="false">R2268/Q2268</f>
        <v>0.06248</v>
      </c>
      <c r="U2268" s="9" t="n">
        <f aca="false">Q2268*1.02</f>
        <v>1020000</v>
      </c>
      <c r="V2268" s="9" t="n">
        <f aca="false">R2268*1.02</f>
        <v>63729.6</v>
      </c>
      <c r="W2268" s="1" t="n">
        <f aca="false">R2268/Q2268</f>
        <v>0.06248</v>
      </c>
      <c r="X2268" s="0" t="n">
        <v>1</v>
      </c>
    </row>
    <row r="2269" customFormat="false" ht="17" hidden="false" customHeight="false" outlineLevel="0" collapsed="false">
      <c r="A2269" s="4" t="s">
        <v>14320</v>
      </c>
      <c r="B2269" s="4" t="s">
        <v>14321</v>
      </c>
      <c r="C2269" s="4" t="s">
        <v>14322</v>
      </c>
      <c r="D2269" s="4" t="s">
        <v>9153</v>
      </c>
      <c r="E2269" s="4" t="n">
        <v>6</v>
      </c>
      <c r="F2269" s="4" t="n">
        <v>44</v>
      </c>
      <c r="G2269" s="7" t="n">
        <v>42584</v>
      </c>
      <c r="H2269" s="4" t="s">
        <v>14323</v>
      </c>
      <c r="I2269" s="4" t="s">
        <v>14324</v>
      </c>
      <c r="J2269" s="6" t="n">
        <v>6901</v>
      </c>
      <c r="K2269" s="4" t="s">
        <v>14325</v>
      </c>
      <c r="L2269" s="7" t="n">
        <v>42447</v>
      </c>
      <c r="M2269" s="4" t="s">
        <v>249</v>
      </c>
      <c r="N2269" s="4" t="s">
        <v>356</v>
      </c>
      <c r="O2269" s="4" t="s">
        <v>90</v>
      </c>
      <c r="P2269" s="4" t="s">
        <v>14326</v>
      </c>
      <c r="Q2269" s="0" t="n">
        <f aca="false">LOOKUP(A2269,'budget_gross.tsv'!A$2:A$8468,'budget_gross.tsv'!B$2:B$8468)</f>
        <v>3500000</v>
      </c>
      <c r="R2269" s="0" t="n">
        <f aca="false">LOOKUP(A2269,'budget_gross.tsv'!A$2:A$8468,'budget_gross.tsv'!C$2:C$8468)</f>
        <v>615654</v>
      </c>
      <c r="S2269" s="8" t="n">
        <f aca="false">R2269-Q2269</f>
        <v>-2884346</v>
      </c>
      <c r="T2269" s="8" t="n">
        <f aca="false">R2269/Q2269</f>
        <v>0.175901142857143</v>
      </c>
      <c r="U2269" s="9" t="n">
        <f aca="false">Q2269*1.02</f>
        <v>3570000</v>
      </c>
      <c r="V2269" s="9" t="n">
        <f aca="false">R2269*1.02</f>
        <v>627967.08</v>
      </c>
      <c r="W2269" s="1" t="n">
        <f aca="false">R2269/Q2269</f>
        <v>0.175901142857143</v>
      </c>
      <c r="X2269" s="0" t="n">
        <v>1</v>
      </c>
    </row>
    <row r="2270" customFormat="false" ht="17" hidden="false" customHeight="false" outlineLevel="0" collapsed="false">
      <c r="A2270" s="4" t="s">
        <v>14327</v>
      </c>
      <c r="B2270" s="4" t="s">
        <v>14328</v>
      </c>
      <c r="C2270" s="4" t="s">
        <v>14329</v>
      </c>
      <c r="D2270" s="4" t="s">
        <v>9153</v>
      </c>
      <c r="E2270" s="4" t="n">
        <v>6.7</v>
      </c>
      <c r="F2270" s="4" t="n">
        <v>63</v>
      </c>
      <c r="G2270" s="7" t="n">
        <v>42535</v>
      </c>
      <c r="H2270" s="4" t="s">
        <v>14330</v>
      </c>
      <c r="I2270" s="4" t="s">
        <v>14331</v>
      </c>
      <c r="J2270" s="6" t="n">
        <v>12600</v>
      </c>
      <c r="K2270" s="4" t="s">
        <v>14332</v>
      </c>
      <c r="L2270" s="7" t="n">
        <v>42461</v>
      </c>
      <c r="M2270" s="4" t="s">
        <v>486</v>
      </c>
      <c r="N2270" s="4" t="s">
        <v>437</v>
      </c>
      <c r="O2270" s="4" t="s">
        <v>4247</v>
      </c>
      <c r="P2270" s="4" t="s">
        <v>14333</v>
      </c>
      <c r="Q2270" s="0" t="n">
        <f aca="false">LOOKUP(A2270,'budget_gross.tsv'!A$2:A$8468,'budget_gross.tsv'!B$2:B$8468)</f>
        <v>1000000</v>
      </c>
      <c r="R2270" s="0" t="n">
        <f aca="false">LOOKUP(A2270,'budget_gross.tsv'!A$2:A$8468,'budget_gross.tsv'!C$2:C$8468)</f>
        <v>14443077</v>
      </c>
      <c r="S2270" s="8" t="n">
        <f aca="false">R2270-Q2270</f>
        <v>13443077</v>
      </c>
      <c r="T2270" s="8" t="n">
        <f aca="false">R2270/Q2270</f>
        <v>14.443077</v>
      </c>
      <c r="U2270" s="9" t="n">
        <f aca="false">Q2270*1.02</f>
        <v>1020000</v>
      </c>
      <c r="V2270" s="9" t="n">
        <f aca="false">R2270*1.02</f>
        <v>14731938.54</v>
      </c>
      <c r="W2270" s="1" t="n">
        <f aca="false">R2270/Q2270</f>
        <v>14.443077</v>
      </c>
      <c r="X2270" s="0" t="n">
        <v>4</v>
      </c>
    </row>
    <row r="2271" customFormat="false" ht="17" hidden="false" customHeight="false" outlineLevel="0" collapsed="false">
      <c r="A2271" s="4" t="s">
        <v>14334</v>
      </c>
      <c r="B2271" s="4" t="s">
        <v>14335</v>
      </c>
      <c r="C2271" s="4" t="s">
        <v>14336</v>
      </c>
      <c r="D2271" s="4" t="s">
        <v>9153</v>
      </c>
      <c r="E2271" s="4" t="n">
        <v>5.6</v>
      </c>
      <c r="F2271" s="4" t="n">
        <v>26</v>
      </c>
      <c r="G2271" s="7" t="n">
        <v>42584</v>
      </c>
      <c r="H2271" s="4" t="s">
        <v>14337</v>
      </c>
      <c r="I2271" s="4" t="s">
        <v>14338</v>
      </c>
      <c r="J2271" s="6" t="n">
        <v>13596</v>
      </c>
      <c r="K2271" s="4" t="s">
        <v>11669</v>
      </c>
      <c r="L2271" s="7" t="n">
        <v>42461</v>
      </c>
      <c r="M2271" s="4" t="s">
        <v>272</v>
      </c>
      <c r="N2271" s="4" t="s">
        <v>1280</v>
      </c>
      <c r="O2271" s="4" t="s">
        <v>28</v>
      </c>
      <c r="P2271" s="4" t="s">
        <v>14339</v>
      </c>
      <c r="Q2271" s="0" t="n">
        <f aca="false">LOOKUP(A2271,'budget_gross.tsv'!A$2:A$8468,'budget_gross.tsv'!B$2:B$8468)</f>
        <v>900000</v>
      </c>
      <c r="R2271" s="0" t="n">
        <f aca="false">LOOKUP(A2271,'budget_gross.tsv'!A$2:A$8468,'budget_gross.tsv'!C$2:C$8468)</f>
        <v>9093856</v>
      </c>
      <c r="S2271" s="8" t="n">
        <f aca="false">R2271-Q2271</f>
        <v>8193856</v>
      </c>
      <c r="T2271" s="8" t="n">
        <f aca="false">R2271/Q2271</f>
        <v>10.1042844444444</v>
      </c>
      <c r="U2271" s="9" t="n">
        <f aca="false">Q2271*1.02</f>
        <v>918000</v>
      </c>
      <c r="V2271" s="9" t="n">
        <f aca="false">R2271*1.02</f>
        <v>9275733.12</v>
      </c>
      <c r="W2271" s="1" t="n">
        <f aca="false">R2271/Q2271</f>
        <v>10.1042844444444</v>
      </c>
      <c r="X2271" s="0" t="n">
        <v>4</v>
      </c>
    </row>
    <row r="2272" customFormat="false" ht="17" hidden="false" customHeight="false" outlineLevel="0" collapsed="false">
      <c r="A2272" s="4" t="s">
        <v>14340</v>
      </c>
      <c r="B2272" s="4" t="s">
        <v>14341</v>
      </c>
      <c r="C2272" s="4" t="s">
        <v>14342</v>
      </c>
      <c r="D2272" s="4" t="s">
        <v>9153</v>
      </c>
      <c r="E2272" s="4" t="n">
        <v>7.3</v>
      </c>
      <c r="F2272" s="4" t="n">
        <v>73</v>
      </c>
      <c r="G2272" s="4" t="s">
        <v>28</v>
      </c>
      <c r="H2272" s="4" t="s">
        <v>28</v>
      </c>
      <c r="I2272" s="4" t="s">
        <v>14343</v>
      </c>
      <c r="J2272" s="6" t="n">
        <v>58760</v>
      </c>
      <c r="K2272" s="4" t="s">
        <v>5573</v>
      </c>
      <c r="L2272" s="7" t="n">
        <v>42461</v>
      </c>
      <c r="M2272" s="4" t="s">
        <v>165</v>
      </c>
      <c r="N2272" s="4" t="s">
        <v>11218</v>
      </c>
      <c r="O2272" s="4" t="s">
        <v>395</v>
      </c>
      <c r="P2272" s="4" t="s">
        <v>14344</v>
      </c>
      <c r="Q2272" s="0" t="n">
        <f aca="false">LOOKUP(A2272,'budget_gross.tsv'!A$2:A$8468,'budget_gross.tsv'!B$2:B$8468)</f>
        <v>13000000</v>
      </c>
      <c r="R2272" s="0" t="n">
        <f aca="false">LOOKUP(A2272,'budget_gross.tsv'!A$2:A$8468,'budget_gross.tsv'!C$2:C$8468)</f>
        <v>18700837</v>
      </c>
      <c r="S2272" s="8" t="n">
        <f aca="false">R2272-Q2272</f>
        <v>5700837</v>
      </c>
      <c r="T2272" s="8" t="n">
        <f aca="false">R2272/Q2272</f>
        <v>1.43852592307692</v>
      </c>
      <c r="U2272" s="9" t="n">
        <f aca="false">Q2272*1.02</f>
        <v>13260000</v>
      </c>
      <c r="V2272" s="9" t="n">
        <f aca="false">R2272*1.02</f>
        <v>19074853.74</v>
      </c>
      <c r="W2272" s="1" t="n">
        <f aca="false">R2272/Q2272</f>
        <v>1.43852592307692</v>
      </c>
      <c r="X2272" s="0" t="n">
        <v>2</v>
      </c>
    </row>
    <row r="2273" customFormat="false" ht="17" hidden="false" customHeight="false" outlineLevel="0" collapsed="false">
      <c r="A2273" s="4" t="s">
        <v>14345</v>
      </c>
      <c r="B2273" s="4" t="s">
        <v>14346</v>
      </c>
      <c r="C2273" s="4" t="s">
        <v>14347</v>
      </c>
      <c r="D2273" s="4" t="s">
        <v>9153</v>
      </c>
      <c r="E2273" s="4" t="n">
        <v>5.7</v>
      </c>
      <c r="F2273" s="4" t="n">
        <v>47</v>
      </c>
      <c r="G2273" s="4" t="s">
        <v>28</v>
      </c>
      <c r="H2273" s="4" t="s">
        <v>28</v>
      </c>
      <c r="I2273" s="4" t="s">
        <v>14348</v>
      </c>
      <c r="J2273" s="6" t="n">
        <v>4069</v>
      </c>
      <c r="K2273" s="4" t="s">
        <v>5363</v>
      </c>
      <c r="L2273" s="7" t="n">
        <v>42461</v>
      </c>
      <c r="M2273" s="4" t="s">
        <v>1271</v>
      </c>
      <c r="N2273" s="4" t="s">
        <v>4659</v>
      </c>
      <c r="O2273" s="4" t="s">
        <v>28</v>
      </c>
      <c r="P2273" s="4" t="s">
        <v>14349</v>
      </c>
      <c r="Q2273" s="0" t="n">
        <f aca="false">LOOKUP(A2273,'budget_gross.tsv'!A$2:A$8468,'budget_gross.tsv'!B$2:B$8468)</f>
        <v>13000000</v>
      </c>
      <c r="R2273" s="0" t="n">
        <f aca="false">LOOKUP(A2273,'budget_gross.tsv'!A$2:A$8468,'budget_gross.tsv'!C$2:C$8468)</f>
        <v>1646468</v>
      </c>
      <c r="S2273" s="8" t="n">
        <f aca="false">R2273-Q2273</f>
        <v>-11353532</v>
      </c>
      <c r="T2273" s="8" t="n">
        <f aca="false">R2273/Q2273</f>
        <v>0.126651384615385</v>
      </c>
      <c r="U2273" s="9" t="n">
        <f aca="false">Q2273*1.02</f>
        <v>13260000</v>
      </c>
      <c r="V2273" s="9" t="n">
        <f aca="false">R2273*1.02</f>
        <v>1679397.36</v>
      </c>
      <c r="W2273" s="1" t="n">
        <f aca="false">R2273/Q2273</f>
        <v>0.126651384615385</v>
      </c>
      <c r="X2273" s="0" t="n">
        <v>1</v>
      </c>
    </row>
    <row r="2274" customFormat="false" ht="17" hidden="false" customHeight="false" outlineLevel="0" collapsed="false">
      <c r="A2274" s="4" t="s">
        <v>14350</v>
      </c>
      <c r="B2274" s="4" t="s">
        <v>14351</v>
      </c>
      <c r="C2274" s="4" t="s">
        <v>14352</v>
      </c>
      <c r="D2274" s="4" t="s">
        <v>9153</v>
      </c>
      <c r="E2274" s="4" t="n">
        <v>7</v>
      </c>
      <c r="F2274" s="4" t="n">
        <v>83</v>
      </c>
      <c r="G2274" s="7" t="n">
        <v>42563</v>
      </c>
      <c r="H2274" s="4" t="s">
        <v>194</v>
      </c>
      <c r="I2274" s="4" t="s">
        <v>14353</v>
      </c>
      <c r="J2274" s="6" t="n">
        <v>37003</v>
      </c>
      <c r="K2274" s="4" t="s">
        <v>5845</v>
      </c>
      <c r="L2274" s="7" t="n">
        <v>42467</v>
      </c>
      <c r="M2274" s="4" t="s">
        <v>871</v>
      </c>
      <c r="N2274" s="4" t="s">
        <v>376</v>
      </c>
      <c r="O2274" s="4" t="s">
        <v>14354</v>
      </c>
      <c r="P2274" s="4" t="s">
        <v>14355</v>
      </c>
      <c r="Q2274" s="0" t="n">
        <f aca="false">LOOKUP(A2274,'budget_gross.tsv'!A$2:A$8468,'budget_gross.tsv'!B$2:B$8468)</f>
        <v>10000000</v>
      </c>
      <c r="R2274" s="0" t="n">
        <f aca="false">LOOKUP(A2274,'budget_gross.tsv'!A$2:A$8468,'budget_gross.tsv'!C$2:C$8468)</f>
        <v>3369431</v>
      </c>
      <c r="S2274" s="8" t="n">
        <f aca="false">R2274-Q2274</f>
        <v>-6630569</v>
      </c>
      <c r="T2274" s="8" t="n">
        <f aca="false">R2274/Q2274</f>
        <v>0.3369431</v>
      </c>
      <c r="U2274" s="9" t="n">
        <f aca="false">Q2274*1.02</f>
        <v>10200000</v>
      </c>
      <c r="V2274" s="9" t="n">
        <f aca="false">R2274*1.02</f>
        <v>3436819.62</v>
      </c>
      <c r="W2274" s="1" t="n">
        <f aca="false">R2274/Q2274</f>
        <v>0.3369431</v>
      </c>
      <c r="X2274" s="0" t="n">
        <v>1</v>
      </c>
    </row>
    <row r="2275" customFormat="false" ht="17" hidden="false" customHeight="false" outlineLevel="0" collapsed="false">
      <c r="A2275" s="4" t="s">
        <v>14356</v>
      </c>
      <c r="B2275" s="4" t="s">
        <v>14357</v>
      </c>
      <c r="C2275" s="4" t="s">
        <v>14358</v>
      </c>
      <c r="D2275" s="4" t="s">
        <v>9153</v>
      </c>
      <c r="E2275" s="4" t="n">
        <v>6.7</v>
      </c>
      <c r="F2275" s="4" t="n">
        <v>51</v>
      </c>
      <c r="G2275" s="4" t="s">
        <v>28</v>
      </c>
      <c r="H2275" s="4" t="s">
        <v>28</v>
      </c>
      <c r="I2275" s="4" t="s">
        <v>14359</v>
      </c>
      <c r="J2275" s="6" t="n">
        <v>61500</v>
      </c>
      <c r="K2275" s="4" t="s">
        <v>14360</v>
      </c>
      <c r="L2275" s="7" t="n">
        <v>42468</v>
      </c>
      <c r="M2275" s="4" t="s">
        <v>214</v>
      </c>
      <c r="N2275" s="4" t="s">
        <v>1406</v>
      </c>
      <c r="O2275" s="4" t="s">
        <v>117</v>
      </c>
      <c r="P2275" s="4" t="s">
        <v>14361</v>
      </c>
      <c r="Q2275" s="0" t="n">
        <f aca="false">LOOKUP(A2275,'budget_gross.tsv'!A$2:A$8468,'budget_gross.tsv'!B$2:B$8468)</f>
        <v>2000000</v>
      </c>
      <c r="R2275" s="0" t="n">
        <f aca="false">LOOKUP(A2275,'budget_gross.tsv'!A$2:A$8468,'budget_gross.tsv'!C$2:C$8468)</f>
        <v>9244565</v>
      </c>
      <c r="S2275" s="8" t="n">
        <f aca="false">R2275-Q2275</f>
        <v>7244565</v>
      </c>
      <c r="T2275" s="8" t="n">
        <f aca="false">R2275/Q2275</f>
        <v>4.6222825</v>
      </c>
      <c r="U2275" s="9" t="n">
        <f aca="false">Q2275*1.02</f>
        <v>2040000</v>
      </c>
      <c r="V2275" s="9" t="n">
        <f aca="false">R2275*1.02</f>
        <v>9429456.3</v>
      </c>
      <c r="W2275" s="1" t="n">
        <f aca="false">R2275/Q2275</f>
        <v>4.6222825</v>
      </c>
      <c r="X2275" s="0" t="n">
        <v>4</v>
      </c>
    </row>
    <row r="2276" customFormat="false" ht="17" hidden="false" customHeight="false" outlineLevel="0" collapsed="false">
      <c r="A2276" s="4" t="s">
        <v>14362</v>
      </c>
      <c r="B2276" s="4" t="s">
        <v>14363</v>
      </c>
      <c r="C2276" s="4" t="s">
        <v>14364</v>
      </c>
      <c r="D2276" s="4" t="s">
        <v>9153</v>
      </c>
      <c r="E2276" s="4" t="n">
        <v>5.4</v>
      </c>
      <c r="F2276" s="4" t="n">
        <v>40</v>
      </c>
      <c r="G2276" s="7" t="n">
        <v>42577</v>
      </c>
      <c r="H2276" s="4" t="s">
        <v>86</v>
      </c>
      <c r="I2276" s="4" t="s">
        <v>14365</v>
      </c>
      <c r="J2276" s="6" t="n">
        <v>29729</v>
      </c>
      <c r="K2276" s="4" t="s">
        <v>13396</v>
      </c>
      <c r="L2276" s="7" t="n">
        <v>42468</v>
      </c>
      <c r="M2276" s="4" t="s">
        <v>258</v>
      </c>
      <c r="N2276" s="4" t="s">
        <v>376</v>
      </c>
      <c r="O2276" s="4" t="s">
        <v>290</v>
      </c>
      <c r="P2276" s="4" t="s">
        <v>14366</v>
      </c>
      <c r="Q2276" s="0" t="n">
        <f aca="false">LOOKUP(A2276,'budget_gross.tsv'!A$2:A$8468,'budget_gross.tsv'!B$2:B$8468)</f>
        <v>29000000</v>
      </c>
      <c r="R2276" s="0" t="n">
        <f aca="false">LOOKUP(A2276,'budget_gross.tsv'!A$2:A$8468,'budget_gross.tsv'!C$2:C$8468)</f>
        <v>63034755</v>
      </c>
      <c r="S2276" s="8" t="n">
        <f aca="false">R2276-Q2276</f>
        <v>34034755</v>
      </c>
      <c r="T2276" s="8" t="n">
        <f aca="false">R2276/Q2276</f>
        <v>2.17361224137931</v>
      </c>
      <c r="U2276" s="9" t="n">
        <f aca="false">Q2276*1.02</f>
        <v>29580000</v>
      </c>
      <c r="V2276" s="9" t="n">
        <f aca="false">R2276*1.02</f>
        <v>64295450.1</v>
      </c>
      <c r="W2276" s="1" t="n">
        <f aca="false">R2276/Q2276</f>
        <v>2.17361224137931</v>
      </c>
      <c r="X2276" s="0" t="n">
        <v>3</v>
      </c>
    </row>
    <row r="2277" customFormat="false" ht="17" hidden="false" customHeight="false" outlineLevel="0" collapsed="false">
      <c r="A2277" s="4" t="s">
        <v>14367</v>
      </c>
      <c r="B2277" s="4" t="s">
        <v>14368</v>
      </c>
      <c r="C2277" s="4" t="s">
        <v>14369</v>
      </c>
      <c r="D2277" s="4" t="s">
        <v>9153</v>
      </c>
      <c r="E2277" s="4" t="n">
        <v>6.3</v>
      </c>
      <c r="F2277" s="4" t="n">
        <v>52</v>
      </c>
      <c r="G2277" s="7" t="n">
        <v>42528</v>
      </c>
      <c r="H2277" s="4" t="s">
        <v>14370</v>
      </c>
      <c r="I2277" s="4" t="s">
        <v>14371</v>
      </c>
      <c r="J2277" s="6" t="n">
        <v>30128</v>
      </c>
      <c r="K2277" s="4" t="s">
        <v>14372</v>
      </c>
      <c r="L2277" s="7" t="n">
        <v>42468</v>
      </c>
      <c r="M2277" s="4" t="s">
        <v>486</v>
      </c>
      <c r="N2277" s="4" t="s">
        <v>5935</v>
      </c>
      <c r="O2277" s="4" t="s">
        <v>290</v>
      </c>
      <c r="P2277" s="4" t="s">
        <v>14373</v>
      </c>
      <c r="Q2277" s="0" t="n">
        <f aca="false">LOOKUP(A2277,'budget_gross.tsv'!A$2:A$8468,'budget_gross.tsv'!B$2:B$8468)</f>
        <v>8000000</v>
      </c>
      <c r="R2277" s="0" t="n">
        <f aca="false">LOOKUP(A2277,'budget_gross.tsv'!A$2:A$8468,'budget_gross.tsv'!C$2:C$8468)</f>
        <v>25369</v>
      </c>
      <c r="S2277" s="8" t="n">
        <f aca="false">R2277-Q2277</f>
        <v>-7974631</v>
      </c>
      <c r="T2277" s="8" t="n">
        <f aca="false">R2277/Q2277</f>
        <v>0.003171125</v>
      </c>
      <c r="U2277" s="9" t="n">
        <f aca="false">Q2277*1.02</f>
        <v>8160000</v>
      </c>
      <c r="V2277" s="9" t="n">
        <f aca="false">R2277*1.02</f>
        <v>25876.38</v>
      </c>
      <c r="W2277" s="1" t="n">
        <f aca="false">R2277/Q2277</f>
        <v>0.003171125</v>
      </c>
      <c r="X2277" s="0" t="n">
        <v>1</v>
      </c>
    </row>
    <row r="2278" customFormat="false" ht="17" hidden="false" customHeight="false" outlineLevel="0" collapsed="false">
      <c r="A2278" s="4" t="s">
        <v>14374</v>
      </c>
      <c r="B2278" s="4" t="s">
        <v>14375</v>
      </c>
      <c r="C2278" s="4" t="s">
        <v>14376</v>
      </c>
      <c r="D2278" s="4" t="s">
        <v>9153</v>
      </c>
      <c r="E2278" s="4" t="n">
        <v>6.3</v>
      </c>
      <c r="F2278" s="4" t="n">
        <v>36</v>
      </c>
      <c r="G2278" s="7" t="n">
        <v>42577</v>
      </c>
      <c r="H2278" s="4" t="s">
        <v>2377</v>
      </c>
      <c r="I2278" s="4" t="s">
        <v>14377</v>
      </c>
      <c r="J2278" s="6" t="n">
        <v>38714</v>
      </c>
      <c r="K2278" s="4" t="s">
        <v>12882</v>
      </c>
      <c r="L2278" s="7" t="n">
        <v>42475</v>
      </c>
      <c r="M2278" s="4" t="s">
        <v>756</v>
      </c>
      <c r="N2278" s="4" t="s">
        <v>562</v>
      </c>
      <c r="O2278" s="4" t="s">
        <v>28</v>
      </c>
      <c r="P2278" s="4" t="s">
        <v>14378</v>
      </c>
      <c r="Q2278" s="0" t="n">
        <f aca="false">LOOKUP(A2278,'budget_gross.tsv'!A$2:A$8468,'budget_gross.tsv'!B$2:B$8468)</f>
        <v>31500000</v>
      </c>
      <c r="R2278" s="0" t="n">
        <f aca="false">LOOKUP(A2278,'budget_gross.tsv'!A$2:A$8468,'budget_gross.tsv'!C$2:C$8468)</f>
        <v>14268533</v>
      </c>
      <c r="S2278" s="8" t="n">
        <f aca="false">R2278-Q2278</f>
        <v>-17231467</v>
      </c>
      <c r="T2278" s="8" t="n">
        <f aca="false">R2278/Q2278</f>
        <v>0.452969301587302</v>
      </c>
      <c r="U2278" s="9" t="n">
        <f aca="false">Q2278*1.02</f>
        <v>32130000</v>
      </c>
      <c r="V2278" s="9" t="n">
        <f aca="false">R2278*1.02</f>
        <v>14553903.66</v>
      </c>
      <c r="W2278" s="1" t="n">
        <f aca="false">R2278/Q2278</f>
        <v>0.452969301587302</v>
      </c>
      <c r="X2278" s="0" t="n">
        <v>1</v>
      </c>
    </row>
    <row r="2279" customFormat="false" ht="17" hidden="false" customHeight="false" outlineLevel="0" collapsed="false">
      <c r="A2279" s="4" t="s">
        <v>14379</v>
      </c>
      <c r="B2279" s="4" t="s">
        <v>14380</v>
      </c>
      <c r="C2279" s="4" t="s">
        <v>14381</v>
      </c>
      <c r="D2279" s="4" t="s">
        <v>9153</v>
      </c>
      <c r="E2279" s="4" t="n">
        <v>6.1</v>
      </c>
      <c r="F2279" s="4" t="n">
        <v>58</v>
      </c>
      <c r="G2279" s="7" t="n">
        <v>42591</v>
      </c>
      <c r="H2279" s="4" t="s">
        <v>2496</v>
      </c>
      <c r="I2279" s="4" t="s">
        <v>14382</v>
      </c>
      <c r="J2279" s="6" t="n">
        <v>26697</v>
      </c>
      <c r="K2279" s="4" t="s">
        <v>10878</v>
      </c>
      <c r="L2279" s="7" t="n">
        <v>42488</v>
      </c>
      <c r="M2279" s="4" t="s">
        <v>375</v>
      </c>
      <c r="N2279" s="4" t="s">
        <v>356</v>
      </c>
      <c r="O2279" s="4" t="s">
        <v>1058</v>
      </c>
      <c r="P2279" s="4" t="s">
        <v>14383</v>
      </c>
      <c r="Q2279" s="0" t="n">
        <f aca="false">LOOKUP(A2279,'budget_gross.tsv'!A$2:A$8468,'budget_gross.tsv'!B$2:B$8468)</f>
        <v>30000000</v>
      </c>
      <c r="R2279" s="0" t="n">
        <f aca="false">LOOKUP(A2279,'budget_gross.tsv'!A$2:A$8468,'budget_gross.tsv'!C$2:C$8468)</f>
        <v>4198126</v>
      </c>
      <c r="S2279" s="8" t="n">
        <f aca="false">R2279-Q2279</f>
        <v>-25801874</v>
      </c>
      <c r="T2279" s="8" t="n">
        <f aca="false">R2279/Q2279</f>
        <v>0.139937533333333</v>
      </c>
      <c r="U2279" s="9" t="n">
        <f aca="false">Q2279*1.02</f>
        <v>30600000</v>
      </c>
      <c r="V2279" s="9" t="n">
        <f aca="false">R2279*1.02</f>
        <v>4282088.52</v>
      </c>
      <c r="W2279" s="1" t="n">
        <f aca="false">R2279/Q2279</f>
        <v>0.139937533333333</v>
      </c>
      <c r="X2279" s="0" t="n">
        <v>1</v>
      </c>
    </row>
    <row r="2280" customFormat="false" ht="17" hidden="false" customHeight="false" outlineLevel="0" collapsed="false">
      <c r="A2280" s="4" t="s">
        <v>14384</v>
      </c>
      <c r="B2280" s="4" t="s">
        <v>14385</v>
      </c>
      <c r="C2280" s="4" t="s">
        <v>14386</v>
      </c>
      <c r="D2280" s="4" t="s">
        <v>9153</v>
      </c>
      <c r="E2280" s="4" t="n">
        <v>6.3</v>
      </c>
      <c r="F2280" s="4" t="n">
        <v>63</v>
      </c>
      <c r="G2280" s="7" t="n">
        <v>42584</v>
      </c>
      <c r="H2280" s="4" t="s">
        <v>2273</v>
      </c>
      <c r="I2280" s="4" t="s">
        <v>14387</v>
      </c>
      <c r="J2280" s="6" t="n">
        <v>32011</v>
      </c>
      <c r="K2280" s="4" t="s">
        <v>14388</v>
      </c>
      <c r="L2280" s="7" t="n">
        <v>42489</v>
      </c>
      <c r="M2280" s="4" t="s">
        <v>249</v>
      </c>
      <c r="N2280" s="4" t="s">
        <v>2070</v>
      </c>
      <c r="O2280" s="4" t="s">
        <v>1585</v>
      </c>
      <c r="P2280" s="4" t="s">
        <v>14389</v>
      </c>
      <c r="Q2280" s="0" t="n">
        <f aca="false">LOOKUP(A2280,'budget_gross.tsv'!A$2:A$8468,'budget_gross.tsv'!B$2:B$8468)</f>
        <v>15000000</v>
      </c>
      <c r="R2280" s="0" t="n">
        <f aca="false">LOOKUP(A2280,'budget_gross.tsv'!A$2:A$8468,'budget_gross.tsv'!C$2:C$8468)</f>
        <v>20566327</v>
      </c>
      <c r="S2280" s="8" t="n">
        <f aca="false">R2280-Q2280</f>
        <v>5566327</v>
      </c>
      <c r="T2280" s="8" t="n">
        <f aca="false">R2280/Q2280</f>
        <v>1.37108846666667</v>
      </c>
      <c r="U2280" s="9" t="n">
        <f aca="false">Q2280*1.02</f>
        <v>15300000</v>
      </c>
      <c r="V2280" s="9" t="n">
        <f aca="false">R2280*1.02</f>
        <v>20977653.54</v>
      </c>
      <c r="W2280" s="1" t="n">
        <f aca="false">R2280/Q2280</f>
        <v>1.37108846666667</v>
      </c>
      <c r="X2280" s="0" t="n">
        <v>2</v>
      </c>
    </row>
    <row r="2281" customFormat="false" ht="17" hidden="false" customHeight="false" outlineLevel="0" collapsed="false">
      <c r="A2281" s="4" t="s">
        <v>14390</v>
      </c>
      <c r="B2281" s="4" t="s">
        <v>14391</v>
      </c>
      <c r="C2281" s="4" t="s">
        <v>14392</v>
      </c>
      <c r="D2281" s="4" t="s">
        <v>9153</v>
      </c>
      <c r="E2281" s="4" t="n">
        <v>5.5</v>
      </c>
      <c r="F2281" s="4" t="n">
        <v>23</v>
      </c>
      <c r="G2281" s="7" t="n">
        <v>42556</v>
      </c>
      <c r="H2281" s="4" t="s">
        <v>8734</v>
      </c>
      <c r="I2281" s="4" t="s">
        <v>14393</v>
      </c>
      <c r="J2281" s="6" t="n">
        <v>4400</v>
      </c>
      <c r="K2281" s="4" t="s">
        <v>5764</v>
      </c>
      <c r="L2281" s="7" t="n">
        <v>42489</v>
      </c>
      <c r="M2281" s="4" t="s">
        <v>98</v>
      </c>
      <c r="N2281" s="4" t="s">
        <v>4949</v>
      </c>
      <c r="O2281" s="4" t="s">
        <v>28</v>
      </c>
      <c r="P2281" s="4" t="s">
        <v>14394</v>
      </c>
      <c r="Q2281" s="0" t="n">
        <f aca="false">LOOKUP(A2281,'budget_gross.tsv'!A$2:A$8468,'budget_gross.tsv'!B$2:B$8468)</f>
        <v>16500000</v>
      </c>
      <c r="R2281" s="0" t="n">
        <f aca="false">LOOKUP(A2281,'budget_gross.tsv'!A$2:A$8468,'budget_gross.tsv'!C$2:C$8468)</f>
        <v>13040</v>
      </c>
      <c r="S2281" s="8" t="n">
        <f aca="false">R2281-Q2281</f>
        <v>-16486960</v>
      </c>
      <c r="T2281" s="8" t="n">
        <f aca="false">R2281/Q2281</f>
        <v>0.00079030303030303</v>
      </c>
      <c r="U2281" s="9" t="n">
        <f aca="false">Q2281*1.02</f>
        <v>16830000</v>
      </c>
      <c r="V2281" s="9" t="n">
        <f aca="false">R2281*1.02</f>
        <v>13300.8</v>
      </c>
      <c r="W2281" s="1" t="n">
        <f aca="false">R2281/Q2281</f>
        <v>0.00079030303030303</v>
      </c>
      <c r="X2281" s="0" t="n">
        <v>1</v>
      </c>
    </row>
    <row r="2282" customFormat="false" ht="17" hidden="false" customHeight="false" outlineLevel="0" collapsed="false">
      <c r="A2282" s="4" t="s">
        <v>14395</v>
      </c>
      <c r="B2282" s="4" t="s">
        <v>14396</v>
      </c>
      <c r="C2282" s="4" t="s">
        <v>14397</v>
      </c>
      <c r="D2282" s="4" t="s">
        <v>9153</v>
      </c>
      <c r="E2282" s="4" t="n">
        <v>6.5</v>
      </c>
      <c r="F2282" s="4" t="n">
        <v>55</v>
      </c>
      <c r="G2282" s="7" t="n">
        <v>42619</v>
      </c>
      <c r="H2282" s="4" t="s">
        <v>14398</v>
      </c>
      <c r="I2282" s="4" t="s">
        <v>14399</v>
      </c>
      <c r="J2282" s="6" t="n">
        <v>69426</v>
      </c>
      <c r="K2282" s="4" t="s">
        <v>6478</v>
      </c>
      <c r="L2282" s="7" t="n">
        <v>42503</v>
      </c>
      <c r="M2282" s="4" t="s">
        <v>375</v>
      </c>
      <c r="N2282" s="4" t="s">
        <v>4949</v>
      </c>
      <c r="O2282" s="4" t="s">
        <v>290</v>
      </c>
      <c r="P2282" s="4" t="s">
        <v>14400</v>
      </c>
      <c r="Q2282" s="0" t="n">
        <f aca="false">LOOKUP(A2282,'budget_gross.tsv'!A$2:A$8468,'budget_gross.tsv'!B$2:B$8468)</f>
        <v>27000000</v>
      </c>
      <c r="R2282" s="0" t="n">
        <f aca="false">LOOKUP(A2282,'budget_gross.tsv'!A$2:A$8468,'budget_gross.tsv'!C$2:C$8468)</f>
        <v>41012075</v>
      </c>
      <c r="S2282" s="8" t="n">
        <f aca="false">R2282-Q2282</f>
        <v>14012075</v>
      </c>
      <c r="T2282" s="8" t="n">
        <f aca="false">R2282/Q2282</f>
        <v>1.51896574074074</v>
      </c>
      <c r="U2282" s="9" t="n">
        <f aca="false">Q2282*1.02</f>
        <v>27540000</v>
      </c>
      <c r="V2282" s="9" t="n">
        <f aca="false">R2282*1.02</f>
        <v>41832316.5</v>
      </c>
      <c r="W2282" s="1" t="n">
        <f aca="false">R2282/Q2282</f>
        <v>1.51896574074074</v>
      </c>
      <c r="X2282" s="0" t="n">
        <v>2</v>
      </c>
    </row>
    <row r="2283" customFormat="false" ht="17" hidden="false" customHeight="false" outlineLevel="0" collapsed="false">
      <c r="A2283" s="4" t="s">
        <v>14401</v>
      </c>
      <c r="B2283" s="4" t="s">
        <v>14402</v>
      </c>
      <c r="C2283" s="4" t="s">
        <v>14403</v>
      </c>
      <c r="D2283" s="4" t="s">
        <v>9153</v>
      </c>
      <c r="E2283" s="4" t="n">
        <v>7</v>
      </c>
      <c r="F2283" s="4" t="n">
        <v>79</v>
      </c>
      <c r="G2283" s="7" t="n">
        <v>42563</v>
      </c>
      <c r="H2283" s="4" t="s">
        <v>12784</v>
      </c>
      <c r="I2283" s="4" t="s">
        <v>14404</v>
      </c>
      <c r="J2283" s="6" t="n">
        <v>63717</v>
      </c>
      <c r="K2283" s="4" t="s">
        <v>13402</v>
      </c>
      <c r="L2283" s="7" t="n">
        <v>42503</v>
      </c>
      <c r="M2283" s="4" t="s">
        <v>486</v>
      </c>
      <c r="N2283" s="4" t="s">
        <v>10908</v>
      </c>
      <c r="O2283" s="4" t="s">
        <v>14405</v>
      </c>
      <c r="P2283" s="4" t="s">
        <v>14406</v>
      </c>
      <c r="Q2283" s="0" t="n">
        <f aca="false">LOOKUP(A2283,'budget_gross.tsv'!A$2:A$8468,'budget_gross.tsv'!B$2:B$8468)</f>
        <v>5000000</v>
      </c>
      <c r="R2283" s="0" t="n">
        <f aca="false">LOOKUP(A2283,'budget_gross.tsv'!A$2:A$8468,'budget_gross.tsv'!C$2:C$8468)</f>
        <v>3219029</v>
      </c>
      <c r="S2283" s="8" t="n">
        <f aca="false">R2283-Q2283</f>
        <v>-1780971</v>
      </c>
      <c r="T2283" s="8" t="n">
        <f aca="false">R2283/Q2283</f>
        <v>0.6438058</v>
      </c>
      <c r="U2283" s="9" t="n">
        <f aca="false">Q2283*1.02</f>
        <v>5100000</v>
      </c>
      <c r="V2283" s="9" t="n">
        <f aca="false">R2283*1.02</f>
        <v>3283409.58</v>
      </c>
      <c r="W2283" s="1" t="n">
        <f aca="false">R2283/Q2283</f>
        <v>0.6438058</v>
      </c>
      <c r="X2283" s="0" t="n">
        <v>1</v>
      </c>
    </row>
    <row r="2284" customFormat="false" ht="17" hidden="false" customHeight="false" outlineLevel="0" collapsed="false">
      <c r="A2284" s="4" t="s">
        <v>14407</v>
      </c>
      <c r="B2284" s="4" t="s">
        <v>14408</v>
      </c>
      <c r="C2284" s="4" t="s">
        <v>14409</v>
      </c>
      <c r="D2284" s="4" t="s">
        <v>9153</v>
      </c>
      <c r="E2284" s="4" t="n">
        <v>7.4</v>
      </c>
      <c r="F2284" s="4" t="n">
        <v>70</v>
      </c>
      <c r="G2284" s="7" t="n">
        <v>42605</v>
      </c>
      <c r="H2284" s="4" t="s">
        <v>2273</v>
      </c>
      <c r="I2284" s="4" t="s">
        <v>14410</v>
      </c>
      <c r="J2284" s="6" t="n">
        <v>175928</v>
      </c>
      <c r="K2284" s="4" t="s">
        <v>7319</v>
      </c>
      <c r="L2284" s="7" t="n">
        <v>42510</v>
      </c>
      <c r="M2284" s="4" t="s">
        <v>1874</v>
      </c>
      <c r="N2284" s="4" t="s">
        <v>634</v>
      </c>
      <c r="O2284" s="4" t="s">
        <v>14411</v>
      </c>
      <c r="P2284" s="4" t="s">
        <v>14412</v>
      </c>
      <c r="Q2284" s="0" t="n">
        <f aca="false">LOOKUP(A2284,'budget_gross.tsv'!A$2:A$8468,'budget_gross.tsv'!B$2:B$8468)</f>
        <v>50000000</v>
      </c>
      <c r="R2284" s="0" t="n">
        <f aca="false">LOOKUP(A2284,'budget_gross.tsv'!A$2:A$8468,'budget_gross.tsv'!C$2:C$8468)</f>
        <v>36261763</v>
      </c>
      <c r="S2284" s="8" t="n">
        <f aca="false">R2284-Q2284</f>
        <v>-13738237</v>
      </c>
      <c r="T2284" s="8" t="n">
        <f aca="false">R2284/Q2284</f>
        <v>0.72523526</v>
      </c>
      <c r="U2284" s="9" t="n">
        <f aca="false">Q2284*1.02</f>
        <v>51000000</v>
      </c>
      <c r="V2284" s="9" t="n">
        <f aca="false">R2284*1.02</f>
        <v>36986998.26</v>
      </c>
      <c r="W2284" s="1" t="n">
        <f aca="false">R2284/Q2284</f>
        <v>0.72523526</v>
      </c>
      <c r="X2284" s="0" t="n">
        <v>1</v>
      </c>
    </row>
    <row r="2285" customFormat="false" ht="17" hidden="false" customHeight="false" outlineLevel="0" collapsed="false">
      <c r="A2285" s="4" t="s">
        <v>14413</v>
      </c>
      <c r="B2285" s="4" t="s">
        <v>14414</v>
      </c>
      <c r="C2285" s="4" t="s">
        <v>14415</v>
      </c>
      <c r="D2285" s="4" t="s">
        <v>9153</v>
      </c>
      <c r="E2285" s="4" t="n">
        <v>7.5</v>
      </c>
      <c r="F2285" s="4" t="n">
        <v>84</v>
      </c>
      <c r="G2285" s="4" t="s">
        <v>28</v>
      </c>
      <c r="H2285" s="4" t="s">
        <v>28</v>
      </c>
      <c r="I2285" s="4" t="s">
        <v>14416</v>
      </c>
      <c r="J2285" s="6" t="n">
        <v>5499</v>
      </c>
      <c r="K2285" s="4" t="s">
        <v>14417</v>
      </c>
      <c r="L2285" s="7" t="n">
        <v>42510</v>
      </c>
      <c r="M2285" s="4" t="s">
        <v>1079</v>
      </c>
      <c r="N2285" s="4" t="s">
        <v>1700</v>
      </c>
      <c r="O2285" s="4" t="s">
        <v>2704</v>
      </c>
      <c r="P2285" s="4" t="s">
        <v>14418</v>
      </c>
      <c r="Q2285" s="0" t="n">
        <f aca="false">LOOKUP(A2285,'budget_gross.tsv'!A$2:A$8468,'budget_gross.tsv'!B$2:B$8468)</f>
        <v>2000000</v>
      </c>
      <c r="R2285" s="0" t="n">
        <f aca="false">LOOKUP(A2285,'budget_gross.tsv'!A$2:A$8468,'budget_gross.tsv'!C$2:C$8468)</f>
        <v>175975</v>
      </c>
      <c r="S2285" s="8" t="n">
        <f aca="false">R2285-Q2285</f>
        <v>-1824025</v>
      </c>
      <c r="T2285" s="8" t="n">
        <f aca="false">R2285/Q2285</f>
        <v>0.0879875</v>
      </c>
      <c r="U2285" s="9" t="n">
        <f aca="false">Q2285*1.02</f>
        <v>2040000</v>
      </c>
      <c r="V2285" s="9" t="n">
        <f aca="false">R2285*1.02</f>
        <v>179494.5</v>
      </c>
      <c r="W2285" s="1" t="n">
        <f aca="false">R2285/Q2285</f>
        <v>0.0879875</v>
      </c>
      <c r="X2285" s="0" t="n">
        <v>1</v>
      </c>
    </row>
    <row r="2286" customFormat="false" ht="17" hidden="false" customHeight="false" outlineLevel="0" collapsed="false">
      <c r="A2286" s="4" t="s">
        <v>14419</v>
      </c>
      <c r="B2286" s="4" t="s">
        <v>14420</v>
      </c>
      <c r="C2286" s="4" t="s">
        <v>14421</v>
      </c>
      <c r="D2286" s="4" t="s">
        <v>9153</v>
      </c>
      <c r="E2286" s="4" t="n">
        <v>6.7</v>
      </c>
      <c r="F2286" s="4" t="n">
        <v>68</v>
      </c>
      <c r="G2286" s="7" t="n">
        <v>42626</v>
      </c>
      <c r="H2286" s="4" t="s">
        <v>86</v>
      </c>
      <c r="I2286" s="4" t="s">
        <v>14422</v>
      </c>
      <c r="J2286" s="6" t="n">
        <v>31030</v>
      </c>
      <c r="K2286" s="4" t="s">
        <v>14423</v>
      </c>
      <c r="L2286" s="7" t="n">
        <v>42524</v>
      </c>
      <c r="M2286" s="4" t="s">
        <v>89</v>
      </c>
      <c r="N2286" s="4" t="s">
        <v>4276</v>
      </c>
      <c r="O2286" s="4" t="s">
        <v>100</v>
      </c>
      <c r="P2286" s="4" t="s">
        <v>14424</v>
      </c>
      <c r="Q2286" s="0" t="n">
        <f aca="false">LOOKUP(A2286,'budget_gross.tsv'!A$2:A$8468,'budget_gross.tsv'!B$2:B$8468)</f>
        <v>20000000</v>
      </c>
      <c r="R2286" s="0" t="n">
        <f aca="false">LOOKUP(A2286,'budget_gross.tsv'!A$2:A$8468,'budget_gross.tsv'!C$2:C$8468)</f>
        <v>9393835</v>
      </c>
      <c r="S2286" s="8" t="n">
        <f aca="false">R2286-Q2286</f>
        <v>-10606165</v>
      </c>
      <c r="T2286" s="8" t="n">
        <f aca="false">R2286/Q2286</f>
        <v>0.46969175</v>
      </c>
      <c r="U2286" s="9" t="n">
        <f aca="false">Q2286*1.02</f>
        <v>20400000</v>
      </c>
      <c r="V2286" s="9" t="n">
        <f aca="false">R2286*1.02</f>
        <v>9581711.7</v>
      </c>
      <c r="W2286" s="1" t="n">
        <f aca="false">R2286/Q2286</f>
        <v>0.46969175</v>
      </c>
      <c r="X2286" s="0" t="n">
        <v>1</v>
      </c>
    </row>
    <row r="2287" customFormat="false" ht="17" hidden="false" customHeight="false" outlineLevel="0" collapsed="false">
      <c r="A2287" s="4" t="s">
        <v>14425</v>
      </c>
      <c r="B2287" s="4" t="s">
        <v>14426</v>
      </c>
      <c r="C2287" s="4" t="s">
        <v>14427</v>
      </c>
      <c r="D2287" s="4" t="s">
        <v>9153</v>
      </c>
      <c r="E2287" s="4" t="n">
        <v>7.4</v>
      </c>
      <c r="F2287" s="4" t="n">
        <v>65</v>
      </c>
      <c r="G2287" s="7" t="n">
        <v>42626</v>
      </c>
      <c r="H2287" s="4" t="s">
        <v>2273</v>
      </c>
      <c r="I2287" s="4" t="s">
        <v>14428</v>
      </c>
      <c r="J2287" s="6" t="n">
        <v>139613</v>
      </c>
      <c r="K2287" s="4" t="s">
        <v>6375</v>
      </c>
      <c r="L2287" s="7" t="n">
        <v>42531</v>
      </c>
      <c r="M2287" s="4" t="s">
        <v>445</v>
      </c>
      <c r="N2287" s="4" t="s">
        <v>1122</v>
      </c>
      <c r="O2287" s="4" t="s">
        <v>4247</v>
      </c>
      <c r="P2287" s="4" t="s">
        <v>14429</v>
      </c>
      <c r="Q2287" s="0" t="n">
        <f aca="false">LOOKUP(A2287,'budget_gross.tsv'!A$2:A$8468,'budget_gross.tsv'!B$2:B$8468)</f>
        <v>40000000</v>
      </c>
      <c r="R2287" s="0" t="n">
        <f aca="false">LOOKUP(A2287,'budget_gross.tsv'!A$2:A$8468,'budget_gross.tsv'!C$2:C$8468)</f>
        <v>102470008</v>
      </c>
      <c r="S2287" s="8" t="n">
        <f aca="false">R2287-Q2287</f>
        <v>62470008</v>
      </c>
      <c r="T2287" s="8" t="n">
        <f aca="false">R2287/Q2287</f>
        <v>2.5617502</v>
      </c>
      <c r="U2287" s="9" t="n">
        <f aca="false">Q2287*1.02</f>
        <v>40800000</v>
      </c>
      <c r="V2287" s="9" t="n">
        <f aca="false">R2287*1.02</f>
        <v>104519408.16</v>
      </c>
      <c r="W2287" s="1" t="n">
        <f aca="false">R2287/Q2287</f>
        <v>2.5617502</v>
      </c>
      <c r="X2287" s="0" t="n">
        <v>3</v>
      </c>
    </row>
    <row r="2288" customFormat="false" ht="17" hidden="false" customHeight="false" outlineLevel="0" collapsed="false">
      <c r="A2288" s="4" t="s">
        <v>14430</v>
      </c>
      <c r="B2288" s="4" t="s">
        <v>14431</v>
      </c>
      <c r="C2288" s="4" t="s">
        <v>14432</v>
      </c>
      <c r="D2288" s="4" t="s">
        <v>9153</v>
      </c>
      <c r="E2288" s="4" t="n">
        <v>5.2</v>
      </c>
      <c r="F2288" s="4" t="s">
        <v>28</v>
      </c>
      <c r="G2288" s="4" t="s">
        <v>28</v>
      </c>
      <c r="H2288" s="4" t="s">
        <v>28</v>
      </c>
      <c r="I2288" s="4" t="s">
        <v>14433</v>
      </c>
      <c r="J2288" s="6" t="n">
        <v>4337</v>
      </c>
      <c r="K2288" s="4" t="s">
        <v>14434</v>
      </c>
      <c r="L2288" s="7" t="n">
        <v>42531</v>
      </c>
      <c r="M2288" s="4" t="s">
        <v>427</v>
      </c>
      <c r="N2288" s="4" t="s">
        <v>9241</v>
      </c>
      <c r="O2288" s="4" t="s">
        <v>28</v>
      </c>
      <c r="P2288" s="4" t="s">
        <v>14435</v>
      </c>
      <c r="Q2288" s="0" t="n">
        <f aca="false">LOOKUP(A2288,'budget_gross.tsv'!A$2:A$8468,'budget_gross.tsv'!B$2:B$8468)</f>
        <v>8000000</v>
      </c>
      <c r="R2288" s="0" t="n">
        <f aca="false">LOOKUP(A2288,'budget_gross.tsv'!A$2:A$8468,'budget_gross.tsv'!C$2:C$8468)</f>
        <v>16458</v>
      </c>
      <c r="S2288" s="8" t="n">
        <f aca="false">R2288-Q2288</f>
        <v>-7983542</v>
      </c>
      <c r="T2288" s="8" t="n">
        <f aca="false">R2288/Q2288</f>
        <v>0.00205725</v>
      </c>
      <c r="U2288" s="9" t="n">
        <f aca="false">Q2288*1.02</f>
        <v>8160000</v>
      </c>
      <c r="V2288" s="9" t="n">
        <f aca="false">R2288*1.02</f>
        <v>16787.16</v>
      </c>
      <c r="W2288" s="1" t="n">
        <f aca="false">R2288/Q2288</f>
        <v>0.00205725</v>
      </c>
      <c r="X2288" s="0" t="n">
        <v>1</v>
      </c>
    </row>
    <row r="2289" customFormat="false" ht="17" hidden="false" customHeight="false" outlineLevel="0" collapsed="false">
      <c r="A2289" s="4" t="s">
        <v>14436</v>
      </c>
      <c r="B2289" s="4" t="s">
        <v>14437</v>
      </c>
      <c r="C2289" s="4" t="s">
        <v>14438</v>
      </c>
      <c r="D2289" s="4" t="s">
        <v>9153</v>
      </c>
      <c r="E2289" s="4" t="n">
        <v>5.7</v>
      </c>
      <c r="F2289" s="4" t="n">
        <v>42</v>
      </c>
      <c r="G2289" s="7" t="n">
        <v>42605</v>
      </c>
      <c r="H2289" s="4" t="s">
        <v>14439</v>
      </c>
      <c r="I2289" s="4" t="s">
        <v>14440</v>
      </c>
      <c r="J2289" s="6" t="n">
        <v>14650</v>
      </c>
      <c r="K2289" s="4" t="s">
        <v>1405</v>
      </c>
      <c r="L2289" s="7" t="n">
        <v>42538</v>
      </c>
      <c r="M2289" s="4" t="s">
        <v>249</v>
      </c>
      <c r="N2289" s="4" t="s">
        <v>4788</v>
      </c>
      <c r="O2289" s="4" t="s">
        <v>290</v>
      </c>
      <c r="P2289" s="4" t="s">
        <v>14441</v>
      </c>
      <c r="Q2289" s="0" t="n">
        <f aca="false">LOOKUP(A2289,'budget_gross.tsv'!A$2:A$8468,'budget_gross.tsv'!B$2:B$8468)</f>
        <v>1500000</v>
      </c>
      <c r="R2289" s="0" t="n">
        <f aca="false">LOOKUP(A2289,'budget_gross.tsv'!A$2:A$8468,'budget_gross.tsv'!C$2:C$8468)</f>
        <v>55007</v>
      </c>
      <c r="S2289" s="8" t="n">
        <f aca="false">R2289-Q2289</f>
        <v>-1444993</v>
      </c>
      <c r="T2289" s="8" t="n">
        <f aca="false">R2289/Q2289</f>
        <v>0.0366713333333333</v>
      </c>
      <c r="U2289" s="9" t="n">
        <f aca="false">Q2289*1.02</f>
        <v>1530000</v>
      </c>
      <c r="V2289" s="9" t="n">
        <f aca="false">R2289*1.02</f>
        <v>56107.14</v>
      </c>
      <c r="W2289" s="1" t="n">
        <f aca="false">R2289/Q2289</f>
        <v>0.0366713333333333</v>
      </c>
      <c r="X2289" s="0" t="n">
        <v>1</v>
      </c>
    </row>
    <row r="2290" customFormat="false" ht="17" hidden="false" customHeight="false" outlineLevel="0" collapsed="false">
      <c r="A2290" s="4" t="s">
        <v>14442</v>
      </c>
      <c r="B2290" s="4" t="s">
        <v>14443</v>
      </c>
      <c r="C2290" s="4" t="s">
        <v>14444</v>
      </c>
      <c r="D2290" s="4" t="s">
        <v>9153</v>
      </c>
      <c r="E2290" s="4" t="n">
        <v>6.9</v>
      </c>
      <c r="F2290" s="4" t="n">
        <v>53</v>
      </c>
      <c r="G2290" s="7" t="n">
        <v>42633</v>
      </c>
      <c r="H2290" s="4" t="s">
        <v>8407</v>
      </c>
      <c r="I2290" s="4" t="s">
        <v>14445</v>
      </c>
      <c r="J2290" s="6" t="n">
        <v>30156</v>
      </c>
      <c r="K2290" s="4" t="s">
        <v>6821</v>
      </c>
      <c r="L2290" s="7" t="n">
        <v>42545</v>
      </c>
      <c r="M2290" s="4" t="s">
        <v>4917</v>
      </c>
      <c r="N2290" s="4" t="s">
        <v>7467</v>
      </c>
      <c r="O2290" s="4" t="s">
        <v>135</v>
      </c>
      <c r="P2290" s="4" t="s">
        <v>14446</v>
      </c>
      <c r="Q2290" s="0" t="n">
        <f aca="false">LOOKUP(A2290,'budget_gross.tsv'!A$2:A$8468,'budget_gross.tsv'!B$2:B$8468)</f>
        <v>50000000</v>
      </c>
      <c r="R2290" s="0" t="n">
        <f aca="false">LOOKUP(A2290,'budget_gross.tsv'!A$2:A$8468,'budget_gross.tsv'!C$2:C$8468)</f>
        <v>20758378</v>
      </c>
      <c r="S2290" s="8" t="n">
        <f aca="false">R2290-Q2290</f>
        <v>-29241622</v>
      </c>
      <c r="T2290" s="8" t="n">
        <f aca="false">R2290/Q2290</f>
        <v>0.41516756</v>
      </c>
      <c r="U2290" s="9" t="n">
        <f aca="false">Q2290*1.02</f>
        <v>51000000</v>
      </c>
      <c r="V2290" s="9" t="n">
        <f aca="false">R2290*1.02</f>
        <v>21173545.56</v>
      </c>
      <c r="W2290" s="1" t="n">
        <f aca="false">R2290/Q2290</f>
        <v>0.41516756</v>
      </c>
      <c r="X2290" s="0" t="n">
        <v>1</v>
      </c>
    </row>
    <row r="2291" customFormat="false" ht="17" hidden="false" customHeight="false" outlineLevel="0" collapsed="false">
      <c r="A2291" s="4" t="s">
        <v>14447</v>
      </c>
      <c r="B2291" s="4" t="s">
        <v>14448</v>
      </c>
      <c r="C2291" s="4" t="s">
        <v>14449</v>
      </c>
      <c r="D2291" s="4" t="s">
        <v>9153</v>
      </c>
      <c r="E2291" s="4" t="n">
        <v>6.2</v>
      </c>
      <c r="F2291" s="4" t="n">
        <v>51</v>
      </c>
      <c r="G2291" s="7" t="n">
        <v>42640</v>
      </c>
      <c r="H2291" s="4" t="s">
        <v>14450</v>
      </c>
      <c r="I2291" s="4" t="s">
        <v>14451</v>
      </c>
      <c r="J2291" s="6" t="n">
        <v>51149</v>
      </c>
      <c r="K2291" s="4" t="s">
        <v>12024</v>
      </c>
      <c r="L2291" s="7" t="n">
        <v>42545</v>
      </c>
      <c r="M2291" s="4" t="s">
        <v>355</v>
      </c>
      <c r="N2291" s="4" t="s">
        <v>4788</v>
      </c>
      <c r="O2291" s="4" t="s">
        <v>14452</v>
      </c>
      <c r="P2291" s="4" t="s">
        <v>14453</v>
      </c>
      <c r="Q2291" s="0" t="n">
        <f aca="false">LOOKUP(A2291,'budget_gross.tsv'!A$2:A$8468,'budget_gross.tsv'!B$2:B$8468)</f>
        <v>7000000</v>
      </c>
      <c r="R2291" s="0" t="n">
        <f aca="false">LOOKUP(A2291,'budget_gross.tsv'!A$2:A$8468,'budget_gross.tsv'!C$2:C$8468)</f>
        <v>1333124</v>
      </c>
      <c r="S2291" s="8" t="n">
        <f aca="false">R2291-Q2291</f>
        <v>-5666876</v>
      </c>
      <c r="T2291" s="8" t="n">
        <f aca="false">R2291/Q2291</f>
        <v>0.190446285714286</v>
      </c>
      <c r="U2291" s="9" t="n">
        <f aca="false">Q2291*1.02</f>
        <v>7140000</v>
      </c>
      <c r="V2291" s="9" t="n">
        <f aca="false">R2291*1.02</f>
        <v>1359786.48</v>
      </c>
      <c r="W2291" s="1" t="n">
        <f aca="false">R2291/Q2291</f>
        <v>0.190446285714286</v>
      </c>
      <c r="X2291" s="0" t="n">
        <v>1</v>
      </c>
    </row>
    <row r="2292" customFormat="false" ht="17" hidden="false" customHeight="false" outlineLevel="0" collapsed="false">
      <c r="A2292" s="4" t="s">
        <v>14454</v>
      </c>
      <c r="B2292" s="4" t="s">
        <v>14455</v>
      </c>
      <c r="C2292" s="4" t="s">
        <v>14456</v>
      </c>
      <c r="D2292" s="4" t="s">
        <v>9153</v>
      </c>
      <c r="E2292" s="4" t="n">
        <v>6</v>
      </c>
      <c r="F2292" s="4" t="n">
        <v>55</v>
      </c>
      <c r="G2292" s="7" t="n">
        <v>42647</v>
      </c>
      <c r="H2292" s="4" t="s">
        <v>86</v>
      </c>
      <c r="I2292" s="4" t="s">
        <v>14457</v>
      </c>
      <c r="J2292" s="6" t="n">
        <v>54335</v>
      </c>
      <c r="K2292" s="4" t="s">
        <v>12905</v>
      </c>
      <c r="L2292" s="7" t="n">
        <v>42552</v>
      </c>
      <c r="M2292" s="4" t="s">
        <v>347</v>
      </c>
      <c r="N2292" s="4" t="s">
        <v>5007</v>
      </c>
      <c r="O2292" s="4" t="s">
        <v>537</v>
      </c>
      <c r="P2292" s="4" t="s">
        <v>14458</v>
      </c>
      <c r="Q2292" s="0" t="n">
        <f aca="false">LOOKUP(A2292,'budget_gross.tsv'!A$2:A$8468,'budget_gross.tsv'!B$2:B$8468)</f>
        <v>10000000</v>
      </c>
      <c r="R2292" s="0" t="n">
        <f aca="false">LOOKUP(A2292,'budget_gross.tsv'!A$2:A$8468,'budget_gross.tsv'!C$2:C$8468)</f>
        <v>79003080</v>
      </c>
      <c r="S2292" s="8" t="n">
        <f aca="false">R2292-Q2292</f>
        <v>69003080</v>
      </c>
      <c r="T2292" s="8" t="n">
        <f aca="false">R2292/Q2292</f>
        <v>7.900308</v>
      </c>
      <c r="U2292" s="9" t="n">
        <f aca="false">Q2292*1.02</f>
        <v>10200000</v>
      </c>
      <c r="V2292" s="9" t="n">
        <f aca="false">R2292*1.02</f>
        <v>80583141.6</v>
      </c>
      <c r="W2292" s="1" t="n">
        <f aca="false">R2292/Q2292</f>
        <v>7.900308</v>
      </c>
      <c r="X2292" s="0" t="n">
        <v>4</v>
      </c>
    </row>
    <row r="2293" customFormat="false" ht="17" hidden="false" customHeight="false" outlineLevel="0" collapsed="false">
      <c r="A2293" s="4" t="s">
        <v>14459</v>
      </c>
      <c r="B2293" s="4" t="s">
        <v>14460</v>
      </c>
      <c r="C2293" s="4" t="s">
        <v>14461</v>
      </c>
      <c r="D2293" s="4" t="s">
        <v>9153</v>
      </c>
      <c r="E2293" s="4" t="n">
        <v>7.1</v>
      </c>
      <c r="F2293" s="4" t="n">
        <v>64</v>
      </c>
      <c r="G2293" s="7" t="n">
        <v>42647</v>
      </c>
      <c r="H2293" s="4" t="s">
        <v>14462</v>
      </c>
      <c r="I2293" s="4" t="s">
        <v>14463</v>
      </c>
      <c r="J2293" s="6" t="n">
        <v>62264</v>
      </c>
      <c r="K2293" s="4" t="s">
        <v>14464</v>
      </c>
      <c r="L2293" s="7" t="n">
        <v>42552</v>
      </c>
      <c r="M2293" s="4" t="s">
        <v>42</v>
      </c>
      <c r="N2293" s="4" t="s">
        <v>33</v>
      </c>
      <c r="O2293" s="4" t="s">
        <v>2315</v>
      </c>
      <c r="P2293" s="4" t="s">
        <v>14465</v>
      </c>
      <c r="Q2293" s="0" t="n">
        <f aca="false">LOOKUP(A2293,'budget_gross.tsv'!A$2:A$8468,'budget_gross.tsv'!B$2:B$8468)</f>
        <v>3000000</v>
      </c>
      <c r="R2293" s="0" t="n">
        <f aca="false">LOOKUP(A2293,'budget_gross.tsv'!A$2:A$8468,'budget_gross.tsv'!C$2:C$8468)</f>
        <v>4208879</v>
      </c>
      <c r="S2293" s="8" t="n">
        <f aca="false">R2293-Q2293</f>
        <v>1208879</v>
      </c>
      <c r="T2293" s="8" t="n">
        <f aca="false">R2293/Q2293</f>
        <v>1.40295966666667</v>
      </c>
      <c r="U2293" s="9" t="n">
        <f aca="false">Q2293*1.02</f>
        <v>3060000</v>
      </c>
      <c r="V2293" s="9" t="n">
        <f aca="false">R2293*1.02</f>
        <v>4293056.58</v>
      </c>
      <c r="W2293" s="1" t="n">
        <f aca="false">R2293/Q2293</f>
        <v>1.40295966666667</v>
      </c>
      <c r="X2293" s="0" t="n">
        <v>2</v>
      </c>
    </row>
    <row r="2294" customFormat="false" ht="17" hidden="false" customHeight="false" outlineLevel="0" collapsed="false">
      <c r="A2294" s="4" t="s">
        <v>14466</v>
      </c>
      <c r="B2294" s="4" t="s">
        <v>14467</v>
      </c>
      <c r="C2294" s="4" t="s">
        <v>14468</v>
      </c>
      <c r="D2294" s="4" t="s">
        <v>9153</v>
      </c>
      <c r="E2294" s="4" t="n">
        <v>6</v>
      </c>
      <c r="F2294" s="4" t="n">
        <v>51</v>
      </c>
      <c r="G2294" s="7" t="n">
        <v>42640</v>
      </c>
      <c r="H2294" s="4" t="s">
        <v>95</v>
      </c>
      <c r="I2294" s="4" t="s">
        <v>14469</v>
      </c>
      <c r="J2294" s="6" t="n">
        <v>55066</v>
      </c>
      <c r="K2294" s="4" t="s">
        <v>14470</v>
      </c>
      <c r="L2294" s="7" t="n">
        <v>42559</v>
      </c>
      <c r="M2294" s="4" t="s">
        <v>375</v>
      </c>
      <c r="N2294" s="4" t="s">
        <v>10662</v>
      </c>
      <c r="O2294" s="4" t="s">
        <v>290</v>
      </c>
      <c r="P2294" s="4" t="s">
        <v>14471</v>
      </c>
      <c r="Q2294" s="0" t="n">
        <f aca="false">LOOKUP(A2294,'budget_gross.tsv'!A$2:A$8468,'budget_gross.tsv'!B$2:B$8468)</f>
        <v>33000000</v>
      </c>
      <c r="R2294" s="0" t="n">
        <f aca="false">LOOKUP(A2294,'budget_gross.tsv'!A$2:A$8468,'budget_gross.tsv'!C$2:C$8468)</f>
        <v>46007113</v>
      </c>
      <c r="S2294" s="8" t="n">
        <f aca="false">R2294-Q2294</f>
        <v>13007113</v>
      </c>
      <c r="T2294" s="8" t="n">
        <f aca="false">R2294/Q2294</f>
        <v>1.39415493939394</v>
      </c>
      <c r="U2294" s="9" t="n">
        <f aca="false">Q2294*1.02</f>
        <v>33660000</v>
      </c>
      <c r="V2294" s="9" t="n">
        <f aca="false">R2294*1.02</f>
        <v>46927255.26</v>
      </c>
      <c r="W2294" s="1" t="n">
        <f aca="false">R2294/Q2294</f>
        <v>1.39415493939394</v>
      </c>
      <c r="X2294" s="0" t="n">
        <v>2</v>
      </c>
    </row>
    <row r="2295" customFormat="false" ht="17" hidden="false" customHeight="false" outlineLevel="0" collapsed="false">
      <c r="A2295" s="4" t="s">
        <v>14472</v>
      </c>
      <c r="B2295" s="4" t="s">
        <v>14473</v>
      </c>
      <c r="C2295" s="4" t="s">
        <v>14474</v>
      </c>
      <c r="D2295" s="4" t="s">
        <v>9153</v>
      </c>
      <c r="E2295" s="4" t="n">
        <v>7.1</v>
      </c>
      <c r="F2295" s="4" t="n">
        <v>66</v>
      </c>
      <c r="G2295" s="7" t="n">
        <v>42654</v>
      </c>
      <c r="H2295" s="4" t="s">
        <v>9123</v>
      </c>
      <c r="I2295" s="4" t="s">
        <v>14475</v>
      </c>
      <c r="J2295" s="6" t="n">
        <v>44228</v>
      </c>
      <c r="K2295" s="4" t="s">
        <v>11842</v>
      </c>
      <c r="L2295" s="7" t="n">
        <v>42564</v>
      </c>
      <c r="M2295" s="4" t="s">
        <v>808</v>
      </c>
      <c r="N2295" s="4" t="s">
        <v>673</v>
      </c>
      <c r="O2295" s="4" t="s">
        <v>28</v>
      </c>
      <c r="P2295" s="4" t="s">
        <v>14476</v>
      </c>
      <c r="Q2295" s="0" t="n">
        <f aca="false">LOOKUP(A2295,'budget_gross.tsv'!A$2:A$8468,'budget_gross.tsv'!B$2:B$8468)</f>
        <v>28000000</v>
      </c>
      <c r="R2295" s="0" t="n">
        <f aca="false">LOOKUP(A2295,'budget_gross.tsv'!A$2:A$8468,'budget_gross.tsv'!C$2:C$8468)</f>
        <v>15425870</v>
      </c>
      <c r="S2295" s="8" t="n">
        <f aca="false">R2295-Q2295</f>
        <v>-12574130</v>
      </c>
      <c r="T2295" s="8" t="n">
        <f aca="false">R2295/Q2295</f>
        <v>0.550923928571429</v>
      </c>
      <c r="U2295" s="9" t="n">
        <f aca="false">Q2295*1.02</f>
        <v>28560000</v>
      </c>
      <c r="V2295" s="9" t="n">
        <f aca="false">R2295*1.02</f>
        <v>15734387.4</v>
      </c>
      <c r="W2295" s="1" t="n">
        <f aca="false">R2295/Q2295</f>
        <v>0.550923928571429</v>
      </c>
      <c r="X2295" s="0" t="n">
        <v>1</v>
      </c>
    </row>
    <row r="2296" customFormat="false" ht="17" hidden="false" customHeight="false" outlineLevel="0" collapsed="false">
      <c r="A2296" s="4" t="s">
        <v>14477</v>
      </c>
      <c r="B2296" s="4" t="s">
        <v>14478</v>
      </c>
      <c r="C2296" s="4" t="s">
        <v>14479</v>
      </c>
      <c r="D2296" s="4" t="s">
        <v>9153</v>
      </c>
      <c r="E2296" s="4" t="n">
        <v>6.5</v>
      </c>
      <c r="F2296" s="4" t="s">
        <v>28</v>
      </c>
      <c r="G2296" s="7" t="n">
        <v>42584</v>
      </c>
      <c r="H2296" s="4" t="s">
        <v>14480</v>
      </c>
      <c r="I2296" s="4" t="s">
        <v>14481</v>
      </c>
      <c r="J2296" s="6" t="n">
        <v>36099</v>
      </c>
      <c r="K2296" s="4" t="s">
        <v>14482</v>
      </c>
      <c r="L2296" s="7" t="n">
        <v>42576</v>
      </c>
      <c r="M2296" s="4" t="s">
        <v>32</v>
      </c>
      <c r="N2296" s="4" t="s">
        <v>14483</v>
      </c>
      <c r="O2296" s="4" t="s">
        <v>1167</v>
      </c>
      <c r="P2296" s="4" t="s">
        <v>14484</v>
      </c>
      <c r="Q2296" s="0" t="n">
        <f aca="false">LOOKUP(A2296,'budget_gross.tsv'!A$2:A$8468,'budget_gross.tsv'!B$2:B$8468)</f>
        <v>3500000</v>
      </c>
      <c r="R2296" s="0" t="n">
        <f aca="false">LOOKUP(A2296,'budget_gross.tsv'!A$2:A$8468,'budget_gross.tsv'!C$2:C$8468)</f>
        <v>3775000</v>
      </c>
      <c r="S2296" s="8" t="n">
        <f aca="false">R2296-Q2296</f>
        <v>275000</v>
      </c>
      <c r="T2296" s="8" t="n">
        <f aca="false">R2296/Q2296</f>
        <v>1.07857142857143</v>
      </c>
      <c r="U2296" s="9" t="n">
        <f aca="false">Q2296*1.02</f>
        <v>3570000</v>
      </c>
      <c r="V2296" s="9" t="n">
        <f aca="false">R2296*1.02</f>
        <v>3850500</v>
      </c>
      <c r="W2296" s="1" t="n">
        <f aca="false">R2296/Q2296</f>
        <v>1.07857142857143</v>
      </c>
      <c r="X2296" s="0" t="n">
        <v>2</v>
      </c>
    </row>
    <row r="2297" customFormat="false" ht="17" hidden="false" customHeight="false" outlineLevel="0" collapsed="false">
      <c r="A2297" s="4" t="s">
        <v>14485</v>
      </c>
      <c r="B2297" s="4" t="s">
        <v>14486</v>
      </c>
      <c r="C2297" s="4" t="s">
        <v>14487</v>
      </c>
      <c r="D2297" s="4" t="s">
        <v>9153</v>
      </c>
      <c r="E2297" s="4" t="n">
        <v>6.2</v>
      </c>
      <c r="F2297" s="4" t="n">
        <v>60</v>
      </c>
      <c r="G2297" s="7" t="n">
        <v>42675</v>
      </c>
      <c r="H2297" s="4" t="s">
        <v>14488</v>
      </c>
      <c r="I2297" s="4" t="s">
        <v>14489</v>
      </c>
      <c r="J2297" s="6" t="n">
        <v>67264</v>
      </c>
      <c r="K2297" s="4" t="s">
        <v>12758</v>
      </c>
      <c r="L2297" s="7" t="n">
        <v>42580</v>
      </c>
      <c r="M2297" s="4" t="s">
        <v>249</v>
      </c>
      <c r="N2297" s="4" t="s">
        <v>376</v>
      </c>
      <c r="O2297" s="4" t="s">
        <v>1108</v>
      </c>
      <c r="P2297" s="4" t="s">
        <v>14490</v>
      </c>
      <c r="Q2297" s="0" t="n">
        <f aca="false">LOOKUP(A2297,'budget_gross.tsv'!A$2:A$8468,'budget_gross.tsv'!B$2:B$8468)</f>
        <v>20000000</v>
      </c>
      <c r="R2297" s="0" t="n">
        <f aca="false">LOOKUP(A2297,'budget_gross.tsv'!A$2:A$8468,'budget_gross.tsv'!C$2:C$8468)</f>
        <v>113257297</v>
      </c>
      <c r="S2297" s="8" t="n">
        <f aca="false">R2297-Q2297</f>
        <v>93257297</v>
      </c>
      <c r="T2297" s="8" t="n">
        <f aca="false">R2297/Q2297</f>
        <v>5.66286485</v>
      </c>
      <c r="U2297" s="9" t="n">
        <f aca="false">Q2297*1.02</f>
        <v>20400000</v>
      </c>
      <c r="V2297" s="9" t="n">
        <f aca="false">R2297*1.02</f>
        <v>115522442.94</v>
      </c>
      <c r="W2297" s="1" t="n">
        <f aca="false">R2297/Q2297</f>
        <v>5.66286485</v>
      </c>
      <c r="X2297" s="0" t="n">
        <v>4</v>
      </c>
    </row>
    <row r="2298" customFormat="false" ht="17" hidden="false" customHeight="false" outlineLevel="0" collapsed="false">
      <c r="A2298" s="4" t="s">
        <v>14491</v>
      </c>
      <c r="B2298" s="4" t="s">
        <v>14492</v>
      </c>
      <c r="C2298" s="4" t="s">
        <v>14493</v>
      </c>
      <c r="D2298" s="4" t="s">
        <v>9153</v>
      </c>
      <c r="E2298" s="4" t="n">
        <v>6.3</v>
      </c>
      <c r="F2298" s="4" t="n">
        <v>66</v>
      </c>
      <c r="G2298" s="7" t="n">
        <v>42682</v>
      </c>
      <c r="H2298" s="4" t="s">
        <v>1397</v>
      </c>
      <c r="I2298" s="4" t="s">
        <v>14494</v>
      </c>
      <c r="J2298" s="6" t="n">
        <v>120656</v>
      </c>
      <c r="K2298" s="4" t="s">
        <v>14495</v>
      </c>
      <c r="L2298" s="7" t="n">
        <v>42594</v>
      </c>
      <c r="M2298" s="4" t="s">
        <v>223</v>
      </c>
      <c r="N2298" s="4" t="s">
        <v>61</v>
      </c>
      <c r="O2298" s="4" t="s">
        <v>14496</v>
      </c>
      <c r="P2298" s="4" t="s">
        <v>14497</v>
      </c>
      <c r="Q2298" s="0" t="n">
        <f aca="false">LOOKUP(A2298,'budget_gross.tsv'!A$2:A$8468,'budget_gross.tsv'!B$2:B$8468)</f>
        <v>19000000</v>
      </c>
      <c r="R2298" s="0" t="n">
        <f aca="false">LOOKUP(A2298,'budget_gross.tsv'!A$2:A$8468,'budget_gross.tsv'!C$2:C$8468)</f>
        <v>97661826</v>
      </c>
      <c r="S2298" s="8" t="n">
        <f aca="false">R2298-Q2298</f>
        <v>78661826</v>
      </c>
      <c r="T2298" s="8" t="n">
        <f aca="false">R2298/Q2298</f>
        <v>5.14009610526316</v>
      </c>
      <c r="U2298" s="9" t="n">
        <f aca="false">Q2298*1.02</f>
        <v>19380000</v>
      </c>
      <c r="V2298" s="9" t="n">
        <f aca="false">R2298*1.02</f>
        <v>99615062.52</v>
      </c>
      <c r="W2298" s="1" t="n">
        <f aca="false">R2298/Q2298</f>
        <v>5.14009610526316</v>
      </c>
      <c r="X2298" s="0" t="n">
        <v>4</v>
      </c>
    </row>
    <row r="2299" customFormat="false" ht="17" hidden="false" customHeight="false" outlineLevel="0" collapsed="false">
      <c r="A2299" s="4" t="s">
        <v>14498</v>
      </c>
      <c r="B2299" s="4" t="s">
        <v>14499</v>
      </c>
      <c r="C2299" s="4" t="s">
        <v>14500</v>
      </c>
      <c r="D2299" s="4" t="s">
        <v>9153</v>
      </c>
      <c r="E2299" s="4" t="n">
        <v>7.1</v>
      </c>
      <c r="F2299" s="4" t="n">
        <v>57</v>
      </c>
      <c r="G2299" s="7" t="n">
        <v>42696</v>
      </c>
      <c r="H2299" s="4" t="s">
        <v>2273</v>
      </c>
      <c r="I2299" s="4" t="s">
        <v>14501</v>
      </c>
      <c r="J2299" s="6" t="n">
        <v>109332</v>
      </c>
      <c r="K2299" s="4" t="s">
        <v>9507</v>
      </c>
      <c r="L2299" s="7" t="n">
        <v>42601</v>
      </c>
      <c r="M2299" s="4" t="s">
        <v>552</v>
      </c>
      <c r="N2299" s="4" t="s">
        <v>729</v>
      </c>
      <c r="O2299" s="4" t="s">
        <v>12111</v>
      </c>
      <c r="P2299" s="4" t="s">
        <v>14502</v>
      </c>
      <c r="Q2299" s="0" t="n">
        <f aca="false">LOOKUP(A2299,'budget_gross.tsv'!A$2:A$8468,'budget_gross.tsv'!B$2:B$8468)</f>
        <v>40000000</v>
      </c>
      <c r="R2299" s="0" t="n">
        <f aca="false">LOOKUP(A2299,'budget_gross.tsv'!A$2:A$8468,'budget_gross.tsv'!C$2:C$8468)</f>
        <v>43017433</v>
      </c>
      <c r="S2299" s="8" t="n">
        <f aca="false">R2299-Q2299</f>
        <v>3017433</v>
      </c>
      <c r="T2299" s="8" t="n">
        <f aca="false">R2299/Q2299</f>
        <v>1.075435825</v>
      </c>
      <c r="U2299" s="9" t="n">
        <f aca="false">Q2299*1.02</f>
        <v>40800000</v>
      </c>
      <c r="V2299" s="9" t="n">
        <f aca="false">R2299*1.02</f>
        <v>43877781.66</v>
      </c>
      <c r="W2299" s="1" t="n">
        <f aca="false">R2299/Q2299</f>
        <v>1.075435825</v>
      </c>
      <c r="X2299" s="0" t="n">
        <v>2</v>
      </c>
    </row>
    <row r="2300" customFormat="false" ht="17" hidden="false" customHeight="false" outlineLevel="0" collapsed="false">
      <c r="A2300" s="4" t="s">
        <v>14503</v>
      </c>
      <c r="B2300" s="4" t="s">
        <v>14504</v>
      </c>
      <c r="C2300" s="4" t="s">
        <v>14505</v>
      </c>
      <c r="D2300" s="4" t="s">
        <v>9153</v>
      </c>
      <c r="E2300" s="4" t="n">
        <v>7.2</v>
      </c>
      <c r="F2300" s="4" t="n">
        <v>71</v>
      </c>
      <c r="G2300" s="7" t="n">
        <v>42703</v>
      </c>
      <c r="H2300" s="4" t="s">
        <v>14506</v>
      </c>
      <c r="I2300" s="4" t="s">
        <v>14507</v>
      </c>
      <c r="J2300" s="6" t="n">
        <v>122825</v>
      </c>
      <c r="K2300" s="4" t="s">
        <v>12823</v>
      </c>
      <c r="L2300" s="7" t="n">
        <v>42608</v>
      </c>
      <c r="M2300" s="4" t="s">
        <v>305</v>
      </c>
      <c r="N2300" s="4" t="s">
        <v>10908</v>
      </c>
      <c r="O2300" s="4" t="s">
        <v>4578</v>
      </c>
      <c r="P2300" s="4" t="s">
        <v>14508</v>
      </c>
      <c r="Q2300" s="0" t="n">
        <f aca="false">LOOKUP(A2300,'budget_gross.tsv'!A$2:A$8468,'budget_gross.tsv'!B$2:B$8468)</f>
        <v>9900000</v>
      </c>
      <c r="R2300" s="0" t="n">
        <f aca="false">LOOKUP(A2300,'budget_gross.tsv'!A$2:A$8468,'budget_gross.tsv'!C$2:C$8468)</f>
        <v>89210468</v>
      </c>
      <c r="S2300" s="8" t="n">
        <f aca="false">R2300-Q2300</f>
        <v>79310468</v>
      </c>
      <c r="T2300" s="8" t="n">
        <f aca="false">R2300/Q2300</f>
        <v>9.01115838383838</v>
      </c>
      <c r="U2300" s="9" t="n">
        <f aca="false">Q2300*1.02</f>
        <v>10098000</v>
      </c>
      <c r="V2300" s="9" t="n">
        <f aca="false">R2300*1.02</f>
        <v>90994677.36</v>
      </c>
      <c r="W2300" s="1" t="n">
        <f aca="false">R2300/Q2300</f>
        <v>9.01115838383838</v>
      </c>
      <c r="X2300" s="0" t="n">
        <v>4</v>
      </c>
    </row>
    <row r="2301" customFormat="false" ht="17" hidden="false" customHeight="false" outlineLevel="0" collapsed="false">
      <c r="A2301" s="4" t="s">
        <v>14509</v>
      </c>
      <c r="B2301" s="4" t="s">
        <v>14510</v>
      </c>
      <c r="C2301" s="4" t="s">
        <v>14511</v>
      </c>
      <c r="D2301" s="4" t="s">
        <v>9153</v>
      </c>
      <c r="E2301" s="4" t="n">
        <v>7.7</v>
      </c>
      <c r="F2301" s="4" t="n">
        <v>88</v>
      </c>
      <c r="G2301" s="7" t="n">
        <v>42696</v>
      </c>
      <c r="H2301" s="4" t="s">
        <v>14512</v>
      </c>
      <c r="I2301" s="4" t="s">
        <v>14513</v>
      </c>
      <c r="J2301" s="6" t="n">
        <v>116045</v>
      </c>
      <c r="K2301" s="4" t="s">
        <v>14514</v>
      </c>
      <c r="L2301" s="7" t="n">
        <v>42608</v>
      </c>
      <c r="M2301" s="4" t="s">
        <v>165</v>
      </c>
      <c r="N2301" s="4" t="s">
        <v>4949</v>
      </c>
      <c r="O2301" s="4" t="s">
        <v>14515</v>
      </c>
      <c r="P2301" s="4" t="s">
        <v>14516</v>
      </c>
      <c r="Q2301" s="0" t="n">
        <f aca="false">LOOKUP(A2301,'budget_gross.tsv'!A$2:A$8468,'budget_gross.tsv'!B$2:B$8468)</f>
        <v>12000000</v>
      </c>
      <c r="R2301" s="0" t="n">
        <f aca="false">LOOKUP(A2301,'budget_gross.tsv'!A$2:A$8468,'budget_gross.tsv'!C$2:C$8468)</f>
        <v>26862450</v>
      </c>
      <c r="S2301" s="8" t="n">
        <f aca="false">R2301-Q2301</f>
        <v>14862450</v>
      </c>
      <c r="T2301" s="8" t="n">
        <f aca="false">R2301/Q2301</f>
        <v>2.2385375</v>
      </c>
      <c r="U2301" s="9" t="n">
        <f aca="false">Q2301*1.02</f>
        <v>12240000</v>
      </c>
      <c r="V2301" s="9" t="n">
        <f aca="false">R2301*1.02</f>
        <v>27399699</v>
      </c>
      <c r="W2301" s="1" t="n">
        <f aca="false">R2301/Q2301</f>
        <v>2.2385375</v>
      </c>
      <c r="X2301" s="0" t="n">
        <v>3</v>
      </c>
    </row>
    <row r="2302" customFormat="false" ht="17" hidden="false" customHeight="false" outlineLevel="0" collapsed="false">
      <c r="A2302" s="4" t="s">
        <v>14517</v>
      </c>
      <c r="B2302" s="4" t="s">
        <v>14518</v>
      </c>
      <c r="C2302" s="4" t="s">
        <v>14519</v>
      </c>
      <c r="D2302" s="4" t="s">
        <v>9153</v>
      </c>
      <c r="E2302" s="4" t="n">
        <v>5.6</v>
      </c>
      <c r="F2302" s="4" t="n">
        <v>38</v>
      </c>
      <c r="G2302" s="7" t="n">
        <v>42696</v>
      </c>
      <c r="H2302" s="4" t="s">
        <v>2377</v>
      </c>
      <c r="I2302" s="4" t="s">
        <v>14520</v>
      </c>
      <c r="J2302" s="6" t="n">
        <v>48986</v>
      </c>
      <c r="K2302" s="4" t="s">
        <v>14521</v>
      </c>
      <c r="L2302" s="7" t="n">
        <v>42608</v>
      </c>
      <c r="M2302" s="4" t="s">
        <v>375</v>
      </c>
      <c r="N2302" s="4" t="s">
        <v>2041</v>
      </c>
      <c r="O2302" s="4" t="s">
        <v>90</v>
      </c>
      <c r="P2302" s="4" t="s">
        <v>14522</v>
      </c>
      <c r="Q2302" s="0" t="n">
        <f aca="false">LOOKUP(A2302,'budget_gross.tsv'!A$2:A$8468,'budget_gross.tsv'!B$2:B$8468)</f>
        <v>40000000</v>
      </c>
      <c r="R2302" s="0" t="n">
        <f aca="false">LOOKUP(A2302,'budget_gross.tsv'!A$2:A$8468,'budget_gross.tsv'!C$2:C$8468)</f>
        <v>21203260</v>
      </c>
      <c r="S2302" s="8" t="n">
        <f aca="false">R2302-Q2302</f>
        <v>-18796740</v>
      </c>
      <c r="T2302" s="8" t="n">
        <f aca="false">R2302/Q2302</f>
        <v>0.5300815</v>
      </c>
      <c r="U2302" s="9" t="n">
        <f aca="false">Q2302*1.02</f>
        <v>40800000</v>
      </c>
      <c r="V2302" s="9" t="n">
        <f aca="false">R2302*1.02</f>
        <v>21627325.2</v>
      </c>
      <c r="W2302" s="1" t="n">
        <f aca="false">R2302/Q2302</f>
        <v>0.5300815</v>
      </c>
      <c r="X2302" s="0" t="n">
        <v>1</v>
      </c>
    </row>
    <row r="2303" customFormat="false" ht="17" hidden="false" customHeight="false" outlineLevel="0" collapsed="false">
      <c r="A2303" s="4" t="s">
        <v>14523</v>
      </c>
      <c r="B2303" s="4" t="s">
        <v>14524</v>
      </c>
      <c r="C2303" s="4" t="s">
        <v>14525</v>
      </c>
      <c r="D2303" s="4" t="s">
        <v>9153</v>
      </c>
      <c r="E2303" s="4" t="n">
        <v>5.8</v>
      </c>
      <c r="F2303" s="4" t="n">
        <v>48</v>
      </c>
      <c r="G2303" s="7" t="n">
        <v>42717</v>
      </c>
      <c r="H2303" s="4" t="s">
        <v>8619</v>
      </c>
      <c r="I2303" s="4" t="s">
        <v>14526</v>
      </c>
      <c r="J2303" s="6" t="n">
        <v>22896</v>
      </c>
      <c r="K2303" s="4" t="s">
        <v>14527</v>
      </c>
      <c r="L2303" s="7" t="n">
        <v>42615</v>
      </c>
      <c r="M2303" s="4" t="s">
        <v>60</v>
      </c>
      <c r="N2303" s="4" t="s">
        <v>7214</v>
      </c>
      <c r="O2303" s="4" t="s">
        <v>290</v>
      </c>
      <c r="P2303" s="4" t="s">
        <v>14528</v>
      </c>
      <c r="Q2303" s="0" t="n">
        <f aca="false">LOOKUP(A2303,'budget_gross.tsv'!A$2:A$8468,'budget_gross.tsv'!B$2:B$8468)</f>
        <v>8000000</v>
      </c>
      <c r="R2303" s="0" t="n">
        <f aca="false">LOOKUP(A2303,'budget_gross.tsv'!A$2:A$8468,'budget_gross.tsv'!C$2:C$8468)</f>
        <v>3912052</v>
      </c>
      <c r="S2303" s="8" t="n">
        <f aca="false">R2303-Q2303</f>
        <v>-4087948</v>
      </c>
      <c r="T2303" s="8" t="n">
        <f aca="false">R2303/Q2303</f>
        <v>0.4890065</v>
      </c>
      <c r="U2303" s="9" t="n">
        <f aca="false">Q2303*1.02</f>
        <v>8160000</v>
      </c>
      <c r="V2303" s="9" t="n">
        <f aca="false">R2303*1.02</f>
        <v>3990293.04</v>
      </c>
      <c r="W2303" s="1" t="n">
        <f aca="false">R2303/Q2303</f>
        <v>0.4890065</v>
      </c>
      <c r="X2303" s="0" t="n">
        <v>1</v>
      </c>
    </row>
    <row r="2304" customFormat="false" ht="17" hidden="false" customHeight="false" outlineLevel="0" collapsed="false">
      <c r="A2304" s="4" t="s">
        <v>14529</v>
      </c>
      <c r="B2304" s="4" t="s">
        <v>14530</v>
      </c>
      <c r="C2304" s="4" t="s">
        <v>14531</v>
      </c>
      <c r="D2304" s="4" t="s">
        <v>9153</v>
      </c>
      <c r="E2304" s="4" t="n">
        <v>3.9</v>
      </c>
      <c r="F2304" s="4" t="n">
        <v>31</v>
      </c>
      <c r="G2304" s="7" t="n">
        <v>42724</v>
      </c>
      <c r="H2304" s="4" t="s">
        <v>14532</v>
      </c>
      <c r="I2304" s="4" t="s">
        <v>14533</v>
      </c>
      <c r="J2304" s="6" t="n">
        <v>5182</v>
      </c>
      <c r="K2304" s="4" t="s">
        <v>5345</v>
      </c>
      <c r="L2304" s="7" t="n">
        <v>42622</v>
      </c>
      <c r="M2304" s="4" t="s">
        <v>107</v>
      </c>
      <c r="N2304" s="4" t="s">
        <v>4734</v>
      </c>
      <c r="O2304" s="4" t="s">
        <v>28</v>
      </c>
      <c r="P2304" s="4" t="s">
        <v>14534</v>
      </c>
      <c r="Q2304" s="0" t="n">
        <f aca="false">LOOKUP(A2304,'budget_gross.tsv'!A$2:A$8468,'budget_gross.tsv'!B$2:B$8468)</f>
        <v>15000000</v>
      </c>
      <c r="R2304" s="0" t="n">
        <f aca="false">LOOKUP(A2304,'budget_gross.tsv'!A$2:A$8468,'budget_gross.tsv'!C$2:C$8468)</f>
        <v>2411580</v>
      </c>
      <c r="S2304" s="8" t="n">
        <f aca="false">R2304-Q2304</f>
        <v>-12588420</v>
      </c>
      <c r="T2304" s="8" t="n">
        <f aca="false">R2304/Q2304</f>
        <v>0.160772</v>
      </c>
      <c r="U2304" s="9" t="n">
        <f aca="false">Q2304*1.02</f>
        <v>15300000</v>
      </c>
      <c r="V2304" s="9" t="n">
        <f aca="false">R2304*1.02</f>
        <v>2459811.6</v>
      </c>
      <c r="W2304" s="1" t="n">
        <f aca="false">R2304/Q2304</f>
        <v>0.160772</v>
      </c>
      <c r="X2304" s="0" t="n">
        <v>1</v>
      </c>
    </row>
    <row r="2305" customFormat="false" ht="17" hidden="false" customHeight="false" outlineLevel="0" collapsed="false">
      <c r="A2305" s="4" t="s">
        <v>14535</v>
      </c>
      <c r="B2305" s="4" t="s">
        <v>14536</v>
      </c>
      <c r="C2305" s="4" t="s">
        <v>14537</v>
      </c>
      <c r="D2305" s="4" t="s">
        <v>9153</v>
      </c>
      <c r="E2305" s="4" t="n">
        <v>5.1</v>
      </c>
      <c r="F2305" s="4" t="n">
        <v>47</v>
      </c>
      <c r="G2305" s="7" t="n">
        <v>42738</v>
      </c>
      <c r="H2305" s="4" t="s">
        <v>14538</v>
      </c>
      <c r="I2305" s="4" t="s">
        <v>14539</v>
      </c>
      <c r="J2305" s="6" t="n">
        <v>26257</v>
      </c>
      <c r="K2305" s="4" t="s">
        <v>13017</v>
      </c>
      <c r="L2305" s="7" t="n">
        <v>42629</v>
      </c>
      <c r="M2305" s="4" t="s">
        <v>223</v>
      </c>
      <c r="N2305" s="4" t="s">
        <v>4788</v>
      </c>
      <c r="O2305" s="4" t="s">
        <v>290</v>
      </c>
      <c r="P2305" s="4" t="s">
        <v>14540</v>
      </c>
      <c r="Q2305" s="0" t="n">
        <f aca="false">LOOKUP(A2305,'budget_gross.tsv'!A$2:A$8468,'budget_gross.tsv'!B$2:B$8468)</f>
        <v>5000000</v>
      </c>
      <c r="R2305" s="0" t="n">
        <f aca="false">LOOKUP(A2305,'budget_gross.tsv'!A$2:A$8468,'budget_gross.tsv'!C$2:C$8468)</f>
        <v>20747013</v>
      </c>
      <c r="S2305" s="8" t="n">
        <f aca="false">R2305-Q2305</f>
        <v>15747013</v>
      </c>
      <c r="T2305" s="8" t="n">
        <f aca="false">R2305/Q2305</f>
        <v>4.1494026</v>
      </c>
      <c r="U2305" s="9" t="n">
        <f aca="false">Q2305*1.02</f>
        <v>5100000</v>
      </c>
      <c r="V2305" s="9" t="n">
        <f aca="false">R2305*1.02</f>
        <v>21161953.26</v>
      </c>
      <c r="W2305" s="1" t="n">
        <f aca="false">R2305/Q2305</f>
        <v>4.1494026</v>
      </c>
      <c r="X2305" s="0" t="n">
        <v>4</v>
      </c>
    </row>
    <row r="2306" customFormat="false" ht="17" hidden="false" customHeight="false" outlineLevel="0" collapsed="false">
      <c r="A2306" s="4" t="s">
        <v>14541</v>
      </c>
      <c r="B2306" s="4" t="s">
        <v>14542</v>
      </c>
      <c r="C2306" s="4" t="s">
        <v>14543</v>
      </c>
      <c r="D2306" s="4" t="s">
        <v>9153</v>
      </c>
      <c r="E2306" s="4" t="n">
        <v>7.3</v>
      </c>
      <c r="F2306" s="4" t="n">
        <v>58</v>
      </c>
      <c r="G2306" s="7" t="n">
        <v>42731</v>
      </c>
      <c r="H2306" s="4" t="s">
        <v>3410</v>
      </c>
      <c r="I2306" s="4" t="s">
        <v>14544</v>
      </c>
      <c r="J2306" s="6" t="n">
        <v>80185</v>
      </c>
      <c r="K2306" s="4" t="s">
        <v>5390</v>
      </c>
      <c r="L2306" s="7" t="n">
        <v>42629</v>
      </c>
      <c r="M2306" s="4" t="s">
        <v>445</v>
      </c>
      <c r="N2306" s="4" t="s">
        <v>1208</v>
      </c>
      <c r="O2306" s="4" t="s">
        <v>12068</v>
      </c>
      <c r="P2306" s="4" t="s">
        <v>14545</v>
      </c>
      <c r="Q2306" s="0" t="n">
        <f aca="false">LOOKUP(A2306,'budget_gross.tsv'!A$2:A$8468,'budget_gross.tsv'!B$2:B$8468)</f>
        <v>40000000</v>
      </c>
      <c r="R2306" s="0" t="n">
        <f aca="false">LOOKUP(A2306,'budget_gross.tsv'!A$2:A$8468,'budget_gross.tsv'!C$2:C$8468)</f>
        <v>21587519</v>
      </c>
      <c r="S2306" s="8" t="n">
        <f aca="false">R2306-Q2306</f>
        <v>-18412481</v>
      </c>
      <c r="T2306" s="8" t="n">
        <f aca="false">R2306/Q2306</f>
        <v>0.539687975</v>
      </c>
      <c r="U2306" s="9" t="n">
        <f aca="false">Q2306*1.02</f>
        <v>40800000</v>
      </c>
      <c r="V2306" s="9" t="n">
        <f aca="false">R2306*1.02</f>
        <v>22019269.38</v>
      </c>
      <c r="W2306" s="1" t="n">
        <f aca="false">R2306/Q2306</f>
        <v>0.539687975</v>
      </c>
      <c r="X2306" s="0" t="n">
        <v>1</v>
      </c>
    </row>
    <row r="2307" customFormat="false" ht="17" hidden="false" customHeight="false" outlineLevel="0" collapsed="false">
      <c r="A2307" s="4" t="s">
        <v>14546</v>
      </c>
      <c r="B2307" s="4" t="n">
        <v>31</v>
      </c>
      <c r="C2307" s="4" t="s">
        <v>14547</v>
      </c>
      <c r="D2307" s="4" t="s">
        <v>9153</v>
      </c>
      <c r="E2307" s="4" t="n">
        <v>5.1</v>
      </c>
      <c r="F2307" s="4" t="n">
        <v>35</v>
      </c>
      <c r="G2307" s="7" t="n">
        <v>42724</v>
      </c>
      <c r="H2307" s="4" t="s">
        <v>14548</v>
      </c>
      <c r="I2307" s="4" t="s">
        <v>14549</v>
      </c>
      <c r="J2307" s="6" t="n">
        <v>11042</v>
      </c>
      <c r="K2307" s="4" t="s">
        <v>10170</v>
      </c>
      <c r="L2307" s="7" t="n">
        <v>42629</v>
      </c>
      <c r="M2307" s="4" t="s">
        <v>165</v>
      </c>
      <c r="N2307" s="4" t="s">
        <v>4788</v>
      </c>
      <c r="O2307" s="4" t="s">
        <v>959</v>
      </c>
      <c r="P2307" s="4" t="s">
        <v>14550</v>
      </c>
      <c r="Q2307" s="0" t="n">
        <f aca="false">LOOKUP(A2307,'budget_gross.tsv'!A$2:A$8468,'budget_gross.tsv'!B$2:B$8468)</f>
        <v>1500000</v>
      </c>
      <c r="R2307" s="0" t="n">
        <f aca="false">LOOKUP(A2307,'budget_gross.tsv'!A$2:A$8468,'budget_gross.tsv'!C$2:C$8468)</f>
        <v>779820</v>
      </c>
      <c r="S2307" s="8" t="n">
        <f aca="false">R2307-Q2307</f>
        <v>-720180</v>
      </c>
      <c r="T2307" s="8" t="n">
        <f aca="false">R2307/Q2307</f>
        <v>0.51988</v>
      </c>
      <c r="U2307" s="9" t="n">
        <f aca="false">Q2307*1.02</f>
        <v>1530000</v>
      </c>
      <c r="V2307" s="9" t="n">
        <f aca="false">R2307*1.02</f>
        <v>795416.4</v>
      </c>
      <c r="W2307" s="1" t="n">
        <f aca="false">R2307/Q2307</f>
        <v>0.51988</v>
      </c>
      <c r="X2307" s="0" t="n">
        <v>1</v>
      </c>
    </row>
    <row r="2308" customFormat="false" ht="17" hidden="false" customHeight="false" outlineLevel="0" collapsed="false">
      <c r="A2308" s="4" t="s">
        <v>14551</v>
      </c>
      <c r="B2308" s="4" t="s">
        <v>14552</v>
      </c>
      <c r="C2308" s="4" t="s">
        <v>14553</v>
      </c>
      <c r="D2308" s="4" t="s">
        <v>9153</v>
      </c>
      <c r="E2308" s="4" t="n">
        <v>6</v>
      </c>
      <c r="F2308" s="4" t="n">
        <v>69</v>
      </c>
      <c r="G2308" s="7" t="n">
        <v>42738</v>
      </c>
      <c r="H2308" s="4" t="s">
        <v>14554</v>
      </c>
      <c r="I2308" s="4" t="s">
        <v>14555</v>
      </c>
      <c r="J2308" s="6" t="n">
        <v>3892</v>
      </c>
      <c r="K2308" s="4" t="s">
        <v>14556</v>
      </c>
      <c r="L2308" s="7" t="n">
        <v>42629</v>
      </c>
      <c r="M2308" s="4" t="s">
        <v>272</v>
      </c>
      <c r="N2308" s="4" t="s">
        <v>706</v>
      </c>
      <c r="O2308" s="4" t="s">
        <v>463</v>
      </c>
      <c r="P2308" s="4" t="s">
        <v>14557</v>
      </c>
      <c r="Q2308" s="0" t="n">
        <f aca="false">LOOKUP(A2308,'budget_gross.tsv'!A$2:A$8468,'budget_gross.tsv'!B$2:B$8468)</f>
        <v>1250000</v>
      </c>
      <c r="R2308" s="0" t="n">
        <f aca="false">LOOKUP(A2308,'budget_gross.tsv'!A$2:A$8468,'budget_gross.tsv'!C$2:C$8468)</f>
        <v>55000</v>
      </c>
      <c r="S2308" s="8" t="n">
        <f aca="false">R2308-Q2308</f>
        <v>-1195000</v>
      </c>
      <c r="T2308" s="8" t="n">
        <f aca="false">R2308/Q2308</f>
        <v>0.044</v>
      </c>
      <c r="U2308" s="9" t="n">
        <f aca="false">Q2308*1.02</f>
        <v>1275000</v>
      </c>
      <c r="V2308" s="9" t="n">
        <f aca="false">R2308*1.02</f>
        <v>56100</v>
      </c>
      <c r="W2308" s="1" t="n">
        <f aca="false">R2308/Q2308</f>
        <v>0.044</v>
      </c>
      <c r="X2308" s="0" t="n">
        <v>1</v>
      </c>
    </row>
    <row r="2309" customFormat="false" ht="17" hidden="false" customHeight="false" outlineLevel="0" collapsed="false">
      <c r="A2309" s="4" t="s">
        <v>14558</v>
      </c>
      <c r="B2309" s="4" t="s">
        <v>14559</v>
      </c>
      <c r="C2309" s="4" t="s">
        <v>14560</v>
      </c>
      <c r="D2309" s="4" t="s">
        <v>9153</v>
      </c>
      <c r="E2309" s="4" t="n">
        <v>4</v>
      </c>
      <c r="F2309" s="4" t="s">
        <v>28</v>
      </c>
      <c r="G2309" s="7" t="n">
        <v>42668</v>
      </c>
      <c r="H2309" s="4" t="s">
        <v>28</v>
      </c>
      <c r="I2309" s="4" t="s">
        <v>14561</v>
      </c>
      <c r="J2309" s="4" t="n">
        <v>154</v>
      </c>
      <c r="K2309" s="4" t="s">
        <v>14562</v>
      </c>
      <c r="L2309" s="7" t="n">
        <v>42629</v>
      </c>
      <c r="M2309" s="4" t="s">
        <v>427</v>
      </c>
      <c r="N2309" s="4" t="s">
        <v>376</v>
      </c>
      <c r="O2309" s="4" t="s">
        <v>28</v>
      </c>
      <c r="P2309" s="4" t="s">
        <v>14563</v>
      </c>
      <c r="Q2309" s="0" t="n">
        <f aca="false">LOOKUP(A2309,'budget_gross.tsv'!A$2:A$8468,'budget_gross.tsv'!B$2:B$8468)</f>
        <v>650000</v>
      </c>
      <c r="R2309" s="0" t="n">
        <f aca="false">LOOKUP(A2309,'budget_gross.tsv'!A$2:A$8468,'budget_gross.tsv'!C$2:C$8468)</f>
        <v>3506</v>
      </c>
      <c r="S2309" s="8" t="n">
        <f aca="false">R2309-Q2309</f>
        <v>-646494</v>
      </c>
      <c r="T2309" s="8" t="n">
        <f aca="false">R2309/Q2309</f>
        <v>0.00539384615384615</v>
      </c>
      <c r="U2309" s="9" t="n">
        <f aca="false">Q2309*1.02</f>
        <v>663000</v>
      </c>
      <c r="V2309" s="9" t="n">
        <f aca="false">R2309*1.02</f>
        <v>3576.12</v>
      </c>
      <c r="W2309" s="1" t="n">
        <f aca="false">R2309/Q2309</f>
        <v>0.00539384615384615</v>
      </c>
      <c r="X2309" s="0" t="n">
        <v>1</v>
      </c>
    </row>
    <row r="2310" customFormat="false" ht="17" hidden="false" customHeight="false" outlineLevel="0" collapsed="false">
      <c r="A2310" s="4" t="s">
        <v>14564</v>
      </c>
      <c r="B2310" s="4" t="s">
        <v>14565</v>
      </c>
      <c r="C2310" s="4" t="s">
        <v>14566</v>
      </c>
      <c r="D2310" s="4" t="s">
        <v>9153</v>
      </c>
      <c r="E2310" s="4" t="n">
        <v>6.2</v>
      </c>
      <c r="F2310" s="4" t="n">
        <v>69</v>
      </c>
      <c r="G2310" s="7" t="n">
        <v>42745</v>
      </c>
      <c r="H2310" s="4" t="s">
        <v>2688</v>
      </c>
      <c r="I2310" s="4" t="s">
        <v>14567</v>
      </c>
      <c r="J2310" s="6" t="n">
        <v>12760</v>
      </c>
      <c r="K2310" s="4" t="s">
        <v>14568</v>
      </c>
      <c r="L2310" s="7" t="n">
        <v>42650</v>
      </c>
      <c r="M2310" s="4" t="s">
        <v>403</v>
      </c>
      <c r="N2310" s="4" t="s">
        <v>4873</v>
      </c>
      <c r="O2310" s="4" t="s">
        <v>4554</v>
      </c>
      <c r="P2310" s="4" t="s">
        <v>14569</v>
      </c>
      <c r="Q2310" s="0" t="n">
        <f aca="false">LOOKUP(A2310,'budget_gross.tsv'!A$2:A$8468,'budget_gross.tsv'!B$2:B$8468)</f>
        <v>8500000</v>
      </c>
      <c r="R2310" s="0" t="n">
        <f aca="false">LOOKUP(A2310,'budget_gross.tsv'!A$2:A$8468,'budget_gross.tsv'!C$2:C$8468)</f>
        <v>15858754</v>
      </c>
      <c r="S2310" s="8" t="n">
        <f aca="false">R2310-Q2310</f>
        <v>7358754</v>
      </c>
      <c r="T2310" s="8" t="n">
        <f aca="false">R2310/Q2310</f>
        <v>1.86573576470588</v>
      </c>
      <c r="U2310" s="9" t="n">
        <f aca="false">Q2310*1.02</f>
        <v>8670000</v>
      </c>
      <c r="V2310" s="9" t="n">
        <f aca="false">R2310*1.02</f>
        <v>16175929.08</v>
      </c>
      <c r="W2310" s="1" t="n">
        <f aca="false">R2310/Q2310</f>
        <v>1.86573576470588</v>
      </c>
      <c r="X2310" s="0" t="n">
        <v>2</v>
      </c>
    </row>
    <row r="2311" customFormat="false" ht="17" hidden="false" customHeight="false" outlineLevel="0" collapsed="false">
      <c r="A2311" s="4" t="s">
        <v>14570</v>
      </c>
      <c r="B2311" s="4" t="s">
        <v>14571</v>
      </c>
      <c r="C2311" s="4" t="s">
        <v>14572</v>
      </c>
      <c r="D2311" s="4" t="s">
        <v>9153</v>
      </c>
      <c r="E2311" s="4" t="n">
        <v>6.5</v>
      </c>
      <c r="F2311" s="4" t="n">
        <v>48</v>
      </c>
      <c r="G2311" s="7" t="n">
        <v>42752</v>
      </c>
      <c r="H2311" s="4" t="s">
        <v>86</v>
      </c>
      <c r="I2311" s="4" t="s">
        <v>14573</v>
      </c>
      <c r="J2311" s="6" t="n">
        <v>102888</v>
      </c>
      <c r="K2311" s="4" t="s">
        <v>6560</v>
      </c>
      <c r="L2311" s="7" t="n">
        <v>42650</v>
      </c>
      <c r="M2311" s="4" t="s">
        <v>51</v>
      </c>
      <c r="N2311" s="4" t="s">
        <v>1006</v>
      </c>
      <c r="O2311" s="4" t="s">
        <v>14574</v>
      </c>
      <c r="P2311" s="4" t="s">
        <v>14575</v>
      </c>
      <c r="Q2311" s="0" t="n">
        <f aca="false">LOOKUP(A2311,'budget_gross.tsv'!A$2:A$8468,'budget_gross.tsv'!B$2:B$8468)</f>
        <v>45000000</v>
      </c>
      <c r="R2311" s="0" t="n">
        <f aca="false">LOOKUP(A2311,'budget_gross.tsv'!A$2:A$8468,'budget_gross.tsv'!C$2:C$8468)</f>
        <v>75311445</v>
      </c>
      <c r="S2311" s="8" t="n">
        <f aca="false">R2311-Q2311</f>
        <v>30311445</v>
      </c>
      <c r="T2311" s="8" t="n">
        <f aca="false">R2311/Q2311</f>
        <v>1.67358766666667</v>
      </c>
      <c r="U2311" s="9" t="n">
        <f aca="false">Q2311*1.02</f>
        <v>45900000</v>
      </c>
      <c r="V2311" s="9" t="n">
        <f aca="false">R2311*1.02</f>
        <v>76817673.9</v>
      </c>
      <c r="W2311" s="1" t="n">
        <f aca="false">R2311/Q2311</f>
        <v>1.67358766666667</v>
      </c>
      <c r="X2311" s="0" t="n">
        <v>2</v>
      </c>
    </row>
    <row r="2312" customFormat="false" ht="17" hidden="false" customHeight="false" outlineLevel="0" collapsed="false">
      <c r="A2312" s="4" t="s">
        <v>14576</v>
      </c>
      <c r="B2312" s="4" t="s">
        <v>14577</v>
      </c>
      <c r="C2312" s="4" t="s">
        <v>14578</v>
      </c>
      <c r="D2312" s="4" t="s">
        <v>9153</v>
      </c>
      <c r="E2312" s="4" t="n">
        <v>5.8</v>
      </c>
      <c r="F2312" s="4" t="n">
        <v>60</v>
      </c>
      <c r="G2312" s="7" t="n">
        <v>42745</v>
      </c>
      <c r="H2312" s="4" t="s">
        <v>86</v>
      </c>
      <c r="I2312" s="4" t="s">
        <v>14579</v>
      </c>
      <c r="J2312" s="6" t="n">
        <v>5276</v>
      </c>
      <c r="K2312" s="4" t="s">
        <v>12948</v>
      </c>
      <c r="L2312" s="7" t="n">
        <v>42657</v>
      </c>
      <c r="M2312" s="4" t="s">
        <v>214</v>
      </c>
      <c r="N2312" s="4" t="s">
        <v>6573</v>
      </c>
      <c r="O2312" s="4" t="s">
        <v>28</v>
      </c>
      <c r="P2312" s="4" t="s">
        <v>14580</v>
      </c>
      <c r="Q2312" s="0" t="n">
        <f aca="false">LOOKUP(A2312,'budget_gross.tsv'!A$2:A$8468,'budget_gross.tsv'!B$2:B$8468)</f>
        <v>9900000</v>
      </c>
      <c r="R2312" s="0" t="n">
        <f aca="false">LOOKUP(A2312,'budget_gross.tsv'!A$2:A$8468,'budget_gross.tsv'!C$2:C$8468)</f>
        <v>23564630</v>
      </c>
      <c r="S2312" s="8" t="n">
        <f aca="false">R2312-Q2312</f>
        <v>13664630</v>
      </c>
      <c r="T2312" s="8" t="n">
        <f aca="false">R2312/Q2312</f>
        <v>2.38026565656566</v>
      </c>
      <c r="U2312" s="9" t="n">
        <f aca="false">Q2312*1.02</f>
        <v>10098000</v>
      </c>
      <c r="V2312" s="9" t="n">
        <f aca="false">R2312*1.02</f>
        <v>24035922.6</v>
      </c>
      <c r="W2312" s="1" t="n">
        <f aca="false">R2312/Q2312</f>
        <v>2.38026565656566</v>
      </c>
      <c r="X2312" s="0" t="n">
        <v>3</v>
      </c>
    </row>
    <row r="2313" customFormat="false" ht="17" hidden="false" customHeight="false" outlineLevel="0" collapsed="false">
      <c r="A2313" s="4" t="s">
        <v>14581</v>
      </c>
      <c r="B2313" s="4" t="s">
        <v>14582</v>
      </c>
      <c r="C2313" s="4" t="s">
        <v>14583</v>
      </c>
      <c r="D2313" s="4" t="s">
        <v>9153</v>
      </c>
      <c r="E2313" s="4" t="n">
        <v>7.4</v>
      </c>
      <c r="F2313" s="4" t="n">
        <v>51</v>
      </c>
      <c r="G2313" s="7" t="n">
        <v>42745</v>
      </c>
      <c r="H2313" s="4" t="s">
        <v>2273</v>
      </c>
      <c r="I2313" s="4" t="s">
        <v>14584</v>
      </c>
      <c r="J2313" s="6" t="n">
        <v>166767</v>
      </c>
      <c r="K2313" s="4" t="s">
        <v>6591</v>
      </c>
      <c r="L2313" s="7" t="n">
        <v>42657</v>
      </c>
      <c r="M2313" s="4" t="s">
        <v>1079</v>
      </c>
      <c r="N2313" s="4" t="s">
        <v>562</v>
      </c>
      <c r="O2313" s="4" t="s">
        <v>563</v>
      </c>
      <c r="P2313" s="4" t="s">
        <v>14585</v>
      </c>
      <c r="Q2313" s="0" t="n">
        <f aca="false">LOOKUP(A2313,'budget_gross.tsv'!A$2:A$8468,'budget_gross.tsv'!B$2:B$8468)</f>
        <v>44000000</v>
      </c>
      <c r="R2313" s="0" t="n">
        <f aca="false">LOOKUP(A2313,'budget_gross.tsv'!A$2:A$8468,'budget_gross.tsv'!C$2:C$8468)</f>
        <v>86198014</v>
      </c>
      <c r="S2313" s="8" t="n">
        <f aca="false">R2313-Q2313</f>
        <v>42198014</v>
      </c>
      <c r="T2313" s="8" t="n">
        <f aca="false">R2313/Q2313</f>
        <v>1.95904577272727</v>
      </c>
      <c r="U2313" s="9" t="n">
        <f aca="false">Q2313*1.02</f>
        <v>44880000</v>
      </c>
      <c r="V2313" s="9" t="n">
        <f aca="false">R2313*1.02</f>
        <v>87921974.28</v>
      </c>
      <c r="W2313" s="1" t="n">
        <f aca="false">R2313/Q2313</f>
        <v>1.95904577272727</v>
      </c>
      <c r="X2313" s="0" t="n">
        <v>2</v>
      </c>
    </row>
    <row r="2314" customFormat="false" ht="17" hidden="false" customHeight="false" outlineLevel="0" collapsed="false">
      <c r="A2314" s="4" t="s">
        <v>14586</v>
      </c>
      <c r="B2314" s="4" t="s">
        <v>14587</v>
      </c>
      <c r="C2314" s="4" t="s">
        <v>14588</v>
      </c>
      <c r="D2314" s="4" t="s">
        <v>9153</v>
      </c>
      <c r="E2314" s="4" t="n">
        <v>8.2</v>
      </c>
      <c r="F2314" s="4" t="n">
        <v>71</v>
      </c>
      <c r="G2314" s="7" t="n">
        <v>42787</v>
      </c>
      <c r="H2314" s="4" t="s">
        <v>2377</v>
      </c>
      <c r="I2314" s="4" t="s">
        <v>14589</v>
      </c>
      <c r="J2314" s="6" t="n">
        <v>221901</v>
      </c>
      <c r="K2314" s="4" t="s">
        <v>14590</v>
      </c>
      <c r="L2314" s="7" t="n">
        <v>42678</v>
      </c>
      <c r="M2314" s="4" t="s">
        <v>4917</v>
      </c>
      <c r="N2314" s="4" t="s">
        <v>4873</v>
      </c>
      <c r="O2314" s="4" t="s">
        <v>14591</v>
      </c>
      <c r="P2314" s="4" t="s">
        <v>14592</v>
      </c>
      <c r="Q2314" s="0" t="n">
        <f aca="false">LOOKUP(A2314,'budget_gross.tsv'!A$2:A$8468,'budget_gross.tsv'!B$2:B$8468)</f>
        <v>40000000</v>
      </c>
      <c r="R2314" s="0" t="n">
        <f aca="false">LOOKUP(A2314,'budget_gross.tsv'!A$2:A$8468,'budget_gross.tsv'!C$2:C$8468)</f>
        <v>67115062</v>
      </c>
      <c r="S2314" s="8" t="n">
        <f aca="false">R2314-Q2314</f>
        <v>27115062</v>
      </c>
      <c r="T2314" s="8" t="n">
        <f aca="false">R2314/Q2314</f>
        <v>1.67787655</v>
      </c>
      <c r="U2314" s="9" t="n">
        <f aca="false">Q2314*1.02</f>
        <v>40800000</v>
      </c>
      <c r="V2314" s="9" t="n">
        <f aca="false">R2314*1.02</f>
        <v>68457363.24</v>
      </c>
      <c r="W2314" s="1" t="n">
        <f aca="false">R2314/Q2314</f>
        <v>1.67787655</v>
      </c>
      <c r="X2314" s="0" t="n">
        <v>2</v>
      </c>
    </row>
    <row r="2315" customFormat="false" ht="17" hidden="false" customHeight="false" outlineLevel="0" collapsed="false">
      <c r="A2315" s="4" t="s">
        <v>14593</v>
      </c>
      <c r="B2315" s="4" t="s">
        <v>14594</v>
      </c>
      <c r="C2315" s="4" t="s">
        <v>14595</v>
      </c>
      <c r="D2315" s="4" t="s">
        <v>9153</v>
      </c>
      <c r="E2315" s="4" t="n">
        <v>7.5</v>
      </c>
      <c r="F2315" s="4" t="n">
        <v>99</v>
      </c>
      <c r="G2315" s="7" t="n">
        <v>42794</v>
      </c>
      <c r="H2315" s="4" t="s">
        <v>12784</v>
      </c>
      <c r="I2315" s="4" t="s">
        <v>14596</v>
      </c>
      <c r="J2315" s="6" t="n">
        <v>154936</v>
      </c>
      <c r="K2315" s="4" t="s">
        <v>393</v>
      </c>
      <c r="L2315" s="7" t="n">
        <v>42692</v>
      </c>
      <c r="M2315" s="4" t="s">
        <v>1652</v>
      </c>
      <c r="N2315" s="4" t="s">
        <v>446</v>
      </c>
      <c r="O2315" s="4" t="s">
        <v>14597</v>
      </c>
      <c r="P2315" s="4" t="s">
        <v>14598</v>
      </c>
      <c r="Q2315" s="0" t="n">
        <f aca="false">LOOKUP(A2315,'budget_gross.tsv'!A$2:A$8468,'budget_gross.tsv'!B$2:B$8468)</f>
        <v>1500000</v>
      </c>
      <c r="R2315" s="0" t="n">
        <f aca="false">LOOKUP(A2315,'budget_gross.tsv'!A$2:A$8468,'budget_gross.tsv'!C$2:C$8468)</f>
        <v>27850912</v>
      </c>
      <c r="S2315" s="8" t="n">
        <f aca="false">R2315-Q2315</f>
        <v>26350912</v>
      </c>
      <c r="T2315" s="8" t="n">
        <f aca="false">R2315/Q2315</f>
        <v>18.5672746666667</v>
      </c>
      <c r="U2315" s="9" t="n">
        <f aca="false">Q2315*1.02</f>
        <v>1530000</v>
      </c>
      <c r="V2315" s="9" t="n">
        <f aca="false">R2315*1.02</f>
        <v>28407930.24</v>
      </c>
      <c r="W2315" s="1" t="n">
        <f aca="false">R2315/Q2315</f>
        <v>18.5672746666667</v>
      </c>
      <c r="X2315" s="0" t="n">
        <v>4</v>
      </c>
    </row>
    <row r="2316" customFormat="false" ht="17" hidden="false" customHeight="false" outlineLevel="0" collapsed="false">
      <c r="A2316" s="4" t="s">
        <v>14599</v>
      </c>
      <c r="B2316" s="4" t="s">
        <v>14600</v>
      </c>
      <c r="C2316" s="4" t="s">
        <v>14601</v>
      </c>
      <c r="D2316" s="4" t="s">
        <v>9153</v>
      </c>
      <c r="E2316" s="4" t="n">
        <v>7.4</v>
      </c>
      <c r="F2316" s="4" t="n">
        <v>77</v>
      </c>
      <c r="G2316" s="7" t="n">
        <v>42780</v>
      </c>
      <c r="H2316" s="4" t="s">
        <v>8407</v>
      </c>
      <c r="I2316" s="4" t="s">
        <v>14602</v>
      </c>
      <c r="J2316" s="6" t="n">
        <v>50495</v>
      </c>
      <c r="K2316" s="4" t="s">
        <v>14603</v>
      </c>
      <c r="L2316" s="7" t="n">
        <v>42692</v>
      </c>
      <c r="M2316" s="4" t="s">
        <v>313</v>
      </c>
      <c r="N2316" s="4" t="s">
        <v>356</v>
      </c>
      <c r="O2316" s="4" t="s">
        <v>14604</v>
      </c>
      <c r="P2316" s="4" t="s">
        <v>14605</v>
      </c>
      <c r="Q2316" s="0" t="n">
        <f aca="false">LOOKUP(A2316,'budget_gross.tsv'!A$2:A$8468,'budget_gross.tsv'!B$2:B$8468)</f>
        <v>9000000</v>
      </c>
      <c r="R2316" s="0" t="n">
        <f aca="false">LOOKUP(A2316,'budget_gross.tsv'!A$2:A$8468,'budget_gross.tsv'!C$2:C$8468)</f>
        <v>14260193</v>
      </c>
      <c r="S2316" s="8" t="n">
        <f aca="false">R2316-Q2316</f>
        <v>5260193</v>
      </c>
      <c r="T2316" s="8" t="n">
        <f aca="false">R2316/Q2316</f>
        <v>1.58446588888889</v>
      </c>
      <c r="U2316" s="9" t="n">
        <f aca="false">Q2316*1.02</f>
        <v>9180000</v>
      </c>
      <c r="V2316" s="9" t="n">
        <f aca="false">R2316*1.02</f>
        <v>14545396.86</v>
      </c>
      <c r="W2316" s="1" t="n">
        <f aca="false">R2316/Q2316</f>
        <v>1.58446588888889</v>
      </c>
      <c r="X2316" s="0" t="n">
        <v>2</v>
      </c>
    </row>
    <row r="2317" customFormat="false" ht="17" hidden="false" customHeight="false" outlineLevel="0" collapsed="false">
      <c r="A2317" s="4" t="s">
        <v>14606</v>
      </c>
      <c r="B2317" s="4" t="s">
        <v>14607</v>
      </c>
      <c r="C2317" s="4" t="s">
        <v>14608</v>
      </c>
      <c r="D2317" s="4" t="s">
        <v>9153</v>
      </c>
      <c r="E2317" s="4" t="n">
        <v>6.3</v>
      </c>
      <c r="F2317" s="4" t="n">
        <v>53</v>
      </c>
      <c r="G2317" s="7" t="n">
        <v>42780</v>
      </c>
      <c r="H2317" s="4" t="s">
        <v>1397</v>
      </c>
      <c r="I2317" s="4" t="s">
        <v>14609</v>
      </c>
      <c r="J2317" s="6" t="n">
        <v>11955</v>
      </c>
      <c r="K2317" s="4" t="s">
        <v>1434</v>
      </c>
      <c r="L2317" s="7" t="n">
        <v>42692</v>
      </c>
      <c r="M2317" s="4" t="s">
        <v>756</v>
      </c>
      <c r="N2317" s="4" t="s">
        <v>1741</v>
      </c>
      <c r="O2317" s="4" t="s">
        <v>1637</v>
      </c>
      <c r="P2317" s="4" t="s">
        <v>14610</v>
      </c>
      <c r="Q2317" s="0" t="n">
        <f aca="false">LOOKUP(A2317,'budget_gross.tsv'!A$2:A$8468,'budget_gross.tsv'!B$2:B$8468)</f>
        <v>40000000</v>
      </c>
      <c r="R2317" s="0" t="n">
        <f aca="false">LOOKUP(A2317,'budget_gross.tsv'!A$2:A$8468,'budget_gross.tsv'!C$2:C$8468)</f>
        <v>1721524</v>
      </c>
      <c r="S2317" s="8" t="n">
        <f aca="false">R2317-Q2317</f>
        <v>-38278476</v>
      </c>
      <c r="T2317" s="8" t="n">
        <f aca="false">R2317/Q2317</f>
        <v>0.0430381</v>
      </c>
      <c r="U2317" s="9" t="n">
        <f aca="false">Q2317*1.02</f>
        <v>40800000</v>
      </c>
      <c r="V2317" s="9" t="n">
        <f aca="false">R2317*1.02</f>
        <v>1755954.48</v>
      </c>
      <c r="W2317" s="1" t="n">
        <f aca="false">R2317/Q2317</f>
        <v>0.0430381</v>
      </c>
      <c r="X2317" s="0" t="n">
        <v>1</v>
      </c>
    </row>
    <row r="2318" customFormat="false" ht="17" hidden="false" customHeight="false" outlineLevel="0" collapsed="false">
      <c r="A2318" s="4" t="s">
        <v>14611</v>
      </c>
      <c r="B2318" s="4" t="s">
        <v>14612</v>
      </c>
      <c r="C2318" s="4" t="s">
        <v>14613</v>
      </c>
      <c r="D2318" s="4" t="s">
        <v>9153</v>
      </c>
      <c r="E2318" s="4" t="n">
        <v>6.3</v>
      </c>
      <c r="F2318" s="4" t="n">
        <v>48</v>
      </c>
      <c r="G2318" s="4" t="s">
        <v>28</v>
      </c>
      <c r="H2318" s="4" t="s">
        <v>3385</v>
      </c>
      <c r="I2318" s="4" t="s">
        <v>14614</v>
      </c>
      <c r="J2318" s="6" t="n">
        <v>21271</v>
      </c>
      <c r="K2318" s="4" t="s">
        <v>6785</v>
      </c>
      <c r="L2318" s="7" t="n">
        <v>42692</v>
      </c>
      <c r="M2318" s="4" t="s">
        <v>60</v>
      </c>
      <c r="N2318" s="4" t="s">
        <v>562</v>
      </c>
      <c r="O2318" s="4" t="s">
        <v>28</v>
      </c>
      <c r="P2318" s="4" t="s">
        <v>14615</v>
      </c>
      <c r="Q2318" s="0" t="n">
        <f aca="false">LOOKUP(A2318,'budget_gross.tsv'!A$2:A$8468,'budget_gross.tsv'!B$2:B$8468)</f>
        <v>20000000</v>
      </c>
      <c r="R2318" s="0" t="n">
        <f aca="false">LOOKUP(A2318,'budget_gross.tsv'!A$2:A$8468,'budget_gross.tsv'!C$2:C$8468)</f>
        <v>39000</v>
      </c>
      <c r="S2318" s="8" t="n">
        <f aca="false">R2318-Q2318</f>
        <v>-19961000</v>
      </c>
      <c r="T2318" s="8" t="n">
        <f aca="false">R2318/Q2318</f>
        <v>0.00195</v>
      </c>
      <c r="U2318" s="9" t="n">
        <f aca="false">Q2318*1.02</f>
        <v>20400000</v>
      </c>
      <c r="V2318" s="9" t="n">
        <f aca="false">R2318*1.02</f>
        <v>39780</v>
      </c>
      <c r="W2318" s="1" t="n">
        <f aca="false">R2318/Q2318</f>
        <v>0.00195</v>
      </c>
      <c r="X2318" s="0" t="n">
        <v>1</v>
      </c>
    </row>
    <row r="2319" customFormat="false" ht="17" hidden="false" customHeight="false" outlineLevel="0" collapsed="false">
      <c r="A2319" s="4" t="s">
        <v>14616</v>
      </c>
      <c r="B2319" s="4" t="s">
        <v>14617</v>
      </c>
      <c r="C2319" s="4" t="s">
        <v>14618</v>
      </c>
      <c r="D2319" s="4" t="s">
        <v>9153</v>
      </c>
      <c r="E2319" s="4" t="n">
        <v>5.5</v>
      </c>
      <c r="F2319" s="4" t="n">
        <v>38</v>
      </c>
      <c r="G2319" s="7" t="n">
        <v>42787</v>
      </c>
      <c r="H2319" s="4" t="s">
        <v>14619</v>
      </c>
      <c r="I2319" s="4" t="s">
        <v>14620</v>
      </c>
      <c r="J2319" s="6" t="n">
        <v>10833</v>
      </c>
      <c r="K2319" s="4" t="s">
        <v>2372</v>
      </c>
      <c r="L2319" s="7" t="n">
        <v>42697</v>
      </c>
      <c r="M2319" s="4" t="s">
        <v>60</v>
      </c>
      <c r="N2319" s="4" t="s">
        <v>729</v>
      </c>
      <c r="O2319" s="4" t="s">
        <v>28</v>
      </c>
      <c r="P2319" s="4" t="s">
        <v>14621</v>
      </c>
      <c r="Q2319" s="0" t="n">
        <f aca="false">LOOKUP(A2319,'budget_gross.tsv'!A$2:A$8468,'budget_gross.tsv'!B$2:B$8468)</f>
        <v>26000000</v>
      </c>
      <c r="R2319" s="0" t="n">
        <f aca="false">LOOKUP(A2319,'budget_gross.tsv'!A$2:A$8468,'budget_gross.tsv'!C$2:C$8468)</f>
        <v>17664973</v>
      </c>
      <c r="S2319" s="8" t="n">
        <f aca="false">R2319-Q2319</f>
        <v>-8335027</v>
      </c>
      <c r="T2319" s="8" t="n">
        <f aca="false">R2319/Q2319</f>
        <v>0.679422038461538</v>
      </c>
      <c r="U2319" s="9" t="n">
        <f aca="false">Q2319*1.02</f>
        <v>26520000</v>
      </c>
      <c r="V2319" s="9" t="n">
        <f aca="false">R2319*1.02</f>
        <v>18018272.46</v>
      </c>
      <c r="W2319" s="1" t="n">
        <f aca="false">R2319/Q2319</f>
        <v>0.679422038461538</v>
      </c>
      <c r="X2319" s="0" t="n">
        <v>1</v>
      </c>
    </row>
    <row r="2320" customFormat="false" ht="17" hidden="false" customHeight="false" outlineLevel="0" collapsed="false">
      <c r="A2320" s="4" t="s">
        <v>14622</v>
      </c>
      <c r="B2320" s="4" t="s">
        <v>14623</v>
      </c>
      <c r="C2320" s="4" t="s">
        <v>14624</v>
      </c>
      <c r="D2320" s="4" t="s">
        <v>9153</v>
      </c>
      <c r="E2320" s="4" t="n">
        <v>7.1</v>
      </c>
      <c r="F2320" s="4" t="n">
        <v>60</v>
      </c>
      <c r="G2320" s="7" t="n">
        <v>42794</v>
      </c>
      <c r="H2320" s="4" t="s">
        <v>194</v>
      </c>
      <c r="I2320" s="4" t="s">
        <v>14625</v>
      </c>
      <c r="J2320" s="6" t="n">
        <v>80297</v>
      </c>
      <c r="K2320" s="4" t="s">
        <v>2710</v>
      </c>
      <c r="L2320" s="7" t="n">
        <v>42697</v>
      </c>
      <c r="M2320" s="4" t="s">
        <v>1362</v>
      </c>
      <c r="N2320" s="4" t="s">
        <v>404</v>
      </c>
      <c r="O2320" s="4" t="s">
        <v>14626</v>
      </c>
      <c r="P2320" s="4" t="s">
        <v>14627</v>
      </c>
      <c r="Q2320" s="0" t="n">
        <f aca="false">LOOKUP(A2320,'budget_gross.tsv'!A$2:A$8468,'budget_gross.tsv'!B$2:B$8468)</f>
        <v>85000000</v>
      </c>
      <c r="R2320" s="0" t="n">
        <f aca="false">LOOKUP(A2320,'budget_gross.tsv'!A$2:A$8468,'budget_gross.tsv'!C$2:C$8468)</f>
        <v>40069087</v>
      </c>
      <c r="S2320" s="8" t="n">
        <f aca="false">R2320-Q2320</f>
        <v>-44930913</v>
      </c>
      <c r="T2320" s="8" t="n">
        <f aca="false">R2320/Q2320</f>
        <v>0.471401023529412</v>
      </c>
      <c r="U2320" s="9" t="n">
        <f aca="false">Q2320*1.02</f>
        <v>86700000</v>
      </c>
      <c r="V2320" s="9" t="n">
        <f aca="false">R2320*1.02</f>
        <v>40870468.74</v>
      </c>
      <c r="W2320" s="1" t="n">
        <f aca="false">R2320/Q2320</f>
        <v>0.471401023529412</v>
      </c>
      <c r="X2320" s="0" t="n">
        <v>1</v>
      </c>
    </row>
    <row r="2321" customFormat="false" ht="17" hidden="false" customHeight="false" outlineLevel="0" collapsed="false">
      <c r="A2321" s="4" t="s">
        <v>14628</v>
      </c>
      <c r="B2321" s="4" t="s">
        <v>14629</v>
      </c>
      <c r="C2321" s="4" t="s">
        <v>14630</v>
      </c>
      <c r="D2321" s="4" t="s">
        <v>9153</v>
      </c>
      <c r="E2321" s="4" t="n">
        <v>5.8</v>
      </c>
      <c r="F2321" s="4" t="n">
        <v>42</v>
      </c>
      <c r="G2321" s="7" t="n">
        <v>42829</v>
      </c>
      <c r="H2321" s="4" t="s">
        <v>194</v>
      </c>
      <c r="I2321" s="4" t="s">
        <v>14631</v>
      </c>
      <c r="J2321" s="6" t="n">
        <v>31506</v>
      </c>
      <c r="K2321" s="4" t="s">
        <v>6095</v>
      </c>
      <c r="L2321" s="7" t="n">
        <v>42713</v>
      </c>
      <c r="M2321" s="4" t="s">
        <v>197</v>
      </c>
      <c r="N2321" s="4" t="s">
        <v>376</v>
      </c>
      <c r="O2321" s="4" t="s">
        <v>117</v>
      </c>
      <c r="P2321" s="4" t="s">
        <v>14632</v>
      </c>
      <c r="Q2321" s="0" t="n">
        <f aca="false">LOOKUP(A2321,'budget_gross.tsv'!A$2:A$8468,'budget_gross.tsv'!B$2:B$8468)</f>
        <v>45000000</v>
      </c>
      <c r="R2321" s="0" t="n">
        <f aca="false">LOOKUP(A2321,'budget_gross.tsv'!A$2:A$8468,'budget_gross.tsv'!C$2:C$8468)</f>
        <v>54730514</v>
      </c>
      <c r="S2321" s="8" t="n">
        <f aca="false">R2321-Q2321</f>
        <v>9730514</v>
      </c>
      <c r="T2321" s="8" t="n">
        <f aca="false">R2321/Q2321</f>
        <v>1.21623364444444</v>
      </c>
      <c r="U2321" s="9" t="n">
        <f aca="false">Q2321*1.02</f>
        <v>45900000</v>
      </c>
      <c r="V2321" s="9" t="n">
        <f aca="false">R2321*1.02</f>
        <v>55825124.28</v>
      </c>
      <c r="W2321" s="1" t="n">
        <f aca="false">R2321/Q2321</f>
        <v>1.21623364444444</v>
      </c>
      <c r="X2321" s="0" t="n">
        <v>2</v>
      </c>
    </row>
    <row r="2322" customFormat="false" ht="17" hidden="false" customHeight="false" outlineLevel="0" collapsed="false">
      <c r="A2322" s="4" t="s">
        <v>14633</v>
      </c>
      <c r="B2322" s="4" t="s">
        <v>14634</v>
      </c>
      <c r="C2322" s="4" t="s">
        <v>14635</v>
      </c>
      <c r="D2322" s="4" t="s">
        <v>9153</v>
      </c>
      <c r="E2322" s="4" t="n">
        <v>7.5</v>
      </c>
      <c r="F2322" s="4" t="n">
        <v>67</v>
      </c>
      <c r="G2322" s="7" t="n">
        <v>42787</v>
      </c>
      <c r="H2322" s="4" t="s">
        <v>1432</v>
      </c>
      <c r="I2322" s="4" t="s">
        <v>14636</v>
      </c>
      <c r="J2322" s="6" t="n">
        <v>129658</v>
      </c>
      <c r="K2322" s="4" t="s">
        <v>11331</v>
      </c>
      <c r="L2322" s="7" t="n">
        <v>42713</v>
      </c>
      <c r="M2322" s="4" t="s">
        <v>1874</v>
      </c>
      <c r="N2322" s="4" t="s">
        <v>1525</v>
      </c>
      <c r="O2322" s="4" t="s">
        <v>14637</v>
      </c>
      <c r="P2322" s="4" t="s">
        <v>14638</v>
      </c>
      <c r="Q2322" s="0" t="n">
        <f aca="false">LOOKUP(A2322,'budget_gross.tsv'!A$2:A$8468,'budget_gross.tsv'!B$2:B$8468)</f>
        <v>22500000</v>
      </c>
      <c r="R2322" s="0" t="n">
        <f aca="false">LOOKUP(A2322,'budget_gross.tsv'!A$2:A$8468,'budget_gross.tsv'!C$2:C$8468)</f>
        <v>10639114</v>
      </c>
      <c r="S2322" s="8" t="n">
        <f aca="false">R2322-Q2322</f>
        <v>-11860886</v>
      </c>
      <c r="T2322" s="8" t="n">
        <f aca="false">R2322/Q2322</f>
        <v>0.472849511111111</v>
      </c>
      <c r="U2322" s="9" t="n">
        <f aca="false">Q2322*1.02</f>
        <v>22950000</v>
      </c>
      <c r="V2322" s="9" t="n">
        <f aca="false">R2322*1.02</f>
        <v>10851896.28</v>
      </c>
      <c r="W2322" s="1" t="n">
        <f aca="false">R2322/Q2322</f>
        <v>0.472849511111111</v>
      </c>
      <c r="X2322" s="0" t="n">
        <v>1</v>
      </c>
    </row>
    <row r="2323" customFormat="false" ht="17" hidden="false" customHeight="false" outlineLevel="0" collapsed="false">
      <c r="A2323" s="4" t="s">
        <v>14639</v>
      </c>
      <c r="B2323" s="4" t="s">
        <v>14640</v>
      </c>
      <c r="C2323" s="4" t="s">
        <v>14641</v>
      </c>
      <c r="D2323" s="4" t="s">
        <v>9153</v>
      </c>
      <c r="E2323" s="4" t="n">
        <v>7.4</v>
      </c>
      <c r="F2323" s="4" t="n">
        <v>64</v>
      </c>
      <c r="G2323" s="7" t="n">
        <v>42815</v>
      </c>
      <c r="H2323" s="4" t="s">
        <v>3825</v>
      </c>
      <c r="I2323" s="4" t="s">
        <v>14642</v>
      </c>
      <c r="J2323" s="6" t="n">
        <v>18898</v>
      </c>
      <c r="K2323" s="4" t="s">
        <v>3596</v>
      </c>
      <c r="L2323" s="7" t="n">
        <v>42713</v>
      </c>
      <c r="M2323" s="4" t="s">
        <v>1574</v>
      </c>
      <c r="N2323" s="4" t="s">
        <v>1525</v>
      </c>
      <c r="O2323" s="4" t="s">
        <v>14643</v>
      </c>
      <c r="P2323" s="4" t="s">
        <v>14644</v>
      </c>
      <c r="Q2323" s="0" t="n">
        <f aca="false">LOOKUP(A2323,'budget_gross.tsv'!A$2:A$8468,'budget_gross.tsv'!B$2:B$8468)</f>
        <v>13000000</v>
      </c>
      <c r="R2323" s="0" t="n">
        <f aca="false">LOOKUP(A2323,'budget_gross.tsv'!A$2:A$8468,'budget_gross.tsv'!C$2:C$8468)</f>
        <v>3439171</v>
      </c>
      <c r="S2323" s="8" t="n">
        <f aca="false">R2323-Q2323</f>
        <v>-9560829</v>
      </c>
      <c r="T2323" s="8" t="n">
        <f aca="false">R2323/Q2323</f>
        <v>0.264551615384615</v>
      </c>
      <c r="U2323" s="9" t="n">
        <f aca="false">Q2323*1.02</f>
        <v>13260000</v>
      </c>
      <c r="V2323" s="9" t="n">
        <f aca="false">R2323*1.02</f>
        <v>3507954.42</v>
      </c>
      <c r="W2323" s="1" t="n">
        <f aca="false">R2323/Q2323</f>
        <v>0.264551615384615</v>
      </c>
      <c r="X2323" s="0" t="n">
        <v>1</v>
      </c>
    </row>
    <row r="2324" customFormat="false" ht="17" hidden="false" customHeight="false" outlineLevel="0" collapsed="false">
      <c r="A2324" s="4" t="s">
        <v>14645</v>
      </c>
      <c r="B2324" s="4" t="s">
        <v>14646</v>
      </c>
      <c r="C2324" s="4" t="s">
        <v>14647</v>
      </c>
      <c r="D2324" s="4" t="s">
        <v>9153</v>
      </c>
      <c r="E2324" s="4" t="n">
        <v>7.9</v>
      </c>
      <c r="F2324" s="4" t="n">
        <v>96</v>
      </c>
      <c r="G2324" s="7" t="n">
        <v>42787</v>
      </c>
      <c r="H2324" s="4" t="s">
        <v>14648</v>
      </c>
      <c r="I2324" s="4" t="s">
        <v>14649</v>
      </c>
      <c r="J2324" s="6" t="n">
        <v>136091</v>
      </c>
      <c r="K2324" s="4" t="s">
        <v>12371</v>
      </c>
      <c r="L2324" s="7" t="n">
        <v>42720</v>
      </c>
      <c r="M2324" s="4" t="s">
        <v>705</v>
      </c>
      <c r="N2324" s="4" t="s">
        <v>446</v>
      </c>
      <c r="O2324" s="4" t="s">
        <v>14650</v>
      </c>
      <c r="P2324" s="4" t="s">
        <v>14651</v>
      </c>
      <c r="Q2324" s="0" t="n">
        <f aca="false">LOOKUP(A2324,'budget_gross.tsv'!A$2:A$8468,'budget_gross.tsv'!B$2:B$8468)</f>
        <v>8500000</v>
      </c>
      <c r="R2324" s="0" t="n">
        <f aca="false">LOOKUP(A2324,'budget_gross.tsv'!A$2:A$8468,'budget_gross.tsv'!C$2:C$8468)</f>
        <v>47695120</v>
      </c>
      <c r="S2324" s="8" t="n">
        <f aca="false">R2324-Q2324</f>
        <v>39195120</v>
      </c>
      <c r="T2324" s="8" t="n">
        <f aca="false">R2324/Q2324</f>
        <v>5.61119058823529</v>
      </c>
      <c r="U2324" s="9" t="n">
        <f aca="false">Q2324*1.02</f>
        <v>8670000</v>
      </c>
      <c r="V2324" s="9" t="n">
        <f aca="false">R2324*1.02</f>
        <v>48649022.4</v>
      </c>
      <c r="W2324" s="1" t="n">
        <f aca="false">R2324/Q2324</f>
        <v>5.61119058823529</v>
      </c>
      <c r="X2324" s="0" t="n">
        <v>4</v>
      </c>
    </row>
    <row r="2325" customFormat="false" ht="17" hidden="false" customHeight="false" outlineLevel="0" collapsed="false">
      <c r="A2325" s="4" t="s">
        <v>14652</v>
      </c>
      <c r="B2325" s="4" t="s">
        <v>14653</v>
      </c>
      <c r="C2325" s="4" t="s">
        <v>14654</v>
      </c>
      <c r="D2325" s="4" t="s">
        <v>9153</v>
      </c>
      <c r="E2325" s="4" t="n">
        <v>6.3</v>
      </c>
      <c r="F2325" s="4" t="n">
        <v>39</v>
      </c>
      <c r="G2325" s="7" t="n">
        <v>42822</v>
      </c>
      <c r="H2325" s="4" t="s">
        <v>95</v>
      </c>
      <c r="I2325" s="4" t="s">
        <v>14655</v>
      </c>
      <c r="J2325" s="6" t="n">
        <v>52439</v>
      </c>
      <c r="K2325" s="4" t="s">
        <v>4529</v>
      </c>
      <c r="L2325" s="7" t="n">
        <v>42727</v>
      </c>
      <c r="M2325" s="4" t="s">
        <v>1652</v>
      </c>
      <c r="N2325" s="4" t="s">
        <v>376</v>
      </c>
      <c r="O2325" s="4" t="s">
        <v>28</v>
      </c>
      <c r="P2325" s="4" t="s">
        <v>14656</v>
      </c>
      <c r="Q2325" s="0" t="n">
        <f aca="false">LOOKUP(A2325,'budget_gross.tsv'!A$2:A$8468,'budget_gross.tsv'!B$2:B$8468)</f>
        <v>38000000</v>
      </c>
      <c r="R2325" s="0" t="n">
        <f aca="false">LOOKUP(A2325,'budget_gross.tsv'!A$2:A$8468,'budget_gross.tsv'!C$2:C$8468)</f>
        <v>60269575</v>
      </c>
      <c r="S2325" s="8" t="n">
        <f aca="false">R2325-Q2325</f>
        <v>22269575</v>
      </c>
      <c r="T2325" s="8" t="n">
        <f aca="false">R2325/Q2325</f>
        <v>1.58604144736842</v>
      </c>
      <c r="U2325" s="9" t="n">
        <f aca="false">Q2325*1.02</f>
        <v>38760000</v>
      </c>
      <c r="V2325" s="9" t="n">
        <f aca="false">R2325*1.02</f>
        <v>61474966.5</v>
      </c>
      <c r="W2325" s="1" t="n">
        <f aca="false">R2325/Q2325</f>
        <v>1.58604144736842</v>
      </c>
      <c r="X2325" s="0" t="n">
        <v>2</v>
      </c>
    </row>
    <row r="2326" customFormat="false" ht="17" hidden="false" customHeight="false" outlineLevel="0" collapsed="false">
      <c r="A2326" s="4" t="s">
        <v>14657</v>
      </c>
      <c r="B2326" s="4" t="s">
        <v>14658</v>
      </c>
      <c r="C2326" s="4" t="s">
        <v>14659</v>
      </c>
      <c r="D2326" s="4" t="s">
        <v>9153</v>
      </c>
      <c r="E2326" s="4" t="n">
        <v>5.8</v>
      </c>
      <c r="F2326" s="4" t="n">
        <v>23</v>
      </c>
      <c r="G2326" s="7" t="n">
        <v>42850</v>
      </c>
      <c r="H2326" s="4" t="s">
        <v>14660</v>
      </c>
      <c r="I2326" s="4" t="s">
        <v>14661</v>
      </c>
      <c r="J2326" s="6" t="n">
        <v>43210</v>
      </c>
      <c r="K2326" s="4" t="s">
        <v>14662</v>
      </c>
      <c r="L2326" s="7" t="n">
        <v>42741</v>
      </c>
      <c r="M2326" s="4" t="s">
        <v>1512</v>
      </c>
      <c r="N2326" s="4" t="s">
        <v>1193</v>
      </c>
      <c r="O2326" s="4" t="s">
        <v>28</v>
      </c>
      <c r="P2326" s="4" t="s">
        <v>14663</v>
      </c>
      <c r="Q2326" s="0" t="n">
        <f aca="false">LOOKUP(A2326,'budget_gross.tsv'!A$2:A$8468,'budget_gross.tsv'!B$2:B$8468)</f>
        <v>35000000</v>
      </c>
      <c r="R2326" s="0" t="n">
        <f aca="false">LOOKUP(A2326,'budget_gross.tsv'!A$2:A$8468,'budget_gross.tsv'!C$2:C$8468)</f>
        <v>30348260</v>
      </c>
      <c r="S2326" s="8" t="n">
        <f aca="false">R2326-Q2326</f>
        <v>-4651740</v>
      </c>
      <c r="T2326" s="8" t="n">
        <f aca="false">R2326/Q2326</f>
        <v>0.867093142857143</v>
      </c>
      <c r="U2326" s="9" t="n">
        <f aca="false">Q2326</f>
        <v>35000000</v>
      </c>
      <c r="V2326" s="9" t="n">
        <f aca="false">R2326</f>
        <v>30348260</v>
      </c>
      <c r="W2326" s="1" t="n">
        <f aca="false">R2326/Q2326</f>
        <v>0.867093142857143</v>
      </c>
      <c r="X2326" s="0" t="n">
        <v>1</v>
      </c>
    </row>
    <row r="2327" customFormat="false" ht="17" hidden="false" customHeight="false" outlineLevel="0" collapsed="false">
      <c r="A2327" s="4" t="s">
        <v>14664</v>
      </c>
      <c r="B2327" s="4" t="s">
        <v>14665</v>
      </c>
      <c r="C2327" s="4" t="s">
        <v>14666</v>
      </c>
      <c r="D2327" s="4" t="s">
        <v>9153</v>
      </c>
      <c r="E2327" s="4" t="n">
        <v>7.4</v>
      </c>
      <c r="F2327" s="4" t="n">
        <v>69</v>
      </c>
      <c r="G2327" s="7" t="n">
        <v>42822</v>
      </c>
      <c r="H2327" s="4" t="s">
        <v>2755</v>
      </c>
      <c r="I2327" s="4" t="s">
        <v>14667</v>
      </c>
      <c r="J2327" s="6" t="n">
        <v>40815</v>
      </c>
      <c r="K2327" s="4" t="s">
        <v>4483</v>
      </c>
      <c r="L2327" s="7" t="n">
        <v>42748</v>
      </c>
      <c r="M2327" s="4" t="s">
        <v>577</v>
      </c>
      <c r="N2327" s="4" t="s">
        <v>1420</v>
      </c>
      <c r="O2327" s="4" t="s">
        <v>117</v>
      </c>
      <c r="P2327" s="4" t="s">
        <v>14668</v>
      </c>
      <c r="Q2327" s="0" t="n">
        <f aca="false">LOOKUP(A2327,'budget_gross.tsv'!A$2:A$8468,'budget_gross.tsv'!B$2:B$8468)</f>
        <v>45000000</v>
      </c>
      <c r="R2327" s="0" t="n">
        <f aca="false">LOOKUP(A2327,'budget_gross.tsv'!A$2:A$8468,'budget_gross.tsv'!C$2:C$8468)</f>
        <v>31886361</v>
      </c>
      <c r="S2327" s="8" t="n">
        <f aca="false">R2327-Q2327</f>
        <v>-13113639</v>
      </c>
      <c r="T2327" s="8" t="n">
        <f aca="false">R2327/Q2327</f>
        <v>0.7085858</v>
      </c>
      <c r="U2327" s="9" t="n">
        <f aca="false">Q2327</f>
        <v>45000000</v>
      </c>
      <c r="V2327" s="9" t="n">
        <f aca="false">R2327</f>
        <v>31886361</v>
      </c>
      <c r="W2327" s="1" t="n">
        <f aca="false">R2327/Q2327</f>
        <v>0.7085858</v>
      </c>
      <c r="X2327" s="0" t="n">
        <v>1</v>
      </c>
    </row>
    <row r="2328" customFormat="false" ht="17" hidden="false" customHeight="false" outlineLevel="0" collapsed="false">
      <c r="A2328" s="4" t="s">
        <v>14669</v>
      </c>
      <c r="B2328" s="4" t="s">
        <v>14670</v>
      </c>
      <c r="C2328" s="4" t="s">
        <v>14671</v>
      </c>
      <c r="D2328" s="4" t="s">
        <v>9153</v>
      </c>
      <c r="E2328" s="4" t="n">
        <v>5.5</v>
      </c>
      <c r="F2328" s="4" t="n">
        <v>34</v>
      </c>
      <c r="G2328" s="7" t="n">
        <v>42843</v>
      </c>
      <c r="H2328" s="4" t="s">
        <v>3410</v>
      </c>
      <c r="I2328" s="4" t="s">
        <v>14672</v>
      </c>
      <c r="J2328" s="6" t="n">
        <v>12399</v>
      </c>
      <c r="K2328" s="4" t="s">
        <v>14673</v>
      </c>
      <c r="L2328" s="7" t="n">
        <v>42748</v>
      </c>
      <c r="M2328" s="4" t="s">
        <v>486</v>
      </c>
      <c r="N2328" s="4" t="s">
        <v>817</v>
      </c>
      <c r="O2328" s="4" t="s">
        <v>28</v>
      </c>
      <c r="P2328" s="4" t="s">
        <v>14674</v>
      </c>
      <c r="Q2328" s="0" t="n">
        <f aca="false">LOOKUP(A2328,'budget_gross.tsv'!A$2:A$8468,'budget_gross.tsv'!B$2:B$8468)</f>
        <v>30000000</v>
      </c>
      <c r="R2328" s="0" t="n">
        <f aca="false">LOOKUP(A2328,'budget_gross.tsv'!A$2:A$8468,'budget_gross.tsv'!C$2:C$8468)</f>
        <v>20757977</v>
      </c>
      <c r="S2328" s="8" t="n">
        <f aca="false">R2328-Q2328</f>
        <v>-9242023</v>
      </c>
      <c r="T2328" s="8" t="n">
        <f aca="false">R2328/Q2328</f>
        <v>0.691932566666667</v>
      </c>
      <c r="U2328" s="9" t="n">
        <f aca="false">Q2328</f>
        <v>30000000</v>
      </c>
      <c r="V2328" s="9" t="n">
        <f aca="false">R2328</f>
        <v>20757977</v>
      </c>
      <c r="W2328" s="1" t="n">
        <f aca="false">R2328/Q2328</f>
        <v>0.691932566666667</v>
      </c>
      <c r="X2328" s="0" t="n">
        <v>1</v>
      </c>
    </row>
    <row r="2329" customFormat="false" ht="17" hidden="false" customHeight="false" outlineLevel="0" collapsed="false">
      <c r="A2329" s="4" t="s">
        <v>14675</v>
      </c>
      <c r="B2329" s="4" t="s">
        <v>14676</v>
      </c>
      <c r="C2329" s="4" t="s">
        <v>14677</v>
      </c>
      <c r="D2329" s="4" t="s">
        <v>9153</v>
      </c>
      <c r="E2329" s="4" t="n">
        <v>7.3</v>
      </c>
      <c r="F2329" s="4" t="n">
        <v>79</v>
      </c>
      <c r="G2329" s="7" t="n">
        <v>42822</v>
      </c>
      <c r="H2329" s="4" t="s">
        <v>194</v>
      </c>
      <c r="I2329" s="4" t="s">
        <v>14678</v>
      </c>
      <c r="J2329" s="6" t="n">
        <v>49472</v>
      </c>
      <c r="K2329" s="4" t="s">
        <v>11355</v>
      </c>
      <c r="L2329" s="7" t="n">
        <v>42748</v>
      </c>
      <c r="M2329" s="4" t="s">
        <v>561</v>
      </c>
      <c r="N2329" s="4" t="s">
        <v>14679</v>
      </c>
      <c r="O2329" s="4" t="s">
        <v>14680</v>
      </c>
      <c r="P2329" s="4" t="s">
        <v>14681</v>
      </c>
      <c r="Q2329" s="0" t="n">
        <f aca="false">LOOKUP(A2329,'budget_gross.tsv'!A$2:A$8468,'budget_gross.tsv'!B$2:B$8468)</f>
        <v>46000000</v>
      </c>
      <c r="R2329" s="0" t="n">
        <f aca="false">LOOKUP(A2329,'budget_gross.tsv'!A$2:A$8468,'budget_gross.tsv'!C$2:C$8468)</f>
        <v>7079191</v>
      </c>
      <c r="S2329" s="8" t="n">
        <f aca="false">R2329-Q2329</f>
        <v>-38920809</v>
      </c>
      <c r="T2329" s="8" t="n">
        <f aca="false">R2329/Q2329</f>
        <v>0.153895456521739</v>
      </c>
      <c r="U2329" s="9" t="n">
        <f aca="false">Q2329</f>
        <v>46000000</v>
      </c>
      <c r="V2329" s="9" t="n">
        <f aca="false">R2329</f>
        <v>7079191</v>
      </c>
      <c r="W2329" s="1" t="n">
        <f aca="false">R2329/Q2329</f>
        <v>0.153895456521739</v>
      </c>
      <c r="X2329" s="0" t="n">
        <v>1</v>
      </c>
    </row>
    <row r="2330" customFormat="false" ht="17" hidden="false" customHeight="false" outlineLevel="0" collapsed="false">
      <c r="A2330" s="4" t="s">
        <v>14682</v>
      </c>
      <c r="B2330" s="4" t="s">
        <v>14683</v>
      </c>
      <c r="C2330" s="4" t="s">
        <v>14684</v>
      </c>
      <c r="D2330" s="4" t="s">
        <v>9153</v>
      </c>
      <c r="E2330" s="4" t="n">
        <v>6.4</v>
      </c>
      <c r="F2330" s="4" t="n">
        <v>49</v>
      </c>
      <c r="G2330" s="7" t="n">
        <v>42815</v>
      </c>
      <c r="H2330" s="4" t="s">
        <v>2273</v>
      </c>
      <c r="I2330" s="4" t="s">
        <v>14685</v>
      </c>
      <c r="J2330" s="6" t="n">
        <v>28365</v>
      </c>
      <c r="K2330" s="4" t="s">
        <v>11578</v>
      </c>
      <c r="L2330" s="7" t="n">
        <v>42748</v>
      </c>
      <c r="M2330" s="4" t="s">
        <v>625</v>
      </c>
      <c r="N2330" s="4" t="s">
        <v>1700</v>
      </c>
      <c r="O2330" s="4" t="s">
        <v>90</v>
      </c>
      <c r="P2330" s="4" t="s">
        <v>14686</v>
      </c>
      <c r="Q2330" s="0" t="n">
        <f aca="false">LOOKUP(A2330,'budget_gross.tsv'!A$2:A$8468,'budget_gross.tsv'!B$2:B$8468)</f>
        <v>108000000</v>
      </c>
      <c r="R2330" s="0" t="n">
        <f aca="false">LOOKUP(A2330,'budget_gross.tsv'!A$2:A$8468,'budget_gross.tsv'!C$2:C$8468)</f>
        <v>10377558</v>
      </c>
      <c r="S2330" s="8" t="n">
        <f aca="false">R2330-Q2330</f>
        <v>-97622442</v>
      </c>
      <c r="T2330" s="8" t="n">
        <f aca="false">R2330/Q2330</f>
        <v>0.0960885</v>
      </c>
      <c r="U2330" s="9" t="n">
        <f aca="false">Q2330</f>
        <v>108000000</v>
      </c>
      <c r="V2330" s="9" t="n">
        <f aca="false">R2330</f>
        <v>10377558</v>
      </c>
      <c r="W2330" s="1" t="n">
        <f aca="false">R2330/Q2330</f>
        <v>0.0960885</v>
      </c>
      <c r="X2330" s="0" t="n">
        <v>1</v>
      </c>
    </row>
    <row r="2331" customFormat="false" ht="17" hidden="false" customHeight="false" outlineLevel="0" collapsed="false">
      <c r="A2331" s="4" t="s">
        <v>14687</v>
      </c>
      <c r="B2331" s="4" t="s">
        <v>14688</v>
      </c>
      <c r="C2331" s="4" t="s">
        <v>14689</v>
      </c>
      <c r="D2331" s="4" t="s">
        <v>9153</v>
      </c>
      <c r="E2331" s="4" t="n">
        <v>7.4</v>
      </c>
      <c r="F2331" s="4" t="n">
        <v>83</v>
      </c>
      <c r="G2331" s="7" t="n">
        <v>42822</v>
      </c>
      <c r="H2331" s="4" t="s">
        <v>12784</v>
      </c>
      <c r="I2331" s="4" t="s">
        <v>14690</v>
      </c>
      <c r="J2331" s="6" t="n">
        <v>14291</v>
      </c>
      <c r="K2331" s="4" t="s">
        <v>14691</v>
      </c>
      <c r="L2331" s="7" t="n">
        <v>42755</v>
      </c>
      <c r="M2331" s="4" t="s">
        <v>1192</v>
      </c>
      <c r="N2331" s="4" t="s">
        <v>356</v>
      </c>
      <c r="O2331" s="4" t="s">
        <v>14692</v>
      </c>
      <c r="P2331" s="4" t="s">
        <v>14693</v>
      </c>
      <c r="Q2331" s="0" t="n">
        <f aca="false">LOOKUP(A2331,'budget_gross.tsv'!A$2:A$8468,'budget_gross.tsv'!B$2:B$8468)</f>
        <v>7000000</v>
      </c>
      <c r="R2331" s="0" t="n">
        <f aca="false">LOOKUP(A2331,'budget_gross.tsv'!A$2:A$8468,'budget_gross.tsv'!C$2:C$8468)</f>
        <v>5663855</v>
      </c>
      <c r="S2331" s="8" t="n">
        <f aca="false">R2331-Q2331</f>
        <v>-1336145</v>
      </c>
      <c r="T2331" s="8" t="n">
        <f aca="false">R2331/Q2331</f>
        <v>0.809122142857143</v>
      </c>
      <c r="U2331" s="9" t="n">
        <f aca="false">Q2331</f>
        <v>7000000</v>
      </c>
      <c r="V2331" s="9" t="n">
        <f aca="false">R2331</f>
        <v>5663855</v>
      </c>
      <c r="W2331" s="1" t="n">
        <f aca="false">R2331/Q2331</f>
        <v>0.809122142857143</v>
      </c>
      <c r="X2331" s="0" t="n">
        <v>1</v>
      </c>
    </row>
    <row r="2332" customFormat="false" ht="17" hidden="false" customHeight="false" outlineLevel="0" collapsed="false">
      <c r="A2332" s="4" t="s">
        <v>14694</v>
      </c>
      <c r="B2332" s="4" t="s">
        <v>14695</v>
      </c>
      <c r="C2332" s="4" t="s">
        <v>14696</v>
      </c>
      <c r="D2332" s="4" t="s">
        <v>9153</v>
      </c>
      <c r="E2332" s="4" t="n">
        <v>5.6</v>
      </c>
      <c r="F2332" s="4" t="n">
        <v>49</v>
      </c>
      <c r="G2332" s="7" t="n">
        <v>42871</v>
      </c>
      <c r="H2332" s="4" t="s">
        <v>1397</v>
      </c>
      <c r="I2332" s="4" t="s">
        <v>14697</v>
      </c>
      <c r="J2332" s="6" t="n">
        <v>48348</v>
      </c>
      <c r="K2332" s="4" t="s">
        <v>6672</v>
      </c>
      <c r="L2332" s="7" t="n">
        <v>42762</v>
      </c>
      <c r="M2332" s="4" t="s">
        <v>1369</v>
      </c>
      <c r="N2332" s="4" t="s">
        <v>5007</v>
      </c>
      <c r="O2332" s="4" t="s">
        <v>28</v>
      </c>
      <c r="P2332" s="4" t="s">
        <v>14698</v>
      </c>
      <c r="Q2332" s="0" t="n">
        <f aca="false">LOOKUP(A2332,'budget_gross.tsv'!A$2:A$8468,'budget_gross.tsv'!B$2:B$8468)</f>
        <v>40000000</v>
      </c>
      <c r="R2332" s="0" t="n">
        <f aca="false">LOOKUP(A2332,'budget_gross.tsv'!A$2:A$8468,'budget_gross.tsv'!C$2:C$8468)</f>
        <v>26830068</v>
      </c>
      <c r="S2332" s="8" t="n">
        <f aca="false">R2332-Q2332</f>
        <v>-13169932</v>
      </c>
      <c r="T2332" s="8" t="n">
        <f aca="false">R2332/Q2332</f>
        <v>0.6707517</v>
      </c>
      <c r="U2332" s="9" t="n">
        <f aca="false">Q2332</f>
        <v>40000000</v>
      </c>
      <c r="V2332" s="9" t="n">
        <f aca="false">R2332</f>
        <v>26830068</v>
      </c>
      <c r="W2332" s="1" t="n">
        <f aca="false">R2332/Q2332</f>
        <v>0.6707517</v>
      </c>
      <c r="X2332" s="0" t="n">
        <v>1</v>
      </c>
    </row>
    <row r="2333" customFormat="false" ht="17" hidden="false" customHeight="false" outlineLevel="0" collapsed="false">
      <c r="A2333" s="4" t="s">
        <v>14699</v>
      </c>
      <c r="B2333" s="4" t="s">
        <v>14700</v>
      </c>
      <c r="C2333" s="4" t="s">
        <v>14701</v>
      </c>
      <c r="D2333" s="4" t="s">
        <v>9153</v>
      </c>
      <c r="E2333" s="4" t="n">
        <v>5.6</v>
      </c>
      <c r="F2333" s="4" t="n">
        <v>40</v>
      </c>
      <c r="G2333" s="7" t="n">
        <v>42857</v>
      </c>
      <c r="H2333" s="4" t="s">
        <v>2987</v>
      </c>
      <c r="I2333" s="4" t="s">
        <v>14702</v>
      </c>
      <c r="J2333" s="6" t="n">
        <v>2325</v>
      </c>
      <c r="K2333" s="4" t="s">
        <v>4658</v>
      </c>
      <c r="L2333" s="7" t="n">
        <v>42769</v>
      </c>
      <c r="M2333" s="4" t="s">
        <v>403</v>
      </c>
      <c r="N2333" s="4" t="s">
        <v>376</v>
      </c>
      <c r="O2333" s="4" t="s">
        <v>117</v>
      </c>
      <c r="Q2333" s="0" t="n">
        <f aca="false">LOOKUP(A2333,'budget_gross.tsv'!A$2:A$8468,'budget_gross.tsv'!B$2:B$8468)</f>
        <v>15000000</v>
      </c>
      <c r="R2333" s="0" t="n">
        <f aca="false">LOOKUP(A2333,'budget_gross.tsv'!A$2:A$8468,'budget_gross.tsv'!C$2:C$8468)</f>
        <v>1658706</v>
      </c>
      <c r="S2333" s="8" t="n">
        <f aca="false">R2333-Q2333</f>
        <v>-13341294</v>
      </c>
      <c r="T2333" s="8" t="n">
        <f aca="false">R2333/Q2333</f>
        <v>0.1105804</v>
      </c>
      <c r="U2333" s="9" t="n">
        <f aca="false">Q2333</f>
        <v>15000000</v>
      </c>
      <c r="V2333" s="9" t="n">
        <f aca="false">R2333</f>
        <v>1658706</v>
      </c>
      <c r="W2333" s="1" t="n">
        <f aca="false">R2333/Q2333</f>
        <v>0.1105804</v>
      </c>
      <c r="X2333" s="0" t="n">
        <v>1</v>
      </c>
    </row>
    <row r="2334" customFormat="false" ht="17" hidden="false" customHeight="false" outlineLevel="0" collapsed="false">
      <c r="A2334" s="4" t="s">
        <v>14703</v>
      </c>
      <c r="B2334" s="4" t="s">
        <v>14704</v>
      </c>
      <c r="C2334" s="4" t="s">
        <v>14705</v>
      </c>
      <c r="D2334" s="4" t="s">
        <v>9153</v>
      </c>
      <c r="E2334" s="4" t="n">
        <v>7.8</v>
      </c>
      <c r="F2334" s="4" t="n">
        <v>75</v>
      </c>
      <c r="G2334" s="7" t="n">
        <v>42899</v>
      </c>
      <c r="H2334" s="4" t="s">
        <v>2377</v>
      </c>
      <c r="I2334" s="4" t="s">
        <v>14706</v>
      </c>
      <c r="J2334" s="6" t="n">
        <v>134007</v>
      </c>
      <c r="K2334" s="4" t="s">
        <v>14707</v>
      </c>
      <c r="L2334" s="7" t="n">
        <v>42776</v>
      </c>
      <c r="M2334" s="4" t="s">
        <v>972</v>
      </c>
      <c r="N2334" s="4" t="s">
        <v>817</v>
      </c>
      <c r="O2334" s="4" t="s">
        <v>90</v>
      </c>
      <c r="P2334" s="4" t="s">
        <v>14708</v>
      </c>
      <c r="Q2334" s="0" t="n">
        <f aca="false">LOOKUP(A2334,'budget_gross.tsv'!A$2:A$8468,'budget_gross.tsv'!B$2:B$8468)</f>
        <v>40000000</v>
      </c>
      <c r="R2334" s="0" t="n">
        <f aca="false">LOOKUP(A2334,'budget_gross.tsv'!A$2:A$8468,'budget_gross.tsv'!C$2:C$8468)</f>
        <v>92029184</v>
      </c>
      <c r="S2334" s="8" t="n">
        <f aca="false">R2334-Q2334</f>
        <v>52029184</v>
      </c>
      <c r="T2334" s="8" t="n">
        <f aca="false">R2334/Q2334</f>
        <v>2.3007296</v>
      </c>
      <c r="U2334" s="9" t="n">
        <f aca="false">Q2334</f>
        <v>40000000</v>
      </c>
      <c r="V2334" s="9" t="n">
        <f aca="false">R2334</f>
        <v>92029184</v>
      </c>
      <c r="W2334" s="1" t="n">
        <f aca="false">R2334/Q2334</f>
        <v>2.3007296</v>
      </c>
      <c r="X2334" s="0" t="n">
        <v>3</v>
      </c>
    </row>
    <row r="2335" customFormat="false" ht="17" hidden="false" customHeight="false" outlineLevel="0" collapsed="false">
      <c r="A2335" s="4" t="s">
        <v>14709</v>
      </c>
      <c r="B2335" s="4" t="s">
        <v>14710</v>
      </c>
      <c r="C2335" s="4" t="s">
        <v>14711</v>
      </c>
      <c r="D2335" s="4" t="s">
        <v>9153</v>
      </c>
      <c r="E2335" s="4" t="n">
        <v>4.6</v>
      </c>
      <c r="F2335" s="4" t="n">
        <v>33</v>
      </c>
      <c r="G2335" s="7" t="n">
        <v>42864</v>
      </c>
      <c r="H2335" s="4" t="s">
        <v>86</v>
      </c>
      <c r="I2335" s="4" t="s">
        <v>14712</v>
      </c>
      <c r="J2335" s="6" t="n">
        <v>48792</v>
      </c>
      <c r="K2335" s="4" t="s">
        <v>14713</v>
      </c>
      <c r="L2335" s="7" t="n">
        <v>42776</v>
      </c>
      <c r="M2335" s="4" t="s">
        <v>355</v>
      </c>
      <c r="N2335" s="4" t="s">
        <v>394</v>
      </c>
      <c r="O2335" s="4" t="s">
        <v>28</v>
      </c>
      <c r="P2335" s="4" t="s">
        <v>14714</v>
      </c>
      <c r="Q2335" s="0" t="n">
        <f aca="false">LOOKUP(A2335,'budget_gross.tsv'!A$2:A$8468,'budget_gross.tsv'!B$2:B$8468)</f>
        <v>55000000</v>
      </c>
      <c r="R2335" s="0" t="n">
        <f aca="false">LOOKUP(A2335,'budget_gross.tsv'!A$2:A$8468,'budget_gross.tsv'!C$2:C$8468)</f>
        <v>114376885</v>
      </c>
      <c r="S2335" s="8" t="n">
        <f aca="false">R2335-Q2335</f>
        <v>59376885</v>
      </c>
      <c r="T2335" s="8" t="n">
        <f aca="false">R2335/Q2335</f>
        <v>2.07957972727273</v>
      </c>
      <c r="U2335" s="9" t="n">
        <f aca="false">Q2335</f>
        <v>55000000</v>
      </c>
      <c r="V2335" s="9" t="n">
        <f aca="false">R2335</f>
        <v>114376885</v>
      </c>
      <c r="W2335" s="1" t="n">
        <f aca="false">R2335/Q2335</f>
        <v>2.07957972727273</v>
      </c>
      <c r="X2335" s="0" t="n">
        <v>3</v>
      </c>
    </row>
    <row r="2336" customFormat="false" ht="17" hidden="false" customHeight="false" outlineLevel="0" collapsed="false">
      <c r="A2336" s="4" t="s">
        <v>14715</v>
      </c>
      <c r="B2336" s="4" t="s">
        <v>14716</v>
      </c>
      <c r="C2336" s="4" t="s">
        <v>14717</v>
      </c>
      <c r="D2336" s="4" t="s">
        <v>9153</v>
      </c>
      <c r="E2336" s="4" t="n">
        <v>5.7</v>
      </c>
      <c r="F2336" s="4" t="n">
        <v>37</v>
      </c>
      <c r="G2336" s="7" t="n">
        <v>42885</v>
      </c>
      <c r="H2336" s="4" t="s">
        <v>2273</v>
      </c>
      <c r="I2336" s="4" t="s">
        <v>14718</v>
      </c>
      <c r="J2336" s="6" t="n">
        <v>11139</v>
      </c>
      <c r="K2336" s="4" t="s">
        <v>14719</v>
      </c>
      <c r="L2336" s="7" t="n">
        <v>42783</v>
      </c>
      <c r="M2336" s="4" t="s">
        <v>1512</v>
      </c>
      <c r="N2336" s="4" t="s">
        <v>376</v>
      </c>
      <c r="O2336" s="4" t="s">
        <v>28</v>
      </c>
      <c r="P2336" s="4" t="s">
        <v>14720</v>
      </c>
      <c r="Q2336" s="0" t="n">
        <f aca="false">LOOKUP(A2336,'budget_gross.tsv'!A$2:A$8468,'budget_gross.tsv'!B$2:B$8468)</f>
        <v>22000000</v>
      </c>
      <c r="R2336" s="0" t="n">
        <f aca="false">LOOKUP(A2336,'budget_gross.tsv'!A$2:A$8468,'budget_gross.tsv'!C$2:C$8468)</f>
        <v>32153522</v>
      </c>
      <c r="S2336" s="8" t="n">
        <f aca="false">R2336-Q2336</f>
        <v>10153522</v>
      </c>
      <c r="T2336" s="8" t="n">
        <f aca="false">R2336/Q2336</f>
        <v>1.46152372727273</v>
      </c>
      <c r="U2336" s="9" t="n">
        <f aca="false">Q2336</f>
        <v>22000000</v>
      </c>
      <c r="V2336" s="9" t="n">
        <f aca="false">R2336</f>
        <v>32153522</v>
      </c>
      <c r="W2336" s="1" t="n">
        <f aca="false">R2336/Q2336</f>
        <v>1.46152372727273</v>
      </c>
      <c r="X2336" s="0" t="n">
        <v>2</v>
      </c>
    </row>
    <row r="2337" customFormat="false" ht="17" hidden="false" customHeight="false" outlineLevel="0" collapsed="false">
      <c r="A2337" s="4" t="s">
        <v>14721</v>
      </c>
      <c r="B2337" s="4" t="s">
        <v>14722</v>
      </c>
      <c r="C2337" s="4" t="s">
        <v>14723</v>
      </c>
      <c r="D2337" s="4" t="s">
        <v>9153</v>
      </c>
      <c r="E2337" s="4" t="n">
        <v>6.5</v>
      </c>
      <c r="F2337" s="4" t="n">
        <v>47</v>
      </c>
      <c r="G2337" s="7" t="n">
        <v>42892</v>
      </c>
      <c r="H2337" s="4" t="s">
        <v>95</v>
      </c>
      <c r="I2337" s="4" t="s">
        <v>14724</v>
      </c>
      <c r="J2337" s="6" t="n">
        <v>12325</v>
      </c>
      <c r="K2337" s="4" t="s">
        <v>2944</v>
      </c>
      <c r="L2337" s="7" t="n">
        <v>42783</v>
      </c>
      <c r="M2337" s="4" t="s">
        <v>1727</v>
      </c>
      <c r="N2337" s="4" t="s">
        <v>6786</v>
      </c>
      <c r="O2337" s="4" t="s">
        <v>28</v>
      </c>
      <c r="P2337" s="4" t="s">
        <v>14725</v>
      </c>
      <c r="Q2337" s="0" t="n">
        <f aca="false">LOOKUP(A2337,'budget_gross.tsv'!A$2:A$8468,'budget_gross.tsv'!B$2:B$8468)</f>
        <v>40000000</v>
      </c>
      <c r="R2337" s="0" t="n">
        <f aca="false">LOOKUP(A2337,'budget_gross.tsv'!A$2:A$8468,'budget_gross.tsv'!C$2:C$8468)</f>
        <v>8106986</v>
      </c>
      <c r="S2337" s="8" t="n">
        <f aca="false">R2337-Q2337</f>
        <v>-31893014</v>
      </c>
      <c r="T2337" s="8" t="n">
        <f aca="false">R2337/Q2337</f>
        <v>0.20267465</v>
      </c>
      <c r="U2337" s="9" t="n">
        <f aca="false">Q2337</f>
        <v>40000000</v>
      </c>
      <c r="V2337" s="9" t="n">
        <f aca="false">R2337</f>
        <v>8106986</v>
      </c>
      <c r="W2337" s="1" t="n">
        <f aca="false">R2337/Q2337</f>
        <v>0.20267465</v>
      </c>
      <c r="X2337" s="0" t="n">
        <v>1</v>
      </c>
    </row>
    <row r="2338" customFormat="false" ht="17" hidden="false" customHeight="false" outlineLevel="0" collapsed="false">
      <c r="A2338" s="4" t="s">
        <v>14726</v>
      </c>
      <c r="B2338" s="4" t="s">
        <v>14727</v>
      </c>
      <c r="C2338" s="4" t="s">
        <v>14728</v>
      </c>
      <c r="D2338" s="4" t="s">
        <v>9153</v>
      </c>
      <c r="E2338" s="4" t="n">
        <v>6.1</v>
      </c>
      <c r="F2338" s="4" t="n">
        <v>34</v>
      </c>
      <c r="G2338" s="7" t="n">
        <v>42899</v>
      </c>
      <c r="H2338" s="4" t="s">
        <v>14729</v>
      </c>
      <c r="I2338" s="4" t="s">
        <v>14730</v>
      </c>
      <c r="J2338" s="6" t="n">
        <v>1531</v>
      </c>
      <c r="K2338" s="4" t="s">
        <v>14731</v>
      </c>
      <c r="L2338" s="7" t="n">
        <v>42789</v>
      </c>
      <c r="M2338" s="4" t="s">
        <v>180</v>
      </c>
      <c r="N2338" s="4" t="s">
        <v>9402</v>
      </c>
      <c r="O2338" s="4" t="s">
        <v>100</v>
      </c>
      <c r="P2338" s="4" t="s">
        <v>14732</v>
      </c>
      <c r="Q2338" s="0" t="n">
        <f aca="false">LOOKUP(A2338,'budget_gross.tsv'!A$2:A$8468,'budget_gross.tsv'!B$2:B$8468)</f>
        <v>20000000</v>
      </c>
      <c r="R2338" s="0" t="n">
        <f aca="false">LOOKUP(A2338,'budget_gross.tsv'!A$2:A$8468,'budget_gross.tsv'!C$2:C$8468)</f>
        <v>557004</v>
      </c>
      <c r="S2338" s="8" t="n">
        <f aca="false">R2338-Q2338</f>
        <v>-19442996</v>
      </c>
      <c r="T2338" s="8" t="n">
        <f aca="false">R2338/Q2338</f>
        <v>0.0278502</v>
      </c>
      <c r="U2338" s="9" t="n">
        <f aca="false">Q2338</f>
        <v>20000000</v>
      </c>
      <c r="V2338" s="9" t="n">
        <f aca="false">R2338</f>
        <v>557004</v>
      </c>
      <c r="W2338" s="1" t="n">
        <f aca="false">R2338/Q2338</f>
        <v>0.0278502</v>
      </c>
      <c r="X2338" s="0" t="n">
        <v>1</v>
      </c>
    </row>
    <row r="2339" customFormat="false" ht="17" hidden="false" customHeight="false" outlineLevel="0" collapsed="false">
      <c r="A2339" s="4" t="s">
        <v>14733</v>
      </c>
      <c r="B2339" s="4" t="s">
        <v>14734</v>
      </c>
      <c r="C2339" s="4" t="s">
        <v>14735</v>
      </c>
      <c r="D2339" s="4" t="s">
        <v>9153</v>
      </c>
      <c r="E2339" s="4" t="n">
        <v>7.8</v>
      </c>
      <c r="F2339" s="4" t="n">
        <v>84</v>
      </c>
      <c r="G2339" s="7" t="n">
        <v>42878</v>
      </c>
      <c r="H2339" s="4" t="s">
        <v>86</v>
      </c>
      <c r="I2339" s="4" t="s">
        <v>14736</v>
      </c>
      <c r="J2339" s="6" t="n">
        <v>124336</v>
      </c>
      <c r="K2339" s="4" t="s">
        <v>14737</v>
      </c>
      <c r="L2339" s="7" t="n">
        <v>42790</v>
      </c>
      <c r="M2339" s="4" t="s">
        <v>313</v>
      </c>
      <c r="N2339" s="4" t="s">
        <v>4412</v>
      </c>
      <c r="O2339" s="4" t="s">
        <v>1185</v>
      </c>
      <c r="P2339" s="4" t="s">
        <v>14738</v>
      </c>
      <c r="Q2339" s="0" t="n">
        <f aca="false">LOOKUP(A2339,'budget_gross.tsv'!A$2:A$8468,'budget_gross.tsv'!B$2:B$8468)</f>
        <v>5000000</v>
      </c>
      <c r="R2339" s="0" t="n">
        <f aca="false">LOOKUP(A2339,'budget_gross.tsv'!A$2:A$8468,'budget_gross.tsv'!C$2:C$8468)</f>
        <v>175484140</v>
      </c>
      <c r="S2339" s="8" t="n">
        <f aca="false">R2339-Q2339</f>
        <v>170484140</v>
      </c>
      <c r="T2339" s="8" t="n">
        <f aca="false">R2339/Q2339</f>
        <v>35.096828</v>
      </c>
      <c r="U2339" s="9" t="n">
        <f aca="false">Q2339</f>
        <v>5000000</v>
      </c>
      <c r="V2339" s="9" t="n">
        <f aca="false">R2339</f>
        <v>175484140</v>
      </c>
      <c r="W2339" s="1" t="n">
        <f aca="false">R2339/Q2339</f>
        <v>35.096828</v>
      </c>
      <c r="X2339" s="0" t="n">
        <v>4</v>
      </c>
    </row>
    <row r="2340" customFormat="false" ht="17" hidden="false" customHeight="false" outlineLevel="0" collapsed="false">
      <c r="A2340" s="4" t="s">
        <v>14739</v>
      </c>
      <c r="B2340" s="4" t="s">
        <v>638</v>
      </c>
      <c r="C2340" s="4" t="s">
        <v>14740</v>
      </c>
      <c r="D2340" s="4" t="s">
        <v>9153</v>
      </c>
      <c r="E2340" s="4" t="n">
        <v>8.3</v>
      </c>
      <c r="F2340" s="4" t="n">
        <v>77</v>
      </c>
      <c r="G2340" s="7" t="n">
        <v>42878</v>
      </c>
      <c r="H2340" s="4" t="s">
        <v>95</v>
      </c>
      <c r="I2340" s="4" t="s">
        <v>14741</v>
      </c>
      <c r="J2340" s="6" t="n">
        <v>269385</v>
      </c>
      <c r="K2340" s="4" t="s">
        <v>7427</v>
      </c>
      <c r="L2340" s="7" t="n">
        <v>42797</v>
      </c>
      <c r="M2340" s="4" t="s">
        <v>705</v>
      </c>
      <c r="N2340" s="4" t="s">
        <v>6553</v>
      </c>
      <c r="O2340" s="4" t="s">
        <v>290</v>
      </c>
      <c r="P2340" s="4" t="s">
        <v>14742</v>
      </c>
      <c r="Q2340" s="0" t="n">
        <f aca="false">LOOKUP(A2340,'budget_gross.tsv'!A$2:A$8468,'budget_gross.tsv'!B$2:B$8468)</f>
        <v>97000000</v>
      </c>
      <c r="R2340" s="0" t="n">
        <f aca="false">LOOKUP(A2340,'budget_gross.tsv'!A$2:A$8468,'budget_gross.tsv'!C$2:C$8468)</f>
        <v>226277068</v>
      </c>
      <c r="S2340" s="8" t="n">
        <f aca="false">R2340-Q2340</f>
        <v>129277068</v>
      </c>
      <c r="T2340" s="8" t="n">
        <f aca="false">R2340/Q2340</f>
        <v>2.33275327835052</v>
      </c>
      <c r="U2340" s="9" t="n">
        <f aca="false">Q2340</f>
        <v>97000000</v>
      </c>
      <c r="V2340" s="9" t="n">
        <f aca="false">R2340</f>
        <v>226277068</v>
      </c>
      <c r="W2340" s="1" t="n">
        <f aca="false">R2340/Q2340</f>
        <v>2.33275327835052</v>
      </c>
      <c r="X2340" s="0" t="n">
        <v>3</v>
      </c>
    </row>
    <row r="2341" customFormat="false" ht="17" hidden="false" customHeight="false" outlineLevel="0" collapsed="false">
      <c r="A2341" s="4" t="s">
        <v>14743</v>
      </c>
      <c r="B2341" s="4" t="s">
        <v>14744</v>
      </c>
      <c r="C2341" s="4" t="s">
        <v>14745</v>
      </c>
      <c r="D2341" s="4" t="s">
        <v>9153</v>
      </c>
      <c r="E2341" s="4" t="n">
        <v>6.2</v>
      </c>
      <c r="F2341" s="4" t="n">
        <v>77</v>
      </c>
      <c r="G2341" s="4" t="s">
        <v>28</v>
      </c>
      <c r="H2341" s="4" t="s">
        <v>391</v>
      </c>
      <c r="I2341" s="4" t="s">
        <v>14746</v>
      </c>
      <c r="J2341" s="6" t="n">
        <v>11184</v>
      </c>
      <c r="K2341" s="4" t="s">
        <v>14747</v>
      </c>
      <c r="L2341" s="7" t="n">
        <v>42804</v>
      </c>
      <c r="M2341" s="4" t="s">
        <v>197</v>
      </c>
      <c r="N2341" s="4" t="s">
        <v>706</v>
      </c>
      <c r="O2341" s="4" t="s">
        <v>658</v>
      </c>
      <c r="P2341" s="4" t="s">
        <v>14748</v>
      </c>
      <c r="Q2341" s="0" t="n">
        <f aca="false">LOOKUP(A2341,'budget_gross.tsv'!A$2:A$8468,'budget_gross.tsv'!B$2:B$8468)</f>
        <v>6000000</v>
      </c>
      <c r="R2341" s="0" t="n">
        <f aca="false">LOOKUP(A2341,'budget_gross.tsv'!A$2:A$8468,'budget_gross.tsv'!C$2:C$8468)</f>
        <v>1305195</v>
      </c>
      <c r="S2341" s="8" t="n">
        <f aca="false">R2341-Q2341</f>
        <v>-4694805</v>
      </c>
      <c r="T2341" s="8" t="n">
        <f aca="false">R2341/Q2341</f>
        <v>0.2175325</v>
      </c>
      <c r="U2341" s="9" t="n">
        <f aca="false">Q2341</f>
        <v>6000000</v>
      </c>
      <c r="V2341" s="9" t="n">
        <f aca="false">R2341</f>
        <v>1305195</v>
      </c>
      <c r="W2341" s="1" t="n">
        <f aca="false">R2341/Q2341</f>
        <v>0.2175325</v>
      </c>
      <c r="X2341" s="0" t="n">
        <v>1</v>
      </c>
    </row>
    <row r="2342" customFormat="false" ht="17" hidden="false" customHeight="false" outlineLevel="0" collapsed="false">
      <c r="A2342" s="4" t="s">
        <v>14749</v>
      </c>
      <c r="B2342" s="4" t="s">
        <v>14750</v>
      </c>
      <c r="C2342" s="4" t="s">
        <v>14751</v>
      </c>
      <c r="D2342" s="4" t="s">
        <v>9153</v>
      </c>
      <c r="E2342" s="4" t="n">
        <v>6.9</v>
      </c>
      <c r="F2342" s="4" t="n">
        <v>54</v>
      </c>
      <c r="G2342" s="7" t="n">
        <v>42906</v>
      </c>
      <c r="H2342" s="4" t="s">
        <v>2153</v>
      </c>
      <c r="I2342" s="4" t="s">
        <v>14752</v>
      </c>
      <c r="J2342" s="6" t="n">
        <v>41827</v>
      </c>
      <c r="K2342" s="4" t="s">
        <v>12200</v>
      </c>
      <c r="L2342" s="7" t="n">
        <v>42818</v>
      </c>
      <c r="M2342" s="4" t="s">
        <v>313</v>
      </c>
      <c r="N2342" s="4" t="s">
        <v>7214</v>
      </c>
      <c r="O2342" s="4" t="s">
        <v>28</v>
      </c>
      <c r="P2342" s="4" t="s">
        <v>14753</v>
      </c>
      <c r="Q2342" s="0" t="n">
        <f aca="false">LOOKUP(A2342,'budget_gross.tsv'!A$2:A$8468,'budget_gross.tsv'!B$2:B$8468)</f>
        <v>58000000</v>
      </c>
      <c r="R2342" s="0" t="n">
        <f aca="false">LOOKUP(A2342,'budget_gross.tsv'!A$2:A$8468,'budget_gross.tsv'!C$2:C$8468)</f>
        <v>30180466</v>
      </c>
      <c r="S2342" s="8" t="n">
        <f aca="false">R2342-Q2342</f>
        <v>-27819534</v>
      </c>
      <c r="T2342" s="8" t="n">
        <f aca="false">R2342/Q2342</f>
        <v>0.520352862068966</v>
      </c>
      <c r="U2342" s="9" t="n">
        <f aca="false">Q2342</f>
        <v>58000000</v>
      </c>
      <c r="V2342" s="9" t="n">
        <f aca="false">R2342</f>
        <v>30180466</v>
      </c>
      <c r="W2342" s="1" t="n">
        <f aca="false">R2342/Q2342</f>
        <v>0.520352862068966</v>
      </c>
      <c r="X2342" s="0" t="n">
        <v>1</v>
      </c>
    </row>
    <row r="2343" customFormat="false" ht="17" hidden="false" customHeight="false" outlineLevel="0" collapsed="false">
      <c r="A2343" s="4" t="s">
        <v>14754</v>
      </c>
      <c r="B2343" s="4" t="s">
        <v>14755</v>
      </c>
      <c r="C2343" s="4" t="s">
        <v>14756</v>
      </c>
      <c r="D2343" s="4" t="s">
        <v>9153</v>
      </c>
      <c r="E2343" s="4" t="n">
        <v>7.6</v>
      </c>
      <c r="F2343" s="4" t="n">
        <v>67</v>
      </c>
      <c r="G2343" s="4" t="s">
        <v>28</v>
      </c>
      <c r="H2343" s="4" t="s">
        <v>3445</v>
      </c>
      <c r="I2343" s="4" t="s">
        <v>14757</v>
      </c>
      <c r="J2343" s="6" t="n">
        <v>35317</v>
      </c>
      <c r="K2343" s="4" t="s">
        <v>9201</v>
      </c>
      <c r="L2343" s="7" t="n">
        <v>42825</v>
      </c>
      <c r="M2343" s="4" t="s">
        <v>871</v>
      </c>
      <c r="N2343" s="4" t="s">
        <v>446</v>
      </c>
      <c r="O2343" s="4" t="s">
        <v>28</v>
      </c>
      <c r="P2343" s="4" t="s">
        <v>14758</v>
      </c>
      <c r="Q2343" s="0" t="n">
        <f aca="false">LOOKUP(A2343,'budget_gross.tsv'!A$2:A$8468,'budget_gross.tsv'!B$2:B$8468)</f>
        <v>18000000</v>
      </c>
      <c r="R2343" s="0" t="n">
        <f aca="false">LOOKUP(A2343,'budget_gross.tsv'!A$2:A$8468,'budget_gross.tsv'!C$2:C$8468)</f>
        <v>2395410</v>
      </c>
      <c r="S2343" s="8" t="n">
        <f aca="false">R2343-Q2343</f>
        <v>-15604590</v>
      </c>
      <c r="T2343" s="8" t="n">
        <f aca="false">R2343/Q2343</f>
        <v>0.133078333333333</v>
      </c>
      <c r="U2343" s="9" t="n">
        <f aca="false">Q2343</f>
        <v>18000000</v>
      </c>
      <c r="V2343" s="9" t="n">
        <f aca="false">R2343</f>
        <v>2395410</v>
      </c>
      <c r="W2343" s="1" t="n">
        <f aca="false">R2343/Q2343</f>
        <v>0.133078333333333</v>
      </c>
      <c r="X2343" s="0" t="n">
        <v>1</v>
      </c>
    </row>
    <row r="2344" customFormat="false" ht="17" hidden="false" customHeight="false" outlineLevel="0" collapsed="false">
      <c r="A2344" s="4" t="s">
        <v>14759</v>
      </c>
      <c r="B2344" s="4" t="s">
        <v>14760</v>
      </c>
      <c r="C2344" s="4" t="s">
        <v>14761</v>
      </c>
      <c r="D2344" s="4" t="s">
        <v>9153</v>
      </c>
      <c r="E2344" s="4" t="n">
        <v>4.7</v>
      </c>
      <c r="F2344" s="4" t="n">
        <v>45</v>
      </c>
      <c r="G2344" s="4" t="s">
        <v>28</v>
      </c>
      <c r="H2344" s="4" t="s">
        <v>2273</v>
      </c>
      <c r="I2344" s="4" t="s">
        <v>14762</v>
      </c>
      <c r="J2344" s="6" t="n">
        <v>1597</v>
      </c>
      <c r="K2344" s="4" t="s">
        <v>14763</v>
      </c>
      <c r="L2344" s="7" t="n">
        <v>42846</v>
      </c>
      <c r="M2344" s="4" t="s">
        <v>249</v>
      </c>
      <c r="N2344" s="4" t="s">
        <v>1525</v>
      </c>
      <c r="O2344" s="4" t="s">
        <v>28</v>
      </c>
      <c r="P2344" s="4" t="s">
        <v>14764</v>
      </c>
      <c r="Q2344" s="0" t="n">
        <f aca="false">LOOKUP(A2344,'budget_gross.tsv'!A$2:A$8468,'budget_gross.tsv'!B$2:B$8468)</f>
        <v>12000000</v>
      </c>
      <c r="R2344" s="0" t="n">
        <f aca="false">LOOKUP(A2344,'budget_gross.tsv'!A$2:A$8468,'budget_gross.tsv'!C$2:C$8468)</f>
        <v>11274490</v>
      </c>
      <c r="S2344" s="8" t="n">
        <f aca="false">R2344-Q2344</f>
        <v>-725510</v>
      </c>
      <c r="T2344" s="8" t="n">
        <f aca="false">R2344/Q2344</f>
        <v>0.939540833333333</v>
      </c>
      <c r="U2344" s="9" t="n">
        <f aca="false">Q2344</f>
        <v>12000000</v>
      </c>
      <c r="V2344" s="9" t="n">
        <f aca="false">R2344</f>
        <v>11274490</v>
      </c>
      <c r="W2344" s="1" t="n">
        <f aca="false">R2344/Q2344</f>
        <v>0.939540833333333</v>
      </c>
      <c r="X2344" s="0" t="n">
        <v>1</v>
      </c>
    </row>
    <row r="2345" customFormat="false" ht="17" hidden="false" customHeight="false" outlineLevel="0" collapsed="false">
      <c r="A2345" s="4" t="s">
        <v>14765</v>
      </c>
      <c r="B2345" s="4" t="s">
        <v>14766</v>
      </c>
      <c r="C2345" s="4" t="s">
        <v>14767</v>
      </c>
      <c r="D2345" s="4" t="s">
        <v>9153</v>
      </c>
      <c r="E2345" s="4" t="n">
        <v>7.1</v>
      </c>
      <c r="F2345" s="4" t="n">
        <v>63</v>
      </c>
      <c r="G2345" s="7" t="n">
        <v>42934</v>
      </c>
      <c r="H2345" s="4" t="s">
        <v>12784</v>
      </c>
      <c r="I2345" s="4" t="s">
        <v>14768</v>
      </c>
      <c r="J2345" s="6" t="n">
        <v>6855</v>
      </c>
      <c r="K2345" s="4" t="s">
        <v>14769</v>
      </c>
      <c r="L2345" s="7" t="n">
        <v>42846</v>
      </c>
      <c r="M2345" s="4" t="s">
        <v>427</v>
      </c>
      <c r="N2345" s="4" t="s">
        <v>634</v>
      </c>
      <c r="O2345" s="4" t="s">
        <v>1585</v>
      </c>
      <c r="P2345" s="4" t="s">
        <v>14770</v>
      </c>
      <c r="Q2345" s="0" t="n">
        <f aca="false">LOOKUP(A2345,'budget_gross.tsv'!A$2:A$8468,'budget_gross.tsv'!B$2:B$8468)</f>
        <v>10000000</v>
      </c>
      <c r="R2345" s="0" t="n">
        <f aca="false">LOOKUP(A2345,'budget_gross.tsv'!A$2:A$8468,'budget_gross.tsv'!C$2:C$8468)</f>
        <v>1798472</v>
      </c>
      <c r="S2345" s="8" t="n">
        <f aca="false">R2345-Q2345</f>
        <v>-8201528</v>
      </c>
      <c r="T2345" s="8" t="n">
        <f aca="false">R2345/Q2345</f>
        <v>0.1798472</v>
      </c>
      <c r="U2345" s="9" t="n">
        <f aca="false">Q2345</f>
        <v>10000000</v>
      </c>
      <c r="V2345" s="9" t="n">
        <f aca="false">R2345</f>
        <v>1798472</v>
      </c>
      <c r="W2345" s="1" t="n">
        <f aca="false">R2345/Q2345</f>
        <v>0.1798472</v>
      </c>
      <c r="X2345" s="0" t="n">
        <v>1</v>
      </c>
    </row>
    <row r="2346" customFormat="false" ht="17" hidden="false" customHeight="false" outlineLevel="0" collapsed="false">
      <c r="A2346" s="4" t="s">
        <v>14771</v>
      </c>
      <c r="B2346" s="4" t="s">
        <v>14772</v>
      </c>
      <c r="C2346" s="4" t="s">
        <v>14773</v>
      </c>
      <c r="D2346" s="4" t="s">
        <v>9153</v>
      </c>
      <c r="E2346" s="4" t="n">
        <v>3.5</v>
      </c>
      <c r="F2346" s="4" t="n">
        <v>45</v>
      </c>
      <c r="G2346" s="4" t="s">
        <v>28</v>
      </c>
      <c r="H2346" s="4" t="s">
        <v>95</v>
      </c>
      <c r="I2346" s="4" t="s">
        <v>14774</v>
      </c>
      <c r="J2346" s="6" t="n">
        <v>7132</v>
      </c>
      <c r="K2346" s="4" t="s">
        <v>7196</v>
      </c>
      <c r="L2346" s="7" t="n">
        <v>42867</v>
      </c>
      <c r="M2346" s="4" t="s">
        <v>427</v>
      </c>
      <c r="N2346" s="4" t="s">
        <v>2070</v>
      </c>
      <c r="O2346" s="4" t="s">
        <v>28</v>
      </c>
      <c r="P2346" s="4" t="s">
        <v>14775</v>
      </c>
      <c r="Q2346" s="0" t="n">
        <f aca="false">LOOKUP(A2346,'budget_gross.tsv'!A$2:A$8468,'budget_gross.tsv'!B$2:B$8468)</f>
        <v>42000000</v>
      </c>
      <c r="R2346" s="0" t="n">
        <f aca="false">LOOKUP(A2346,'budget_gross.tsv'!A$2:A$8468,'budget_gross.tsv'!C$2:C$8468)</f>
        <v>45825314</v>
      </c>
      <c r="S2346" s="8" t="n">
        <f aca="false">R2346-Q2346</f>
        <v>3825314</v>
      </c>
      <c r="T2346" s="8" t="n">
        <f aca="false">R2346/Q2346</f>
        <v>1.0910789047619</v>
      </c>
      <c r="U2346" s="9" t="n">
        <f aca="false">Q2346</f>
        <v>42000000</v>
      </c>
      <c r="V2346" s="9" t="n">
        <f aca="false">R2346</f>
        <v>45825314</v>
      </c>
      <c r="W2346" s="1" t="n">
        <f aca="false">R2346/Q2346</f>
        <v>1.0910789047619</v>
      </c>
      <c r="X2346" s="0" t="n">
        <v>2</v>
      </c>
    </row>
    <row r="2347" customFormat="false" ht="17" hidden="false" customHeight="false" outlineLevel="0" collapsed="false">
      <c r="A2347" s="4" t="s">
        <v>14776</v>
      </c>
      <c r="B2347" s="4" t="s">
        <v>14777</v>
      </c>
      <c r="C2347" s="4" t="s">
        <v>14778</v>
      </c>
      <c r="D2347" s="4" t="s">
        <v>9153</v>
      </c>
      <c r="E2347" s="4" t="n">
        <v>6.8</v>
      </c>
      <c r="F2347" s="4" t="n">
        <v>65</v>
      </c>
      <c r="G2347" s="4" t="s">
        <v>28</v>
      </c>
      <c r="H2347" s="4" t="s">
        <v>95</v>
      </c>
      <c r="I2347" s="4" t="s">
        <v>14779</v>
      </c>
      <c r="J2347" s="6" t="n">
        <v>65719</v>
      </c>
      <c r="K2347" s="4" t="s">
        <v>5996</v>
      </c>
      <c r="L2347" s="7" t="n">
        <v>42874</v>
      </c>
      <c r="M2347" s="4" t="s">
        <v>972</v>
      </c>
      <c r="N2347" s="4" t="s">
        <v>7214</v>
      </c>
      <c r="O2347" s="4" t="s">
        <v>90</v>
      </c>
      <c r="P2347" s="4" t="s">
        <v>14780</v>
      </c>
      <c r="Q2347" s="0" t="n">
        <f aca="false">LOOKUP(A2347,'budget_gross.tsv'!A$2:A$8468,'budget_gross.tsv'!B$2:B$8468)</f>
        <v>97000000</v>
      </c>
      <c r="R2347" s="0" t="n">
        <f aca="false">LOOKUP(A2347,'budget_gross.tsv'!A$2:A$8468,'budget_gross.tsv'!C$2:C$8468)</f>
        <v>74243930</v>
      </c>
      <c r="S2347" s="8" t="n">
        <f aca="false">R2347-Q2347</f>
        <v>-22756070</v>
      </c>
      <c r="T2347" s="8" t="n">
        <f aca="false">R2347/Q2347</f>
        <v>0.765401340206186</v>
      </c>
      <c r="U2347" s="9" t="n">
        <f aca="false">Q2347</f>
        <v>97000000</v>
      </c>
      <c r="V2347" s="9" t="n">
        <f aca="false">R2347</f>
        <v>74243930</v>
      </c>
      <c r="W2347" s="1" t="n">
        <f aca="false">R2347/Q2347</f>
        <v>0.765401340206186</v>
      </c>
      <c r="X2347" s="0" t="n">
        <v>1</v>
      </c>
    </row>
    <row r="2348" customFormat="false" ht="17" hidden="false" customHeight="false" outlineLevel="0" collapsed="false">
      <c r="A2348" s="4" t="s">
        <v>14781</v>
      </c>
      <c r="B2348" s="4" t="s">
        <v>14782</v>
      </c>
      <c r="C2348" s="4" t="s">
        <v>14783</v>
      </c>
      <c r="D2348" s="4" t="s">
        <v>9153</v>
      </c>
      <c r="E2348" s="4" t="n">
        <v>5.6</v>
      </c>
      <c r="F2348" s="4" t="n">
        <v>38</v>
      </c>
      <c r="G2348" s="4" t="s">
        <v>28</v>
      </c>
      <c r="H2348" s="4" t="s">
        <v>194</v>
      </c>
      <c r="I2348" s="4" t="s">
        <v>14784</v>
      </c>
      <c r="J2348" s="6" t="n">
        <v>3828</v>
      </c>
      <c r="K2348" s="4" t="s">
        <v>5417</v>
      </c>
      <c r="L2348" s="7" t="n">
        <v>42880</v>
      </c>
      <c r="M2348" s="4" t="s">
        <v>1874</v>
      </c>
      <c r="N2348" s="4" t="s">
        <v>683</v>
      </c>
      <c r="O2348" s="4" t="s">
        <v>28</v>
      </c>
      <c r="P2348" s="4" t="s">
        <v>14785</v>
      </c>
      <c r="Q2348" s="0" t="n">
        <f aca="false">LOOKUP(A2348,'budget_gross.tsv'!A$2:A$8468,'budget_gross.tsv'!B$2:B$8468)</f>
        <v>69000000</v>
      </c>
      <c r="R2348" s="0" t="n">
        <f aca="false">LOOKUP(A2348,'budget_gross.tsv'!A$2:A$8468,'budget_gross.tsv'!C$2:C$8468)</f>
        <v>58060186</v>
      </c>
      <c r="S2348" s="8" t="n">
        <f aca="false">R2348-Q2348</f>
        <v>-10939814</v>
      </c>
      <c r="T2348" s="8" t="n">
        <f aca="false">R2348/Q2348</f>
        <v>0.841451971014493</v>
      </c>
      <c r="U2348" s="9" t="n">
        <f aca="false">Q2348</f>
        <v>69000000</v>
      </c>
      <c r="V2348" s="9" t="n">
        <f aca="false">R2348</f>
        <v>58060186</v>
      </c>
      <c r="W2348" s="1" t="n">
        <f aca="false">R2348/Q2348</f>
        <v>0.841451971014493</v>
      </c>
      <c r="X2348" s="0" t="n">
        <v>1</v>
      </c>
    </row>
    <row r="2349" customFormat="false" ht="17" hidden="false" customHeight="false" outlineLevel="0" collapsed="false">
      <c r="A2349" s="4" t="s">
        <v>14786</v>
      </c>
      <c r="B2349" s="4" t="s">
        <v>14787</v>
      </c>
      <c r="C2349" s="4" t="s">
        <v>14788</v>
      </c>
      <c r="D2349" s="4" t="s">
        <v>9153</v>
      </c>
      <c r="E2349" s="4" t="n">
        <v>7.6</v>
      </c>
      <c r="F2349" s="4" t="n">
        <v>89</v>
      </c>
      <c r="G2349" s="4" t="s">
        <v>28</v>
      </c>
      <c r="H2349" s="4" t="s">
        <v>13033</v>
      </c>
      <c r="I2349" s="4" t="s">
        <v>14789</v>
      </c>
      <c r="J2349" s="4" t="n">
        <v>364</v>
      </c>
      <c r="K2349" s="4" t="s">
        <v>14790</v>
      </c>
      <c r="L2349" s="7" t="n">
        <v>42895</v>
      </c>
      <c r="M2349" s="4" t="s">
        <v>42</v>
      </c>
      <c r="N2349" s="4" t="s">
        <v>4412</v>
      </c>
      <c r="O2349" s="4" t="s">
        <v>28</v>
      </c>
      <c r="P2349" s="4" t="s">
        <v>14791</v>
      </c>
      <c r="Q2349" s="0" t="n">
        <f aca="false">LOOKUP(A2349,'budget_gross.tsv'!A$2:A$8468,'budget_gross.tsv'!B$2:B$8468)</f>
        <v>5000000</v>
      </c>
      <c r="R2349" s="0" t="n">
        <f aca="false">LOOKUP(A2349,'budget_gross.tsv'!A$2:A$8468,'budget_gross.tsv'!C$2:C$8468)</f>
        <v>13778239</v>
      </c>
      <c r="S2349" s="8" t="n">
        <f aca="false">R2349-Q2349</f>
        <v>8778239</v>
      </c>
      <c r="T2349" s="8" t="n">
        <f aca="false">R2349/Q2349</f>
        <v>2.7556478</v>
      </c>
      <c r="U2349" s="9" t="n">
        <f aca="false">Q2349</f>
        <v>5000000</v>
      </c>
      <c r="V2349" s="9" t="n">
        <f aca="false">R2349</f>
        <v>13778239</v>
      </c>
      <c r="W2349" s="1" t="n">
        <f aca="false">R2349/Q2349</f>
        <v>2.7556478</v>
      </c>
      <c r="X2349" s="0" t="n">
        <v>3</v>
      </c>
    </row>
    <row r="2350" customFormat="false" ht="17" hidden="false" customHeight="false" outlineLevel="0" collapsed="false">
      <c r="A2350" s="4" t="s">
        <v>14792</v>
      </c>
      <c r="B2350" s="4" t="s">
        <v>14793</v>
      </c>
      <c r="C2350" s="4" t="s">
        <v>14794</v>
      </c>
      <c r="D2350" s="4" t="s">
        <v>9153</v>
      </c>
      <c r="E2350" s="4" t="n">
        <v>6.1</v>
      </c>
      <c r="F2350" s="4" t="n">
        <v>65</v>
      </c>
      <c r="G2350" s="4" t="s">
        <v>28</v>
      </c>
      <c r="H2350" s="4" t="s">
        <v>14795</v>
      </c>
      <c r="I2350" s="4" t="s">
        <v>14796</v>
      </c>
      <c r="J2350" s="4" t="n">
        <v>556</v>
      </c>
      <c r="K2350" s="4" t="s">
        <v>14797</v>
      </c>
      <c r="L2350" s="7" t="n">
        <v>42909</v>
      </c>
      <c r="M2350" s="4" t="s">
        <v>355</v>
      </c>
      <c r="N2350" s="4" t="s">
        <v>14798</v>
      </c>
      <c r="O2350" s="4" t="s">
        <v>1167</v>
      </c>
      <c r="P2350" s="4" t="s">
        <v>14799</v>
      </c>
      <c r="Q2350" s="0" t="n">
        <f aca="false">LOOKUP(A2350,'budget_gross.tsv'!A$2:A$8468,'budget_gross.tsv'!B$2:B$8468)</f>
        <v>6000000</v>
      </c>
      <c r="R2350" s="0" t="n">
        <f aca="false">LOOKUP(A2350,'budget_gross.tsv'!A$2:A$8468,'budget_gross.tsv'!C$2:C$8468)</f>
        <v>177680</v>
      </c>
      <c r="S2350" s="8" t="n">
        <f aca="false">R2350-Q2350</f>
        <v>-5822320</v>
      </c>
      <c r="T2350" s="8" t="n">
        <f aca="false">R2350/Q2350</f>
        <v>0.0296133333333333</v>
      </c>
      <c r="U2350" s="9" t="n">
        <f aca="false">Q2350</f>
        <v>6000000</v>
      </c>
      <c r="V2350" s="9" t="n">
        <f aca="false">R2350</f>
        <v>177680</v>
      </c>
      <c r="W2350" s="1" t="n">
        <f aca="false">R2350/Q2350</f>
        <v>0.0296133333333333</v>
      </c>
      <c r="X2350" s="0" t="n">
        <v>1</v>
      </c>
    </row>
    <row r="2351" customFormat="false" ht="17" hidden="false" customHeight="false" outlineLevel="0" collapsed="false">
      <c r="A2351" s="4" t="s">
        <v>14800</v>
      </c>
      <c r="B2351" s="4" t="s">
        <v>14801</v>
      </c>
      <c r="C2351" s="4" t="s">
        <v>14802</v>
      </c>
      <c r="D2351" s="4" t="s">
        <v>9153</v>
      </c>
      <c r="E2351" s="4" t="n">
        <v>7.5</v>
      </c>
      <c r="F2351" s="4" t="n">
        <v>76</v>
      </c>
      <c r="G2351" s="4" t="s">
        <v>28</v>
      </c>
      <c r="H2351" s="4" t="s">
        <v>1432</v>
      </c>
      <c r="I2351" s="4" t="s">
        <v>14803</v>
      </c>
      <c r="J2351" s="4" t="n">
        <v>439</v>
      </c>
      <c r="K2351" s="4" t="s">
        <v>9513</v>
      </c>
      <c r="L2351" s="7" t="n">
        <v>42916</v>
      </c>
      <c r="M2351" s="4" t="s">
        <v>272</v>
      </c>
      <c r="N2351" s="4" t="s">
        <v>12661</v>
      </c>
      <c r="O2351" s="4" t="s">
        <v>1585</v>
      </c>
      <c r="P2351" s="4" t="s">
        <v>14804</v>
      </c>
      <c r="Q2351" s="0" t="n">
        <f aca="false">LOOKUP(A2351,'budget_gross.tsv'!A$2:A$8468,'budget_gross.tsv'!B$2:B$8468)</f>
        <v>10500000</v>
      </c>
      <c r="R2351" s="0" t="n">
        <f aca="false">LOOKUP(A2351,'budget_gross.tsv'!A$2:A$8468,'budget_gross.tsv'!C$2:C$8468)</f>
        <v>10576669</v>
      </c>
      <c r="S2351" s="8" t="n">
        <f aca="false">R2351-Q2351</f>
        <v>76669</v>
      </c>
      <c r="T2351" s="8" t="n">
        <f aca="false">R2351/Q2351</f>
        <v>1.00730180952381</v>
      </c>
      <c r="U2351" s="9" t="n">
        <f aca="false">Q2351</f>
        <v>10500000</v>
      </c>
      <c r="V2351" s="9" t="n">
        <f aca="false">R2351</f>
        <v>10576669</v>
      </c>
      <c r="W2351" s="1" t="n">
        <f aca="false">R2351/Q2351</f>
        <v>1.00730180952381</v>
      </c>
      <c r="X2351" s="0" t="n">
        <v>2</v>
      </c>
    </row>
    <row r="2352" customFormat="false" ht="17" hidden="false" customHeight="false" outlineLevel="0" collapsed="false">
      <c r="A2352" s="4" t="s">
        <v>14805</v>
      </c>
      <c r="B2352" s="4" t="s">
        <v>14806</v>
      </c>
      <c r="C2352" s="4" t="s">
        <v>14807</v>
      </c>
      <c r="D2352" s="4" t="s">
        <v>9153</v>
      </c>
      <c r="E2352" s="4" t="s">
        <v>28</v>
      </c>
      <c r="F2352" s="4" t="s">
        <v>28</v>
      </c>
      <c r="G2352" s="4" t="s">
        <v>28</v>
      </c>
      <c r="H2352" s="4" t="s">
        <v>2273</v>
      </c>
      <c r="I2352" s="4" t="s">
        <v>14808</v>
      </c>
      <c r="J2352" s="4" t="s">
        <v>28</v>
      </c>
      <c r="K2352" s="4" t="s">
        <v>14809</v>
      </c>
      <c r="L2352" s="7" t="n">
        <v>42916</v>
      </c>
      <c r="M2352" s="4" t="s">
        <v>305</v>
      </c>
      <c r="N2352" s="4" t="s">
        <v>376</v>
      </c>
      <c r="O2352" s="4" t="s">
        <v>28</v>
      </c>
      <c r="P2352" s="4" t="s">
        <v>14810</v>
      </c>
      <c r="Q2352" s="0" t="n">
        <f aca="false">LOOKUP(A2352,'budget_gross.tsv'!A$2:A$8468,'budget_gross.tsv'!B$2:B$8468)</f>
        <v>40000000</v>
      </c>
      <c r="R2352" s="0" t="n">
        <f aca="false">LOOKUP(A2352,'budget_gross.tsv'!A$2:A$8468,'budget_gross.tsv'!C$2:C$8468)</f>
        <v>25481529</v>
      </c>
      <c r="S2352" s="8" t="n">
        <f aca="false">R2352-Q2352</f>
        <v>-14518471</v>
      </c>
      <c r="T2352" s="8" t="n">
        <f aca="false">R2352/Q2352</f>
        <v>0.637038225</v>
      </c>
      <c r="U2352" s="9" t="n">
        <f aca="false">Q2352</f>
        <v>40000000</v>
      </c>
      <c r="V2352" s="9" t="n">
        <f aca="false">R2352</f>
        <v>25481529</v>
      </c>
      <c r="W2352" s="1" t="n">
        <f aca="false">R2352/Q2352</f>
        <v>0.637038225</v>
      </c>
      <c r="X2352" s="0" t="n">
        <v>1</v>
      </c>
    </row>
    <row r="2353" customFormat="false" ht="17" hidden="false" customHeight="false" outlineLevel="0" collapsed="false">
      <c r="A2353" s="4" t="s">
        <v>14811</v>
      </c>
      <c r="B2353" s="4" t="s">
        <v>14812</v>
      </c>
      <c r="C2353" s="4" t="s">
        <v>14813</v>
      </c>
      <c r="D2353" s="4" t="s">
        <v>9153</v>
      </c>
      <c r="E2353" s="4" t="n">
        <v>7.7</v>
      </c>
      <c r="F2353" s="4" t="n">
        <v>89</v>
      </c>
      <c r="G2353" s="4" t="s">
        <v>28</v>
      </c>
      <c r="H2353" s="4" t="s">
        <v>28</v>
      </c>
      <c r="I2353" s="4" t="s">
        <v>14814</v>
      </c>
      <c r="J2353" s="4" t="n">
        <v>383</v>
      </c>
      <c r="K2353" s="4" t="s">
        <v>3839</v>
      </c>
      <c r="L2353" s="7" t="n">
        <v>42923</v>
      </c>
      <c r="M2353" s="4" t="s">
        <v>89</v>
      </c>
      <c r="N2353" s="4" t="s">
        <v>4081</v>
      </c>
      <c r="O2353" s="4" t="s">
        <v>28</v>
      </c>
      <c r="P2353" s="4" t="s">
        <v>14815</v>
      </c>
      <c r="Q2353" s="0" t="n">
        <f aca="false">LOOKUP(A2353,'budget_gross.tsv'!A$2:A$8468,'budget_gross.tsv'!B$2:B$8468)</f>
        <v>100000</v>
      </c>
      <c r="R2353" s="0" t="n">
        <f aca="false">LOOKUP(A2353,'budget_gross.tsv'!A$2:A$8468,'budget_gross.tsv'!C$2:C$8468)</f>
        <v>1566452</v>
      </c>
      <c r="S2353" s="8" t="n">
        <f aca="false">R2353-Q2353</f>
        <v>1466452</v>
      </c>
      <c r="T2353" s="8" t="n">
        <f aca="false">R2353/Q2353</f>
        <v>15.66452</v>
      </c>
      <c r="U2353" s="9" t="n">
        <f aca="false">Q2353</f>
        <v>100000</v>
      </c>
      <c r="V2353" s="9" t="n">
        <f aca="false">R2353</f>
        <v>1566452</v>
      </c>
      <c r="W2353" s="1" t="n">
        <f aca="false">R2353/Q2353</f>
        <v>15.66452</v>
      </c>
      <c r="X2353" s="0" t="n">
        <v>4</v>
      </c>
    </row>
    <row r="2354" customFormat="false" ht="17" hidden="false" customHeight="false" outlineLevel="0" collapsed="false">
      <c r="A2354" s="4" t="s">
        <v>14816</v>
      </c>
      <c r="B2354" s="4" t="s">
        <v>14817</v>
      </c>
      <c r="C2354" s="4" t="s">
        <v>14818</v>
      </c>
      <c r="D2354" s="4" t="s">
        <v>9153</v>
      </c>
      <c r="E2354" s="4" t="s">
        <v>28</v>
      </c>
      <c r="F2354" s="4" t="s">
        <v>28</v>
      </c>
      <c r="G2354" s="4" t="s">
        <v>28</v>
      </c>
      <c r="H2354" s="4" t="s">
        <v>86</v>
      </c>
      <c r="I2354" s="4" t="s">
        <v>14819</v>
      </c>
      <c r="J2354" s="4" t="s">
        <v>28</v>
      </c>
      <c r="K2354" s="4" t="s">
        <v>4374</v>
      </c>
      <c r="L2354" s="7" t="n">
        <v>42937</v>
      </c>
      <c r="M2354" s="4" t="s">
        <v>28</v>
      </c>
      <c r="N2354" s="4" t="s">
        <v>376</v>
      </c>
      <c r="O2354" s="4" t="s">
        <v>28</v>
      </c>
      <c r="P2354" s="4" t="s">
        <v>14820</v>
      </c>
      <c r="Q2354" s="0" t="n">
        <f aca="false">LOOKUP(A2354,'budget_gross.tsv'!A$2:A$8468,'budget_gross.tsv'!B$2:B$8468)</f>
        <v>19000000</v>
      </c>
      <c r="R2354" s="0" t="n">
        <f aca="false">LOOKUP(A2354,'budget_gross.tsv'!A$2:A$8468,'budget_gross.tsv'!C$2:C$8468)</f>
        <v>104053445</v>
      </c>
      <c r="S2354" s="8" t="n">
        <f aca="false">R2354-Q2354</f>
        <v>85053445</v>
      </c>
      <c r="T2354" s="8" t="n">
        <f aca="false">R2354/Q2354</f>
        <v>5.47649710526316</v>
      </c>
      <c r="U2354" s="9" t="n">
        <f aca="false">Q2354</f>
        <v>19000000</v>
      </c>
      <c r="V2354" s="9" t="n">
        <f aca="false">R2354</f>
        <v>104053445</v>
      </c>
      <c r="W2354" s="1" t="n">
        <f aca="false">R2354/Q2354</f>
        <v>5.47649710526316</v>
      </c>
      <c r="X2354" s="0" t="n">
        <v>4</v>
      </c>
    </row>
    <row r="2355" customFormat="false" ht="17" hidden="false" customHeight="false" outlineLevel="0" collapsed="false">
      <c r="A2355" s="4" t="s">
        <v>14821</v>
      </c>
      <c r="B2355" s="4" t="s">
        <v>14822</v>
      </c>
      <c r="C2355" s="4" t="s">
        <v>14823</v>
      </c>
      <c r="D2355" s="4" t="s">
        <v>9153</v>
      </c>
      <c r="E2355" s="4" t="n">
        <v>7.1</v>
      </c>
      <c r="F2355" s="4" t="n">
        <v>63</v>
      </c>
      <c r="G2355" s="4" t="s">
        <v>28</v>
      </c>
      <c r="H2355" s="4" t="s">
        <v>1432</v>
      </c>
      <c r="I2355" s="4" t="s">
        <v>14824</v>
      </c>
      <c r="J2355" s="6" t="n">
        <v>32314</v>
      </c>
      <c r="K2355" s="4" t="s">
        <v>14825</v>
      </c>
      <c r="L2355" s="7" t="n">
        <v>42944</v>
      </c>
      <c r="M2355" s="4" t="s">
        <v>831</v>
      </c>
      <c r="N2355" s="4" t="s">
        <v>4381</v>
      </c>
      <c r="O2355" s="4" t="s">
        <v>1637</v>
      </c>
      <c r="P2355" s="4" t="s">
        <v>14826</v>
      </c>
      <c r="Q2355" s="0" t="n">
        <f aca="false">LOOKUP(A2355,'budget_gross.tsv'!A$2:A$8468,'budget_gross.tsv'!B$2:B$8468)</f>
        <v>30000000</v>
      </c>
      <c r="R2355" s="0" t="n">
        <f aca="false">LOOKUP(A2355,'budget_gross.tsv'!A$2:A$8468,'budget_gross.tsv'!C$2:C$8468)</f>
        <v>47158045</v>
      </c>
      <c r="S2355" s="8" t="n">
        <f aca="false">R2355-Q2355</f>
        <v>17158045</v>
      </c>
      <c r="T2355" s="8" t="n">
        <f aca="false">R2355/Q2355</f>
        <v>1.57193483333333</v>
      </c>
      <c r="U2355" s="9" t="n">
        <f aca="false">Q2355</f>
        <v>30000000</v>
      </c>
      <c r="V2355" s="9" t="n">
        <f aca="false">R2355</f>
        <v>47158045</v>
      </c>
      <c r="W2355" s="1" t="n">
        <f aca="false">R2355/Q2355</f>
        <v>1.57193483333333</v>
      </c>
      <c r="X2355" s="0" t="n">
        <v>2</v>
      </c>
    </row>
    <row r="2356" customFormat="false" ht="17" hidden="false" customHeight="false" outlineLevel="0" collapsed="false">
      <c r="A2356" s="4" t="s">
        <v>14827</v>
      </c>
      <c r="B2356" s="4" t="s">
        <v>14828</v>
      </c>
      <c r="C2356" s="4" t="s">
        <v>14829</v>
      </c>
      <c r="D2356" s="4" t="s">
        <v>9153</v>
      </c>
      <c r="E2356" s="4" t="n">
        <v>6.1</v>
      </c>
      <c r="F2356" s="4" t="s">
        <v>28</v>
      </c>
      <c r="G2356" s="4" t="s">
        <v>28</v>
      </c>
      <c r="H2356" s="4" t="s">
        <v>14830</v>
      </c>
      <c r="I2356" s="4" t="s">
        <v>14831</v>
      </c>
      <c r="J2356" s="6" t="n">
        <v>2172</v>
      </c>
      <c r="K2356" s="4" t="s">
        <v>14832</v>
      </c>
      <c r="L2356" s="7" t="n">
        <v>42951</v>
      </c>
      <c r="M2356" s="4" t="s">
        <v>272</v>
      </c>
      <c r="N2356" s="4" t="s">
        <v>9241</v>
      </c>
      <c r="O2356" s="4" t="s">
        <v>28</v>
      </c>
      <c r="P2356" s="4" t="s">
        <v>14833</v>
      </c>
      <c r="Q2356" s="0" t="n">
        <f aca="false">LOOKUP(A2356,'budget_gross.tsv'!A$2:A$8468,'budget_gross.tsv'!B$2:B$8468)</f>
        <v>21000000</v>
      </c>
      <c r="R2356" s="0" t="n">
        <f aca="false">LOOKUP(A2356,'budget_gross.tsv'!A$2:A$8468,'budget_gross.tsv'!C$2:C$8468)</f>
        <v>24527158</v>
      </c>
      <c r="S2356" s="8" t="n">
        <f aca="false">R2356-Q2356</f>
        <v>3527158</v>
      </c>
      <c r="T2356" s="8" t="n">
        <f aca="false">R2356/Q2356</f>
        <v>1.1679599047619</v>
      </c>
      <c r="U2356" s="9" t="n">
        <f aca="false">Q2356</f>
        <v>21000000</v>
      </c>
      <c r="V2356" s="9" t="n">
        <f aca="false">R2356</f>
        <v>24527158</v>
      </c>
      <c r="W2356" s="1" t="n">
        <f aca="false">R2356/Q2356</f>
        <v>1.1679599047619</v>
      </c>
      <c r="X2356" s="0" t="n">
        <v>2</v>
      </c>
    </row>
    <row r="2357" customFormat="false" ht="17" hidden="false" customHeight="false" outlineLevel="0" collapsed="false">
      <c r="A2357" s="4" t="s">
        <v>14834</v>
      </c>
      <c r="B2357" s="4" t="s">
        <v>14835</v>
      </c>
      <c r="C2357" s="4" t="s">
        <v>14836</v>
      </c>
      <c r="D2357" s="4" t="s">
        <v>9153</v>
      </c>
      <c r="E2357" s="4" t="n">
        <v>7.5</v>
      </c>
      <c r="F2357" s="4" t="n">
        <v>73</v>
      </c>
      <c r="G2357" s="4" t="s">
        <v>28</v>
      </c>
      <c r="H2357" s="4" t="s">
        <v>28</v>
      </c>
      <c r="I2357" s="4" t="s">
        <v>14837</v>
      </c>
      <c r="J2357" s="4" t="n">
        <v>627</v>
      </c>
      <c r="K2357" s="4" t="s">
        <v>14838</v>
      </c>
      <c r="L2357" s="7" t="n">
        <v>42951</v>
      </c>
      <c r="M2357" s="4" t="s">
        <v>879</v>
      </c>
      <c r="N2357" s="4" t="s">
        <v>6055</v>
      </c>
      <c r="O2357" s="4" t="s">
        <v>1167</v>
      </c>
      <c r="P2357" s="4" t="s">
        <v>14839</v>
      </c>
      <c r="Q2357" s="0" t="n">
        <f aca="false">LOOKUP(A2357,'budget_gross.tsv'!A$2:A$8468,'budget_gross.tsv'!B$2:B$8468)</f>
        <v>11000000</v>
      </c>
      <c r="R2357" s="0" t="n">
        <f aca="false">LOOKUP(A2357,'budget_gross.tsv'!A$2:A$8468,'budget_gross.tsv'!C$2:C$8468)</f>
        <v>4089001</v>
      </c>
      <c r="S2357" s="8" t="n">
        <f aca="false">R2357-Q2357</f>
        <v>-6910999</v>
      </c>
      <c r="T2357" s="8" t="n">
        <f aca="false">R2357/Q2357</f>
        <v>0.371727363636364</v>
      </c>
      <c r="U2357" s="9" t="n">
        <f aca="false">Q2357</f>
        <v>11000000</v>
      </c>
      <c r="V2357" s="9" t="n">
        <f aca="false">R2357</f>
        <v>4089001</v>
      </c>
      <c r="W2357" s="1" t="n">
        <f aca="false">R2357/Q2357</f>
        <v>0.371727363636364</v>
      </c>
      <c r="X2357" s="0" t="n">
        <v>1</v>
      </c>
    </row>
    <row r="2358" customFormat="false" ht="17" hidden="false" customHeight="false" outlineLevel="0" collapsed="false">
      <c r="A2358" s="4" t="s">
        <v>14840</v>
      </c>
      <c r="B2358" s="4" t="s">
        <v>14841</v>
      </c>
      <c r="C2358" s="4" t="s">
        <v>14842</v>
      </c>
      <c r="D2358" s="4" t="s">
        <v>9153</v>
      </c>
      <c r="E2358" s="4" t="s">
        <v>28</v>
      </c>
      <c r="F2358" s="4" t="s">
        <v>28</v>
      </c>
      <c r="G2358" s="4" t="s">
        <v>28</v>
      </c>
      <c r="H2358" s="4" t="s">
        <v>2187</v>
      </c>
      <c r="I2358" s="4" t="s">
        <v>14843</v>
      </c>
      <c r="J2358" s="4" t="s">
        <v>28</v>
      </c>
      <c r="K2358" s="4" t="s">
        <v>8678</v>
      </c>
      <c r="L2358" s="7" t="n">
        <v>42958</v>
      </c>
      <c r="M2358" s="4" t="s">
        <v>347</v>
      </c>
      <c r="N2358" s="4" t="s">
        <v>1122</v>
      </c>
      <c r="O2358" s="4" t="s">
        <v>28</v>
      </c>
      <c r="P2358" s="4" t="s">
        <v>14844</v>
      </c>
      <c r="Q2358" s="0" t="n">
        <f aca="false">LOOKUP(A2358,'budget_gross.tsv'!A$2:A$8468,'budget_gross.tsv'!B$2:B$8468)</f>
        <v>15000000</v>
      </c>
      <c r="R2358" s="0" t="n">
        <f aca="false">LOOKUP(A2358,'budget_gross.tsv'!A$2:A$8468,'budget_gross.tsv'!C$2:C$8468)</f>
        <v>64156901</v>
      </c>
      <c r="S2358" s="8" t="n">
        <f aca="false">R2358-Q2358</f>
        <v>49156901</v>
      </c>
      <c r="T2358" s="8" t="n">
        <f aca="false">R2358/Q2358</f>
        <v>4.27712673333333</v>
      </c>
      <c r="U2358" s="9" t="n">
        <f aca="false">Q2358</f>
        <v>15000000</v>
      </c>
      <c r="V2358" s="9" t="n">
        <f aca="false">R2358</f>
        <v>64156901</v>
      </c>
      <c r="W2358" s="1" t="n">
        <f aca="false">R2358/Q2358</f>
        <v>4.27712673333333</v>
      </c>
      <c r="X2358" s="0" t="n">
        <v>4</v>
      </c>
    </row>
    <row r="2359" customFormat="false" ht="17" hidden="false" customHeight="false" outlineLevel="0" collapsed="false">
      <c r="A2359" s="4" t="s">
        <v>14845</v>
      </c>
      <c r="B2359" s="4" t="s">
        <v>14846</v>
      </c>
      <c r="C2359" s="4" t="s">
        <v>14847</v>
      </c>
      <c r="D2359" s="4" t="s">
        <v>9153</v>
      </c>
      <c r="E2359" s="4" t="s">
        <v>28</v>
      </c>
      <c r="F2359" s="4" t="s">
        <v>28</v>
      </c>
      <c r="G2359" s="4" t="s">
        <v>28</v>
      </c>
      <c r="H2359" s="4" t="s">
        <v>12550</v>
      </c>
      <c r="I2359" s="4" t="s">
        <v>14848</v>
      </c>
      <c r="J2359" s="4" t="s">
        <v>28</v>
      </c>
      <c r="K2359" s="4" t="s">
        <v>7934</v>
      </c>
      <c r="L2359" s="7" t="n">
        <v>42965</v>
      </c>
      <c r="M2359" s="4" t="s">
        <v>1652</v>
      </c>
      <c r="N2359" s="4" t="s">
        <v>2070</v>
      </c>
      <c r="O2359" s="4" t="s">
        <v>28</v>
      </c>
      <c r="P2359" s="4" t="s">
        <v>14849</v>
      </c>
      <c r="Q2359" s="0" t="n">
        <f aca="false">LOOKUP(A2359,'budget_gross.tsv'!A$2:A$8468,'budget_gross.tsv'!B$2:B$8468)</f>
        <v>30000000</v>
      </c>
      <c r="R2359" s="0" t="n">
        <f aca="false">LOOKUP(A2359,'budget_gross.tsv'!A$2:A$8468,'budget_gross.tsv'!C$2:C$8468)</f>
        <v>21384504</v>
      </c>
      <c r="S2359" s="8" t="n">
        <f aca="false">R2359-Q2359</f>
        <v>-8615496</v>
      </c>
      <c r="T2359" s="8" t="n">
        <f aca="false">R2359/Q2359</f>
        <v>0.7128168</v>
      </c>
      <c r="U2359" s="9" t="n">
        <f aca="false">Q2359</f>
        <v>30000000</v>
      </c>
      <c r="V2359" s="9" t="n">
        <f aca="false">R2359</f>
        <v>21384504</v>
      </c>
      <c r="W2359" s="1" t="n">
        <f aca="false">R2359/Q2359</f>
        <v>0.7128168</v>
      </c>
      <c r="X2359" s="0" t="n">
        <v>1</v>
      </c>
    </row>
    <row r="2360" customFormat="false" ht="15" hidden="false" customHeight="false" outlineLevel="0" collapsed="false">
      <c r="A2360" s="0" t="s">
        <v>14850</v>
      </c>
      <c r="B2360" s="0" t="s">
        <v>14851</v>
      </c>
      <c r="C2360" s="0" t="s">
        <v>14852</v>
      </c>
      <c r="D2360" s="0" t="s">
        <v>14853</v>
      </c>
      <c r="E2360" s="0" t="n">
        <v>7</v>
      </c>
      <c r="F2360" s="0" t="n">
        <v>47</v>
      </c>
      <c r="G2360" s="0" t="s">
        <v>28</v>
      </c>
      <c r="H2360" s="0" t="s">
        <v>14854</v>
      </c>
      <c r="I2360" s="0" t="s">
        <v>14855</v>
      </c>
      <c r="J2360" s="0" t="n">
        <v>711</v>
      </c>
      <c r="K2360" s="0" t="s">
        <v>14856</v>
      </c>
      <c r="L2360" s="5" t="n">
        <v>39905</v>
      </c>
      <c r="M2360" s="0" t="s">
        <v>305</v>
      </c>
      <c r="N2360" s="0" t="s">
        <v>446</v>
      </c>
      <c r="O2360" s="0" t="s">
        <v>2071</v>
      </c>
      <c r="P2360" s="0" t="s">
        <v>14857</v>
      </c>
      <c r="Q2360" s="0" t="n">
        <f aca="false">LOOKUP(A2360,'budget_gross.tsv'!A$2:A$8468,'budget_gross.tsv'!B$2:B$8468)</f>
        <v>1700000</v>
      </c>
      <c r="R2360" s="0" t="n">
        <f aca="false">LOOKUP(A2360,'budget_gross.tsv'!A$2:A$8468,'budget_gross.tsv'!C$2:C$8468)</f>
        <v>401538</v>
      </c>
      <c r="S2360" s="1" t="n">
        <f aca="false">R2360-Q2360</f>
        <v>-1298462</v>
      </c>
      <c r="T2360" s="2" t="n">
        <f aca="false">Q2360 * 1.14</f>
        <v>1938000</v>
      </c>
      <c r="U2360" s="2" t="n">
        <f aca="false">R2360 * 1.14</f>
        <v>457753.32</v>
      </c>
      <c r="V2360" s="2" t="n">
        <f aca="false">S2360 * 1.14</f>
        <v>-1480246.68</v>
      </c>
      <c r="W2360" s="1" t="n">
        <f aca="false">R2360/Q2360</f>
        <v>0.236198823529412</v>
      </c>
      <c r="X2360" s="3" t="n">
        <v>1</v>
      </c>
    </row>
    <row r="2361" customFormat="false" ht="15" hidden="false" customHeight="false" outlineLevel="0" collapsed="false">
      <c r="A2361" s="0" t="s">
        <v>14858</v>
      </c>
      <c r="B2361" s="0" t="s">
        <v>14859</v>
      </c>
      <c r="C2361" s="0" t="s">
        <v>14860</v>
      </c>
      <c r="D2361" s="0" t="s">
        <v>14861</v>
      </c>
      <c r="E2361" s="0" t="n">
        <v>6.7</v>
      </c>
      <c r="F2361" s="0" t="s">
        <v>28</v>
      </c>
      <c r="G2361" s="5" t="n">
        <v>35725</v>
      </c>
      <c r="H2361" s="0" t="s">
        <v>8475</v>
      </c>
      <c r="I2361" s="0" t="s">
        <v>14862</v>
      </c>
      <c r="J2361" s="6" t="n">
        <v>4955</v>
      </c>
      <c r="K2361" s="0" t="s">
        <v>14863</v>
      </c>
      <c r="L2361" s="5" t="n">
        <v>35559</v>
      </c>
      <c r="M2361" s="0" t="s">
        <v>258</v>
      </c>
      <c r="N2361" s="0" t="s">
        <v>356</v>
      </c>
      <c r="O2361" s="0" t="s">
        <v>781</v>
      </c>
      <c r="P2361" s="0" t="s">
        <v>14864</v>
      </c>
      <c r="Q2361" s="0" t="n">
        <f aca="false">LOOKUP(A2361,'budget_gross.tsv'!A$2:A$8468,'budget_gross.tsv'!B$2:B$8468)</f>
        <v>3300000</v>
      </c>
      <c r="R2361" s="0" t="n">
        <f aca="false">LOOKUP(A2361,'budget_gross.tsv'!A$2:A$8468,'budget_gross.tsv'!C$2:C$8468)</f>
        <v>74188</v>
      </c>
      <c r="S2361" s="1" t="n">
        <f aca="false">R2361-Q2361</f>
        <v>-3225812</v>
      </c>
      <c r="T2361" s="2" t="n">
        <f aca="false">Q2361 * 1.53</f>
        <v>5049000</v>
      </c>
      <c r="U2361" s="2" t="n">
        <f aca="false">R2361 * 1.53</f>
        <v>113507.64</v>
      </c>
      <c r="V2361" s="2" t="n">
        <f aca="false">S2361 * 1.53</f>
        <v>-4935492.36</v>
      </c>
      <c r="W2361" s="1" t="n">
        <f aca="false">R2361/Q2361</f>
        <v>0.0224812121212121</v>
      </c>
      <c r="X2361" s="3" t="n">
        <v>1</v>
      </c>
    </row>
    <row r="2362" customFormat="false" ht="15" hidden="false" customHeight="false" outlineLevel="0" collapsed="false">
      <c r="A2362" s="0" t="s">
        <v>14865</v>
      </c>
      <c r="B2362" s="0" t="s">
        <v>14866</v>
      </c>
      <c r="C2362" s="0" t="s">
        <v>14867</v>
      </c>
      <c r="D2362" s="0" t="s">
        <v>14861</v>
      </c>
      <c r="E2362" s="0" t="n">
        <v>7</v>
      </c>
      <c r="F2362" s="0" t="n">
        <v>82</v>
      </c>
      <c r="G2362" s="5" t="n">
        <v>39350</v>
      </c>
      <c r="H2362" s="0" t="s">
        <v>14868</v>
      </c>
      <c r="I2362" s="0" t="s">
        <v>14869</v>
      </c>
      <c r="J2362" s="6" t="n">
        <v>3922</v>
      </c>
      <c r="K2362" s="0" t="s">
        <v>14870</v>
      </c>
      <c r="L2362" s="5" t="n">
        <v>38897</v>
      </c>
      <c r="M2362" s="0" t="s">
        <v>427</v>
      </c>
      <c r="N2362" s="0" t="s">
        <v>33</v>
      </c>
      <c r="O2362" s="0" t="s">
        <v>14871</v>
      </c>
      <c r="P2362" s="0" t="s">
        <v>14872</v>
      </c>
      <c r="Q2362" s="0" t="n">
        <f aca="false">LOOKUP(A2362,'budget_gross.tsv'!A$2:A$8468,'budget_gross.tsv'!B$2:B$8468)</f>
        <v>2200000</v>
      </c>
      <c r="R2362" s="0" t="n">
        <f aca="false">LOOKUP(A2362,'budget_gross.tsv'!A$2:A$8468,'budget_gross.tsv'!C$2:C$8468)</f>
        <v>277991</v>
      </c>
      <c r="S2362" s="1" t="n">
        <f aca="false">R2362-Q2362</f>
        <v>-1922009</v>
      </c>
      <c r="T2362" s="2" t="n">
        <f aca="false">Q2362 * 1.22</f>
        <v>2684000</v>
      </c>
      <c r="U2362" s="2" t="n">
        <f aca="false">R2362 * 1.22</f>
        <v>339149.02</v>
      </c>
      <c r="V2362" s="2" t="n">
        <f aca="false">S2362 * 1.22</f>
        <v>-2344850.98</v>
      </c>
      <c r="W2362" s="1" t="n">
        <f aca="false">R2362/Q2362</f>
        <v>0.126359545454545</v>
      </c>
      <c r="X2362" s="3" t="n">
        <v>1</v>
      </c>
    </row>
    <row r="2363" customFormat="false" ht="15" hidden="false" customHeight="false" outlineLevel="0" collapsed="false">
      <c r="A2363" s="0" t="s">
        <v>14873</v>
      </c>
      <c r="B2363" s="0" t="s">
        <v>14874</v>
      </c>
      <c r="C2363" s="0" t="s">
        <v>14875</v>
      </c>
      <c r="D2363" s="0" t="s">
        <v>14861</v>
      </c>
      <c r="E2363" s="0" t="n">
        <v>7.1</v>
      </c>
      <c r="F2363" s="0" t="n">
        <v>79</v>
      </c>
      <c r="G2363" s="5" t="n">
        <v>39518</v>
      </c>
      <c r="H2363" s="0" t="s">
        <v>14868</v>
      </c>
      <c r="I2363" s="0" t="s">
        <v>14876</v>
      </c>
      <c r="J2363" s="6" t="n">
        <v>2132</v>
      </c>
      <c r="K2363" s="0" t="s">
        <v>14877</v>
      </c>
      <c r="L2363" s="5" t="n">
        <v>39190</v>
      </c>
      <c r="M2363" s="0" t="s">
        <v>1175</v>
      </c>
      <c r="N2363" s="0" t="s">
        <v>394</v>
      </c>
      <c r="O2363" s="0" t="s">
        <v>90</v>
      </c>
      <c r="P2363" s="0" t="s">
        <v>14878</v>
      </c>
      <c r="Q2363" s="0" t="n">
        <f aca="false">LOOKUP(A2363,'budget_gross.tsv'!A$2:A$8468,'budget_gross.tsv'!B$2:B$8468)</f>
        <v>2500000</v>
      </c>
      <c r="R2363" s="0" t="n">
        <f aca="false">LOOKUP(A2363,'budget_gross.tsv'!A$2:A$8468,'budget_gross.tsv'!C$2:C$8468)</f>
        <v>62707</v>
      </c>
      <c r="S2363" s="1" t="n">
        <f aca="false">R2363-Q2363</f>
        <v>-2437293</v>
      </c>
      <c r="T2363" s="2" t="n">
        <f aca="false">Q2363 * 1.18</f>
        <v>2950000</v>
      </c>
      <c r="U2363" s="2" t="n">
        <f aca="false">R2363 * 1.18</f>
        <v>73994.26</v>
      </c>
      <c r="V2363" s="2" t="n">
        <f aca="false">S2363 * 1.18</f>
        <v>-2876005.74</v>
      </c>
      <c r="W2363" s="1" t="n">
        <f aca="false">R2363/Q2363</f>
        <v>0.0250828</v>
      </c>
      <c r="X2363" s="3" t="n">
        <v>1</v>
      </c>
    </row>
    <row r="2364" customFormat="false" ht="15" hidden="false" customHeight="false" outlineLevel="0" collapsed="false">
      <c r="A2364" s="0" t="s">
        <v>14879</v>
      </c>
      <c r="B2364" s="0" t="s">
        <v>14880</v>
      </c>
      <c r="C2364" s="0" t="s">
        <v>14881</v>
      </c>
      <c r="D2364" s="0" t="s">
        <v>14861</v>
      </c>
      <c r="E2364" s="0" t="n">
        <v>6.8</v>
      </c>
      <c r="F2364" s="0" t="s">
        <v>28</v>
      </c>
      <c r="G2364" s="5" t="n">
        <v>39692</v>
      </c>
      <c r="H2364" s="0" t="s">
        <v>1457</v>
      </c>
      <c r="I2364" s="0" t="s">
        <v>14882</v>
      </c>
      <c r="J2364" s="6" t="n">
        <v>4141</v>
      </c>
      <c r="K2364" s="0" t="s">
        <v>2989</v>
      </c>
      <c r="L2364" s="5" t="n">
        <v>39465</v>
      </c>
      <c r="M2364" s="0" t="s">
        <v>840</v>
      </c>
      <c r="N2364" s="0" t="s">
        <v>11905</v>
      </c>
      <c r="O2364" s="0" t="s">
        <v>14883</v>
      </c>
      <c r="P2364" s="0" t="s">
        <v>14884</v>
      </c>
      <c r="Q2364" s="0" t="n">
        <f aca="false">LOOKUP(A2364,'budget_gross.tsv'!A$2:A$8468,'budget_gross.tsv'!B$2:B$8468)</f>
        <v>2500000</v>
      </c>
      <c r="R2364" s="0" t="n">
        <f aca="false">LOOKUP(A2364,'budget_gross.tsv'!A$2:A$8468,'budget_gross.tsv'!C$2:C$8468)</f>
        <v>101299</v>
      </c>
      <c r="S2364" s="1" t="n">
        <f aca="false">R2364-Q2364</f>
        <v>-2398701</v>
      </c>
      <c r="T2364" s="2" t="n">
        <f aca="false">Q2364 * 1.14</f>
        <v>2850000</v>
      </c>
      <c r="U2364" s="2" t="n">
        <f aca="false">R2364 * 1.14</f>
        <v>115480.86</v>
      </c>
      <c r="V2364" s="2" t="n">
        <f aca="false">S2364 * 1.14</f>
        <v>-2734519.14</v>
      </c>
      <c r="W2364" s="1" t="n">
        <f aca="false">R2364/Q2364</f>
        <v>0.0405196</v>
      </c>
      <c r="X2364" s="3" t="n">
        <v>1</v>
      </c>
    </row>
    <row r="2365" customFormat="false" ht="15" hidden="false" customHeight="false" outlineLevel="0" collapsed="false">
      <c r="A2365" s="0" t="s">
        <v>14885</v>
      </c>
      <c r="B2365" s="0" t="s">
        <v>14886</v>
      </c>
      <c r="C2365" s="0" t="s">
        <v>14887</v>
      </c>
      <c r="D2365" s="0" t="s">
        <v>14861</v>
      </c>
      <c r="E2365" s="0" t="n">
        <v>5.5</v>
      </c>
      <c r="F2365" s="0" t="s">
        <v>28</v>
      </c>
      <c r="G2365" s="5" t="n">
        <v>39686</v>
      </c>
      <c r="H2365" s="0" t="s">
        <v>14888</v>
      </c>
      <c r="I2365" s="0" t="s">
        <v>14889</v>
      </c>
      <c r="J2365" s="0" t="n">
        <v>769</v>
      </c>
      <c r="K2365" s="0" t="s">
        <v>14890</v>
      </c>
      <c r="L2365" s="5" t="n">
        <v>39535</v>
      </c>
      <c r="M2365" s="0" t="s">
        <v>89</v>
      </c>
      <c r="N2365" s="0" t="s">
        <v>428</v>
      </c>
      <c r="O2365" s="0" t="s">
        <v>10335</v>
      </c>
      <c r="P2365" s="0" t="s">
        <v>14891</v>
      </c>
      <c r="Q2365" s="0" t="n">
        <f aca="false">LOOKUP(A2365,'budget_gross.tsv'!A$2:A$8468,'budget_gross.tsv'!B$2:B$8468)</f>
        <v>125000</v>
      </c>
      <c r="R2365" s="0" t="n">
        <f aca="false">LOOKUP(A2365,'budget_gross.tsv'!A$2:A$8468,'budget_gross.tsv'!C$2:C$8468)</f>
        <v>72348</v>
      </c>
      <c r="S2365" s="1" t="n">
        <f aca="false">R2365-Q2365</f>
        <v>-52652</v>
      </c>
      <c r="T2365" s="2" t="n">
        <f aca="false">Q2365 * 1.14</f>
        <v>142500</v>
      </c>
      <c r="U2365" s="2" t="n">
        <f aca="false">R2365 * 1.14</f>
        <v>82476.72</v>
      </c>
      <c r="V2365" s="2" t="n">
        <f aca="false">S2365 * 1.14</f>
        <v>-60023.28</v>
      </c>
      <c r="W2365" s="1" t="n">
        <f aca="false">R2365/Q2365</f>
        <v>0.578784</v>
      </c>
      <c r="X2365" s="3" t="n">
        <v>1</v>
      </c>
    </row>
    <row r="2366" customFormat="false" ht="15" hidden="false" customHeight="false" outlineLevel="0" collapsed="false">
      <c r="A2366" s="0" t="s">
        <v>14892</v>
      </c>
      <c r="B2366" s="0" t="s">
        <v>14893</v>
      </c>
      <c r="C2366" s="0" t="s">
        <v>14894</v>
      </c>
      <c r="D2366" s="0" t="s">
        <v>14861</v>
      </c>
      <c r="E2366" s="0" t="n">
        <v>6.5</v>
      </c>
      <c r="F2366" s="0" t="s">
        <v>28</v>
      </c>
      <c r="G2366" s="5" t="n">
        <v>39812</v>
      </c>
      <c r="H2366" s="0" t="s">
        <v>400</v>
      </c>
      <c r="I2366" s="0" t="s">
        <v>14895</v>
      </c>
      <c r="J2366" s="6" t="n">
        <v>11673</v>
      </c>
      <c r="K2366" s="0" t="s">
        <v>14896</v>
      </c>
      <c r="L2366" s="5" t="n">
        <v>39766</v>
      </c>
      <c r="M2366" s="0" t="s">
        <v>411</v>
      </c>
      <c r="N2366" s="0" t="s">
        <v>437</v>
      </c>
      <c r="O2366" s="0" t="s">
        <v>4247</v>
      </c>
      <c r="P2366" s="0" t="s">
        <v>14897</v>
      </c>
      <c r="Q2366" s="0" t="n">
        <f aca="false">LOOKUP(A2366,'budget_gross.tsv'!A$2:A$8468,'budget_gross.tsv'!B$2:B$8468)</f>
        <v>5000000</v>
      </c>
      <c r="R2366" s="0" t="n">
        <f aca="false">LOOKUP(A2366,'budget_gross.tsv'!A$2:A$8468,'budget_gross.tsv'!C$2:C$8468)</f>
        <v>1235028</v>
      </c>
      <c r="S2366" s="1" t="n">
        <f aca="false">R2366-Q2366</f>
        <v>-3764972</v>
      </c>
      <c r="T2366" s="2" t="n">
        <f aca="false">Q2366 * 1.14</f>
        <v>5700000</v>
      </c>
      <c r="U2366" s="2" t="n">
        <f aca="false">R2366 * 1.14</f>
        <v>1407931.92</v>
      </c>
      <c r="V2366" s="2" t="n">
        <f aca="false">S2366 * 1.14</f>
        <v>-4292068.08</v>
      </c>
      <c r="W2366" s="1" t="n">
        <f aca="false">R2366/Q2366</f>
        <v>0.2470056</v>
      </c>
      <c r="X2366" s="3" t="n">
        <v>1</v>
      </c>
    </row>
    <row r="2367" customFormat="false" ht="15" hidden="false" customHeight="false" outlineLevel="0" collapsed="false">
      <c r="A2367" s="0" t="s">
        <v>14898</v>
      </c>
      <c r="B2367" s="0" t="s">
        <v>14899</v>
      </c>
      <c r="C2367" s="0" t="s">
        <v>14900</v>
      </c>
      <c r="D2367" s="0" t="s">
        <v>14861</v>
      </c>
      <c r="E2367" s="0" t="n">
        <v>7.4</v>
      </c>
      <c r="F2367" s="0" t="n">
        <v>83</v>
      </c>
      <c r="G2367" s="5" t="n">
        <v>40050</v>
      </c>
      <c r="H2367" s="0" t="s">
        <v>416</v>
      </c>
      <c r="I2367" s="0" t="s">
        <v>14901</v>
      </c>
      <c r="J2367" s="6" t="n">
        <v>1739</v>
      </c>
      <c r="K2367" s="0" t="s">
        <v>14902</v>
      </c>
      <c r="L2367" s="5" t="n">
        <v>39787</v>
      </c>
      <c r="M2367" s="0" t="s">
        <v>98</v>
      </c>
      <c r="N2367" s="0" t="s">
        <v>289</v>
      </c>
      <c r="O2367" s="0" t="s">
        <v>2155</v>
      </c>
      <c r="P2367" s="0" t="s">
        <v>14903</v>
      </c>
      <c r="Q2367" s="0" t="n">
        <f aca="false">LOOKUP(A2367,'budget_gross.tsv'!A$2:A$8468,'budget_gross.tsv'!B$2:B$8468)</f>
        <v>900000</v>
      </c>
      <c r="R2367" s="0" t="n">
        <f aca="false">LOOKUP(A2367,'budget_gross.tsv'!A$2:A$8468,'budget_gross.tsv'!C$2:C$8468)</f>
        <v>519981</v>
      </c>
      <c r="S2367" s="1" t="n">
        <f aca="false">R2367-Q2367</f>
        <v>-380019</v>
      </c>
      <c r="T2367" s="2" t="n">
        <f aca="false">Q2367 * 1.14</f>
        <v>1026000</v>
      </c>
      <c r="U2367" s="2" t="n">
        <f aca="false">R2367 * 1.14</f>
        <v>592778.34</v>
      </c>
      <c r="V2367" s="2" t="n">
        <f aca="false">S2367 * 1.14</f>
        <v>-433221.66</v>
      </c>
      <c r="W2367" s="1" t="n">
        <f aca="false">R2367/Q2367</f>
        <v>0.577756666666667</v>
      </c>
      <c r="X2367" s="3" t="n">
        <v>1</v>
      </c>
    </row>
    <row r="2368" customFormat="false" ht="15" hidden="false" customHeight="false" outlineLevel="0" collapsed="false">
      <c r="A2368" s="0" t="s">
        <v>14904</v>
      </c>
      <c r="B2368" s="0" t="s">
        <v>14905</v>
      </c>
      <c r="C2368" s="0" t="s">
        <v>14906</v>
      </c>
      <c r="D2368" s="0" t="s">
        <v>14861</v>
      </c>
      <c r="E2368" s="0" t="n">
        <v>8.5</v>
      </c>
      <c r="F2368" s="0" t="n">
        <v>76</v>
      </c>
      <c r="G2368" s="0" t="s">
        <v>28</v>
      </c>
      <c r="H2368" s="0" t="s">
        <v>28</v>
      </c>
      <c r="I2368" s="0" t="s">
        <v>14907</v>
      </c>
      <c r="J2368" s="0" t="n">
        <v>988</v>
      </c>
      <c r="K2368" s="0" t="s">
        <v>14908</v>
      </c>
      <c r="L2368" s="5" t="n">
        <v>40161</v>
      </c>
      <c r="M2368" s="0" t="s">
        <v>403</v>
      </c>
      <c r="N2368" s="0" t="s">
        <v>289</v>
      </c>
      <c r="O2368" s="0" t="s">
        <v>117</v>
      </c>
      <c r="P2368" s="0" t="s">
        <v>14909</v>
      </c>
      <c r="Q2368" s="0" t="n">
        <f aca="false">LOOKUP(A2368,'budget_gross.tsv'!A$2:A$8468,'budget_gross.tsv'!B$2:B$8468)</f>
        <v>2000000</v>
      </c>
      <c r="R2368" s="0" t="n">
        <f aca="false">LOOKUP(A2368,'budget_gross.tsv'!A$2:A$8468,'budget_gross.tsv'!C$2:C$8468)</f>
        <v>32208</v>
      </c>
      <c r="S2368" s="1" t="n">
        <f aca="false">R2368-Q2368</f>
        <v>-1967792</v>
      </c>
      <c r="T2368" s="2" t="n">
        <f aca="false">Q2368 * 1.14</f>
        <v>2280000</v>
      </c>
      <c r="U2368" s="2" t="n">
        <f aca="false">R2368 * 1.14</f>
        <v>36717.12</v>
      </c>
      <c r="V2368" s="2" t="n">
        <f aca="false">S2368 * 1.14</f>
        <v>-2243282.88</v>
      </c>
      <c r="W2368" s="1" t="n">
        <f aca="false">R2368/Q2368</f>
        <v>0.016104</v>
      </c>
      <c r="X2368" s="3" t="n">
        <v>1</v>
      </c>
    </row>
    <row r="2369" customFormat="false" ht="15" hidden="false" customHeight="false" outlineLevel="0" collapsed="false">
      <c r="A2369" s="0" t="s">
        <v>14910</v>
      </c>
      <c r="B2369" s="0" t="s">
        <v>14911</v>
      </c>
      <c r="C2369" s="0" t="s">
        <v>14912</v>
      </c>
      <c r="D2369" s="0" t="s">
        <v>14861</v>
      </c>
      <c r="E2369" s="0" t="n">
        <v>5.1</v>
      </c>
      <c r="F2369" s="0" t="n">
        <v>47</v>
      </c>
      <c r="G2369" s="5" t="n">
        <v>40680</v>
      </c>
      <c r="H2369" s="0" t="s">
        <v>14913</v>
      </c>
      <c r="I2369" s="0" t="s">
        <v>14914</v>
      </c>
      <c r="J2369" s="0" t="n">
        <v>618</v>
      </c>
      <c r="K2369" s="0" t="s">
        <v>14915</v>
      </c>
      <c r="L2369" s="5" t="n">
        <v>40292</v>
      </c>
      <c r="M2369" s="0" t="s">
        <v>214</v>
      </c>
      <c r="N2369" s="0" t="s">
        <v>394</v>
      </c>
      <c r="O2369" s="0" t="s">
        <v>1167</v>
      </c>
      <c r="P2369" s="0" t="s">
        <v>14916</v>
      </c>
      <c r="Q2369" s="0" t="n">
        <f aca="false">LOOKUP(A2369,'budget_gross.tsv'!A$2:A$8468,'budget_gross.tsv'!B$2:B$8468)</f>
        <v>5000000</v>
      </c>
      <c r="R2369" s="0" t="n">
        <f aca="false">LOOKUP(A2369,'budget_gross.tsv'!A$2:A$8468,'budget_gross.tsv'!C$2:C$8468)</f>
        <v>20202</v>
      </c>
      <c r="S2369" s="1" t="n">
        <f aca="false">R2369-Q2369</f>
        <v>-4979798</v>
      </c>
      <c r="T2369" s="2" t="n">
        <f aca="false">Q2369 * 1.12</f>
        <v>5600000</v>
      </c>
      <c r="U2369" s="2" t="n">
        <f aca="false">R2369 * 1.12</f>
        <v>22626.24</v>
      </c>
      <c r="V2369" s="2" t="n">
        <f aca="false">S2369 * 1.12</f>
        <v>-5577373.76</v>
      </c>
      <c r="W2369" s="1" t="n">
        <f aca="false">R2369/Q2369</f>
        <v>0.0040404</v>
      </c>
      <c r="X2369" s="3" t="n">
        <v>1</v>
      </c>
    </row>
    <row r="2370" customFormat="false" ht="15" hidden="false" customHeight="false" outlineLevel="0" collapsed="false">
      <c r="A2370" s="0" t="s">
        <v>14917</v>
      </c>
      <c r="B2370" s="0" t="s">
        <v>14918</v>
      </c>
      <c r="C2370" s="0" t="s">
        <v>14919</v>
      </c>
      <c r="D2370" s="0" t="s">
        <v>14861</v>
      </c>
      <c r="E2370" s="0" t="n">
        <v>7.8</v>
      </c>
      <c r="F2370" s="0" t="n">
        <v>87</v>
      </c>
      <c r="G2370" s="5" t="n">
        <v>40778</v>
      </c>
      <c r="H2370" s="0" t="s">
        <v>1457</v>
      </c>
      <c r="I2370" s="0" t="s">
        <v>14920</v>
      </c>
      <c r="J2370" s="6" t="n">
        <v>7355</v>
      </c>
      <c r="K2370" s="0" t="s">
        <v>14921</v>
      </c>
      <c r="L2370" s="5" t="n">
        <v>40585</v>
      </c>
      <c r="M2370" s="0" t="s">
        <v>4917</v>
      </c>
      <c r="N2370" s="0" t="s">
        <v>446</v>
      </c>
      <c r="O2370" s="0" t="s">
        <v>14922</v>
      </c>
      <c r="P2370" s="0" t="s">
        <v>14923</v>
      </c>
      <c r="Q2370" s="0" t="n">
        <f aca="false">LOOKUP(A2370,'budget_gross.tsv'!A$2:A$8468,'budget_gross.tsv'!B$2:B$8468)</f>
        <v>1300000000</v>
      </c>
      <c r="R2370" s="0" t="n">
        <f aca="false">LOOKUP(A2370,'budget_gross.tsv'!A$2:A$8468,'budget_gross.tsv'!C$2:C$8468)</f>
        <v>355044</v>
      </c>
      <c r="S2370" s="1" t="n">
        <f aca="false">R2370-Q2370</f>
        <v>-1299644956</v>
      </c>
      <c r="T2370" s="2" t="n">
        <f aca="false">Q2370 * 1.09</f>
        <v>1417000000</v>
      </c>
      <c r="U2370" s="2" t="n">
        <f aca="false">R2370 * 1.09</f>
        <v>386997.96</v>
      </c>
      <c r="V2370" s="2" t="n">
        <f aca="false">S2370 * 1.09</f>
        <v>-1416613002.04</v>
      </c>
      <c r="W2370" s="1" t="n">
        <f aca="false">R2370/Q2370</f>
        <v>0.000273110769230769</v>
      </c>
      <c r="X2370" s="3" t="n">
        <v>1</v>
      </c>
    </row>
    <row r="2371" customFormat="false" ht="15" hidden="false" customHeight="false" outlineLevel="0" collapsed="false">
      <c r="A2371" s="0" t="s">
        <v>14924</v>
      </c>
      <c r="B2371" s="0" t="s">
        <v>14925</v>
      </c>
      <c r="C2371" s="0" t="s">
        <v>14926</v>
      </c>
      <c r="D2371" s="0" t="s">
        <v>14861</v>
      </c>
      <c r="E2371" s="0" t="n">
        <v>6.8</v>
      </c>
      <c r="F2371" s="0" t="n">
        <v>77</v>
      </c>
      <c r="G2371" s="5" t="n">
        <v>41344</v>
      </c>
      <c r="H2371" s="0" t="s">
        <v>1901</v>
      </c>
      <c r="I2371" s="0" t="s">
        <v>14927</v>
      </c>
      <c r="J2371" s="0" t="n">
        <v>158</v>
      </c>
      <c r="K2371" s="0" t="s">
        <v>14928</v>
      </c>
      <c r="L2371" s="5" t="n">
        <v>40732</v>
      </c>
      <c r="M2371" s="0" t="s">
        <v>98</v>
      </c>
      <c r="N2371" s="0" t="s">
        <v>289</v>
      </c>
      <c r="O2371" s="0" t="s">
        <v>28</v>
      </c>
      <c r="P2371" s="0" t="s">
        <v>14929</v>
      </c>
      <c r="Q2371" s="0" t="n">
        <f aca="false">LOOKUP(A2371,'budget_gross.tsv'!A$2:A$8468,'budget_gross.tsv'!B$2:B$8468)</f>
        <v>500000</v>
      </c>
      <c r="R2371" s="0" t="n">
        <f aca="false">LOOKUP(A2371,'budget_gross.tsv'!A$2:A$8468,'budget_gross.tsv'!C$2:C$8468)</f>
        <v>906666</v>
      </c>
      <c r="S2371" s="1" t="n">
        <f aca="false">R2371-Q2371</f>
        <v>406666</v>
      </c>
      <c r="T2371" s="2" t="n">
        <f aca="false">Q2371 * 1.09</f>
        <v>545000</v>
      </c>
      <c r="U2371" s="2" t="n">
        <f aca="false">R2371 * 1.09</f>
        <v>988265.94</v>
      </c>
      <c r="V2371" s="2" t="n">
        <f aca="false">S2371 * 1.09</f>
        <v>443265.94</v>
      </c>
      <c r="W2371" s="1" t="n">
        <f aca="false">R2371/Q2371</f>
        <v>1.813332</v>
      </c>
      <c r="X2371" s="3" t="n">
        <v>2</v>
      </c>
    </row>
    <row r="2372" customFormat="false" ht="15" hidden="false" customHeight="false" outlineLevel="0" collapsed="false">
      <c r="A2372" s="0" t="s">
        <v>14930</v>
      </c>
      <c r="B2372" s="0" t="s">
        <v>14931</v>
      </c>
      <c r="C2372" s="0" t="s">
        <v>14932</v>
      </c>
      <c r="D2372" s="0" t="s">
        <v>14861</v>
      </c>
      <c r="E2372" s="0" t="n">
        <v>7.4</v>
      </c>
      <c r="F2372" s="0" t="n">
        <v>64</v>
      </c>
      <c r="G2372" s="5" t="n">
        <v>40288</v>
      </c>
      <c r="H2372" s="0" t="s">
        <v>416</v>
      </c>
      <c r="I2372" s="0" t="s">
        <v>14933</v>
      </c>
      <c r="J2372" s="0" t="n">
        <v>618</v>
      </c>
      <c r="K2372" s="0" t="s">
        <v>14934</v>
      </c>
      <c r="L2372" s="5" t="n">
        <v>40865</v>
      </c>
      <c r="M2372" s="0" t="s">
        <v>98</v>
      </c>
      <c r="N2372" s="0" t="s">
        <v>289</v>
      </c>
      <c r="O2372" s="0" t="s">
        <v>90</v>
      </c>
      <c r="P2372" s="0" t="s">
        <v>14935</v>
      </c>
      <c r="Q2372" s="0" t="n">
        <f aca="false">LOOKUP(A2372,'budget_gross.tsv'!A$2:A$8468,'budget_gross.tsv'!B$2:B$8468)</f>
        <v>160000</v>
      </c>
      <c r="R2372" s="0" t="n">
        <f aca="false">LOOKUP(A2372,'budget_gross.tsv'!A$2:A$8468,'budget_gross.tsv'!C$2:C$8468)</f>
        <v>155984</v>
      </c>
      <c r="S2372" s="1" t="n">
        <f aca="false">R2372-Q2372</f>
        <v>-4016</v>
      </c>
      <c r="T2372" s="2" t="n">
        <f aca="false">Q2372 * 1.09</f>
        <v>174400</v>
      </c>
      <c r="U2372" s="2" t="n">
        <f aca="false">R2372 * 1.09</f>
        <v>170022.56</v>
      </c>
      <c r="V2372" s="2" t="n">
        <f aca="false">S2372 * 1.09</f>
        <v>-4377.44</v>
      </c>
      <c r="W2372" s="1" t="n">
        <f aca="false">R2372/Q2372</f>
        <v>0.9749</v>
      </c>
      <c r="X2372" s="3" t="n">
        <v>1</v>
      </c>
    </row>
    <row r="2373" customFormat="false" ht="15" hidden="false" customHeight="false" outlineLevel="0" collapsed="false">
      <c r="A2373" s="0" t="s">
        <v>14936</v>
      </c>
      <c r="B2373" s="0" t="s">
        <v>14937</v>
      </c>
      <c r="C2373" s="0" t="s">
        <v>14938</v>
      </c>
      <c r="D2373" s="0" t="s">
        <v>14861</v>
      </c>
      <c r="E2373" s="0" t="n">
        <v>5.8</v>
      </c>
      <c r="F2373" s="0" t="n">
        <v>77</v>
      </c>
      <c r="G2373" s="0" t="s">
        <v>28</v>
      </c>
      <c r="H2373" s="0" t="s">
        <v>460</v>
      </c>
      <c r="I2373" s="0" t="s">
        <v>14939</v>
      </c>
      <c r="J2373" s="6" t="n">
        <v>8814</v>
      </c>
      <c r="K2373" s="0" t="s">
        <v>14940</v>
      </c>
      <c r="L2373" s="5" t="n">
        <v>41508</v>
      </c>
      <c r="M2373" s="0" t="s">
        <v>347</v>
      </c>
      <c r="N2373" s="0" t="s">
        <v>356</v>
      </c>
      <c r="O2373" s="0" t="s">
        <v>12068</v>
      </c>
      <c r="P2373" s="0" t="s">
        <v>14941</v>
      </c>
      <c r="Q2373" s="0" t="n">
        <f aca="false">LOOKUP(A2373,'budget_gross.tsv'!A$2:A$8468,'budget_gross.tsv'!B$2:B$8468)</f>
        <v>59437</v>
      </c>
      <c r="R2373" s="0" t="n">
        <v>59478</v>
      </c>
      <c r="S2373" s="1" t="n">
        <f aca="false">R2373-Q2373</f>
        <v>41</v>
      </c>
      <c r="T2373" s="2" t="n">
        <f aca="false">Q2373 * 1.05</f>
        <v>62408.85</v>
      </c>
      <c r="U2373" s="2" t="n">
        <f aca="false">R2373 * 1.05</f>
        <v>62451.9</v>
      </c>
      <c r="V2373" s="2" t="n">
        <f aca="false">S2373 * 1.05</f>
        <v>43.05</v>
      </c>
      <c r="W2373" s="1" t="n">
        <f aca="false">R2373/Q2373</f>
        <v>1.00068980601309</v>
      </c>
      <c r="X2373" s="3" t="n">
        <v>2</v>
      </c>
    </row>
    <row r="2374" customFormat="false" ht="15" hidden="false" customHeight="false" outlineLevel="0" collapsed="false">
      <c r="A2374" s="0" t="s">
        <v>14942</v>
      </c>
      <c r="B2374" s="0" t="s">
        <v>14943</v>
      </c>
      <c r="C2374" s="0" t="s">
        <v>14944</v>
      </c>
      <c r="D2374" s="0" t="s">
        <v>14861</v>
      </c>
      <c r="E2374" s="0" t="n">
        <v>7.5</v>
      </c>
      <c r="F2374" s="0" t="n">
        <v>76</v>
      </c>
      <c r="G2374" s="0" t="s">
        <v>28</v>
      </c>
      <c r="H2374" s="0" t="s">
        <v>14945</v>
      </c>
      <c r="I2374" s="0" t="s">
        <v>14946</v>
      </c>
      <c r="J2374" s="6" t="n">
        <v>5128</v>
      </c>
      <c r="K2374" s="0" t="s">
        <v>14947</v>
      </c>
      <c r="L2374" s="5" t="n">
        <v>41521</v>
      </c>
      <c r="M2374" s="0" t="s">
        <v>577</v>
      </c>
      <c r="N2374" s="0" t="s">
        <v>14948</v>
      </c>
      <c r="O2374" s="0" t="s">
        <v>198</v>
      </c>
      <c r="P2374" s="0" t="s">
        <v>14949</v>
      </c>
      <c r="Q2374" s="0" t="n">
        <f aca="false">LOOKUP(A2374,'budget_gross.tsv'!A$2:A$8468,'budget_gross.tsv'!B$2:B$8468)</f>
        <v>3000000</v>
      </c>
      <c r="R2374" s="0" t="n">
        <f aca="false">LOOKUP(A2374,'budget_gross.tsv'!A$2:A$8468,'budget_gross.tsv'!C$2:C$8468)</f>
        <v>189500</v>
      </c>
      <c r="S2374" s="1" t="n">
        <f aca="false">R2374-Q2374</f>
        <v>-2810500</v>
      </c>
      <c r="T2374" s="2" t="n">
        <f aca="false">Q2374 * 1.05</f>
        <v>3150000</v>
      </c>
      <c r="U2374" s="2" t="n">
        <f aca="false">R2374 * 1.05</f>
        <v>198975</v>
      </c>
      <c r="V2374" s="2" t="n">
        <f aca="false">S2374 * 1.05</f>
        <v>-2951025</v>
      </c>
      <c r="W2374" s="1" t="n">
        <f aca="false">R2374/Q2374</f>
        <v>0.0631666666666667</v>
      </c>
      <c r="X2374" s="3" t="n">
        <v>1</v>
      </c>
    </row>
    <row r="2375" customFormat="false" ht="15" hidden="false" customHeight="false" outlineLevel="0" collapsed="false">
      <c r="A2375" s="0" t="s">
        <v>14950</v>
      </c>
      <c r="B2375" s="0" t="s">
        <v>14951</v>
      </c>
      <c r="C2375" s="0" t="s">
        <v>14952</v>
      </c>
      <c r="D2375" s="0" t="s">
        <v>14861</v>
      </c>
      <c r="E2375" s="0" t="n">
        <v>6.2</v>
      </c>
      <c r="F2375" s="0" t="n">
        <v>48</v>
      </c>
      <c r="G2375" s="5" t="n">
        <v>42163</v>
      </c>
      <c r="H2375" s="0" t="s">
        <v>460</v>
      </c>
      <c r="I2375" s="0" t="s">
        <v>14953</v>
      </c>
      <c r="J2375" s="6" t="n">
        <v>1694</v>
      </c>
      <c r="K2375" s="0" t="s">
        <v>14954</v>
      </c>
      <c r="L2375" s="5" t="n">
        <v>41724</v>
      </c>
      <c r="M2375" s="0" t="s">
        <v>1014</v>
      </c>
      <c r="N2375" s="0" t="s">
        <v>428</v>
      </c>
      <c r="O2375" s="0" t="s">
        <v>135</v>
      </c>
      <c r="P2375" s="0" t="s">
        <v>14955</v>
      </c>
      <c r="Q2375" s="0" t="n">
        <f aca="false">LOOKUP(A2375,'budget_gross.tsv'!A$2:A$8468,'budget_gross.tsv'!B$2:B$8468)</f>
        <v>2000000</v>
      </c>
      <c r="R2375" s="0" t="n">
        <f aca="false">LOOKUP(A2375,'budget_gross.tsv'!A$2:A$8468,'budget_gross.tsv'!C$2:C$8468)</f>
        <v>3975</v>
      </c>
      <c r="S2375" s="1" t="n">
        <f aca="false">R2375-Q2375</f>
        <v>-1996025</v>
      </c>
      <c r="T2375" s="2" t="n">
        <f aca="false">Q2375 * 1.04</f>
        <v>2080000</v>
      </c>
      <c r="U2375" s="2" t="n">
        <f aca="false">R2375 * 1.04</f>
        <v>4134</v>
      </c>
      <c r="V2375" s="2" t="n">
        <f aca="false">S2375 * 1.04</f>
        <v>-2075866</v>
      </c>
      <c r="W2375" s="1" t="n">
        <f aca="false">R2375/Q2375</f>
        <v>0.0019875</v>
      </c>
      <c r="X2375" s="3" t="n">
        <v>1</v>
      </c>
    </row>
    <row r="2376" customFormat="false" ht="15" hidden="false" customHeight="false" outlineLevel="0" collapsed="false">
      <c r="A2376" s="0" t="s">
        <v>14956</v>
      </c>
      <c r="B2376" s="0" t="s">
        <v>14957</v>
      </c>
      <c r="C2376" s="0" t="s">
        <v>14958</v>
      </c>
      <c r="D2376" s="0" t="s">
        <v>14861</v>
      </c>
      <c r="E2376" s="0" t="n">
        <v>6.4</v>
      </c>
      <c r="F2376" s="0" t="n">
        <v>58</v>
      </c>
      <c r="G2376" s="5" t="n">
        <v>42108</v>
      </c>
      <c r="H2376" s="0" t="s">
        <v>14959</v>
      </c>
      <c r="I2376" s="0" t="s">
        <v>14960</v>
      </c>
      <c r="J2376" s="6" t="n">
        <v>7175</v>
      </c>
      <c r="K2376" s="0" t="s">
        <v>14961</v>
      </c>
      <c r="L2376" s="5" t="n">
        <v>41887</v>
      </c>
      <c r="M2376" s="0" t="s">
        <v>51</v>
      </c>
      <c r="N2376" s="0" t="s">
        <v>5859</v>
      </c>
      <c r="O2376" s="0" t="s">
        <v>2894</v>
      </c>
      <c r="P2376" s="0" t="s">
        <v>14962</v>
      </c>
      <c r="Q2376" s="0" t="n">
        <f aca="false">LOOKUP(A2376,'budget_gross.tsv'!A$2:A$8468,'budget_gross.tsv'!B$2:B$8468)</f>
        <v>1850000</v>
      </c>
      <c r="R2376" s="0" t="n">
        <f aca="false">LOOKUP(A2376,'budget_gross.tsv'!A$2:A$8468,'budget_gross.tsv'!C$2:C$8468)</f>
        <v>101542</v>
      </c>
      <c r="S2376" s="1" t="n">
        <f aca="false">R2376-Q2376</f>
        <v>-1748458</v>
      </c>
      <c r="T2376" s="2" t="n">
        <f aca="false">Q2376 * 1.04</f>
        <v>1924000</v>
      </c>
      <c r="U2376" s="2" t="n">
        <f aca="false">R2376 * 1.04</f>
        <v>105603.68</v>
      </c>
      <c r="V2376" s="2" t="n">
        <f aca="false">S2376 * 1.04</f>
        <v>-1818396.32</v>
      </c>
      <c r="W2376" s="1" t="n">
        <f aca="false">R2376/Q2376</f>
        <v>0.0548875675675676</v>
      </c>
      <c r="X2376" s="3" t="n">
        <v>1</v>
      </c>
    </row>
    <row r="2377" customFormat="false" ht="15" hidden="false" customHeight="false" outlineLevel="0" collapsed="false">
      <c r="A2377" s="0" t="s">
        <v>14963</v>
      </c>
      <c r="B2377" s="0" t="s">
        <v>14964</v>
      </c>
      <c r="C2377" s="0" t="s">
        <v>14965</v>
      </c>
      <c r="D2377" s="0" t="s">
        <v>14861</v>
      </c>
      <c r="E2377" s="0" t="n">
        <v>6.6</v>
      </c>
      <c r="F2377" s="0" t="n">
        <v>87</v>
      </c>
      <c r="G2377" s="5" t="n">
        <v>42121</v>
      </c>
      <c r="H2377" s="0" t="s">
        <v>391</v>
      </c>
      <c r="I2377" s="0" t="s">
        <v>14966</v>
      </c>
      <c r="J2377" s="6" t="n">
        <v>8547</v>
      </c>
      <c r="K2377" s="0" t="s">
        <v>14967</v>
      </c>
      <c r="L2377" s="5" t="n">
        <v>42027</v>
      </c>
      <c r="M2377" s="0" t="s">
        <v>313</v>
      </c>
      <c r="N2377" s="0" t="s">
        <v>1780</v>
      </c>
      <c r="O2377" s="0" t="s">
        <v>14968</v>
      </c>
      <c r="P2377" s="0" t="s">
        <v>14969</v>
      </c>
      <c r="Q2377" s="0" t="n">
        <f aca="false">LOOKUP(A2377,'budget_gross.tsv'!A$2:A$8468,'budget_gross.tsv'!B$2:B$8468)</f>
        <v>1000000</v>
      </c>
      <c r="R2377" s="0" t="n">
        <f aca="false">LOOKUP(A2377,'budget_gross.tsv'!A$2:A$8468,'budget_gross.tsv'!C$2:C$8468)</f>
        <v>32630</v>
      </c>
      <c r="S2377" s="1" t="n">
        <f aca="false">R2377-Q2377</f>
        <v>-967370</v>
      </c>
      <c r="T2377" s="2" t="n">
        <f aca="false">Q2377 * 1.03</f>
        <v>1030000</v>
      </c>
      <c r="U2377" s="2" t="n">
        <f aca="false">R2377 * 1.03</f>
        <v>33608.9</v>
      </c>
      <c r="V2377" s="2" t="n">
        <f aca="false">S2377 * 1.03</f>
        <v>-996391.1</v>
      </c>
      <c r="W2377" s="1" t="n">
        <f aca="false">R2377/Q2377</f>
        <v>0.03263</v>
      </c>
      <c r="X2377" s="3" t="n">
        <v>1</v>
      </c>
    </row>
    <row r="2378" customFormat="false" ht="15" hidden="false" customHeight="false" outlineLevel="0" collapsed="false">
      <c r="A2378" s="0" t="s">
        <v>14970</v>
      </c>
      <c r="B2378" s="0" t="s">
        <v>14971</v>
      </c>
      <c r="C2378" s="0" t="s">
        <v>14972</v>
      </c>
      <c r="D2378" s="0" t="s">
        <v>14861</v>
      </c>
      <c r="E2378" s="0" t="n">
        <v>6</v>
      </c>
      <c r="F2378" s="0" t="n">
        <v>57</v>
      </c>
      <c r="G2378" s="5" t="n">
        <v>42073</v>
      </c>
      <c r="H2378" s="0" t="s">
        <v>969</v>
      </c>
      <c r="I2378" s="0" t="s">
        <v>14973</v>
      </c>
      <c r="J2378" s="6" t="n">
        <v>1844</v>
      </c>
      <c r="K2378" s="0" t="s">
        <v>14974</v>
      </c>
      <c r="L2378" s="5" t="n">
        <v>42027</v>
      </c>
      <c r="M2378" s="0" t="s">
        <v>258</v>
      </c>
      <c r="N2378" s="0" t="s">
        <v>356</v>
      </c>
      <c r="O2378" s="0" t="s">
        <v>1585</v>
      </c>
      <c r="P2378" s="0" t="s">
        <v>14975</v>
      </c>
      <c r="Q2378" s="0" t="n">
        <f aca="false">LOOKUP(A2378,'budget_gross.tsv'!A$2:A$8468,'budget_gross.tsv'!B$2:B$8468)</f>
        <v>5500000</v>
      </c>
      <c r="R2378" s="0" t="n">
        <f aca="false">LOOKUP(A2378,'budget_gross.tsv'!A$2:A$8468,'budget_gross.tsv'!C$2:C$8468)</f>
        <v>22770</v>
      </c>
      <c r="S2378" s="1" t="n">
        <f aca="false">R2378-Q2378</f>
        <v>-5477230</v>
      </c>
      <c r="T2378" s="2" t="n">
        <f aca="false">Q2378 * 1.03</f>
        <v>5665000</v>
      </c>
      <c r="U2378" s="2" t="n">
        <f aca="false">R2378 * 1.03</f>
        <v>23453.1</v>
      </c>
      <c r="V2378" s="2" t="n">
        <f aca="false">S2378 * 1.03</f>
        <v>-5641546.9</v>
      </c>
      <c r="W2378" s="1" t="n">
        <f aca="false">R2378/Q2378</f>
        <v>0.00414</v>
      </c>
      <c r="X2378" s="3" t="n">
        <v>1</v>
      </c>
    </row>
    <row r="2379" customFormat="false" ht="17" hidden="false" customHeight="false" outlineLevel="0" collapsed="false">
      <c r="A2379" s="4" t="s">
        <v>14976</v>
      </c>
      <c r="B2379" s="4" t="s">
        <v>14977</v>
      </c>
      <c r="C2379" s="4" t="s">
        <v>14978</v>
      </c>
      <c r="D2379" s="4" t="s">
        <v>14861</v>
      </c>
      <c r="E2379" s="4" t="n">
        <v>7.3</v>
      </c>
      <c r="F2379" s="4" t="s">
        <v>28</v>
      </c>
      <c r="G2379" s="4" t="s">
        <v>28</v>
      </c>
      <c r="H2379" s="4" t="s">
        <v>400</v>
      </c>
      <c r="I2379" s="4" t="s">
        <v>14979</v>
      </c>
      <c r="J2379" s="6" t="n">
        <v>33786</v>
      </c>
      <c r="K2379" s="4" t="s">
        <v>14980</v>
      </c>
      <c r="L2379" s="7" t="n">
        <v>42475</v>
      </c>
      <c r="M2379" s="4" t="s">
        <v>1252</v>
      </c>
      <c r="N2379" s="4" t="s">
        <v>1144</v>
      </c>
      <c r="O2379" s="4" t="s">
        <v>90</v>
      </c>
      <c r="P2379" s="4" t="s">
        <v>14981</v>
      </c>
      <c r="Q2379" s="0" t="n">
        <f aca="false">LOOKUP(A2379,'budget_gross.tsv'!A$2:A$8468,'budget_gross.tsv'!B$2:B$8468)</f>
        <v>850000000</v>
      </c>
      <c r="R2379" s="0" t="n">
        <f aca="false">LOOKUP(A2379,'budget_gross.tsv'!A$2:A$8468,'budget_gross.tsv'!C$2:C$8468)</f>
        <v>1357212</v>
      </c>
      <c r="S2379" s="8" t="n">
        <f aca="false">R2379-Q2379</f>
        <v>-848642788</v>
      </c>
      <c r="T2379" s="8" t="n">
        <f aca="false">R2379/Q2379</f>
        <v>0.00159672</v>
      </c>
      <c r="U2379" s="9" t="n">
        <f aca="false">Q2379*1.02</f>
        <v>867000000</v>
      </c>
      <c r="V2379" s="9" t="n">
        <f aca="false">R2379*1.02</f>
        <v>1384356.24</v>
      </c>
      <c r="W2379" s="1" t="n">
        <f aca="false">R2379/Q2379</f>
        <v>0.00159672</v>
      </c>
      <c r="X2379" s="0" t="n">
        <v>1</v>
      </c>
    </row>
    <row r="2380" customFormat="false" ht="17" hidden="false" customHeight="false" outlineLevel="0" collapsed="false">
      <c r="A2380" s="4" t="s">
        <v>14982</v>
      </c>
      <c r="B2380" s="4" t="s">
        <v>14983</v>
      </c>
      <c r="C2380" s="4" t="s">
        <v>14984</v>
      </c>
      <c r="D2380" s="4" t="s">
        <v>14861</v>
      </c>
      <c r="E2380" s="4" t="n">
        <v>6.8</v>
      </c>
      <c r="F2380" s="4" t="n">
        <v>64</v>
      </c>
      <c r="G2380" s="7" t="n">
        <v>42643</v>
      </c>
      <c r="H2380" s="4" t="s">
        <v>3192</v>
      </c>
      <c r="I2380" s="4" t="s">
        <v>14985</v>
      </c>
      <c r="J2380" s="4" t="n">
        <v>367</v>
      </c>
      <c r="K2380" s="4" t="s">
        <v>14986</v>
      </c>
      <c r="L2380" s="7" t="n">
        <v>42643</v>
      </c>
      <c r="M2380" s="4" t="s">
        <v>313</v>
      </c>
      <c r="N2380" s="4" t="s">
        <v>10455</v>
      </c>
      <c r="O2380" s="4" t="s">
        <v>2071</v>
      </c>
      <c r="Q2380" s="0" t="n">
        <f aca="false">LOOKUP(A2380,'budget_gross.tsv'!A$2:A$8468,'budget_gross.tsv'!B$2:B$8468)</f>
        <v>700000</v>
      </c>
      <c r="R2380" s="0" t="n">
        <f aca="false">LOOKUP(A2380,'budget_gross.tsv'!A$2:A$8468,'budget_gross.tsv'!C$2:C$8468)</f>
        <v>42237</v>
      </c>
      <c r="S2380" s="8" t="n">
        <f aca="false">R2380-Q2380</f>
        <v>-657763</v>
      </c>
      <c r="T2380" s="8" t="n">
        <f aca="false">R2380/Q2380</f>
        <v>0.0603385714285714</v>
      </c>
      <c r="U2380" s="9" t="n">
        <f aca="false">Q2380*1.02</f>
        <v>714000</v>
      </c>
      <c r="V2380" s="9" t="n">
        <f aca="false">R2380*1.02</f>
        <v>43081.74</v>
      </c>
      <c r="W2380" s="1" t="n">
        <f aca="false">R2380/Q2380</f>
        <v>0.0603385714285714</v>
      </c>
      <c r="X2380" s="0" t="n">
        <v>1</v>
      </c>
    </row>
    <row r="2381" customFormat="false" ht="17" hidden="false" customHeight="false" outlineLevel="0" collapsed="false">
      <c r="A2381" s="4" t="s">
        <v>14987</v>
      </c>
      <c r="B2381" s="4" t="s">
        <v>14988</v>
      </c>
      <c r="C2381" s="4" t="s">
        <v>14989</v>
      </c>
      <c r="D2381" s="4" t="s">
        <v>14861</v>
      </c>
      <c r="E2381" s="4" t="n">
        <v>7.4</v>
      </c>
      <c r="F2381" s="4" t="n">
        <v>54</v>
      </c>
      <c r="G2381" s="7" t="n">
        <v>42864</v>
      </c>
      <c r="H2381" s="4" t="s">
        <v>14990</v>
      </c>
      <c r="I2381" s="4" t="s">
        <v>14991</v>
      </c>
      <c r="J2381" s="6" t="n">
        <v>12908</v>
      </c>
      <c r="K2381" s="4" t="s">
        <v>14992</v>
      </c>
      <c r="L2381" s="7" t="n">
        <v>42692</v>
      </c>
      <c r="M2381" s="4" t="s">
        <v>180</v>
      </c>
      <c r="N2381" s="4" t="s">
        <v>2464</v>
      </c>
      <c r="O2381" s="4" t="s">
        <v>117</v>
      </c>
      <c r="P2381" s="4" t="s">
        <v>14993</v>
      </c>
      <c r="Q2381" s="0" t="n">
        <f aca="false">LOOKUP(A2381,'budget_gross.tsv'!A$2:A$8468,'budget_gross.tsv'!B$2:B$8468)</f>
        <v>8000000</v>
      </c>
      <c r="R2381" s="0" t="n">
        <f aca="false">LOOKUP(A2381,'budget_gross.tsv'!A$2:A$8468,'budget_gross.tsv'!C$2:C$8468)</f>
        <v>35070</v>
      </c>
      <c r="S2381" s="8" t="n">
        <f aca="false">R2381-Q2381</f>
        <v>-7964930</v>
      </c>
      <c r="T2381" s="8" t="n">
        <f aca="false">R2381/Q2381</f>
        <v>0.00438375</v>
      </c>
      <c r="U2381" s="9" t="n">
        <f aca="false">Q2381*1.02</f>
        <v>8160000</v>
      </c>
      <c r="V2381" s="9" t="n">
        <f aca="false">R2381*1.02</f>
        <v>35771.4</v>
      </c>
      <c r="W2381" s="1" t="n">
        <f aca="false">R2381/Q2381</f>
        <v>0.00438375</v>
      </c>
      <c r="X2381" s="0" t="n">
        <v>1</v>
      </c>
    </row>
    <row r="2382" customFormat="false" ht="17" hidden="false" customHeight="false" outlineLevel="0" collapsed="false">
      <c r="A2382" s="4" t="s">
        <v>14994</v>
      </c>
      <c r="B2382" s="4" t="s">
        <v>14995</v>
      </c>
      <c r="C2382" s="4" t="s">
        <v>14996</v>
      </c>
      <c r="D2382" s="4" t="s">
        <v>14861</v>
      </c>
      <c r="E2382" s="4" t="n">
        <v>8.8</v>
      </c>
      <c r="F2382" s="4" t="s">
        <v>28</v>
      </c>
      <c r="G2382" s="4" t="s">
        <v>28</v>
      </c>
      <c r="H2382" s="4" t="s">
        <v>14997</v>
      </c>
      <c r="I2382" s="4" t="s">
        <v>14998</v>
      </c>
      <c r="J2382" s="6" t="n">
        <v>48880</v>
      </c>
      <c r="K2382" s="4" t="s">
        <v>14999</v>
      </c>
      <c r="L2382" s="7" t="n">
        <v>42725</v>
      </c>
      <c r="M2382" s="4" t="s">
        <v>561</v>
      </c>
      <c r="N2382" s="4" t="s">
        <v>7467</v>
      </c>
      <c r="O2382" s="4" t="s">
        <v>502</v>
      </c>
      <c r="P2382" s="4" t="s">
        <v>15000</v>
      </c>
      <c r="Q2382" s="0" t="n">
        <f aca="false">LOOKUP(A2382,'budget_gross.tsv'!A$2:A$8468,'budget_gross.tsv'!B$2:B$8468)</f>
        <v>700000000</v>
      </c>
      <c r="R2382" s="0" t="n">
        <f aca="false">LOOKUP(A2382,'budget_gross.tsv'!A$2:A$8468,'budget_gross.tsv'!C$2:C$8468)</f>
        <v>12391761</v>
      </c>
      <c r="S2382" s="8" t="n">
        <f aca="false">R2382-Q2382</f>
        <v>-687608239</v>
      </c>
      <c r="T2382" s="8" t="n">
        <f aca="false">R2382/Q2382</f>
        <v>0.0177025157142857</v>
      </c>
      <c r="U2382" s="9" t="n">
        <f aca="false">Q2382*1.02</f>
        <v>714000000</v>
      </c>
      <c r="V2382" s="9" t="n">
        <f aca="false">R2382*1.02</f>
        <v>12639596.22</v>
      </c>
      <c r="W2382" s="1" t="n">
        <f aca="false">R2382/Q2382</f>
        <v>0.0177025157142857</v>
      </c>
      <c r="X2382" s="0" t="n">
        <v>1</v>
      </c>
    </row>
    <row r="2383" customFormat="false" ht="17" hidden="false" customHeight="false" outlineLevel="0" collapsed="false">
      <c r="A2383" s="4" t="s">
        <v>15001</v>
      </c>
      <c r="B2383" s="4" t="s">
        <v>15002</v>
      </c>
      <c r="C2383" s="4" t="s">
        <v>15003</v>
      </c>
      <c r="D2383" s="4" t="s">
        <v>14861</v>
      </c>
      <c r="E2383" s="4" t="n">
        <v>6.9</v>
      </c>
      <c r="F2383" s="4" t="n">
        <v>73</v>
      </c>
      <c r="G2383" s="4" t="s">
        <v>28</v>
      </c>
      <c r="H2383" s="4" t="s">
        <v>15004</v>
      </c>
      <c r="I2383" s="4" t="s">
        <v>15005</v>
      </c>
      <c r="J2383" s="4" t="n">
        <v>105</v>
      </c>
      <c r="K2383" s="4" t="s">
        <v>15006</v>
      </c>
      <c r="L2383" s="7" t="n">
        <v>42748</v>
      </c>
      <c r="M2383" s="4" t="s">
        <v>649</v>
      </c>
      <c r="N2383" s="4" t="s">
        <v>1966</v>
      </c>
      <c r="O2383" s="4" t="s">
        <v>28</v>
      </c>
      <c r="Q2383" s="0" t="n">
        <f aca="false">LOOKUP(A2383,'budget_gross.tsv'!A$2:A$8468,'budget_gross.tsv'!B$2:B$8468)</f>
        <v>66000</v>
      </c>
      <c r="R2383" s="0" t="n">
        <f aca="false">LOOKUP(A2383,'budget_gross.tsv'!A$2:A$8468,'budget_gross.tsv'!C$2:C$8468)</f>
        <v>47965</v>
      </c>
      <c r="S2383" s="8" t="n">
        <f aca="false">R2383-Q2383</f>
        <v>-18035</v>
      </c>
      <c r="T2383" s="8" t="n">
        <f aca="false">R2383/Q2383</f>
        <v>0.726742424242424</v>
      </c>
      <c r="U2383" s="9" t="n">
        <f aca="false">Q2383</f>
        <v>66000</v>
      </c>
      <c r="V2383" s="9" t="n">
        <f aca="false">R2383</f>
        <v>47965</v>
      </c>
      <c r="W2383" s="1" t="n">
        <f aca="false">R2383/Q2383</f>
        <v>0.726742424242424</v>
      </c>
      <c r="X2383" s="0" t="n">
        <v>1</v>
      </c>
    </row>
    <row r="2384" customFormat="false" ht="17" hidden="false" customHeight="false" outlineLevel="0" collapsed="false">
      <c r="A2384" s="4" t="s">
        <v>15007</v>
      </c>
      <c r="B2384" s="4" t="s">
        <v>15008</v>
      </c>
      <c r="C2384" s="4" t="s">
        <v>15009</v>
      </c>
      <c r="D2384" s="4" t="s">
        <v>14861</v>
      </c>
      <c r="E2384" s="4" t="n">
        <v>4.9</v>
      </c>
      <c r="F2384" s="4" t="s">
        <v>28</v>
      </c>
      <c r="G2384" s="4" t="s">
        <v>28</v>
      </c>
      <c r="H2384" s="4" t="s">
        <v>28</v>
      </c>
      <c r="I2384" s="4" t="s">
        <v>15010</v>
      </c>
      <c r="J2384" s="4" t="n">
        <v>64</v>
      </c>
      <c r="K2384" s="4" t="s">
        <v>15011</v>
      </c>
      <c r="L2384" s="7" t="n">
        <v>42804</v>
      </c>
      <c r="M2384" s="4" t="s">
        <v>1036</v>
      </c>
      <c r="N2384" s="4" t="s">
        <v>9241</v>
      </c>
      <c r="O2384" s="4" t="s">
        <v>28</v>
      </c>
      <c r="P2384" s="4" t="s">
        <v>15012</v>
      </c>
      <c r="Q2384" s="0" t="n">
        <f aca="false">LOOKUP(A2384,'budget_gross.tsv'!A$2:A$8468,'budget_gross.tsv'!B$2:B$8468)</f>
        <v>750000</v>
      </c>
      <c r="R2384" s="0" t="n">
        <f aca="false">LOOKUP(A2384,'budget_gross.tsv'!A$2:A$8468,'budget_gross.tsv'!C$2:C$8468)</f>
        <v>7095</v>
      </c>
      <c r="S2384" s="8" t="n">
        <f aca="false">R2384-Q2384</f>
        <v>-742905</v>
      </c>
      <c r="T2384" s="8" t="n">
        <f aca="false">R2384/Q2384</f>
        <v>0.00946</v>
      </c>
      <c r="U2384" s="9" t="n">
        <f aca="false">Q2384</f>
        <v>750000</v>
      </c>
      <c r="V2384" s="9" t="n">
        <f aca="false">R2384</f>
        <v>7095</v>
      </c>
      <c r="W2384" s="1" t="n">
        <f aca="false">R2384/Q2384</f>
        <v>0.00946</v>
      </c>
      <c r="X2384" s="0" t="n">
        <v>1</v>
      </c>
    </row>
    <row r="2385" customFormat="false" ht="17" hidden="false" customHeight="false" outlineLevel="0" collapsed="false">
      <c r="A2385" s="4" t="s">
        <v>15013</v>
      </c>
      <c r="B2385" s="4" t="s">
        <v>15014</v>
      </c>
      <c r="C2385" s="4" t="s">
        <v>15015</v>
      </c>
      <c r="D2385" s="4" t="s">
        <v>14861</v>
      </c>
      <c r="E2385" s="4" t="s">
        <v>28</v>
      </c>
      <c r="F2385" s="4" t="s">
        <v>28</v>
      </c>
      <c r="G2385" s="4" t="s">
        <v>28</v>
      </c>
      <c r="H2385" s="4" t="s">
        <v>15016</v>
      </c>
      <c r="I2385" s="4" t="s">
        <v>15017</v>
      </c>
      <c r="J2385" s="4" t="s">
        <v>28</v>
      </c>
      <c r="K2385" s="4" t="s">
        <v>1143</v>
      </c>
      <c r="L2385" s="7" t="n">
        <v>42909</v>
      </c>
      <c r="M2385" s="4" t="s">
        <v>15018</v>
      </c>
      <c r="N2385" s="4" t="s">
        <v>14679</v>
      </c>
      <c r="O2385" s="4" t="s">
        <v>28</v>
      </c>
      <c r="Q2385" s="0" t="n">
        <f aca="false">LOOKUP(A2385,'budget_gross.tsv'!A$2:A$8468,'budget_gross.tsv'!B$2:B$8468)</f>
        <v>1550000000</v>
      </c>
      <c r="R2385" s="0" t="n">
        <f aca="false">LOOKUP(A2385,'budget_gross.tsv'!A$2:A$8468,'budget_gross.tsv'!C$2:C$8468)</f>
        <v>930058</v>
      </c>
      <c r="S2385" s="8" t="n">
        <f aca="false">R2385-Q2385</f>
        <v>-1549069942</v>
      </c>
      <c r="T2385" s="8" t="n">
        <f aca="false">R2385/Q2385</f>
        <v>0.000600037419354839</v>
      </c>
      <c r="U2385" s="9" t="n">
        <f aca="false">Q2385</f>
        <v>1550000000</v>
      </c>
      <c r="V2385" s="9" t="n">
        <f aca="false">R2385</f>
        <v>930058</v>
      </c>
      <c r="W2385" s="1" t="n">
        <f aca="false">R2385/Q2385</f>
        <v>0.000600037419354839</v>
      </c>
      <c r="X2385" s="0" t="n">
        <v>1</v>
      </c>
    </row>
    <row r="2386" customFormat="false" ht="1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8468"/>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 min="1" style="0" width="19.16"/>
    <col collapsed="false" customWidth="true" hidden="false" outlineLevel="0" max="2" min="2" style="0" width="106.5"/>
    <col collapsed="false" customWidth="true" hidden="false" outlineLevel="0" max="12" min="3" style="0" width="19.16"/>
    <col collapsed="false" customWidth="true" hidden="false" outlineLevel="0" max="1025" min="13" style="0" width="11"/>
  </cols>
  <sheetData>
    <row r="1" customFormat="false" ht="16" hidden="false" customHeight="false" outlineLevel="0" collapsed="false">
      <c r="A1" s="0" t="s">
        <v>0</v>
      </c>
      <c r="B1" s="0" t="s">
        <v>16</v>
      </c>
      <c r="C1" s="0" t="s">
        <v>15019</v>
      </c>
    </row>
    <row r="2" customFormat="false" ht="16" hidden="false" customHeight="false" outlineLevel="0" collapsed="false">
      <c r="A2" s="0" t="s">
        <v>15020</v>
      </c>
    </row>
    <row r="3" customFormat="false" ht="16" hidden="false" customHeight="false" outlineLevel="0" collapsed="false">
      <c r="A3" s="0" t="s">
        <v>15021</v>
      </c>
      <c r="B3" s="10" t="n">
        <v>18000</v>
      </c>
    </row>
    <row r="4" customFormat="false" ht="16" hidden="false" customHeight="false" outlineLevel="0" collapsed="false">
      <c r="A4" s="0" t="s">
        <v>15022</v>
      </c>
    </row>
    <row r="5" customFormat="false" ht="16" hidden="false" customHeight="false" outlineLevel="0" collapsed="false">
      <c r="A5" s="0" t="s">
        <v>15023</v>
      </c>
      <c r="C5" s="0" t="s">
        <v>15024</v>
      </c>
    </row>
    <row r="6" customFormat="false" ht="16" hidden="false" customHeight="false" outlineLevel="0" collapsed="false">
      <c r="A6" s="0" t="s">
        <v>15025</v>
      </c>
      <c r="B6" s="10" t="n">
        <v>2900000</v>
      </c>
      <c r="C6" s="10" t="n">
        <v>85000000</v>
      </c>
    </row>
    <row r="7" customFormat="false" ht="16" hidden="false" customHeight="false" outlineLevel="0" collapsed="false">
      <c r="A7" s="0" t="s">
        <v>15026</v>
      </c>
      <c r="B7" s="10" t="n">
        <v>30000</v>
      </c>
      <c r="C7" s="10" t="n">
        <v>27373</v>
      </c>
    </row>
    <row r="8" customFormat="false" ht="16" hidden="false" customHeight="false" outlineLevel="0" collapsed="false">
      <c r="A8" s="0" t="s">
        <v>15027</v>
      </c>
      <c r="B8" s="10" t="n">
        <v>1000000</v>
      </c>
      <c r="C8" s="10" t="n">
        <v>36764313</v>
      </c>
    </row>
    <row r="9" customFormat="false" ht="16" hidden="false" customHeight="false" outlineLevel="0" collapsed="false">
      <c r="A9" s="0" t="s">
        <v>15028</v>
      </c>
      <c r="B9" s="10" t="n">
        <v>15900000</v>
      </c>
      <c r="C9" s="10" t="n">
        <v>74700000</v>
      </c>
    </row>
    <row r="10" customFormat="false" ht="16" hidden="false" customHeight="false" outlineLevel="0" collapsed="false">
      <c r="A10" s="0" t="s">
        <v>15029</v>
      </c>
      <c r="B10" s="10" t="n">
        <v>88300</v>
      </c>
    </row>
    <row r="11" customFormat="false" ht="16" hidden="false" customHeight="false" outlineLevel="0" collapsed="false">
      <c r="A11" s="0" t="s">
        <v>15030</v>
      </c>
      <c r="B11" s="10" t="n">
        <v>180000</v>
      </c>
      <c r="C11" s="10" t="n">
        <v>24296</v>
      </c>
    </row>
    <row r="12" customFormat="false" ht="16" hidden="false" customHeight="false" outlineLevel="0" collapsed="false">
      <c r="A12" s="0" t="s">
        <v>15031</v>
      </c>
      <c r="B12" s="10" t="n">
        <v>20178</v>
      </c>
    </row>
    <row r="13" customFormat="false" ht="16" hidden="false" customHeight="false" outlineLevel="0" collapsed="false">
      <c r="A13" s="0" t="s">
        <v>15032</v>
      </c>
      <c r="B13" s="10" t="n">
        <v>160000</v>
      </c>
      <c r="C13" s="10" t="n">
        <v>12438</v>
      </c>
    </row>
    <row r="14" customFormat="false" ht="16" hidden="false" customHeight="false" outlineLevel="0" collapsed="false">
      <c r="A14" s="0" t="s">
        <v>15033</v>
      </c>
      <c r="B14" s="10" t="n">
        <v>220000</v>
      </c>
      <c r="C14" s="10" t="n">
        <v>46585</v>
      </c>
    </row>
    <row r="15" customFormat="false" ht="16" hidden="false" customHeight="false" outlineLevel="0" collapsed="false">
      <c r="A15" s="0" t="s">
        <v>15034</v>
      </c>
      <c r="B15" s="10" t="n">
        <v>4000000</v>
      </c>
      <c r="C15" s="10" t="n">
        <v>141843612</v>
      </c>
    </row>
    <row r="16" customFormat="false" ht="16" hidden="false" customHeight="false" outlineLevel="0" collapsed="false">
      <c r="A16" s="0" t="s">
        <v>15035</v>
      </c>
      <c r="B16" s="10" t="n">
        <v>10000000</v>
      </c>
      <c r="C16" s="10" t="n">
        <v>100489150</v>
      </c>
    </row>
    <row r="17" customFormat="false" ht="16" hidden="false" customHeight="false" outlineLevel="0" collapsed="false">
      <c r="A17" s="0" t="s">
        <v>15036</v>
      </c>
      <c r="B17" s="10" t="n">
        <v>252570</v>
      </c>
    </row>
    <row r="18" customFormat="false" ht="16" hidden="false" customHeight="false" outlineLevel="0" collapsed="false">
      <c r="A18" s="0" t="s">
        <v>15037</v>
      </c>
      <c r="B18" s="10" t="n">
        <v>2200000</v>
      </c>
    </row>
    <row r="19" customFormat="false" ht="16" hidden="false" customHeight="false" outlineLevel="0" collapsed="false">
      <c r="A19" s="0" t="s">
        <v>15038</v>
      </c>
      <c r="B19" s="10" t="n">
        <v>33065</v>
      </c>
    </row>
    <row r="20" customFormat="false" ht="16" hidden="false" customHeight="false" outlineLevel="0" collapsed="false">
      <c r="A20" s="0" t="s">
        <v>15039</v>
      </c>
      <c r="B20" s="10" t="n">
        <v>800000</v>
      </c>
      <c r="C20" s="10" t="n">
        <v>50394</v>
      </c>
    </row>
    <row r="21" customFormat="false" ht="16" hidden="false" customHeight="false" outlineLevel="0" collapsed="false">
      <c r="A21" s="0" t="s">
        <v>15040</v>
      </c>
      <c r="B21" s="10" t="n">
        <v>100000</v>
      </c>
    </row>
    <row r="22" customFormat="false" ht="16" hidden="false" customHeight="false" outlineLevel="0" collapsed="false">
      <c r="A22" s="0" t="s">
        <v>15041</v>
      </c>
      <c r="B22" s="10" t="n">
        <v>48040</v>
      </c>
    </row>
    <row r="23" customFormat="false" ht="16" hidden="false" customHeight="false" outlineLevel="0" collapsed="false">
      <c r="A23" s="0" t="s">
        <v>15042</v>
      </c>
      <c r="B23" s="10" t="n">
        <v>4100</v>
      </c>
    </row>
    <row r="24" customFormat="false" ht="16" hidden="false" customHeight="false" outlineLevel="0" collapsed="false">
      <c r="A24" s="0" t="s">
        <v>15043</v>
      </c>
      <c r="B24" s="10" t="n">
        <v>31452</v>
      </c>
    </row>
    <row r="25" customFormat="false" ht="16" hidden="false" customHeight="false" outlineLevel="0" collapsed="false">
      <c r="A25" s="0" t="s">
        <v>15044</v>
      </c>
      <c r="B25" s="10" t="n">
        <v>5000000</v>
      </c>
      <c r="C25" s="10" t="n">
        <v>41833347</v>
      </c>
    </row>
    <row r="26" customFormat="false" ht="16" hidden="false" customHeight="false" outlineLevel="0" collapsed="false">
      <c r="A26" s="0" t="s">
        <v>15045</v>
      </c>
      <c r="B26" s="10" t="n">
        <v>15000000</v>
      </c>
      <c r="C26" s="10" t="n">
        <v>27945225</v>
      </c>
    </row>
    <row r="27" customFormat="false" ht="16" hidden="false" customHeight="false" outlineLevel="0" collapsed="false">
      <c r="A27" s="0" t="s">
        <v>15046</v>
      </c>
      <c r="B27" s="10" t="n">
        <v>6590</v>
      </c>
    </row>
    <row r="28" customFormat="false" ht="16" hidden="false" customHeight="false" outlineLevel="0" collapsed="false">
      <c r="A28" s="0" t="s">
        <v>15047</v>
      </c>
      <c r="B28" s="10" t="n">
        <v>4300000</v>
      </c>
      <c r="C28" s="10" t="n">
        <v>126737428</v>
      </c>
    </row>
    <row r="29" customFormat="false" ht="16" hidden="false" customHeight="false" outlineLevel="0" collapsed="false">
      <c r="A29" s="0" t="s">
        <v>15048</v>
      </c>
    </row>
    <row r="30" customFormat="false" ht="16" hidden="false" customHeight="false" outlineLevel="0" collapsed="false">
      <c r="A30" s="0" t="s">
        <v>15049</v>
      </c>
      <c r="B30" s="10" t="n">
        <v>15000000</v>
      </c>
      <c r="C30" s="10" t="n">
        <v>48979328</v>
      </c>
    </row>
    <row r="31" customFormat="false" ht="16" hidden="false" customHeight="false" outlineLevel="0" collapsed="false">
      <c r="A31" s="0" t="s">
        <v>15050</v>
      </c>
      <c r="B31" s="10" t="n">
        <v>300000</v>
      </c>
      <c r="C31" s="10" t="n">
        <v>47000000</v>
      </c>
    </row>
    <row r="32" customFormat="false" ht="16" hidden="false" customHeight="false" outlineLevel="0" collapsed="false">
      <c r="A32" s="0" t="s">
        <v>15051</v>
      </c>
      <c r="B32" s="10" t="n">
        <v>20000000</v>
      </c>
      <c r="C32" s="10" t="n">
        <v>102922376</v>
      </c>
    </row>
    <row r="33" customFormat="false" ht="16" hidden="false" customHeight="false" outlineLevel="0" collapsed="false">
      <c r="A33" s="0" t="s">
        <v>15052</v>
      </c>
      <c r="B33" s="10" t="n">
        <v>35000000</v>
      </c>
      <c r="C33" s="10" t="n">
        <v>31755742</v>
      </c>
    </row>
    <row r="34" customFormat="false" ht="16" hidden="false" customHeight="false" outlineLevel="0" collapsed="false">
      <c r="A34" s="0" t="s">
        <v>15053</v>
      </c>
      <c r="B34" s="10" t="n">
        <v>31500000</v>
      </c>
      <c r="C34" s="10" t="n">
        <v>83471511</v>
      </c>
    </row>
    <row r="35" customFormat="false" ht="16" hidden="false" customHeight="false" outlineLevel="0" collapsed="false">
      <c r="A35" s="0" t="s">
        <v>15054</v>
      </c>
      <c r="B35" s="10" t="n">
        <v>73691419</v>
      </c>
    </row>
    <row r="36" customFormat="false" ht="16" hidden="false" customHeight="false" outlineLevel="0" collapsed="false">
      <c r="A36" s="0" t="s">
        <v>15055</v>
      </c>
      <c r="B36" s="10" t="n">
        <v>12500000</v>
      </c>
      <c r="C36" s="10" t="n">
        <v>2425315</v>
      </c>
    </row>
    <row r="37" customFormat="false" ht="16" hidden="false" customHeight="false" outlineLevel="0" collapsed="false">
      <c r="A37" s="0" t="s">
        <v>15056</v>
      </c>
      <c r="B37" s="10" t="n">
        <v>27000000</v>
      </c>
      <c r="C37" s="10" t="n">
        <v>57229890</v>
      </c>
    </row>
    <row r="38" customFormat="false" ht="16" hidden="false" customHeight="false" outlineLevel="0" collapsed="false">
      <c r="A38" s="0" t="s">
        <v>15057</v>
      </c>
      <c r="B38" s="10" t="n">
        <v>41675194</v>
      </c>
    </row>
    <row r="39" customFormat="false" ht="16" hidden="false" customHeight="false" outlineLevel="0" collapsed="false">
      <c r="A39" s="0" t="s">
        <v>15058</v>
      </c>
      <c r="B39" s="10" t="n">
        <v>67182787</v>
      </c>
    </row>
    <row r="40" customFormat="false" ht="16" hidden="false" customHeight="false" outlineLevel="0" collapsed="false">
      <c r="A40" s="0" t="s">
        <v>15059</v>
      </c>
      <c r="B40" s="10" t="n">
        <v>20000000</v>
      </c>
    </row>
    <row r="41" customFormat="false" ht="16" hidden="false" customHeight="false" outlineLevel="0" collapsed="false">
      <c r="A41" s="0" t="s">
        <v>15060</v>
      </c>
      <c r="B41" s="10" t="n">
        <v>550000</v>
      </c>
      <c r="C41" s="10" t="n">
        <v>39754601</v>
      </c>
    </row>
    <row r="42" customFormat="false" ht="16" hidden="false" customHeight="false" outlineLevel="0" collapsed="false">
      <c r="A42" s="0" t="s">
        <v>15061</v>
      </c>
    </row>
    <row r="43" customFormat="false" ht="16" hidden="false" customHeight="false" outlineLevel="0" collapsed="false">
      <c r="A43" s="0" t="s">
        <v>15062</v>
      </c>
      <c r="B43" s="10" t="n">
        <v>2008150</v>
      </c>
    </row>
    <row r="44" customFormat="false" ht="16" hidden="false" customHeight="false" outlineLevel="0" collapsed="false">
      <c r="A44" s="0" t="s">
        <v>15063</v>
      </c>
      <c r="B44" s="10" t="n">
        <v>22000000</v>
      </c>
      <c r="C44" s="10" t="n">
        <v>15716828</v>
      </c>
    </row>
    <row r="45" customFormat="false" ht="16" hidden="false" customHeight="false" outlineLevel="0" collapsed="false">
      <c r="A45" s="0" t="s">
        <v>15064</v>
      </c>
      <c r="B45" s="10" t="n">
        <v>15000000</v>
      </c>
      <c r="C45" s="10" t="n">
        <v>14662035</v>
      </c>
    </row>
    <row r="46" customFormat="false" ht="16" hidden="false" customHeight="false" outlineLevel="0" collapsed="false">
      <c r="A46" s="0" t="s">
        <v>15065</v>
      </c>
      <c r="B46" s="10" t="n">
        <v>3910019</v>
      </c>
    </row>
    <row r="47" customFormat="false" ht="16" hidden="false" customHeight="false" outlineLevel="0" collapsed="false">
      <c r="A47" s="0" t="s">
        <v>15066</v>
      </c>
      <c r="B47" s="10" t="n">
        <v>66132626</v>
      </c>
    </row>
    <row r="48" customFormat="false" ht="16" hidden="false" customHeight="false" outlineLevel="0" collapsed="false">
      <c r="A48" s="0" t="s">
        <v>15067</v>
      </c>
      <c r="B48" s="10" t="n">
        <v>5100000</v>
      </c>
      <c r="C48" s="10" t="n">
        <v>9709597</v>
      </c>
    </row>
    <row r="49" customFormat="false" ht="16" hidden="false" customHeight="false" outlineLevel="0" collapsed="false">
      <c r="A49" s="0" t="s">
        <v>15068</v>
      </c>
      <c r="B49" s="10" t="n">
        <v>6659377</v>
      </c>
    </row>
    <row r="50" customFormat="false" ht="16" hidden="false" customHeight="false" outlineLevel="0" collapsed="false">
      <c r="A50" s="0" t="s">
        <v>15069</v>
      </c>
      <c r="B50" s="10" t="n">
        <v>4454295</v>
      </c>
    </row>
    <row r="51" customFormat="false" ht="16" hidden="false" customHeight="false" outlineLevel="0" collapsed="false">
      <c r="A51" s="0" t="s">
        <v>15070</v>
      </c>
      <c r="B51" s="10" t="n">
        <v>10000000</v>
      </c>
      <c r="C51" s="10" t="n">
        <v>30565292</v>
      </c>
    </row>
    <row r="52" customFormat="false" ht="16" hidden="false" customHeight="false" outlineLevel="0" collapsed="false">
      <c r="A52" s="0" t="s">
        <v>15071</v>
      </c>
      <c r="B52" s="10" t="n">
        <v>31261269</v>
      </c>
    </row>
    <row r="53" customFormat="false" ht="16" hidden="false" customHeight="false" outlineLevel="0" collapsed="false">
      <c r="A53" s="0" t="s">
        <v>15072</v>
      </c>
      <c r="B53" s="10" t="n">
        <v>12000000</v>
      </c>
    </row>
    <row r="54" customFormat="false" ht="16" hidden="false" customHeight="false" outlineLevel="0" collapsed="false">
      <c r="A54" s="0" t="s">
        <v>15073</v>
      </c>
      <c r="B54" s="10" t="n">
        <v>20000000</v>
      </c>
      <c r="C54" s="10" t="n">
        <v>39565475</v>
      </c>
    </row>
    <row r="55" customFormat="false" ht="16" hidden="false" customHeight="false" outlineLevel="0" collapsed="false">
      <c r="A55" s="0" t="s">
        <v>15074</v>
      </c>
      <c r="B55" s="10" t="n">
        <v>15578237</v>
      </c>
    </row>
    <row r="56" customFormat="false" ht="16" hidden="false" customHeight="false" outlineLevel="0" collapsed="false">
      <c r="A56" s="0" t="s">
        <v>15075</v>
      </c>
      <c r="B56" s="10" t="n">
        <v>2000000</v>
      </c>
      <c r="C56" s="10" t="n">
        <v>16100000</v>
      </c>
    </row>
    <row r="57" customFormat="false" ht="16" hidden="false" customHeight="false" outlineLevel="0" collapsed="false">
      <c r="A57" s="0" t="s">
        <v>15076</v>
      </c>
      <c r="B57" s="10" t="n">
        <v>31184024</v>
      </c>
    </row>
    <row r="58" customFormat="false" ht="16" hidden="false" customHeight="false" outlineLevel="0" collapsed="false">
      <c r="A58" s="0" t="s">
        <v>15077</v>
      </c>
      <c r="B58" s="10" t="n">
        <v>50427646</v>
      </c>
    </row>
    <row r="59" customFormat="false" ht="16" hidden="false" customHeight="false" outlineLevel="0" collapsed="false">
      <c r="A59" s="0" t="s">
        <v>15078</v>
      </c>
    </row>
    <row r="60" customFormat="false" ht="16" hidden="false" customHeight="false" outlineLevel="0" collapsed="false">
      <c r="A60" s="0" t="s">
        <v>15079</v>
      </c>
      <c r="B60" s="10" t="n">
        <v>20259961</v>
      </c>
    </row>
    <row r="61" customFormat="false" ht="16" hidden="false" customHeight="false" outlineLevel="0" collapsed="false">
      <c r="A61" s="0" t="s">
        <v>15080</v>
      </c>
      <c r="B61" s="10" t="n">
        <v>119285432</v>
      </c>
    </row>
    <row r="62" customFormat="false" ht="16" hidden="false" customHeight="false" outlineLevel="0" collapsed="false">
      <c r="A62" s="0" t="s">
        <v>15081</v>
      </c>
      <c r="B62" s="10" t="n">
        <v>12000000</v>
      </c>
      <c r="C62" s="10" t="n">
        <v>3702028</v>
      </c>
    </row>
    <row r="63" customFormat="false" ht="16" hidden="false" customHeight="false" outlineLevel="0" collapsed="false">
      <c r="A63" s="0" t="s">
        <v>15082</v>
      </c>
      <c r="B63" s="10" t="n">
        <v>18000000</v>
      </c>
      <c r="C63" s="10" t="n">
        <v>248159971</v>
      </c>
    </row>
    <row r="64" customFormat="false" ht="16" hidden="false" customHeight="false" outlineLevel="0" collapsed="false">
      <c r="A64" s="0" t="s">
        <v>15083</v>
      </c>
      <c r="B64" s="10" t="n">
        <v>8400000</v>
      </c>
      <c r="C64" s="10" t="n">
        <v>1622898</v>
      </c>
    </row>
    <row r="65" customFormat="false" ht="16" hidden="false" customHeight="false" outlineLevel="0" collapsed="false">
      <c r="A65" s="0" t="s">
        <v>15084</v>
      </c>
      <c r="B65" s="10" t="n">
        <v>35000000</v>
      </c>
      <c r="C65" s="10" t="n">
        <v>69701637</v>
      </c>
    </row>
    <row r="66" customFormat="false" ht="16" hidden="false" customHeight="false" outlineLevel="0" collapsed="false">
      <c r="A66" s="0" t="s">
        <v>15085</v>
      </c>
      <c r="B66" s="10" t="n">
        <v>18000000</v>
      </c>
      <c r="C66" s="10" t="n">
        <v>7000000</v>
      </c>
    </row>
    <row r="67" customFormat="false" ht="16" hidden="false" customHeight="false" outlineLevel="0" collapsed="false">
      <c r="A67" s="0" t="s">
        <v>15086</v>
      </c>
      <c r="B67" s="10" t="n">
        <v>15000000</v>
      </c>
      <c r="C67" s="10" t="n">
        <v>40577001</v>
      </c>
    </row>
    <row r="68" customFormat="false" ht="16" hidden="false" customHeight="false" outlineLevel="0" collapsed="false">
      <c r="A68" s="0" t="s">
        <v>15087</v>
      </c>
      <c r="B68" s="10" t="n">
        <v>9000000</v>
      </c>
      <c r="C68" s="10" t="n">
        <v>18197170</v>
      </c>
    </row>
    <row r="69" customFormat="false" ht="16" hidden="false" customHeight="false" outlineLevel="0" collapsed="false">
      <c r="A69" s="0" t="s">
        <v>15088</v>
      </c>
    </row>
    <row r="70" customFormat="false" ht="16" hidden="false" customHeight="false" outlineLevel="0" collapsed="false">
      <c r="A70" s="0" t="s">
        <v>15089</v>
      </c>
      <c r="B70" s="10" t="n">
        <v>10500000</v>
      </c>
      <c r="C70" s="10" t="n">
        <v>435110554</v>
      </c>
    </row>
    <row r="71" customFormat="false" ht="16" hidden="false" customHeight="false" outlineLevel="0" collapsed="false">
      <c r="A71" s="0" t="s">
        <v>15090</v>
      </c>
      <c r="B71" s="10" t="n">
        <v>143369</v>
      </c>
    </row>
    <row r="72" customFormat="false" ht="16" hidden="false" customHeight="false" outlineLevel="0" collapsed="false">
      <c r="A72" s="0" t="s">
        <v>15091</v>
      </c>
      <c r="B72" s="10" t="n">
        <v>4500000</v>
      </c>
      <c r="C72" s="10" t="n">
        <v>27092880</v>
      </c>
    </row>
    <row r="73" customFormat="false" ht="16" hidden="false" customHeight="false" outlineLevel="0" collapsed="false">
      <c r="A73" s="0" t="s">
        <v>15092</v>
      </c>
      <c r="B73" s="10" t="n">
        <v>3335948</v>
      </c>
    </row>
    <row r="74" customFormat="false" ht="16" hidden="false" customHeight="false" outlineLevel="0" collapsed="false">
      <c r="A74" s="0" t="s">
        <v>15093</v>
      </c>
      <c r="B74" s="10" t="n">
        <v>802965</v>
      </c>
    </row>
    <row r="75" customFormat="false" ht="16" hidden="false" customHeight="false" outlineLevel="0" collapsed="false">
      <c r="A75" s="0" t="s">
        <v>15094</v>
      </c>
    </row>
    <row r="76" customFormat="false" ht="16" hidden="false" customHeight="false" outlineLevel="0" collapsed="false">
      <c r="A76" s="0" t="s">
        <v>15095</v>
      </c>
      <c r="B76" s="10" t="n">
        <v>26000000</v>
      </c>
      <c r="C76" s="10" t="n">
        <v>636796</v>
      </c>
    </row>
    <row r="77" customFormat="false" ht="16" hidden="false" customHeight="false" outlineLevel="0" collapsed="false">
      <c r="A77" s="0" t="s">
        <v>15096</v>
      </c>
      <c r="B77" s="10" t="n">
        <v>3500000</v>
      </c>
      <c r="C77" s="10" t="n">
        <v>5588800</v>
      </c>
    </row>
    <row r="78" customFormat="false" ht="16" hidden="false" customHeight="false" outlineLevel="0" collapsed="false">
      <c r="A78" s="0" t="s">
        <v>15097</v>
      </c>
      <c r="B78" s="10" t="n">
        <v>6668025</v>
      </c>
    </row>
    <row r="79" customFormat="false" ht="16" hidden="false" customHeight="false" outlineLevel="0" collapsed="false">
      <c r="A79" s="0" t="s">
        <v>15098</v>
      </c>
      <c r="B79" s="10" t="n">
        <v>12000000</v>
      </c>
      <c r="C79" s="10" t="n">
        <v>30036000</v>
      </c>
    </row>
    <row r="80" customFormat="false" ht="16" hidden="false" customHeight="false" outlineLevel="0" collapsed="false">
      <c r="A80" s="0" t="s">
        <v>15099</v>
      </c>
      <c r="B80" s="10" t="n">
        <v>15000000</v>
      </c>
      <c r="C80" s="10" t="n">
        <v>13782838</v>
      </c>
    </row>
    <row r="81" customFormat="false" ht="16" hidden="false" customHeight="false" outlineLevel="0" collapsed="false">
      <c r="A81" s="0" t="s">
        <v>15100</v>
      </c>
    </row>
    <row r="82" customFormat="false" ht="16" hidden="false" customHeight="false" outlineLevel="0" collapsed="false">
      <c r="A82" s="0" t="s">
        <v>15101</v>
      </c>
      <c r="B82" s="10" t="n">
        <v>16134627</v>
      </c>
    </row>
    <row r="83" customFormat="false" ht="16" hidden="false" customHeight="false" outlineLevel="0" collapsed="false">
      <c r="A83" s="0" t="s">
        <v>15102</v>
      </c>
      <c r="B83" s="10" t="n">
        <v>10375893</v>
      </c>
    </row>
    <row r="84" customFormat="false" ht="16" hidden="false" customHeight="false" outlineLevel="0" collapsed="false">
      <c r="A84" s="0" t="s">
        <v>15103</v>
      </c>
      <c r="B84" s="10" t="n">
        <v>1262691</v>
      </c>
    </row>
    <row r="85" customFormat="false" ht="16" hidden="false" customHeight="false" outlineLevel="0" collapsed="false">
      <c r="A85" s="0" t="s">
        <v>15104</v>
      </c>
      <c r="B85" s="10" t="n">
        <v>114247</v>
      </c>
    </row>
    <row r="86" customFormat="false" ht="16" hidden="false" customHeight="false" outlineLevel="0" collapsed="false">
      <c r="A86" s="0" t="s">
        <v>15105</v>
      </c>
      <c r="B86" s="10" t="n">
        <v>20500000</v>
      </c>
      <c r="C86" s="10" t="n">
        <v>45517055</v>
      </c>
    </row>
    <row r="87" customFormat="false" ht="16" hidden="false" customHeight="false" outlineLevel="0" collapsed="false">
      <c r="A87" s="0" t="s">
        <v>15106</v>
      </c>
      <c r="B87" s="10" t="n">
        <v>9000000</v>
      </c>
      <c r="C87" s="10" t="n">
        <v>14929552</v>
      </c>
    </row>
    <row r="88" customFormat="false" ht="16" hidden="false" customHeight="false" outlineLevel="0" collapsed="false">
      <c r="A88" s="0" t="s">
        <v>15107</v>
      </c>
      <c r="B88" s="10" t="n">
        <v>694497</v>
      </c>
    </row>
    <row r="89" customFormat="false" ht="16" hidden="false" customHeight="false" outlineLevel="0" collapsed="false">
      <c r="A89" s="0" t="s">
        <v>15108</v>
      </c>
      <c r="B89" s="10" t="n">
        <v>14049540</v>
      </c>
    </row>
    <row r="90" customFormat="false" ht="16" hidden="false" customHeight="false" outlineLevel="0" collapsed="false">
      <c r="A90" s="0" t="s">
        <v>15109</v>
      </c>
      <c r="B90" s="10" t="n">
        <v>5000000</v>
      </c>
      <c r="C90" s="10" t="n">
        <v>34725000</v>
      </c>
    </row>
    <row r="91" customFormat="false" ht="16" hidden="false" customHeight="false" outlineLevel="0" collapsed="false">
      <c r="A91" s="0" t="s">
        <v>15110</v>
      </c>
      <c r="B91" s="10" t="n">
        <v>10000000</v>
      </c>
      <c r="C91" s="10" t="n">
        <v>2494480</v>
      </c>
    </row>
    <row r="92" customFormat="false" ht="16" hidden="false" customHeight="false" outlineLevel="0" collapsed="false">
      <c r="A92" s="0" t="s">
        <v>15111</v>
      </c>
      <c r="B92" s="10" t="n">
        <v>25000000</v>
      </c>
      <c r="C92" s="10" t="n">
        <v>45598982</v>
      </c>
    </row>
    <row r="93" customFormat="false" ht="16" hidden="false" customHeight="false" outlineLevel="0" collapsed="false">
      <c r="A93" s="0" t="s">
        <v>15112</v>
      </c>
      <c r="B93" s="10" t="n">
        <v>5678950</v>
      </c>
    </row>
    <row r="94" customFormat="false" ht="16" hidden="false" customHeight="false" outlineLevel="0" collapsed="false">
      <c r="A94" s="0" t="s">
        <v>15113</v>
      </c>
      <c r="B94" s="10" t="n">
        <v>6347072</v>
      </c>
    </row>
    <row r="95" customFormat="false" ht="16" hidden="false" customHeight="false" outlineLevel="0" collapsed="false">
      <c r="A95" s="0" t="s">
        <v>15114</v>
      </c>
      <c r="B95" s="10" t="n">
        <v>13000000</v>
      </c>
    </row>
    <row r="96" customFormat="false" ht="16" hidden="false" customHeight="false" outlineLevel="0" collapsed="false">
      <c r="A96" s="0" t="s">
        <v>15115</v>
      </c>
      <c r="B96" s="10" t="n">
        <v>8443124</v>
      </c>
    </row>
    <row r="97" customFormat="false" ht="16" hidden="false" customHeight="false" outlineLevel="0" collapsed="false">
      <c r="A97" s="0" t="s">
        <v>15116</v>
      </c>
      <c r="B97" s="10" t="n">
        <v>36403064</v>
      </c>
    </row>
    <row r="98" customFormat="false" ht="16" hidden="false" customHeight="false" outlineLevel="0" collapsed="false">
      <c r="A98" s="0" t="s">
        <v>15117</v>
      </c>
      <c r="B98" s="10" t="n">
        <v>25000000</v>
      </c>
      <c r="C98" s="10" t="n">
        <v>8600000</v>
      </c>
    </row>
    <row r="99" customFormat="false" ht="16" hidden="false" customHeight="false" outlineLevel="0" collapsed="false">
      <c r="A99" s="0" t="s">
        <v>15118</v>
      </c>
      <c r="B99" s="10" t="n">
        <v>18000000</v>
      </c>
      <c r="C99" s="10" t="n">
        <v>31042035</v>
      </c>
    </row>
    <row r="100" customFormat="false" ht="16" hidden="false" customHeight="false" outlineLevel="0" collapsed="false">
      <c r="A100" s="0" t="s">
        <v>15119</v>
      </c>
      <c r="B100" s="10" t="n">
        <v>30000000</v>
      </c>
      <c r="C100" s="10" t="n">
        <v>238632124</v>
      </c>
    </row>
    <row r="101" customFormat="false" ht="16" hidden="false" customHeight="false" outlineLevel="0" collapsed="false">
      <c r="A101" s="0" t="s">
        <v>15120</v>
      </c>
    </row>
    <row r="102" customFormat="false" ht="16" hidden="false" customHeight="false" outlineLevel="0" collapsed="false">
      <c r="A102" s="0" t="s">
        <v>15121</v>
      </c>
      <c r="B102" s="10" t="n">
        <v>7343032</v>
      </c>
    </row>
    <row r="103" customFormat="false" ht="16" hidden="false" customHeight="false" outlineLevel="0" collapsed="false">
      <c r="A103" s="0" t="s">
        <v>15122</v>
      </c>
      <c r="B103" s="10" t="n">
        <v>5718573</v>
      </c>
    </row>
    <row r="104" customFormat="false" ht="16" hidden="false" customHeight="false" outlineLevel="0" collapsed="false">
      <c r="A104" s="0" t="s">
        <v>15123</v>
      </c>
      <c r="B104" s="10" t="n">
        <v>1945658</v>
      </c>
    </row>
    <row r="105" customFormat="false" ht="16" hidden="false" customHeight="false" outlineLevel="0" collapsed="false">
      <c r="A105" s="0" t="s">
        <v>15124</v>
      </c>
      <c r="B105" s="10" t="n">
        <v>2550000</v>
      </c>
      <c r="C105" s="10" t="n">
        <v>22812500</v>
      </c>
    </row>
    <row r="106" customFormat="false" ht="16" hidden="false" customHeight="false" outlineLevel="0" collapsed="false">
      <c r="A106" s="0" t="s">
        <v>15125</v>
      </c>
      <c r="C106" s="0" t="s">
        <v>15126</v>
      </c>
    </row>
    <row r="107" customFormat="false" ht="16" hidden="false" customHeight="false" outlineLevel="0" collapsed="false">
      <c r="A107" s="0" t="s">
        <v>15127</v>
      </c>
      <c r="B107" s="10" t="n">
        <v>1500000</v>
      </c>
      <c r="C107" s="10" t="n">
        <v>3569083</v>
      </c>
    </row>
    <row r="108" customFormat="false" ht="16" hidden="false" customHeight="false" outlineLevel="0" collapsed="false">
      <c r="A108" s="0" t="s">
        <v>15128</v>
      </c>
      <c r="B108" s="10" t="n">
        <v>18000000</v>
      </c>
      <c r="C108" s="10" t="n">
        <v>11489982</v>
      </c>
    </row>
    <row r="109" customFormat="false" ht="16" hidden="false" customHeight="false" outlineLevel="0" collapsed="false">
      <c r="A109" s="0" t="s">
        <v>15129</v>
      </c>
      <c r="B109" s="10" t="n">
        <v>6770587</v>
      </c>
    </row>
    <row r="110" customFormat="false" ht="16" hidden="false" customHeight="false" outlineLevel="0" collapsed="false">
      <c r="A110" s="0" t="s">
        <v>15130</v>
      </c>
      <c r="B110" s="10" t="n">
        <v>6500000</v>
      </c>
      <c r="C110" s="10" t="n">
        <v>23686027</v>
      </c>
      <c r="D110" s="0" t="s">
        <v>15131</v>
      </c>
    </row>
    <row r="111" customFormat="false" ht="16" hidden="false" customHeight="false" outlineLevel="0" collapsed="false">
      <c r="A111" s="0" t="s">
        <v>15132</v>
      </c>
      <c r="B111" s="10" t="n">
        <v>11020375</v>
      </c>
    </row>
    <row r="112" customFormat="false" ht="16" hidden="false" customHeight="false" outlineLevel="0" collapsed="false">
      <c r="A112" s="0" t="s">
        <v>15133</v>
      </c>
      <c r="B112" s="10" t="n">
        <v>19000000</v>
      </c>
      <c r="C112" s="10" t="n">
        <v>210609762</v>
      </c>
    </row>
    <row r="113" customFormat="false" ht="16" hidden="false" customHeight="false" outlineLevel="0" collapsed="false">
      <c r="A113" s="0" t="s">
        <v>15134</v>
      </c>
      <c r="B113" s="10" t="n">
        <v>1000000</v>
      </c>
      <c r="C113" s="10" t="n">
        <v>45875171</v>
      </c>
    </row>
    <row r="114" customFormat="false" ht="16" hidden="false" customHeight="false" outlineLevel="0" collapsed="false">
      <c r="A114" s="0" t="s">
        <v>15135</v>
      </c>
      <c r="B114" s="10" t="n">
        <v>20000000</v>
      </c>
      <c r="C114" s="10" t="n">
        <v>38800000</v>
      </c>
    </row>
    <row r="115" customFormat="false" ht="16" hidden="false" customHeight="false" outlineLevel="0" collapsed="false">
      <c r="A115" s="0" t="s">
        <v>15136</v>
      </c>
      <c r="B115" s="10" t="n">
        <v>7562164</v>
      </c>
    </row>
    <row r="116" customFormat="false" ht="16" hidden="false" customHeight="false" outlineLevel="0" collapsed="false">
      <c r="A116" s="0" t="s">
        <v>15137</v>
      </c>
      <c r="B116" s="10" t="n">
        <v>31000000</v>
      </c>
      <c r="C116" s="10" t="n">
        <v>87100000</v>
      </c>
    </row>
    <row r="117" customFormat="false" ht="16" hidden="false" customHeight="false" outlineLevel="0" collapsed="false">
      <c r="A117" s="0" t="s">
        <v>15138</v>
      </c>
      <c r="B117" s="10" t="n">
        <v>7500000</v>
      </c>
      <c r="C117" s="10" t="n">
        <v>23834048</v>
      </c>
    </row>
    <row r="118" customFormat="false" ht="16" hidden="false" customHeight="false" outlineLevel="0" collapsed="false">
      <c r="A118" s="0" t="s">
        <v>15139</v>
      </c>
      <c r="B118" s="10" t="n">
        <v>24000000</v>
      </c>
      <c r="C118" s="10" t="n">
        <v>18700000</v>
      </c>
    </row>
    <row r="119" customFormat="false" ht="16" hidden="false" customHeight="false" outlineLevel="0" collapsed="false">
      <c r="A119" s="0" t="s">
        <v>15140</v>
      </c>
      <c r="B119" s="10" t="n">
        <v>441863</v>
      </c>
    </row>
    <row r="120" customFormat="false" ht="16" hidden="false" customHeight="false" outlineLevel="0" collapsed="false">
      <c r="A120" s="0" t="s">
        <v>15141</v>
      </c>
      <c r="B120" s="10" t="n">
        <v>47483002</v>
      </c>
    </row>
    <row r="121" customFormat="false" ht="16" hidden="false" customHeight="false" outlineLevel="0" collapsed="false">
      <c r="A121" s="0" t="s">
        <v>15142</v>
      </c>
      <c r="B121" s="10" t="n">
        <v>12000000</v>
      </c>
      <c r="C121" s="10" t="n">
        <v>7790931</v>
      </c>
    </row>
    <row r="122" customFormat="false" ht="16" hidden="false" customHeight="false" outlineLevel="0" collapsed="false">
      <c r="A122" s="0" t="s">
        <v>15143</v>
      </c>
      <c r="B122" s="10" t="n">
        <v>6000000</v>
      </c>
      <c r="C122" s="10" t="n">
        <v>8551228</v>
      </c>
    </row>
    <row r="123" customFormat="false" ht="16" hidden="false" customHeight="false" outlineLevel="0" collapsed="false">
      <c r="A123" s="0" t="s">
        <v>15144</v>
      </c>
      <c r="B123" s="10" t="n">
        <v>18000000</v>
      </c>
      <c r="C123" s="10" t="n">
        <v>11957943</v>
      </c>
    </row>
    <row r="124" customFormat="false" ht="16" hidden="false" customHeight="false" outlineLevel="0" collapsed="false">
      <c r="A124" s="0" t="s">
        <v>15145</v>
      </c>
      <c r="B124" s="10" t="n">
        <v>20000000</v>
      </c>
      <c r="C124" s="10" t="n">
        <v>22905500</v>
      </c>
    </row>
    <row r="125" customFormat="false" ht="16" hidden="false" customHeight="false" outlineLevel="0" collapsed="false">
      <c r="A125" s="0" t="s">
        <v>15146</v>
      </c>
      <c r="B125" s="10" t="n">
        <v>5839031</v>
      </c>
    </row>
    <row r="126" customFormat="false" ht="16" hidden="false" customHeight="false" outlineLevel="0" collapsed="false">
      <c r="A126" s="0" t="s">
        <v>15147</v>
      </c>
      <c r="B126" s="10" t="n">
        <v>35000000</v>
      </c>
      <c r="C126" s="10" t="n">
        <v>16295774</v>
      </c>
    </row>
    <row r="127" customFormat="false" ht="16" hidden="false" customHeight="false" outlineLevel="0" collapsed="false">
      <c r="A127" s="0" t="s">
        <v>15148</v>
      </c>
      <c r="B127" s="10" t="n">
        <v>40000000</v>
      </c>
      <c r="C127" s="10" t="n">
        <v>49851591</v>
      </c>
    </row>
    <row r="128" customFormat="false" ht="16" hidden="false" customHeight="false" outlineLevel="0" collapsed="false">
      <c r="A128" s="0" t="s">
        <v>15149</v>
      </c>
      <c r="B128" s="10" t="n">
        <v>18000000</v>
      </c>
      <c r="C128" s="10" t="n">
        <v>3900000</v>
      </c>
    </row>
    <row r="129" customFormat="false" ht="16" hidden="false" customHeight="false" outlineLevel="0" collapsed="false">
      <c r="A129" s="0" t="s">
        <v>15150</v>
      </c>
      <c r="B129" s="10" t="n">
        <v>10000000</v>
      </c>
      <c r="C129" s="10" t="n">
        <v>37499651</v>
      </c>
    </row>
    <row r="130" customFormat="false" ht="16" hidden="false" customHeight="false" outlineLevel="0" collapsed="false">
      <c r="A130" s="0" t="s">
        <v>15151</v>
      </c>
      <c r="B130" s="10" t="n">
        <v>8500000</v>
      </c>
      <c r="C130" s="10" t="n">
        <v>16209459</v>
      </c>
    </row>
    <row r="131" customFormat="false" ht="16" hidden="false" customHeight="false" outlineLevel="0" collapsed="false">
      <c r="A131" s="0" t="s">
        <v>15152</v>
      </c>
      <c r="B131" s="10" t="n">
        <v>175000</v>
      </c>
      <c r="C131" s="10" t="n">
        <v>7137502</v>
      </c>
    </row>
    <row r="132" customFormat="false" ht="16" hidden="false" customHeight="false" outlineLevel="0" collapsed="false">
      <c r="A132" s="0" t="s">
        <v>15153</v>
      </c>
      <c r="B132" s="10" t="n">
        <v>14205021</v>
      </c>
    </row>
    <row r="133" customFormat="false" ht="16" hidden="false" customHeight="false" outlineLevel="0" collapsed="false">
      <c r="A133" s="0" t="s">
        <v>15154</v>
      </c>
      <c r="B133" s="10" t="n">
        <v>4700000</v>
      </c>
      <c r="C133" s="10" t="n">
        <v>8025872</v>
      </c>
    </row>
    <row r="134" customFormat="false" ht="16" hidden="false" customHeight="false" outlineLevel="0" collapsed="false">
      <c r="A134" s="0" t="s">
        <v>15155</v>
      </c>
      <c r="B134" s="10" t="n">
        <v>2700000</v>
      </c>
    </row>
    <row r="135" customFormat="false" ht="16" hidden="false" customHeight="false" outlineLevel="0" collapsed="false">
      <c r="A135" s="0" t="s">
        <v>15156</v>
      </c>
      <c r="B135" s="10" t="n">
        <v>548696</v>
      </c>
    </row>
    <row r="136" customFormat="false" ht="16" hidden="false" customHeight="false" outlineLevel="0" collapsed="false">
      <c r="A136" s="0" t="s">
        <v>15157</v>
      </c>
      <c r="B136" s="10" t="n">
        <v>17355263</v>
      </c>
    </row>
    <row r="137" customFormat="false" ht="16" hidden="false" customHeight="false" outlineLevel="0" collapsed="false">
      <c r="A137" s="0" t="s">
        <v>15158</v>
      </c>
      <c r="B137" s="10" t="n">
        <v>719323</v>
      </c>
    </row>
    <row r="138" customFormat="false" ht="16" hidden="false" customHeight="false" outlineLevel="0" collapsed="false">
      <c r="A138" s="0" t="s">
        <v>15159</v>
      </c>
      <c r="B138" s="10" t="n">
        <v>1025762</v>
      </c>
    </row>
    <row r="139" customFormat="false" ht="16" hidden="false" customHeight="false" outlineLevel="0" collapsed="false">
      <c r="A139" s="0" t="s">
        <v>15160</v>
      </c>
      <c r="B139" s="10" t="n">
        <v>29000000</v>
      </c>
      <c r="C139" s="10" t="n">
        <v>5899797</v>
      </c>
    </row>
    <row r="140" customFormat="false" ht="16" hidden="false" customHeight="false" outlineLevel="0" collapsed="false">
      <c r="A140" s="0" t="s">
        <v>15161</v>
      </c>
      <c r="B140" s="10" t="n">
        <v>20000000</v>
      </c>
      <c r="C140" s="10" t="n">
        <v>57387516</v>
      </c>
    </row>
    <row r="141" customFormat="false" ht="16" hidden="false" customHeight="false" outlineLevel="0" collapsed="false">
      <c r="A141" s="0" t="s">
        <v>15162</v>
      </c>
    </row>
    <row r="142" customFormat="false" ht="16" hidden="false" customHeight="false" outlineLevel="0" collapsed="false">
      <c r="A142" s="0" t="s">
        <v>15163</v>
      </c>
      <c r="B142" s="10" t="n">
        <v>29760613</v>
      </c>
    </row>
    <row r="143" customFormat="false" ht="16" hidden="false" customHeight="false" outlineLevel="0" collapsed="false">
      <c r="A143" s="0" t="s">
        <v>15164</v>
      </c>
      <c r="B143" s="10" t="n">
        <v>11660</v>
      </c>
    </row>
    <row r="144" customFormat="false" ht="16" hidden="false" customHeight="false" outlineLevel="0" collapsed="false">
      <c r="A144" s="0" t="s">
        <v>15165</v>
      </c>
      <c r="B144" s="10" t="n">
        <v>4215859</v>
      </c>
    </row>
    <row r="145" customFormat="false" ht="16" hidden="false" customHeight="false" outlineLevel="0" collapsed="false">
      <c r="A145" s="0" t="s">
        <v>15166</v>
      </c>
      <c r="B145" s="10" t="n">
        <v>23000000</v>
      </c>
      <c r="C145" s="10" t="n">
        <v>20763013</v>
      </c>
    </row>
    <row r="146" customFormat="false" ht="16" hidden="false" customHeight="false" outlineLevel="0" collapsed="false">
      <c r="A146" s="0" t="s">
        <v>15167</v>
      </c>
    </row>
    <row r="147" customFormat="false" ht="16" hidden="false" customHeight="false" outlineLevel="0" collapsed="false">
      <c r="A147" s="0" t="s">
        <v>15168</v>
      </c>
      <c r="B147" s="10" t="n">
        <v>15000000</v>
      </c>
      <c r="C147" s="10" t="n">
        <v>35509515</v>
      </c>
    </row>
    <row r="148" customFormat="false" ht="16" hidden="false" customHeight="false" outlineLevel="0" collapsed="false">
      <c r="A148" s="0" t="s">
        <v>15169</v>
      </c>
      <c r="B148" s="10" t="n">
        <v>3832228</v>
      </c>
    </row>
    <row r="149" customFormat="false" ht="16" hidden="false" customHeight="false" outlineLevel="0" collapsed="false">
      <c r="A149" s="0" t="s">
        <v>15170</v>
      </c>
      <c r="B149" s="10" t="n">
        <v>3000000</v>
      </c>
      <c r="C149" s="10" t="n">
        <v>14182492</v>
      </c>
    </row>
    <row r="150" customFormat="false" ht="16" hidden="false" customHeight="false" outlineLevel="0" collapsed="false">
      <c r="A150" s="0" t="s">
        <v>15171</v>
      </c>
      <c r="B150" s="10" t="n">
        <v>12000000</v>
      </c>
      <c r="C150" s="10" t="n">
        <v>66995879</v>
      </c>
    </row>
    <row r="151" customFormat="false" ht="16" hidden="false" customHeight="false" outlineLevel="0" collapsed="false">
      <c r="A151" s="0" t="s">
        <v>15172</v>
      </c>
      <c r="B151" s="10" t="n">
        <v>6000000</v>
      </c>
      <c r="C151" s="10" t="n">
        <v>3685862</v>
      </c>
    </row>
    <row r="152" customFormat="false" ht="16" hidden="false" customHeight="false" outlineLevel="0" collapsed="false">
      <c r="A152" s="0" t="s">
        <v>15173</v>
      </c>
      <c r="B152" s="10" t="n">
        <v>20000000</v>
      </c>
      <c r="C152" s="10" t="n">
        <v>43184798</v>
      </c>
    </row>
    <row r="153" customFormat="false" ht="16" hidden="false" customHeight="false" outlineLevel="0" collapsed="false">
      <c r="A153" s="0" t="s">
        <v>15174</v>
      </c>
      <c r="B153" s="10" t="n">
        <v>7000000</v>
      </c>
      <c r="C153" s="10" t="n">
        <v>50888729</v>
      </c>
    </row>
    <row r="154" customFormat="false" ht="16" hidden="false" customHeight="false" outlineLevel="0" collapsed="false">
      <c r="A154" s="0" t="s">
        <v>15175</v>
      </c>
      <c r="B154" s="10" t="n">
        <v>24000000</v>
      </c>
      <c r="C154" s="10" t="n">
        <v>41455230</v>
      </c>
    </row>
    <row r="155" customFormat="false" ht="16" hidden="false" customHeight="false" outlineLevel="0" collapsed="false">
      <c r="A155" s="0" t="s">
        <v>15176</v>
      </c>
      <c r="B155" s="10" t="n">
        <v>12500000</v>
      </c>
      <c r="C155" s="10" t="n">
        <v>48092846</v>
      </c>
    </row>
    <row r="156" customFormat="false" ht="16" hidden="false" customHeight="false" outlineLevel="0" collapsed="false">
      <c r="A156" s="0" t="s">
        <v>15177</v>
      </c>
      <c r="B156" s="10" t="n">
        <v>7000000</v>
      </c>
      <c r="C156" s="10" t="n">
        <v>7630564</v>
      </c>
    </row>
    <row r="157" customFormat="false" ht="16" hidden="false" customHeight="false" outlineLevel="0" collapsed="false">
      <c r="A157" s="0" t="s">
        <v>15178</v>
      </c>
      <c r="B157" s="10" t="n">
        <v>30000000</v>
      </c>
      <c r="C157" s="10" t="n">
        <v>38413606</v>
      </c>
    </row>
    <row r="158" customFormat="false" ht="16" hidden="false" customHeight="false" outlineLevel="0" collapsed="false">
      <c r="A158" s="0" t="s">
        <v>15179</v>
      </c>
      <c r="B158" s="10" t="n">
        <v>20000000</v>
      </c>
      <c r="C158" s="10" t="n">
        <v>11444204</v>
      </c>
    </row>
    <row r="159" customFormat="false" ht="16" hidden="false" customHeight="false" outlineLevel="0" collapsed="false">
      <c r="A159" s="0" t="s">
        <v>15180</v>
      </c>
      <c r="B159" s="10" t="n">
        <v>6000000</v>
      </c>
      <c r="C159" s="10" t="n">
        <v>12793213</v>
      </c>
    </row>
    <row r="160" customFormat="false" ht="16" hidden="false" customHeight="false" outlineLevel="0" collapsed="false">
      <c r="A160" s="0" t="s">
        <v>15181</v>
      </c>
      <c r="B160" s="10" t="n">
        <v>6500000</v>
      </c>
      <c r="C160" s="10" t="n">
        <v>14545844</v>
      </c>
    </row>
    <row r="161" customFormat="false" ht="16" hidden="false" customHeight="false" outlineLevel="0" collapsed="false">
      <c r="A161" s="0" t="s">
        <v>15182</v>
      </c>
      <c r="B161" s="10" t="n">
        <v>7000000</v>
      </c>
      <c r="C161" s="10" t="n">
        <v>19595031</v>
      </c>
    </row>
    <row r="162" customFormat="false" ht="16" hidden="false" customHeight="false" outlineLevel="0" collapsed="false">
      <c r="A162" s="0" t="s">
        <v>15183</v>
      </c>
      <c r="B162" s="10" t="n">
        <v>1791328</v>
      </c>
    </row>
    <row r="163" customFormat="false" ht="16" hidden="false" customHeight="false" outlineLevel="0" collapsed="false">
      <c r="A163" s="0" t="s">
        <v>15184</v>
      </c>
      <c r="B163" s="10" t="n">
        <v>4000000</v>
      </c>
      <c r="C163" s="10" t="n">
        <v>13008928</v>
      </c>
    </row>
    <row r="164" customFormat="false" ht="16" hidden="false" customHeight="false" outlineLevel="0" collapsed="false">
      <c r="A164" s="0" t="s">
        <v>15185</v>
      </c>
      <c r="B164" s="10" t="n">
        <v>36602000</v>
      </c>
    </row>
    <row r="165" customFormat="false" ht="16" hidden="false" customHeight="false" outlineLevel="0" collapsed="false">
      <c r="A165" s="0" t="s">
        <v>15186</v>
      </c>
      <c r="B165" s="10" t="n">
        <v>31000000</v>
      </c>
      <c r="C165" s="10" t="n">
        <v>43858790</v>
      </c>
    </row>
    <row r="166" customFormat="false" ht="16" hidden="false" customHeight="false" outlineLevel="0" collapsed="false">
      <c r="A166" s="0" t="s">
        <v>15187</v>
      </c>
      <c r="B166" s="10" t="n">
        <v>40000000</v>
      </c>
      <c r="C166" s="10" t="n">
        <v>118500000</v>
      </c>
    </row>
    <row r="167" customFormat="false" ht="16" hidden="false" customHeight="false" outlineLevel="0" collapsed="false">
      <c r="A167" s="0" t="s">
        <v>15188</v>
      </c>
      <c r="B167" s="10" t="n">
        <v>14000000</v>
      </c>
      <c r="C167" s="10" t="n">
        <v>70001698</v>
      </c>
    </row>
    <row r="168" customFormat="false" ht="16" hidden="false" customHeight="false" outlineLevel="0" collapsed="false">
      <c r="A168" s="0" t="s">
        <v>15189</v>
      </c>
      <c r="B168" s="10" t="n">
        <v>22500000</v>
      </c>
      <c r="C168" s="10" t="n">
        <v>18671317</v>
      </c>
    </row>
    <row r="169" customFormat="false" ht="16" hidden="false" customHeight="false" outlineLevel="0" collapsed="false">
      <c r="A169" s="0" t="s">
        <v>15190</v>
      </c>
      <c r="B169" s="10" t="n">
        <v>6500000</v>
      </c>
      <c r="C169" s="10" t="n">
        <v>27545445</v>
      </c>
    </row>
    <row r="170" customFormat="false" ht="16" hidden="false" customHeight="false" outlineLevel="0" collapsed="false">
      <c r="A170" s="0" t="s">
        <v>15191</v>
      </c>
      <c r="B170" s="10" t="n">
        <v>15000000</v>
      </c>
      <c r="C170" s="10" t="n">
        <v>28890240</v>
      </c>
    </row>
    <row r="171" customFormat="false" ht="16" hidden="false" customHeight="false" outlineLevel="0" collapsed="false">
      <c r="A171" s="0" t="s">
        <v>15192</v>
      </c>
      <c r="B171" s="10" t="n">
        <v>64431625</v>
      </c>
    </row>
    <row r="172" customFormat="false" ht="16" hidden="false" customHeight="false" outlineLevel="0" collapsed="false">
      <c r="A172" s="0" t="s">
        <v>15193</v>
      </c>
      <c r="B172" s="10" t="n">
        <v>8000000</v>
      </c>
      <c r="C172" s="10" t="n">
        <v>35150960</v>
      </c>
    </row>
    <row r="173" customFormat="false" ht="16" hidden="false" customHeight="false" outlineLevel="0" collapsed="false">
      <c r="A173" s="0" t="s">
        <v>15194</v>
      </c>
      <c r="B173" s="10" t="n">
        <v>10000000</v>
      </c>
      <c r="C173" s="10" t="n">
        <v>2777280</v>
      </c>
    </row>
    <row r="174" customFormat="false" ht="16" hidden="false" customHeight="false" outlineLevel="0" collapsed="false">
      <c r="A174" s="0" t="s">
        <v>15195</v>
      </c>
      <c r="B174" s="10" t="n">
        <v>17000000</v>
      </c>
      <c r="C174" s="10" t="n">
        <v>43247647</v>
      </c>
    </row>
    <row r="175" customFormat="false" ht="16" hidden="false" customHeight="false" outlineLevel="0" collapsed="false">
      <c r="A175" s="0" t="s">
        <v>15196</v>
      </c>
      <c r="B175" s="10" t="n">
        <v>4000000</v>
      </c>
      <c r="C175" s="10" t="n">
        <v>283694</v>
      </c>
    </row>
    <row r="176" customFormat="false" ht="16" hidden="false" customHeight="false" outlineLevel="0" collapsed="false">
      <c r="A176" s="0" t="s">
        <v>15197</v>
      </c>
      <c r="B176" s="10" t="n">
        <v>1730005</v>
      </c>
    </row>
    <row r="177" customFormat="false" ht="16" hidden="false" customHeight="false" outlineLevel="0" collapsed="false">
      <c r="A177" s="0" t="s">
        <v>15198</v>
      </c>
      <c r="B177" s="10" t="n">
        <v>7500000</v>
      </c>
      <c r="C177" s="10" t="n">
        <v>140088813</v>
      </c>
    </row>
    <row r="178" customFormat="false" ht="16" hidden="false" customHeight="false" outlineLevel="0" collapsed="false">
      <c r="A178" s="0" t="s">
        <v>15199</v>
      </c>
      <c r="B178" s="10" t="n">
        <v>3960327</v>
      </c>
    </row>
    <row r="179" customFormat="false" ht="16" hidden="false" customHeight="false" outlineLevel="0" collapsed="false">
      <c r="A179" s="0" t="s">
        <v>15200</v>
      </c>
      <c r="C179" s="0" t="s">
        <v>15201</v>
      </c>
    </row>
    <row r="180" customFormat="false" ht="16" hidden="false" customHeight="false" outlineLevel="0" collapsed="false">
      <c r="A180" s="0" t="s">
        <v>15202</v>
      </c>
      <c r="B180" s="10" t="n">
        <v>31000000</v>
      </c>
      <c r="C180" s="10" t="n">
        <v>100047830</v>
      </c>
    </row>
    <row r="181" customFormat="false" ht="16" hidden="false" customHeight="false" outlineLevel="0" collapsed="false">
      <c r="A181" s="0" t="s">
        <v>15203</v>
      </c>
      <c r="B181" s="10" t="n">
        <v>17000000</v>
      </c>
      <c r="C181" s="10" t="n">
        <v>30050028</v>
      </c>
    </row>
    <row r="182" customFormat="false" ht="16" hidden="false" customHeight="false" outlineLevel="0" collapsed="false">
      <c r="A182" s="0" t="s">
        <v>15204</v>
      </c>
      <c r="B182" s="10" t="n">
        <v>19000000</v>
      </c>
      <c r="C182" s="10" t="n">
        <v>58571513</v>
      </c>
    </row>
    <row r="183" customFormat="false" ht="16" hidden="false" customHeight="false" outlineLevel="0" collapsed="false">
      <c r="A183" s="0" t="s">
        <v>15205</v>
      </c>
      <c r="B183" s="10" t="n">
        <v>11500000</v>
      </c>
      <c r="C183" s="10" t="n">
        <v>2260616</v>
      </c>
    </row>
    <row r="184" customFormat="false" ht="16" hidden="false" customHeight="false" outlineLevel="0" collapsed="false">
      <c r="A184" s="0" t="s">
        <v>15206</v>
      </c>
      <c r="B184" s="10" t="n">
        <v>408839</v>
      </c>
    </row>
    <row r="185" customFormat="false" ht="16" hidden="false" customHeight="false" outlineLevel="0" collapsed="false">
      <c r="A185" s="0" t="s">
        <v>15207</v>
      </c>
      <c r="B185" s="10" t="n">
        <v>15000000</v>
      </c>
      <c r="C185" s="10" t="n">
        <v>66758538</v>
      </c>
    </row>
    <row r="186" customFormat="false" ht="16" hidden="false" customHeight="false" outlineLevel="0" collapsed="false">
      <c r="A186" s="0" t="s">
        <v>15208</v>
      </c>
      <c r="B186" s="10" t="n">
        <v>30218387</v>
      </c>
    </row>
    <row r="187" customFormat="false" ht="16" hidden="false" customHeight="false" outlineLevel="0" collapsed="false">
      <c r="A187" s="0" t="s">
        <v>15209</v>
      </c>
      <c r="B187" s="10" t="n">
        <v>16000000</v>
      </c>
      <c r="C187" s="10" t="n">
        <v>92823600</v>
      </c>
    </row>
    <row r="188" customFormat="false" ht="16" hidden="false" customHeight="false" outlineLevel="0" collapsed="false">
      <c r="A188" s="0" t="s">
        <v>15210</v>
      </c>
      <c r="B188" s="10" t="n">
        <v>6000000</v>
      </c>
      <c r="C188" s="10" t="n">
        <v>14278900</v>
      </c>
    </row>
    <row r="189" customFormat="false" ht="16" hidden="false" customHeight="false" outlineLevel="0" collapsed="false">
      <c r="A189" s="0" t="s">
        <v>15211</v>
      </c>
      <c r="B189" s="10" t="n">
        <v>40000000</v>
      </c>
      <c r="C189" s="10" t="n">
        <v>87727583</v>
      </c>
    </row>
    <row r="190" customFormat="false" ht="16" hidden="false" customHeight="false" outlineLevel="0" collapsed="false">
      <c r="A190" s="0" t="s">
        <v>15212</v>
      </c>
      <c r="B190" s="10" t="n">
        <v>20000000</v>
      </c>
      <c r="C190" s="10" t="n">
        <v>70980000</v>
      </c>
    </row>
    <row r="191" customFormat="false" ht="16" hidden="false" customHeight="false" outlineLevel="0" collapsed="false">
      <c r="A191" s="0" t="s">
        <v>15213</v>
      </c>
      <c r="B191" s="10" t="n">
        <v>27627310</v>
      </c>
    </row>
    <row r="192" customFormat="false" ht="16" hidden="false" customHeight="false" outlineLevel="0" collapsed="false">
      <c r="A192" s="0" t="s">
        <v>15214</v>
      </c>
      <c r="B192" s="10" t="n">
        <v>85395</v>
      </c>
    </row>
    <row r="193" customFormat="false" ht="16" hidden="false" customHeight="false" outlineLevel="0" collapsed="false">
      <c r="A193" s="0" t="s">
        <v>15215</v>
      </c>
      <c r="B193" s="10" t="n">
        <v>13000000</v>
      </c>
      <c r="C193" s="10" t="n">
        <v>28501605</v>
      </c>
    </row>
    <row r="194" customFormat="false" ht="16" hidden="false" customHeight="false" outlineLevel="0" collapsed="false">
      <c r="A194" s="0" t="s">
        <v>15216</v>
      </c>
      <c r="B194" s="10" t="n">
        <v>1006575</v>
      </c>
    </row>
    <row r="195" customFormat="false" ht="16" hidden="false" customHeight="false" outlineLevel="0" collapsed="false">
      <c r="A195" s="0" t="s">
        <v>15217</v>
      </c>
      <c r="B195" s="10" t="n">
        <v>11000000</v>
      </c>
      <c r="C195" s="10" t="n">
        <v>8266343</v>
      </c>
    </row>
    <row r="196" customFormat="false" ht="16" hidden="false" customHeight="false" outlineLevel="0" collapsed="false">
      <c r="A196" s="0" t="s">
        <v>15218</v>
      </c>
      <c r="B196" s="10" t="n">
        <v>22000000</v>
      </c>
      <c r="C196" s="10" t="n">
        <v>184208848</v>
      </c>
    </row>
    <row r="197" customFormat="false" ht="16" hidden="false" customHeight="false" outlineLevel="0" collapsed="false">
      <c r="A197" s="0" t="s">
        <v>15219</v>
      </c>
      <c r="C197" s="0" t="s">
        <v>15220</v>
      </c>
    </row>
    <row r="198" customFormat="false" ht="16" hidden="false" customHeight="false" outlineLevel="0" collapsed="false">
      <c r="A198" s="0" t="s">
        <v>15221</v>
      </c>
      <c r="B198" s="10" t="n">
        <v>24707633</v>
      </c>
    </row>
    <row r="199" customFormat="false" ht="16" hidden="false" customHeight="false" outlineLevel="0" collapsed="false">
      <c r="A199" s="0" t="s">
        <v>15222</v>
      </c>
      <c r="B199" s="10" t="n">
        <v>17037887</v>
      </c>
    </row>
    <row r="200" customFormat="false" ht="16" hidden="false" customHeight="false" outlineLevel="0" collapsed="false">
      <c r="A200" s="0" t="s">
        <v>15223</v>
      </c>
      <c r="B200" s="10" t="n">
        <v>11567449</v>
      </c>
    </row>
    <row r="201" customFormat="false" ht="16" hidden="false" customHeight="false" outlineLevel="0" collapsed="false">
      <c r="A201" s="0" t="s">
        <v>15224</v>
      </c>
      <c r="B201" s="10" t="n">
        <v>1030938</v>
      </c>
    </row>
    <row r="202" customFormat="false" ht="16" hidden="false" customHeight="false" outlineLevel="0" collapsed="false">
      <c r="A202" s="0" t="s">
        <v>15225</v>
      </c>
      <c r="B202" s="10" t="n">
        <v>10900000</v>
      </c>
    </row>
    <row r="203" customFormat="false" ht="16" hidden="false" customHeight="false" outlineLevel="0" collapsed="false">
      <c r="A203" s="0" t="s">
        <v>15226</v>
      </c>
      <c r="B203" s="10" t="n">
        <v>26000000</v>
      </c>
      <c r="C203" s="10" t="n">
        <v>91457688</v>
      </c>
    </row>
    <row r="204" customFormat="false" ht="16" hidden="false" customHeight="false" outlineLevel="0" collapsed="false">
      <c r="A204" s="0" t="s">
        <v>15227</v>
      </c>
      <c r="B204" s="10" t="n">
        <v>2060847</v>
      </c>
    </row>
    <row r="205" customFormat="false" ht="16" hidden="false" customHeight="false" outlineLevel="0" collapsed="false">
      <c r="A205" s="0" t="s">
        <v>15228</v>
      </c>
      <c r="B205" s="10" t="n">
        <v>4803039</v>
      </c>
    </row>
    <row r="206" customFormat="false" ht="16" hidden="false" customHeight="false" outlineLevel="0" collapsed="false">
      <c r="A206" s="0" t="s">
        <v>15229</v>
      </c>
      <c r="B206" s="10" t="n">
        <v>47489074</v>
      </c>
    </row>
    <row r="207" customFormat="false" ht="16" hidden="false" customHeight="false" outlineLevel="0" collapsed="false">
      <c r="A207" s="0" t="s">
        <v>15230</v>
      </c>
      <c r="B207" s="10" t="n">
        <v>15000000</v>
      </c>
      <c r="C207" s="10" t="n">
        <v>5585154</v>
      </c>
    </row>
    <row r="208" customFormat="false" ht="16" hidden="false" customHeight="false" outlineLevel="0" collapsed="false">
      <c r="A208" s="0" t="s">
        <v>15231</v>
      </c>
      <c r="B208" s="10" t="n">
        <v>225000</v>
      </c>
      <c r="C208" s="10" t="n">
        <v>2938208</v>
      </c>
    </row>
    <row r="209" customFormat="false" ht="16" hidden="false" customHeight="false" outlineLevel="0" collapsed="false">
      <c r="A209" s="0" t="s">
        <v>15232</v>
      </c>
      <c r="B209" s="10" t="n">
        <v>10000000</v>
      </c>
      <c r="C209" s="10" t="n">
        <v>16153600</v>
      </c>
    </row>
    <row r="210" customFormat="false" ht="16" hidden="false" customHeight="false" outlineLevel="0" collapsed="false">
      <c r="A210" s="0" t="s">
        <v>15233</v>
      </c>
      <c r="B210" s="10" t="n">
        <v>4011793</v>
      </c>
    </row>
    <row r="211" customFormat="false" ht="16" hidden="false" customHeight="false" outlineLevel="0" collapsed="false">
      <c r="A211" s="0" t="s">
        <v>15234</v>
      </c>
      <c r="B211" s="10" t="n">
        <v>4200000</v>
      </c>
      <c r="C211" s="10" t="n">
        <v>5835247</v>
      </c>
    </row>
    <row r="212" customFormat="false" ht="16" hidden="false" customHeight="false" outlineLevel="0" collapsed="false">
      <c r="A212" s="0" t="s">
        <v>15235</v>
      </c>
      <c r="B212" s="10" t="n">
        <v>11359129</v>
      </c>
    </row>
    <row r="213" customFormat="false" ht="16" hidden="false" customHeight="false" outlineLevel="0" collapsed="false">
      <c r="A213" s="0" t="s">
        <v>15236</v>
      </c>
      <c r="B213" s="10" t="n">
        <v>10000000</v>
      </c>
      <c r="C213" s="10" t="n">
        <v>53470900</v>
      </c>
    </row>
    <row r="214" customFormat="false" ht="16" hidden="false" customHeight="false" outlineLevel="0" collapsed="false">
      <c r="A214" s="0" t="s">
        <v>15237</v>
      </c>
      <c r="B214" s="10" t="n">
        <v>65000000</v>
      </c>
      <c r="C214" s="10" t="n">
        <v>119394840</v>
      </c>
    </row>
    <row r="215" customFormat="false" ht="16" hidden="false" customHeight="false" outlineLevel="0" collapsed="false">
      <c r="A215" s="0" t="s">
        <v>15238</v>
      </c>
      <c r="B215" s="10" t="n">
        <v>9500000</v>
      </c>
      <c r="C215" s="10" t="n">
        <v>14560247</v>
      </c>
    </row>
    <row r="216" customFormat="false" ht="16" hidden="false" customHeight="false" outlineLevel="0" collapsed="false">
      <c r="A216" s="0" t="s">
        <v>15239</v>
      </c>
      <c r="B216" s="10" t="n">
        <v>22166041</v>
      </c>
    </row>
    <row r="217" customFormat="false" ht="16" hidden="false" customHeight="false" outlineLevel="0" collapsed="false">
      <c r="A217" s="0" t="s">
        <v>15240</v>
      </c>
      <c r="B217" s="10" t="n">
        <v>9000000</v>
      </c>
      <c r="C217" s="10" t="n">
        <v>6153939</v>
      </c>
    </row>
    <row r="218" customFormat="false" ht="16" hidden="false" customHeight="false" outlineLevel="0" collapsed="false">
      <c r="A218" s="0" t="s">
        <v>15241</v>
      </c>
      <c r="B218" s="10" t="n">
        <v>25000000</v>
      </c>
      <c r="C218" s="10" t="n">
        <v>218967620</v>
      </c>
    </row>
    <row r="219" customFormat="false" ht="16" hidden="false" customHeight="false" outlineLevel="0" collapsed="false">
      <c r="A219" s="0" t="s">
        <v>15242</v>
      </c>
      <c r="B219" s="10" t="n">
        <v>35154</v>
      </c>
    </row>
    <row r="220" customFormat="false" ht="16" hidden="false" customHeight="false" outlineLevel="0" collapsed="false">
      <c r="A220" s="0" t="s">
        <v>15243</v>
      </c>
      <c r="B220" s="10" t="n">
        <v>30000000</v>
      </c>
      <c r="C220" s="10" t="n">
        <v>49114016</v>
      </c>
    </row>
    <row r="221" customFormat="false" ht="16" hidden="false" customHeight="false" outlineLevel="0" collapsed="false">
      <c r="A221" s="0" t="s">
        <v>15244</v>
      </c>
      <c r="B221" s="10" t="n">
        <v>11336986</v>
      </c>
    </row>
    <row r="222" customFormat="false" ht="16" hidden="false" customHeight="false" outlineLevel="0" collapsed="false">
      <c r="A222" s="0" t="s">
        <v>15245</v>
      </c>
      <c r="B222" s="10" t="n">
        <v>27000000</v>
      </c>
      <c r="C222" s="10" t="n">
        <v>124033791</v>
      </c>
    </row>
    <row r="223" customFormat="false" ht="16" hidden="false" customHeight="false" outlineLevel="0" collapsed="false">
      <c r="A223" s="0" t="s">
        <v>15246</v>
      </c>
      <c r="B223" s="10" t="n">
        <v>6000000</v>
      </c>
      <c r="C223" s="10" t="n">
        <v>1193062</v>
      </c>
    </row>
    <row r="224" customFormat="false" ht="16" hidden="false" customHeight="false" outlineLevel="0" collapsed="false">
      <c r="A224" s="0" t="s">
        <v>15247</v>
      </c>
      <c r="B224" s="10" t="n">
        <v>2603061</v>
      </c>
    </row>
    <row r="225" customFormat="false" ht="16" hidden="false" customHeight="false" outlineLevel="0" collapsed="false">
      <c r="A225" s="0" t="s">
        <v>15248</v>
      </c>
      <c r="B225" s="10" t="n">
        <v>38000000</v>
      </c>
      <c r="C225" s="10" t="n">
        <v>35183792</v>
      </c>
    </row>
    <row r="226" customFormat="false" ht="16" hidden="false" customHeight="false" outlineLevel="0" collapsed="false">
      <c r="A226" s="0" t="s">
        <v>15249</v>
      </c>
      <c r="B226" s="10" t="n">
        <v>15000000</v>
      </c>
      <c r="C226" s="10" t="n">
        <v>30102717</v>
      </c>
    </row>
    <row r="227" customFormat="false" ht="16" hidden="false" customHeight="false" outlineLevel="0" collapsed="false">
      <c r="A227" s="0" t="s">
        <v>15250</v>
      </c>
      <c r="B227" s="10" t="n">
        <v>13200170</v>
      </c>
    </row>
    <row r="228" customFormat="false" ht="16" hidden="false" customHeight="false" outlineLevel="0" collapsed="false">
      <c r="A228" s="0" t="s">
        <v>15251</v>
      </c>
      <c r="B228" s="10" t="n">
        <v>25895485</v>
      </c>
    </row>
    <row r="229" customFormat="false" ht="16" hidden="false" customHeight="false" outlineLevel="0" collapsed="false">
      <c r="A229" s="0" t="s">
        <v>15252</v>
      </c>
      <c r="B229" s="10" t="n">
        <v>4313173</v>
      </c>
    </row>
    <row r="230" customFormat="false" ht="16" hidden="false" customHeight="false" outlineLevel="0" collapsed="false">
      <c r="A230" s="0" t="s">
        <v>15253</v>
      </c>
      <c r="B230" s="10" t="n">
        <v>40000000</v>
      </c>
      <c r="C230" s="10" t="n">
        <v>70405498</v>
      </c>
    </row>
    <row r="231" customFormat="false" ht="16" hidden="false" customHeight="false" outlineLevel="0" collapsed="false">
      <c r="A231" s="0" t="s">
        <v>15254</v>
      </c>
      <c r="B231" s="10" t="n">
        <v>14000000</v>
      </c>
      <c r="C231" s="10" t="n">
        <v>32482682</v>
      </c>
    </row>
    <row r="232" customFormat="false" ht="16" hidden="false" customHeight="false" outlineLevel="0" collapsed="false">
      <c r="A232" s="0" t="s">
        <v>15255</v>
      </c>
      <c r="B232" s="10" t="n">
        <v>34002045</v>
      </c>
    </row>
    <row r="233" customFormat="false" ht="16" hidden="false" customHeight="false" outlineLevel="0" collapsed="false">
      <c r="A233" s="0" t="s">
        <v>15256</v>
      </c>
      <c r="B233" s="10" t="n">
        <v>170667</v>
      </c>
    </row>
    <row r="234" customFormat="false" ht="16" hidden="false" customHeight="false" outlineLevel="0" collapsed="false">
      <c r="A234" s="0" t="s">
        <v>15257</v>
      </c>
      <c r="B234" s="10" t="n">
        <v>24000000</v>
      </c>
      <c r="C234" s="10" t="n">
        <v>43218387</v>
      </c>
    </row>
    <row r="235" customFormat="false" ht="16" hidden="false" customHeight="false" outlineLevel="0" collapsed="false">
      <c r="A235" s="0" t="s">
        <v>15258</v>
      </c>
      <c r="B235" s="10" t="n">
        <v>15000000</v>
      </c>
      <c r="C235" s="10" t="n">
        <v>25104700</v>
      </c>
    </row>
    <row r="236" customFormat="false" ht="16" hidden="false" customHeight="false" outlineLevel="0" collapsed="false">
      <c r="A236" s="0" t="s">
        <v>15259</v>
      </c>
      <c r="B236" s="10" t="n">
        <v>17010000</v>
      </c>
      <c r="C236" s="10" t="n">
        <v>22641969</v>
      </c>
    </row>
    <row r="237" customFormat="false" ht="16" hidden="false" customHeight="false" outlineLevel="0" collapsed="false">
      <c r="A237" s="0" t="s">
        <v>15260</v>
      </c>
      <c r="B237" s="10" t="n">
        <v>612781</v>
      </c>
    </row>
    <row r="238" customFormat="false" ht="16" hidden="false" customHeight="false" outlineLevel="0" collapsed="false">
      <c r="A238" s="0" t="s">
        <v>15261</v>
      </c>
      <c r="B238" s="10" t="n">
        <v>7500000</v>
      </c>
      <c r="C238" s="10" t="n">
        <v>6266621</v>
      </c>
    </row>
    <row r="239" customFormat="false" ht="16" hidden="false" customHeight="false" outlineLevel="0" collapsed="false">
      <c r="A239" s="0" t="s">
        <v>15262</v>
      </c>
      <c r="B239" s="10" t="n">
        <v>19000000</v>
      </c>
      <c r="C239" s="10" t="n">
        <v>130742922</v>
      </c>
    </row>
    <row r="240" customFormat="false" ht="16" hidden="false" customHeight="false" outlineLevel="0" collapsed="false">
      <c r="A240" s="0" t="s">
        <v>15263</v>
      </c>
      <c r="B240" s="10" t="n">
        <v>102000000</v>
      </c>
      <c r="C240" s="10" t="n">
        <v>204843350</v>
      </c>
    </row>
    <row r="241" customFormat="false" ht="16" hidden="false" customHeight="false" outlineLevel="0" collapsed="false">
      <c r="A241" s="0" t="s">
        <v>15264</v>
      </c>
      <c r="B241" s="10" t="n">
        <v>778535</v>
      </c>
    </row>
    <row r="242" customFormat="false" ht="16" hidden="false" customHeight="false" outlineLevel="0" collapsed="false">
      <c r="A242" s="0" t="s">
        <v>15265</v>
      </c>
      <c r="B242" s="10" t="n">
        <v>17487531</v>
      </c>
    </row>
    <row r="243" customFormat="false" ht="16" hidden="false" customHeight="false" outlineLevel="0" collapsed="false">
      <c r="A243" s="0" t="s">
        <v>15266</v>
      </c>
      <c r="B243" s="10" t="n">
        <v>1008404</v>
      </c>
    </row>
    <row r="244" customFormat="false" ht="16" hidden="false" customHeight="false" outlineLevel="0" collapsed="false">
      <c r="A244" s="0" t="s">
        <v>15267</v>
      </c>
      <c r="B244" s="10" t="n">
        <v>17530973</v>
      </c>
    </row>
    <row r="245" customFormat="false" ht="16" hidden="false" customHeight="false" outlineLevel="0" collapsed="false">
      <c r="A245" s="0" t="s">
        <v>15268</v>
      </c>
      <c r="B245" s="10" t="n">
        <v>49000000</v>
      </c>
      <c r="C245" s="10" t="n">
        <v>117727000</v>
      </c>
    </row>
    <row r="246" customFormat="false" ht="16" hidden="false" customHeight="false" outlineLevel="0" collapsed="false">
      <c r="A246" s="0" t="s">
        <v>15269</v>
      </c>
      <c r="B246" s="10" t="n">
        <v>4479470</v>
      </c>
    </row>
    <row r="247" customFormat="false" ht="16" hidden="false" customHeight="false" outlineLevel="0" collapsed="false">
      <c r="A247" s="0" t="s">
        <v>15270</v>
      </c>
      <c r="B247" s="10" t="n">
        <v>40000000</v>
      </c>
      <c r="C247" s="10" t="n">
        <v>70100000</v>
      </c>
    </row>
    <row r="248" customFormat="false" ht="16" hidden="false" customHeight="false" outlineLevel="0" collapsed="false">
      <c r="A248" s="0" t="s">
        <v>15271</v>
      </c>
      <c r="B248" s="10" t="n">
        <v>28422</v>
      </c>
    </row>
    <row r="249" customFormat="false" ht="16" hidden="false" customHeight="false" outlineLevel="0" collapsed="false">
      <c r="A249" s="0" t="s">
        <v>15272</v>
      </c>
      <c r="B249" s="10" t="n">
        <v>13000000</v>
      </c>
      <c r="C249" s="10" t="n">
        <v>14960255</v>
      </c>
    </row>
    <row r="250" customFormat="false" ht="16" hidden="false" customHeight="false" outlineLevel="0" collapsed="false">
      <c r="A250" s="0" t="s">
        <v>15273</v>
      </c>
      <c r="B250" s="10" t="n">
        <v>1642436</v>
      </c>
    </row>
    <row r="251" customFormat="false" ht="16" hidden="false" customHeight="false" outlineLevel="0" collapsed="false">
      <c r="A251" s="0" t="s">
        <v>15274</v>
      </c>
      <c r="B251" s="10" t="n">
        <v>55000000</v>
      </c>
      <c r="C251" s="10" t="n">
        <v>58422650</v>
      </c>
    </row>
    <row r="252" customFormat="false" ht="16" hidden="false" customHeight="false" outlineLevel="0" collapsed="false">
      <c r="A252" s="0" t="s">
        <v>15275</v>
      </c>
      <c r="B252" s="10" t="n">
        <v>8403433</v>
      </c>
    </row>
    <row r="253" customFormat="false" ht="16" hidden="false" customHeight="false" outlineLevel="0" collapsed="false">
      <c r="A253" s="0" t="s">
        <v>15276</v>
      </c>
      <c r="B253" s="10" t="n">
        <v>3000000</v>
      </c>
      <c r="C253" s="10" t="n">
        <v>1152117</v>
      </c>
    </row>
    <row r="254" customFormat="false" ht="16" hidden="false" customHeight="false" outlineLevel="0" collapsed="false">
      <c r="A254" s="0" t="s">
        <v>15277</v>
      </c>
      <c r="B254" s="10" t="n">
        <v>60000000</v>
      </c>
      <c r="C254" s="10" t="n">
        <v>58883840</v>
      </c>
    </row>
    <row r="255" customFormat="false" ht="16" hidden="false" customHeight="false" outlineLevel="0" collapsed="false">
      <c r="A255" s="0" t="s">
        <v>15278</v>
      </c>
      <c r="B255" s="10" t="n">
        <v>58500635</v>
      </c>
    </row>
    <row r="256" customFormat="false" ht="16" hidden="false" customHeight="false" outlineLevel="0" collapsed="false">
      <c r="A256" s="0" t="s">
        <v>15279</v>
      </c>
      <c r="B256" s="10" t="n">
        <v>38000</v>
      </c>
      <c r="C256" s="10" t="n">
        <v>117480</v>
      </c>
    </row>
    <row r="257" customFormat="false" ht="16" hidden="false" customHeight="false" outlineLevel="0" collapsed="false">
      <c r="A257" s="0" t="s">
        <v>15280</v>
      </c>
      <c r="B257" s="10" t="n">
        <v>1514114</v>
      </c>
    </row>
    <row r="258" customFormat="false" ht="16" hidden="false" customHeight="false" outlineLevel="0" collapsed="false">
      <c r="A258" s="0" t="s">
        <v>15281</v>
      </c>
      <c r="B258" s="10" t="n">
        <v>30000000</v>
      </c>
      <c r="C258" s="10" t="n">
        <v>7286388</v>
      </c>
    </row>
    <row r="259" customFormat="false" ht="16" hidden="false" customHeight="false" outlineLevel="0" collapsed="false">
      <c r="A259" s="0" t="s">
        <v>15282</v>
      </c>
      <c r="B259" s="10" t="n">
        <v>33000000</v>
      </c>
      <c r="C259" s="10" t="n">
        <v>48169908</v>
      </c>
      <c r="D259" s="0" t="s">
        <v>15283</v>
      </c>
    </row>
    <row r="260" customFormat="false" ht="16" hidden="false" customHeight="false" outlineLevel="0" collapsed="false">
      <c r="A260" s="0" t="s">
        <v>15284</v>
      </c>
      <c r="B260" s="10" t="n">
        <v>2806881</v>
      </c>
    </row>
    <row r="261" customFormat="false" ht="16" hidden="false" customHeight="false" outlineLevel="0" collapsed="false">
      <c r="A261" s="0" t="s">
        <v>15285</v>
      </c>
      <c r="B261" s="10" t="n">
        <v>40000000</v>
      </c>
      <c r="C261" s="10" t="n">
        <v>20883046</v>
      </c>
    </row>
    <row r="262" customFormat="false" ht="16" hidden="false" customHeight="false" outlineLevel="0" collapsed="false">
      <c r="A262" s="0" t="s">
        <v>15286</v>
      </c>
      <c r="B262" s="10" t="n">
        <v>1659542</v>
      </c>
    </row>
    <row r="263" customFormat="false" ht="16" hidden="false" customHeight="false" outlineLevel="0" collapsed="false">
      <c r="A263" s="0" t="s">
        <v>15287</v>
      </c>
      <c r="B263" s="10" t="n">
        <v>3330000</v>
      </c>
      <c r="C263" s="10" t="n">
        <v>5414619</v>
      </c>
    </row>
    <row r="264" customFormat="false" ht="16" hidden="false" customHeight="false" outlineLevel="0" collapsed="false">
      <c r="A264" s="0" t="s">
        <v>15288</v>
      </c>
      <c r="B264" s="10" t="n">
        <v>6000000</v>
      </c>
      <c r="C264" s="10" t="n">
        <v>24204154</v>
      </c>
    </row>
    <row r="265" customFormat="false" ht="16" hidden="false" customHeight="false" outlineLevel="0" collapsed="false">
      <c r="A265" s="0" t="s">
        <v>15289</v>
      </c>
      <c r="B265" s="10" t="n">
        <v>3067917</v>
      </c>
    </row>
    <row r="266" customFormat="false" ht="16" hidden="false" customHeight="false" outlineLevel="0" collapsed="false">
      <c r="A266" s="0" t="s">
        <v>15290</v>
      </c>
      <c r="B266" s="10" t="n">
        <v>12000000</v>
      </c>
      <c r="C266" s="10" t="n">
        <v>21370057</v>
      </c>
    </row>
    <row r="267" customFormat="false" ht="16" hidden="false" customHeight="false" outlineLevel="0" collapsed="false">
      <c r="A267" s="0" t="s">
        <v>15291</v>
      </c>
      <c r="B267" s="10" t="n">
        <v>8000000</v>
      </c>
      <c r="C267" s="10" t="n">
        <v>2502551</v>
      </c>
    </row>
    <row r="268" customFormat="false" ht="16" hidden="false" customHeight="false" outlineLevel="0" collapsed="false">
      <c r="A268" s="0" t="s">
        <v>15292</v>
      </c>
      <c r="B268" s="10" t="n">
        <v>1200000</v>
      </c>
      <c r="C268" s="10" t="n">
        <v>2832029</v>
      </c>
    </row>
    <row r="269" customFormat="false" ht="16" hidden="false" customHeight="false" outlineLevel="0" collapsed="false">
      <c r="A269" s="0" t="s">
        <v>15293</v>
      </c>
      <c r="B269" s="10" t="n">
        <v>31000000</v>
      </c>
      <c r="C269" s="10" t="n">
        <v>63895607</v>
      </c>
    </row>
    <row r="270" customFormat="false" ht="16" hidden="false" customHeight="false" outlineLevel="0" collapsed="false">
      <c r="A270" s="0" t="s">
        <v>15294</v>
      </c>
      <c r="B270" s="10" t="n">
        <v>45000000</v>
      </c>
      <c r="C270" s="10" t="n">
        <v>28411210</v>
      </c>
    </row>
    <row r="271" customFormat="false" ht="16" hidden="false" customHeight="false" outlineLevel="0" collapsed="false">
      <c r="A271" s="0" t="s">
        <v>15295</v>
      </c>
      <c r="B271" s="10" t="n">
        <v>3000000</v>
      </c>
      <c r="C271" s="10" t="n">
        <v>11738022</v>
      </c>
    </row>
    <row r="272" customFormat="false" ht="16" hidden="false" customHeight="false" outlineLevel="0" collapsed="false">
      <c r="A272" s="0" t="s">
        <v>15296</v>
      </c>
      <c r="B272" s="10" t="n">
        <v>20194</v>
      </c>
    </row>
    <row r="273" customFormat="false" ht="16" hidden="false" customHeight="false" outlineLevel="0" collapsed="false">
      <c r="A273" s="0" t="s">
        <v>15297</v>
      </c>
      <c r="B273" s="10" t="n">
        <v>14000000</v>
      </c>
      <c r="C273" s="10" t="n">
        <v>13747138</v>
      </c>
    </row>
    <row r="274" customFormat="false" ht="16" hidden="false" customHeight="false" outlineLevel="0" collapsed="false">
      <c r="A274" s="0" t="s">
        <v>15298</v>
      </c>
      <c r="B274" s="10" t="n">
        <v>35000000</v>
      </c>
      <c r="C274" s="10" t="n">
        <v>83363139</v>
      </c>
    </row>
    <row r="275" customFormat="false" ht="16" hidden="false" customHeight="false" outlineLevel="0" collapsed="false">
      <c r="A275" s="0" t="s">
        <v>15299</v>
      </c>
      <c r="B275" s="10" t="n">
        <v>23000000</v>
      </c>
      <c r="C275" s="10" t="n">
        <v>36299898</v>
      </c>
    </row>
    <row r="276" customFormat="false" ht="16" hidden="false" customHeight="false" outlineLevel="0" collapsed="false">
      <c r="A276" s="0" t="s">
        <v>15300</v>
      </c>
      <c r="B276" s="10" t="n">
        <v>263601</v>
      </c>
    </row>
    <row r="277" customFormat="false" ht="16" hidden="false" customHeight="false" outlineLevel="0" collapsed="false">
      <c r="A277" s="0" t="s">
        <v>15301</v>
      </c>
      <c r="B277" s="10" t="n">
        <v>543091</v>
      </c>
    </row>
    <row r="278" customFormat="false" ht="16" hidden="false" customHeight="false" outlineLevel="0" collapsed="false">
      <c r="A278" s="0" t="s">
        <v>15302</v>
      </c>
      <c r="B278" s="10" t="n">
        <v>15000000</v>
      </c>
      <c r="C278" s="10" t="n">
        <v>53354166</v>
      </c>
    </row>
    <row r="279" customFormat="false" ht="16" hidden="false" customHeight="false" outlineLevel="0" collapsed="false">
      <c r="A279" s="0" t="s">
        <v>15303</v>
      </c>
      <c r="B279" s="10" t="n">
        <v>9000000</v>
      </c>
      <c r="C279" s="10" t="n">
        <v>10058318</v>
      </c>
    </row>
    <row r="280" customFormat="false" ht="16" hidden="false" customHeight="false" outlineLevel="0" collapsed="false">
      <c r="A280" s="0" t="s">
        <v>15304</v>
      </c>
      <c r="B280" s="10" t="n">
        <v>22000000</v>
      </c>
      <c r="C280" s="10" t="n">
        <v>17266971</v>
      </c>
    </row>
    <row r="281" customFormat="false" ht="16" hidden="false" customHeight="false" outlineLevel="0" collapsed="false">
      <c r="A281" s="0" t="s">
        <v>15305</v>
      </c>
      <c r="B281" s="10" t="n">
        <v>17953778</v>
      </c>
    </row>
    <row r="282" customFormat="false" ht="16" hidden="false" customHeight="false" outlineLevel="0" collapsed="false">
      <c r="A282" s="0" t="s">
        <v>15306</v>
      </c>
      <c r="B282" s="10" t="n">
        <v>6900000</v>
      </c>
      <c r="C282" s="10" t="n">
        <v>7993039</v>
      </c>
    </row>
    <row r="283" customFormat="false" ht="16" hidden="false" customHeight="false" outlineLevel="0" collapsed="false">
      <c r="A283" s="0" t="s">
        <v>15307</v>
      </c>
      <c r="B283" s="10" t="n">
        <v>296081</v>
      </c>
    </row>
    <row r="284" customFormat="false" ht="16" hidden="false" customHeight="false" outlineLevel="0" collapsed="false">
      <c r="A284" s="0" t="s">
        <v>15308</v>
      </c>
      <c r="B284" s="10" t="n">
        <v>25000000</v>
      </c>
      <c r="C284" s="10" t="n">
        <v>40903593</v>
      </c>
    </row>
    <row r="285" customFormat="false" ht="16" hidden="false" customHeight="false" outlineLevel="0" collapsed="false">
      <c r="A285" s="0" t="s">
        <v>15309</v>
      </c>
      <c r="B285" s="10" t="n">
        <v>20000000</v>
      </c>
      <c r="C285" s="10" t="n">
        <v>77698625</v>
      </c>
    </row>
    <row r="286" customFormat="false" ht="16" hidden="false" customHeight="false" outlineLevel="0" collapsed="false">
      <c r="A286" s="0" t="s">
        <v>15310</v>
      </c>
      <c r="B286" s="10" t="n">
        <v>18000000</v>
      </c>
      <c r="C286" s="10" t="n">
        <v>32589677</v>
      </c>
    </row>
    <row r="287" customFormat="false" ht="16" hidden="false" customHeight="false" outlineLevel="0" collapsed="false">
      <c r="A287" s="0" t="s">
        <v>15311</v>
      </c>
      <c r="B287" s="10" t="n">
        <v>16581714</v>
      </c>
    </row>
    <row r="288" customFormat="false" ht="16" hidden="false" customHeight="false" outlineLevel="0" collapsed="false">
      <c r="A288" s="0" t="s">
        <v>15312</v>
      </c>
      <c r="B288" s="10" t="n">
        <v>322871</v>
      </c>
    </row>
    <row r="289" customFormat="false" ht="16" hidden="false" customHeight="false" outlineLevel="0" collapsed="false">
      <c r="A289" s="0" t="s">
        <v>15313</v>
      </c>
      <c r="B289" s="10" t="n">
        <v>13000000</v>
      </c>
      <c r="C289" s="10" t="n">
        <v>25010410</v>
      </c>
    </row>
    <row r="290" customFormat="false" ht="16" hidden="false" customHeight="false" outlineLevel="0" collapsed="false">
      <c r="A290" s="0" t="s">
        <v>15314</v>
      </c>
      <c r="B290" s="10" t="n">
        <v>21000000</v>
      </c>
      <c r="C290" s="10" t="n">
        <v>12136938</v>
      </c>
    </row>
    <row r="291" customFormat="false" ht="16" hidden="false" customHeight="false" outlineLevel="0" collapsed="false">
      <c r="A291" s="0" t="s">
        <v>15315</v>
      </c>
      <c r="B291" s="10" t="n">
        <v>63000000</v>
      </c>
      <c r="C291" s="10" t="n">
        <v>402453882</v>
      </c>
    </row>
    <row r="292" customFormat="false" ht="16" hidden="false" customHeight="false" outlineLevel="0" collapsed="false">
      <c r="A292" s="0" t="s">
        <v>15316</v>
      </c>
      <c r="B292" s="10" t="n">
        <v>11081586</v>
      </c>
    </row>
    <row r="293" customFormat="false" ht="16" hidden="false" customHeight="false" outlineLevel="0" collapsed="false">
      <c r="A293" s="0" t="s">
        <v>15317</v>
      </c>
      <c r="B293" s="10" t="n">
        <v>6000000</v>
      </c>
      <c r="C293" s="10" t="n">
        <v>12974636</v>
      </c>
    </row>
    <row r="294" customFormat="false" ht="16" hidden="false" customHeight="false" outlineLevel="0" collapsed="false">
      <c r="A294" s="0" t="s">
        <v>15318</v>
      </c>
      <c r="B294" s="10" t="n">
        <v>13500000</v>
      </c>
      <c r="C294" s="10" t="n">
        <v>11285588</v>
      </c>
    </row>
    <row r="295" customFormat="false" ht="16" hidden="false" customHeight="false" outlineLevel="0" collapsed="false">
      <c r="A295" s="0" t="s">
        <v>15319</v>
      </c>
      <c r="B295" s="10" t="n">
        <v>22000000</v>
      </c>
      <c r="C295" s="10" t="n">
        <v>96067179</v>
      </c>
    </row>
    <row r="296" customFormat="false" ht="16" hidden="false" customHeight="false" outlineLevel="0" collapsed="false">
      <c r="A296" s="0" t="s">
        <v>15320</v>
      </c>
      <c r="B296" s="10" t="n">
        <v>3246063</v>
      </c>
    </row>
    <row r="297" customFormat="false" ht="16" hidden="false" customHeight="false" outlineLevel="0" collapsed="false">
      <c r="A297" s="0" t="s">
        <v>15321</v>
      </c>
      <c r="B297" s="10" t="n">
        <v>30000000</v>
      </c>
      <c r="C297" s="10" t="n">
        <v>23798623</v>
      </c>
    </row>
    <row r="298" customFormat="false" ht="16" hidden="false" customHeight="false" outlineLevel="0" collapsed="false">
      <c r="A298" s="0" t="s">
        <v>15322</v>
      </c>
      <c r="B298" s="10" t="n">
        <v>4916135</v>
      </c>
    </row>
    <row r="299" customFormat="false" ht="16" hidden="false" customHeight="false" outlineLevel="0" collapsed="false">
      <c r="A299" s="0" t="s">
        <v>15323</v>
      </c>
      <c r="B299" s="10" t="n">
        <v>9315576</v>
      </c>
    </row>
    <row r="300" customFormat="false" ht="16" hidden="false" customHeight="false" outlineLevel="0" collapsed="false">
      <c r="A300" s="0" t="s">
        <v>15324</v>
      </c>
      <c r="B300" s="10" t="n">
        <v>7000000</v>
      </c>
      <c r="C300" s="10" t="n">
        <v>19604000</v>
      </c>
    </row>
    <row r="301" customFormat="false" ht="16" hidden="false" customHeight="false" outlineLevel="0" collapsed="false">
      <c r="A301" s="0" t="s">
        <v>15325</v>
      </c>
      <c r="B301" s="10" t="n">
        <v>3500000</v>
      </c>
      <c r="C301" s="10" t="n">
        <v>16036534</v>
      </c>
    </row>
    <row r="302" customFormat="false" ht="16" hidden="false" customHeight="false" outlineLevel="0" collapsed="false">
      <c r="A302" s="0" t="s">
        <v>15326</v>
      </c>
      <c r="B302" s="10" t="n">
        <v>11000000</v>
      </c>
      <c r="C302" s="10" t="n">
        <v>178104</v>
      </c>
    </row>
    <row r="303" customFormat="false" ht="16" hidden="false" customHeight="false" outlineLevel="0" collapsed="false">
      <c r="A303" s="0" t="s">
        <v>15327</v>
      </c>
      <c r="B303" s="10" t="n">
        <v>12000000</v>
      </c>
      <c r="C303" s="10" t="n">
        <v>2104000</v>
      </c>
    </row>
    <row r="304" customFormat="false" ht="16" hidden="false" customHeight="false" outlineLevel="0" collapsed="false">
      <c r="A304" s="0" t="s">
        <v>15328</v>
      </c>
      <c r="B304" s="10" t="n">
        <v>2000000</v>
      </c>
      <c r="C304" s="10" t="n">
        <v>734693</v>
      </c>
    </row>
    <row r="305" customFormat="false" ht="16" hidden="false" customHeight="false" outlineLevel="0" collapsed="false">
      <c r="A305" s="0" t="s">
        <v>15329</v>
      </c>
      <c r="B305" s="10" t="n">
        <v>40000000</v>
      </c>
      <c r="C305" s="10" t="n">
        <v>173526</v>
      </c>
    </row>
    <row r="306" customFormat="false" ht="16" hidden="false" customHeight="false" outlineLevel="0" collapsed="false">
      <c r="A306" s="0" t="s">
        <v>15330</v>
      </c>
      <c r="B306" s="10" t="n">
        <v>25000000</v>
      </c>
      <c r="C306" s="10" t="n">
        <v>6841570</v>
      </c>
    </row>
    <row r="307" customFormat="false" ht="16" hidden="false" customHeight="false" outlineLevel="0" collapsed="false">
      <c r="A307" s="0" t="s">
        <v>15331</v>
      </c>
      <c r="B307" s="10" t="n">
        <v>46000000</v>
      </c>
      <c r="C307" s="10" t="n">
        <v>130512915</v>
      </c>
    </row>
    <row r="308" customFormat="false" ht="16" hidden="false" customHeight="false" outlineLevel="0" collapsed="false">
      <c r="A308" s="0" t="s">
        <v>15332</v>
      </c>
      <c r="B308" s="10" t="n">
        <v>113727</v>
      </c>
    </row>
    <row r="309" customFormat="false" ht="16" hidden="false" customHeight="false" outlineLevel="0" collapsed="false">
      <c r="A309" s="0" t="s">
        <v>15333</v>
      </c>
      <c r="B309" s="10" t="n">
        <v>55000000</v>
      </c>
      <c r="C309" s="10" t="n">
        <v>330252182</v>
      </c>
    </row>
    <row r="310" customFormat="false" ht="16" hidden="false" customHeight="false" outlineLevel="0" collapsed="false">
      <c r="A310" s="0" t="s">
        <v>15334</v>
      </c>
      <c r="B310" s="10" t="n">
        <v>16096000</v>
      </c>
    </row>
    <row r="311" customFormat="false" ht="16" hidden="false" customHeight="false" outlineLevel="0" collapsed="false">
      <c r="A311" s="0" t="s">
        <v>15335</v>
      </c>
      <c r="B311" s="10" t="n">
        <v>20000000</v>
      </c>
      <c r="C311" s="10" t="n">
        <v>2308390</v>
      </c>
    </row>
    <row r="312" customFormat="false" ht="16" hidden="false" customHeight="false" outlineLevel="0" collapsed="false">
      <c r="A312" s="0" t="s">
        <v>15336</v>
      </c>
      <c r="B312" s="10" t="n">
        <v>20000000</v>
      </c>
      <c r="C312" s="10" t="n">
        <v>27053498</v>
      </c>
    </row>
    <row r="313" customFormat="false" ht="16" hidden="false" customHeight="false" outlineLevel="0" collapsed="false">
      <c r="A313" s="0" t="s">
        <v>15337</v>
      </c>
      <c r="B313" s="10" t="n">
        <v>713234</v>
      </c>
    </row>
    <row r="314" customFormat="false" ht="16" hidden="false" customHeight="false" outlineLevel="0" collapsed="false">
      <c r="A314" s="0" t="s">
        <v>15338</v>
      </c>
      <c r="B314" s="10" t="n">
        <v>700000</v>
      </c>
      <c r="C314" s="10" t="n">
        <v>7830611</v>
      </c>
    </row>
    <row r="315" customFormat="false" ht="16" hidden="false" customHeight="false" outlineLevel="0" collapsed="false">
      <c r="A315" s="0" t="s">
        <v>15339</v>
      </c>
      <c r="B315" s="10" t="n">
        <v>30000000</v>
      </c>
      <c r="C315" s="10" t="n">
        <v>2869369</v>
      </c>
    </row>
    <row r="316" customFormat="false" ht="16" hidden="false" customHeight="false" outlineLevel="0" collapsed="false">
      <c r="A316" s="0" t="s">
        <v>15340</v>
      </c>
      <c r="B316" s="10" t="n">
        <v>37800323</v>
      </c>
      <c r="C316" s="0" t="s">
        <v>15341</v>
      </c>
    </row>
    <row r="317" customFormat="false" ht="16" hidden="false" customHeight="false" outlineLevel="0" collapsed="false">
      <c r="A317" s="0" t="s">
        <v>15342</v>
      </c>
      <c r="B317" s="10" t="n">
        <v>7000000</v>
      </c>
      <c r="C317" s="10" t="n">
        <v>20851521</v>
      </c>
    </row>
    <row r="318" customFormat="false" ht="16" hidden="false" customHeight="false" outlineLevel="0" collapsed="false">
      <c r="A318" s="0" t="s">
        <v>15343</v>
      </c>
      <c r="B318" s="10" t="n">
        <v>60000000</v>
      </c>
      <c r="C318" s="10" t="n">
        <v>36763355</v>
      </c>
    </row>
    <row r="319" customFormat="false" ht="16" hidden="false" customHeight="false" outlineLevel="0" collapsed="false">
      <c r="A319" s="0" t="s">
        <v>15344</v>
      </c>
      <c r="B319" s="10" t="n">
        <v>45000000</v>
      </c>
      <c r="C319" s="10" t="n">
        <v>312900000</v>
      </c>
    </row>
    <row r="320" customFormat="false" ht="16" hidden="false" customHeight="false" outlineLevel="0" collapsed="false">
      <c r="A320" s="0" t="s">
        <v>15345</v>
      </c>
      <c r="B320" s="10" t="n">
        <v>51764950</v>
      </c>
    </row>
    <row r="321" customFormat="false" ht="16" hidden="false" customHeight="false" outlineLevel="0" collapsed="false">
      <c r="A321" s="0" t="s">
        <v>15346</v>
      </c>
      <c r="B321" s="10" t="n">
        <v>29412050</v>
      </c>
    </row>
    <row r="322" customFormat="false" ht="16" hidden="false" customHeight="false" outlineLevel="0" collapsed="false">
      <c r="A322" s="0" t="s">
        <v>15347</v>
      </c>
      <c r="B322" s="10" t="n">
        <v>18000000</v>
      </c>
      <c r="C322" s="10" t="n">
        <v>119938730</v>
      </c>
    </row>
    <row r="323" customFormat="false" ht="16" hidden="false" customHeight="false" outlineLevel="0" collapsed="false">
      <c r="A323" s="0" t="s">
        <v>15348</v>
      </c>
      <c r="B323" s="10" t="n">
        <v>15000000</v>
      </c>
      <c r="C323" s="10" t="n">
        <v>6798240</v>
      </c>
    </row>
    <row r="324" customFormat="false" ht="16" hidden="false" customHeight="false" outlineLevel="0" collapsed="false">
      <c r="A324" s="0" t="s">
        <v>15349</v>
      </c>
      <c r="B324" s="10" t="n">
        <v>3000000</v>
      </c>
      <c r="C324" s="10" t="n">
        <v>15185594</v>
      </c>
    </row>
    <row r="325" customFormat="false" ht="16" hidden="false" customHeight="false" outlineLevel="0" collapsed="false">
      <c r="A325" s="0" t="s">
        <v>15350</v>
      </c>
      <c r="B325" s="10" t="n">
        <v>34000000</v>
      </c>
      <c r="C325" s="10" t="n">
        <v>50282766</v>
      </c>
    </row>
    <row r="326" customFormat="false" ht="16" hidden="false" customHeight="false" outlineLevel="0" collapsed="false">
      <c r="A326" s="0" t="s">
        <v>15351</v>
      </c>
      <c r="B326" s="10" t="n">
        <v>12000000</v>
      </c>
      <c r="C326" s="10" t="n">
        <v>8914777</v>
      </c>
    </row>
    <row r="327" customFormat="false" ht="16" hidden="false" customHeight="false" outlineLevel="0" collapsed="false">
      <c r="A327" s="0" t="s">
        <v>15352</v>
      </c>
      <c r="B327" s="10" t="n">
        <v>20000000</v>
      </c>
      <c r="C327" s="10" t="n">
        <v>15340000</v>
      </c>
    </row>
    <row r="328" customFormat="false" ht="16" hidden="false" customHeight="false" outlineLevel="0" collapsed="false">
      <c r="A328" s="0" t="s">
        <v>15353</v>
      </c>
      <c r="B328" s="10" t="n">
        <v>2201126</v>
      </c>
    </row>
    <row r="329" customFormat="false" ht="16" hidden="false" customHeight="false" outlineLevel="0" collapsed="false">
      <c r="A329" s="0" t="s">
        <v>15354</v>
      </c>
      <c r="B329" s="10" t="n">
        <v>6000000</v>
      </c>
      <c r="C329" s="10" t="n">
        <v>38824341</v>
      </c>
    </row>
    <row r="330" customFormat="false" ht="16" hidden="false" customHeight="false" outlineLevel="0" collapsed="false">
      <c r="A330" s="0" t="s">
        <v>15355</v>
      </c>
      <c r="B330" s="10" t="n">
        <v>83587</v>
      </c>
    </row>
    <row r="331" customFormat="false" ht="16" hidden="false" customHeight="false" outlineLevel="0" collapsed="false">
      <c r="A331" s="0" t="s">
        <v>15356</v>
      </c>
      <c r="B331" s="10" t="n">
        <v>15000000</v>
      </c>
      <c r="C331" s="10" t="n">
        <v>1299060</v>
      </c>
    </row>
    <row r="332" customFormat="false" ht="16" hidden="false" customHeight="false" outlineLevel="0" collapsed="false">
      <c r="A332" s="0" t="s">
        <v>15357</v>
      </c>
      <c r="B332" s="10" t="n">
        <v>11500000</v>
      </c>
      <c r="C332" s="10" t="n">
        <v>20982557</v>
      </c>
    </row>
    <row r="333" customFormat="false" ht="16" hidden="false" customHeight="false" outlineLevel="0" collapsed="false">
      <c r="A333" s="0" t="s">
        <v>15358</v>
      </c>
      <c r="B333" s="10" t="n">
        <v>45000000</v>
      </c>
      <c r="C333" s="10" t="n">
        <v>46815748</v>
      </c>
    </row>
    <row r="334" customFormat="false" ht="16" hidden="false" customHeight="false" outlineLevel="0" collapsed="false">
      <c r="A334" s="0" t="s">
        <v>15359</v>
      </c>
      <c r="B334" s="10" t="n">
        <v>8534</v>
      </c>
    </row>
    <row r="335" customFormat="false" ht="16" hidden="false" customHeight="false" outlineLevel="0" collapsed="false">
      <c r="A335" s="0" t="s">
        <v>15360</v>
      </c>
      <c r="B335" s="10" t="n">
        <v>63649</v>
      </c>
    </row>
    <row r="336" customFormat="false" ht="16" hidden="false" customHeight="false" outlineLevel="0" collapsed="false">
      <c r="A336" s="0" t="s">
        <v>15361</v>
      </c>
      <c r="B336" s="10" t="n">
        <v>86115</v>
      </c>
    </row>
    <row r="337" customFormat="false" ht="16" hidden="false" customHeight="false" outlineLevel="0" collapsed="false">
      <c r="A337" s="0" t="s">
        <v>15362</v>
      </c>
      <c r="B337" s="10" t="n">
        <v>13000000</v>
      </c>
      <c r="C337" s="10" t="n">
        <v>7881335</v>
      </c>
    </row>
    <row r="338" customFormat="false" ht="16" hidden="false" customHeight="false" outlineLevel="0" collapsed="false">
      <c r="A338" s="0" t="s">
        <v>15363</v>
      </c>
      <c r="B338" s="10" t="n">
        <v>25000000</v>
      </c>
      <c r="C338" s="10" t="n">
        <v>32055248</v>
      </c>
    </row>
    <row r="339" customFormat="false" ht="16" hidden="false" customHeight="false" outlineLevel="0" collapsed="false">
      <c r="A339" s="0" t="s">
        <v>15364</v>
      </c>
      <c r="B339" s="10" t="n">
        <v>2500000</v>
      </c>
      <c r="C339" s="10" t="n">
        <v>2881508</v>
      </c>
    </row>
    <row r="340" customFormat="false" ht="16" hidden="false" customHeight="false" outlineLevel="0" collapsed="false">
      <c r="A340" s="0" t="s">
        <v>15365</v>
      </c>
    </row>
    <row r="341" customFormat="false" ht="16" hidden="false" customHeight="false" outlineLevel="0" collapsed="false">
      <c r="A341" s="0" t="s">
        <v>15366</v>
      </c>
      <c r="B341" s="10" t="n">
        <v>115000000</v>
      </c>
      <c r="C341" s="10" t="n">
        <v>146282411</v>
      </c>
    </row>
    <row r="342" customFormat="false" ht="16" hidden="false" customHeight="false" outlineLevel="0" collapsed="false">
      <c r="A342" s="0" t="s">
        <v>15367</v>
      </c>
      <c r="B342" s="10" t="n">
        <v>62000000</v>
      </c>
      <c r="C342" s="10" t="n">
        <v>65000000</v>
      </c>
    </row>
    <row r="343" customFormat="false" ht="16" hidden="false" customHeight="false" outlineLevel="0" collapsed="false">
      <c r="A343" s="0" t="s">
        <v>15368</v>
      </c>
      <c r="B343" s="10" t="n">
        <v>52000000</v>
      </c>
      <c r="C343" s="10" t="n">
        <v>173837933</v>
      </c>
    </row>
    <row r="344" customFormat="false" ht="16" hidden="false" customHeight="false" outlineLevel="0" collapsed="false">
      <c r="A344" s="0" t="s">
        <v>15369</v>
      </c>
      <c r="B344" s="10" t="n">
        <v>19000000</v>
      </c>
      <c r="C344" s="10" t="n">
        <v>65807024</v>
      </c>
    </row>
    <row r="345" customFormat="false" ht="16" hidden="false" customHeight="false" outlineLevel="0" collapsed="false">
      <c r="A345" s="0" t="s">
        <v>15370</v>
      </c>
      <c r="B345" s="10" t="n">
        <v>10000000</v>
      </c>
      <c r="C345" s="10" t="n">
        <v>25588750</v>
      </c>
    </row>
    <row r="346" customFormat="false" ht="16" hidden="false" customHeight="false" outlineLevel="0" collapsed="false">
      <c r="A346" s="0" t="s">
        <v>15371</v>
      </c>
      <c r="B346" s="10" t="n">
        <v>98000000</v>
      </c>
      <c r="C346" s="10" t="n">
        <v>10017322</v>
      </c>
    </row>
    <row r="347" customFormat="false" ht="16" hidden="false" customHeight="false" outlineLevel="0" collapsed="false">
      <c r="A347" s="0" t="s">
        <v>15372</v>
      </c>
      <c r="B347" s="10" t="n">
        <v>11000000</v>
      </c>
      <c r="C347" s="10" t="n">
        <v>39387284</v>
      </c>
    </row>
    <row r="348" customFormat="false" ht="16" hidden="false" customHeight="false" outlineLevel="0" collapsed="false">
      <c r="A348" s="0" t="s">
        <v>15373</v>
      </c>
      <c r="B348" s="10" t="n">
        <v>259319</v>
      </c>
    </row>
    <row r="349" customFormat="false" ht="16" hidden="false" customHeight="false" outlineLevel="0" collapsed="false">
      <c r="A349" s="0" t="s">
        <v>15374</v>
      </c>
    </row>
    <row r="350" customFormat="false" ht="16" hidden="false" customHeight="false" outlineLevel="0" collapsed="false">
      <c r="A350" s="0" t="s">
        <v>15375</v>
      </c>
      <c r="B350" s="10" t="n">
        <v>60000000</v>
      </c>
      <c r="C350" s="10" t="n">
        <v>67436818</v>
      </c>
    </row>
    <row r="351" customFormat="false" ht="16" hidden="false" customHeight="false" outlineLevel="0" collapsed="false">
      <c r="A351" s="0" t="s">
        <v>15376</v>
      </c>
      <c r="B351" s="10" t="n">
        <v>20000000</v>
      </c>
      <c r="C351" s="10" t="n">
        <v>17518220</v>
      </c>
    </row>
    <row r="352" customFormat="false" ht="16" hidden="false" customHeight="false" outlineLevel="0" collapsed="false">
      <c r="A352" s="0" t="s">
        <v>15377</v>
      </c>
      <c r="B352" s="10" t="n">
        <v>10000000</v>
      </c>
      <c r="C352" s="10" t="n">
        <v>23574130</v>
      </c>
    </row>
    <row r="353" customFormat="false" ht="16" hidden="false" customHeight="false" outlineLevel="0" collapsed="false">
      <c r="A353" s="0" t="s">
        <v>15378</v>
      </c>
      <c r="B353" s="10" t="n">
        <v>10000000</v>
      </c>
      <c r="C353" s="10" t="n">
        <v>6607652</v>
      </c>
    </row>
    <row r="354" customFormat="false" ht="16" hidden="false" customHeight="false" outlineLevel="0" collapsed="false">
      <c r="A354" s="0" t="s">
        <v>15379</v>
      </c>
      <c r="B354" s="10" t="n">
        <v>218626</v>
      </c>
    </row>
    <row r="355" customFormat="false" ht="16" hidden="false" customHeight="false" outlineLevel="0" collapsed="false">
      <c r="A355" s="0" t="s">
        <v>15380</v>
      </c>
      <c r="B355" s="10" t="n">
        <v>50000000</v>
      </c>
      <c r="C355" s="10" t="n">
        <v>100475249</v>
      </c>
    </row>
    <row r="356" customFormat="false" ht="16" hidden="false" customHeight="false" outlineLevel="0" collapsed="false">
      <c r="A356" s="0" t="s">
        <v>15381</v>
      </c>
      <c r="B356" s="10" t="n">
        <v>7400000</v>
      </c>
    </row>
    <row r="357" customFormat="false" ht="16" hidden="false" customHeight="false" outlineLevel="0" collapsed="false">
      <c r="A357" s="0" t="s">
        <v>15382</v>
      </c>
      <c r="B357" s="10" t="n">
        <v>3600000</v>
      </c>
      <c r="C357" s="10" t="n">
        <v>31968347</v>
      </c>
    </row>
    <row r="358" customFormat="false" ht="16" hidden="false" customHeight="false" outlineLevel="0" collapsed="false">
      <c r="A358" s="0" t="s">
        <v>15383</v>
      </c>
      <c r="B358" s="10" t="n">
        <v>2488858</v>
      </c>
    </row>
    <row r="359" customFormat="false" ht="16" hidden="false" customHeight="false" outlineLevel="0" collapsed="false">
      <c r="A359" s="0" t="s">
        <v>15384</v>
      </c>
      <c r="B359" s="10" t="n">
        <v>18000000</v>
      </c>
      <c r="C359" s="10" t="n">
        <v>70454098</v>
      </c>
    </row>
    <row r="360" customFormat="false" ht="16" hidden="false" customHeight="false" outlineLevel="0" collapsed="false">
      <c r="A360" s="0" t="s">
        <v>15385</v>
      </c>
      <c r="B360" s="10" t="n">
        <v>23000000</v>
      </c>
      <c r="C360" s="10" t="n">
        <v>82569971</v>
      </c>
    </row>
    <row r="361" customFormat="false" ht="16" hidden="false" customHeight="false" outlineLevel="0" collapsed="false">
      <c r="A361" s="0" t="s">
        <v>15386</v>
      </c>
      <c r="B361" s="10" t="n">
        <v>17382000</v>
      </c>
    </row>
    <row r="362" customFormat="false" ht="16" hidden="false" customHeight="false" outlineLevel="0" collapsed="false">
      <c r="A362" s="0" t="s">
        <v>15387</v>
      </c>
      <c r="B362" s="10" t="n">
        <v>5000000</v>
      </c>
      <c r="C362" s="10" t="n">
        <v>3565508</v>
      </c>
    </row>
    <row r="363" customFormat="false" ht="16" hidden="false" customHeight="false" outlineLevel="0" collapsed="false">
      <c r="A363" s="0" t="s">
        <v>15388</v>
      </c>
      <c r="B363" s="10" t="n">
        <v>27400000</v>
      </c>
    </row>
    <row r="364" customFormat="false" ht="16" hidden="false" customHeight="false" outlineLevel="0" collapsed="false">
      <c r="A364" s="0" t="s">
        <v>15389</v>
      </c>
      <c r="B364" s="10" t="n">
        <v>42000000</v>
      </c>
      <c r="C364" s="10" t="n">
        <v>7919000</v>
      </c>
    </row>
    <row r="365" customFormat="false" ht="16" hidden="false" customHeight="false" outlineLevel="0" collapsed="false">
      <c r="A365" s="0" t="s">
        <v>15390</v>
      </c>
      <c r="B365" s="10" t="n">
        <v>35000000</v>
      </c>
      <c r="C365" s="10" t="n">
        <v>20350171</v>
      </c>
    </row>
    <row r="366" customFormat="false" ht="16" hidden="false" customHeight="false" outlineLevel="0" collapsed="false">
      <c r="A366" s="0" t="s">
        <v>15391</v>
      </c>
      <c r="B366" s="10" t="n">
        <v>6000000</v>
      </c>
      <c r="C366" s="10" t="n">
        <v>11797927</v>
      </c>
      <c r="D366" s="0" t="s">
        <v>15392</v>
      </c>
      <c r="E366" s="10" t="n">
        <v>-2012</v>
      </c>
    </row>
    <row r="367" customFormat="false" ht="16" hidden="false" customHeight="false" outlineLevel="0" collapsed="false">
      <c r="A367" s="0" t="s">
        <v>15393</v>
      </c>
      <c r="B367" s="10" t="n">
        <v>25000000</v>
      </c>
      <c r="C367" s="10" t="n">
        <v>4064333</v>
      </c>
    </row>
    <row r="368" customFormat="false" ht="16" hidden="false" customHeight="false" outlineLevel="0" collapsed="false">
      <c r="A368" s="0" t="s">
        <v>15394</v>
      </c>
      <c r="B368" s="10" t="n">
        <v>36474193</v>
      </c>
    </row>
    <row r="369" customFormat="false" ht="16" hidden="false" customHeight="false" outlineLevel="0" collapsed="false">
      <c r="A369" s="0" t="s">
        <v>15395</v>
      </c>
      <c r="B369" s="10" t="n">
        <v>30000000</v>
      </c>
      <c r="C369" s="10" t="n">
        <v>191796233</v>
      </c>
    </row>
    <row r="370" customFormat="false" ht="16" hidden="false" customHeight="false" outlineLevel="0" collapsed="false">
      <c r="A370" s="0" t="s">
        <v>15396</v>
      </c>
      <c r="B370" s="10" t="n">
        <v>6500000</v>
      </c>
      <c r="C370" s="10" t="n">
        <v>536023</v>
      </c>
    </row>
    <row r="371" customFormat="false" ht="16" hidden="false" customHeight="false" outlineLevel="0" collapsed="false">
      <c r="A371" s="0" t="s">
        <v>9150</v>
      </c>
      <c r="B371" s="10" t="n">
        <v>5000000</v>
      </c>
      <c r="C371" s="10" t="n">
        <v>326308</v>
      </c>
    </row>
    <row r="372" customFormat="false" ht="16" hidden="false" customHeight="false" outlineLevel="0" collapsed="false">
      <c r="A372" s="0" t="s">
        <v>15397</v>
      </c>
      <c r="B372" s="10" t="n">
        <v>12772657</v>
      </c>
    </row>
    <row r="373" customFormat="false" ht="16" hidden="false" customHeight="false" outlineLevel="0" collapsed="false">
      <c r="A373" s="0" t="s">
        <v>15398</v>
      </c>
      <c r="B373" s="10" t="n">
        <v>3794000</v>
      </c>
    </row>
    <row r="374" customFormat="false" ht="16" hidden="false" customHeight="false" outlineLevel="0" collapsed="false">
      <c r="A374" s="0" t="s">
        <v>15399</v>
      </c>
      <c r="B374" s="10" t="n">
        <v>12000000</v>
      </c>
      <c r="C374" s="10" t="n">
        <v>63071133</v>
      </c>
    </row>
    <row r="375" customFormat="false" ht="16" hidden="false" customHeight="false" outlineLevel="0" collapsed="false">
      <c r="A375" s="0" t="s">
        <v>15400</v>
      </c>
      <c r="B375" s="10" t="n">
        <v>19030691</v>
      </c>
    </row>
    <row r="376" customFormat="false" ht="16" hidden="false" customHeight="false" outlineLevel="0" collapsed="false">
      <c r="A376" s="0" t="s">
        <v>15401</v>
      </c>
      <c r="B376" s="10" t="n">
        <v>7000000</v>
      </c>
      <c r="C376" s="10" t="n">
        <v>560069</v>
      </c>
    </row>
    <row r="377" customFormat="false" ht="16" hidden="false" customHeight="false" outlineLevel="0" collapsed="false">
      <c r="A377" s="0" t="s">
        <v>15402</v>
      </c>
      <c r="B377" s="10" t="n">
        <v>50000000</v>
      </c>
      <c r="C377" s="10" t="n">
        <v>14551359</v>
      </c>
    </row>
    <row r="378" customFormat="false" ht="16" hidden="false" customHeight="false" outlineLevel="0" collapsed="false">
      <c r="A378" s="0" t="s">
        <v>15403</v>
      </c>
      <c r="B378" s="10" t="n">
        <v>80000000</v>
      </c>
      <c r="C378" s="10" t="n">
        <v>33023469</v>
      </c>
    </row>
    <row r="379" customFormat="false" ht="16" hidden="false" customHeight="false" outlineLevel="0" collapsed="false">
      <c r="A379" s="0" t="s">
        <v>15404</v>
      </c>
      <c r="B379" s="10" t="n">
        <v>57000000</v>
      </c>
      <c r="C379" s="10" t="n">
        <v>51367375</v>
      </c>
    </row>
    <row r="380" customFormat="false" ht="16" hidden="false" customHeight="false" outlineLevel="0" collapsed="false">
      <c r="A380" s="0" t="s">
        <v>15405</v>
      </c>
    </row>
    <row r="381" customFormat="false" ht="16" hidden="false" customHeight="false" outlineLevel="0" collapsed="false">
      <c r="A381" s="0" t="s">
        <v>15406</v>
      </c>
      <c r="B381" s="10" t="n">
        <v>50000000</v>
      </c>
      <c r="C381" s="10" t="n">
        <v>25477365</v>
      </c>
    </row>
    <row r="382" customFormat="false" ht="16" hidden="false" customHeight="false" outlineLevel="0" collapsed="false">
      <c r="A382" s="0" t="s">
        <v>15407</v>
      </c>
      <c r="B382" s="10" t="n">
        <v>20754000</v>
      </c>
    </row>
    <row r="383" customFormat="false" ht="16" hidden="false" customHeight="false" outlineLevel="0" collapsed="false">
      <c r="A383" s="0" t="s">
        <v>15408</v>
      </c>
      <c r="B383" s="10" t="n">
        <v>3102672</v>
      </c>
    </row>
    <row r="384" customFormat="false" ht="16" hidden="false" customHeight="false" outlineLevel="0" collapsed="false">
      <c r="A384" s="0" t="s">
        <v>15409</v>
      </c>
      <c r="B384" s="10" t="n">
        <v>30000000</v>
      </c>
      <c r="C384" s="10" t="n">
        <v>16759216</v>
      </c>
    </row>
    <row r="385" customFormat="false" ht="16" hidden="false" customHeight="false" outlineLevel="0" collapsed="false">
      <c r="A385" s="0" t="s">
        <v>15410</v>
      </c>
      <c r="B385" s="10" t="n">
        <v>403311</v>
      </c>
    </row>
    <row r="386" customFormat="false" ht="16" hidden="false" customHeight="false" outlineLevel="0" collapsed="false">
      <c r="A386" s="0" t="s">
        <v>15411</v>
      </c>
      <c r="B386" s="10" t="n">
        <v>5000000</v>
      </c>
      <c r="C386" s="10" t="n">
        <v>617632</v>
      </c>
    </row>
    <row r="387" customFormat="false" ht="16" hidden="false" customHeight="false" outlineLevel="0" collapsed="false">
      <c r="A387" s="0" t="s">
        <v>15412</v>
      </c>
      <c r="B387" s="10" t="n">
        <v>12000000</v>
      </c>
      <c r="C387" s="10" t="n">
        <v>38624000</v>
      </c>
    </row>
    <row r="388" customFormat="false" ht="16" hidden="false" customHeight="false" outlineLevel="0" collapsed="false">
      <c r="A388" s="0" t="s">
        <v>15413</v>
      </c>
      <c r="B388" s="10" t="n">
        <v>25000000</v>
      </c>
      <c r="C388" s="10" t="n">
        <v>5005000</v>
      </c>
    </row>
    <row r="389" customFormat="false" ht="16" hidden="false" customHeight="false" outlineLevel="0" collapsed="false">
      <c r="A389" s="0" t="s">
        <v>349</v>
      </c>
      <c r="B389" s="10" t="n">
        <v>25000000</v>
      </c>
      <c r="C389" s="10" t="n">
        <v>328452</v>
      </c>
    </row>
    <row r="390" customFormat="false" ht="16" hidden="false" customHeight="false" outlineLevel="0" collapsed="false">
      <c r="A390" s="0" t="s">
        <v>15414</v>
      </c>
      <c r="B390" s="10" t="n">
        <v>222525</v>
      </c>
    </row>
    <row r="391" customFormat="false" ht="16" hidden="false" customHeight="false" outlineLevel="0" collapsed="false">
      <c r="A391" s="0" t="s">
        <v>15415</v>
      </c>
      <c r="B391" s="10" t="n">
        <v>14481231</v>
      </c>
    </row>
    <row r="392" customFormat="false" ht="16" hidden="false" customHeight="false" outlineLevel="0" collapsed="false">
      <c r="A392" s="0" t="s">
        <v>15416</v>
      </c>
      <c r="B392" s="10" t="n">
        <v>-1997</v>
      </c>
    </row>
    <row r="393" customFormat="false" ht="16" hidden="false" customHeight="false" outlineLevel="0" collapsed="false">
      <c r="A393" s="0" t="s">
        <v>15417</v>
      </c>
      <c r="B393" s="10" t="n">
        <v>15000000</v>
      </c>
      <c r="C393" s="10" t="n">
        <v>2409225</v>
      </c>
    </row>
    <row r="394" customFormat="false" ht="16" hidden="false" customHeight="false" outlineLevel="0" collapsed="false">
      <c r="A394" s="0" t="s">
        <v>9157</v>
      </c>
      <c r="B394" s="10" t="n">
        <v>15000000</v>
      </c>
      <c r="C394" s="10" t="n">
        <v>3796699</v>
      </c>
    </row>
    <row r="395" customFormat="false" ht="16" hidden="false" customHeight="false" outlineLevel="0" collapsed="false">
      <c r="A395" s="0" t="s">
        <v>15418</v>
      </c>
      <c r="B395" s="10" t="n">
        <v>42000000</v>
      </c>
      <c r="C395" s="10" t="n">
        <v>41252428</v>
      </c>
    </row>
    <row r="396" customFormat="false" ht="16" hidden="false" customHeight="false" outlineLevel="0" collapsed="false">
      <c r="A396" s="0" t="s">
        <v>15419</v>
      </c>
      <c r="B396" s="10" t="n">
        <v>29000000</v>
      </c>
      <c r="C396" s="10" t="n">
        <v>11500000</v>
      </c>
      <c r="D396" s="0" t="s">
        <v>15420</v>
      </c>
    </row>
    <row r="397" customFormat="false" ht="16" hidden="false" customHeight="false" outlineLevel="0" collapsed="false">
      <c r="A397" s="0" t="s">
        <v>15421</v>
      </c>
      <c r="B397" s="10" t="n">
        <v>1007306</v>
      </c>
    </row>
    <row r="398" customFormat="false" ht="16" hidden="false" customHeight="false" outlineLevel="0" collapsed="false">
      <c r="A398" s="0" t="s">
        <v>15422</v>
      </c>
      <c r="B398" s="10" t="n">
        <v>54000000</v>
      </c>
      <c r="C398" s="10" t="n">
        <v>128814019</v>
      </c>
    </row>
    <row r="399" customFormat="false" ht="16" hidden="false" customHeight="false" outlineLevel="0" collapsed="false">
      <c r="A399" s="0" t="s">
        <v>15423</v>
      </c>
      <c r="B399" s="10" t="n">
        <v>3692836</v>
      </c>
    </row>
    <row r="400" customFormat="false" ht="16" hidden="false" customHeight="false" outlineLevel="0" collapsed="false">
      <c r="A400" s="0" t="s">
        <v>15424</v>
      </c>
      <c r="B400" s="10" t="n">
        <v>30000000</v>
      </c>
      <c r="C400" s="10" t="n">
        <v>21600000</v>
      </c>
    </row>
    <row r="401" customFormat="false" ht="16" hidden="false" customHeight="false" outlineLevel="0" collapsed="false">
      <c r="A401" s="0" t="s">
        <v>15425</v>
      </c>
      <c r="B401" s="10" t="n">
        <v>39000000</v>
      </c>
      <c r="C401" s="10" t="n">
        <v>30356793</v>
      </c>
    </row>
    <row r="402" customFormat="false" ht="16" hidden="false" customHeight="false" outlineLevel="0" collapsed="false">
      <c r="A402" s="0" t="s">
        <v>15426</v>
      </c>
      <c r="B402" s="10" t="n">
        <v>608032</v>
      </c>
    </row>
    <row r="403" customFormat="false" ht="16" hidden="false" customHeight="false" outlineLevel="0" collapsed="false">
      <c r="A403" s="0" t="s">
        <v>15427</v>
      </c>
      <c r="B403" s="10" t="n">
        <v>13000000</v>
      </c>
      <c r="C403" s="10" t="n">
        <v>5587855</v>
      </c>
    </row>
    <row r="404" customFormat="false" ht="16" hidden="false" customHeight="false" outlineLevel="0" collapsed="false">
      <c r="A404" s="0" t="s">
        <v>15428</v>
      </c>
      <c r="B404" s="10" t="n">
        <v>8000000</v>
      </c>
      <c r="C404" s="10" t="n">
        <v>3594848</v>
      </c>
    </row>
    <row r="405" customFormat="false" ht="16" hidden="false" customHeight="false" outlineLevel="0" collapsed="false">
      <c r="A405" s="0" t="s">
        <v>15429</v>
      </c>
      <c r="B405" s="10" t="n">
        <v>92000000</v>
      </c>
      <c r="C405" s="10" t="n">
        <v>241721524</v>
      </c>
    </row>
    <row r="406" customFormat="false" ht="16" hidden="false" customHeight="false" outlineLevel="0" collapsed="false">
      <c r="A406" s="0" t="s">
        <v>15430</v>
      </c>
      <c r="B406" s="10" t="n">
        <v>2666118</v>
      </c>
    </row>
    <row r="407" customFormat="false" ht="16" hidden="false" customHeight="false" outlineLevel="0" collapsed="false">
      <c r="A407" s="0" t="s">
        <v>2079</v>
      </c>
      <c r="B407" s="10" t="n">
        <v>3000000</v>
      </c>
      <c r="C407" s="10" t="n">
        <v>24629916</v>
      </c>
    </row>
    <row r="408" customFormat="false" ht="16" hidden="false" customHeight="false" outlineLevel="0" collapsed="false">
      <c r="A408" s="0" t="s">
        <v>4053</v>
      </c>
      <c r="B408" s="10" t="n">
        <v>5000000</v>
      </c>
      <c r="C408" s="10" t="n">
        <v>20733485</v>
      </c>
    </row>
    <row r="409" customFormat="false" ht="16" hidden="false" customHeight="false" outlineLevel="0" collapsed="false">
      <c r="A409" s="0" t="s">
        <v>9312</v>
      </c>
      <c r="B409" s="10" t="n">
        <v>14000000</v>
      </c>
      <c r="C409" s="10" t="n">
        <v>8838938</v>
      </c>
    </row>
    <row r="410" customFormat="false" ht="16" hidden="false" customHeight="false" outlineLevel="0" collapsed="false">
      <c r="A410" s="0" t="s">
        <v>15431</v>
      </c>
      <c r="B410" s="10" t="n">
        <v>2734044</v>
      </c>
    </row>
    <row r="411" customFormat="false" ht="16" hidden="false" customHeight="false" outlineLevel="0" collapsed="false">
      <c r="A411" s="0" t="s">
        <v>9249</v>
      </c>
      <c r="B411" s="10" t="n">
        <v>15000000</v>
      </c>
      <c r="C411" s="10" t="n">
        <v>17451873</v>
      </c>
    </row>
    <row r="412" customFormat="false" ht="16" hidden="false" customHeight="false" outlineLevel="0" collapsed="false">
      <c r="A412" s="0" t="s">
        <v>4047</v>
      </c>
      <c r="B412" s="10" t="n">
        <v>28000000</v>
      </c>
      <c r="C412" s="10" t="n">
        <v>13979599</v>
      </c>
    </row>
    <row r="413" customFormat="false" ht="16" hidden="false" customHeight="false" outlineLevel="0" collapsed="false">
      <c r="A413" s="0" t="s">
        <v>15432</v>
      </c>
      <c r="B413" s="10" t="n">
        <v>20060051</v>
      </c>
    </row>
    <row r="414" customFormat="false" ht="16" hidden="false" customHeight="false" outlineLevel="0" collapsed="false">
      <c r="A414" s="0" t="s">
        <v>15433</v>
      </c>
      <c r="B414" s="10" t="n">
        <v>5799672</v>
      </c>
    </row>
    <row r="415" customFormat="false" ht="16" hidden="false" customHeight="false" outlineLevel="0" collapsed="false">
      <c r="A415" s="0" t="s">
        <v>15434</v>
      </c>
      <c r="B415" s="10" t="n">
        <v>2195190</v>
      </c>
    </row>
    <row r="416" customFormat="false" ht="16" hidden="false" customHeight="false" outlineLevel="0" collapsed="false">
      <c r="A416" s="0" t="s">
        <v>9168</v>
      </c>
      <c r="B416" s="10" t="n">
        <v>8000000</v>
      </c>
      <c r="C416" s="10" t="n">
        <v>1495332</v>
      </c>
    </row>
    <row r="417" customFormat="false" ht="16" hidden="false" customHeight="false" outlineLevel="0" collapsed="false">
      <c r="A417" s="0" t="s">
        <v>9300</v>
      </c>
      <c r="B417" s="10" t="n">
        <v>8000000</v>
      </c>
      <c r="C417" s="10" t="n">
        <v>1789892</v>
      </c>
    </row>
    <row r="418" customFormat="false" ht="16" hidden="false" customHeight="false" outlineLevel="0" collapsed="false">
      <c r="A418" s="0" t="s">
        <v>9243</v>
      </c>
      <c r="B418" s="10" t="n">
        <v>27000000</v>
      </c>
      <c r="C418" s="10" t="n">
        <v>14378331</v>
      </c>
    </row>
    <row r="419" customFormat="false" ht="16" hidden="false" customHeight="false" outlineLevel="0" collapsed="false">
      <c r="A419" s="0" t="s">
        <v>4013</v>
      </c>
      <c r="B419" s="10" t="n">
        <v>25000000</v>
      </c>
      <c r="C419" s="10" t="n">
        <v>9381260</v>
      </c>
    </row>
    <row r="420" customFormat="false" ht="16" hidden="false" customHeight="false" outlineLevel="0" collapsed="false">
      <c r="A420" s="0" t="s">
        <v>4034</v>
      </c>
      <c r="B420" s="10" t="n">
        <v>35000000</v>
      </c>
      <c r="C420" s="10" t="n">
        <v>31611225</v>
      </c>
    </row>
    <row r="421" customFormat="false" ht="16" hidden="false" customHeight="false" outlineLevel="0" collapsed="false">
      <c r="A421" s="0" t="s">
        <v>9181</v>
      </c>
      <c r="B421" s="10" t="n">
        <v>50000000</v>
      </c>
      <c r="C421" s="10" t="n">
        <v>48323648</v>
      </c>
    </row>
    <row r="422" customFormat="false" ht="16" hidden="false" customHeight="false" outlineLevel="0" collapsed="false">
      <c r="A422" s="0" t="s">
        <v>9236</v>
      </c>
      <c r="B422" s="10" t="n">
        <v>25000000</v>
      </c>
      <c r="C422" s="10" t="n">
        <v>1534569</v>
      </c>
    </row>
    <row r="423" customFormat="false" ht="16" hidden="false" customHeight="false" outlineLevel="0" collapsed="false">
      <c r="A423" s="0" t="s">
        <v>15435</v>
      </c>
      <c r="B423" s="10" t="n">
        <v>86175</v>
      </c>
    </row>
    <row r="424" customFormat="false" ht="16" hidden="false" customHeight="false" outlineLevel="0" collapsed="false">
      <c r="A424" s="0" t="s">
        <v>15436</v>
      </c>
      <c r="B424" s="10" t="n">
        <v>5479037</v>
      </c>
    </row>
    <row r="425" customFormat="false" ht="16" hidden="false" customHeight="false" outlineLevel="0" collapsed="false">
      <c r="A425" s="0" t="s">
        <v>15437</v>
      </c>
      <c r="B425" s="10" t="n">
        <v>1242</v>
      </c>
    </row>
    <row r="426" customFormat="false" ht="16" hidden="false" customHeight="false" outlineLevel="0" collapsed="false">
      <c r="A426" s="0" t="s">
        <v>9217</v>
      </c>
      <c r="B426" s="10" t="n">
        <v>18000000</v>
      </c>
      <c r="C426" s="10" t="n">
        <v>7837632</v>
      </c>
    </row>
    <row r="427" customFormat="false" ht="16" hidden="false" customHeight="false" outlineLevel="0" collapsed="false">
      <c r="A427" s="0" t="s">
        <v>9204</v>
      </c>
      <c r="B427" s="10" t="n">
        <v>60000000</v>
      </c>
      <c r="C427" s="10" t="n">
        <v>54930280</v>
      </c>
    </row>
    <row r="428" customFormat="false" ht="16" hidden="false" customHeight="false" outlineLevel="0" collapsed="false">
      <c r="A428" s="0" t="s">
        <v>15438</v>
      </c>
      <c r="B428" s="10" t="n">
        <v>33148</v>
      </c>
    </row>
    <row r="429" customFormat="false" ht="16" hidden="false" customHeight="false" outlineLevel="0" collapsed="false">
      <c r="A429" s="0" t="s">
        <v>9191</v>
      </c>
      <c r="B429" s="10" t="n">
        <v>4000000</v>
      </c>
      <c r="C429" s="10" t="n">
        <v>102739</v>
      </c>
    </row>
    <row r="430" customFormat="false" ht="16" hidden="false" customHeight="false" outlineLevel="0" collapsed="false">
      <c r="A430" s="0" t="s">
        <v>9210</v>
      </c>
      <c r="B430" s="10" t="n">
        <v>2000000</v>
      </c>
      <c r="C430" s="10" t="n">
        <v>731091</v>
      </c>
    </row>
    <row r="431" customFormat="false" ht="16" hidden="false" customHeight="false" outlineLevel="0" collapsed="false">
      <c r="A431" s="0" t="s">
        <v>15439</v>
      </c>
      <c r="B431" s="10" t="n">
        <v>6086891</v>
      </c>
    </row>
    <row r="432" customFormat="false" ht="16" hidden="false" customHeight="false" outlineLevel="0" collapsed="false">
      <c r="A432" s="0" t="s">
        <v>15440</v>
      </c>
      <c r="B432" s="10" t="n">
        <v>146083</v>
      </c>
    </row>
    <row r="433" customFormat="false" ht="16" hidden="false" customHeight="false" outlineLevel="0" collapsed="false">
      <c r="A433" s="0" t="s">
        <v>2086</v>
      </c>
      <c r="B433" s="10" t="n">
        <v>15000000</v>
      </c>
      <c r="C433" s="10" t="n">
        <v>10713605</v>
      </c>
    </row>
    <row r="434" customFormat="false" ht="16" hidden="false" customHeight="false" outlineLevel="0" collapsed="false">
      <c r="A434" s="0" t="s">
        <v>9294</v>
      </c>
      <c r="B434" s="10" t="n">
        <v>5000000</v>
      </c>
      <c r="C434" s="10" t="n">
        <v>4710749</v>
      </c>
    </row>
    <row r="435" customFormat="false" ht="16" hidden="false" customHeight="false" outlineLevel="0" collapsed="false">
      <c r="A435" s="0" t="s">
        <v>4021</v>
      </c>
      <c r="B435" s="10" t="n">
        <v>45000000</v>
      </c>
      <c r="C435" s="10" t="n">
        <v>181410615</v>
      </c>
    </row>
    <row r="436" customFormat="false" ht="16" hidden="false" customHeight="false" outlineLevel="0" collapsed="false">
      <c r="A436" s="0" t="s">
        <v>9197</v>
      </c>
      <c r="B436" s="10" t="n">
        <v>12000000</v>
      </c>
      <c r="C436" s="10" t="n">
        <v>4266243</v>
      </c>
    </row>
    <row r="437" customFormat="false" ht="16" hidden="false" customHeight="false" outlineLevel="0" collapsed="false">
      <c r="A437" s="0" t="s">
        <v>9261</v>
      </c>
      <c r="B437" s="10" t="n">
        <v>6000000</v>
      </c>
      <c r="C437" s="10" t="n">
        <v>143273</v>
      </c>
    </row>
    <row r="438" customFormat="false" ht="16" hidden="false" customHeight="false" outlineLevel="0" collapsed="false">
      <c r="A438" s="0" t="s">
        <v>4028</v>
      </c>
      <c r="B438" s="10" t="n">
        <v>73000000</v>
      </c>
      <c r="C438" s="10" t="n">
        <v>229086679</v>
      </c>
    </row>
    <row r="439" customFormat="false" ht="16" hidden="false" customHeight="false" outlineLevel="0" collapsed="false">
      <c r="A439" s="0" t="s">
        <v>15441</v>
      </c>
      <c r="B439" s="10" t="n">
        <v>2874242</v>
      </c>
    </row>
    <row r="440" customFormat="false" ht="16" hidden="false" customHeight="false" outlineLevel="0" collapsed="false">
      <c r="A440" s="0" t="s">
        <v>15442</v>
      </c>
      <c r="B440" s="10" t="n">
        <v>3376403</v>
      </c>
    </row>
    <row r="441" customFormat="false" ht="16" hidden="false" customHeight="false" outlineLevel="0" collapsed="false">
      <c r="A441" s="0" t="s">
        <v>2063</v>
      </c>
      <c r="B441" s="10" t="n">
        <v>31190000</v>
      </c>
      <c r="C441" s="10" t="n">
        <v>4529843</v>
      </c>
    </row>
    <row r="442" customFormat="false" ht="16" hidden="false" customHeight="false" outlineLevel="0" collapsed="false">
      <c r="A442" s="0" t="s">
        <v>4084</v>
      </c>
      <c r="B442" s="10" t="n">
        <v>90000000</v>
      </c>
      <c r="C442" s="10" t="n">
        <v>44619100</v>
      </c>
    </row>
    <row r="443" customFormat="false" ht="16" hidden="false" customHeight="false" outlineLevel="0" collapsed="false">
      <c r="A443" s="0" t="s">
        <v>9175</v>
      </c>
      <c r="B443" s="10" t="n">
        <v>25000000</v>
      </c>
      <c r="C443" s="10" t="n">
        <v>41067398</v>
      </c>
    </row>
    <row r="444" customFormat="false" ht="16" hidden="false" customHeight="false" outlineLevel="0" collapsed="false">
      <c r="A444" s="0" t="s">
        <v>15443</v>
      </c>
      <c r="B444" s="10" t="n">
        <v>287752</v>
      </c>
    </row>
    <row r="445" customFormat="false" ht="16" hidden="false" customHeight="false" outlineLevel="0" collapsed="false">
      <c r="A445" s="0" t="s">
        <v>9186</v>
      </c>
      <c r="B445" s="10" t="n">
        <v>50000000</v>
      </c>
      <c r="C445" s="10" t="n">
        <v>41263140</v>
      </c>
    </row>
    <row r="446" customFormat="false" ht="16" hidden="false" customHeight="false" outlineLevel="0" collapsed="false">
      <c r="A446" s="0" t="s">
        <v>9254</v>
      </c>
      <c r="B446" s="10" t="n">
        <v>65000000</v>
      </c>
      <c r="C446" s="10" t="n">
        <v>38966057</v>
      </c>
    </row>
    <row r="447" customFormat="false" ht="16" hidden="false" customHeight="false" outlineLevel="0" collapsed="false">
      <c r="A447" s="0" t="s">
        <v>15444</v>
      </c>
      <c r="B447" s="10" t="n">
        <v>4960</v>
      </c>
    </row>
    <row r="448" customFormat="false" ht="16" hidden="false" customHeight="false" outlineLevel="0" collapsed="false">
      <c r="A448" s="0" t="s">
        <v>2101</v>
      </c>
      <c r="B448" s="10" t="n">
        <v>3000000</v>
      </c>
      <c r="C448" s="10" t="n">
        <v>302204</v>
      </c>
    </row>
    <row r="449" customFormat="false" ht="16" hidden="false" customHeight="false" outlineLevel="0" collapsed="false">
      <c r="A449" s="0" t="s">
        <v>2073</v>
      </c>
      <c r="B449" s="10" t="n">
        <v>28000000</v>
      </c>
      <c r="C449" s="10" t="n">
        <v>8119205</v>
      </c>
    </row>
    <row r="450" customFormat="false" ht="16" hidden="false" customHeight="false" outlineLevel="0" collapsed="false">
      <c r="A450" s="0" t="s">
        <v>4061</v>
      </c>
      <c r="B450" s="10" t="n">
        <v>9000000</v>
      </c>
      <c r="C450" s="10" t="n">
        <v>11883495</v>
      </c>
    </row>
    <row r="451" customFormat="false" ht="16" hidden="false" customHeight="false" outlineLevel="0" collapsed="false">
      <c r="A451" s="0" t="s">
        <v>9162</v>
      </c>
      <c r="B451" s="10" t="n">
        <v>35000000</v>
      </c>
      <c r="C451" s="10" t="n">
        <v>2221994</v>
      </c>
    </row>
    <row r="452" customFormat="false" ht="16" hidden="false" customHeight="false" outlineLevel="0" collapsed="false">
      <c r="A452" s="0" t="s">
        <v>2093</v>
      </c>
      <c r="B452" s="10" t="n">
        <v>25000000</v>
      </c>
      <c r="C452" s="10" t="n">
        <v>29342592</v>
      </c>
    </row>
    <row r="453" customFormat="false" ht="16" hidden="false" customHeight="false" outlineLevel="0" collapsed="false">
      <c r="A453" s="0" t="s">
        <v>15445</v>
      </c>
      <c r="B453" s="10" t="n">
        <v>16325542</v>
      </c>
    </row>
    <row r="454" customFormat="false" ht="16" hidden="false" customHeight="false" outlineLevel="0" collapsed="false">
      <c r="A454" s="0" t="s">
        <v>15446</v>
      </c>
      <c r="B454" s="10" t="n">
        <v>7928412</v>
      </c>
    </row>
    <row r="455" customFormat="false" ht="16" hidden="false" customHeight="false" outlineLevel="0" collapsed="false">
      <c r="A455" s="0" t="s">
        <v>9340</v>
      </c>
      <c r="B455" s="10" t="n">
        <v>17000000</v>
      </c>
      <c r="C455" s="10" t="n">
        <v>16311763</v>
      </c>
    </row>
    <row r="456" customFormat="false" ht="16" hidden="false" customHeight="false" outlineLevel="0" collapsed="false">
      <c r="A456" s="0" t="s">
        <v>4039</v>
      </c>
      <c r="B456" s="10" t="n">
        <v>200000000</v>
      </c>
      <c r="C456" s="10" t="n">
        <v>658672302</v>
      </c>
    </row>
    <row r="457" customFormat="false" ht="16" hidden="false" customHeight="false" outlineLevel="0" collapsed="false">
      <c r="A457" s="0" t="s">
        <v>55</v>
      </c>
      <c r="B457" s="10" t="n">
        <v>90000000</v>
      </c>
      <c r="C457" s="10" t="n">
        <v>245852179</v>
      </c>
    </row>
    <row r="458" customFormat="false" ht="16" hidden="false" customHeight="false" outlineLevel="0" collapsed="false">
      <c r="A458" s="0" t="s">
        <v>14858</v>
      </c>
      <c r="B458" s="10" t="n">
        <v>3300000</v>
      </c>
      <c r="C458" s="10" t="n">
        <v>74188</v>
      </c>
    </row>
    <row r="459" customFormat="false" ht="16" hidden="false" customHeight="false" outlineLevel="0" collapsed="false">
      <c r="A459" s="0" t="s">
        <v>15447</v>
      </c>
      <c r="B459" s="10" t="n">
        <v>189491</v>
      </c>
    </row>
    <row r="460" customFormat="false" ht="16" hidden="false" customHeight="false" outlineLevel="0" collapsed="false">
      <c r="A460" s="0" t="s">
        <v>15448</v>
      </c>
      <c r="C460" s="0" t="s">
        <v>15449</v>
      </c>
    </row>
    <row r="461" customFormat="false" ht="16" hidden="false" customHeight="false" outlineLevel="0" collapsed="false">
      <c r="A461" s="0" t="s">
        <v>36</v>
      </c>
      <c r="B461" s="10" t="n">
        <v>80000000</v>
      </c>
      <c r="C461" s="10" t="n">
        <v>18319860</v>
      </c>
    </row>
    <row r="462" customFormat="false" ht="16" hidden="false" customHeight="false" outlineLevel="0" collapsed="false">
      <c r="A462" s="0" t="s">
        <v>24</v>
      </c>
      <c r="B462" s="10" t="n">
        <v>15000000</v>
      </c>
      <c r="C462" s="10" t="n">
        <v>11144518</v>
      </c>
    </row>
    <row r="463" customFormat="false" ht="16" hidden="false" customHeight="false" outlineLevel="0" collapsed="false">
      <c r="A463" s="0" t="s">
        <v>9415</v>
      </c>
      <c r="B463" s="10" t="n">
        <v>13000000</v>
      </c>
      <c r="C463" s="10" t="n">
        <v>22858926</v>
      </c>
    </row>
    <row r="464" customFormat="false" ht="16" hidden="false" customHeight="false" outlineLevel="0" collapsed="false">
      <c r="A464" s="0" t="s">
        <v>15450</v>
      </c>
      <c r="B464" s="10" t="n">
        <v>12829351</v>
      </c>
    </row>
    <row r="465" customFormat="false" ht="16" hidden="false" customHeight="false" outlineLevel="0" collapsed="false">
      <c r="A465" s="0" t="s">
        <v>4128</v>
      </c>
      <c r="B465" s="10" t="n">
        <v>80000000</v>
      </c>
      <c r="C465" s="10" t="n">
        <v>155247825</v>
      </c>
    </row>
    <row r="466" customFormat="false" ht="16" hidden="false" customHeight="false" outlineLevel="0" collapsed="false">
      <c r="A466" s="0" t="s">
        <v>64</v>
      </c>
      <c r="B466" s="10" t="n">
        <v>45000000</v>
      </c>
      <c r="C466" s="10" t="n">
        <v>106834564</v>
      </c>
    </row>
    <row r="467" customFormat="false" ht="16" hidden="false" customHeight="false" outlineLevel="0" collapsed="false">
      <c r="A467" s="0" t="s">
        <v>15451</v>
      </c>
      <c r="B467" s="10" t="n">
        <v>2285194</v>
      </c>
    </row>
    <row r="468" customFormat="false" ht="16" hidden="false" customHeight="false" outlineLevel="0" collapsed="false">
      <c r="A468" s="0" t="s">
        <v>9272</v>
      </c>
      <c r="B468" s="10" t="n">
        <v>18500000</v>
      </c>
      <c r="C468" s="10" t="n">
        <v>10680275</v>
      </c>
    </row>
    <row r="469" customFormat="false" ht="16" hidden="false" customHeight="false" outlineLevel="0" collapsed="false">
      <c r="A469" s="0" t="s">
        <v>9421</v>
      </c>
      <c r="B469" s="10" t="n">
        <v>60000000</v>
      </c>
      <c r="C469" s="10" t="n">
        <v>136801374</v>
      </c>
    </row>
    <row r="470" customFormat="false" ht="16" hidden="false" customHeight="false" outlineLevel="0" collapsed="false">
      <c r="A470" s="0" t="s">
        <v>9229</v>
      </c>
      <c r="B470" s="10" t="n">
        <v>70000000</v>
      </c>
      <c r="C470" s="10" t="n">
        <v>19819494</v>
      </c>
    </row>
    <row r="471" customFormat="false" ht="16" hidden="false" customHeight="false" outlineLevel="0" collapsed="false">
      <c r="A471" s="0" t="s">
        <v>15452</v>
      </c>
      <c r="B471" s="10" t="n">
        <v>163810</v>
      </c>
    </row>
    <row r="472" customFormat="false" ht="16" hidden="false" customHeight="false" outlineLevel="0" collapsed="false">
      <c r="A472" s="0" t="s">
        <v>9335</v>
      </c>
      <c r="B472" s="10" t="n">
        <v>30000000</v>
      </c>
      <c r="C472" s="10" t="n">
        <v>12017369</v>
      </c>
    </row>
    <row r="473" customFormat="false" ht="16" hidden="false" customHeight="false" outlineLevel="0" collapsed="false">
      <c r="A473" s="0" t="s">
        <v>15453</v>
      </c>
      <c r="B473" s="10" t="n">
        <v>4002640</v>
      </c>
    </row>
    <row r="474" customFormat="false" ht="16" hidden="false" customHeight="false" outlineLevel="0" collapsed="false">
      <c r="A474" s="0" t="s">
        <v>15454</v>
      </c>
      <c r="C474" s="0" t="s">
        <v>15455</v>
      </c>
    </row>
    <row r="475" customFormat="false" ht="16" hidden="false" customHeight="false" outlineLevel="0" collapsed="false">
      <c r="A475" s="0" t="s">
        <v>9267</v>
      </c>
      <c r="B475" s="10" t="n">
        <v>60000000</v>
      </c>
      <c r="C475" s="10" t="n">
        <v>32940507</v>
      </c>
    </row>
    <row r="476" customFormat="false" ht="16" hidden="false" customHeight="false" outlineLevel="0" collapsed="false">
      <c r="A476" s="0" t="s">
        <v>9277</v>
      </c>
      <c r="B476" s="10" t="n">
        <v>48000000</v>
      </c>
      <c r="C476" s="10" t="n">
        <v>37562568</v>
      </c>
    </row>
    <row r="477" customFormat="false" ht="16" hidden="false" customHeight="false" outlineLevel="0" collapsed="false">
      <c r="A477" s="0" t="s">
        <v>9346</v>
      </c>
      <c r="B477" s="10" t="n">
        <v>90000000</v>
      </c>
      <c r="C477" s="10" t="n">
        <v>81526121</v>
      </c>
    </row>
    <row r="478" customFormat="false" ht="16" hidden="false" customHeight="false" outlineLevel="0" collapsed="false">
      <c r="A478" s="0" t="s">
        <v>2109</v>
      </c>
      <c r="B478" s="10" t="n">
        <v>70000000</v>
      </c>
      <c r="C478" s="10" t="n">
        <v>101217900</v>
      </c>
    </row>
    <row r="479" customFormat="false" ht="16" hidden="false" customHeight="false" outlineLevel="0" collapsed="false">
      <c r="A479" s="0" t="s">
        <v>9289</v>
      </c>
      <c r="B479" s="10" t="n">
        <v>1000000</v>
      </c>
      <c r="C479" s="10" t="n">
        <v>21210</v>
      </c>
    </row>
    <row r="480" customFormat="false" ht="16" hidden="false" customHeight="false" outlineLevel="0" collapsed="false">
      <c r="A480" s="0" t="s">
        <v>9283</v>
      </c>
      <c r="B480" s="10" t="n">
        <v>70000000</v>
      </c>
      <c r="C480" s="10" t="n">
        <v>216540909</v>
      </c>
    </row>
    <row r="481" customFormat="false" ht="16" hidden="false" customHeight="false" outlineLevel="0" collapsed="false">
      <c r="A481" s="0" t="s">
        <v>15456</v>
      </c>
      <c r="B481" s="10" t="n">
        <v>1759596</v>
      </c>
    </row>
    <row r="482" customFormat="false" ht="16" hidden="false" customHeight="false" outlineLevel="0" collapsed="false">
      <c r="A482" s="0" t="s">
        <v>2127</v>
      </c>
      <c r="B482" s="10" t="n">
        <v>12000000</v>
      </c>
      <c r="C482" s="10" t="n">
        <v>14348123</v>
      </c>
    </row>
    <row r="483" customFormat="false" ht="16" hidden="false" customHeight="false" outlineLevel="0" collapsed="false">
      <c r="A483" s="0" t="s">
        <v>9223</v>
      </c>
      <c r="B483" s="10" t="n">
        <v>15000000</v>
      </c>
      <c r="C483" s="10" t="n">
        <v>43022524</v>
      </c>
    </row>
    <row r="484" customFormat="false" ht="16" hidden="false" customHeight="false" outlineLevel="0" collapsed="false">
      <c r="A484" s="0" t="s">
        <v>4075</v>
      </c>
      <c r="B484" s="10" t="n">
        <v>85000000</v>
      </c>
      <c r="C484" s="10" t="n">
        <v>55485043</v>
      </c>
    </row>
    <row r="485" customFormat="false" ht="16" hidden="false" customHeight="false" outlineLevel="0" collapsed="false">
      <c r="A485" s="0" t="s">
        <v>4389</v>
      </c>
      <c r="B485" s="10" t="n">
        <v>140000000</v>
      </c>
      <c r="C485" s="10" t="n">
        <v>190418803</v>
      </c>
    </row>
    <row r="486" customFormat="false" ht="16" hidden="false" customHeight="false" outlineLevel="0" collapsed="false">
      <c r="A486" s="0" t="s">
        <v>2136</v>
      </c>
      <c r="B486" s="10" t="n">
        <v>115000000</v>
      </c>
      <c r="C486" s="10" t="n">
        <v>474544677</v>
      </c>
    </row>
    <row r="487" customFormat="false" ht="16" hidden="false" customHeight="false" outlineLevel="0" collapsed="false">
      <c r="A487" s="0" t="s">
        <v>4069</v>
      </c>
      <c r="B487" s="10" t="n">
        <v>40000000</v>
      </c>
      <c r="C487" s="10" t="n">
        <v>54682547</v>
      </c>
    </row>
    <row r="488" customFormat="false" ht="16" hidden="false" customHeight="false" outlineLevel="0" collapsed="false">
      <c r="A488" s="0" t="s">
        <v>9317</v>
      </c>
      <c r="B488" s="10" t="n">
        <v>10000000</v>
      </c>
      <c r="C488" s="10" t="n">
        <v>9801782</v>
      </c>
    </row>
    <row r="489" customFormat="false" ht="16" hidden="false" customHeight="false" outlineLevel="0" collapsed="false">
      <c r="A489" s="0" t="s">
        <v>15457</v>
      </c>
      <c r="B489" s="10" t="n">
        <v>8288513</v>
      </c>
    </row>
    <row r="490" customFormat="false" ht="16" hidden="false" customHeight="false" outlineLevel="0" collapsed="false">
      <c r="A490" s="0" t="s">
        <v>4141</v>
      </c>
      <c r="B490" s="10" t="n">
        <v>42000000</v>
      </c>
      <c r="C490" s="10" t="n">
        <v>116089678</v>
      </c>
    </row>
    <row r="491" customFormat="false" ht="16" hidden="false" customHeight="false" outlineLevel="0" collapsed="false">
      <c r="A491" s="0" t="s">
        <v>9436</v>
      </c>
      <c r="B491" s="10" t="n">
        <v>82000000</v>
      </c>
      <c r="C491" s="10" t="n">
        <v>34580635</v>
      </c>
    </row>
    <row r="492" customFormat="false" ht="16" hidden="false" customHeight="false" outlineLevel="0" collapsed="false">
      <c r="A492" s="0" t="s">
        <v>4121</v>
      </c>
      <c r="B492" s="10" t="n">
        <v>8500000</v>
      </c>
      <c r="C492" s="10" t="n">
        <v>10919177</v>
      </c>
    </row>
    <row r="493" customFormat="false" ht="16" hidden="false" customHeight="false" outlineLevel="0" collapsed="false">
      <c r="A493" s="0" t="s">
        <v>4184</v>
      </c>
      <c r="B493" s="10" t="n">
        <v>80000000</v>
      </c>
      <c r="C493" s="10" t="n">
        <v>35168395</v>
      </c>
    </row>
    <row r="494" customFormat="false" ht="16" hidden="false" customHeight="false" outlineLevel="0" collapsed="false">
      <c r="A494" s="0" t="s">
        <v>9491</v>
      </c>
      <c r="B494" s="10" t="n">
        <v>8500000</v>
      </c>
      <c r="C494" s="10" t="n">
        <v>327418</v>
      </c>
    </row>
    <row r="495" customFormat="false" ht="16" hidden="false" customHeight="false" outlineLevel="0" collapsed="false">
      <c r="A495" s="0" t="s">
        <v>15458</v>
      </c>
    </row>
    <row r="496" customFormat="false" ht="16" hidden="false" customHeight="false" outlineLevel="0" collapsed="false">
      <c r="A496" s="0" t="s">
        <v>4091</v>
      </c>
      <c r="B496" s="10" t="n">
        <v>90000000</v>
      </c>
      <c r="C496" s="10" t="n">
        <v>135026902</v>
      </c>
    </row>
    <row r="497" customFormat="false" ht="16" hidden="false" customHeight="false" outlineLevel="0" collapsed="false">
      <c r="A497" s="0" t="s">
        <v>4169</v>
      </c>
      <c r="B497" s="10" t="n">
        <v>75000000</v>
      </c>
      <c r="C497" s="10" t="n">
        <v>33864342</v>
      </c>
    </row>
    <row r="498" customFormat="false" ht="16" hidden="false" customHeight="false" outlineLevel="0" collapsed="false">
      <c r="A498" s="0" t="s">
        <v>4116</v>
      </c>
      <c r="B498" s="10" t="n">
        <v>80000000</v>
      </c>
      <c r="C498" s="10" t="n">
        <v>22362500</v>
      </c>
    </row>
    <row r="499" customFormat="false" ht="16" hidden="false" customHeight="false" outlineLevel="0" collapsed="false">
      <c r="A499" s="0" t="s">
        <v>2178</v>
      </c>
      <c r="B499" s="10" t="n">
        <v>76000000</v>
      </c>
      <c r="C499" s="10" t="n">
        <v>26000610</v>
      </c>
    </row>
    <row r="500" customFormat="false" ht="16" hidden="false" customHeight="false" outlineLevel="0" collapsed="false">
      <c r="A500" s="0" t="s">
        <v>4162</v>
      </c>
      <c r="B500" s="10" t="n">
        <v>68000000</v>
      </c>
      <c r="C500" s="10" t="n">
        <v>29655590</v>
      </c>
    </row>
    <row r="501" customFormat="false" ht="16" hidden="false" customHeight="false" outlineLevel="0" collapsed="false">
      <c r="A501" s="0" t="s">
        <v>2118</v>
      </c>
      <c r="B501" s="10" t="n">
        <v>25000000</v>
      </c>
      <c r="C501" s="10" t="n">
        <v>32481825</v>
      </c>
    </row>
    <row r="502" customFormat="false" ht="16" hidden="false" customHeight="false" outlineLevel="0" collapsed="false">
      <c r="A502" s="0" t="s">
        <v>4097</v>
      </c>
      <c r="B502" s="10" t="n">
        <v>60000000</v>
      </c>
      <c r="C502" s="10" t="n">
        <v>22365133</v>
      </c>
    </row>
    <row r="503" customFormat="false" ht="16" hidden="false" customHeight="false" outlineLevel="0" collapsed="false">
      <c r="A503" s="0" t="s">
        <v>15459</v>
      </c>
      <c r="B503" s="10" t="n">
        <v>474900</v>
      </c>
    </row>
    <row r="504" customFormat="false" ht="16" hidden="false" customHeight="false" outlineLevel="0" collapsed="false">
      <c r="A504" s="0" t="s">
        <v>9398</v>
      </c>
      <c r="B504" s="10" t="n">
        <v>35000000</v>
      </c>
      <c r="C504" s="10" t="n">
        <v>630779</v>
      </c>
    </row>
    <row r="505" customFormat="false" ht="16" hidden="false" customHeight="false" outlineLevel="0" collapsed="false">
      <c r="A505" s="0" t="s">
        <v>9464</v>
      </c>
      <c r="B505" s="10" t="n">
        <v>23000000</v>
      </c>
      <c r="C505" s="10" t="n">
        <v>39240659</v>
      </c>
    </row>
    <row r="506" customFormat="false" ht="16" hidden="false" customHeight="false" outlineLevel="0" collapsed="false">
      <c r="A506" s="0" t="s">
        <v>9364</v>
      </c>
      <c r="B506" s="10" t="n">
        <v>31000000</v>
      </c>
      <c r="C506" s="10" t="n">
        <v>24362501</v>
      </c>
    </row>
    <row r="507" customFormat="false" ht="16" hidden="false" customHeight="false" outlineLevel="0" collapsed="false">
      <c r="A507" s="0" t="s">
        <v>9328</v>
      </c>
      <c r="B507" s="10" t="n">
        <v>25000000</v>
      </c>
      <c r="C507" s="10" t="n">
        <v>100317794</v>
      </c>
    </row>
    <row r="508" customFormat="false" ht="16" hidden="false" customHeight="false" outlineLevel="0" collapsed="false">
      <c r="A508" s="0" t="s">
        <v>4485</v>
      </c>
      <c r="B508" s="10" t="n">
        <v>60000000</v>
      </c>
      <c r="C508" s="10" t="n">
        <v>35327628</v>
      </c>
    </row>
    <row r="509" customFormat="false" ht="16" hidden="false" customHeight="false" outlineLevel="0" collapsed="false">
      <c r="A509" s="0" t="s">
        <v>2165</v>
      </c>
      <c r="B509" s="10" t="n">
        <v>95000000</v>
      </c>
      <c r="C509" s="10" t="n">
        <v>50863742</v>
      </c>
    </row>
    <row r="510" customFormat="false" ht="16" hidden="false" customHeight="false" outlineLevel="0" collapsed="false">
      <c r="A510" s="0" t="s">
        <v>15460</v>
      </c>
      <c r="B510" s="10" t="n">
        <v>2019237</v>
      </c>
    </row>
    <row r="511" customFormat="false" ht="16" hidden="false" customHeight="false" outlineLevel="0" collapsed="false">
      <c r="A511" s="0" t="s">
        <v>15461</v>
      </c>
      <c r="B511" s="10" t="n">
        <v>1929168</v>
      </c>
    </row>
    <row r="512" customFormat="false" ht="16" hidden="false" customHeight="false" outlineLevel="0" collapsed="false">
      <c r="A512" s="0" t="s">
        <v>9371</v>
      </c>
      <c r="B512" s="10" t="n">
        <v>35000000</v>
      </c>
      <c r="C512" s="10" t="n">
        <v>31770414</v>
      </c>
    </row>
    <row r="513" customFormat="false" ht="16" hidden="false" customHeight="false" outlineLevel="0" collapsed="false">
      <c r="A513" s="0" t="s">
        <v>4103</v>
      </c>
      <c r="B513" s="10" t="n">
        <v>80000000</v>
      </c>
      <c r="C513" s="10" t="n">
        <v>52880016</v>
      </c>
    </row>
    <row r="514" customFormat="false" ht="16" hidden="false" customHeight="false" outlineLevel="0" collapsed="false">
      <c r="A514" s="0" t="s">
        <v>4109</v>
      </c>
      <c r="B514" s="10" t="n">
        <v>75000000</v>
      </c>
      <c r="C514" s="10" t="n">
        <v>52888180</v>
      </c>
    </row>
    <row r="515" customFormat="false" ht="16" hidden="false" customHeight="false" outlineLevel="0" collapsed="false">
      <c r="A515" s="0" t="s">
        <v>9457</v>
      </c>
      <c r="B515" s="10" t="n">
        <v>44000000</v>
      </c>
      <c r="C515" s="10" t="n">
        <v>2962465</v>
      </c>
    </row>
    <row r="516" customFormat="false" ht="16" hidden="false" customHeight="false" outlineLevel="0" collapsed="false">
      <c r="A516" s="0" t="s">
        <v>4205</v>
      </c>
      <c r="B516" s="10" t="n">
        <v>62000000</v>
      </c>
      <c r="C516" s="10" t="n">
        <v>77086030</v>
      </c>
    </row>
    <row r="517" customFormat="false" ht="16" hidden="false" customHeight="false" outlineLevel="0" collapsed="false">
      <c r="A517" s="0" t="s">
        <v>15462</v>
      </c>
      <c r="B517" s="10" t="n">
        <v>5662985</v>
      </c>
    </row>
    <row r="518" customFormat="false" ht="16" hidden="false" customHeight="false" outlineLevel="0" collapsed="false">
      <c r="A518" s="0" t="s">
        <v>4148</v>
      </c>
      <c r="B518" s="10" t="n">
        <v>34200000</v>
      </c>
      <c r="C518" s="10" t="n">
        <v>163479795</v>
      </c>
    </row>
    <row r="519" customFormat="false" ht="16" hidden="false" customHeight="false" outlineLevel="0" collapsed="false">
      <c r="A519" s="0" t="s">
        <v>9306</v>
      </c>
      <c r="B519" s="10" t="n">
        <v>25000000</v>
      </c>
      <c r="C519" s="10" t="n">
        <v>32383850</v>
      </c>
    </row>
    <row r="520" customFormat="false" ht="16" hidden="false" customHeight="false" outlineLevel="0" collapsed="false">
      <c r="A520" s="0" t="s">
        <v>4213</v>
      </c>
      <c r="B520" s="10" t="n">
        <v>84000000</v>
      </c>
      <c r="C520" s="10" t="n">
        <v>123309890</v>
      </c>
    </row>
    <row r="521" customFormat="false" ht="16" hidden="false" customHeight="false" outlineLevel="0" collapsed="false">
      <c r="A521" s="0" t="s">
        <v>9450</v>
      </c>
      <c r="B521" s="10" t="n">
        <v>50000000</v>
      </c>
      <c r="C521" s="10" t="n">
        <v>13038660</v>
      </c>
    </row>
    <row r="522" customFormat="false" ht="16" hidden="false" customHeight="false" outlineLevel="0" collapsed="false">
      <c r="A522" s="0" t="s">
        <v>9393</v>
      </c>
      <c r="B522" s="10" t="n">
        <v>73000000</v>
      </c>
      <c r="C522" s="10" t="n">
        <v>66518655</v>
      </c>
    </row>
    <row r="523" customFormat="false" ht="16" hidden="false" customHeight="false" outlineLevel="0" collapsed="false">
      <c r="A523" s="0" t="s">
        <v>9410</v>
      </c>
      <c r="B523" s="10" t="n">
        <v>100000000</v>
      </c>
      <c r="C523" s="10" t="n">
        <v>66889043</v>
      </c>
    </row>
    <row r="524" customFormat="false" ht="16" hidden="false" customHeight="false" outlineLevel="0" collapsed="false">
      <c r="A524" s="0" t="s">
        <v>4241</v>
      </c>
      <c r="B524" s="10" t="n">
        <v>80000000</v>
      </c>
      <c r="C524" s="10" t="n">
        <v>30695227</v>
      </c>
    </row>
    <row r="525" customFormat="false" ht="16" hidden="false" customHeight="false" outlineLevel="0" collapsed="false">
      <c r="A525" s="0" t="s">
        <v>4197</v>
      </c>
      <c r="B525" s="10" t="n">
        <v>28000000</v>
      </c>
      <c r="C525" s="10" t="n">
        <v>5658940</v>
      </c>
    </row>
    <row r="526" customFormat="false" ht="16" hidden="false" customHeight="false" outlineLevel="0" collapsed="false">
      <c r="A526" s="0" t="s">
        <v>15463</v>
      </c>
      <c r="B526" s="10" t="n">
        <v>346696</v>
      </c>
    </row>
    <row r="527" customFormat="false" ht="16" hidden="false" customHeight="false" outlineLevel="0" collapsed="false">
      <c r="A527" s="0" t="s">
        <v>15464</v>
      </c>
      <c r="B527" s="10" t="n">
        <v>2927319</v>
      </c>
    </row>
    <row r="528" customFormat="false" ht="16" hidden="false" customHeight="false" outlineLevel="0" collapsed="false">
      <c r="A528" s="0" t="s">
        <v>9323</v>
      </c>
      <c r="B528" s="10" t="n">
        <v>60000000</v>
      </c>
      <c r="C528" s="10" t="n">
        <v>21456130</v>
      </c>
    </row>
    <row r="529" customFormat="false" ht="16" hidden="false" customHeight="false" outlineLevel="0" collapsed="false">
      <c r="A529" s="0" t="s">
        <v>15465</v>
      </c>
      <c r="B529" s="10" t="n">
        <v>61663</v>
      </c>
    </row>
    <row r="530" customFormat="false" ht="16" hidden="false" customHeight="false" outlineLevel="0" collapsed="false">
      <c r="A530" s="0" t="s">
        <v>2172</v>
      </c>
      <c r="B530" s="10" t="n">
        <v>83000000</v>
      </c>
      <c r="C530" s="10" t="n">
        <v>35268275</v>
      </c>
    </row>
    <row r="531" customFormat="false" ht="16" hidden="false" customHeight="false" outlineLevel="0" collapsed="false">
      <c r="A531" s="0" t="s">
        <v>9509</v>
      </c>
      <c r="B531" s="10" t="n">
        <v>6000000</v>
      </c>
      <c r="C531" s="10" t="n">
        <v>4859475</v>
      </c>
    </row>
    <row r="532" customFormat="false" ht="16" hidden="false" customHeight="false" outlineLevel="0" collapsed="false">
      <c r="A532" s="0" t="s">
        <v>9430</v>
      </c>
      <c r="B532" s="10" t="n">
        <v>3500000</v>
      </c>
      <c r="C532" s="10" t="n">
        <v>299351</v>
      </c>
    </row>
    <row r="533" customFormat="false" ht="16" hidden="false" customHeight="false" outlineLevel="0" collapsed="false">
      <c r="A533" s="0" t="s">
        <v>2143</v>
      </c>
      <c r="B533" s="10" t="n">
        <v>70000000</v>
      </c>
      <c r="C533" s="10" t="n">
        <v>9694105</v>
      </c>
    </row>
    <row r="534" customFormat="false" ht="16" hidden="false" customHeight="false" outlineLevel="0" collapsed="false">
      <c r="A534" s="0" t="s">
        <v>9351</v>
      </c>
      <c r="B534" s="10" t="n">
        <v>3000000</v>
      </c>
      <c r="C534" s="10" t="n">
        <v>9016377</v>
      </c>
    </row>
    <row r="535" customFormat="false" ht="16" hidden="false" customHeight="false" outlineLevel="0" collapsed="false">
      <c r="A535" s="0" t="s">
        <v>15466</v>
      </c>
      <c r="B535" s="10" t="n">
        <v>140426</v>
      </c>
    </row>
    <row r="536" customFormat="false" ht="16" hidden="false" customHeight="false" outlineLevel="0" collapsed="false">
      <c r="A536" s="0" t="s">
        <v>9383</v>
      </c>
      <c r="B536" s="10" t="n">
        <v>50000000</v>
      </c>
      <c r="C536" s="10" t="n">
        <v>27067160</v>
      </c>
    </row>
    <row r="537" customFormat="false" ht="16" hidden="false" customHeight="false" outlineLevel="0" collapsed="false">
      <c r="A537" s="0" t="s">
        <v>4249</v>
      </c>
      <c r="B537" s="10" t="n">
        <v>90000000</v>
      </c>
      <c r="C537" s="10" t="n">
        <v>233632142</v>
      </c>
    </row>
    <row r="538" customFormat="false" ht="16" hidden="false" customHeight="false" outlineLevel="0" collapsed="false">
      <c r="A538" s="0" t="s">
        <v>9404</v>
      </c>
      <c r="B538" s="10" t="n">
        <v>100000000</v>
      </c>
      <c r="C538" s="10" t="n">
        <v>101071502</v>
      </c>
    </row>
    <row r="539" customFormat="false" ht="16" hidden="false" customHeight="false" outlineLevel="0" collapsed="false">
      <c r="A539" s="0" t="s">
        <v>9357</v>
      </c>
      <c r="B539" s="10" t="n">
        <v>11000000</v>
      </c>
      <c r="C539" s="10" t="n">
        <v>102561004</v>
      </c>
    </row>
    <row r="540" customFormat="false" ht="16" hidden="false" customHeight="false" outlineLevel="0" collapsed="false">
      <c r="A540" s="0" t="s">
        <v>4176</v>
      </c>
      <c r="B540" s="10" t="n">
        <v>15000000</v>
      </c>
      <c r="C540" s="10" t="n">
        <v>11614236</v>
      </c>
    </row>
    <row r="541" customFormat="false" ht="16" hidden="false" customHeight="false" outlineLevel="0" collapsed="false">
      <c r="A541" s="0" t="s">
        <v>2150</v>
      </c>
      <c r="B541" s="10" t="n">
        <v>133000000</v>
      </c>
      <c r="C541" s="10" t="n">
        <v>140035367</v>
      </c>
    </row>
    <row r="542" customFormat="false" ht="16" hidden="false" customHeight="false" outlineLevel="0" collapsed="false">
      <c r="A542" s="0" t="s">
        <v>2231</v>
      </c>
      <c r="B542" s="10" t="n">
        <v>60000000</v>
      </c>
      <c r="C542" s="10" t="n">
        <v>26483452</v>
      </c>
    </row>
    <row r="543" customFormat="false" ht="16" hidden="false" customHeight="false" outlineLevel="0" collapsed="false">
      <c r="A543" s="0" t="s">
        <v>4135</v>
      </c>
      <c r="B543" s="10" t="n">
        <v>20000000</v>
      </c>
      <c r="C543" s="10" t="n">
        <v>8276228</v>
      </c>
    </row>
    <row r="544" customFormat="false" ht="16" hidden="false" customHeight="false" outlineLevel="0" collapsed="false">
      <c r="A544" s="0" t="s">
        <v>73</v>
      </c>
      <c r="B544" s="10" t="n">
        <v>80000000</v>
      </c>
      <c r="C544" s="10" t="n">
        <v>73280117</v>
      </c>
    </row>
    <row r="545" customFormat="false" ht="16" hidden="false" customHeight="false" outlineLevel="0" collapsed="false">
      <c r="A545" s="0" t="s">
        <v>45</v>
      </c>
      <c r="B545" s="10" t="n">
        <v>10000000</v>
      </c>
      <c r="C545" s="10" t="n">
        <v>6203044</v>
      </c>
    </row>
    <row r="546" customFormat="false" ht="16" hidden="false" customHeight="false" outlineLevel="0" collapsed="false">
      <c r="A546" s="0" t="s">
        <v>9612</v>
      </c>
      <c r="B546" s="10" t="n">
        <v>15000000</v>
      </c>
      <c r="C546" s="10" t="n">
        <v>7220243</v>
      </c>
    </row>
    <row r="547" customFormat="false" ht="16" hidden="false" customHeight="false" outlineLevel="0" collapsed="false">
      <c r="A547" s="0" t="s">
        <v>4548</v>
      </c>
      <c r="B547" s="10" t="n">
        <v>66000000</v>
      </c>
      <c r="C547" s="10" t="n">
        <v>59623958</v>
      </c>
    </row>
    <row r="548" customFormat="false" ht="16" hidden="false" customHeight="false" outlineLevel="0" collapsed="false">
      <c r="A548" s="0" t="s">
        <v>9388</v>
      </c>
      <c r="B548" s="10" t="n">
        <v>9000000</v>
      </c>
      <c r="C548" s="10" t="n">
        <v>34102780</v>
      </c>
    </row>
    <row r="549" customFormat="false" ht="16" hidden="false" customHeight="false" outlineLevel="0" collapsed="false">
      <c r="A549" s="0" t="s">
        <v>9376</v>
      </c>
      <c r="B549" s="10" t="n">
        <v>15000000</v>
      </c>
      <c r="C549" s="10" t="n">
        <v>130096601</v>
      </c>
    </row>
    <row r="550" customFormat="false" ht="16" hidden="false" customHeight="false" outlineLevel="0" collapsed="false">
      <c r="A550" s="0" t="s">
        <v>2191</v>
      </c>
      <c r="B550" s="10" t="n">
        <v>123000000</v>
      </c>
      <c r="C550" s="10" t="n">
        <v>260044825</v>
      </c>
    </row>
    <row r="551" customFormat="false" ht="16" hidden="false" customHeight="false" outlineLevel="0" collapsed="false">
      <c r="A551" s="0" t="s">
        <v>4154</v>
      </c>
      <c r="B551" s="10" t="n">
        <v>80000000</v>
      </c>
      <c r="C551" s="10" t="n">
        <v>91411151</v>
      </c>
    </row>
    <row r="552" customFormat="false" ht="16" hidden="false" customHeight="false" outlineLevel="0" collapsed="false">
      <c r="A552" s="0" t="s">
        <v>9497</v>
      </c>
      <c r="B552" s="10" t="n">
        <v>103000000</v>
      </c>
      <c r="C552" s="10" t="n">
        <v>187705427</v>
      </c>
    </row>
    <row r="553" customFormat="false" ht="16" hidden="false" customHeight="false" outlineLevel="0" collapsed="false">
      <c r="A553" s="0" t="s">
        <v>15467</v>
      </c>
      <c r="B553" s="10" t="n">
        <v>641117</v>
      </c>
    </row>
    <row r="554" customFormat="false" ht="16" hidden="false" customHeight="false" outlineLevel="0" collapsed="false">
      <c r="A554" s="0" t="s">
        <v>4303</v>
      </c>
      <c r="B554" s="10" t="n">
        <v>137000000</v>
      </c>
      <c r="C554" s="10" t="n">
        <v>32131830</v>
      </c>
    </row>
    <row r="555" customFormat="false" ht="16" hidden="false" customHeight="false" outlineLevel="0" collapsed="false">
      <c r="A555" s="0" t="s">
        <v>9443</v>
      </c>
      <c r="B555" s="10" t="n">
        <v>50000000</v>
      </c>
      <c r="C555" s="10" t="n">
        <v>50668906</v>
      </c>
    </row>
    <row r="556" customFormat="false" ht="16" hidden="false" customHeight="false" outlineLevel="0" collapsed="false">
      <c r="A556" s="0" t="s">
        <v>2157</v>
      </c>
      <c r="B556" s="10" t="n">
        <v>45000000</v>
      </c>
      <c r="C556" s="10" t="n">
        <v>71583916</v>
      </c>
    </row>
    <row r="557" customFormat="false" ht="16" hidden="false" customHeight="false" outlineLevel="0" collapsed="false">
      <c r="A557" s="0" t="s">
        <v>9535</v>
      </c>
      <c r="B557" s="10" t="n">
        <v>60000000</v>
      </c>
      <c r="C557" s="10" t="n">
        <v>32534850</v>
      </c>
    </row>
    <row r="558" customFormat="false" ht="16" hidden="false" customHeight="false" outlineLevel="0" collapsed="false">
      <c r="A558" s="0" t="s">
        <v>4283</v>
      </c>
      <c r="B558" s="10" t="n">
        <v>65000000</v>
      </c>
      <c r="C558" s="10" t="n">
        <v>56569702</v>
      </c>
    </row>
    <row r="559" customFormat="false" ht="16" hidden="false" customHeight="false" outlineLevel="0" collapsed="false">
      <c r="A559" s="0" t="s">
        <v>9471</v>
      </c>
      <c r="B559" s="10" t="n">
        <v>55000000</v>
      </c>
      <c r="C559" s="10" t="n">
        <v>19389454</v>
      </c>
    </row>
    <row r="560" customFormat="false" ht="16" hidden="false" customHeight="false" outlineLevel="0" collapsed="false">
      <c r="A560" s="0" t="s">
        <v>9570</v>
      </c>
      <c r="B560" s="10" t="n">
        <v>8000000</v>
      </c>
      <c r="C560" s="10" t="n">
        <v>8279017</v>
      </c>
    </row>
    <row r="561" customFormat="false" ht="16" hidden="false" customHeight="false" outlineLevel="0" collapsed="false">
      <c r="A561" s="0" t="s">
        <v>4257</v>
      </c>
      <c r="B561" s="10" t="n">
        <v>26000000</v>
      </c>
      <c r="C561" s="10" t="n">
        <v>45506619</v>
      </c>
    </row>
    <row r="562" customFormat="false" ht="16" hidden="false" customHeight="false" outlineLevel="0" collapsed="false">
      <c r="A562" s="0" t="s">
        <v>4265</v>
      </c>
      <c r="B562" s="10" t="n">
        <v>14000000</v>
      </c>
      <c r="C562" s="10" t="n">
        <v>10397365</v>
      </c>
    </row>
    <row r="563" customFormat="false" ht="16" hidden="false" customHeight="false" outlineLevel="0" collapsed="false">
      <c r="A563" s="0" t="s">
        <v>2184</v>
      </c>
      <c r="B563" s="10" t="n">
        <v>35000000</v>
      </c>
      <c r="C563" s="10" t="n">
        <v>13555988</v>
      </c>
    </row>
    <row r="564" customFormat="false" ht="16" hidden="false" customHeight="false" outlineLevel="0" collapsed="false">
      <c r="A564" s="0" t="s">
        <v>4190</v>
      </c>
      <c r="B564" s="10" t="n">
        <v>35000000</v>
      </c>
      <c r="C564" s="10" t="n">
        <v>35007180</v>
      </c>
    </row>
    <row r="565" customFormat="false" ht="16" hidden="false" customHeight="false" outlineLevel="0" collapsed="false">
      <c r="A565" s="0" t="s">
        <v>9528</v>
      </c>
      <c r="B565" s="10" t="n">
        <v>14000000</v>
      </c>
      <c r="C565" s="10" t="n">
        <v>21468807</v>
      </c>
    </row>
    <row r="566" customFormat="false" ht="16" hidden="false" customHeight="false" outlineLevel="0" collapsed="false">
      <c r="A566" s="0" t="s">
        <v>4333</v>
      </c>
      <c r="B566" s="10" t="n">
        <v>38000000</v>
      </c>
      <c r="C566" s="10" t="n">
        <v>623374</v>
      </c>
    </row>
    <row r="567" customFormat="false" ht="16" hidden="false" customHeight="false" outlineLevel="0" collapsed="false">
      <c r="A567" s="0" t="s">
        <v>9485</v>
      </c>
      <c r="B567" s="10" t="n">
        <v>52000000</v>
      </c>
      <c r="C567" s="10" t="n">
        <v>125595205</v>
      </c>
    </row>
    <row r="568" customFormat="false" ht="16" hidden="false" customHeight="false" outlineLevel="0" collapsed="false">
      <c r="A568" s="0" t="s">
        <v>15468</v>
      </c>
      <c r="B568" s="10" t="n">
        <v>1143</v>
      </c>
    </row>
    <row r="569" customFormat="false" ht="16" hidden="false" customHeight="false" outlineLevel="0" collapsed="false">
      <c r="A569" s="0" t="s">
        <v>10299</v>
      </c>
      <c r="B569" s="10" t="n">
        <v>20000000</v>
      </c>
      <c r="C569" s="10" t="n">
        <v>30028592</v>
      </c>
    </row>
    <row r="570" customFormat="false" ht="16" hidden="false" customHeight="false" outlineLevel="0" collapsed="false">
      <c r="A570" s="0" t="s">
        <v>9600</v>
      </c>
      <c r="B570" s="10" t="n">
        <v>57000000</v>
      </c>
      <c r="C570" s="10" t="n">
        <v>17008282</v>
      </c>
    </row>
    <row r="571" customFormat="false" ht="16" hidden="false" customHeight="false" outlineLevel="0" collapsed="false">
      <c r="A571" s="0" t="s">
        <v>9522</v>
      </c>
      <c r="B571" s="10" t="n">
        <v>8500000</v>
      </c>
      <c r="C571" s="10" t="n">
        <v>6055661</v>
      </c>
    </row>
    <row r="572" customFormat="false" ht="16" hidden="false" customHeight="false" outlineLevel="0" collapsed="false">
      <c r="A572" s="0" t="s">
        <v>9515</v>
      </c>
      <c r="B572" s="10" t="n">
        <v>30000000</v>
      </c>
      <c r="C572" s="10" t="n">
        <v>28927720</v>
      </c>
    </row>
    <row r="573" customFormat="false" ht="16" hidden="false" customHeight="false" outlineLevel="0" collapsed="false">
      <c r="A573" s="0" t="s">
        <v>4221</v>
      </c>
      <c r="B573" s="10" t="n">
        <v>11000000</v>
      </c>
      <c r="C573" s="10" t="n">
        <v>68379000</v>
      </c>
    </row>
    <row r="574" customFormat="false" ht="16" hidden="false" customHeight="false" outlineLevel="0" collapsed="false">
      <c r="A574" s="0" t="s">
        <v>15469</v>
      </c>
      <c r="B574" s="10" t="n">
        <v>152525</v>
      </c>
    </row>
    <row r="575" customFormat="false" ht="16" hidden="false" customHeight="false" outlineLevel="0" collapsed="false">
      <c r="A575" s="0" t="s">
        <v>15470</v>
      </c>
      <c r="B575" s="10" t="n">
        <v>739583</v>
      </c>
    </row>
    <row r="576" customFormat="false" ht="16" hidden="false" customHeight="false" outlineLevel="0" collapsed="false">
      <c r="A576" s="0" t="s">
        <v>9541</v>
      </c>
      <c r="B576" s="10" t="n">
        <v>20000000</v>
      </c>
      <c r="C576" s="10" t="n">
        <v>17872723</v>
      </c>
    </row>
    <row r="577" customFormat="false" ht="16" hidden="false" customHeight="false" outlineLevel="0" collapsed="false">
      <c r="A577" s="0" t="s">
        <v>4278</v>
      </c>
      <c r="B577" s="10" t="n">
        <v>98000000</v>
      </c>
      <c r="C577" s="10" t="n">
        <v>202019785</v>
      </c>
    </row>
    <row r="578" customFormat="false" ht="16" hidden="false" customHeight="false" outlineLevel="0" collapsed="false">
      <c r="A578" s="0" t="s">
        <v>4228</v>
      </c>
      <c r="B578" s="10" t="n">
        <v>55000000</v>
      </c>
      <c r="C578" s="10" t="n">
        <v>166244045</v>
      </c>
    </row>
    <row r="579" customFormat="false" ht="16" hidden="false" customHeight="false" outlineLevel="0" collapsed="false">
      <c r="A579" s="0" t="s">
        <v>4296</v>
      </c>
      <c r="B579" s="10" t="n">
        <v>100000000</v>
      </c>
      <c r="C579" s="10" t="n">
        <v>78616689</v>
      </c>
    </row>
    <row r="580" customFormat="false" ht="16" hidden="false" customHeight="false" outlineLevel="0" collapsed="false">
      <c r="A580" s="0" t="s">
        <v>15471</v>
      </c>
      <c r="B580" s="10" t="n">
        <v>525738</v>
      </c>
    </row>
    <row r="581" customFormat="false" ht="16" hidden="false" customHeight="false" outlineLevel="0" collapsed="false">
      <c r="A581" s="0" t="s">
        <v>9503</v>
      </c>
      <c r="B581" s="10" t="n">
        <v>16000000</v>
      </c>
      <c r="C581" s="10" t="n">
        <v>68540777</v>
      </c>
    </row>
    <row r="582" customFormat="false" ht="16" hidden="false" customHeight="false" outlineLevel="0" collapsed="false">
      <c r="A582" s="0" t="s">
        <v>9583</v>
      </c>
      <c r="B582" s="10" t="n">
        <v>68000000</v>
      </c>
      <c r="C582" s="10" t="n">
        <v>51401758</v>
      </c>
    </row>
    <row r="583" customFormat="false" ht="16" hidden="false" customHeight="false" outlineLevel="0" collapsed="false">
      <c r="A583" s="0" t="s">
        <v>15472</v>
      </c>
      <c r="B583" s="10" t="n">
        <v>103163</v>
      </c>
    </row>
    <row r="584" customFormat="false" ht="16" hidden="false" customHeight="false" outlineLevel="0" collapsed="false">
      <c r="A584" s="0" t="s">
        <v>9478</v>
      </c>
      <c r="B584" s="10" t="n">
        <v>500000</v>
      </c>
      <c r="C584" s="10" t="n">
        <v>2047570</v>
      </c>
    </row>
    <row r="585" customFormat="false" ht="16" hidden="false" customHeight="false" outlineLevel="0" collapsed="false">
      <c r="A585" s="0" t="s">
        <v>15473</v>
      </c>
      <c r="B585" s="10" t="n">
        <v>1232</v>
      </c>
    </row>
    <row r="586" customFormat="false" ht="16" hidden="false" customHeight="false" outlineLevel="0" collapsed="false">
      <c r="A586" s="0" t="s">
        <v>9553</v>
      </c>
      <c r="B586" s="10" t="n">
        <v>63000000</v>
      </c>
      <c r="C586" s="10" t="n">
        <v>10014234</v>
      </c>
    </row>
    <row r="587" customFormat="false" ht="16" hidden="false" customHeight="false" outlineLevel="0" collapsed="false">
      <c r="A587" s="0" t="s">
        <v>15474</v>
      </c>
      <c r="B587" s="10" t="n">
        <v>55381</v>
      </c>
    </row>
    <row r="588" customFormat="false" ht="16" hidden="false" customHeight="false" outlineLevel="0" collapsed="false">
      <c r="A588" s="0" t="s">
        <v>9548</v>
      </c>
      <c r="B588" s="10" t="n">
        <v>1000000</v>
      </c>
      <c r="C588" s="10" t="n">
        <v>1744858</v>
      </c>
    </row>
    <row r="589" customFormat="false" ht="16" hidden="false" customHeight="false" outlineLevel="0" collapsed="false">
      <c r="A589" s="0" t="s">
        <v>4235</v>
      </c>
      <c r="B589" s="10" t="n">
        <v>40000000</v>
      </c>
      <c r="C589" s="10" t="n">
        <v>33519628</v>
      </c>
    </row>
    <row r="590" customFormat="false" ht="16" hidden="false" customHeight="false" outlineLevel="0" collapsed="false">
      <c r="A590" s="0" t="s">
        <v>9565</v>
      </c>
      <c r="B590" s="10" t="n">
        <v>65000000</v>
      </c>
      <c r="C590" s="10" t="n">
        <v>32598931</v>
      </c>
    </row>
    <row r="591" customFormat="false" ht="16" hidden="false" customHeight="false" outlineLevel="0" collapsed="false">
      <c r="A591" s="0" t="s">
        <v>2198</v>
      </c>
      <c r="B591" s="10" t="n">
        <v>21150000</v>
      </c>
      <c r="C591" s="10" t="n">
        <v>25635682</v>
      </c>
    </row>
    <row r="592" customFormat="false" ht="16" hidden="false" customHeight="false" outlineLevel="0" collapsed="false">
      <c r="A592" s="0" t="s">
        <v>4290</v>
      </c>
      <c r="B592" s="10" t="n">
        <v>38000000</v>
      </c>
      <c r="C592" s="10" t="n">
        <v>144533925</v>
      </c>
    </row>
    <row r="593" customFormat="false" ht="16" hidden="false" customHeight="false" outlineLevel="0" collapsed="false">
      <c r="A593" s="0" t="s">
        <v>9673</v>
      </c>
      <c r="B593" s="10" t="n">
        <v>85000000</v>
      </c>
      <c r="C593" s="10" t="n">
        <v>40077257</v>
      </c>
    </row>
    <row r="594" customFormat="false" ht="16" hidden="false" customHeight="false" outlineLevel="0" collapsed="false">
      <c r="A594" s="0" t="s">
        <v>4271</v>
      </c>
      <c r="B594" s="10" t="n">
        <v>39000000</v>
      </c>
      <c r="C594" s="10" t="n">
        <v>14252830</v>
      </c>
      <c r="I594" s="0" t="s">
        <v>15475</v>
      </c>
      <c r="J594" s="0" t="s">
        <v>15476</v>
      </c>
      <c r="K594" s="0" t="s">
        <v>15477</v>
      </c>
    </row>
    <row r="595" customFormat="false" ht="16" hidden="false" customHeight="false" outlineLevel="0" collapsed="false">
      <c r="A595" s="0" t="s">
        <v>9578</v>
      </c>
      <c r="B595" s="10" t="n">
        <v>57000000</v>
      </c>
      <c r="C595" s="10" t="n">
        <v>66808615</v>
      </c>
    </row>
    <row r="596" customFormat="false" ht="16" hidden="false" customHeight="false" outlineLevel="0" collapsed="false">
      <c r="A596" s="0" t="s">
        <v>9647</v>
      </c>
      <c r="B596" s="10" t="n">
        <v>1000000</v>
      </c>
      <c r="C596" s="10" t="n">
        <v>2402459</v>
      </c>
    </row>
    <row r="597" customFormat="false" ht="16" hidden="false" customHeight="false" outlineLevel="0" collapsed="false">
      <c r="A597" s="0" t="s">
        <v>4632</v>
      </c>
      <c r="B597" s="10" t="n">
        <v>23000000</v>
      </c>
      <c r="C597" s="10" t="n">
        <v>16136476</v>
      </c>
    </row>
    <row r="598" customFormat="false" ht="16" hidden="false" customHeight="false" outlineLevel="0" collapsed="false">
      <c r="A598" s="0" t="s">
        <v>4357</v>
      </c>
      <c r="B598" s="10" t="n">
        <v>13000000</v>
      </c>
      <c r="C598" s="10" t="n">
        <v>28972187</v>
      </c>
    </row>
    <row r="599" customFormat="false" ht="16" hidden="false" customHeight="false" outlineLevel="0" collapsed="false">
      <c r="A599" s="0" t="s">
        <v>9630</v>
      </c>
      <c r="B599" s="10" t="n">
        <v>20000000</v>
      </c>
      <c r="C599" s="10" t="n">
        <v>7494849</v>
      </c>
      <c r="I599" s="10" t="n">
        <v>287697</v>
      </c>
    </row>
    <row r="600" customFormat="false" ht="16" hidden="false" customHeight="false" outlineLevel="0" collapsed="false">
      <c r="A600" s="0" t="s">
        <v>9679</v>
      </c>
      <c r="B600" s="10" t="n">
        <v>17000000</v>
      </c>
      <c r="C600" s="10" t="n">
        <v>37950822</v>
      </c>
    </row>
    <row r="601" customFormat="false" ht="16" hidden="false" customHeight="false" outlineLevel="0" collapsed="false">
      <c r="A601" s="0" t="s">
        <v>9636</v>
      </c>
      <c r="B601" s="10" t="n">
        <v>5000000</v>
      </c>
      <c r="C601" s="10" t="n">
        <v>35938</v>
      </c>
      <c r="I601" s="0" t="s">
        <v>15478</v>
      </c>
      <c r="J601" s="0" t="s">
        <v>15479</v>
      </c>
    </row>
    <row r="602" customFormat="false" ht="16" hidden="false" customHeight="false" outlineLevel="0" collapsed="false">
      <c r="A602" s="0" t="s">
        <v>4346</v>
      </c>
      <c r="B602" s="10" t="n">
        <v>20000000</v>
      </c>
      <c r="C602" s="10" t="n">
        <v>668140</v>
      </c>
      <c r="I602" s="0" t="s">
        <v>15475</v>
      </c>
      <c r="J602" s="0" t="s">
        <v>15476</v>
      </c>
      <c r="K602" s="0" t="s">
        <v>15477</v>
      </c>
    </row>
    <row r="603" customFormat="false" ht="16" hidden="false" customHeight="false" outlineLevel="0" collapsed="false">
      <c r="A603" s="0" t="s">
        <v>4315</v>
      </c>
      <c r="B603" s="10" t="n">
        <v>40000000</v>
      </c>
      <c r="C603" s="10" t="n">
        <v>27053815</v>
      </c>
    </row>
    <row r="604" customFormat="false" ht="16" hidden="false" customHeight="false" outlineLevel="0" collapsed="false">
      <c r="A604" s="0" t="s">
        <v>9666</v>
      </c>
      <c r="B604" s="10" t="n">
        <v>1700000</v>
      </c>
      <c r="C604" s="10" t="n">
        <v>35930604</v>
      </c>
    </row>
    <row r="605" customFormat="false" ht="16" hidden="false" customHeight="false" outlineLevel="0" collapsed="false">
      <c r="A605" s="0" t="s">
        <v>9558</v>
      </c>
      <c r="B605" s="10" t="n">
        <v>5000000</v>
      </c>
      <c r="C605" s="10" t="n">
        <v>21995263</v>
      </c>
    </row>
    <row r="606" customFormat="false" ht="16" hidden="false" customHeight="false" outlineLevel="0" collapsed="false">
      <c r="A606" s="0" t="s">
        <v>4326</v>
      </c>
      <c r="B606" s="10" t="n">
        <v>75000000</v>
      </c>
      <c r="C606" s="10" t="n">
        <v>45207112</v>
      </c>
    </row>
    <row r="607" customFormat="false" ht="16" hidden="false" customHeight="false" outlineLevel="0" collapsed="false">
      <c r="A607" s="0" t="s">
        <v>15480</v>
      </c>
      <c r="B607" s="10" t="n">
        <v>16241</v>
      </c>
      <c r="I607" s="0" t="s">
        <v>15481</v>
      </c>
      <c r="J607" s="0" t="s">
        <v>15481</v>
      </c>
      <c r="K607" s="0" t="s">
        <v>15482</v>
      </c>
    </row>
    <row r="608" customFormat="false" ht="16" hidden="false" customHeight="false" outlineLevel="0" collapsed="false">
      <c r="A608" s="0" t="s">
        <v>15483</v>
      </c>
      <c r="B608" s="10" t="n">
        <v>171478</v>
      </c>
    </row>
    <row r="609" customFormat="false" ht="16" hidden="false" customHeight="false" outlineLevel="0" collapsed="false">
      <c r="A609" s="0" t="s">
        <v>4440</v>
      </c>
      <c r="B609" s="10" t="n">
        <v>50000000</v>
      </c>
      <c r="C609" s="10" t="n">
        <v>105813373</v>
      </c>
    </row>
    <row r="610" customFormat="false" ht="16" hidden="false" customHeight="false" outlineLevel="0" collapsed="false">
      <c r="A610" s="0" t="s">
        <v>4649</v>
      </c>
      <c r="B610" s="10" t="n">
        <v>45000000</v>
      </c>
      <c r="C610" s="10" t="n">
        <v>11663156</v>
      </c>
    </row>
    <row r="611" customFormat="false" ht="16" hidden="false" customHeight="false" outlineLevel="0" collapsed="false">
      <c r="A611" s="0" t="s">
        <v>4420</v>
      </c>
      <c r="B611" s="10" t="n">
        <v>55000000</v>
      </c>
      <c r="C611" s="10" t="n">
        <v>94011225</v>
      </c>
      <c r="J611" s="0" t="s">
        <v>15484</v>
      </c>
    </row>
    <row r="612" customFormat="false" ht="16" hidden="false" customHeight="false" outlineLevel="0" collapsed="false">
      <c r="A612" s="0" t="s">
        <v>9593</v>
      </c>
      <c r="B612" s="10" t="n">
        <v>30000000</v>
      </c>
      <c r="C612" s="10" t="n">
        <v>145103595</v>
      </c>
    </row>
    <row r="613" customFormat="false" ht="16" hidden="false" customHeight="false" outlineLevel="0" collapsed="false">
      <c r="A613" s="0" t="s">
        <v>9778</v>
      </c>
      <c r="B613" s="10" t="n">
        <v>35000000</v>
      </c>
      <c r="C613" s="10" t="n">
        <v>32572577</v>
      </c>
    </row>
    <row r="614" customFormat="false" ht="16" hidden="false" customHeight="false" outlineLevel="0" collapsed="false">
      <c r="A614" s="0" t="s">
        <v>15485</v>
      </c>
      <c r="B614" s="10" t="n">
        <v>4447014</v>
      </c>
    </row>
    <row r="615" customFormat="false" ht="16" hidden="false" customHeight="false" outlineLevel="0" collapsed="false">
      <c r="A615" s="0" t="s">
        <v>9588</v>
      </c>
      <c r="B615" s="10" t="n">
        <v>16000000</v>
      </c>
      <c r="C615" s="10" t="n">
        <v>28734552</v>
      </c>
    </row>
    <row r="616" customFormat="false" ht="16" hidden="false" customHeight="false" outlineLevel="0" collapsed="false">
      <c r="A616" s="0" t="s">
        <v>9701</v>
      </c>
      <c r="B616" s="10" t="n">
        <v>80000000</v>
      </c>
      <c r="C616" s="10" t="n">
        <v>104454762</v>
      </c>
    </row>
    <row r="617" customFormat="false" ht="16" hidden="false" customHeight="false" outlineLevel="0" collapsed="false">
      <c r="A617" s="0" t="s">
        <v>4473</v>
      </c>
      <c r="B617" s="10" t="n">
        <v>80000000</v>
      </c>
      <c r="C617" s="10" t="n">
        <v>116934650</v>
      </c>
    </row>
    <row r="618" customFormat="false" ht="16" hidden="false" customHeight="false" outlineLevel="0" collapsed="false">
      <c r="A618" s="0" t="s">
        <v>9731</v>
      </c>
      <c r="B618" s="10" t="n">
        <v>30000000</v>
      </c>
      <c r="C618" s="10" t="n">
        <v>65016287</v>
      </c>
    </row>
    <row r="619" customFormat="false" ht="16" hidden="false" customHeight="false" outlineLevel="0" collapsed="false">
      <c r="A619" s="0" t="s">
        <v>4376</v>
      </c>
      <c r="B619" s="10" t="n">
        <v>60000000</v>
      </c>
      <c r="C619" s="10" t="n">
        <v>121661683</v>
      </c>
    </row>
    <row r="620" customFormat="false" ht="16" hidden="false" customHeight="false" outlineLevel="0" collapsed="false">
      <c r="A620" s="0" t="s">
        <v>2212</v>
      </c>
      <c r="B620" s="10" t="n">
        <v>5000000</v>
      </c>
      <c r="C620" s="10" t="n">
        <v>241438208</v>
      </c>
    </row>
    <row r="621" customFormat="false" ht="16" hidden="false" customHeight="false" outlineLevel="0" collapsed="false">
      <c r="A621" s="0" t="s">
        <v>9606</v>
      </c>
      <c r="B621" s="10" t="n">
        <v>1500000</v>
      </c>
      <c r="C621" s="10" t="n">
        <v>378176</v>
      </c>
    </row>
    <row r="622" customFormat="false" ht="16" hidden="false" customHeight="false" outlineLevel="0" collapsed="false">
      <c r="A622" s="0" t="s">
        <v>9725</v>
      </c>
      <c r="B622" s="10" t="n">
        <v>3500000</v>
      </c>
      <c r="C622" s="10" t="n">
        <v>17504595</v>
      </c>
    </row>
    <row r="623" customFormat="false" ht="16" hidden="false" customHeight="false" outlineLevel="0" collapsed="false">
      <c r="A623" s="0" t="s">
        <v>4426</v>
      </c>
      <c r="B623" s="10" t="n">
        <v>52000000</v>
      </c>
      <c r="C623" s="10" t="n">
        <v>164615351</v>
      </c>
    </row>
    <row r="624" customFormat="false" ht="16" hidden="false" customHeight="false" outlineLevel="0" collapsed="false">
      <c r="A624" s="0" t="s">
        <v>4310</v>
      </c>
      <c r="B624" s="10" t="n">
        <v>46000000</v>
      </c>
      <c r="C624" s="10" t="n">
        <v>93607673</v>
      </c>
    </row>
    <row r="625" customFormat="false" ht="16" hidden="false" customHeight="false" outlineLevel="0" collapsed="false">
      <c r="A625" s="0" t="s">
        <v>2206</v>
      </c>
      <c r="B625" s="10" t="n">
        <v>15000000</v>
      </c>
      <c r="C625" s="10" t="n">
        <v>47811275</v>
      </c>
    </row>
    <row r="626" customFormat="false" ht="16" hidden="false" customHeight="false" outlineLevel="0" collapsed="false">
      <c r="A626" s="0" t="s">
        <v>9690</v>
      </c>
      <c r="B626" s="10" t="n">
        <v>7000000</v>
      </c>
      <c r="C626" s="10" t="n">
        <v>13876974</v>
      </c>
    </row>
    <row r="627" customFormat="false" ht="16" hidden="false" customHeight="false" outlineLevel="0" collapsed="false">
      <c r="A627" s="0" t="s">
        <v>9817</v>
      </c>
      <c r="B627" s="10" t="n">
        <v>30000000</v>
      </c>
      <c r="C627" s="10" t="n">
        <v>70099045</v>
      </c>
    </row>
    <row r="628" customFormat="false" ht="16" hidden="false" customHeight="false" outlineLevel="0" collapsed="false">
      <c r="A628" s="0" t="s">
        <v>9642</v>
      </c>
      <c r="B628" s="10" t="n">
        <v>115000000</v>
      </c>
      <c r="C628" s="10" t="n">
        <v>26871</v>
      </c>
    </row>
    <row r="629" customFormat="false" ht="16" hidden="false" customHeight="false" outlineLevel="0" collapsed="false">
      <c r="A629" s="0" t="s">
        <v>4340</v>
      </c>
      <c r="B629" s="10" t="n">
        <v>58000000</v>
      </c>
      <c r="C629" s="10" t="n">
        <v>170742341</v>
      </c>
    </row>
    <row r="630" customFormat="false" ht="16" hidden="false" customHeight="false" outlineLevel="0" collapsed="false">
      <c r="A630" s="0" t="s">
        <v>9772</v>
      </c>
      <c r="B630" s="10" t="n">
        <v>55000000</v>
      </c>
      <c r="C630" s="10" t="n">
        <v>34238611</v>
      </c>
    </row>
    <row r="631" customFormat="false" ht="16" hidden="false" customHeight="false" outlineLevel="0" collapsed="false">
      <c r="A631" s="0" t="s">
        <v>15486</v>
      </c>
      <c r="B631" s="10" t="n">
        <v>35764982</v>
      </c>
    </row>
    <row r="632" customFormat="false" ht="16" hidden="false" customHeight="false" outlineLevel="0" collapsed="false">
      <c r="A632" s="0" t="s">
        <v>9619</v>
      </c>
      <c r="B632" s="10" t="n">
        <v>72000000</v>
      </c>
      <c r="C632" s="10" t="n">
        <v>18208078</v>
      </c>
    </row>
    <row r="633" customFormat="false" ht="16" hidden="false" customHeight="false" outlineLevel="0" collapsed="false">
      <c r="A633" s="0" t="s">
        <v>4321</v>
      </c>
      <c r="B633" s="10" t="n">
        <v>68000000</v>
      </c>
      <c r="C633" s="10" t="n">
        <v>50338485</v>
      </c>
    </row>
    <row r="634" customFormat="false" ht="16" hidden="false" customHeight="false" outlineLevel="0" collapsed="false">
      <c r="A634" s="0" t="s">
        <v>9738</v>
      </c>
      <c r="B634" s="10" t="n">
        <v>86000000</v>
      </c>
      <c r="C634" s="10" t="n">
        <v>6140</v>
      </c>
    </row>
    <row r="635" customFormat="false" ht="16" hidden="false" customHeight="false" outlineLevel="0" collapsed="false">
      <c r="A635" s="0" t="s">
        <v>2237</v>
      </c>
      <c r="B635" s="10" t="n">
        <v>35000000</v>
      </c>
      <c r="C635" s="10" t="n">
        <v>28082366</v>
      </c>
    </row>
    <row r="636" customFormat="false" ht="16" hidden="false" customHeight="false" outlineLevel="0" collapsed="false">
      <c r="A636" s="0" t="s">
        <v>4363</v>
      </c>
      <c r="B636" s="10" t="n">
        <v>30000000</v>
      </c>
      <c r="C636" s="10" t="n">
        <v>41385278</v>
      </c>
    </row>
    <row r="637" customFormat="false" ht="16" hidden="false" customHeight="false" outlineLevel="0" collapsed="false">
      <c r="A637" s="0" t="s">
        <v>4351</v>
      </c>
      <c r="B637" s="10" t="n">
        <v>60000000</v>
      </c>
      <c r="C637" s="10" t="n">
        <v>91047077</v>
      </c>
    </row>
    <row r="638" customFormat="false" ht="16" hidden="false" customHeight="false" outlineLevel="0" collapsed="false">
      <c r="A638" s="0" t="s">
        <v>9653</v>
      </c>
      <c r="B638" s="10" t="n">
        <v>15000000</v>
      </c>
      <c r="C638" s="10" t="n">
        <v>38252284</v>
      </c>
    </row>
    <row r="639" customFormat="false" ht="16" hidden="false" customHeight="false" outlineLevel="0" collapsed="false">
      <c r="A639" s="0" t="s">
        <v>9685</v>
      </c>
      <c r="B639" s="10" t="n">
        <v>75000000</v>
      </c>
      <c r="C639" s="10" t="n">
        <v>78122718</v>
      </c>
    </row>
    <row r="640" customFormat="false" ht="16" hidden="false" customHeight="false" outlineLevel="0" collapsed="false">
      <c r="A640" s="0" t="s">
        <v>15487</v>
      </c>
      <c r="B640" s="10" t="n">
        <v>74864</v>
      </c>
    </row>
    <row r="641" customFormat="false" ht="16" hidden="false" customHeight="false" outlineLevel="0" collapsed="false">
      <c r="A641" s="0" t="s">
        <v>15488</v>
      </c>
      <c r="C641" s="0" t="s">
        <v>15489</v>
      </c>
    </row>
    <row r="642" customFormat="false" ht="16" hidden="false" customHeight="false" outlineLevel="0" collapsed="false">
      <c r="A642" s="0" t="s">
        <v>9756</v>
      </c>
      <c r="B642" s="10" t="n">
        <v>15000000</v>
      </c>
      <c r="C642" s="10" t="n">
        <v>9059588</v>
      </c>
    </row>
    <row r="643" customFormat="false" ht="16" hidden="false" customHeight="false" outlineLevel="0" collapsed="false">
      <c r="A643" s="0" t="s">
        <v>4370</v>
      </c>
      <c r="B643" s="10" t="n">
        <v>25000000</v>
      </c>
      <c r="C643" s="10" t="n">
        <v>38230435</v>
      </c>
    </row>
    <row r="644" customFormat="false" ht="16" hidden="false" customHeight="false" outlineLevel="0" collapsed="false">
      <c r="A644" s="0" t="s">
        <v>4383</v>
      </c>
      <c r="B644" s="10" t="n">
        <v>50000000</v>
      </c>
      <c r="C644" s="10" t="n">
        <v>126293452</v>
      </c>
    </row>
    <row r="645" customFormat="false" ht="16" hidden="false" customHeight="false" outlineLevel="0" collapsed="false">
      <c r="A645" s="0" t="s">
        <v>9659</v>
      </c>
      <c r="B645" s="10" t="n">
        <v>19800000</v>
      </c>
      <c r="C645" s="10" t="n">
        <v>41308615</v>
      </c>
    </row>
    <row r="646" customFormat="false" ht="16" hidden="false" customHeight="false" outlineLevel="0" collapsed="false">
      <c r="A646" s="0" t="s">
        <v>9745</v>
      </c>
      <c r="B646" s="10" t="n">
        <v>11000000</v>
      </c>
      <c r="C646" s="10" t="n">
        <v>3034181</v>
      </c>
    </row>
    <row r="647" customFormat="false" ht="16" hidden="false" customHeight="false" outlineLevel="0" collapsed="false">
      <c r="A647" s="0" t="s">
        <v>4414</v>
      </c>
      <c r="B647" s="10" t="n">
        <v>12500000</v>
      </c>
      <c r="C647" s="10" t="n">
        <v>14060950</v>
      </c>
    </row>
    <row r="648" customFormat="false" ht="16" hidden="false" customHeight="false" outlineLevel="0" collapsed="false">
      <c r="A648" s="0" t="s">
        <v>9801</v>
      </c>
      <c r="B648" s="10" t="n">
        <v>29000000</v>
      </c>
      <c r="C648" s="10" t="n">
        <v>56359780</v>
      </c>
    </row>
    <row r="649" customFormat="false" ht="16" hidden="false" customHeight="false" outlineLevel="0" collapsed="false">
      <c r="A649" s="0" t="s">
        <v>9712</v>
      </c>
      <c r="B649" s="10" t="n">
        <v>9000000</v>
      </c>
      <c r="C649" s="10" t="n">
        <v>121756</v>
      </c>
    </row>
    <row r="650" customFormat="false" ht="16" hidden="false" customHeight="false" outlineLevel="0" collapsed="false">
      <c r="A650" s="0" t="s">
        <v>15490</v>
      </c>
    </row>
    <row r="651" customFormat="false" ht="16" hidden="false" customHeight="false" outlineLevel="0" collapsed="false">
      <c r="A651" s="0" t="s">
        <v>9707</v>
      </c>
      <c r="B651" s="10" t="n">
        <v>78000000</v>
      </c>
      <c r="C651" s="10" t="n">
        <v>93149898</v>
      </c>
    </row>
    <row r="652" customFormat="false" ht="16" hidden="false" customHeight="false" outlineLevel="0" collapsed="false">
      <c r="A652" s="0" t="s">
        <v>9762</v>
      </c>
      <c r="B652" s="10" t="n">
        <v>50000000</v>
      </c>
      <c r="C652" s="10" t="n">
        <v>19593740</v>
      </c>
    </row>
    <row r="653" customFormat="false" ht="16" hidden="false" customHeight="false" outlineLevel="0" collapsed="false">
      <c r="A653" s="0" t="s">
        <v>4662</v>
      </c>
      <c r="B653" s="10" t="n">
        <v>80000000</v>
      </c>
      <c r="C653" s="10" t="n">
        <v>279261160</v>
      </c>
    </row>
    <row r="654" customFormat="false" ht="16" hidden="false" customHeight="false" outlineLevel="0" collapsed="false">
      <c r="A654" s="0" t="s">
        <v>4400</v>
      </c>
      <c r="B654" s="10" t="n">
        <v>60000000</v>
      </c>
      <c r="C654" s="10" t="n">
        <v>50547998</v>
      </c>
    </row>
    <row r="655" customFormat="false" ht="16" hidden="false" customHeight="false" outlineLevel="0" collapsed="false">
      <c r="A655" s="0" t="s">
        <v>9624</v>
      </c>
      <c r="B655" s="10" t="n">
        <v>7000000</v>
      </c>
      <c r="C655" s="10" t="n">
        <v>10097096</v>
      </c>
    </row>
    <row r="656" customFormat="false" ht="16" hidden="false" customHeight="false" outlineLevel="0" collapsed="false">
      <c r="A656" s="0" t="s">
        <v>2219</v>
      </c>
      <c r="B656" s="10" t="n">
        <v>16000000</v>
      </c>
      <c r="C656" s="10" t="n">
        <v>40363530</v>
      </c>
    </row>
    <row r="657" customFormat="false" ht="16" hidden="false" customHeight="false" outlineLevel="0" collapsed="false">
      <c r="A657" s="0" t="s">
        <v>4587</v>
      </c>
      <c r="B657" s="10" t="n">
        <v>105000000</v>
      </c>
      <c r="C657" s="10" t="n">
        <v>57761012</v>
      </c>
    </row>
    <row r="658" customFormat="false" ht="16" hidden="false" customHeight="false" outlineLevel="0" collapsed="false">
      <c r="A658" s="0" t="s">
        <v>4432</v>
      </c>
      <c r="B658" s="10" t="n">
        <v>13500000</v>
      </c>
      <c r="C658" s="10" t="n">
        <v>15854988</v>
      </c>
    </row>
    <row r="659" customFormat="false" ht="16" hidden="false" customHeight="false" outlineLevel="0" collapsed="false">
      <c r="A659" s="0" t="s">
        <v>4408</v>
      </c>
      <c r="B659" s="10" t="n">
        <v>48000000</v>
      </c>
      <c r="C659" s="10" t="n">
        <v>129128133</v>
      </c>
    </row>
    <row r="660" customFormat="false" ht="16" hidden="false" customHeight="false" outlineLevel="0" collapsed="false">
      <c r="A660" s="0" t="s">
        <v>2257</v>
      </c>
      <c r="B660" s="10" t="n">
        <v>150000000</v>
      </c>
      <c r="C660" s="10" t="n">
        <v>436471036</v>
      </c>
    </row>
    <row r="661" customFormat="false" ht="16" hidden="false" customHeight="false" outlineLevel="0" collapsed="false">
      <c r="A661" s="0" t="s">
        <v>9719</v>
      </c>
      <c r="B661" s="10" t="n">
        <v>41000000</v>
      </c>
      <c r="C661" s="10" t="n">
        <v>116724075</v>
      </c>
    </row>
    <row r="662" customFormat="false" ht="16" hidden="false" customHeight="false" outlineLevel="0" collapsed="false">
      <c r="A662" s="0" t="s">
        <v>15491</v>
      </c>
      <c r="B662" s="10" t="n">
        <v>3663356</v>
      </c>
    </row>
    <row r="663" customFormat="false" ht="16" hidden="false" customHeight="false" outlineLevel="0" collapsed="false">
      <c r="A663" s="0" t="s">
        <v>4395</v>
      </c>
      <c r="B663" s="10" t="n">
        <v>30000000</v>
      </c>
      <c r="C663" s="10" t="n">
        <v>40390647</v>
      </c>
    </row>
    <row r="664" customFormat="false" ht="16" hidden="false" customHeight="false" outlineLevel="0" collapsed="false">
      <c r="A664" s="0" t="s">
        <v>15492</v>
      </c>
      <c r="B664" s="10" t="n">
        <v>17334912</v>
      </c>
    </row>
    <row r="665" customFormat="false" ht="16" hidden="false" customHeight="false" outlineLevel="0" collapsed="false">
      <c r="A665" s="0" t="s">
        <v>9796</v>
      </c>
      <c r="B665" s="10" t="n">
        <v>17000000</v>
      </c>
      <c r="C665" s="10" t="n">
        <v>35667218</v>
      </c>
    </row>
    <row r="666" customFormat="false" ht="16" hidden="false" customHeight="false" outlineLevel="0" collapsed="false">
      <c r="A666" s="0" t="s">
        <v>15493</v>
      </c>
      <c r="B666" s="10" t="n">
        <v>2099719</v>
      </c>
    </row>
    <row r="667" customFormat="false" ht="16" hidden="false" customHeight="false" outlineLevel="0" collapsed="false">
      <c r="A667" s="0" t="s">
        <v>15494</v>
      </c>
      <c r="B667" s="10" t="n">
        <v>343816</v>
      </c>
    </row>
    <row r="668" customFormat="false" ht="16" hidden="false" customHeight="false" outlineLevel="0" collapsed="false">
      <c r="A668" s="0" t="s">
        <v>9751</v>
      </c>
      <c r="B668" s="10" t="n">
        <v>24000000</v>
      </c>
      <c r="C668" s="10" t="n">
        <v>75585093</v>
      </c>
    </row>
    <row r="669" customFormat="false" ht="16" hidden="false" customHeight="false" outlineLevel="0" collapsed="false">
      <c r="A669" s="0" t="s">
        <v>4511</v>
      </c>
      <c r="B669" s="10" t="n">
        <v>65000000</v>
      </c>
      <c r="C669" s="10" t="n">
        <v>63860942</v>
      </c>
    </row>
    <row r="670" customFormat="false" ht="16" hidden="false" customHeight="false" outlineLevel="0" collapsed="false">
      <c r="A670" s="0" t="s">
        <v>15495</v>
      </c>
      <c r="B670" s="10" t="n">
        <v>25589</v>
      </c>
    </row>
    <row r="671" customFormat="false" ht="16" hidden="false" customHeight="false" outlineLevel="0" collapsed="false">
      <c r="A671" s="0" t="s">
        <v>9696</v>
      </c>
      <c r="B671" s="10" t="n">
        <v>750000</v>
      </c>
      <c r="C671" s="10" t="n">
        <v>47329</v>
      </c>
    </row>
    <row r="672" customFormat="false" ht="16" hidden="false" customHeight="false" outlineLevel="0" collapsed="false">
      <c r="A672" s="0" t="s">
        <v>15496</v>
      </c>
      <c r="B672" s="10" t="n">
        <v>2531462</v>
      </c>
    </row>
    <row r="673" customFormat="false" ht="16" hidden="false" customHeight="false" outlineLevel="0" collapsed="false">
      <c r="A673" s="0" t="s">
        <v>4490</v>
      </c>
      <c r="B673" s="10" t="n">
        <v>150000000</v>
      </c>
      <c r="C673" s="10" t="n">
        <v>93927920</v>
      </c>
    </row>
    <row r="674" customFormat="false" ht="16" hidden="false" customHeight="false" outlineLevel="0" collapsed="false">
      <c r="A674" s="0" t="s">
        <v>2243</v>
      </c>
      <c r="B674" s="10" t="n">
        <v>109000000</v>
      </c>
      <c r="C674" s="10" t="n">
        <v>101149285</v>
      </c>
    </row>
    <row r="675" customFormat="false" ht="16" hidden="false" customHeight="false" outlineLevel="0" collapsed="false">
      <c r="A675" s="0" t="s">
        <v>9806</v>
      </c>
      <c r="B675" s="10" t="n">
        <v>18000000</v>
      </c>
      <c r="C675" s="10" t="n">
        <v>3203044</v>
      </c>
    </row>
    <row r="676" customFormat="false" ht="16" hidden="false" customHeight="false" outlineLevel="0" collapsed="false">
      <c r="A676" s="0" t="s">
        <v>15497</v>
      </c>
    </row>
    <row r="677" customFormat="false" ht="16" hidden="false" customHeight="false" outlineLevel="0" collapsed="false">
      <c r="A677" s="0" t="s">
        <v>9836</v>
      </c>
      <c r="B677" s="10" t="n">
        <v>40000000</v>
      </c>
      <c r="C677" s="10" t="n">
        <v>59696144</v>
      </c>
    </row>
    <row r="678" customFormat="false" ht="16" hidden="false" customHeight="false" outlineLevel="0" collapsed="false">
      <c r="A678" s="0" t="s">
        <v>9767</v>
      </c>
      <c r="B678" s="10" t="n">
        <v>70000000</v>
      </c>
      <c r="C678" s="10" t="n">
        <v>43734876</v>
      </c>
    </row>
    <row r="679" customFormat="false" ht="16" hidden="false" customHeight="false" outlineLevel="0" collapsed="false">
      <c r="A679" s="0" t="s">
        <v>4453</v>
      </c>
      <c r="B679" s="10" t="n">
        <v>81000000</v>
      </c>
      <c r="C679" s="10" t="n">
        <v>242829261</v>
      </c>
    </row>
    <row r="680" customFormat="false" ht="16" hidden="false" customHeight="false" outlineLevel="0" collapsed="false">
      <c r="A680" s="0" t="s">
        <v>15498</v>
      </c>
      <c r="B680" s="10" t="n">
        <v>586028</v>
      </c>
    </row>
    <row r="681" customFormat="false" ht="16" hidden="false" customHeight="false" outlineLevel="0" collapsed="false">
      <c r="A681" s="0" t="s">
        <v>9789</v>
      </c>
      <c r="B681" s="10" t="n">
        <v>22000000</v>
      </c>
      <c r="C681" s="10" t="n">
        <v>58331254</v>
      </c>
    </row>
    <row r="682" customFormat="false" ht="16" hidden="false" customHeight="false" outlineLevel="0" collapsed="false">
      <c r="A682" s="0" t="s">
        <v>2250</v>
      </c>
      <c r="B682" s="10" t="n">
        <v>100000000</v>
      </c>
      <c r="C682" s="10" t="n">
        <v>48462608</v>
      </c>
    </row>
    <row r="683" customFormat="false" ht="16" hidden="false" customHeight="false" outlineLevel="0" collapsed="false">
      <c r="A683" s="0" t="s">
        <v>4605</v>
      </c>
      <c r="B683" s="10" t="n">
        <v>200000000</v>
      </c>
      <c r="C683" s="10" t="n">
        <v>373585825</v>
      </c>
    </row>
    <row r="684" customFormat="false" ht="16" hidden="false" customHeight="false" outlineLevel="0" collapsed="false">
      <c r="A684" s="0" t="s">
        <v>2225</v>
      </c>
      <c r="B684" s="10" t="n">
        <v>60000000</v>
      </c>
      <c r="C684" s="10" t="n">
        <v>104297061</v>
      </c>
    </row>
    <row r="685" customFormat="false" ht="16" hidden="false" customHeight="false" outlineLevel="0" collapsed="false">
      <c r="A685" s="0" t="s">
        <v>9824</v>
      </c>
      <c r="B685" s="10" t="n">
        <v>7000000</v>
      </c>
      <c r="C685" s="10" t="n">
        <v>10249719</v>
      </c>
    </row>
    <row r="686" customFormat="false" ht="16" hidden="false" customHeight="false" outlineLevel="0" collapsed="false">
      <c r="A686" s="0" t="s">
        <v>9849</v>
      </c>
      <c r="B686" s="10" t="n">
        <v>3200000</v>
      </c>
      <c r="C686" s="10" t="n">
        <v>8243880</v>
      </c>
    </row>
    <row r="687" customFormat="false" ht="16" hidden="false" customHeight="false" outlineLevel="0" collapsed="false">
      <c r="A687" s="0" t="s">
        <v>9891</v>
      </c>
      <c r="B687" s="10" t="n">
        <v>45000000</v>
      </c>
      <c r="C687" s="10" t="n">
        <v>51201453</v>
      </c>
    </row>
    <row r="688" customFormat="false" ht="16" hidden="false" customHeight="false" outlineLevel="0" collapsed="false">
      <c r="A688" s="0" t="s">
        <v>4519</v>
      </c>
      <c r="B688" s="10" t="n">
        <v>70000000</v>
      </c>
      <c r="C688" s="10" t="n">
        <v>66257002</v>
      </c>
    </row>
    <row r="689" customFormat="false" ht="16" hidden="false" customHeight="false" outlineLevel="0" collapsed="false">
      <c r="A689" s="0" t="s">
        <v>4467</v>
      </c>
      <c r="B689" s="10" t="n">
        <v>16000000</v>
      </c>
      <c r="C689" s="10" t="n">
        <v>14108518</v>
      </c>
    </row>
    <row r="690" customFormat="false" ht="16" hidden="false" customHeight="false" outlineLevel="0" collapsed="false">
      <c r="A690" s="0" t="s">
        <v>4459</v>
      </c>
      <c r="B690" s="10" t="n">
        <v>76000000</v>
      </c>
      <c r="C690" s="10" t="n">
        <v>127154901</v>
      </c>
    </row>
    <row r="691" customFormat="false" ht="16" hidden="false" customHeight="false" outlineLevel="0" collapsed="false">
      <c r="A691" s="0" t="s">
        <v>4497</v>
      </c>
      <c r="B691" s="10" t="n">
        <v>18000000</v>
      </c>
      <c r="C691" s="10" t="n">
        <v>30222640</v>
      </c>
    </row>
    <row r="692" customFormat="false" ht="16" hidden="false" customHeight="false" outlineLevel="0" collapsed="false">
      <c r="A692" s="0" t="s">
        <v>15499</v>
      </c>
      <c r="B692" s="10" t="n">
        <v>7750000</v>
      </c>
    </row>
    <row r="693" customFormat="false" ht="16" hidden="false" customHeight="false" outlineLevel="0" collapsed="false">
      <c r="A693" s="0" t="s">
        <v>9886</v>
      </c>
      <c r="B693" s="10" t="n">
        <v>27000000</v>
      </c>
      <c r="C693" s="10" t="n">
        <v>8725813</v>
      </c>
    </row>
    <row r="694" customFormat="false" ht="16" hidden="false" customHeight="false" outlineLevel="0" collapsed="false">
      <c r="A694" s="0" t="s">
        <v>9830</v>
      </c>
      <c r="B694" s="10" t="n">
        <v>9200000</v>
      </c>
      <c r="C694" s="10" t="n">
        <v>80571655</v>
      </c>
    </row>
    <row r="695" customFormat="false" ht="16" hidden="false" customHeight="false" outlineLevel="0" collapsed="false">
      <c r="A695" s="0" t="s">
        <v>4446</v>
      </c>
      <c r="B695" s="10" t="n">
        <v>35200000</v>
      </c>
      <c r="C695" s="10" t="n">
        <v>37788228</v>
      </c>
    </row>
    <row r="696" customFormat="false" ht="16" hidden="false" customHeight="false" outlineLevel="0" collapsed="false">
      <c r="A696" s="0" t="s">
        <v>15500</v>
      </c>
    </row>
    <row r="697" customFormat="false" ht="16" hidden="false" customHeight="false" outlineLevel="0" collapsed="false">
      <c r="A697" s="0" t="s">
        <v>15501</v>
      </c>
      <c r="B697" s="10" t="n">
        <v>21701045</v>
      </c>
    </row>
    <row r="698" customFormat="false" ht="16" hidden="false" customHeight="false" outlineLevel="0" collapsed="false">
      <c r="A698" s="0" t="s">
        <v>5972</v>
      </c>
      <c r="B698" s="10" t="n">
        <v>1000000</v>
      </c>
      <c r="C698" s="10" t="n">
        <v>57190</v>
      </c>
    </row>
    <row r="699" customFormat="false" ht="16" hidden="false" customHeight="false" outlineLevel="0" collapsed="false">
      <c r="A699" s="0" t="s">
        <v>2310</v>
      </c>
      <c r="B699" s="10" t="n">
        <v>80000000</v>
      </c>
      <c r="C699" s="10" t="n">
        <v>155019340</v>
      </c>
    </row>
    <row r="700" customFormat="false" ht="16" hidden="false" customHeight="false" outlineLevel="0" collapsed="false">
      <c r="A700" s="0" t="s">
        <v>4580</v>
      </c>
      <c r="B700" s="10" t="n">
        <v>90000000</v>
      </c>
      <c r="C700" s="10" t="n">
        <v>59484742</v>
      </c>
    </row>
    <row r="701" customFormat="false" ht="16" hidden="false" customHeight="false" outlineLevel="0" collapsed="false">
      <c r="A701" s="0" t="s">
        <v>2550</v>
      </c>
      <c r="B701" s="10" t="n">
        <v>60000000</v>
      </c>
      <c r="C701" s="10" t="n">
        <v>75286229</v>
      </c>
    </row>
    <row r="702" customFormat="false" ht="16" hidden="false" customHeight="false" outlineLevel="0" collapsed="false">
      <c r="A702" s="0" t="s">
        <v>4479</v>
      </c>
      <c r="B702" s="10" t="n">
        <v>85000000</v>
      </c>
      <c r="C702" s="10" t="n">
        <v>47726342</v>
      </c>
    </row>
    <row r="703" customFormat="false" ht="16" hidden="false" customHeight="false" outlineLevel="0" collapsed="false">
      <c r="A703" s="0" t="s">
        <v>9784</v>
      </c>
      <c r="B703" s="10" t="n">
        <v>55000000</v>
      </c>
      <c r="C703" s="10" t="n">
        <v>104565114</v>
      </c>
    </row>
    <row r="704" customFormat="false" ht="16" hidden="false" customHeight="false" outlineLevel="0" collapsed="false">
      <c r="A704" s="0" t="s">
        <v>15502</v>
      </c>
    </row>
    <row r="705" customFormat="false" ht="16" hidden="false" customHeight="false" outlineLevel="0" collapsed="false">
      <c r="A705" s="0" t="s">
        <v>9811</v>
      </c>
      <c r="B705" s="10" t="n">
        <v>4000000</v>
      </c>
      <c r="C705" s="10" t="n">
        <v>44585453</v>
      </c>
    </row>
    <row r="706" customFormat="false" ht="16" hidden="false" customHeight="false" outlineLevel="0" collapsed="false">
      <c r="A706" s="0" t="s">
        <v>4531</v>
      </c>
      <c r="B706" s="10" t="n">
        <v>24000000</v>
      </c>
      <c r="C706" s="10" t="n">
        <v>17071962</v>
      </c>
    </row>
    <row r="707" customFormat="false" ht="16" hidden="false" customHeight="false" outlineLevel="0" collapsed="false">
      <c r="A707" s="0" t="s">
        <v>4569</v>
      </c>
      <c r="B707" s="10" t="n">
        <v>37000000</v>
      </c>
      <c r="C707" s="10" t="n">
        <v>57231747</v>
      </c>
    </row>
    <row r="708" customFormat="false" ht="16" hidden="false" customHeight="false" outlineLevel="0" collapsed="false">
      <c r="A708" s="0" t="s">
        <v>15503</v>
      </c>
      <c r="B708" s="10" t="n">
        <v>12343</v>
      </c>
    </row>
    <row r="709" customFormat="false" ht="16" hidden="false" customHeight="false" outlineLevel="0" collapsed="false">
      <c r="A709" s="0" t="s">
        <v>12354</v>
      </c>
      <c r="B709" s="10" t="n">
        <v>25000000</v>
      </c>
      <c r="C709" s="10" t="n">
        <v>717753</v>
      </c>
    </row>
    <row r="710" customFormat="false" ht="16" hidden="false" customHeight="false" outlineLevel="0" collapsed="false">
      <c r="A710" s="0" t="s">
        <v>4504</v>
      </c>
      <c r="B710" s="10" t="n">
        <v>80000000</v>
      </c>
      <c r="C710" s="10" t="n">
        <v>124728738</v>
      </c>
    </row>
    <row r="711" customFormat="false" ht="16" hidden="false" customHeight="false" outlineLevel="0" collapsed="false">
      <c r="A711" s="0" t="s">
        <v>9874</v>
      </c>
      <c r="B711" s="10" t="n">
        <v>20000000</v>
      </c>
      <c r="C711" s="10" t="n">
        <v>34400301</v>
      </c>
    </row>
    <row r="712" customFormat="false" ht="16" hidden="false" customHeight="false" outlineLevel="0" collapsed="false">
      <c r="A712" s="0" t="s">
        <v>15504</v>
      </c>
      <c r="B712" s="10" t="n">
        <v>6607</v>
      </c>
    </row>
    <row r="713" customFormat="false" ht="16" hidden="false" customHeight="false" outlineLevel="0" collapsed="false">
      <c r="A713" s="0" t="s">
        <v>9843</v>
      </c>
      <c r="B713" s="10" t="n">
        <v>60000000</v>
      </c>
      <c r="C713" s="10" t="n">
        <v>26900336</v>
      </c>
    </row>
    <row r="714" customFormat="false" ht="16" hidden="false" customHeight="false" outlineLevel="0" collapsed="false">
      <c r="A714" s="0" t="s">
        <v>15505</v>
      </c>
      <c r="C714" s="0" t="s">
        <v>15506</v>
      </c>
    </row>
    <row r="715" customFormat="false" ht="16" hidden="false" customHeight="false" outlineLevel="0" collapsed="false">
      <c r="A715" s="0" t="s">
        <v>4574</v>
      </c>
      <c r="B715" s="10" t="n">
        <v>160000000</v>
      </c>
      <c r="C715" s="10" t="n">
        <v>120177084</v>
      </c>
    </row>
    <row r="716" customFormat="false" ht="16" hidden="false" customHeight="false" outlineLevel="0" collapsed="false">
      <c r="A716" s="0" t="s">
        <v>15507</v>
      </c>
      <c r="B716" s="10" t="n">
        <v>6000000</v>
      </c>
    </row>
    <row r="717" customFormat="false" ht="16" hidden="false" customHeight="false" outlineLevel="0" collapsed="false">
      <c r="A717" s="0" t="s">
        <v>9862</v>
      </c>
      <c r="B717" s="10" t="n">
        <v>23000000</v>
      </c>
      <c r="C717" s="10" t="n">
        <v>763044</v>
      </c>
    </row>
    <row r="718" customFormat="false" ht="16" hidden="false" customHeight="false" outlineLevel="0" collapsed="false">
      <c r="A718" s="0" t="s">
        <v>15508</v>
      </c>
      <c r="B718" s="10" t="n">
        <v>10000000</v>
      </c>
    </row>
    <row r="719" customFormat="false" ht="16" hidden="false" customHeight="false" outlineLevel="0" collapsed="false">
      <c r="A719" s="0" t="s">
        <v>4525</v>
      </c>
      <c r="B719" s="10" t="n">
        <v>42000000</v>
      </c>
      <c r="C719" s="10" t="n">
        <v>88097164</v>
      </c>
    </row>
    <row r="720" customFormat="false" ht="16" hidden="false" customHeight="false" outlineLevel="0" collapsed="false">
      <c r="A720" s="0" t="s">
        <v>4537</v>
      </c>
      <c r="B720" s="10" t="n">
        <v>75000000</v>
      </c>
      <c r="C720" s="10" t="n">
        <v>120908074</v>
      </c>
    </row>
    <row r="721" customFormat="false" ht="16" hidden="false" customHeight="false" outlineLevel="0" collapsed="false">
      <c r="A721" s="0" t="s">
        <v>10053</v>
      </c>
      <c r="B721" s="10" t="n">
        <v>90000000</v>
      </c>
      <c r="C721" s="10" t="n">
        <v>59952835</v>
      </c>
    </row>
    <row r="722" customFormat="false" ht="16" hidden="false" customHeight="false" outlineLevel="0" collapsed="false">
      <c r="A722" s="0" t="s">
        <v>4563</v>
      </c>
      <c r="B722" s="10" t="n">
        <v>20000000</v>
      </c>
      <c r="C722" s="10" t="n">
        <v>8054280</v>
      </c>
    </row>
    <row r="723" customFormat="false" ht="16" hidden="false" customHeight="false" outlineLevel="0" collapsed="false">
      <c r="A723" s="0" t="s">
        <v>15509</v>
      </c>
      <c r="B723" s="10" t="n">
        <v>3835551</v>
      </c>
    </row>
    <row r="724" customFormat="false" ht="16" hidden="false" customHeight="false" outlineLevel="0" collapsed="false">
      <c r="A724" s="0" t="s">
        <v>4654</v>
      </c>
      <c r="B724" s="10" t="n">
        <v>40000000</v>
      </c>
      <c r="C724" s="10" t="n">
        <v>75331600</v>
      </c>
    </row>
    <row r="725" customFormat="false" ht="16" hidden="false" customHeight="false" outlineLevel="0" collapsed="false">
      <c r="A725" s="0" t="s">
        <v>4556</v>
      </c>
      <c r="B725" s="10" t="n">
        <v>56000000</v>
      </c>
      <c r="C725" s="10" t="n">
        <v>45860039</v>
      </c>
    </row>
    <row r="726" customFormat="false" ht="16" hidden="false" customHeight="false" outlineLevel="0" collapsed="false">
      <c r="A726" s="0" t="s">
        <v>9856</v>
      </c>
      <c r="B726" s="10" t="n">
        <v>25000000</v>
      </c>
      <c r="C726" s="10" t="n">
        <v>17718223</v>
      </c>
    </row>
    <row r="727" customFormat="false" ht="16" hidden="false" customHeight="false" outlineLevel="0" collapsed="false">
      <c r="A727" s="0" t="s">
        <v>4637</v>
      </c>
      <c r="B727" s="10" t="n">
        <v>42000000</v>
      </c>
      <c r="C727" s="10" t="n">
        <v>66641205</v>
      </c>
    </row>
    <row r="728" customFormat="false" ht="16" hidden="false" customHeight="false" outlineLevel="0" collapsed="false">
      <c r="A728" s="0" t="s">
        <v>15510</v>
      </c>
      <c r="B728" s="10" t="n">
        <v>350000</v>
      </c>
    </row>
    <row r="729" customFormat="false" ht="16" hidden="false" customHeight="false" outlineLevel="0" collapsed="false">
      <c r="A729" s="0" t="s">
        <v>15511</v>
      </c>
    </row>
    <row r="730" customFormat="false" ht="16" hidden="false" customHeight="false" outlineLevel="0" collapsed="false">
      <c r="A730" s="0" t="s">
        <v>9904</v>
      </c>
      <c r="B730" s="10" t="n">
        <v>65000000</v>
      </c>
      <c r="C730" s="10" t="n">
        <v>52411906</v>
      </c>
    </row>
    <row r="731" customFormat="false" ht="16" hidden="false" customHeight="false" outlineLevel="0" collapsed="false">
      <c r="A731" s="0" t="s">
        <v>3395</v>
      </c>
      <c r="B731" s="10" t="n">
        <v>90000000</v>
      </c>
      <c r="C731" s="10" t="n">
        <v>58236838</v>
      </c>
    </row>
    <row r="732" customFormat="false" ht="16" hidden="false" customHeight="false" outlineLevel="0" collapsed="false">
      <c r="A732" s="0" t="s">
        <v>9928</v>
      </c>
      <c r="B732" s="10" t="n">
        <v>1700000</v>
      </c>
      <c r="C732" s="10" t="n">
        <v>39729</v>
      </c>
    </row>
    <row r="733" customFormat="false" ht="16" hidden="false" customHeight="false" outlineLevel="0" collapsed="false">
      <c r="A733" s="0" t="s">
        <v>4761</v>
      </c>
      <c r="B733" s="10" t="n">
        <v>207000000</v>
      </c>
      <c r="C733" s="10" t="n">
        <v>218080025</v>
      </c>
    </row>
    <row r="734" customFormat="false" ht="16" hidden="false" customHeight="false" outlineLevel="0" collapsed="false">
      <c r="A734" s="0" t="s">
        <v>2507</v>
      </c>
      <c r="B734" s="10" t="n">
        <v>40000000</v>
      </c>
      <c r="C734" s="10" t="n">
        <v>511920</v>
      </c>
    </row>
    <row r="735" customFormat="false" ht="16" hidden="false" customHeight="false" outlineLevel="0" collapsed="false">
      <c r="A735" s="0" t="s">
        <v>4618</v>
      </c>
      <c r="B735" s="10" t="n">
        <v>35000000</v>
      </c>
      <c r="C735" s="10" t="n">
        <v>20422207</v>
      </c>
    </row>
    <row r="736" customFormat="false" ht="16" hidden="false" customHeight="false" outlineLevel="0" collapsed="false">
      <c r="A736" s="0" t="s">
        <v>2277</v>
      </c>
      <c r="B736" s="10" t="n">
        <v>84000000</v>
      </c>
      <c r="C736" s="10" t="n">
        <v>17018422</v>
      </c>
    </row>
    <row r="737" customFormat="false" ht="16" hidden="false" customHeight="false" outlineLevel="0" collapsed="false">
      <c r="A737" s="0" t="s">
        <v>4593</v>
      </c>
      <c r="B737" s="10" t="n">
        <v>60000000</v>
      </c>
      <c r="C737" s="10" t="n">
        <v>77872883</v>
      </c>
    </row>
    <row r="738" customFormat="false" ht="16" hidden="false" customHeight="false" outlineLevel="0" collapsed="false">
      <c r="A738" s="0" t="s">
        <v>5783</v>
      </c>
      <c r="B738" s="10" t="n">
        <v>16000000</v>
      </c>
      <c r="C738" s="10" t="n">
        <v>15045676</v>
      </c>
    </row>
    <row r="739" customFormat="false" ht="16" hidden="false" customHeight="false" outlineLevel="0" collapsed="false">
      <c r="A739" s="0" t="s">
        <v>15512</v>
      </c>
      <c r="B739" s="10" t="n">
        <v>2000000</v>
      </c>
    </row>
    <row r="740" customFormat="false" ht="16" hidden="false" customHeight="false" outlineLevel="0" collapsed="false">
      <c r="A740" s="0" t="s">
        <v>9868</v>
      </c>
      <c r="B740" s="10" t="n">
        <v>26000000</v>
      </c>
      <c r="C740" s="10" t="n">
        <v>59020957</v>
      </c>
    </row>
    <row r="741" customFormat="false" ht="16" hidden="false" customHeight="false" outlineLevel="0" collapsed="false">
      <c r="A741" s="0" t="s">
        <v>11190</v>
      </c>
      <c r="B741" s="10" t="n">
        <v>1500000</v>
      </c>
      <c r="C741" s="10" t="n">
        <v>429307</v>
      </c>
    </row>
    <row r="742" customFormat="false" ht="16" hidden="false" customHeight="false" outlineLevel="0" collapsed="false">
      <c r="A742" s="0" t="s">
        <v>4542</v>
      </c>
      <c r="B742" s="10" t="n">
        <v>40000000</v>
      </c>
      <c r="C742" s="10" t="n">
        <v>48022900</v>
      </c>
    </row>
    <row r="743" customFormat="false" ht="16" hidden="false" customHeight="false" outlineLevel="0" collapsed="false">
      <c r="A743" s="0" t="s">
        <v>15513</v>
      </c>
      <c r="C743" s="0" t="s">
        <v>15514</v>
      </c>
    </row>
    <row r="744" customFormat="false" ht="16" hidden="false" customHeight="false" outlineLevel="0" collapsed="false">
      <c r="A744" s="0" t="s">
        <v>9915</v>
      </c>
      <c r="B744" s="10" t="n">
        <v>9000000</v>
      </c>
      <c r="C744" s="10" t="n">
        <v>18761993</v>
      </c>
    </row>
    <row r="745" customFormat="false" ht="16" hidden="false" customHeight="false" outlineLevel="0" collapsed="false">
      <c r="A745" s="0" t="s">
        <v>13555</v>
      </c>
      <c r="B745" s="10" t="n">
        <v>28000000</v>
      </c>
      <c r="C745" s="10" t="n">
        <v>26307600</v>
      </c>
    </row>
    <row r="746" customFormat="false" ht="16" hidden="false" customHeight="false" outlineLevel="0" collapsed="false">
      <c r="A746" s="0" t="s">
        <v>11091</v>
      </c>
      <c r="B746" s="10" t="n">
        <v>35000000</v>
      </c>
      <c r="C746" s="10" t="n">
        <v>10275638</v>
      </c>
    </row>
    <row r="747" customFormat="false" ht="16" hidden="false" customHeight="false" outlineLevel="0" collapsed="false">
      <c r="A747" s="0" t="s">
        <v>4625</v>
      </c>
      <c r="B747" s="10" t="n">
        <v>25000000</v>
      </c>
      <c r="C747" s="10" t="n">
        <v>32238923</v>
      </c>
    </row>
    <row r="748" customFormat="false" ht="16" hidden="false" customHeight="false" outlineLevel="0" collapsed="false">
      <c r="A748" s="0" t="s">
        <v>5216</v>
      </c>
      <c r="B748" s="10" t="n">
        <v>185000000</v>
      </c>
      <c r="C748" s="10" t="n">
        <v>317101119</v>
      </c>
    </row>
    <row r="749" customFormat="false" ht="16" hidden="false" customHeight="false" outlineLevel="0" collapsed="false">
      <c r="A749" s="0" t="s">
        <v>15515</v>
      </c>
      <c r="B749" s="10" t="n">
        <v>4560061</v>
      </c>
    </row>
    <row r="750" customFormat="false" ht="16" hidden="false" customHeight="false" outlineLevel="0" collapsed="false">
      <c r="A750" s="0" t="s">
        <v>5413</v>
      </c>
      <c r="B750" s="10" t="n">
        <v>80000000</v>
      </c>
      <c r="C750" s="10" t="n">
        <v>120146040</v>
      </c>
    </row>
    <row r="751" customFormat="false" ht="16" hidden="false" customHeight="false" outlineLevel="0" collapsed="false">
      <c r="A751" s="0" t="s">
        <v>8246</v>
      </c>
      <c r="B751" s="10" t="n">
        <v>150000000</v>
      </c>
      <c r="C751" s="10" t="n">
        <v>652270625</v>
      </c>
    </row>
    <row r="752" customFormat="false" ht="16" hidden="false" customHeight="false" outlineLevel="0" collapsed="false">
      <c r="A752" s="0" t="s">
        <v>5199</v>
      </c>
      <c r="B752" s="10" t="n">
        <v>140000000</v>
      </c>
      <c r="C752" s="10" t="n">
        <v>318412101</v>
      </c>
    </row>
    <row r="753" customFormat="false" ht="16" hidden="false" customHeight="false" outlineLevel="0" collapsed="false">
      <c r="A753" s="0" t="s">
        <v>4611</v>
      </c>
      <c r="B753" s="10" t="n">
        <v>75000000</v>
      </c>
      <c r="C753" s="10" t="n">
        <v>176241941</v>
      </c>
    </row>
    <row r="754" customFormat="false" ht="16" hidden="false" customHeight="false" outlineLevel="0" collapsed="false">
      <c r="A754" s="0" t="s">
        <v>4692</v>
      </c>
      <c r="B754" s="10" t="n">
        <v>35000000</v>
      </c>
      <c r="C754" s="10" t="n">
        <v>68915888</v>
      </c>
    </row>
    <row r="755" customFormat="false" ht="16" hidden="false" customHeight="false" outlineLevel="0" collapsed="false">
      <c r="A755" s="0" t="s">
        <v>2433</v>
      </c>
      <c r="B755" s="10" t="n">
        <v>45000000</v>
      </c>
      <c r="C755" s="10" t="n">
        <v>101704370</v>
      </c>
    </row>
    <row r="756" customFormat="false" ht="16" hidden="false" customHeight="false" outlineLevel="0" collapsed="false">
      <c r="A756" s="0" t="s">
        <v>9921</v>
      </c>
      <c r="B756" s="10" t="n">
        <v>20000000</v>
      </c>
      <c r="C756" s="10" t="n">
        <v>17108591</v>
      </c>
    </row>
    <row r="757" customFormat="false" ht="16" hidden="false" customHeight="false" outlineLevel="0" collapsed="false">
      <c r="A757" s="0" t="s">
        <v>10166</v>
      </c>
      <c r="B757" s="10" t="n">
        <v>15000000</v>
      </c>
      <c r="C757" s="10" t="n">
        <v>58272029</v>
      </c>
    </row>
    <row r="758" customFormat="false" ht="16" hidden="false" customHeight="false" outlineLevel="0" collapsed="false">
      <c r="A758" s="0" t="s">
        <v>4698</v>
      </c>
      <c r="B758" s="10" t="n">
        <v>80000000</v>
      </c>
      <c r="C758" s="10" t="n">
        <v>72708161</v>
      </c>
    </row>
    <row r="759" customFormat="false" ht="16" hidden="false" customHeight="false" outlineLevel="0" collapsed="false">
      <c r="A759" s="0" t="s">
        <v>15516</v>
      </c>
      <c r="B759" s="10" t="n">
        <v>2694071</v>
      </c>
    </row>
    <row r="760" customFormat="false" ht="16" hidden="false" customHeight="false" outlineLevel="0" collapsed="false">
      <c r="A760" s="0" t="s">
        <v>15517</v>
      </c>
      <c r="B760" s="10" t="n">
        <v>14732623</v>
      </c>
    </row>
    <row r="761" customFormat="false" ht="16" hidden="false" customHeight="false" outlineLevel="0" collapsed="false">
      <c r="A761" s="0" t="s">
        <v>4667</v>
      </c>
      <c r="B761" s="10" t="n">
        <v>10000000</v>
      </c>
      <c r="C761" s="10" t="n">
        <v>56386759</v>
      </c>
    </row>
    <row r="762" customFormat="false" ht="16" hidden="false" customHeight="false" outlineLevel="0" collapsed="false">
      <c r="A762" s="0" t="s">
        <v>2693</v>
      </c>
      <c r="B762" s="10" t="n">
        <v>65000000</v>
      </c>
      <c r="C762" s="10" t="n">
        <v>19548064</v>
      </c>
    </row>
    <row r="763" customFormat="false" ht="16" hidden="false" customHeight="false" outlineLevel="0" collapsed="false">
      <c r="A763" s="0" t="s">
        <v>15518</v>
      </c>
      <c r="C763" s="0" t="s">
        <v>15514</v>
      </c>
    </row>
    <row r="764" customFormat="false" ht="16" hidden="false" customHeight="false" outlineLevel="0" collapsed="false">
      <c r="A764" s="0" t="s">
        <v>2270</v>
      </c>
      <c r="B764" s="10" t="n">
        <v>30000000</v>
      </c>
      <c r="C764" s="10" t="n">
        <v>49772522</v>
      </c>
    </row>
    <row r="765" customFormat="false" ht="16" hidden="false" customHeight="false" outlineLevel="0" collapsed="false">
      <c r="A765" s="0" t="s">
        <v>12100</v>
      </c>
      <c r="B765" s="10" t="n">
        <v>45000000</v>
      </c>
      <c r="C765" s="10" t="n">
        <v>13100042</v>
      </c>
    </row>
    <row r="766" customFormat="false" ht="16" hidden="false" customHeight="false" outlineLevel="0" collapsed="false">
      <c r="A766" s="0" t="s">
        <v>15519</v>
      </c>
      <c r="B766" s="10" t="n">
        <v>541457</v>
      </c>
    </row>
    <row r="767" customFormat="false" ht="16" hidden="false" customHeight="false" outlineLevel="0" collapsed="false">
      <c r="A767" s="0" t="s">
        <v>15520</v>
      </c>
      <c r="B767" s="10" t="n">
        <v>62387</v>
      </c>
    </row>
    <row r="768" customFormat="false" ht="16" hidden="false" customHeight="false" outlineLevel="0" collapsed="false">
      <c r="A768" s="0" t="s">
        <v>4686</v>
      </c>
      <c r="B768" s="10" t="n">
        <v>50000000</v>
      </c>
      <c r="C768" s="10" t="n">
        <v>76231249</v>
      </c>
    </row>
    <row r="769" customFormat="false" ht="16" hidden="false" customHeight="false" outlineLevel="0" collapsed="false">
      <c r="A769" s="0" t="s">
        <v>200</v>
      </c>
      <c r="B769" s="10" t="n">
        <v>36000000</v>
      </c>
      <c r="C769" s="10" t="n">
        <v>99967670</v>
      </c>
    </row>
    <row r="770" customFormat="false" ht="16" hidden="false" customHeight="false" outlineLevel="0" collapsed="false">
      <c r="A770" s="0" t="s">
        <v>9880</v>
      </c>
      <c r="B770" s="10" t="n">
        <v>30000000</v>
      </c>
      <c r="C770" s="10" t="n">
        <v>66208183</v>
      </c>
    </row>
    <row r="771" customFormat="false" ht="16" hidden="false" customHeight="false" outlineLevel="0" collapsed="false">
      <c r="A771" s="0" t="s">
        <v>5181</v>
      </c>
      <c r="B771" s="10" t="n">
        <v>58000000</v>
      </c>
      <c r="C771" s="10" t="n">
        <v>31199215</v>
      </c>
    </row>
    <row r="772" customFormat="false" ht="16" hidden="false" customHeight="false" outlineLevel="0" collapsed="false">
      <c r="A772" s="0" t="s">
        <v>1476</v>
      </c>
      <c r="B772" s="10" t="n">
        <v>4600000</v>
      </c>
      <c r="C772" s="10" t="n">
        <v>434417</v>
      </c>
    </row>
    <row r="773" customFormat="false" ht="16" hidden="false" customHeight="false" outlineLevel="0" collapsed="false">
      <c r="A773" s="0" t="s">
        <v>5885</v>
      </c>
      <c r="B773" s="10" t="n">
        <v>65000000</v>
      </c>
      <c r="C773" s="10" t="n">
        <v>43818839</v>
      </c>
    </row>
    <row r="774" customFormat="false" ht="16" hidden="false" customHeight="false" outlineLevel="0" collapsed="false">
      <c r="A774" s="0" t="s">
        <v>15521</v>
      </c>
      <c r="C774" s="0" t="s">
        <v>15522</v>
      </c>
    </row>
    <row r="775" customFormat="false" ht="16" hidden="false" customHeight="false" outlineLevel="0" collapsed="false">
      <c r="A775" s="0" t="s">
        <v>2291</v>
      </c>
      <c r="B775" s="10" t="n">
        <v>25000000</v>
      </c>
      <c r="C775" s="10" t="n">
        <v>16247775</v>
      </c>
    </row>
    <row r="776" customFormat="false" ht="16" hidden="false" customHeight="false" outlineLevel="0" collapsed="false">
      <c r="A776" s="0" t="s">
        <v>4599</v>
      </c>
      <c r="B776" s="10" t="n">
        <v>37000000</v>
      </c>
      <c r="C776" s="10" t="n">
        <v>70831760</v>
      </c>
    </row>
    <row r="777" customFormat="false" ht="16" hidden="false" customHeight="false" outlineLevel="0" collapsed="false">
      <c r="A777" s="0" t="s">
        <v>83</v>
      </c>
      <c r="B777" s="10" t="n">
        <v>50000000</v>
      </c>
      <c r="C777" s="10" t="n">
        <v>58640119</v>
      </c>
    </row>
    <row r="778" customFormat="false" ht="16" hidden="false" customHeight="false" outlineLevel="0" collapsed="false">
      <c r="A778" s="0" t="s">
        <v>15523</v>
      </c>
      <c r="C778" s="0" t="s">
        <v>15524</v>
      </c>
    </row>
    <row r="779" customFormat="false" ht="16" hidden="false" customHeight="false" outlineLevel="0" collapsed="false">
      <c r="A779" s="0" t="s">
        <v>4795</v>
      </c>
      <c r="B779" s="10" t="n">
        <v>125000000</v>
      </c>
      <c r="C779" s="10" t="n">
        <v>217536138</v>
      </c>
    </row>
    <row r="780" customFormat="false" ht="16" hidden="false" customHeight="false" outlineLevel="0" collapsed="false">
      <c r="A780" s="0" t="s">
        <v>15525</v>
      </c>
      <c r="B780" s="10" t="n">
        <v>44338224</v>
      </c>
    </row>
    <row r="781" customFormat="false" ht="16" hidden="false" customHeight="false" outlineLevel="0" collapsed="false">
      <c r="A781" s="0" t="s">
        <v>10722</v>
      </c>
      <c r="B781" s="10" t="n">
        <v>21000000</v>
      </c>
      <c r="C781" s="10" t="n">
        <v>3081925</v>
      </c>
    </row>
    <row r="782" customFormat="false" ht="16" hidden="false" customHeight="false" outlineLevel="0" collapsed="false">
      <c r="A782" s="0" t="s">
        <v>9970</v>
      </c>
      <c r="B782" s="10" t="n">
        <v>25000000</v>
      </c>
      <c r="C782" s="10" t="n">
        <v>2405420</v>
      </c>
    </row>
    <row r="783" customFormat="false" ht="16" hidden="false" customHeight="false" outlineLevel="0" collapsed="false">
      <c r="A783" s="0" t="s">
        <v>4736</v>
      </c>
      <c r="B783" s="10" t="n">
        <v>1000000</v>
      </c>
      <c r="C783" s="10" t="n">
        <v>10047674</v>
      </c>
    </row>
    <row r="784" customFormat="false" ht="16" hidden="false" customHeight="false" outlineLevel="0" collapsed="false">
      <c r="A784" s="0" t="s">
        <v>10004</v>
      </c>
      <c r="B784" s="10" t="n">
        <v>50000000</v>
      </c>
      <c r="C784" s="10" t="n">
        <v>46982632</v>
      </c>
    </row>
    <row r="785" customFormat="false" ht="16" hidden="false" customHeight="false" outlineLevel="0" collapsed="false">
      <c r="A785" s="0" t="s">
        <v>2284</v>
      </c>
      <c r="B785" s="10" t="n">
        <v>45000000</v>
      </c>
      <c r="C785" s="10" t="n">
        <v>52580895</v>
      </c>
    </row>
    <row r="786" customFormat="false" ht="16" hidden="false" customHeight="false" outlineLevel="0" collapsed="false">
      <c r="A786" s="0" t="s">
        <v>15526</v>
      </c>
      <c r="B786" s="10" t="n">
        <v>58776</v>
      </c>
    </row>
    <row r="787" customFormat="false" ht="16" hidden="false" customHeight="false" outlineLevel="0" collapsed="false">
      <c r="A787" s="0" t="s">
        <v>9909</v>
      </c>
      <c r="B787" s="10" t="n">
        <v>4000000</v>
      </c>
      <c r="C787" s="10" t="n">
        <v>342297</v>
      </c>
    </row>
    <row r="788" customFormat="false" ht="16" hidden="false" customHeight="false" outlineLevel="0" collapsed="false">
      <c r="A788" s="0" t="s">
        <v>15527</v>
      </c>
      <c r="B788" s="10" t="n">
        <v>344095</v>
      </c>
    </row>
    <row r="789" customFormat="false" ht="16" hidden="false" customHeight="false" outlineLevel="0" collapsed="false">
      <c r="A789" s="0" t="s">
        <v>4679</v>
      </c>
      <c r="B789" s="10" t="n">
        <v>100000000</v>
      </c>
      <c r="C789" s="10" t="n">
        <v>11050094</v>
      </c>
    </row>
    <row r="790" customFormat="false" ht="16" hidden="false" customHeight="false" outlineLevel="0" collapsed="false">
      <c r="A790" s="0" t="s">
        <v>9959</v>
      </c>
      <c r="B790" s="10" t="n">
        <v>500000</v>
      </c>
      <c r="C790" s="10" t="n">
        <v>154077</v>
      </c>
    </row>
    <row r="791" customFormat="false" ht="16" hidden="false" customHeight="false" outlineLevel="0" collapsed="false">
      <c r="A791" s="0" t="s">
        <v>15528</v>
      </c>
    </row>
    <row r="792" customFormat="false" ht="16" hidden="false" customHeight="false" outlineLevel="0" collapsed="false">
      <c r="A792" s="0" t="s">
        <v>4673</v>
      </c>
      <c r="B792" s="10" t="n">
        <v>26000000</v>
      </c>
      <c r="C792" s="10" t="n">
        <v>45489752</v>
      </c>
    </row>
    <row r="793" customFormat="false" ht="16" hidden="false" customHeight="false" outlineLevel="0" collapsed="false">
      <c r="A793" s="0" t="s">
        <v>2677</v>
      </c>
      <c r="B793" s="10" t="n">
        <v>100000000</v>
      </c>
      <c r="C793" s="10" t="n">
        <v>77233467</v>
      </c>
    </row>
    <row r="794" customFormat="false" ht="16" hidden="false" customHeight="false" outlineLevel="0" collapsed="false">
      <c r="A794" s="0" t="s">
        <v>9898</v>
      </c>
      <c r="B794" s="10" t="n">
        <v>12000000</v>
      </c>
      <c r="C794" s="10" t="n">
        <v>17083732</v>
      </c>
    </row>
    <row r="795" customFormat="false" ht="16" hidden="false" customHeight="false" outlineLevel="0" collapsed="false">
      <c r="A795" s="0" t="s">
        <v>10038</v>
      </c>
      <c r="B795" s="10" t="n">
        <v>50000000</v>
      </c>
      <c r="C795" s="10" t="n">
        <v>22518325</v>
      </c>
    </row>
    <row r="796" customFormat="false" ht="16" hidden="false" customHeight="false" outlineLevel="0" collapsed="false">
      <c r="A796" s="0" t="s">
        <v>2264</v>
      </c>
      <c r="B796" s="10" t="n">
        <v>60000000</v>
      </c>
      <c r="C796" s="10" t="n">
        <v>73780539</v>
      </c>
    </row>
    <row r="797" customFormat="false" ht="16" hidden="false" customHeight="false" outlineLevel="0" collapsed="false">
      <c r="A797" s="0" t="s">
        <v>9976</v>
      </c>
      <c r="B797" s="10" t="n">
        <v>14000000</v>
      </c>
      <c r="C797" s="10" t="n">
        <v>83043761</v>
      </c>
    </row>
    <row r="798" customFormat="false" ht="16" hidden="false" customHeight="false" outlineLevel="0" collapsed="false">
      <c r="A798" s="0" t="s">
        <v>4644</v>
      </c>
      <c r="B798" s="10" t="n">
        <v>30000000</v>
      </c>
      <c r="C798" s="10" t="n">
        <v>61188085</v>
      </c>
    </row>
    <row r="799" customFormat="false" ht="16" hidden="false" customHeight="false" outlineLevel="0" collapsed="false">
      <c r="A799" s="0" t="s">
        <v>15529</v>
      </c>
      <c r="B799" s="10" t="n">
        <v>27301</v>
      </c>
    </row>
    <row r="800" customFormat="false" ht="16" hidden="false" customHeight="false" outlineLevel="0" collapsed="false">
      <c r="A800" s="0" t="s">
        <v>2055</v>
      </c>
      <c r="B800" s="10" t="n">
        <v>3000</v>
      </c>
      <c r="C800" s="10" t="n">
        <v>66892</v>
      </c>
    </row>
    <row r="801" customFormat="false" ht="16" hidden="false" customHeight="false" outlineLevel="0" collapsed="false">
      <c r="A801" s="0" t="s">
        <v>15530</v>
      </c>
      <c r="C801" s="0" t="s">
        <v>15531</v>
      </c>
    </row>
    <row r="802" customFormat="false" ht="16" hidden="false" customHeight="false" outlineLevel="0" collapsed="false">
      <c r="A802" s="0" t="s">
        <v>4775</v>
      </c>
      <c r="B802" s="10" t="n">
        <v>45000000</v>
      </c>
      <c r="C802" s="10" t="n">
        <v>19377727</v>
      </c>
    </row>
    <row r="803" customFormat="false" ht="16" hidden="false" customHeight="false" outlineLevel="0" collapsed="false">
      <c r="A803" s="0" t="s">
        <v>15532</v>
      </c>
      <c r="C803" s="0" t="s">
        <v>15522</v>
      </c>
    </row>
    <row r="804" customFormat="false" ht="16" hidden="false" customHeight="false" outlineLevel="0" collapsed="false">
      <c r="A804" s="0" t="s">
        <v>2304</v>
      </c>
      <c r="B804" s="10" t="n">
        <v>25000000</v>
      </c>
      <c r="C804" s="10" t="n">
        <v>47144110</v>
      </c>
    </row>
    <row r="805" customFormat="false" ht="16" hidden="false" customHeight="false" outlineLevel="0" collapsed="false">
      <c r="A805" s="0" t="s">
        <v>4718</v>
      </c>
      <c r="B805" s="10" t="n">
        <v>43000000</v>
      </c>
      <c r="C805" s="10" t="n">
        <v>47806295</v>
      </c>
    </row>
    <row r="806" customFormat="false" ht="16" hidden="false" customHeight="false" outlineLevel="0" collapsed="false">
      <c r="A806" s="0" t="s">
        <v>4769</v>
      </c>
      <c r="B806" s="10" t="n">
        <v>85000000</v>
      </c>
      <c r="C806" s="10" t="n">
        <v>57490508</v>
      </c>
    </row>
    <row r="807" customFormat="false" ht="16" hidden="false" customHeight="false" outlineLevel="0" collapsed="false">
      <c r="A807" s="0" t="s">
        <v>2500</v>
      </c>
      <c r="B807" s="10" t="n">
        <v>150000000</v>
      </c>
      <c r="C807" s="10" t="n">
        <v>114053579</v>
      </c>
    </row>
    <row r="808" customFormat="false" ht="16" hidden="false" customHeight="false" outlineLevel="0" collapsed="false">
      <c r="A808" s="0" t="s">
        <v>4704</v>
      </c>
      <c r="B808" s="10" t="n">
        <v>82000000</v>
      </c>
      <c r="C808" s="10" t="n">
        <v>158119460</v>
      </c>
    </row>
    <row r="809" customFormat="false" ht="16" hidden="false" customHeight="false" outlineLevel="0" collapsed="false">
      <c r="A809" s="0" t="s">
        <v>2908</v>
      </c>
      <c r="B809" s="10" t="n">
        <v>260000000</v>
      </c>
      <c r="C809" s="10" t="n">
        <v>200821936</v>
      </c>
    </row>
    <row r="810" customFormat="false" ht="16" hidden="false" customHeight="false" outlineLevel="0" collapsed="false">
      <c r="A810" s="0" t="s">
        <v>4920</v>
      </c>
      <c r="B810" s="10" t="n">
        <v>21000000</v>
      </c>
      <c r="C810" s="10" t="n">
        <v>480314</v>
      </c>
    </row>
    <row r="811" customFormat="false" ht="16" hidden="false" customHeight="false" outlineLevel="0" collapsed="false">
      <c r="A811" s="0" t="s">
        <v>9965</v>
      </c>
      <c r="B811" s="10" t="n">
        <v>16000000</v>
      </c>
      <c r="C811" s="10" t="n">
        <v>8819059</v>
      </c>
    </row>
    <row r="812" customFormat="false" ht="16" hidden="false" customHeight="false" outlineLevel="0" collapsed="false">
      <c r="A812" s="0" t="s">
        <v>6811</v>
      </c>
      <c r="B812" s="10" t="n">
        <v>250000000</v>
      </c>
      <c r="C812" s="10" t="n">
        <v>73078100</v>
      </c>
    </row>
    <row r="813" customFormat="false" ht="16" hidden="false" customHeight="false" outlineLevel="0" collapsed="false">
      <c r="A813" s="0" t="s">
        <v>15533</v>
      </c>
    </row>
    <row r="814" customFormat="false" ht="16" hidden="false" customHeight="false" outlineLevel="0" collapsed="false">
      <c r="A814" s="0" t="s">
        <v>11285</v>
      </c>
      <c r="B814" s="10" t="n">
        <v>18000000</v>
      </c>
      <c r="C814" s="10" t="n">
        <v>15281286</v>
      </c>
    </row>
    <row r="815" customFormat="false" ht="16" hidden="false" customHeight="false" outlineLevel="0" collapsed="false">
      <c r="A815" s="0" t="s">
        <v>15534</v>
      </c>
      <c r="B815" s="10" t="n">
        <v>171795</v>
      </c>
    </row>
    <row r="816" customFormat="false" ht="16" hidden="false" customHeight="false" outlineLevel="0" collapsed="false">
      <c r="A816" s="0" t="s">
        <v>4729</v>
      </c>
      <c r="B816" s="10" t="n">
        <v>20000000</v>
      </c>
      <c r="C816" s="10" t="n">
        <v>75072454</v>
      </c>
    </row>
    <row r="817" customFormat="false" ht="16" hidden="false" customHeight="false" outlineLevel="0" collapsed="false">
      <c r="A817" s="0" t="s">
        <v>15535</v>
      </c>
      <c r="B817" s="10" t="n">
        <v>15090</v>
      </c>
    </row>
    <row r="818" customFormat="false" ht="16" hidden="false" customHeight="false" outlineLevel="0" collapsed="false">
      <c r="A818" s="0" t="s">
        <v>10219</v>
      </c>
      <c r="B818" s="10" t="n">
        <v>17000000</v>
      </c>
      <c r="C818" s="10" t="n">
        <v>275380</v>
      </c>
    </row>
    <row r="819" customFormat="false" ht="16" hidden="false" customHeight="false" outlineLevel="0" collapsed="false">
      <c r="A819" s="0" t="s">
        <v>9934</v>
      </c>
      <c r="B819" s="10" t="n">
        <v>26000000</v>
      </c>
      <c r="C819" s="10" t="n">
        <v>109449237</v>
      </c>
    </row>
    <row r="820" customFormat="false" ht="16" hidden="false" customHeight="false" outlineLevel="0" collapsed="false">
      <c r="A820" s="0" t="s">
        <v>5042</v>
      </c>
      <c r="B820" s="10" t="n">
        <v>12000000</v>
      </c>
      <c r="C820" s="10" t="n">
        <v>31418697</v>
      </c>
    </row>
    <row r="821" customFormat="false" ht="16" hidden="false" customHeight="false" outlineLevel="0" collapsed="false">
      <c r="A821" s="0" t="s">
        <v>4711</v>
      </c>
      <c r="B821" s="10" t="n">
        <v>132000000</v>
      </c>
      <c r="C821" s="10" t="n">
        <v>234280354</v>
      </c>
    </row>
    <row r="822" customFormat="false" ht="16" hidden="false" customHeight="false" outlineLevel="0" collapsed="false">
      <c r="A822" s="0" t="s">
        <v>10177</v>
      </c>
      <c r="B822" s="10" t="n">
        <v>60000000</v>
      </c>
      <c r="C822" s="10" t="n">
        <v>36787257</v>
      </c>
    </row>
    <row r="823" customFormat="false" ht="16" hidden="false" customHeight="false" outlineLevel="0" collapsed="false">
      <c r="A823" s="0" t="s">
        <v>4754</v>
      </c>
      <c r="B823" s="10" t="n">
        <v>750000</v>
      </c>
      <c r="C823" s="10" t="n">
        <v>537667</v>
      </c>
    </row>
    <row r="824" customFormat="false" ht="16" hidden="false" customHeight="false" outlineLevel="0" collapsed="false">
      <c r="A824" s="0" t="s">
        <v>10512</v>
      </c>
      <c r="B824" s="10" t="n">
        <v>3500000</v>
      </c>
      <c r="C824" s="10" t="n">
        <v>27349</v>
      </c>
    </row>
    <row r="825" customFormat="false" ht="16" hidden="false" customHeight="false" outlineLevel="0" collapsed="false">
      <c r="A825" s="0" t="s">
        <v>15536</v>
      </c>
      <c r="B825" s="10" t="n">
        <v>420266</v>
      </c>
    </row>
    <row r="826" customFormat="false" ht="16" hidden="false" customHeight="false" outlineLevel="0" collapsed="false">
      <c r="A826" s="0" t="s">
        <v>10891</v>
      </c>
      <c r="B826" s="10" t="n">
        <v>130000000</v>
      </c>
      <c r="C826" s="10" t="n">
        <v>107509799</v>
      </c>
    </row>
    <row r="827" customFormat="false" ht="16" hidden="false" customHeight="false" outlineLevel="0" collapsed="false">
      <c r="A827" s="0" t="s">
        <v>6542</v>
      </c>
      <c r="B827" s="10" t="n">
        <v>163000000</v>
      </c>
      <c r="C827" s="10" t="n">
        <v>100240551</v>
      </c>
    </row>
    <row r="828" customFormat="false" ht="16" hidden="false" customHeight="false" outlineLevel="0" collapsed="false">
      <c r="A828" s="0" t="s">
        <v>2396</v>
      </c>
      <c r="B828" s="10" t="n">
        <v>37000000</v>
      </c>
      <c r="C828" s="10" t="n">
        <v>48006503</v>
      </c>
    </row>
    <row r="829" customFormat="false" ht="16" hidden="false" customHeight="false" outlineLevel="0" collapsed="false">
      <c r="A829" s="0" t="s">
        <v>10383</v>
      </c>
      <c r="B829" s="10" t="n">
        <v>30000000</v>
      </c>
      <c r="C829" s="10" t="n">
        <v>16930884</v>
      </c>
    </row>
    <row r="830" customFormat="false" ht="16" hidden="false" customHeight="false" outlineLevel="0" collapsed="false">
      <c r="A830" s="0" t="s">
        <v>1520</v>
      </c>
      <c r="B830" s="10" t="n">
        <v>3000000</v>
      </c>
      <c r="C830" s="10" t="n">
        <v>22153</v>
      </c>
    </row>
    <row r="831" customFormat="false" ht="16" hidden="false" customHeight="false" outlineLevel="0" collapsed="false">
      <c r="A831" s="0" t="s">
        <v>15537</v>
      </c>
      <c r="B831" s="10" t="n">
        <v>194287</v>
      </c>
    </row>
    <row r="832" customFormat="false" ht="16" hidden="false" customHeight="false" outlineLevel="0" collapsed="false">
      <c r="A832" s="0" t="s">
        <v>5249</v>
      </c>
      <c r="B832" s="10" t="n">
        <v>85000000</v>
      </c>
      <c r="C832" s="10" t="n">
        <v>75754670</v>
      </c>
    </row>
    <row r="833" customFormat="false" ht="16" hidden="false" customHeight="false" outlineLevel="0" collapsed="false">
      <c r="A833" s="0" t="s">
        <v>9941</v>
      </c>
      <c r="B833" s="10" t="n">
        <v>10000000</v>
      </c>
      <c r="C833" s="10" t="n">
        <v>13744960</v>
      </c>
    </row>
    <row r="834" customFormat="false" ht="16" hidden="false" customHeight="false" outlineLevel="0" collapsed="false">
      <c r="A834" s="0" t="s">
        <v>5289</v>
      </c>
      <c r="B834" s="10" t="n">
        <v>20000000</v>
      </c>
      <c r="C834" s="10" t="n">
        <v>6414563</v>
      </c>
    </row>
    <row r="835" customFormat="false" ht="16" hidden="false" customHeight="false" outlineLevel="0" collapsed="false">
      <c r="A835" s="0" t="s">
        <v>9982</v>
      </c>
      <c r="B835" s="10" t="n">
        <v>20000000</v>
      </c>
      <c r="C835" s="10" t="n">
        <v>11034436</v>
      </c>
    </row>
    <row r="836" customFormat="false" ht="16" hidden="false" customHeight="false" outlineLevel="0" collapsed="false">
      <c r="A836" s="0" t="s">
        <v>2344</v>
      </c>
      <c r="B836" s="10" t="n">
        <v>175000000</v>
      </c>
      <c r="C836" s="10" t="n">
        <v>100462298</v>
      </c>
    </row>
    <row r="837" customFormat="false" ht="16" hidden="false" customHeight="false" outlineLevel="0" collapsed="false">
      <c r="A837" s="0" t="s">
        <v>4913</v>
      </c>
      <c r="B837" s="10" t="n">
        <v>258000000</v>
      </c>
      <c r="C837" s="10" t="n">
        <v>336530303</v>
      </c>
    </row>
    <row r="838" customFormat="false" ht="16" hidden="false" customHeight="false" outlineLevel="0" collapsed="false">
      <c r="A838" s="0" t="s">
        <v>2297</v>
      </c>
      <c r="B838" s="10" t="n">
        <v>28000000</v>
      </c>
      <c r="C838" s="10" t="n">
        <v>38405088</v>
      </c>
    </row>
    <row r="839" customFormat="false" ht="16" hidden="false" customHeight="false" outlineLevel="0" collapsed="false">
      <c r="A839" s="0" t="s">
        <v>15538</v>
      </c>
      <c r="B839" s="10" t="n">
        <v>11864</v>
      </c>
    </row>
    <row r="840" customFormat="false" ht="16" hidden="false" customHeight="false" outlineLevel="0" collapsed="false">
      <c r="A840" s="0" t="s">
        <v>15539</v>
      </c>
      <c r="C840" s="0" t="s">
        <v>15540</v>
      </c>
    </row>
    <row r="841" customFormat="false" ht="16" hidden="false" customHeight="false" outlineLevel="0" collapsed="false">
      <c r="A841" s="0" t="s">
        <v>10074</v>
      </c>
      <c r="B841" s="10" t="n">
        <v>3750000</v>
      </c>
      <c r="C841" s="10" t="n">
        <v>128092</v>
      </c>
    </row>
    <row r="842" customFormat="false" ht="16" hidden="false" customHeight="false" outlineLevel="0" collapsed="false">
      <c r="A842" s="0" t="s">
        <v>5373</v>
      </c>
      <c r="B842" s="10" t="n">
        <v>11000000</v>
      </c>
      <c r="C842" s="10" t="n">
        <v>37766350</v>
      </c>
    </row>
    <row r="843" customFormat="false" ht="16" hidden="false" customHeight="false" outlineLevel="0" collapsed="false">
      <c r="A843" s="0" t="s">
        <v>2368</v>
      </c>
      <c r="B843" s="10" t="n">
        <v>90000000</v>
      </c>
      <c r="C843" s="10" t="n">
        <v>71195053</v>
      </c>
    </row>
    <row r="844" customFormat="false" ht="16" hidden="false" customHeight="false" outlineLevel="0" collapsed="false">
      <c r="A844" s="0" t="s">
        <v>15541</v>
      </c>
      <c r="B844" s="10" t="n">
        <v>30041</v>
      </c>
    </row>
    <row r="845" customFormat="false" ht="16" hidden="false" customHeight="false" outlineLevel="0" collapsed="false">
      <c r="A845" s="0" t="s">
        <v>9947</v>
      </c>
      <c r="B845" s="10" t="n">
        <v>20000000</v>
      </c>
      <c r="C845" s="10" t="n">
        <v>22862049</v>
      </c>
    </row>
    <row r="846" customFormat="false" ht="16" hidden="false" customHeight="false" outlineLevel="0" collapsed="false">
      <c r="A846" s="0" t="s">
        <v>5622</v>
      </c>
      <c r="B846" s="10" t="n">
        <v>3000000</v>
      </c>
      <c r="C846" s="10" t="n">
        <v>38900</v>
      </c>
    </row>
    <row r="847" customFormat="false" ht="16" hidden="false" customHeight="false" outlineLevel="0" collapsed="false">
      <c r="A847" s="0" t="s">
        <v>2607</v>
      </c>
      <c r="B847" s="10" t="n">
        <v>250000000</v>
      </c>
      <c r="C847" s="10" t="n">
        <v>301959197</v>
      </c>
    </row>
    <row r="848" customFormat="false" ht="16" hidden="false" customHeight="false" outlineLevel="0" collapsed="false">
      <c r="A848" s="0" t="s">
        <v>15542</v>
      </c>
      <c r="B848" s="10" t="n">
        <v>21864</v>
      </c>
    </row>
    <row r="849" customFormat="false" ht="16" hidden="false" customHeight="false" outlineLevel="0" collapsed="false">
      <c r="A849" s="0" t="s">
        <v>1422</v>
      </c>
      <c r="B849" s="10" t="n">
        <v>2000000</v>
      </c>
      <c r="C849" s="10" t="n">
        <v>653621</v>
      </c>
    </row>
    <row r="850" customFormat="false" ht="16" hidden="false" customHeight="false" outlineLevel="0" collapsed="false">
      <c r="A850" s="0" t="s">
        <v>4807</v>
      </c>
      <c r="B850" s="10" t="n">
        <v>10000000</v>
      </c>
      <c r="C850" s="10" t="n">
        <v>20342852</v>
      </c>
    </row>
    <row r="851" customFormat="false" ht="16" hidden="false" customHeight="false" outlineLevel="0" collapsed="false">
      <c r="A851" s="0" t="s">
        <v>4875</v>
      </c>
      <c r="B851" s="10" t="n">
        <v>38000000</v>
      </c>
      <c r="C851" s="10" t="n">
        <v>40137776</v>
      </c>
    </row>
    <row r="852" customFormat="false" ht="16" hidden="false" customHeight="false" outlineLevel="0" collapsed="false">
      <c r="A852" s="0" t="s">
        <v>153</v>
      </c>
      <c r="B852" s="10" t="n">
        <v>60000000</v>
      </c>
      <c r="C852" s="10" t="n">
        <v>50877145</v>
      </c>
    </row>
    <row r="853" customFormat="false" ht="16" hidden="false" customHeight="false" outlineLevel="0" collapsed="false">
      <c r="A853" s="0" t="s">
        <v>15543</v>
      </c>
      <c r="B853" s="10" t="n">
        <v>643557</v>
      </c>
    </row>
    <row r="854" customFormat="false" ht="16" hidden="false" customHeight="false" outlineLevel="0" collapsed="false">
      <c r="A854" s="0" t="s">
        <v>10364</v>
      </c>
      <c r="B854" s="10" t="n">
        <v>20000000</v>
      </c>
      <c r="C854" s="10" t="n">
        <v>26415649</v>
      </c>
    </row>
    <row r="855" customFormat="false" ht="16" hidden="false" customHeight="false" outlineLevel="0" collapsed="false">
      <c r="A855" s="0" t="s">
        <v>4843</v>
      </c>
      <c r="B855" s="10" t="n">
        <v>30000000</v>
      </c>
      <c r="C855" s="10" t="n">
        <v>38432823</v>
      </c>
    </row>
    <row r="856" customFormat="false" ht="16" hidden="false" customHeight="false" outlineLevel="0" collapsed="false">
      <c r="A856" s="0" t="s">
        <v>5544</v>
      </c>
      <c r="B856" s="10" t="n">
        <v>350000</v>
      </c>
      <c r="C856" s="10" t="n">
        <v>50090</v>
      </c>
    </row>
    <row r="857" customFormat="false" ht="16" hidden="false" customHeight="false" outlineLevel="0" collapsed="false">
      <c r="A857" s="0" t="s">
        <v>10023</v>
      </c>
      <c r="B857" s="10" t="n">
        <v>2000000</v>
      </c>
      <c r="C857" s="10" t="n">
        <v>1900725</v>
      </c>
    </row>
    <row r="858" customFormat="false" ht="16" hidden="false" customHeight="false" outlineLevel="0" collapsed="false">
      <c r="A858" s="0" t="s">
        <v>4723</v>
      </c>
      <c r="B858" s="10" t="n">
        <v>26000000</v>
      </c>
      <c r="C858" s="10" t="n">
        <v>57891803</v>
      </c>
    </row>
    <row r="859" customFormat="false" ht="16" hidden="false" customHeight="false" outlineLevel="0" collapsed="false">
      <c r="A859" s="0" t="s">
        <v>5457</v>
      </c>
      <c r="B859" s="10" t="n">
        <v>150000000</v>
      </c>
      <c r="C859" s="10" t="n">
        <v>127509326</v>
      </c>
    </row>
    <row r="860" customFormat="false" ht="16" hidden="false" customHeight="false" outlineLevel="0" collapsed="false">
      <c r="A860" s="0" t="s">
        <v>10017</v>
      </c>
      <c r="B860" s="10" t="n">
        <v>7900000</v>
      </c>
      <c r="C860" s="10" t="n">
        <v>671240</v>
      </c>
    </row>
    <row r="861" customFormat="false" ht="16" hidden="false" customHeight="false" outlineLevel="0" collapsed="false">
      <c r="A861" s="0" t="s">
        <v>2332</v>
      </c>
      <c r="B861" s="10" t="n">
        <v>28000000</v>
      </c>
      <c r="C861" s="10" t="n">
        <v>49631958</v>
      </c>
    </row>
    <row r="862" customFormat="false" ht="16" hidden="false" customHeight="false" outlineLevel="0" collapsed="false">
      <c r="A862" s="0" t="s">
        <v>15544</v>
      </c>
    </row>
    <row r="863" customFormat="false" ht="16" hidden="false" customHeight="false" outlineLevel="0" collapsed="false">
      <c r="A863" s="0" t="s">
        <v>2337</v>
      </c>
      <c r="B863" s="10" t="n">
        <v>100000000</v>
      </c>
      <c r="C863" s="10" t="n">
        <v>58867694</v>
      </c>
    </row>
    <row r="864" customFormat="false" ht="16" hidden="false" customHeight="false" outlineLevel="0" collapsed="false">
      <c r="A864" s="0" t="s">
        <v>10287</v>
      </c>
      <c r="B864" s="10" t="n">
        <v>12000000</v>
      </c>
      <c r="C864" s="10" t="n">
        <v>3950294</v>
      </c>
    </row>
    <row r="865" customFormat="false" ht="16" hidden="false" customHeight="false" outlineLevel="0" collapsed="false">
      <c r="A865" s="0" t="s">
        <v>2325</v>
      </c>
      <c r="B865" s="10" t="n">
        <v>149000000</v>
      </c>
      <c r="C865" s="10" t="n">
        <v>64665672</v>
      </c>
    </row>
    <row r="866" customFormat="false" ht="16" hidden="false" customHeight="false" outlineLevel="0" collapsed="false">
      <c r="A866" s="0" t="s">
        <v>15545</v>
      </c>
      <c r="B866" s="10" t="n">
        <v>87185</v>
      </c>
    </row>
    <row r="867" customFormat="false" ht="16" hidden="false" customHeight="false" outlineLevel="0" collapsed="false">
      <c r="A867" s="0" t="s">
        <v>15546</v>
      </c>
      <c r="B867" s="10" t="n">
        <v>32844290</v>
      </c>
    </row>
    <row r="868" customFormat="false" ht="16" hidden="false" customHeight="false" outlineLevel="0" collapsed="false">
      <c r="A868" s="0" t="s">
        <v>4850</v>
      </c>
      <c r="B868" s="10" t="n">
        <v>12000000</v>
      </c>
      <c r="C868" s="10" t="n">
        <v>28435406</v>
      </c>
    </row>
    <row r="869" customFormat="false" ht="16" hidden="false" customHeight="false" outlineLevel="0" collapsed="false">
      <c r="A869" s="0" t="s">
        <v>5233</v>
      </c>
      <c r="B869" s="10" t="n">
        <v>80000000</v>
      </c>
      <c r="C869" s="10" t="n">
        <v>130319208</v>
      </c>
    </row>
    <row r="870" customFormat="false" ht="16" hidden="false" customHeight="false" outlineLevel="0" collapsed="false">
      <c r="A870" s="0" t="s">
        <v>15547</v>
      </c>
      <c r="C870" s="0" t="s">
        <v>15548</v>
      </c>
    </row>
    <row r="871" customFormat="false" ht="16" hidden="false" customHeight="false" outlineLevel="0" collapsed="false">
      <c r="A871" s="0" t="s">
        <v>4743</v>
      </c>
      <c r="B871" s="10" t="n">
        <v>58000000</v>
      </c>
      <c r="C871" s="10" t="n">
        <v>48318130</v>
      </c>
    </row>
    <row r="872" customFormat="false" ht="16" hidden="false" customHeight="false" outlineLevel="0" collapsed="false">
      <c r="A872" s="0" t="s">
        <v>9994</v>
      </c>
      <c r="B872" s="10" t="n">
        <v>27000000</v>
      </c>
      <c r="C872" s="10" t="n">
        <v>22494487</v>
      </c>
    </row>
    <row r="873" customFormat="false" ht="16" hidden="false" customHeight="false" outlineLevel="0" collapsed="false">
      <c r="A873" s="0" t="s">
        <v>15549</v>
      </c>
      <c r="C873" s="0" t="s">
        <v>15550</v>
      </c>
    </row>
    <row r="874" customFormat="false" ht="16" hidden="false" customHeight="false" outlineLevel="0" collapsed="false">
      <c r="A874" s="0" t="s">
        <v>15551</v>
      </c>
    </row>
    <row r="875" customFormat="false" ht="16" hidden="false" customHeight="false" outlineLevel="0" collapsed="false">
      <c r="A875" s="0" t="s">
        <v>15552</v>
      </c>
      <c r="B875" s="10" t="n">
        <v>5000000</v>
      </c>
    </row>
    <row r="876" customFormat="false" ht="16" hidden="false" customHeight="false" outlineLevel="0" collapsed="false">
      <c r="A876" s="0" t="s">
        <v>11234</v>
      </c>
      <c r="B876" s="10" t="n">
        <v>553632000</v>
      </c>
      <c r="C876" s="10" t="n">
        <v>627047</v>
      </c>
    </row>
    <row r="877" customFormat="false" ht="16" hidden="false" customHeight="false" outlineLevel="0" collapsed="false">
      <c r="A877" s="0" t="s">
        <v>15553</v>
      </c>
    </row>
    <row r="878" customFormat="false" ht="16" hidden="false" customHeight="false" outlineLevel="0" collapsed="false">
      <c r="A878" s="0" t="s">
        <v>5155</v>
      </c>
      <c r="B878" s="10" t="n">
        <v>35000000</v>
      </c>
      <c r="C878" s="10" t="n">
        <v>25871834</v>
      </c>
    </row>
    <row r="879" customFormat="false" ht="16" hidden="false" customHeight="false" outlineLevel="0" collapsed="false">
      <c r="A879" s="0" t="s">
        <v>15554</v>
      </c>
      <c r="B879" s="10" t="n">
        <v>15229325</v>
      </c>
    </row>
    <row r="880" customFormat="false" ht="16" hidden="false" customHeight="false" outlineLevel="0" collapsed="false">
      <c r="A880" s="0" t="s">
        <v>15555</v>
      </c>
      <c r="B880" s="10" t="n">
        <v>73026337</v>
      </c>
    </row>
    <row r="881" customFormat="false" ht="16" hidden="false" customHeight="false" outlineLevel="0" collapsed="false">
      <c r="A881" s="0" t="s">
        <v>15556</v>
      </c>
    </row>
    <row r="882" customFormat="false" ht="16" hidden="false" customHeight="false" outlineLevel="0" collapsed="false">
      <c r="A882" s="0" t="s">
        <v>10131</v>
      </c>
      <c r="B882" s="10" t="n">
        <v>5400000</v>
      </c>
      <c r="C882" s="10" t="n">
        <v>8114669</v>
      </c>
    </row>
    <row r="883" customFormat="false" ht="16" hidden="false" customHeight="false" outlineLevel="0" collapsed="false">
      <c r="A883" s="0" t="s">
        <v>15557</v>
      </c>
      <c r="B883" s="10" t="n">
        <v>728243</v>
      </c>
    </row>
    <row r="884" customFormat="false" ht="16" hidden="false" customHeight="false" outlineLevel="0" collapsed="false">
      <c r="A884" s="0" t="s">
        <v>6015</v>
      </c>
      <c r="B884" s="10" t="n">
        <v>110000000</v>
      </c>
      <c r="C884" s="10" t="n">
        <v>77222099</v>
      </c>
    </row>
    <row r="885" customFormat="false" ht="16" hidden="false" customHeight="false" outlineLevel="0" collapsed="false">
      <c r="A885" s="0" t="s">
        <v>4830</v>
      </c>
      <c r="B885" s="10" t="n">
        <v>64000000</v>
      </c>
      <c r="C885" s="10" t="n">
        <v>58645052</v>
      </c>
    </row>
    <row r="886" customFormat="false" ht="16" hidden="false" customHeight="false" outlineLevel="0" collapsed="false">
      <c r="A886" s="0" t="s">
        <v>10032</v>
      </c>
      <c r="B886" s="10" t="n">
        <v>135000000</v>
      </c>
      <c r="C886" s="10" t="n">
        <v>63450470</v>
      </c>
    </row>
    <row r="887" customFormat="false" ht="16" hidden="false" customHeight="false" outlineLevel="0" collapsed="false">
      <c r="A887" s="0" t="s">
        <v>5314</v>
      </c>
      <c r="B887" s="10" t="n">
        <v>16500000</v>
      </c>
      <c r="C887" s="10" t="n">
        <v>26902075</v>
      </c>
      <c r="D887" s="0" t="s">
        <v>15558</v>
      </c>
    </row>
    <row r="888" customFormat="false" ht="16" hidden="false" customHeight="false" outlineLevel="0" collapsed="false">
      <c r="A888" s="0" t="s">
        <v>15559</v>
      </c>
      <c r="B888" s="10" t="n">
        <v>56386</v>
      </c>
    </row>
    <row r="889" customFormat="false" ht="16" hidden="false" customHeight="false" outlineLevel="0" collapsed="false">
      <c r="A889" s="0" t="s">
        <v>10704</v>
      </c>
      <c r="B889" s="10" t="n">
        <v>28000000</v>
      </c>
      <c r="C889" s="10" t="n">
        <v>67294270</v>
      </c>
    </row>
    <row r="890" customFormat="false" ht="16" hidden="false" customHeight="false" outlineLevel="0" collapsed="false">
      <c r="A890" s="0" t="s">
        <v>7018</v>
      </c>
      <c r="B890" s="10" t="n">
        <v>14000000</v>
      </c>
      <c r="C890" s="10" t="n">
        <v>49130154</v>
      </c>
    </row>
    <row r="891" customFormat="false" ht="16" hidden="false" customHeight="false" outlineLevel="0" collapsed="false">
      <c r="A891" s="0" t="s">
        <v>10172</v>
      </c>
      <c r="B891" s="10" t="n">
        <v>70000000</v>
      </c>
      <c r="C891" s="10" t="n">
        <v>47536778</v>
      </c>
    </row>
    <row r="892" customFormat="false" ht="16" hidden="false" customHeight="false" outlineLevel="0" collapsed="false">
      <c r="A892" s="0" t="s">
        <v>2719</v>
      </c>
      <c r="B892" s="10" t="n">
        <v>40000000</v>
      </c>
      <c r="C892" s="10" t="n">
        <v>21002919</v>
      </c>
    </row>
    <row r="893" customFormat="false" ht="16" hidden="false" customHeight="false" outlineLevel="0" collapsed="false">
      <c r="A893" s="0" t="s">
        <v>4748</v>
      </c>
      <c r="B893" s="10" t="n">
        <v>18000000</v>
      </c>
      <c r="C893" s="10" t="n">
        <v>29511112</v>
      </c>
    </row>
    <row r="894" customFormat="false" ht="16" hidden="false" customHeight="false" outlineLevel="0" collapsed="false">
      <c r="A894" s="0" t="s">
        <v>9953</v>
      </c>
      <c r="B894" s="10" t="n">
        <v>4000000</v>
      </c>
      <c r="C894" s="10" t="n">
        <v>87039965</v>
      </c>
    </row>
    <row r="895" customFormat="false" ht="16" hidden="false" customHeight="false" outlineLevel="0" collapsed="false">
      <c r="A895" s="0" t="s">
        <v>6648</v>
      </c>
      <c r="B895" s="10" t="n">
        <v>110000000</v>
      </c>
      <c r="C895" s="10" t="n">
        <v>85468508</v>
      </c>
    </row>
    <row r="896" customFormat="false" ht="16" hidden="false" customHeight="false" outlineLevel="0" collapsed="false">
      <c r="A896" s="0" t="s">
        <v>11279</v>
      </c>
      <c r="B896" s="10" t="n">
        <v>20000000</v>
      </c>
      <c r="C896" s="10" t="n">
        <v>30101577</v>
      </c>
    </row>
    <row r="897" customFormat="false" ht="16" hidden="false" customHeight="false" outlineLevel="0" collapsed="false">
      <c r="A897" s="0" t="s">
        <v>4856</v>
      </c>
      <c r="B897" s="10" t="n">
        <v>20000000</v>
      </c>
      <c r="C897" s="10" t="n">
        <v>39143839</v>
      </c>
    </row>
    <row r="898" customFormat="false" ht="16" hidden="false" customHeight="false" outlineLevel="0" collapsed="false">
      <c r="A898" s="0" t="s">
        <v>4882</v>
      </c>
      <c r="B898" s="10" t="n">
        <v>15000000</v>
      </c>
      <c r="C898" s="10" t="n">
        <v>7749851</v>
      </c>
    </row>
    <row r="899" customFormat="false" ht="16" hidden="false" customHeight="false" outlineLevel="0" collapsed="false">
      <c r="A899" s="0" t="s">
        <v>15560</v>
      </c>
    </row>
    <row r="900" customFormat="false" ht="16" hidden="false" customHeight="false" outlineLevel="0" collapsed="false">
      <c r="A900" s="0" t="s">
        <v>15561</v>
      </c>
    </row>
    <row r="901" customFormat="false" ht="16" hidden="false" customHeight="false" outlineLevel="0" collapsed="false">
      <c r="A901" s="0" t="s">
        <v>175</v>
      </c>
      <c r="B901" s="10" t="n">
        <v>200000000</v>
      </c>
      <c r="C901" s="10" t="n">
        <v>415004880</v>
      </c>
    </row>
    <row r="902" customFormat="false" ht="16" hidden="false" customHeight="false" outlineLevel="0" collapsed="false">
      <c r="A902" s="0" t="s">
        <v>9999</v>
      </c>
      <c r="B902" s="10" t="n">
        <v>6500000</v>
      </c>
      <c r="C902" s="10" t="n">
        <v>13367101</v>
      </c>
    </row>
    <row r="903" customFormat="false" ht="16" hidden="false" customHeight="false" outlineLevel="0" collapsed="false">
      <c r="A903" s="0" t="s">
        <v>2614</v>
      </c>
      <c r="B903" s="10" t="n">
        <v>150000000</v>
      </c>
      <c r="C903" s="10" t="n">
        <v>119436770</v>
      </c>
    </row>
    <row r="904" customFormat="false" ht="16" hidden="false" customHeight="false" outlineLevel="0" collapsed="false">
      <c r="A904" s="0" t="s">
        <v>10946</v>
      </c>
      <c r="B904" s="10" t="n">
        <v>15000000</v>
      </c>
      <c r="C904" s="10" t="n">
        <v>23091</v>
      </c>
    </row>
    <row r="905" customFormat="false" ht="16" hidden="false" customHeight="false" outlineLevel="0" collapsed="false">
      <c r="A905" s="0" t="s">
        <v>15562</v>
      </c>
      <c r="C905" s="0" t="s">
        <v>15563</v>
      </c>
    </row>
    <row r="906" customFormat="false" ht="16" hidden="false" customHeight="false" outlineLevel="0" collapsed="false">
      <c r="A906" s="0" t="s">
        <v>15564</v>
      </c>
      <c r="B906" s="10" t="n">
        <v>200000000</v>
      </c>
    </row>
    <row r="907" customFormat="false" ht="16" hidden="false" customHeight="false" outlineLevel="0" collapsed="false">
      <c r="A907" s="0" t="s">
        <v>4868</v>
      </c>
      <c r="B907" s="10" t="n">
        <v>14000000</v>
      </c>
      <c r="C907" s="10" t="n">
        <v>4291965</v>
      </c>
    </row>
    <row r="908" customFormat="false" ht="16" hidden="false" customHeight="false" outlineLevel="0" collapsed="false">
      <c r="A908" s="0" t="s">
        <v>15565</v>
      </c>
      <c r="B908" s="10" t="n">
        <v>15388</v>
      </c>
    </row>
    <row r="909" customFormat="false" ht="16" hidden="false" customHeight="false" outlineLevel="0" collapsed="false">
      <c r="A909" s="0" t="s">
        <v>15566</v>
      </c>
      <c r="B909" s="10" t="n">
        <v>11425894</v>
      </c>
    </row>
    <row r="910" customFormat="false" ht="16" hidden="false" customHeight="false" outlineLevel="0" collapsed="false">
      <c r="A910" s="0" t="s">
        <v>4818</v>
      </c>
      <c r="B910" s="10" t="n">
        <v>10000000</v>
      </c>
      <c r="C910" s="10" t="n">
        <v>3960414</v>
      </c>
    </row>
    <row r="911" customFormat="false" ht="16" hidden="false" customHeight="false" outlineLevel="0" collapsed="false">
      <c r="A911" s="0" t="s">
        <v>5584</v>
      </c>
      <c r="B911" s="10" t="n">
        <v>200000000</v>
      </c>
      <c r="C911" s="10" t="n">
        <v>125322469</v>
      </c>
    </row>
    <row r="912" customFormat="false" ht="16" hidden="false" customHeight="false" outlineLevel="0" collapsed="false">
      <c r="A912" s="0" t="s">
        <v>4939</v>
      </c>
      <c r="B912" s="10" t="n">
        <v>110000000</v>
      </c>
      <c r="C912" s="10" t="n">
        <v>227471070</v>
      </c>
    </row>
    <row r="913" customFormat="false" ht="16" hidden="false" customHeight="false" outlineLevel="0" collapsed="false">
      <c r="A913" s="0" t="s">
        <v>2426</v>
      </c>
      <c r="B913" s="10" t="n">
        <v>130000000</v>
      </c>
      <c r="C913" s="10" t="n">
        <v>215434591</v>
      </c>
    </row>
    <row r="914" customFormat="false" ht="16" hidden="false" customHeight="false" outlineLevel="0" collapsed="false">
      <c r="A914" s="0" t="s">
        <v>4783</v>
      </c>
      <c r="B914" s="10" t="n">
        <v>9000000</v>
      </c>
      <c r="C914" s="10" t="n">
        <v>23086480</v>
      </c>
    </row>
    <row r="915" customFormat="false" ht="16" hidden="false" customHeight="false" outlineLevel="0" collapsed="false">
      <c r="A915" s="0" t="s">
        <v>7141</v>
      </c>
      <c r="B915" s="10" t="n">
        <v>65000000</v>
      </c>
      <c r="C915" s="10" t="n">
        <v>182207973</v>
      </c>
    </row>
    <row r="916" customFormat="false" ht="16" hidden="false" customHeight="false" outlineLevel="0" collapsed="false">
      <c r="A916" s="0" t="s">
        <v>5082</v>
      </c>
      <c r="B916" s="10" t="n">
        <v>40000000</v>
      </c>
      <c r="C916" s="10" t="n">
        <v>72266306</v>
      </c>
    </row>
    <row r="917" customFormat="false" ht="16" hidden="false" customHeight="false" outlineLevel="0" collapsed="false">
      <c r="A917" s="0" t="s">
        <v>15567</v>
      </c>
    </row>
    <row r="918" customFormat="false" ht="16" hidden="false" customHeight="false" outlineLevel="0" collapsed="false">
      <c r="A918" s="0" t="s">
        <v>15568</v>
      </c>
      <c r="B918" s="10" t="n">
        <v>37047</v>
      </c>
    </row>
    <row r="919" customFormat="false" ht="16" hidden="false" customHeight="false" outlineLevel="0" collapsed="false">
      <c r="A919" s="0" t="s">
        <v>15569</v>
      </c>
    </row>
    <row r="920" customFormat="false" ht="16" hidden="false" customHeight="false" outlineLevel="0" collapsed="false">
      <c r="A920" s="0" t="s">
        <v>15570</v>
      </c>
      <c r="B920" s="10" t="n">
        <v>17007</v>
      </c>
    </row>
    <row r="921" customFormat="false" ht="16" hidden="false" customHeight="false" outlineLevel="0" collapsed="false">
      <c r="A921" s="0" t="s">
        <v>5116</v>
      </c>
      <c r="B921" s="10" t="n">
        <v>105000000</v>
      </c>
      <c r="C921" s="10" t="n">
        <v>94784201</v>
      </c>
    </row>
    <row r="922" customFormat="false" ht="16" hidden="false" customHeight="false" outlineLevel="0" collapsed="false">
      <c r="A922" s="0" t="s">
        <v>5263</v>
      </c>
      <c r="B922" s="10" t="n">
        <v>30000000</v>
      </c>
      <c r="C922" s="10" t="n">
        <v>20981633</v>
      </c>
    </row>
    <row r="923" customFormat="false" ht="16" hidden="false" customHeight="false" outlineLevel="0" collapsed="false">
      <c r="A923" s="0" t="s">
        <v>4957</v>
      </c>
      <c r="B923" s="10" t="n">
        <v>45000000</v>
      </c>
      <c r="C923" s="10" t="n">
        <v>24343673</v>
      </c>
    </row>
    <row r="924" customFormat="false" ht="16" hidden="false" customHeight="false" outlineLevel="0" collapsed="false">
      <c r="A924" s="0" t="s">
        <v>6080</v>
      </c>
      <c r="B924" s="10" t="n">
        <v>60000000</v>
      </c>
      <c r="C924" s="10" t="n">
        <v>31494270</v>
      </c>
    </row>
    <row r="925" customFormat="false" ht="16" hidden="false" customHeight="false" outlineLevel="0" collapsed="false">
      <c r="A925" s="0" t="s">
        <v>5519</v>
      </c>
      <c r="B925" s="10" t="n">
        <v>50000000</v>
      </c>
      <c r="C925" s="10" t="n">
        <v>79957634</v>
      </c>
      <c r="D925" s="0" t="s">
        <v>15571</v>
      </c>
    </row>
    <row r="926" customFormat="false" ht="16" hidden="false" customHeight="false" outlineLevel="0" collapsed="false">
      <c r="A926" s="0" t="s">
        <v>15572</v>
      </c>
      <c r="B926" s="10" t="n">
        <v>3819</v>
      </c>
    </row>
    <row r="927" customFormat="false" ht="16" hidden="false" customHeight="false" outlineLevel="0" collapsed="false">
      <c r="A927" s="0" t="s">
        <v>15573</v>
      </c>
    </row>
    <row r="928" customFormat="false" ht="16" hidden="false" customHeight="false" outlineLevel="0" collapsed="false">
      <c r="A928" s="0" t="s">
        <v>5244</v>
      </c>
      <c r="B928" s="10" t="n">
        <v>150000000</v>
      </c>
      <c r="C928" s="10" t="n">
        <v>227946274</v>
      </c>
    </row>
    <row r="929" customFormat="false" ht="16" hidden="false" customHeight="false" outlineLevel="0" collapsed="false">
      <c r="A929" s="0" t="s">
        <v>3070</v>
      </c>
      <c r="B929" s="10" t="n">
        <v>130000000</v>
      </c>
      <c r="C929" s="10" t="n">
        <v>149260504</v>
      </c>
    </row>
    <row r="930" customFormat="false" ht="16" hidden="false" customHeight="false" outlineLevel="0" collapsed="false">
      <c r="A930" s="0" t="s">
        <v>378</v>
      </c>
      <c r="B930" s="10" t="n">
        <v>400000000</v>
      </c>
      <c r="C930" s="10" t="n">
        <v>3440718</v>
      </c>
    </row>
    <row r="931" customFormat="false" ht="16" hidden="false" customHeight="false" outlineLevel="0" collapsed="false">
      <c r="A931" s="0" t="s">
        <v>10742</v>
      </c>
      <c r="B931" s="10" t="n">
        <v>35000000</v>
      </c>
      <c r="C931" s="10" t="n">
        <v>7948159</v>
      </c>
    </row>
    <row r="932" customFormat="false" ht="16" hidden="false" customHeight="false" outlineLevel="0" collapsed="false">
      <c r="A932" s="0" t="s">
        <v>15574</v>
      </c>
    </row>
    <row r="933" customFormat="false" ht="16" hidden="false" customHeight="false" outlineLevel="0" collapsed="false">
      <c r="A933" s="0" t="s">
        <v>5772</v>
      </c>
      <c r="B933" s="10" t="n">
        <v>40000000</v>
      </c>
      <c r="C933" s="10" t="n">
        <v>13838130</v>
      </c>
    </row>
    <row r="934" customFormat="false" ht="16" hidden="false" customHeight="false" outlineLevel="0" collapsed="false">
      <c r="A934" s="0" t="s">
        <v>119</v>
      </c>
      <c r="B934" s="10" t="n">
        <v>85000000</v>
      </c>
      <c r="C934" s="10" t="n">
        <v>154529439</v>
      </c>
    </row>
    <row r="935" customFormat="false" ht="16" hidden="false" customHeight="false" outlineLevel="0" collapsed="false">
      <c r="A935" s="0" t="s">
        <v>15575</v>
      </c>
      <c r="B935" s="10" t="n">
        <v>28613</v>
      </c>
    </row>
    <row r="936" customFormat="false" ht="16" hidden="false" customHeight="false" outlineLevel="0" collapsed="false">
      <c r="A936" s="0" t="s">
        <v>10785</v>
      </c>
      <c r="B936" s="10" t="n">
        <v>1500000</v>
      </c>
      <c r="C936" s="10" t="n">
        <v>21298</v>
      </c>
    </row>
    <row r="937" customFormat="false" ht="16" hidden="false" customHeight="false" outlineLevel="0" collapsed="false">
      <c r="A937" s="0" t="s">
        <v>9093</v>
      </c>
      <c r="B937" s="10" t="n">
        <v>149000000</v>
      </c>
      <c r="C937" s="10" t="n">
        <v>404000714</v>
      </c>
    </row>
    <row r="938" customFormat="false" ht="16" hidden="false" customHeight="false" outlineLevel="0" collapsed="false">
      <c r="A938" s="0" t="s">
        <v>4802</v>
      </c>
      <c r="B938" s="10" t="n">
        <v>52000000</v>
      </c>
      <c r="C938" s="10" t="n">
        <v>118703275</v>
      </c>
    </row>
    <row r="939" customFormat="false" ht="16" hidden="false" customHeight="false" outlineLevel="0" collapsed="false">
      <c r="A939" s="0" t="s">
        <v>10536</v>
      </c>
      <c r="B939" s="10" t="n">
        <v>45000000</v>
      </c>
      <c r="C939" s="10" t="n">
        <v>36316032</v>
      </c>
    </row>
    <row r="940" customFormat="false" ht="16" hidden="false" customHeight="false" outlineLevel="0" collapsed="false">
      <c r="A940" s="0" t="s">
        <v>5687</v>
      </c>
      <c r="B940" s="10" t="n">
        <v>39000000</v>
      </c>
      <c r="C940" s="10" t="n">
        <v>63414846</v>
      </c>
    </row>
    <row r="941" customFormat="false" ht="16" hidden="false" customHeight="false" outlineLevel="0" collapsed="false">
      <c r="A941" s="0" t="s">
        <v>2356</v>
      </c>
      <c r="B941" s="10" t="n">
        <v>25000000</v>
      </c>
      <c r="C941" s="10" t="n">
        <v>33302167</v>
      </c>
    </row>
    <row r="942" customFormat="false" ht="16" hidden="false" customHeight="false" outlineLevel="0" collapsed="false">
      <c r="A942" s="0" t="s">
        <v>15576</v>
      </c>
      <c r="B942" s="10" t="n">
        <v>402820</v>
      </c>
    </row>
    <row r="943" customFormat="false" ht="16" hidden="false" customHeight="false" outlineLevel="0" collapsed="false">
      <c r="A943" s="0" t="s">
        <v>7282</v>
      </c>
      <c r="B943" s="10" t="n">
        <v>40000000</v>
      </c>
      <c r="C943" s="10" t="n">
        <v>95001343</v>
      </c>
    </row>
    <row r="944" customFormat="false" ht="16" hidden="false" customHeight="false" outlineLevel="0" collapsed="false">
      <c r="A944" s="0" t="s">
        <v>15577</v>
      </c>
      <c r="B944" s="10" t="n">
        <v>87416</v>
      </c>
    </row>
    <row r="945" customFormat="false" ht="16" hidden="false" customHeight="false" outlineLevel="0" collapsed="false">
      <c r="A945" s="0" t="s">
        <v>9988</v>
      </c>
      <c r="B945" s="10" t="n">
        <v>45000000</v>
      </c>
      <c r="C945" s="10" t="n">
        <v>88513495</v>
      </c>
    </row>
    <row r="946" customFormat="false" ht="16" hidden="false" customHeight="false" outlineLevel="0" collapsed="false">
      <c r="A946" s="0" t="s">
        <v>3253</v>
      </c>
      <c r="B946" s="10" t="n">
        <v>120000000</v>
      </c>
      <c r="C946" s="10" t="n">
        <v>124987023</v>
      </c>
    </row>
    <row r="947" customFormat="false" ht="16" hidden="false" customHeight="false" outlineLevel="0" collapsed="false">
      <c r="A947" s="0" t="s">
        <v>15578</v>
      </c>
      <c r="B947" s="10" t="n">
        <v>4613815</v>
      </c>
    </row>
    <row r="948" customFormat="false" ht="16" hidden="false" customHeight="false" outlineLevel="0" collapsed="false">
      <c r="A948" s="0" t="s">
        <v>15579</v>
      </c>
      <c r="B948" s="10" t="n">
        <v>526322</v>
      </c>
    </row>
    <row r="949" customFormat="false" ht="16" hidden="false" customHeight="false" outlineLevel="0" collapsed="false">
      <c r="A949" s="0" t="s">
        <v>11364</v>
      </c>
      <c r="B949" s="10" t="n">
        <v>20000000</v>
      </c>
      <c r="C949" s="10" t="n">
        <v>39123589</v>
      </c>
    </row>
    <row r="950" customFormat="false" ht="16" hidden="false" customHeight="false" outlineLevel="0" collapsed="false">
      <c r="A950" s="0" t="s">
        <v>10630</v>
      </c>
      <c r="B950" s="10" t="n">
        <v>27000000</v>
      </c>
      <c r="C950" s="10" t="n">
        <v>2778752</v>
      </c>
    </row>
    <row r="951" customFormat="false" ht="16" hidden="false" customHeight="false" outlineLevel="0" collapsed="false">
      <c r="A951" s="0" t="s">
        <v>10085</v>
      </c>
      <c r="B951" s="10" t="n">
        <v>20000000</v>
      </c>
      <c r="C951" s="10" t="n">
        <v>16809076</v>
      </c>
    </row>
    <row r="952" customFormat="false" ht="16" hidden="false" customHeight="false" outlineLevel="0" collapsed="false">
      <c r="A952" s="0" t="s">
        <v>10421</v>
      </c>
      <c r="B952" s="10" t="n">
        <v>3500000</v>
      </c>
      <c r="C952" s="10" t="n">
        <v>3735303</v>
      </c>
    </row>
    <row r="953" customFormat="false" ht="16" hidden="false" customHeight="false" outlineLevel="0" collapsed="false">
      <c r="A953" s="0" t="s">
        <v>5419</v>
      </c>
      <c r="B953" s="10" t="n">
        <v>130000000</v>
      </c>
      <c r="C953" s="10" t="n">
        <v>49554002</v>
      </c>
    </row>
    <row r="954" customFormat="false" ht="16" hidden="false" customHeight="false" outlineLevel="0" collapsed="false">
      <c r="A954" s="0" t="s">
        <v>15580</v>
      </c>
      <c r="B954" s="10" t="n">
        <v>1096288</v>
      </c>
    </row>
    <row r="955" customFormat="false" ht="16" hidden="false" customHeight="false" outlineLevel="0" collapsed="false">
      <c r="A955" s="0" t="s">
        <v>10067</v>
      </c>
      <c r="B955" s="10" t="n">
        <v>10000000</v>
      </c>
      <c r="C955" s="10" t="n">
        <v>16472961</v>
      </c>
    </row>
    <row r="956" customFormat="false" ht="16" hidden="false" customHeight="false" outlineLevel="0" collapsed="false">
      <c r="A956" s="0" t="s">
        <v>15581</v>
      </c>
      <c r="B956" s="10" t="n">
        <v>21318194</v>
      </c>
    </row>
    <row r="957" customFormat="false" ht="16" hidden="false" customHeight="false" outlineLevel="0" collapsed="false">
      <c r="A957" s="0" t="s">
        <v>5766</v>
      </c>
      <c r="B957" s="10" t="n">
        <v>3000000</v>
      </c>
      <c r="C957" s="10" t="n">
        <v>548775</v>
      </c>
    </row>
    <row r="958" customFormat="false" ht="16" hidden="false" customHeight="false" outlineLevel="0" collapsed="false">
      <c r="A958" s="0" t="s">
        <v>5616</v>
      </c>
      <c r="B958" s="10" t="n">
        <v>100000000</v>
      </c>
      <c r="C958" s="10" t="n">
        <v>49438370</v>
      </c>
    </row>
    <row r="959" customFormat="false" ht="16" hidden="false" customHeight="false" outlineLevel="0" collapsed="false">
      <c r="A959" s="0" t="s">
        <v>92</v>
      </c>
      <c r="B959" s="10" t="n">
        <v>65000000</v>
      </c>
      <c r="C959" s="10" t="n">
        <v>32061555</v>
      </c>
    </row>
    <row r="960" customFormat="false" ht="16" hidden="false" customHeight="false" outlineLevel="0" collapsed="false">
      <c r="A960" s="0" t="s">
        <v>4888</v>
      </c>
      <c r="B960" s="10" t="n">
        <v>85000000</v>
      </c>
      <c r="C960" s="10" t="n">
        <v>63224849</v>
      </c>
    </row>
    <row r="961" customFormat="false" ht="16" hidden="false" customHeight="false" outlineLevel="0" collapsed="false">
      <c r="A961" s="0" t="s">
        <v>6529</v>
      </c>
      <c r="B961" s="10" t="n">
        <v>140000000</v>
      </c>
      <c r="C961" s="10" t="n">
        <v>176654505</v>
      </c>
    </row>
    <row r="962" customFormat="false" ht="16" hidden="false" customHeight="false" outlineLevel="0" collapsed="false">
      <c r="A962" s="0" t="s">
        <v>15582</v>
      </c>
      <c r="B962" s="10" t="n">
        <v>13093</v>
      </c>
    </row>
    <row r="963" customFormat="false" ht="16" hidden="false" customHeight="false" outlineLevel="0" collapsed="false">
      <c r="A963" s="0" t="s">
        <v>13500</v>
      </c>
      <c r="B963" s="10" t="n">
        <v>65000000</v>
      </c>
      <c r="C963" s="10" t="n">
        <v>13757804</v>
      </c>
    </row>
    <row r="964" customFormat="false" ht="16" hidden="false" customHeight="false" outlineLevel="0" collapsed="false">
      <c r="A964" s="0" t="s">
        <v>5569</v>
      </c>
      <c r="B964" s="10" t="n">
        <v>150000000</v>
      </c>
      <c r="C964" s="10" t="n">
        <v>179883157</v>
      </c>
    </row>
    <row r="965" customFormat="false" ht="16" hidden="false" customHeight="false" outlineLevel="0" collapsed="false">
      <c r="A965" s="0" t="s">
        <v>369</v>
      </c>
      <c r="B965" s="10" t="n">
        <v>1500000</v>
      </c>
      <c r="C965" s="10" t="n">
        <v>13042</v>
      </c>
    </row>
    <row r="966" customFormat="false" ht="16" hidden="false" customHeight="false" outlineLevel="0" collapsed="false">
      <c r="A966" s="0" t="s">
        <v>15583</v>
      </c>
      <c r="B966" s="10" t="n">
        <v>237958</v>
      </c>
    </row>
    <row r="967" customFormat="false" ht="16" hidden="false" customHeight="false" outlineLevel="0" collapsed="false">
      <c r="A967" s="0" t="s">
        <v>15584</v>
      </c>
    </row>
    <row r="968" customFormat="false" ht="16" hidden="false" customHeight="false" outlineLevel="0" collapsed="false">
      <c r="A968" s="0" t="s">
        <v>4996</v>
      </c>
      <c r="B968" s="10" t="n">
        <v>60000000</v>
      </c>
      <c r="C968" s="10" t="n">
        <v>4535117</v>
      </c>
    </row>
    <row r="969" customFormat="false" ht="16" hidden="false" customHeight="false" outlineLevel="0" collapsed="false">
      <c r="A969" s="0" t="s">
        <v>15585</v>
      </c>
      <c r="B969" s="10" t="n">
        <v>748363</v>
      </c>
    </row>
    <row r="970" customFormat="false" ht="16" hidden="false" customHeight="false" outlineLevel="0" collapsed="false">
      <c r="A970" s="0" t="s">
        <v>15586</v>
      </c>
      <c r="B970" s="10" t="n">
        <v>163145</v>
      </c>
    </row>
    <row r="971" customFormat="false" ht="16" hidden="false" customHeight="false" outlineLevel="0" collapsed="false">
      <c r="A971" s="0" t="s">
        <v>15587</v>
      </c>
      <c r="B971" s="10" t="n">
        <v>2791</v>
      </c>
    </row>
    <row r="972" customFormat="false" ht="16" hidden="false" customHeight="false" outlineLevel="0" collapsed="false">
      <c r="A972" s="0" t="s">
        <v>5604</v>
      </c>
      <c r="B972" s="10" t="n">
        <v>6000000</v>
      </c>
      <c r="C972" s="10" t="n">
        <v>3849</v>
      </c>
    </row>
    <row r="973" customFormat="false" ht="16" hidden="false" customHeight="false" outlineLevel="0" collapsed="false">
      <c r="A973" s="0" t="s">
        <v>2350</v>
      </c>
      <c r="B973" s="10" t="n">
        <v>6000000</v>
      </c>
      <c r="C973" s="10" t="n">
        <v>13235267</v>
      </c>
    </row>
    <row r="974" customFormat="false" ht="16" hidden="false" customHeight="false" outlineLevel="0" collapsed="false">
      <c r="A974" s="0" t="s">
        <v>15588</v>
      </c>
    </row>
    <row r="975" customFormat="false" ht="16" hidden="false" customHeight="false" outlineLevel="0" collapsed="false">
      <c r="A975" s="0" t="s">
        <v>15589</v>
      </c>
      <c r="B975" s="10" t="n">
        <v>343139</v>
      </c>
    </row>
    <row r="976" customFormat="false" ht="16" hidden="false" customHeight="false" outlineLevel="0" collapsed="false">
      <c r="A976" s="0" t="s">
        <v>10487</v>
      </c>
      <c r="B976" s="10" t="n">
        <v>50000000</v>
      </c>
      <c r="C976" s="10" t="n">
        <v>160641</v>
      </c>
    </row>
    <row r="977" customFormat="false" ht="16" hidden="false" customHeight="false" outlineLevel="0" collapsed="false">
      <c r="A977" s="0" t="s">
        <v>10263</v>
      </c>
      <c r="B977" s="10" t="n">
        <v>50000000</v>
      </c>
      <c r="C977" s="10" t="n">
        <v>42754105</v>
      </c>
    </row>
    <row r="978" customFormat="false" ht="16" hidden="false" customHeight="false" outlineLevel="0" collapsed="false">
      <c r="A978" s="0" t="s">
        <v>4836</v>
      </c>
      <c r="B978" s="10" t="n">
        <v>12000000</v>
      </c>
      <c r="C978" s="10" t="n">
        <v>65328121</v>
      </c>
    </row>
    <row r="979" customFormat="false" ht="16" hidden="false" customHeight="false" outlineLevel="0" collapsed="false">
      <c r="A979" s="0" t="s">
        <v>4824</v>
      </c>
      <c r="B979" s="10" t="n">
        <v>54000000</v>
      </c>
      <c r="C979" s="10" t="n">
        <v>75628110</v>
      </c>
    </row>
    <row r="980" customFormat="false" ht="16" hidden="false" customHeight="false" outlineLevel="0" collapsed="false">
      <c r="A980" s="0" t="s">
        <v>4812</v>
      </c>
      <c r="B980" s="10" t="n">
        <v>85000000</v>
      </c>
      <c r="C980" s="10" t="n">
        <v>62514415</v>
      </c>
    </row>
    <row r="981" customFormat="false" ht="16" hidden="false" customHeight="false" outlineLevel="0" collapsed="false">
      <c r="A981" s="0" t="s">
        <v>1454</v>
      </c>
      <c r="B981" s="10" t="n">
        <v>30000</v>
      </c>
      <c r="C981" s="10" t="n">
        <v>8125</v>
      </c>
    </row>
    <row r="982" customFormat="false" ht="16" hidden="false" customHeight="false" outlineLevel="0" collapsed="false">
      <c r="A982" s="0" t="s">
        <v>11545</v>
      </c>
      <c r="B982" s="10" t="n">
        <v>24000000</v>
      </c>
      <c r="C982" s="10" t="n">
        <v>25003155</v>
      </c>
    </row>
    <row r="983" customFormat="false" ht="16" hidden="false" customHeight="false" outlineLevel="0" collapsed="false">
      <c r="A983" s="0" t="s">
        <v>15590</v>
      </c>
      <c r="B983" s="10" t="n">
        <v>400000000</v>
      </c>
    </row>
    <row r="984" customFormat="false" ht="16" hidden="false" customHeight="false" outlineLevel="0" collapsed="false">
      <c r="A984" s="0" t="s">
        <v>4790</v>
      </c>
      <c r="B984" s="10" t="n">
        <v>17000000</v>
      </c>
      <c r="C984" s="10" t="n">
        <v>7191830</v>
      </c>
    </row>
    <row r="985" customFormat="false" ht="16" hidden="false" customHeight="false" outlineLevel="0" collapsed="false">
      <c r="A985" s="0" t="s">
        <v>10182</v>
      </c>
      <c r="B985" s="10" t="n">
        <v>25000000</v>
      </c>
      <c r="C985" s="10" t="n">
        <v>49033882</v>
      </c>
    </row>
    <row r="986" customFormat="false" ht="16" hidden="false" customHeight="false" outlineLevel="0" collapsed="false">
      <c r="A986" s="0" t="s">
        <v>5494</v>
      </c>
      <c r="B986" s="10" t="n">
        <v>38000000</v>
      </c>
      <c r="C986" s="10" t="n">
        <v>31806100</v>
      </c>
    </row>
    <row r="987" customFormat="false" ht="16" hidden="false" customHeight="false" outlineLevel="0" collapsed="false">
      <c r="A987" s="0" t="s">
        <v>14865</v>
      </c>
      <c r="B987" s="10" t="n">
        <v>2200000</v>
      </c>
      <c r="C987" s="10" t="n">
        <v>277991</v>
      </c>
    </row>
    <row r="988" customFormat="false" ht="16" hidden="false" customHeight="false" outlineLevel="0" collapsed="false">
      <c r="A988" s="0" t="s">
        <v>15591</v>
      </c>
      <c r="C988" s="0" t="s">
        <v>15592</v>
      </c>
    </row>
    <row r="989" customFormat="false" ht="16" hidden="false" customHeight="false" outlineLevel="0" collapsed="false">
      <c r="A989" s="0" t="s">
        <v>12367</v>
      </c>
      <c r="B989" s="10" t="n">
        <v>14000000</v>
      </c>
      <c r="C989" s="10" t="n">
        <v>46495</v>
      </c>
    </row>
    <row r="990" customFormat="false" ht="16" hidden="false" customHeight="false" outlineLevel="0" collapsed="false">
      <c r="A990" s="0" t="s">
        <v>5380</v>
      </c>
      <c r="B990" s="10" t="n">
        <v>35000000</v>
      </c>
      <c r="C990" s="10" t="n">
        <v>40689393</v>
      </c>
    </row>
    <row r="991" customFormat="false" ht="16" hidden="false" customHeight="false" outlineLevel="0" collapsed="false">
      <c r="A991" s="0" t="s">
        <v>5101</v>
      </c>
      <c r="B991" s="10" t="n">
        <v>35000000</v>
      </c>
      <c r="C991" s="10" t="n">
        <v>26814957</v>
      </c>
    </row>
    <row r="992" customFormat="false" ht="16" hidden="false" customHeight="false" outlineLevel="0" collapsed="false">
      <c r="A992" s="0" t="s">
        <v>4984</v>
      </c>
      <c r="B992" s="10" t="n">
        <v>7500000</v>
      </c>
      <c r="C992" s="10" t="n">
        <v>143495265</v>
      </c>
    </row>
    <row r="993" customFormat="false" ht="16" hidden="false" customHeight="false" outlineLevel="0" collapsed="false">
      <c r="A993" s="0" t="s">
        <v>5255</v>
      </c>
      <c r="B993" s="10" t="n">
        <v>185000000</v>
      </c>
      <c r="C993" s="10" t="n">
        <v>534858444</v>
      </c>
    </row>
    <row r="994" customFormat="false" ht="16" hidden="false" customHeight="false" outlineLevel="0" collapsed="false">
      <c r="A994" s="0" t="s">
        <v>15593</v>
      </c>
      <c r="B994" s="10" t="n">
        <v>152211</v>
      </c>
    </row>
    <row r="995" customFormat="false" ht="16" hidden="false" customHeight="false" outlineLevel="0" collapsed="false">
      <c r="A995" s="0" t="s">
        <v>10256</v>
      </c>
      <c r="B995" s="10" t="n">
        <v>25000000</v>
      </c>
      <c r="C995" s="10" t="n">
        <v>40222514</v>
      </c>
    </row>
    <row r="996" customFormat="false" ht="16" hidden="false" customHeight="false" outlineLevel="0" collapsed="false">
      <c r="A996" s="0" t="s">
        <v>2473</v>
      </c>
      <c r="B996" s="10" t="n">
        <v>40000000</v>
      </c>
      <c r="C996" s="10" t="n">
        <v>9589875</v>
      </c>
    </row>
    <row r="997" customFormat="false" ht="16" hidden="false" customHeight="false" outlineLevel="0" collapsed="false">
      <c r="A997" s="0" t="s">
        <v>15594</v>
      </c>
      <c r="B997" s="10" t="n">
        <v>5534</v>
      </c>
    </row>
    <row r="998" customFormat="false" ht="16" hidden="false" customHeight="false" outlineLevel="0" collapsed="false">
      <c r="A998" s="0" t="s">
        <v>11130</v>
      </c>
      <c r="B998" s="10" t="n">
        <v>3400000</v>
      </c>
      <c r="C998" s="10" t="n">
        <v>11762</v>
      </c>
    </row>
    <row r="999" customFormat="false" ht="16" hidden="false" customHeight="false" outlineLevel="0" collapsed="false">
      <c r="A999" s="0" t="s">
        <v>15595</v>
      </c>
      <c r="B999" s="10" t="n">
        <v>26157</v>
      </c>
    </row>
    <row r="1000" customFormat="false" ht="16" hidden="false" customHeight="false" outlineLevel="0" collapsed="false">
      <c r="A1000" s="0" t="s">
        <v>13860</v>
      </c>
      <c r="B1000" s="10" t="n">
        <v>15000000</v>
      </c>
      <c r="C1000" s="10" t="n">
        <v>25442958</v>
      </c>
    </row>
    <row r="1001" customFormat="false" ht="16" hidden="false" customHeight="false" outlineLevel="0" collapsed="false">
      <c r="A1001" s="0" t="s">
        <v>6686</v>
      </c>
      <c r="B1001" s="10" t="n">
        <v>75000000</v>
      </c>
      <c r="C1001" s="10" t="n">
        <v>78046570</v>
      </c>
    </row>
    <row r="1002" customFormat="false" ht="16" hidden="false" customHeight="false" outlineLevel="0" collapsed="false">
      <c r="A1002" s="0" t="s">
        <v>5724</v>
      </c>
      <c r="B1002" s="10" t="n">
        <v>30000000</v>
      </c>
      <c r="C1002" s="10" t="n">
        <v>31743332</v>
      </c>
    </row>
    <row r="1003" customFormat="false" ht="16" hidden="false" customHeight="false" outlineLevel="0" collapsed="false">
      <c r="A1003" s="0" t="s">
        <v>10403</v>
      </c>
      <c r="B1003" s="10" t="n">
        <v>2000000</v>
      </c>
      <c r="C1003" s="10" t="n">
        <v>53760</v>
      </c>
    </row>
    <row r="1004" customFormat="false" ht="16" hidden="false" customHeight="false" outlineLevel="0" collapsed="false">
      <c r="A1004" s="0" t="s">
        <v>10238</v>
      </c>
      <c r="B1004" s="10" t="n">
        <v>75000000</v>
      </c>
      <c r="C1004" s="10" t="n">
        <v>66661095</v>
      </c>
    </row>
    <row r="1005" customFormat="false" ht="16" hidden="false" customHeight="false" outlineLevel="0" collapsed="false">
      <c r="A1005" s="0" t="s">
        <v>2388</v>
      </c>
      <c r="B1005" s="10" t="n">
        <v>20000000</v>
      </c>
      <c r="C1005" s="10" t="n">
        <v>3561</v>
      </c>
    </row>
    <row r="1006" customFormat="false" ht="16" hidden="false" customHeight="false" outlineLevel="0" collapsed="false">
      <c r="A1006" s="0" t="s">
        <v>2374</v>
      </c>
      <c r="B1006" s="10" t="n">
        <v>15000000</v>
      </c>
      <c r="C1006" s="10" t="n">
        <v>10011274</v>
      </c>
    </row>
    <row r="1007" customFormat="false" ht="16" hidden="false" customHeight="false" outlineLevel="0" collapsed="false">
      <c r="A1007" s="0" t="s">
        <v>10799</v>
      </c>
      <c r="B1007" s="10" t="n">
        <v>20000000</v>
      </c>
      <c r="C1007" s="10" t="n">
        <v>36842118</v>
      </c>
    </row>
    <row r="1008" customFormat="false" ht="16" hidden="false" customHeight="false" outlineLevel="0" collapsed="false">
      <c r="A1008" s="0" t="s">
        <v>11791</v>
      </c>
      <c r="B1008" s="10" t="n">
        <v>40000000</v>
      </c>
      <c r="C1008" s="10" t="n">
        <v>29121498</v>
      </c>
    </row>
    <row r="1009" customFormat="false" ht="16" hidden="false" customHeight="false" outlineLevel="0" collapsed="false">
      <c r="A1009" s="0" t="s">
        <v>6005</v>
      </c>
      <c r="B1009" s="10" t="n">
        <v>200000000</v>
      </c>
      <c r="C1009" s="10" t="n">
        <v>90759676</v>
      </c>
    </row>
    <row r="1010" customFormat="false" ht="16" hidden="false" customHeight="false" outlineLevel="0" collapsed="false">
      <c r="A1010" s="0" t="s">
        <v>2807</v>
      </c>
      <c r="B1010" s="10" t="n">
        <v>12500000</v>
      </c>
      <c r="C1010" s="10" t="n">
        <v>1089445</v>
      </c>
    </row>
    <row r="1011" customFormat="false" ht="16" hidden="false" customHeight="false" outlineLevel="0" collapsed="false">
      <c r="A1011" s="0" t="s">
        <v>10060</v>
      </c>
      <c r="B1011" s="10" t="n">
        <v>45000000</v>
      </c>
      <c r="C1011" s="10" t="n">
        <v>6566773</v>
      </c>
    </row>
    <row r="1012" customFormat="false" ht="16" hidden="false" customHeight="false" outlineLevel="0" collapsed="false">
      <c r="A1012" s="0" t="s">
        <v>15596</v>
      </c>
      <c r="B1012" s="10" t="n">
        <v>37017955</v>
      </c>
    </row>
    <row r="1013" customFormat="false" ht="16" hidden="false" customHeight="false" outlineLevel="0" collapsed="false">
      <c r="A1013" s="0" t="s">
        <v>15597</v>
      </c>
      <c r="B1013" s="10" t="n">
        <v>4000000</v>
      </c>
    </row>
    <row r="1014" customFormat="false" ht="16" hidden="false" customHeight="false" outlineLevel="0" collapsed="false">
      <c r="A1014" s="0" t="s">
        <v>10011</v>
      </c>
      <c r="B1014" s="10" t="n">
        <v>15000000</v>
      </c>
      <c r="C1014" s="10" t="n">
        <v>31567134</v>
      </c>
    </row>
    <row r="1015" customFormat="false" ht="16" hidden="false" customHeight="false" outlineLevel="0" collapsed="false">
      <c r="A1015" s="0" t="s">
        <v>8505</v>
      </c>
      <c r="B1015" s="10" t="n">
        <v>22000000</v>
      </c>
      <c r="C1015" s="10" t="n">
        <v>30080225</v>
      </c>
    </row>
    <row r="1016" customFormat="false" ht="16" hidden="false" customHeight="false" outlineLevel="0" collapsed="false">
      <c r="A1016" s="0" t="s">
        <v>10080</v>
      </c>
      <c r="B1016" s="10" t="n">
        <v>17000000</v>
      </c>
      <c r="C1016" s="10" t="n">
        <v>35662731</v>
      </c>
    </row>
    <row r="1017" customFormat="false" ht="16" hidden="false" customHeight="false" outlineLevel="0" collapsed="false">
      <c r="A1017" s="0" t="s">
        <v>5122</v>
      </c>
      <c r="B1017" s="10" t="n">
        <v>7000000</v>
      </c>
      <c r="C1017" s="10" t="n">
        <v>11600</v>
      </c>
    </row>
    <row r="1018" customFormat="false" ht="16" hidden="false" customHeight="false" outlineLevel="0" collapsed="false">
      <c r="A1018" s="0" t="s">
        <v>102</v>
      </c>
      <c r="B1018" s="10" t="n">
        <v>15000000</v>
      </c>
      <c r="C1018" s="10" t="n">
        <v>12701880</v>
      </c>
    </row>
    <row r="1019" customFormat="false" ht="16" hidden="false" customHeight="false" outlineLevel="0" collapsed="false">
      <c r="A1019" s="0" t="s">
        <v>15598</v>
      </c>
    </row>
    <row r="1020" customFormat="false" ht="16" hidden="false" customHeight="false" outlineLevel="0" collapsed="false">
      <c r="A1020" s="0" t="s">
        <v>15599</v>
      </c>
      <c r="B1020" s="10" t="n">
        <v>119563</v>
      </c>
    </row>
    <row r="1021" customFormat="false" ht="16" hidden="false" customHeight="false" outlineLevel="0" collapsed="false">
      <c r="A1021" s="0" t="s">
        <v>6197</v>
      </c>
      <c r="B1021" s="10" t="n">
        <v>100000000</v>
      </c>
      <c r="C1021" s="10" t="n">
        <v>81562942</v>
      </c>
    </row>
    <row r="1022" customFormat="false" ht="16" hidden="false" customHeight="false" outlineLevel="0" collapsed="false">
      <c r="A1022" s="0" t="s">
        <v>6749</v>
      </c>
      <c r="B1022" s="10" t="n">
        <v>40000000</v>
      </c>
      <c r="C1022" s="10" t="n">
        <v>31847881</v>
      </c>
    </row>
    <row r="1023" customFormat="false" ht="16" hidden="false" customHeight="false" outlineLevel="0" collapsed="false">
      <c r="A1023" s="0" t="s">
        <v>5151</v>
      </c>
      <c r="B1023" s="10" t="n">
        <v>35000000</v>
      </c>
      <c r="C1023" s="10" t="n">
        <v>81159365</v>
      </c>
    </row>
    <row r="1024" customFormat="false" ht="16" hidden="false" customHeight="false" outlineLevel="0" collapsed="false">
      <c r="A1024" s="0" t="s">
        <v>10137</v>
      </c>
      <c r="B1024" s="10" t="n">
        <v>750000</v>
      </c>
      <c r="C1024" s="10" t="n">
        <v>15213</v>
      </c>
    </row>
    <row r="1025" customFormat="false" ht="16" hidden="false" customHeight="false" outlineLevel="0" collapsed="false">
      <c r="A1025" s="0" t="s">
        <v>15600</v>
      </c>
      <c r="B1025" s="10" t="n">
        <v>6777741</v>
      </c>
    </row>
    <row r="1026" customFormat="false" ht="16" hidden="false" customHeight="false" outlineLevel="0" collapsed="false">
      <c r="A1026" s="0" t="s">
        <v>6466</v>
      </c>
      <c r="B1026" s="10" t="n">
        <v>32000000</v>
      </c>
      <c r="C1026" s="10" t="n">
        <v>13303319</v>
      </c>
    </row>
    <row r="1027" customFormat="false" ht="16" hidden="false" customHeight="false" outlineLevel="0" collapsed="false">
      <c r="A1027" s="0" t="s">
        <v>10125</v>
      </c>
      <c r="B1027" s="10" t="n">
        <v>30000000</v>
      </c>
      <c r="C1027" s="10" t="n">
        <v>148734225</v>
      </c>
    </row>
    <row r="1028" customFormat="false" ht="16" hidden="false" customHeight="false" outlineLevel="0" collapsed="false">
      <c r="A1028" s="0" t="s">
        <v>8277</v>
      </c>
      <c r="B1028" s="10" t="n">
        <v>130000000</v>
      </c>
      <c r="C1028" s="10" t="n">
        <v>180202163</v>
      </c>
    </row>
    <row r="1029" customFormat="false" ht="16" hidden="false" customHeight="false" outlineLevel="0" collapsed="false">
      <c r="A1029" s="0" t="s">
        <v>15601</v>
      </c>
      <c r="B1029" s="10" t="n">
        <v>69562</v>
      </c>
    </row>
    <row r="1030" customFormat="false" ht="16" hidden="false" customHeight="false" outlineLevel="0" collapsed="false">
      <c r="A1030" s="0" t="s">
        <v>10293</v>
      </c>
      <c r="B1030" s="10" t="n">
        <v>12000000</v>
      </c>
      <c r="C1030" s="10" t="n">
        <v>13818</v>
      </c>
    </row>
    <row r="1031" customFormat="false" ht="16" hidden="false" customHeight="false" outlineLevel="0" collapsed="false">
      <c r="A1031" s="0" t="s">
        <v>10045</v>
      </c>
      <c r="B1031" s="10" t="n">
        <v>1000000</v>
      </c>
      <c r="C1031" s="10" t="n">
        <v>6387</v>
      </c>
    </row>
    <row r="1032" customFormat="false" ht="16" hidden="false" customHeight="false" outlineLevel="0" collapsed="false">
      <c r="A1032" s="0" t="s">
        <v>15602</v>
      </c>
    </row>
    <row r="1033" customFormat="false" ht="16" hidden="false" customHeight="false" outlineLevel="0" collapsed="false">
      <c r="A1033" s="0" t="s">
        <v>10214</v>
      </c>
      <c r="B1033" s="10" t="n">
        <v>26900000</v>
      </c>
      <c r="C1033" s="10" t="n">
        <v>10452</v>
      </c>
    </row>
    <row r="1034" customFormat="false" ht="16" hidden="false" customHeight="false" outlineLevel="0" collapsed="false">
      <c r="A1034" s="0" t="s">
        <v>10415</v>
      </c>
      <c r="B1034" s="10" t="n">
        <v>127000</v>
      </c>
      <c r="C1034" s="10" t="n">
        <v>268560</v>
      </c>
    </row>
    <row r="1035" customFormat="false" ht="16" hidden="false" customHeight="false" outlineLevel="0" collapsed="false">
      <c r="A1035" s="0" t="s">
        <v>2486</v>
      </c>
      <c r="B1035" s="10" t="n">
        <v>150000000</v>
      </c>
      <c r="C1035" s="10" t="n">
        <v>180010950</v>
      </c>
    </row>
    <row r="1036" customFormat="false" ht="16" hidden="false" customHeight="false" outlineLevel="0" collapsed="false">
      <c r="A1036" s="0" t="s">
        <v>6261</v>
      </c>
      <c r="B1036" s="10" t="n">
        <v>40000000</v>
      </c>
      <c r="C1036" s="10" t="n">
        <v>24827228</v>
      </c>
    </row>
    <row r="1037" customFormat="false" ht="16" hidden="false" customHeight="false" outlineLevel="0" collapsed="false">
      <c r="A1037" s="0" t="s">
        <v>6408</v>
      </c>
      <c r="B1037" s="10" t="n">
        <v>20000000</v>
      </c>
      <c r="C1037" s="10" t="n">
        <v>4752353</v>
      </c>
    </row>
    <row r="1038" customFormat="false" ht="16" hidden="false" customHeight="false" outlineLevel="0" collapsed="false">
      <c r="A1038" s="0" t="s">
        <v>4966</v>
      </c>
      <c r="B1038" s="10" t="n">
        <v>25000000</v>
      </c>
      <c r="C1038" s="10" t="n">
        <v>47642963</v>
      </c>
    </row>
    <row r="1039" customFormat="false" ht="16" hidden="false" customHeight="false" outlineLevel="0" collapsed="false">
      <c r="A1039" s="0" t="s">
        <v>5967</v>
      </c>
      <c r="B1039" s="10" t="n">
        <v>25000000</v>
      </c>
      <c r="C1039" s="10" t="n">
        <v>23580735</v>
      </c>
    </row>
    <row r="1040" customFormat="false" ht="16" hidden="false" customHeight="false" outlineLevel="0" collapsed="false">
      <c r="A1040" s="0" t="s">
        <v>11816</v>
      </c>
      <c r="B1040" s="10" t="n">
        <v>36000000</v>
      </c>
      <c r="C1040" s="10" t="n">
        <v>45060734</v>
      </c>
    </row>
    <row r="1041" customFormat="false" ht="16" hidden="false" customHeight="false" outlineLevel="0" collapsed="false">
      <c r="A1041" s="0" t="s">
        <v>15603</v>
      </c>
    </row>
    <row r="1042" customFormat="false" ht="16" hidden="false" customHeight="false" outlineLevel="0" collapsed="false">
      <c r="A1042" s="0" t="s">
        <v>15604</v>
      </c>
      <c r="B1042" s="10" t="n">
        <v>11777</v>
      </c>
    </row>
    <row r="1043" customFormat="false" ht="16" hidden="false" customHeight="false" outlineLevel="0" collapsed="false">
      <c r="A1043" s="0" t="s">
        <v>3285</v>
      </c>
      <c r="B1043" s="10" t="n">
        <v>135000000</v>
      </c>
      <c r="C1043" s="10" t="n">
        <v>187168425</v>
      </c>
    </row>
    <row r="1044" customFormat="false" ht="16" hidden="false" customHeight="false" outlineLevel="0" collapsed="false">
      <c r="A1044" s="0" t="s">
        <v>15605</v>
      </c>
      <c r="C1044" s="0" t="s">
        <v>15606</v>
      </c>
    </row>
    <row r="1045" customFormat="false" ht="16" hidden="false" customHeight="false" outlineLevel="0" collapsed="false">
      <c r="A1045" s="0" t="s">
        <v>15607</v>
      </c>
      <c r="B1045" s="10" t="n">
        <v>6141</v>
      </c>
    </row>
    <row r="1046" customFormat="false" ht="16" hidden="false" customHeight="false" outlineLevel="0" collapsed="false">
      <c r="A1046" s="0" t="s">
        <v>15608</v>
      </c>
    </row>
    <row r="1047" customFormat="false" ht="16" hidden="false" customHeight="false" outlineLevel="0" collapsed="false">
      <c r="A1047" s="0" t="s">
        <v>10676</v>
      </c>
      <c r="B1047" s="10" t="n">
        <v>30000000</v>
      </c>
      <c r="C1047" s="10" t="n">
        <v>15709385</v>
      </c>
    </row>
    <row r="1048" customFormat="false" ht="16" hidden="false" customHeight="false" outlineLevel="0" collapsed="false">
      <c r="A1048" s="0" t="s">
        <v>5134</v>
      </c>
      <c r="B1048" s="10" t="n">
        <v>8000000</v>
      </c>
      <c r="C1048" s="10" t="n">
        <v>25926543</v>
      </c>
    </row>
    <row r="1049" customFormat="false" ht="16" hidden="false" customHeight="false" outlineLevel="0" collapsed="false">
      <c r="A1049" s="0" t="s">
        <v>137</v>
      </c>
      <c r="B1049" s="10" t="n">
        <v>37000000</v>
      </c>
      <c r="C1049" s="10" t="n">
        <v>30105968</v>
      </c>
    </row>
    <row r="1050" customFormat="false" ht="16" hidden="false" customHeight="false" outlineLevel="0" collapsed="false">
      <c r="A1050" s="0" t="s">
        <v>10439</v>
      </c>
      <c r="B1050" s="10" t="n">
        <v>10000000</v>
      </c>
      <c r="C1050" s="10" t="n">
        <v>52597610</v>
      </c>
    </row>
    <row r="1051" customFormat="false" ht="16" hidden="false" customHeight="false" outlineLevel="0" collapsed="false">
      <c r="A1051" s="0" t="s">
        <v>10311</v>
      </c>
      <c r="B1051" s="10" t="n">
        <v>30000000</v>
      </c>
      <c r="C1051" s="10" t="n">
        <v>10955425</v>
      </c>
    </row>
    <row r="1052" customFormat="false" ht="16" hidden="false" customHeight="false" outlineLevel="0" collapsed="false">
      <c r="A1052" s="0" t="s">
        <v>4862</v>
      </c>
      <c r="B1052" s="10" t="n">
        <v>20000000</v>
      </c>
      <c r="C1052" s="10" t="n">
        <v>37442180</v>
      </c>
    </row>
    <row r="1053" customFormat="false" ht="16" hidden="false" customHeight="false" outlineLevel="0" collapsed="false">
      <c r="A1053" s="0" t="s">
        <v>10748</v>
      </c>
      <c r="B1053" s="10" t="n">
        <v>4000000</v>
      </c>
      <c r="C1053" s="10" t="n">
        <v>540183</v>
      </c>
    </row>
    <row r="1054" customFormat="false" ht="16" hidden="false" customHeight="false" outlineLevel="0" collapsed="false">
      <c r="A1054" s="0" t="s">
        <v>15609</v>
      </c>
    </row>
    <row r="1055" customFormat="false" ht="16" hidden="false" customHeight="false" outlineLevel="0" collapsed="false">
      <c r="A1055" s="0" t="s">
        <v>15610</v>
      </c>
      <c r="C1055" s="0" t="s">
        <v>15611</v>
      </c>
    </row>
    <row r="1056" customFormat="false" ht="16" hidden="false" customHeight="false" outlineLevel="0" collapsed="false">
      <c r="A1056" s="0" t="s">
        <v>10664</v>
      </c>
      <c r="B1056" s="10" t="n">
        <v>10000000</v>
      </c>
      <c r="C1056" s="10" t="n">
        <v>25775</v>
      </c>
    </row>
    <row r="1057" customFormat="false" ht="16" hidden="false" customHeight="false" outlineLevel="0" collapsed="false">
      <c r="A1057" s="0" t="s">
        <v>13059</v>
      </c>
      <c r="B1057" s="10" t="n">
        <v>47000000</v>
      </c>
      <c r="C1057" s="10" t="n">
        <v>3600</v>
      </c>
    </row>
    <row r="1058" customFormat="false" ht="16" hidden="false" customHeight="false" outlineLevel="0" collapsed="false">
      <c r="A1058" s="0" t="s">
        <v>6743</v>
      </c>
      <c r="B1058" s="10" t="n">
        <v>58000000</v>
      </c>
      <c r="C1058" s="10" t="n">
        <v>49876377</v>
      </c>
    </row>
    <row r="1059" customFormat="false" ht="16" hidden="false" customHeight="false" outlineLevel="0" collapsed="false">
      <c r="A1059" s="0" t="s">
        <v>15612</v>
      </c>
    </row>
    <row r="1060" customFormat="false" ht="16" hidden="false" customHeight="false" outlineLevel="0" collapsed="false">
      <c r="A1060" s="0" t="s">
        <v>15613</v>
      </c>
      <c r="B1060" s="10" t="n">
        <v>500000</v>
      </c>
    </row>
    <row r="1061" customFormat="false" ht="16" hidden="false" customHeight="false" outlineLevel="0" collapsed="false">
      <c r="A1061" s="0" t="s">
        <v>15614</v>
      </c>
      <c r="B1061" s="10" t="n">
        <v>37931869</v>
      </c>
    </row>
    <row r="1062" customFormat="false" ht="16" hidden="false" customHeight="false" outlineLevel="0" collapsed="false">
      <c r="A1062" s="0" t="s">
        <v>15615</v>
      </c>
    </row>
    <row r="1063" customFormat="false" ht="16" hidden="false" customHeight="false" outlineLevel="0" collapsed="false">
      <c r="A1063" s="0" t="s">
        <v>15616</v>
      </c>
      <c r="B1063" s="10" t="n">
        <v>200000000</v>
      </c>
    </row>
    <row r="1064" customFormat="false" ht="16" hidden="false" customHeight="false" outlineLevel="0" collapsed="false">
      <c r="A1064" s="0" t="s">
        <v>10699</v>
      </c>
      <c r="B1064" s="10" t="n">
        <v>25000000</v>
      </c>
      <c r="C1064" s="10" t="n">
        <v>1090947</v>
      </c>
    </row>
    <row r="1065" customFormat="false" ht="16" hidden="false" customHeight="false" outlineLevel="0" collapsed="false">
      <c r="A1065" s="0" t="s">
        <v>15617</v>
      </c>
      <c r="B1065" s="10" t="n">
        <v>488393</v>
      </c>
    </row>
    <row r="1066" customFormat="false" ht="16" hidden="false" customHeight="false" outlineLevel="0" collapsed="false">
      <c r="A1066" s="0" t="s">
        <v>4945</v>
      </c>
      <c r="B1066" s="10" t="n">
        <v>4000000</v>
      </c>
      <c r="C1066" s="10" t="n">
        <v>125120</v>
      </c>
    </row>
    <row r="1067" customFormat="false" ht="16" hidden="false" customHeight="false" outlineLevel="0" collapsed="false">
      <c r="A1067" s="0" t="s">
        <v>15618</v>
      </c>
    </row>
    <row r="1068" customFormat="false" ht="16" hidden="false" customHeight="false" outlineLevel="0" collapsed="false">
      <c r="A1068" s="0" t="s">
        <v>10232</v>
      </c>
      <c r="B1068" s="10" t="n">
        <v>5000000</v>
      </c>
      <c r="C1068" s="10" t="n">
        <v>55704</v>
      </c>
    </row>
    <row r="1069" customFormat="false" ht="16" hidden="false" customHeight="false" outlineLevel="0" collapsed="false">
      <c r="A1069" s="0" t="s">
        <v>5507</v>
      </c>
      <c r="B1069" s="10" t="n">
        <v>3900000</v>
      </c>
      <c r="C1069" s="10" t="n">
        <v>688529</v>
      </c>
    </row>
    <row r="1070" customFormat="false" ht="16" hidden="false" customHeight="false" outlineLevel="0" collapsed="false">
      <c r="A1070" s="0" t="s">
        <v>5070</v>
      </c>
      <c r="B1070" s="10" t="n">
        <v>85000000</v>
      </c>
      <c r="C1070" s="10" t="n">
        <v>80172128</v>
      </c>
    </row>
    <row r="1071" customFormat="false" ht="16" hidden="false" customHeight="false" outlineLevel="0" collapsed="false">
      <c r="A1071" s="0" t="s">
        <v>10095</v>
      </c>
      <c r="B1071" s="10" t="n">
        <v>1500000</v>
      </c>
      <c r="C1071" s="10" t="n">
        <v>173066</v>
      </c>
    </row>
    <row r="1072" customFormat="false" ht="16" hidden="false" customHeight="false" outlineLevel="0" collapsed="false">
      <c r="A1072" s="0" t="s">
        <v>10323</v>
      </c>
      <c r="B1072" s="10" t="n">
        <v>25000000</v>
      </c>
      <c r="C1072" s="10" t="n">
        <v>10911750</v>
      </c>
    </row>
    <row r="1073" customFormat="false" ht="16" hidden="false" customHeight="false" outlineLevel="0" collapsed="false">
      <c r="A1073" s="0" t="s">
        <v>10276</v>
      </c>
      <c r="B1073" s="10" t="n">
        <v>20000000</v>
      </c>
      <c r="C1073" s="10" t="n">
        <v>6563357</v>
      </c>
    </row>
    <row r="1074" customFormat="false" ht="16" hidden="false" customHeight="false" outlineLevel="0" collapsed="false">
      <c r="A1074" s="0" t="s">
        <v>15619</v>
      </c>
    </row>
    <row r="1075" customFormat="false" ht="16" hidden="false" customHeight="false" outlineLevel="0" collapsed="false">
      <c r="A1075" s="0" t="s">
        <v>15620</v>
      </c>
      <c r="B1075" s="10" t="n">
        <v>750000</v>
      </c>
    </row>
    <row r="1076" customFormat="false" ht="16" hidden="false" customHeight="false" outlineLevel="0" collapsed="false">
      <c r="A1076" s="0" t="s">
        <v>15621</v>
      </c>
      <c r="B1076" s="10" t="n">
        <v>42674040</v>
      </c>
    </row>
    <row r="1077" customFormat="false" ht="16" hidden="false" customHeight="false" outlineLevel="0" collapsed="false">
      <c r="A1077" s="0" t="s">
        <v>15622</v>
      </c>
      <c r="C1077" s="0" t="s">
        <v>15623</v>
      </c>
    </row>
    <row r="1078" customFormat="false" ht="16" hidden="false" customHeight="false" outlineLevel="0" collapsed="false">
      <c r="A1078" s="0" t="s">
        <v>10652</v>
      </c>
      <c r="B1078" s="10" t="n">
        <v>25000000</v>
      </c>
      <c r="C1078" s="10" t="n">
        <v>6820</v>
      </c>
    </row>
    <row r="1079" customFormat="false" ht="16" hidden="false" customHeight="false" outlineLevel="0" collapsed="false">
      <c r="A1079" s="0" t="s">
        <v>10090</v>
      </c>
      <c r="B1079" s="10" t="n">
        <v>20000000</v>
      </c>
      <c r="C1079" s="10" t="n">
        <v>19661987</v>
      </c>
    </row>
    <row r="1080" customFormat="false" ht="16" hidden="false" customHeight="false" outlineLevel="0" collapsed="false">
      <c r="A1080" s="0" t="s">
        <v>15624</v>
      </c>
      <c r="B1080" s="10" t="n">
        <v>1009065</v>
      </c>
    </row>
    <row r="1081" customFormat="false" ht="16" hidden="false" customHeight="false" outlineLevel="0" collapsed="false">
      <c r="A1081" s="0" t="s">
        <v>14675</v>
      </c>
      <c r="B1081" s="10" t="n">
        <v>46000000</v>
      </c>
      <c r="C1081" s="10" t="n">
        <v>7079191</v>
      </c>
    </row>
    <row r="1082" customFormat="false" ht="16" hidden="false" customHeight="false" outlineLevel="0" collapsed="false">
      <c r="A1082" s="0" t="s">
        <v>4900</v>
      </c>
      <c r="B1082" s="10" t="n">
        <v>1500000</v>
      </c>
      <c r="C1082" s="10" t="n">
        <v>3072</v>
      </c>
    </row>
    <row r="1083" customFormat="false" ht="16" hidden="false" customHeight="false" outlineLevel="0" collapsed="false">
      <c r="A1083" s="0" t="s">
        <v>15625</v>
      </c>
    </row>
    <row r="1084" customFormat="false" ht="16" hidden="false" customHeight="false" outlineLevel="0" collapsed="false">
      <c r="A1084" s="0" t="s">
        <v>15626</v>
      </c>
      <c r="B1084" s="10" t="n">
        <v>25000000</v>
      </c>
    </row>
    <row r="1085" customFormat="false" ht="16" hidden="false" customHeight="false" outlineLevel="0" collapsed="false">
      <c r="A1085" s="0" t="s">
        <v>15627</v>
      </c>
      <c r="B1085" s="10" t="n">
        <v>55389516</v>
      </c>
    </row>
    <row r="1086" customFormat="false" ht="16" hidden="false" customHeight="false" outlineLevel="0" collapsed="false">
      <c r="A1086" s="0" t="s">
        <v>2814</v>
      </c>
      <c r="B1086" s="10" t="n">
        <v>35000000</v>
      </c>
      <c r="C1086" s="10" t="n">
        <v>17596256</v>
      </c>
    </row>
    <row r="1087" customFormat="false" ht="16" hidden="false" customHeight="false" outlineLevel="0" collapsed="false">
      <c r="A1087" s="0" t="s">
        <v>15628</v>
      </c>
      <c r="B1087" s="10" t="n">
        <v>233637</v>
      </c>
    </row>
    <row r="1088" customFormat="false" ht="16" hidden="false" customHeight="false" outlineLevel="0" collapsed="false">
      <c r="A1088" s="0" t="s">
        <v>15629</v>
      </c>
    </row>
    <row r="1089" customFormat="false" ht="16" hidden="false" customHeight="false" outlineLevel="0" collapsed="false">
      <c r="A1089" s="0" t="s">
        <v>15630</v>
      </c>
      <c r="B1089" s="10" t="n">
        <v>2000000</v>
      </c>
    </row>
    <row r="1090" customFormat="false" ht="16" hidden="false" customHeight="false" outlineLevel="0" collapsed="false">
      <c r="A1090" s="0" t="s">
        <v>15631</v>
      </c>
      <c r="B1090" s="10" t="n">
        <v>7000000</v>
      </c>
    </row>
    <row r="1091" customFormat="false" ht="16" hidden="false" customHeight="false" outlineLevel="0" collapsed="false">
      <c r="A1091" s="0" t="s">
        <v>15632</v>
      </c>
      <c r="B1091" s="10" t="n">
        <v>49333</v>
      </c>
    </row>
    <row r="1092" customFormat="false" ht="16" hidden="false" customHeight="false" outlineLevel="0" collapsed="false">
      <c r="A1092" s="0" t="s">
        <v>15633</v>
      </c>
      <c r="B1092" s="10" t="n">
        <v>96314</v>
      </c>
    </row>
    <row r="1093" customFormat="false" ht="16" hidden="false" customHeight="false" outlineLevel="0" collapsed="false">
      <c r="A1093" s="0" t="s">
        <v>15634</v>
      </c>
      <c r="B1093" s="10" t="n">
        <v>224614</v>
      </c>
    </row>
    <row r="1094" customFormat="false" ht="16" hidden="false" customHeight="false" outlineLevel="0" collapsed="false">
      <c r="A1094" s="0" t="s">
        <v>15635</v>
      </c>
      <c r="B1094" s="10" t="n">
        <v>6223</v>
      </c>
    </row>
    <row r="1095" customFormat="false" ht="16" hidden="false" customHeight="false" outlineLevel="0" collapsed="false">
      <c r="A1095" s="0" t="s">
        <v>10481</v>
      </c>
      <c r="B1095" s="10" t="n">
        <v>75000000</v>
      </c>
      <c r="C1095" s="10" t="n">
        <v>134508551</v>
      </c>
    </row>
    <row r="1096" customFormat="false" ht="16" hidden="false" customHeight="false" outlineLevel="0" collapsed="false">
      <c r="A1096" s="0" t="s">
        <v>183</v>
      </c>
      <c r="B1096" s="10" t="n">
        <v>15000000</v>
      </c>
      <c r="C1096" s="10" t="n">
        <v>26161406</v>
      </c>
    </row>
    <row r="1097" customFormat="false" ht="16" hidden="false" customHeight="false" outlineLevel="0" collapsed="false">
      <c r="A1097" s="0" t="s">
        <v>2543</v>
      </c>
      <c r="B1097" s="10" t="n">
        <v>60000000</v>
      </c>
      <c r="C1097" s="10" t="n">
        <v>17303424</v>
      </c>
    </row>
    <row r="1098" customFormat="false" ht="16" hidden="false" customHeight="false" outlineLevel="0" collapsed="false">
      <c r="A1098" s="0" t="s">
        <v>15636</v>
      </c>
      <c r="C1098" s="0" t="s">
        <v>15637</v>
      </c>
    </row>
    <row r="1099" customFormat="false" ht="16" hidden="false" customHeight="false" outlineLevel="0" collapsed="false">
      <c r="A1099" s="0" t="s">
        <v>5054</v>
      </c>
      <c r="B1099" s="10" t="n">
        <v>35000000</v>
      </c>
      <c r="C1099" s="10" t="n">
        <v>42436517</v>
      </c>
    </row>
    <row r="1100" customFormat="false" ht="16" hidden="false" customHeight="false" outlineLevel="0" collapsed="false">
      <c r="A1100" s="0" t="s">
        <v>15638</v>
      </c>
    </row>
    <row r="1101" customFormat="false" ht="16" hidden="false" customHeight="false" outlineLevel="0" collapsed="false">
      <c r="A1101" s="0" t="s">
        <v>15639</v>
      </c>
    </row>
    <row r="1102" customFormat="false" ht="16" hidden="false" customHeight="false" outlineLevel="0" collapsed="false">
      <c r="A1102" s="0" t="s">
        <v>15640</v>
      </c>
      <c r="B1102" s="10" t="n">
        <v>900000</v>
      </c>
      <c r="C1102" s="10" t="n">
        <v>3731</v>
      </c>
    </row>
    <row r="1103" customFormat="false" ht="16" hidden="false" customHeight="false" outlineLevel="0" collapsed="false">
      <c r="A1103" s="0" t="s">
        <v>15641</v>
      </c>
      <c r="B1103" s="10" t="n">
        <v>5309</v>
      </c>
    </row>
    <row r="1104" customFormat="false" ht="16" hidden="false" customHeight="false" outlineLevel="0" collapsed="false">
      <c r="A1104" s="0" t="s">
        <v>15642</v>
      </c>
      <c r="B1104" s="10" t="n">
        <v>5912</v>
      </c>
    </row>
    <row r="1105" customFormat="false" ht="16" hidden="false" customHeight="false" outlineLevel="0" collapsed="false">
      <c r="A1105" s="0" t="s">
        <v>5282</v>
      </c>
      <c r="B1105" s="10" t="n">
        <v>15500000</v>
      </c>
      <c r="C1105" s="10" t="n">
        <v>23216709</v>
      </c>
    </row>
    <row r="1106" customFormat="false" ht="16" hidden="false" customHeight="false" outlineLevel="0" collapsed="false">
      <c r="A1106" s="0" t="s">
        <v>15643</v>
      </c>
      <c r="C1106" s="0" t="s">
        <v>15644</v>
      </c>
    </row>
    <row r="1107" customFormat="false" ht="16" hidden="false" customHeight="false" outlineLevel="0" collapsed="false">
      <c r="A1107" s="0" t="s">
        <v>15645</v>
      </c>
      <c r="B1107" s="10" t="n">
        <v>41711</v>
      </c>
    </row>
    <row r="1108" customFormat="false" ht="16" hidden="false" customHeight="false" outlineLevel="0" collapsed="false">
      <c r="A1108" s="0" t="s">
        <v>15646</v>
      </c>
      <c r="B1108" s="10" t="n">
        <v>31826</v>
      </c>
    </row>
    <row r="1109" customFormat="false" ht="16" hidden="false" customHeight="false" outlineLevel="0" collapsed="false">
      <c r="A1109" s="0" t="s">
        <v>10188</v>
      </c>
      <c r="B1109" s="10" t="n">
        <v>21000000</v>
      </c>
      <c r="C1109" s="10" t="n">
        <v>28563179</v>
      </c>
    </row>
    <row r="1110" customFormat="false" ht="16" hidden="false" customHeight="false" outlineLevel="0" collapsed="false">
      <c r="A1110" s="0" t="s">
        <v>2418</v>
      </c>
      <c r="B1110" s="10" t="n">
        <v>225000000</v>
      </c>
      <c r="C1110" s="10" t="n">
        <v>141621490</v>
      </c>
    </row>
    <row r="1111" customFormat="false" ht="16" hidden="false" customHeight="false" outlineLevel="0" collapsed="false">
      <c r="A1111" s="0" t="s">
        <v>5828</v>
      </c>
      <c r="B1111" s="10" t="n">
        <v>237000000</v>
      </c>
      <c r="C1111" s="10" t="n">
        <v>760507625</v>
      </c>
    </row>
    <row r="1112" customFormat="false" ht="16" hidden="false" customHeight="false" outlineLevel="0" collapsed="false">
      <c r="A1112" s="0" t="s">
        <v>15647</v>
      </c>
      <c r="B1112" s="10" t="n">
        <v>3911</v>
      </c>
    </row>
    <row r="1113" customFormat="false" ht="16" hidden="false" customHeight="false" outlineLevel="0" collapsed="false">
      <c r="A1113" s="0" t="s">
        <v>15648</v>
      </c>
      <c r="B1113" s="10" t="n">
        <v>28200</v>
      </c>
    </row>
    <row r="1114" customFormat="false" ht="16" hidden="false" customHeight="false" outlineLevel="0" collapsed="false">
      <c r="A1114" s="0" t="s">
        <v>14879</v>
      </c>
      <c r="B1114" s="10" t="n">
        <v>2500000</v>
      </c>
      <c r="C1114" s="10" t="n">
        <v>101299</v>
      </c>
    </row>
    <row r="1115" customFormat="false" ht="16" hidden="false" customHeight="false" outlineLevel="0" collapsed="false">
      <c r="A1115" s="0" t="s">
        <v>10868</v>
      </c>
      <c r="B1115" s="10" t="n">
        <v>19000000</v>
      </c>
      <c r="C1115" s="10" t="n">
        <v>65002019</v>
      </c>
    </row>
    <row r="1116" customFormat="false" ht="16" hidden="false" customHeight="false" outlineLevel="0" collapsed="false">
      <c r="A1116" s="0" t="s">
        <v>11677</v>
      </c>
      <c r="B1116" s="10" t="n">
        <v>30000000</v>
      </c>
      <c r="C1116" s="10" t="n">
        <v>32367005</v>
      </c>
    </row>
    <row r="1117" customFormat="false" ht="16" hidden="false" customHeight="false" outlineLevel="0" collapsed="false">
      <c r="A1117" s="0" t="s">
        <v>10194</v>
      </c>
      <c r="B1117" s="10" t="n">
        <v>15000000</v>
      </c>
      <c r="C1117" s="10" t="n">
        <v>18352454</v>
      </c>
    </row>
    <row r="1118" customFormat="false" ht="16" hidden="false" customHeight="false" outlineLevel="0" collapsed="false">
      <c r="A1118" s="0" t="s">
        <v>10641</v>
      </c>
      <c r="B1118" s="10" t="n">
        <v>70000000</v>
      </c>
      <c r="C1118" s="10" t="n">
        <v>39394666</v>
      </c>
    </row>
    <row r="1119" customFormat="false" ht="16" hidden="false" customHeight="false" outlineLevel="0" collapsed="false">
      <c r="A1119" s="0" t="s">
        <v>10779</v>
      </c>
      <c r="B1119" s="10" t="n">
        <v>5000000</v>
      </c>
      <c r="C1119" s="10" t="n">
        <v>67152</v>
      </c>
    </row>
    <row r="1120" customFormat="false" ht="16" hidden="false" customHeight="false" outlineLevel="0" collapsed="false">
      <c r="A1120" s="0" t="s">
        <v>10972</v>
      </c>
      <c r="B1120" s="10" t="n">
        <v>5000000</v>
      </c>
      <c r="C1120" s="10" t="n">
        <v>296441</v>
      </c>
    </row>
    <row r="1121" customFormat="false" ht="16" hidden="false" customHeight="false" outlineLevel="0" collapsed="false">
      <c r="A1121" s="0" t="s">
        <v>5563</v>
      </c>
      <c r="B1121" s="10" t="n">
        <v>3000000</v>
      </c>
      <c r="C1121" s="10" t="n">
        <v>10060</v>
      </c>
    </row>
    <row r="1122" customFormat="false" ht="16" hidden="false" customHeight="false" outlineLevel="0" collapsed="false">
      <c r="A1122" s="0" t="s">
        <v>4933</v>
      </c>
      <c r="B1122" s="10" t="n">
        <v>85000000</v>
      </c>
      <c r="C1122" s="10" t="n">
        <v>120059556</v>
      </c>
    </row>
    <row r="1123" customFormat="false" ht="16" hidden="false" customHeight="false" outlineLevel="0" collapsed="false">
      <c r="A1123" s="0" t="s">
        <v>10102</v>
      </c>
      <c r="B1123" s="10" t="n">
        <v>4500000</v>
      </c>
      <c r="C1123" s="10" t="n">
        <v>44064</v>
      </c>
    </row>
    <row r="1124" customFormat="false" ht="16" hidden="false" customHeight="false" outlineLevel="0" collapsed="false">
      <c r="A1124" s="0" t="s">
        <v>12872</v>
      </c>
      <c r="B1124" s="10" t="n">
        <v>2500000</v>
      </c>
      <c r="C1124" s="10" t="n">
        <v>656</v>
      </c>
    </row>
    <row r="1125" customFormat="false" ht="16" hidden="false" customHeight="false" outlineLevel="0" collapsed="false">
      <c r="A1125" s="0" t="s">
        <v>6806</v>
      </c>
      <c r="B1125" s="10" t="n">
        <v>40000000</v>
      </c>
      <c r="C1125" s="10" t="n">
        <v>18438149</v>
      </c>
    </row>
    <row r="1126" customFormat="false" ht="16" hidden="false" customHeight="false" outlineLevel="0" collapsed="false">
      <c r="A1126" s="0" t="s">
        <v>11215</v>
      </c>
      <c r="B1126" s="10" t="n">
        <v>26000000</v>
      </c>
      <c r="C1126" s="10" t="n">
        <v>28501651</v>
      </c>
    </row>
    <row r="1127" customFormat="false" ht="16" hidden="false" customHeight="false" outlineLevel="0" collapsed="false">
      <c r="A1127" s="0" t="s">
        <v>4978</v>
      </c>
      <c r="B1127" s="10" t="n">
        <v>10000000</v>
      </c>
      <c r="C1127" s="10" t="n">
        <v>866778</v>
      </c>
    </row>
    <row r="1128" customFormat="false" ht="16" hidden="false" customHeight="false" outlineLevel="0" collapsed="false">
      <c r="A1128" s="0" t="s">
        <v>15649</v>
      </c>
      <c r="C1128" s="0" t="s">
        <v>15650</v>
      </c>
    </row>
    <row r="1129" customFormat="false" ht="16" hidden="false" customHeight="false" outlineLevel="0" collapsed="false">
      <c r="A1129" s="0" t="s">
        <v>10208</v>
      </c>
      <c r="B1129" s="10" t="n">
        <v>100000000</v>
      </c>
      <c r="C1129" s="10" t="n">
        <v>130164645</v>
      </c>
    </row>
    <row r="1130" customFormat="false" ht="16" hidden="false" customHeight="false" outlineLevel="0" collapsed="false">
      <c r="A1130" s="0" t="s">
        <v>15651</v>
      </c>
      <c r="B1130" s="10" t="n">
        <v>1000000</v>
      </c>
    </row>
    <row r="1131" customFormat="false" ht="16" hidden="false" customHeight="false" outlineLevel="0" collapsed="false">
      <c r="A1131" s="0" t="s">
        <v>15652</v>
      </c>
      <c r="C1131" s="0" t="s">
        <v>15653</v>
      </c>
    </row>
    <row r="1132" customFormat="false" ht="16" hidden="false" customHeight="false" outlineLevel="0" collapsed="false">
      <c r="A1132" s="0" t="s">
        <v>15654</v>
      </c>
      <c r="C1132" s="0" t="s">
        <v>15655</v>
      </c>
    </row>
    <row r="1133" customFormat="false" ht="16" hidden="false" customHeight="false" outlineLevel="0" collapsed="false">
      <c r="A1133" s="0" t="s">
        <v>3272</v>
      </c>
      <c r="B1133" s="10" t="n">
        <v>40000000</v>
      </c>
      <c r="C1133" s="10" t="n">
        <v>57012977</v>
      </c>
    </row>
    <row r="1134" customFormat="false" ht="16" hidden="false" customHeight="false" outlineLevel="0" collapsed="false">
      <c r="A1134" s="0" t="s">
        <v>4971</v>
      </c>
      <c r="B1134" s="10" t="n">
        <v>3600000</v>
      </c>
      <c r="C1134" s="10" t="n">
        <v>79436</v>
      </c>
    </row>
    <row r="1135" customFormat="false" ht="16" hidden="false" customHeight="false" outlineLevel="0" collapsed="false">
      <c r="A1135" s="0" t="s">
        <v>2439</v>
      </c>
      <c r="B1135" s="10" t="n">
        <v>60000000</v>
      </c>
      <c r="C1135" s="10" t="n">
        <v>11802056</v>
      </c>
    </row>
    <row r="1136" customFormat="false" ht="16" hidden="false" customHeight="false" outlineLevel="0" collapsed="false">
      <c r="A1136" s="0" t="s">
        <v>10113</v>
      </c>
      <c r="B1136" s="10" t="n">
        <v>2000000</v>
      </c>
      <c r="C1136" s="10" t="n">
        <v>13800</v>
      </c>
    </row>
    <row r="1137" customFormat="false" ht="16" hidden="false" customHeight="false" outlineLevel="0" collapsed="false">
      <c r="A1137" s="0" t="s">
        <v>12056</v>
      </c>
      <c r="B1137" s="10" t="n">
        <v>20000000</v>
      </c>
      <c r="C1137" s="10" t="n">
        <v>14008193</v>
      </c>
    </row>
    <row r="1138" customFormat="false" ht="16" hidden="false" customHeight="false" outlineLevel="0" collapsed="false">
      <c r="A1138" s="0" t="s">
        <v>15656</v>
      </c>
      <c r="B1138" s="10" t="n">
        <v>1000000</v>
      </c>
    </row>
    <row r="1139" customFormat="false" ht="16" hidden="false" customHeight="false" outlineLevel="0" collapsed="false">
      <c r="A1139" s="0" t="s">
        <v>5059</v>
      </c>
      <c r="B1139" s="10" t="n">
        <v>70000000</v>
      </c>
      <c r="C1139" s="10" t="n">
        <v>70231041</v>
      </c>
    </row>
    <row r="1140" customFormat="false" ht="16" hidden="false" customHeight="false" outlineLevel="0" collapsed="false">
      <c r="A1140" s="0" t="s">
        <v>7001</v>
      </c>
      <c r="B1140" s="10" t="n">
        <v>4000000</v>
      </c>
      <c r="C1140" s="10" t="n">
        <v>2601847</v>
      </c>
    </row>
    <row r="1141" customFormat="false" ht="16" hidden="false" customHeight="false" outlineLevel="0" collapsed="false">
      <c r="A1141" s="0" t="s">
        <v>10409</v>
      </c>
      <c r="B1141" s="10" t="n">
        <v>4000000</v>
      </c>
      <c r="C1141" s="10" t="n">
        <v>15979</v>
      </c>
    </row>
    <row r="1142" customFormat="false" ht="16" hidden="false" customHeight="false" outlineLevel="0" collapsed="false">
      <c r="A1142" s="0" t="s">
        <v>7357</v>
      </c>
      <c r="B1142" s="10" t="n">
        <v>225000000</v>
      </c>
      <c r="C1142" s="10" t="n">
        <v>291045518</v>
      </c>
    </row>
    <row r="1143" customFormat="false" ht="16" hidden="false" customHeight="false" outlineLevel="0" collapsed="false">
      <c r="A1143" s="0" t="s">
        <v>10469</v>
      </c>
      <c r="B1143" s="10" t="n">
        <v>8000000</v>
      </c>
      <c r="C1143" s="10" t="n">
        <v>10958</v>
      </c>
    </row>
    <row r="1144" customFormat="false" ht="16" hidden="false" customHeight="false" outlineLevel="0" collapsed="false">
      <c r="A1144" s="0" t="s">
        <v>15657</v>
      </c>
      <c r="B1144" s="10" t="n">
        <v>82369</v>
      </c>
    </row>
    <row r="1145" customFormat="false" ht="16" hidden="false" customHeight="false" outlineLevel="0" collapsed="false">
      <c r="A1145" s="0" t="s">
        <v>15658</v>
      </c>
    </row>
    <row r="1146" customFormat="false" ht="16" hidden="false" customHeight="false" outlineLevel="0" collapsed="false">
      <c r="A1146" s="0" t="s">
        <v>15659</v>
      </c>
      <c r="B1146" s="10" t="n">
        <v>1500000</v>
      </c>
    </row>
    <row r="1147" customFormat="false" ht="16" hidden="false" customHeight="false" outlineLevel="0" collapsed="false">
      <c r="A1147" s="0" t="s">
        <v>10161</v>
      </c>
      <c r="B1147" s="10" t="n">
        <v>8000000</v>
      </c>
      <c r="C1147" s="10" t="n">
        <v>3054430</v>
      </c>
    </row>
    <row r="1148" customFormat="false" ht="16" hidden="false" customHeight="false" outlineLevel="0" collapsed="false">
      <c r="A1148" s="0" t="s">
        <v>15660</v>
      </c>
      <c r="C1148" s="0" t="s">
        <v>15661</v>
      </c>
    </row>
    <row r="1149" customFormat="false" ht="16" hidden="false" customHeight="false" outlineLevel="0" collapsed="false">
      <c r="A1149" s="0" t="s">
        <v>4893</v>
      </c>
      <c r="B1149" s="10" t="n">
        <v>14000000</v>
      </c>
      <c r="C1149" s="10" t="n">
        <v>61356221</v>
      </c>
    </row>
    <row r="1150" customFormat="false" ht="16" hidden="false" customHeight="false" outlineLevel="0" collapsed="false">
      <c r="A1150" s="0" t="s">
        <v>15662</v>
      </c>
      <c r="B1150" s="10" t="n">
        <v>75795</v>
      </c>
    </row>
    <row r="1151" customFormat="false" ht="16" hidden="false" customHeight="false" outlineLevel="0" collapsed="false">
      <c r="A1151" s="0" t="s">
        <v>2620</v>
      </c>
      <c r="B1151" s="10" t="n">
        <v>45000000</v>
      </c>
      <c r="C1151" s="10" t="n">
        <v>25200412</v>
      </c>
    </row>
    <row r="1152" customFormat="false" ht="16" hidden="false" customHeight="false" outlineLevel="0" collapsed="false">
      <c r="A1152" s="0" t="s">
        <v>15663</v>
      </c>
      <c r="B1152" s="10" t="n">
        <v>105033</v>
      </c>
    </row>
    <row r="1153" customFormat="false" ht="16" hidden="false" customHeight="false" outlineLevel="0" collapsed="false">
      <c r="A1153" s="0" t="s">
        <v>12020</v>
      </c>
      <c r="B1153" s="10" t="n">
        <v>15000000</v>
      </c>
      <c r="C1153" s="10" t="n">
        <v>35060689</v>
      </c>
    </row>
    <row r="1154" customFormat="false" ht="16" hidden="false" customHeight="false" outlineLevel="0" collapsed="false">
      <c r="A1154" s="0" t="s">
        <v>5815</v>
      </c>
      <c r="B1154" s="10" t="n">
        <v>21000000</v>
      </c>
      <c r="C1154" s="10" t="n">
        <v>8855646</v>
      </c>
    </row>
    <row r="1155" customFormat="false" ht="16" hidden="false" customHeight="false" outlineLevel="0" collapsed="false">
      <c r="A1155" s="0" t="s">
        <v>5175</v>
      </c>
      <c r="B1155" s="10" t="n">
        <v>20000000</v>
      </c>
      <c r="C1155" s="10" t="n">
        <v>1200234</v>
      </c>
    </row>
    <row r="1156" customFormat="false" ht="16" hidden="false" customHeight="false" outlineLevel="0" collapsed="false">
      <c r="A1156" s="0" t="s">
        <v>168</v>
      </c>
      <c r="B1156" s="10" t="n">
        <v>105000000</v>
      </c>
      <c r="C1156" s="10" t="n">
        <v>104400899</v>
      </c>
    </row>
    <row r="1157" customFormat="false" ht="16" hidden="false" customHeight="false" outlineLevel="0" collapsed="false">
      <c r="A1157" s="0" t="s">
        <v>1940</v>
      </c>
      <c r="B1157" s="10" t="n">
        <v>5000000</v>
      </c>
      <c r="C1157" s="10" t="n">
        <v>5565</v>
      </c>
    </row>
    <row r="1158" customFormat="false" ht="16" hidden="false" customHeight="false" outlineLevel="0" collapsed="false">
      <c r="A1158" s="0" t="s">
        <v>2594</v>
      </c>
      <c r="B1158" s="10" t="n">
        <v>55000000</v>
      </c>
      <c r="C1158" s="10" t="n">
        <v>16088610</v>
      </c>
    </row>
    <row r="1159" customFormat="false" ht="16" hidden="false" customHeight="false" outlineLevel="0" collapsed="false">
      <c r="A1159" s="0" t="s">
        <v>15664</v>
      </c>
      <c r="B1159" s="10" t="n">
        <v>347578</v>
      </c>
    </row>
    <row r="1160" customFormat="false" ht="16" hidden="false" customHeight="false" outlineLevel="0" collapsed="false">
      <c r="A1160" s="0" t="s">
        <v>11345</v>
      </c>
      <c r="B1160" s="10" t="n">
        <v>150000000</v>
      </c>
      <c r="C1160" s="10" t="n">
        <v>61979680</v>
      </c>
    </row>
    <row r="1161" customFormat="false" ht="16" hidden="false" customHeight="false" outlineLevel="0" collapsed="false">
      <c r="A1161" s="0" t="s">
        <v>15665</v>
      </c>
      <c r="B1161" s="10" t="n">
        <v>281468</v>
      </c>
    </row>
    <row r="1162" customFormat="false" ht="16" hidden="false" customHeight="false" outlineLevel="0" collapsed="false">
      <c r="A1162" s="0" t="s">
        <v>15666</v>
      </c>
      <c r="B1162" s="10" t="n">
        <v>122094</v>
      </c>
    </row>
    <row r="1163" customFormat="false" ht="16" hidden="false" customHeight="false" outlineLevel="0" collapsed="false">
      <c r="A1163" s="0" t="s">
        <v>10244</v>
      </c>
      <c r="B1163" s="10" t="n">
        <v>30000000</v>
      </c>
      <c r="C1163" s="10" t="n">
        <v>50927067</v>
      </c>
    </row>
    <row r="1164" customFormat="false" ht="16" hidden="false" customHeight="false" outlineLevel="0" collapsed="false">
      <c r="A1164" s="0" t="s">
        <v>10108</v>
      </c>
      <c r="B1164" s="10" t="n">
        <v>5000000</v>
      </c>
      <c r="C1164" s="10" t="n">
        <v>14547</v>
      </c>
    </row>
    <row r="1165" customFormat="false" ht="16" hidden="false" customHeight="false" outlineLevel="0" collapsed="false">
      <c r="A1165" s="0" t="s">
        <v>10552</v>
      </c>
      <c r="B1165" s="10" t="n">
        <v>2000000</v>
      </c>
      <c r="C1165" s="10" t="n">
        <v>4958</v>
      </c>
    </row>
    <row r="1166" customFormat="false" ht="16" hidden="false" customHeight="false" outlineLevel="0" collapsed="false">
      <c r="A1166" s="0" t="s">
        <v>2531</v>
      </c>
      <c r="B1166" s="10" t="n">
        <v>35000000</v>
      </c>
      <c r="C1166" s="10" t="n">
        <v>73034460</v>
      </c>
    </row>
    <row r="1167" customFormat="false" ht="16" hidden="false" customHeight="false" outlineLevel="0" collapsed="false">
      <c r="A1167" s="0" t="s">
        <v>5048</v>
      </c>
      <c r="B1167" s="10" t="n">
        <v>10000000</v>
      </c>
      <c r="C1167" s="10" t="n">
        <v>7563670</v>
      </c>
    </row>
    <row r="1168" customFormat="false" ht="16" hidden="false" customHeight="false" outlineLevel="0" collapsed="false">
      <c r="A1168" s="0" t="s">
        <v>10730</v>
      </c>
      <c r="B1168" s="10" t="n">
        <v>300000000</v>
      </c>
      <c r="C1168" s="10" t="n">
        <v>102055</v>
      </c>
    </row>
    <row r="1169" customFormat="false" ht="16" hidden="false" customHeight="false" outlineLevel="0" collapsed="false">
      <c r="A1169" s="0" t="s">
        <v>3519</v>
      </c>
      <c r="B1169" s="10" t="n">
        <v>60000000</v>
      </c>
      <c r="C1169" s="10" t="n">
        <v>50837305</v>
      </c>
    </row>
    <row r="1170" customFormat="false" ht="16" hidden="false" customHeight="false" outlineLevel="0" collapsed="false">
      <c r="A1170" s="0" t="s">
        <v>15667</v>
      </c>
      <c r="B1170" s="10" t="n">
        <v>371446</v>
      </c>
    </row>
    <row r="1171" customFormat="false" ht="16" hidden="false" customHeight="false" outlineLevel="0" collapsed="false">
      <c r="A1171" s="0" t="s">
        <v>15668</v>
      </c>
      <c r="B1171" s="10" t="n">
        <v>3866794</v>
      </c>
    </row>
    <row r="1172" customFormat="false" ht="16" hidden="false" customHeight="false" outlineLevel="0" collapsed="false">
      <c r="A1172" s="0" t="s">
        <v>15669</v>
      </c>
    </row>
    <row r="1173" customFormat="false" ht="16" hidden="false" customHeight="false" outlineLevel="0" collapsed="false">
      <c r="A1173" s="0" t="s">
        <v>15670</v>
      </c>
      <c r="B1173" s="10" t="n">
        <v>59108</v>
      </c>
    </row>
    <row r="1174" customFormat="false" ht="16" hidden="false" customHeight="false" outlineLevel="0" collapsed="false">
      <c r="A1174" s="0" t="s">
        <v>15671</v>
      </c>
      <c r="B1174" s="10" t="n">
        <v>27935</v>
      </c>
    </row>
    <row r="1175" customFormat="false" ht="16" hidden="false" customHeight="false" outlineLevel="0" collapsed="false">
      <c r="A1175" s="0" t="s">
        <v>7247</v>
      </c>
      <c r="B1175" s="10" t="n">
        <v>30000000</v>
      </c>
      <c r="C1175" s="10" t="n">
        <v>22525921</v>
      </c>
    </row>
    <row r="1176" customFormat="false" ht="16" hidden="false" customHeight="false" outlineLevel="0" collapsed="false">
      <c r="A1176" s="0" t="s">
        <v>15672</v>
      </c>
    </row>
    <row r="1177" customFormat="false" ht="16" hidden="false" customHeight="false" outlineLevel="0" collapsed="false">
      <c r="A1177" s="0" t="s">
        <v>10921</v>
      </c>
      <c r="B1177" s="10" t="n">
        <v>1100000</v>
      </c>
      <c r="C1177" s="10" t="n">
        <v>350801</v>
      </c>
    </row>
    <row r="1178" customFormat="false" ht="16" hidden="false" customHeight="false" outlineLevel="0" collapsed="false">
      <c r="A1178" s="0" t="s">
        <v>15673</v>
      </c>
      <c r="B1178" s="10" t="n">
        <v>330533</v>
      </c>
    </row>
    <row r="1179" customFormat="false" ht="16" hidden="false" customHeight="false" outlineLevel="0" collapsed="false">
      <c r="A1179" s="0" t="s">
        <v>10530</v>
      </c>
      <c r="B1179" s="10" t="n">
        <v>35000000</v>
      </c>
      <c r="C1179" s="10" t="n">
        <v>30691439</v>
      </c>
    </row>
    <row r="1180" customFormat="false" ht="16" hidden="false" customHeight="false" outlineLevel="0" collapsed="false">
      <c r="A1180" s="0" t="s">
        <v>11227</v>
      </c>
      <c r="B1180" s="10" t="n">
        <v>6500000</v>
      </c>
      <c r="C1180" s="10" t="n">
        <v>66637</v>
      </c>
    </row>
    <row r="1181" customFormat="false" ht="16" hidden="false" customHeight="false" outlineLevel="0" collapsed="false">
      <c r="A1181" s="0" t="s">
        <v>7179</v>
      </c>
      <c r="B1181" s="10" t="n">
        <v>60000000</v>
      </c>
      <c r="C1181" s="10" t="n">
        <v>80070736</v>
      </c>
    </row>
    <row r="1182" customFormat="false" ht="16" hidden="false" customHeight="false" outlineLevel="0" collapsed="false">
      <c r="A1182" s="0" t="s">
        <v>7403</v>
      </c>
      <c r="B1182" s="10" t="n">
        <v>130000000</v>
      </c>
      <c r="C1182" s="10" t="n">
        <v>33618855</v>
      </c>
    </row>
    <row r="1183" customFormat="false" ht="16" hidden="false" customHeight="false" outlineLevel="0" collapsed="false">
      <c r="A1183" s="0" t="s">
        <v>15674</v>
      </c>
      <c r="B1183" s="10" t="n">
        <v>2610719</v>
      </c>
    </row>
    <row r="1184" customFormat="false" ht="16" hidden="false" customHeight="false" outlineLevel="0" collapsed="false">
      <c r="A1184" s="0" t="s">
        <v>15675</v>
      </c>
      <c r="B1184" s="10" t="n">
        <v>52107</v>
      </c>
    </row>
    <row r="1185" customFormat="false" ht="16" hidden="false" customHeight="false" outlineLevel="0" collapsed="false">
      <c r="A1185" s="0" t="s">
        <v>15676</v>
      </c>
    </row>
    <row r="1186" customFormat="false" ht="16" hidden="false" customHeight="false" outlineLevel="0" collapsed="false">
      <c r="A1186" s="0" t="s">
        <v>10120</v>
      </c>
      <c r="B1186" s="10" t="n">
        <v>20000000</v>
      </c>
      <c r="C1186" s="10" t="n">
        <v>18882880</v>
      </c>
    </row>
    <row r="1187" customFormat="false" ht="16" hidden="false" customHeight="false" outlineLevel="0" collapsed="false">
      <c r="A1187" s="0" t="s">
        <v>14873</v>
      </c>
      <c r="B1187" s="10" t="n">
        <v>2500000</v>
      </c>
      <c r="C1187" s="10" t="n">
        <v>62707</v>
      </c>
    </row>
    <row r="1188" customFormat="false" ht="16" hidden="false" customHeight="false" outlineLevel="0" collapsed="false">
      <c r="A1188" s="0" t="s">
        <v>5477</v>
      </c>
      <c r="B1188" s="10" t="n">
        <v>8000000</v>
      </c>
      <c r="C1188" s="10" t="n">
        <v>10572742</v>
      </c>
    </row>
    <row r="1189" customFormat="false" ht="16" hidden="false" customHeight="false" outlineLevel="0" collapsed="false">
      <c r="A1189" s="0" t="s">
        <v>15677</v>
      </c>
      <c r="C1189" s="0" t="s">
        <v>15678</v>
      </c>
    </row>
    <row r="1190" customFormat="false" ht="16" hidden="false" customHeight="false" outlineLevel="0" collapsed="false">
      <c r="A1190" s="0" t="s">
        <v>7286</v>
      </c>
      <c r="B1190" s="10" t="n">
        <v>20000000</v>
      </c>
      <c r="C1190" s="10" t="n">
        <v>32015787</v>
      </c>
    </row>
    <row r="1191" customFormat="false" ht="16" hidden="false" customHeight="false" outlineLevel="0" collapsed="false">
      <c r="A1191" s="0" t="s">
        <v>15679</v>
      </c>
      <c r="C1191" s="0" t="s">
        <v>15680</v>
      </c>
    </row>
    <row r="1192" customFormat="false" ht="16" hidden="false" customHeight="false" outlineLevel="0" collapsed="false">
      <c r="A1192" s="0" t="s">
        <v>15681</v>
      </c>
      <c r="B1192" s="10" t="n">
        <v>40677</v>
      </c>
    </row>
    <row r="1193" customFormat="false" ht="16" hidden="false" customHeight="false" outlineLevel="0" collapsed="false">
      <c r="A1193" s="0" t="s">
        <v>15682</v>
      </c>
      <c r="B1193" s="10" t="n">
        <v>12589108</v>
      </c>
    </row>
    <row r="1194" customFormat="false" ht="16" hidden="false" customHeight="false" outlineLevel="0" collapsed="false">
      <c r="A1194" s="0" t="s">
        <v>15683</v>
      </c>
      <c r="B1194" s="10" t="n">
        <v>900000</v>
      </c>
    </row>
    <row r="1195" customFormat="false" ht="16" hidden="false" customHeight="false" outlineLevel="0" collapsed="false">
      <c r="A1195" s="0" t="s">
        <v>5576</v>
      </c>
      <c r="B1195" s="10" t="n">
        <v>150000000</v>
      </c>
      <c r="C1195" s="10" t="n">
        <v>257730019</v>
      </c>
    </row>
    <row r="1196" customFormat="false" ht="16" hidden="false" customHeight="false" outlineLevel="0" collapsed="false">
      <c r="A1196" s="0" t="s">
        <v>15684</v>
      </c>
      <c r="B1196" s="10" t="n">
        <v>4472823</v>
      </c>
    </row>
    <row r="1197" customFormat="false" ht="16" hidden="false" customHeight="false" outlineLevel="0" collapsed="false">
      <c r="A1197" s="0" t="s">
        <v>5088</v>
      </c>
      <c r="B1197" s="10" t="n">
        <v>20000000</v>
      </c>
      <c r="C1197" s="10" t="n">
        <v>11169531</v>
      </c>
    </row>
    <row r="1198" customFormat="false" ht="16" hidden="false" customHeight="false" outlineLevel="0" collapsed="false">
      <c r="A1198" s="0" t="s">
        <v>10377</v>
      </c>
      <c r="B1198" s="10" t="n">
        <v>30000000</v>
      </c>
      <c r="C1198" s="10" t="n">
        <v>63172463</v>
      </c>
    </row>
    <row r="1199" customFormat="false" ht="16" hidden="false" customHeight="false" outlineLevel="0" collapsed="false">
      <c r="A1199" s="0" t="s">
        <v>5227</v>
      </c>
      <c r="B1199" s="10" t="n">
        <v>150000000</v>
      </c>
      <c r="C1199" s="10" t="n">
        <v>134518390</v>
      </c>
    </row>
    <row r="1200" customFormat="false" ht="16" hidden="false" customHeight="false" outlineLevel="0" collapsed="false">
      <c r="A1200" s="0" t="s">
        <v>15685</v>
      </c>
      <c r="B1200" s="10" t="n">
        <v>62408</v>
      </c>
    </row>
    <row r="1201" customFormat="false" ht="16" hidden="false" customHeight="false" outlineLevel="0" collapsed="false">
      <c r="A1201" s="0" t="s">
        <v>10397</v>
      </c>
      <c r="B1201" s="10" t="n">
        <v>25000000</v>
      </c>
      <c r="C1201" s="10" t="n">
        <v>4597760</v>
      </c>
    </row>
    <row r="1202" customFormat="false" ht="16" hidden="false" customHeight="false" outlineLevel="0" collapsed="false">
      <c r="A1202" s="0" t="s">
        <v>10571</v>
      </c>
      <c r="B1202" s="10" t="n">
        <v>15000000</v>
      </c>
      <c r="C1202" s="10" t="n">
        <v>2203641</v>
      </c>
    </row>
    <row r="1203" customFormat="false" ht="16" hidden="false" customHeight="false" outlineLevel="0" collapsed="false">
      <c r="A1203" s="0" t="s">
        <v>10624</v>
      </c>
      <c r="B1203" s="10" t="n">
        <v>20000000</v>
      </c>
      <c r="C1203" s="10" t="n">
        <v>20207003</v>
      </c>
    </row>
    <row r="1204" customFormat="false" ht="16" hidden="false" customHeight="false" outlineLevel="0" collapsed="false">
      <c r="A1204" s="0" t="s">
        <v>5949</v>
      </c>
      <c r="B1204" s="10" t="n">
        <v>125000000</v>
      </c>
      <c r="C1204" s="10" t="n">
        <v>163214888</v>
      </c>
    </row>
    <row r="1205" customFormat="false" ht="16" hidden="false" customHeight="false" outlineLevel="0" collapsed="false">
      <c r="A1205" s="0" t="s">
        <v>6443</v>
      </c>
      <c r="B1205" s="10" t="n">
        <v>150000000</v>
      </c>
      <c r="C1205" s="10" t="n">
        <v>181030624</v>
      </c>
    </row>
    <row r="1206" customFormat="false" ht="16" hidden="false" customHeight="false" outlineLevel="0" collapsed="false">
      <c r="A1206" s="0" t="s">
        <v>10317</v>
      </c>
      <c r="B1206" s="10" t="n">
        <v>750000</v>
      </c>
      <c r="C1206" s="10" t="n">
        <v>31576</v>
      </c>
    </row>
    <row r="1207" customFormat="false" ht="16" hidden="false" customHeight="false" outlineLevel="0" collapsed="false">
      <c r="A1207" s="0" t="s">
        <v>10463</v>
      </c>
      <c r="B1207" s="10" t="n">
        <v>8000000</v>
      </c>
      <c r="C1207" s="10" t="n">
        <v>406252</v>
      </c>
    </row>
    <row r="1208" customFormat="false" ht="16" hidden="false" customHeight="false" outlineLevel="0" collapsed="false">
      <c r="A1208" s="0" t="s">
        <v>8649</v>
      </c>
      <c r="B1208" s="10" t="n">
        <v>160000000</v>
      </c>
      <c r="C1208" s="10" t="n">
        <v>47365290</v>
      </c>
    </row>
    <row r="1209" customFormat="false" ht="16" hidden="false" customHeight="false" outlineLevel="0" collapsed="false">
      <c r="A1209" s="0" t="s">
        <v>15686</v>
      </c>
      <c r="B1209" s="10" t="n">
        <v>15000000</v>
      </c>
    </row>
    <row r="1210" customFormat="false" ht="16" hidden="false" customHeight="false" outlineLevel="0" collapsed="false">
      <c r="A1210" s="0" t="s">
        <v>5075</v>
      </c>
      <c r="B1210" s="10" t="n">
        <v>9000000</v>
      </c>
      <c r="C1210" s="10" t="n">
        <v>27696</v>
      </c>
    </row>
    <row r="1211" customFormat="false" ht="16" hidden="false" customHeight="false" outlineLevel="0" collapsed="false">
      <c r="A1211" s="0" t="s">
        <v>6167</v>
      </c>
      <c r="B1211" s="10" t="n">
        <v>8000000</v>
      </c>
      <c r="C1211" s="10" t="n">
        <v>6350058</v>
      </c>
    </row>
    <row r="1212" customFormat="false" ht="16" hidden="false" customHeight="false" outlineLevel="0" collapsed="false">
      <c r="A1212" s="0" t="s">
        <v>5168</v>
      </c>
      <c r="B1212" s="10" t="n">
        <v>12000000</v>
      </c>
      <c r="C1212" s="10" t="n">
        <v>1506998</v>
      </c>
      <c r="D1212" s="0" t="s">
        <v>15687</v>
      </c>
    </row>
    <row r="1213" customFormat="false" ht="16" hidden="false" customHeight="false" outlineLevel="0" collapsed="false">
      <c r="A1213" s="0" t="s">
        <v>10202</v>
      </c>
      <c r="B1213" s="10" t="n">
        <v>3500000</v>
      </c>
      <c r="C1213" s="10" t="n">
        <v>58669</v>
      </c>
    </row>
    <row r="1214" customFormat="false" ht="16" hidden="false" customHeight="false" outlineLevel="0" collapsed="false">
      <c r="A1214" s="0" t="s">
        <v>10985</v>
      </c>
      <c r="B1214" s="10" t="n">
        <v>30000000</v>
      </c>
      <c r="C1214" s="10" t="n">
        <v>256681</v>
      </c>
    </row>
    <row r="1215" customFormat="false" ht="16" hidden="false" customHeight="false" outlineLevel="0" collapsed="false">
      <c r="A1215" s="0" t="s">
        <v>15688</v>
      </c>
      <c r="C1215" s="0" t="s">
        <v>15689</v>
      </c>
    </row>
    <row r="1216" customFormat="false" ht="16" hidden="false" customHeight="false" outlineLevel="0" collapsed="false">
      <c r="A1216" s="0" t="s">
        <v>15690</v>
      </c>
    </row>
    <row r="1217" customFormat="false" ht="16" hidden="false" customHeight="false" outlineLevel="0" collapsed="false">
      <c r="A1217" s="0" t="s">
        <v>15691</v>
      </c>
      <c r="B1217" s="10" t="n">
        <v>15000000</v>
      </c>
    </row>
    <row r="1218" customFormat="false" ht="16" hidden="false" customHeight="false" outlineLevel="0" collapsed="false">
      <c r="A1218" s="0" t="s">
        <v>15692</v>
      </c>
      <c r="B1218" s="10" t="n">
        <v>2656324</v>
      </c>
    </row>
    <row r="1219" customFormat="false" ht="16" hidden="false" customHeight="false" outlineLevel="0" collapsed="false">
      <c r="A1219" s="0" t="s">
        <v>10352</v>
      </c>
      <c r="B1219" s="10" t="n">
        <v>15000000</v>
      </c>
      <c r="C1219" s="10" t="n">
        <v>1294640</v>
      </c>
    </row>
    <row r="1220" customFormat="false" ht="16" hidden="false" customHeight="false" outlineLevel="0" collapsed="false">
      <c r="A1220" s="0" t="s">
        <v>1429</v>
      </c>
      <c r="B1220" s="10" t="n">
        <v>15000000</v>
      </c>
      <c r="C1220" s="10" t="n">
        <v>4602512</v>
      </c>
    </row>
    <row r="1221" customFormat="false" ht="16" hidden="false" customHeight="false" outlineLevel="0" collapsed="false">
      <c r="A1221" s="0" t="s">
        <v>11148</v>
      </c>
      <c r="B1221" s="10" t="n">
        <v>14700000</v>
      </c>
      <c r="C1221" s="10" t="n">
        <v>1585859</v>
      </c>
    </row>
    <row r="1222" customFormat="false" ht="16" hidden="false" customHeight="false" outlineLevel="0" collapsed="false">
      <c r="A1222" s="0" t="s">
        <v>15693</v>
      </c>
    </row>
    <row r="1223" customFormat="false" ht="16" hidden="false" customHeight="false" outlineLevel="0" collapsed="false">
      <c r="A1223" s="0" t="s">
        <v>2746</v>
      </c>
      <c r="B1223" s="10" t="n">
        <v>48000000</v>
      </c>
      <c r="C1223" s="10" t="n">
        <v>60022256</v>
      </c>
    </row>
    <row r="1224" customFormat="false" ht="16" hidden="false" customHeight="false" outlineLevel="0" collapsed="false">
      <c r="A1224" s="0" t="s">
        <v>15694</v>
      </c>
      <c r="B1224" s="10" t="n">
        <v>278821</v>
      </c>
    </row>
    <row r="1225" customFormat="false" ht="16" hidden="false" customHeight="false" outlineLevel="0" collapsed="false">
      <c r="A1225" s="0" t="s">
        <v>2668</v>
      </c>
      <c r="B1225" s="10" t="n">
        <v>8500000</v>
      </c>
      <c r="C1225" s="10" t="n">
        <v>4444637</v>
      </c>
    </row>
    <row r="1226" customFormat="false" ht="16" hidden="false" customHeight="false" outlineLevel="0" collapsed="false">
      <c r="A1226" s="0" t="s">
        <v>14245</v>
      </c>
      <c r="B1226" s="10" t="n">
        <v>15000000</v>
      </c>
      <c r="C1226" s="10" t="n">
        <v>12706393</v>
      </c>
    </row>
    <row r="1227" customFormat="false" ht="16" hidden="false" customHeight="false" outlineLevel="0" collapsed="false">
      <c r="A1227" s="0" t="s">
        <v>3078</v>
      </c>
      <c r="B1227" s="10" t="n">
        <v>79000000</v>
      </c>
      <c r="C1227" s="10" t="n">
        <v>74158157</v>
      </c>
    </row>
    <row r="1228" customFormat="false" ht="16" hidden="false" customHeight="false" outlineLevel="0" collapsed="false">
      <c r="A1228" s="0" t="s">
        <v>11827</v>
      </c>
      <c r="B1228" s="10" t="n">
        <v>23000000</v>
      </c>
      <c r="C1228" s="10" t="n">
        <v>6923891</v>
      </c>
    </row>
    <row r="1229" customFormat="false" ht="16" hidden="false" customHeight="false" outlineLevel="0" collapsed="false">
      <c r="A1229" s="0" t="s">
        <v>2410</v>
      </c>
      <c r="B1229" s="10" t="n">
        <v>120000000</v>
      </c>
      <c r="C1229" s="10" t="n">
        <v>43945766</v>
      </c>
    </row>
    <row r="1230" customFormat="false" ht="16" hidden="false" customHeight="false" outlineLevel="0" collapsed="false">
      <c r="A1230" s="0" t="s">
        <v>15695</v>
      </c>
      <c r="B1230" s="10" t="n">
        <v>500000</v>
      </c>
    </row>
    <row r="1231" customFormat="false" ht="16" hidden="false" customHeight="false" outlineLevel="0" collapsed="false">
      <c r="A1231" s="0" t="s">
        <v>15696</v>
      </c>
      <c r="B1231" s="10" t="n">
        <v>10000</v>
      </c>
    </row>
    <row r="1232" customFormat="false" ht="16" hidden="false" customHeight="false" outlineLevel="0" collapsed="false">
      <c r="A1232" s="0" t="s">
        <v>5238</v>
      </c>
      <c r="B1232" s="10" t="n">
        <v>62000000</v>
      </c>
      <c r="C1232" s="10" t="n">
        <v>32235793</v>
      </c>
    </row>
    <row r="1233" customFormat="false" ht="16" hidden="false" customHeight="false" outlineLevel="0" collapsed="false">
      <c r="A1233" s="0" t="s">
        <v>15697</v>
      </c>
      <c r="B1233" s="10" t="n">
        <v>2951</v>
      </c>
    </row>
    <row r="1234" customFormat="false" ht="16" hidden="false" customHeight="false" outlineLevel="0" collapsed="false">
      <c r="A1234" s="0" t="s">
        <v>15698</v>
      </c>
      <c r="C1234" s="0" t="s">
        <v>15699</v>
      </c>
    </row>
    <row r="1235" customFormat="false" ht="16" hidden="false" customHeight="false" outlineLevel="0" collapsed="false">
      <c r="A1235" s="0" t="s">
        <v>10646</v>
      </c>
      <c r="B1235" s="10" t="n">
        <v>400000</v>
      </c>
      <c r="C1235" s="10" t="n">
        <v>5255</v>
      </c>
    </row>
    <row r="1236" customFormat="false" ht="16" hidden="false" customHeight="false" outlineLevel="0" collapsed="false">
      <c r="A1236" s="0" t="s">
        <v>10565</v>
      </c>
      <c r="B1236" s="10" t="n">
        <v>40000000</v>
      </c>
      <c r="C1236" s="10" t="n">
        <v>15279680</v>
      </c>
    </row>
    <row r="1237" customFormat="false" ht="16" hidden="false" customHeight="false" outlineLevel="0" collapsed="false">
      <c r="A1237" s="0" t="s">
        <v>15700</v>
      </c>
      <c r="C1237" s="10" t="n">
        <v>17655</v>
      </c>
    </row>
    <row r="1238" customFormat="false" ht="16" hidden="false" customHeight="false" outlineLevel="0" collapsed="false">
      <c r="A1238" s="0" t="s">
        <v>15701</v>
      </c>
      <c r="B1238" s="10" t="n">
        <v>30577122</v>
      </c>
    </row>
    <row r="1239" customFormat="false" ht="16" hidden="false" customHeight="false" outlineLevel="0" collapsed="false">
      <c r="A1239" s="0" t="s">
        <v>2759</v>
      </c>
      <c r="B1239" s="10" t="n">
        <v>95000000</v>
      </c>
      <c r="C1239" s="10" t="n">
        <v>88761720</v>
      </c>
    </row>
    <row r="1240" customFormat="false" ht="16" hidden="false" customHeight="false" outlineLevel="0" collapsed="false">
      <c r="A1240" s="0" t="s">
        <v>5438</v>
      </c>
      <c r="B1240" s="10" t="n">
        <v>55000000</v>
      </c>
      <c r="C1240" s="10" t="n">
        <v>69951824</v>
      </c>
    </row>
    <row r="1241" customFormat="false" ht="16" hidden="false" customHeight="false" outlineLevel="0" collapsed="false">
      <c r="A1241" s="0" t="s">
        <v>15702</v>
      </c>
      <c r="B1241" s="10" t="n">
        <v>29062561</v>
      </c>
    </row>
    <row r="1242" customFormat="false" ht="16" hidden="false" customHeight="false" outlineLevel="0" collapsed="false">
      <c r="A1242" s="0" t="s">
        <v>15703</v>
      </c>
      <c r="B1242" s="10" t="n">
        <v>5109</v>
      </c>
    </row>
    <row r="1243" customFormat="false" ht="16" hidden="false" customHeight="false" outlineLevel="0" collapsed="false">
      <c r="A1243" s="0" t="s">
        <v>10577</v>
      </c>
      <c r="B1243" s="10" t="n">
        <v>8000000</v>
      </c>
      <c r="C1243" s="10" t="n">
        <v>303439</v>
      </c>
    </row>
    <row r="1244" customFormat="false" ht="16" hidden="false" customHeight="false" outlineLevel="0" collapsed="false">
      <c r="A1244" s="0" t="s">
        <v>5648</v>
      </c>
      <c r="B1244" s="10" t="n">
        <v>2000000</v>
      </c>
      <c r="C1244" s="10" t="n">
        <v>194316</v>
      </c>
    </row>
    <row r="1245" customFormat="false" ht="16" hidden="false" customHeight="false" outlineLevel="0" collapsed="false">
      <c r="A1245" s="0" t="s">
        <v>11375</v>
      </c>
      <c r="B1245" s="10" t="n">
        <v>20000000</v>
      </c>
      <c r="C1245" s="10" t="n">
        <v>31584722</v>
      </c>
    </row>
    <row r="1246" customFormat="false" ht="16" hidden="false" customHeight="false" outlineLevel="0" collapsed="false">
      <c r="A1246" s="0" t="s">
        <v>10617</v>
      </c>
      <c r="B1246" s="10" t="n">
        <v>2500000</v>
      </c>
      <c r="C1246" s="10" t="n">
        <v>12995673</v>
      </c>
    </row>
    <row r="1247" customFormat="false" ht="16" hidden="false" customHeight="false" outlineLevel="0" collapsed="false">
      <c r="A1247" s="0" t="s">
        <v>4952</v>
      </c>
      <c r="B1247" s="10" t="n">
        <v>16500000</v>
      </c>
      <c r="C1247" s="10" t="n">
        <v>11892415</v>
      </c>
    </row>
    <row r="1248" customFormat="false" ht="16" hidden="false" customHeight="false" outlineLevel="0" collapsed="false">
      <c r="A1248" s="0" t="s">
        <v>15704</v>
      </c>
      <c r="B1248" s="10" t="n">
        <v>28573173</v>
      </c>
    </row>
    <row r="1249" customFormat="false" ht="16" hidden="false" customHeight="false" outlineLevel="0" collapsed="false">
      <c r="A1249" s="0" t="s">
        <v>11981</v>
      </c>
      <c r="B1249" s="10" t="n">
        <v>90000000</v>
      </c>
      <c r="C1249" s="10" t="n">
        <v>21295021</v>
      </c>
    </row>
    <row r="1250" customFormat="false" ht="16" hidden="false" customHeight="false" outlineLevel="0" collapsed="false">
      <c r="A1250" s="0" t="s">
        <v>15705</v>
      </c>
      <c r="B1250" s="10" t="n">
        <v>2500000</v>
      </c>
    </row>
    <row r="1251" customFormat="false" ht="16" hidden="false" customHeight="false" outlineLevel="0" collapsed="false">
      <c r="A1251" s="0" t="s">
        <v>15706</v>
      </c>
      <c r="B1251" s="10" t="n">
        <v>83398</v>
      </c>
    </row>
    <row r="1252" customFormat="false" ht="16" hidden="false" customHeight="false" outlineLevel="0" collapsed="false">
      <c r="A1252" s="0" t="s">
        <v>15707</v>
      </c>
    </row>
    <row r="1253" customFormat="false" ht="16" hidden="false" customHeight="false" outlineLevel="0" collapsed="false">
      <c r="A1253" s="0" t="s">
        <v>8017</v>
      </c>
      <c r="B1253" s="10" t="n">
        <v>165000000</v>
      </c>
      <c r="C1253" s="10" t="n">
        <v>188020017</v>
      </c>
    </row>
    <row r="1254" customFormat="false" ht="16" hidden="false" customHeight="false" outlineLevel="0" collapsed="false">
      <c r="A1254" s="0" t="s">
        <v>7370</v>
      </c>
      <c r="B1254" s="10" t="n">
        <v>190000000</v>
      </c>
      <c r="C1254" s="10" t="n">
        <v>202359711</v>
      </c>
    </row>
    <row r="1255" customFormat="false" ht="16" hidden="false" customHeight="false" outlineLevel="0" collapsed="false">
      <c r="A1255" s="0" t="s">
        <v>2869</v>
      </c>
      <c r="B1255" s="10" t="n">
        <v>14000000</v>
      </c>
      <c r="C1255" s="10" t="n">
        <v>1752214</v>
      </c>
    </row>
    <row r="1256" customFormat="false" ht="16" hidden="false" customHeight="false" outlineLevel="0" collapsed="false">
      <c r="A1256" s="0" t="s">
        <v>5905</v>
      </c>
      <c r="B1256" s="10" t="n">
        <v>52000000</v>
      </c>
      <c r="C1256" s="10" t="n">
        <v>110485654</v>
      </c>
    </row>
    <row r="1257" customFormat="false" ht="16" hidden="false" customHeight="false" outlineLevel="0" collapsed="false">
      <c r="A1257" s="0" t="s">
        <v>5140</v>
      </c>
      <c r="B1257" s="10" t="n">
        <v>40000000</v>
      </c>
      <c r="C1257" s="10" t="n">
        <v>32853640</v>
      </c>
    </row>
    <row r="1258" customFormat="false" ht="16" hidden="false" customHeight="false" outlineLevel="0" collapsed="false">
      <c r="A1258" s="0" t="s">
        <v>10370</v>
      </c>
      <c r="B1258" s="10" t="n">
        <v>3500000</v>
      </c>
      <c r="C1258" s="10" t="n">
        <v>13720</v>
      </c>
    </row>
    <row r="1259" customFormat="false" ht="16" hidden="false" customHeight="false" outlineLevel="0" collapsed="false">
      <c r="A1259" s="0" t="s">
        <v>12741</v>
      </c>
      <c r="B1259" s="10" t="n">
        <v>4000000</v>
      </c>
      <c r="C1259" s="10" t="n">
        <v>30444</v>
      </c>
    </row>
    <row r="1260" customFormat="false" ht="16" hidden="false" customHeight="false" outlineLevel="0" collapsed="false">
      <c r="A1260" s="0" t="s">
        <v>11241</v>
      </c>
      <c r="B1260" s="10" t="n">
        <v>2000000</v>
      </c>
      <c r="C1260" s="10" t="n">
        <v>29784</v>
      </c>
    </row>
    <row r="1261" customFormat="false" ht="16" hidden="false" customHeight="false" outlineLevel="0" collapsed="false">
      <c r="A1261" s="0" t="s">
        <v>14850</v>
      </c>
      <c r="B1261" s="10" t="n">
        <v>1700000</v>
      </c>
      <c r="C1261" s="10" t="n">
        <v>401538</v>
      </c>
    </row>
    <row r="1262" customFormat="false" ht="16" hidden="false" customHeight="false" outlineLevel="0" collapsed="false">
      <c r="A1262" s="0" t="s">
        <v>15708</v>
      </c>
      <c r="B1262" s="10" t="n">
        <v>28635</v>
      </c>
    </row>
    <row r="1263" customFormat="false" ht="16" hidden="false" customHeight="false" outlineLevel="0" collapsed="false">
      <c r="A1263" s="0" t="s">
        <v>1446</v>
      </c>
      <c r="B1263" s="10" t="n">
        <v>2000000</v>
      </c>
      <c r="C1263" s="10" t="n">
        <v>667</v>
      </c>
    </row>
    <row r="1264" customFormat="false" ht="16" hidden="false" customHeight="false" outlineLevel="0" collapsed="false">
      <c r="A1264" s="0" t="s">
        <v>15709</v>
      </c>
      <c r="B1264" s="10" t="n">
        <v>55250026</v>
      </c>
    </row>
    <row r="1265" customFormat="false" ht="16" hidden="false" customHeight="false" outlineLevel="0" collapsed="false">
      <c r="A1265" s="0" t="s">
        <v>5557</v>
      </c>
      <c r="B1265" s="10" t="n">
        <v>60000000</v>
      </c>
      <c r="C1265" s="10" t="n">
        <v>31670931</v>
      </c>
    </row>
    <row r="1266" customFormat="false" ht="16" hidden="false" customHeight="false" outlineLevel="0" collapsed="false">
      <c r="A1266" s="0" t="s">
        <v>15710</v>
      </c>
    </row>
    <row r="1267" customFormat="false" ht="16" hidden="false" customHeight="false" outlineLevel="0" collapsed="false">
      <c r="A1267" s="0" t="s">
        <v>2513</v>
      </c>
      <c r="B1267" s="10" t="n">
        <v>60000000</v>
      </c>
      <c r="C1267" s="10" t="n">
        <v>143153751</v>
      </c>
    </row>
    <row r="1268" customFormat="false" ht="16" hidden="false" customHeight="false" outlineLevel="0" collapsed="false">
      <c r="A1268" s="0" t="s">
        <v>6453</v>
      </c>
      <c r="B1268" s="10" t="n">
        <v>60000000</v>
      </c>
      <c r="C1268" s="10" t="n">
        <v>29136626</v>
      </c>
    </row>
    <row r="1269" customFormat="false" ht="16" hidden="false" customHeight="false" outlineLevel="0" collapsed="false">
      <c r="A1269" s="0" t="s">
        <v>10687</v>
      </c>
      <c r="B1269" s="10" t="n">
        <v>55000000</v>
      </c>
      <c r="C1269" s="10" t="n">
        <v>35739802</v>
      </c>
    </row>
    <row r="1270" customFormat="false" ht="16" hidden="false" customHeight="false" outlineLevel="0" collapsed="false">
      <c r="A1270" s="0" t="s">
        <v>4991</v>
      </c>
      <c r="B1270" s="10" t="n">
        <v>45000000</v>
      </c>
      <c r="C1270" s="10" t="n">
        <v>93466502</v>
      </c>
    </row>
    <row r="1271" customFormat="false" ht="16" hidden="false" customHeight="false" outlineLevel="0" collapsed="false">
      <c r="A1271" s="0" t="s">
        <v>15711</v>
      </c>
    </row>
    <row r="1272" customFormat="false" ht="16" hidden="false" customHeight="false" outlineLevel="0" collapsed="false">
      <c r="A1272" s="0" t="s">
        <v>15712</v>
      </c>
      <c r="B1272" s="10" t="n">
        <v>150000</v>
      </c>
    </row>
    <row r="1273" customFormat="false" ht="16" hidden="false" customHeight="false" outlineLevel="0" collapsed="false">
      <c r="A1273" s="0" t="s">
        <v>15713</v>
      </c>
    </row>
    <row r="1274" customFormat="false" ht="16" hidden="false" customHeight="false" outlineLevel="0" collapsed="false">
      <c r="A1274" s="0" t="s">
        <v>15714</v>
      </c>
    </row>
    <row r="1275" customFormat="false" ht="16" hidden="false" customHeight="false" outlineLevel="0" collapsed="false">
      <c r="A1275" s="0" t="s">
        <v>15715</v>
      </c>
      <c r="C1275" s="0" t="s">
        <v>15716</v>
      </c>
    </row>
    <row r="1276" customFormat="false" ht="16" hidden="false" customHeight="false" outlineLevel="0" collapsed="false">
      <c r="A1276" s="0" t="s">
        <v>546</v>
      </c>
      <c r="B1276" s="10" t="n">
        <v>1200000</v>
      </c>
      <c r="C1276" s="10" t="n">
        <v>5343</v>
      </c>
    </row>
    <row r="1277" customFormat="false" ht="16" hidden="false" customHeight="false" outlineLevel="0" collapsed="false">
      <c r="A1277" s="0" t="s">
        <v>15717</v>
      </c>
    </row>
    <row r="1278" customFormat="false" ht="16" hidden="false" customHeight="false" outlineLevel="0" collapsed="false">
      <c r="A1278" s="0" t="s">
        <v>15718</v>
      </c>
      <c r="B1278" s="10" t="n">
        <v>19853</v>
      </c>
    </row>
    <row r="1279" customFormat="false" ht="16" hidden="false" customHeight="false" outlineLevel="0" collapsed="false">
      <c r="A1279" s="0" t="s">
        <v>7975</v>
      </c>
      <c r="B1279" s="10" t="n">
        <v>70000000</v>
      </c>
      <c r="C1279" s="10" t="n">
        <v>56280355</v>
      </c>
    </row>
    <row r="1280" customFormat="false" ht="16" hidden="false" customHeight="false" outlineLevel="0" collapsed="false">
      <c r="A1280" s="0" t="s">
        <v>15719</v>
      </c>
      <c r="B1280" s="10" t="n">
        <v>84093</v>
      </c>
    </row>
    <row r="1281" customFormat="false" ht="16" hidden="false" customHeight="false" outlineLevel="0" collapsed="false">
      <c r="A1281" s="0" t="s">
        <v>5398</v>
      </c>
      <c r="B1281" s="10" t="n">
        <v>200000000</v>
      </c>
      <c r="C1281" s="10" t="n">
        <v>168368427</v>
      </c>
    </row>
    <row r="1282" customFormat="false" ht="16" hidden="false" customHeight="false" outlineLevel="0" collapsed="false">
      <c r="A1282" s="0" t="s">
        <v>15720</v>
      </c>
      <c r="B1282" s="10" t="n">
        <v>39373</v>
      </c>
    </row>
    <row r="1283" customFormat="false" ht="16" hidden="false" customHeight="false" outlineLevel="0" collapsed="false">
      <c r="A1283" s="0" t="s">
        <v>15721</v>
      </c>
      <c r="B1283" s="10" t="n">
        <v>625000</v>
      </c>
    </row>
    <row r="1284" customFormat="false" ht="16" hidden="false" customHeight="false" outlineLevel="0" collapsed="false">
      <c r="A1284" s="0" t="s">
        <v>7816</v>
      </c>
      <c r="B1284" s="10" t="n">
        <v>160000000</v>
      </c>
      <c r="C1284" s="10" t="n">
        <v>200676069</v>
      </c>
    </row>
    <row r="1285" customFormat="false" ht="16" hidden="false" customHeight="false" outlineLevel="0" collapsed="false">
      <c r="A1285" s="0" t="s">
        <v>10475</v>
      </c>
      <c r="B1285" s="10" t="n">
        <v>11000000</v>
      </c>
      <c r="C1285" s="10" t="n">
        <v>121994</v>
      </c>
    </row>
    <row r="1286" customFormat="false" ht="16" hidden="false" customHeight="false" outlineLevel="0" collapsed="false">
      <c r="A1286" s="0" t="s">
        <v>5464</v>
      </c>
      <c r="B1286" s="10" t="n">
        <v>60000000</v>
      </c>
      <c r="C1286" s="10" t="n">
        <v>19781879</v>
      </c>
    </row>
    <row r="1287" customFormat="false" ht="16" hidden="false" customHeight="false" outlineLevel="0" collapsed="false">
      <c r="A1287" s="0" t="s">
        <v>15722</v>
      </c>
      <c r="B1287" s="10" t="n">
        <v>31973840</v>
      </c>
    </row>
    <row r="1288" customFormat="false" ht="16" hidden="false" customHeight="false" outlineLevel="0" collapsed="false">
      <c r="A1288" s="0" t="s">
        <v>15723</v>
      </c>
      <c r="B1288" s="10" t="n">
        <v>2050</v>
      </c>
    </row>
    <row r="1289" customFormat="false" ht="16" hidden="false" customHeight="false" outlineLevel="0" collapsed="false">
      <c r="A1289" s="0" t="s">
        <v>10817</v>
      </c>
      <c r="B1289" s="10" t="n">
        <v>35000000</v>
      </c>
      <c r="C1289" s="10" t="n">
        <v>45802315</v>
      </c>
    </row>
    <row r="1290" customFormat="false" ht="16" hidden="false" customHeight="false" outlineLevel="0" collapsed="false">
      <c r="A1290" s="0" t="s">
        <v>496</v>
      </c>
      <c r="B1290" s="10" t="n">
        <v>250000</v>
      </c>
      <c r="C1290" s="10" t="n">
        <v>9626</v>
      </c>
    </row>
    <row r="1291" customFormat="false" ht="16" hidden="false" customHeight="false" outlineLevel="0" collapsed="false">
      <c r="A1291" s="0" t="s">
        <v>2362</v>
      </c>
      <c r="B1291" s="10" t="n">
        <v>4200000</v>
      </c>
      <c r="C1291" s="10" t="n">
        <v>1777102</v>
      </c>
    </row>
    <row r="1292" customFormat="false" ht="16" hidden="false" customHeight="false" outlineLevel="0" collapsed="false">
      <c r="A1292" s="0" t="s">
        <v>15724</v>
      </c>
      <c r="B1292" s="10" t="n">
        <v>2227</v>
      </c>
    </row>
    <row r="1293" customFormat="false" ht="16" hidden="false" customHeight="false" outlineLevel="0" collapsed="false">
      <c r="A1293" s="0" t="s">
        <v>14885</v>
      </c>
      <c r="B1293" s="10" t="n">
        <v>125000</v>
      </c>
      <c r="C1293" s="10" t="n">
        <v>72348</v>
      </c>
    </row>
    <row r="1294" customFormat="false" ht="16" hidden="false" customHeight="false" outlineLevel="0" collapsed="false">
      <c r="A1294" s="0" t="s">
        <v>15725</v>
      </c>
      <c r="B1294" s="10" t="n">
        <v>5215</v>
      </c>
    </row>
    <row r="1295" customFormat="false" ht="16" hidden="false" customHeight="false" outlineLevel="0" collapsed="false">
      <c r="A1295" s="0" t="s">
        <v>15726</v>
      </c>
      <c r="B1295" s="10" t="n">
        <v>14208</v>
      </c>
    </row>
    <row r="1296" customFormat="false" ht="16" hidden="false" customHeight="false" outlineLevel="0" collapsed="false">
      <c r="A1296" s="0" t="s">
        <v>15727</v>
      </c>
    </row>
    <row r="1297" customFormat="false" ht="16" hidden="false" customHeight="false" outlineLevel="0" collapsed="false">
      <c r="A1297" s="0" t="s">
        <v>15728</v>
      </c>
      <c r="B1297" s="10" t="n">
        <v>1000000</v>
      </c>
    </row>
    <row r="1298" customFormat="false" ht="16" hidden="false" customHeight="false" outlineLevel="0" collapsed="false">
      <c r="A1298" s="0" t="s">
        <v>3220</v>
      </c>
      <c r="B1298" s="10" t="n">
        <v>85000000</v>
      </c>
      <c r="C1298" s="10" t="n">
        <v>148313048</v>
      </c>
    </row>
    <row r="1299" customFormat="false" ht="16" hidden="false" customHeight="false" outlineLevel="0" collapsed="false">
      <c r="A1299" s="0" t="s">
        <v>10710</v>
      </c>
      <c r="B1299" s="10" t="n">
        <v>2500000</v>
      </c>
      <c r="C1299" s="10" t="n">
        <v>574940</v>
      </c>
    </row>
    <row r="1300" customFormat="false" ht="16" hidden="false" customHeight="false" outlineLevel="0" collapsed="false">
      <c r="A1300" s="0" t="s">
        <v>2557</v>
      </c>
      <c r="B1300" s="10" t="n">
        <v>70000000</v>
      </c>
      <c r="C1300" s="10" t="n">
        <v>35922978</v>
      </c>
    </row>
    <row r="1301" customFormat="false" ht="16" hidden="false" customHeight="false" outlineLevel="0" collapsed="false">
      <c r="A1301" s="0" t="s">
        <v>15729</v>
      </c>
      <c r="B1301" s="10" t="n">
        <v>76106</v>
      </c>
    </row>
    <row r="1302" customFormat="false" ht="16" hidden="false" customHeight="false" outlineLevel="0" collapsed="false">
      <c r="A1302" s="0" t="s">
        <v>11551</v>
      </c>
      <c r="B1302" s="10" t="n">
        <v>4500000</v>
      </c>
      <c r="C1302" s="10" t="n">
        <v>108229</v>
      </c>
    </row>
    <row r="1303" customFormat="false" ht="16" hidden="false" customHeight="false" outlineLevel="0" collapsed="false">
      <c r="A1303" s="0" t="s">
        <v>10507</v>
      </c>
      <c r="B1303" s="10" t="n">
        <v>65000000</v>
      </c>
      <c r="C1303" s="10" t="n">
        <v>100468793</v>
      </c>
    </row>
    <row r="1304" customFormat="false" ht="16" hidden="false" customHeight="false" outlineLevel="0" collapsed="false">
      <c r="A1304" s="0" t="s">
        <v>1038</v>
      </c>
      <c r="B1304" s="10" t="n">
        <v>6000000</v>
      </c>
      <c r="C1304" s="10" t="n">
        <v>5948</v>
      </c>
    </row>
    <row r="1305" customFormat="false" ht="16" hidden="false" customHeight="false" outlineLevel="0" collapsed="false">
      <c r="A1305" s="0" t="s">
        <v>15730</v>
      </c>
      <c r="B1305" s="10" t="n">
        <v>630649</v>
      </c>
    </row>
    <row r="1306" customFormat="false" ht="16" hidden="false" customHeight="false" outlineLevel="0" collapsed="false">
      <c r="A1306" s="0" t="s">
        <v>11574</v>
      </c>
      <c r="B1306" s="10" t="n">
        <v>37000000</v>
      </c>
      <c r="C1306" s="10" t="n">
        <v>92186262</v>
      </c>
    </row>
    <row r="1307" customFormat="false" ht="16" hidden="false" customHeight="false" outlineLevel="0" collapsed="false">
      <c r="A1307" s="0" t="s">
        <v>15731</v>
      </c>
      <c r="B1307" s="10" t="n">
        <v>500000</v>
      </c>
    </row>
    <row r="1308" customFormat="false" ht="16" hidden="false" customHeight="false" outlineLevel="0" collapsed="false">
      <c r="A1308" s="0" t="s">
        <v>2445</v>
      </c>
      <c r="B1308" s="10" t="n">
        <v>105000</v>
      </c>
      <c r="C1308" s="10" t="n">
        <v>88283</v>
      </c>
    </row>
    <row r="1309" customFormat="false" ht="16" hidden="false" customHeight="false" outlineLevel="0" collapsed="false">
      <c r="A1309" s="0" t="s">
        <v>11522</v>
      </c>
      <c r="B1309" s="10" t="n">
        <v>3500000</v>
      </c>
      <c r="C1309" s="10" t="n">
        <v>20811365</v>
      </c>
    </row>
    <row r="1310" customFormat="false" ht="16" hidden="false" customHeight="false" outlineLevel="0" collapsed="false">
      <c r="A1310" s="0" t="s">
        <v>15732</v>
      </c>
      <c r="B1310" s="10" t="n">
        <v>486021</v>
      </c>
    </row>
    <row r="1311" customFormat="false" ht="16" hidden="false" customHeight="false" outlineLevel="0" collapsed="false">
      <c r="A1311" s="0" t="s">
        <v>15733</v>
      </c>
      <c r="B1311" s="10" t="n">
        <v>246574</v>
      </c>
    </row>
    <row r="1312" customFormat="false" ht="16" hidden="false" customHeight="false" outlineLevel="0" collapsed="false">
      <c r="A1312" s="0" t="s">
        <v>15734</v>
      </c>
      <c r="B1312" s="10" t="n">
        <v>150000</v>
      </c>
    </row>
    <row r="1313" customFormat="false" ht="16" hidden="false" customHeight="false" outlineLevel="0" collapsed="false">
      <c r="A1313" s="0" t="s">
        <v>5642</v>
      </c>
      <c r="B1313" s="10" t="n">
        <v>20000000</v>
      </c>
      <c r="C1313" s="10" t="n">
        <v>3519627</v>
      </c>
    </row>
    <row r="1314" customFormat="false" ht="16" hidden="false" customHeight="false" outlineLevel="0" collapsed="false">
      <c r="A1314" s="0" t="s">
        <v>2653</v>
      </c>
      <c r="B1314" s="10" t="n">
        <v>100000000</v>
      </c>
      <c r="C1314" s="10" t="n">
        <v>124870275</v>
      </c>
    </row>
    <row r="1315" customFormat="false" ht="16" hidden="false" customHeight="false" outlineLevel="0" collapsed="false">
      <c r="A1315" s="0" t="s">
        <v>10546</v>
      </c>
      <c r="B1315" s="10" t="n">
        <v>6500000</v>
      </c>
      <c r="C1315" s="10" t="n">
        <v>4693919</v>
      </c>
    </row>
    <row r="1316" customFormat="false" ht="16" hidden="false" customHeight="false" outlineLevel="0" collapsed="false">
      <c r="A1316" s="0" t="s">
        <v>10903</v>
      </c>
      <c r="B1316" s="10" t="n">
        <v>15000000</v>
      </c>
      <c r="C1316" s="10" t="n">
        <v>32721635</v>
      </c>
    </row>
    <row r="1317" customFormat="false" ht="16" hidden="false" customHeight="false" outlineLevel="0" collapsed="false">
      <c r="A1317" s="0" t="s">
        <v>15735</v>
      </c>
      <c r="B1317" s="10" t="n">
        <v>603564</v>
      </c>
    </row>
    <row r="1318" customFormat="false" ht="16" hidden="false" customHeight="false" outlineLevel="0" collapsed="false">
      <c r="A1318" s="0" t="s">
        <v>2977</v>
      </c>
      <c r="B1318" s="10" t="n">
        <v>30000000</v>
      </c>
      <c r="C1318" s="10" t="n">
        <v>10143779</v>
      </c>
    </row>
    <row r="1319" customFormat="false" ht="16" hidden="false" customHeight="false" outlineLevel="0" collapsed="false">
      <c r="A1319" s="0" t="s">
        <v>15736</v>
      </c>
      <c r="C1319" s="0" t="s">
        <v>15514</v>
      </c>
    </row>
    <row r="1320" customFormat="false" ht="16" hidden="false" customHeight="false" outlineLevel="0" collapsed="false">
      <c r="A1320" s="0" t="s">
        <v>15737</v>
      </c>
    </row>
    <row r="1321" customFormat="false" ht="16" hidden="false" customHeight="false" outlineLevel="0" collapsed="false">
      <c r="A1321" s="0" t="s">
        <v>15738</v>
      </c>
      <c r="C1321" s="0" t="s">
        <v>15739</v>
      </c>
    </row>
    <row r="1322" customFormat="false" ht="16" hidden="false" customHeight="false" outlineLevel="0" collapsed="false">
      <c r="A1322" s="0" t="s">
        <v>127</v>
      </c>
      <c r="B1322" s="10" t="n">
        <v>10000000</v>
      </c>
      <c r="C1322" s="10" t="n">
        <v>17655201</v>
      </c>
    </row>
    <row r="1323" customFormat="false" ht="16" hidden="false" customHeight="false" outlineLevel="0" collapsed="false">
      <c r="A1323" s="0" t="s">
        <v>15740</v>
      </c>
      <c r="B1323" s="10" t="n">
        <v>29165</v>
      </c>
    </row>
    <row r="1324" customFormat="false" ht="16" hidden="false" customHeight="false" outlineLevel="0" collapsed="false">
      <c r="A1324" s="0" t="s">
        <v>15741</v>
      </c>
      <c r="B1324" s="10" t="n">
        <v>459166</v>
      </c>
    </row>
    <row r="1325" customFormat="false" ht="16" hidden="false" customHeight="false" outlineLevel="0" collapsed="false">
      <c r="A1325" s="0" t="s">
        <v>6861</v>
      </c>
      <c r="B1325" s="10" t="n">
        <v>220000000</v>
      </c>
      <c r="C1325" s="10" t="n">
        <v>623357910</v>
      </c>
    </row>
    <row r="1326" customFormat="false" ht="16" hidden="false" customHeight="false" outlineLevel="0" collapsed="false">
      <c r="A1326" s="0" t="s">
        <v>3299</v>
      </c>
      <c r="B1326" s="10" t="n">
        <v>100000000</v>
      </c>
      <c r="C1326" s="10" t="n">
        <v>107518682</v>
      </c>
    </row>
    <row r="1327" customFormat="false" ht="16" hidden="false" customHeight="false" outlineLevel="0" collapsed="false">
      <c r="A1327" s="0" t="s">
        <v>10281</v>
      </c>
      <c r="B1327" s="10" t="n">
        <v>2000000</v>
      </c>
      <c r="C1327" s="10" t="n">
        <v>958961</v>
      </c>
    </row>
    <row r="1328" customFormat="false" ht="16" hidden="false" customHeight="false" outlineLevel="0" collapsed="false">
      <c r="A1328" s="0" t="s">
        <v>15742</v>
      </c>
      <c r="B1328" s="10" t="n">
        <v>3000000</v>
      </c>
    </row>
    <row r="1329" customFormat="false" ht="16" hidden="false" customHeight="false" outlineLevel="0" collapsed="false">
      <c r="A1329" s="0" t="s">
        <v>15743</v>
      </c>
      <c r="B1329" s="10" t="n">
        <v>1041</v>
      </c>
    </row>
    <row r="1330" customFormat="false" ht="16" hidden="false" customHeight="false" outlineLevel="0" collapsed="false">
      <c r="A1330" s="0" t="s">
        <v>15744</v>
      </c>
    </row>
    <row r="1331" customFormat="false" ht="16" hidden="false" customHeight="false" outlineLevel="0" collapsed="false">
      <c r="A1331" s="0" t="s">
        <v>5303</v>
      </c>
      <c r="B1331" s="10" t="n">
        <v>25000000</v>
      </c>
      <c r="C1331" s="10" t="n">
        <v>48237389</v>
      </c>
    </row>
    <row r="1332" customFormat="false" ht="16" hidden="false" customHeight="false" outlineLevel="0" collapsed="false">
      <c r="A1332" s="0" t="s">
        <v>10835</v>
      </c>
      <c r="B1332" s="10" t="n">
        <v>1000000</v>
      </c>
      <c r="C1332" s="10" t="n">
        <v>274661</v>
      </c>
    </row>
    <row r="1333" customFormat="false" ht="16" hidden="false" customHeight="false" outlineLevel="0" collapsed="false">
      <c r="A1333" s="0" t="s">
        <v>15745</v>
      </c>
      <c r="C1333" s="0" t="s">
        <v>15126</v>
      </c>
    </row>
    <row r="1334" customFormat="false" ht="16" hidden="false" customHeight="false" outlineLevel="0" collapsed="false">
      <c r="A1334" s="0" t="s">
        <v>15746</v>
      </c>
      <c r="B1334" s="10" t="n">
        <v>9422422</v>
      </c>
    </row>
    <row r="1335" customFormat="false" ht="16" hidden="false" customHeight="false" outlineLevel="0" collapsed="false">
      <c r="A1335" s="0" t="s">
        <v>15747</v>
      </c>
      <c r="B1335" s="10" t="n">
        <v>8622</v>
      </c>
    </row>
    <row r="1336" customFormat="false" ht="16" hidden="false" customHeight="false" outlineLevel="0" collapsed="false">
      <c r="A1336" s="0" t="s">
        <v>15748</v>
      </c>
      <c r="B1336" s="10" t="n">
        <v>525000</v>
      </c>
    </row>
    <row r="1337" customFormat="false" ht="16" hidden="false" customHeight="false" outlineLevel="0" collapsed="false">
      <c r="A1337" s="0" t="s">
        <v>10433</v>
      </c>
      <c r="B1337" s="10" t="n">
        <v>2600000</v>
      </c>
      <c r="C1337" s="10" t="n">
        <v>50000</v>
      </c>
    </row>
    <row r="1338" customFormat="false" ht="16" hidden="false" customHeight="false" outlineLevel="0" collapsed="false">
      <c r="A1338" s="0" t="s">
        <v>2317</v>
      </c>
      <c r="B1338" s="10" t="n">
        <v>3000000</v>
      </c>
      <c r="C1338" s="10" t="n">
        <v>763066</v>
      </c>
    </row>
    <row r="1339" customFormat="false" ht="16" hidden="false" customHeight="false" outlineLevel="0" collapsed="false">
      <c r="A1339" s="0" t="s">
        <v>15749</v>
      </c>
      <c r="B1339" s="10" t="n">
        <v>9496882</v>
      </c>
    </row>
    <row r="1340" customFormat="false" ht="16" hidden="false" customHeight="false" outlineLevel="0" collapsed="false">
      <c r="A1340" s="0" t="s">
        <v>15750</v>
      </c>
      <c r="B1340" s="10" t="n">
        <v>1647083</v>
      </c>
    </row>
    <row r="1341" customFormat="false" ht="16" hidden="false" customHeight="false" outlineLevel="0" collapsed="false">
      <c r="A1341" s="0" t="s">
        <v>5277</v>
      </c>
      <c r="B1341" s="10" t="n">
        <v>145000000</v>
      </c>
      <c r="C1341" s="10" t="n">
        <v>102491776</v>
      </c>
    </row>
    <row r="1342" customFormat="false" ht="16" hidden="false" customHeight="false" outlineLevel="0" collapsed="false">
      <c r="A1342" s="0" t="s">
        <v>15751</v>
      </c>
    </row>
    <row r="1343" customFormat="false" ht="16" hidden="false" customHeight="false" outlineLevel="0" collapsed="false">
      <c r="A1343" s="0" t="s">
        <v>15752</v>
      </c>
      <c r="B1343" s="10" t="n">
        <v>2359</v>
      </c>
    </row>
    <row r="1344" customFormat="false" ht="16" hidden="false" customHeight="false" outlineLevel="0" collapsed="false">
      <c r="A1344" s="0" t="s">
        <v>15753</v>
      </c>
      <c r="B1344" s="10" t="n">
        <v>174945</v>
      </c>
    </row>
    <row r="1345" customFormat="false" ht="16" hidden="false" customHeight="false" outlineLevel="0" collapsed="false">
      <c r="A1345" s="0" t="s">
        <v>15754</v>
      </c>
      <c r="C1345" s="0" t="s">
        <v>15514</v>
      </c>
    </row>
    <row r="1346" customFormat="false" ht="16" hidden="false" customHeight="false" outlineLevel="0" collapsed="false">
      <c r="A1346" s="0" t="s">
        <v>10934</v>
      </c>
      <c r="B1346" s="10" t="n">
        <v>8000000</v>
      </c>
      <c r="C1346" s="10" t="n">
        <v>12062558</v>
      </c>
    </row>
    <row r="1347" customFormat="false" ht="16" hidden="false" customHeight="false" outlineLevel="0" collapsed="false">
      <c r="A1347" s="0" t="s">
        <v>15755</v>
      </c>
      <c r="C1347" s="0" t="s">
        <v>15756</v>
      </c>
    </row>
    <row r="1348" customFormat="false" ht="16" hidden="false" customHeight="false" outlineLevel="0" collapsed="false">
      <c r="A1348" s="0" t="s">
        <v>3420</v>
      </c>
      <c r="B1348" s="10" t="n">
        <v>145000000</v>
      </c>
      <c r="C1348" s="10" t="n">
        <v>111506430</v>
      </c>
    </row>
    <row r="1349" customFormat="false" ht="16" hidden="false" customHeight="false" outlineLevel="0" collapsed="false">
      <c r="A1349" s="0" t="s">
        <v>5108</v>
      </c>
      <c r="B1349" s="10" t="n">
        <v>5000000</v>
      </c>
      <c r="C1349" s="10" t="n">
        <v>87944</v>
      </c>
    </row>
    <row r="1350" customFormat="false" ht="16" hidden="false" customHeight="false" outlineLevel="0" collapsed="false">
      <c r="A1350" s="0" t="s">
        <v>10965</v>
      </c>
      <c r="B1350" s="10" t="n">
        <v>18000000</v>
      </c>
      <c r="C1350" s="10" t="n">
        <v>300000</v>
      </c>
    </row>
    <row r="1351" customFormat="false" ht="16" hidden="false" customHeight="false" outlineLevel="0" collapsed="false">
      <c r="A1351" s="0" t="s">
        <v>5611</v>
      </c>
      <c r="B1351" s="10" t="n">
        <v>17000000</v>
      </c>
      <c r="C1351" s="10" t="n">
        <v>8662318</v>
      </c>
    </row>
    <row r="1352" customFormat="false" ht="16" hidden="false" customHeight="false" outlineLevel="0" collapsed="false">
      <c r="A1352" s="0" t="s">
        <v>15757</v>
      </c>
      <c r="B1352" s="10" t="n">
        <v>1808</v>
      </c>
    </row>
    <row r="1353" customFormat="false" ht="16" hidden="false" customHeight="false" outlineLevel="0" collapsed="false">
      <c r="A1353" s="0" t="s">
        <v>15758</v>
      </c>
      <c r="B1353" s="10" t="n">
        <v>11158</v>
      </c>
    </row>
    <row r="1354" customFormat="false" ht="16" hidden="false" customHeight="false" outlineLevel="0" collapsed="false">
      <c r="A1354" s="0" t="s">
        <v>15759</v>
      </c>
      <c r="B1354" s="10" t="n">
        <v>3573870</v>
      </c>
    </row>
    <row r="1355" customFormat="false" ht="16" hidden="false" customHeight="false" outlineLevel="0" collapsed="false">
      <c r="A1355" s="0" t="s">
        <v>5205</v>
      </c>
      <c r="B1355" s="10" t="n">
        <v>40000000</v>
      </c>
      <c r="C1355" s="10" t="n">
        <v>46012734</v>
      </c>
    </row>
    <row r="1356" customFormat="false" ht="16" hidden="false" customHeight="false" outlineLevel="0" collapsed="false">
      <c r="A1356" s="0" t="s">
        <v>15760</v>
      </c>
      <c r="B1356" s="10" t="n">
        <v>1000000</v>
      </c>
    </row>
    <row r="1357" customFormat="false" ht="16" hidden="false" customHeight="false" outlineLevel="0" collapsed="false">
      <c r="A1357" s="0" t="s">
        <v>15761</v>
      </c>
      <c r="B1357" s="10" t="n">
        <v>8000000</v>
      </c>
    </row>
    <row r="1358" customFormat="false" ht="16" hidden="false" customHeight="false" outlineLevel="0" collapsed="false">
      <c r="A1358" s="0" t="s">
        <v>15762</v>
      </c>
      <c r="B1358" s="10" t="n">
        <v>48498</v>
      </c>
    </row>
    <row r="1359" customFormat="false" ht="16" hidden="false" customHeight="false" outlineLevel="0" collapsed="false">
      <c r="A1359" s="0" t="s">
        <v>15763</v>
      </c>
      <c r="B1359" s="10" t="n">
        <v>307076</v>
      </c>
    </row>
    <row r="1360" customFormat="false" ht="16" hidden="false" customHeight="false" outlineLevel="0" collapsed="false">
      <c r="A1360" s="0" t="s">
        <v>10823</v>
      </c>
      <c r="B1360" s="10" t="n">
        <v>25000000</v>
      </c>
      <c r="C1360" s="10" t="n">
        <v>18593156</v>
      </c>
    </row>
    <row r="1361" customFormat="false" ht="16" hidden="false" customHeight="false" outlineLevel="0" collapsed="false">
      <c r="A1361" s="0" t="s">
        <v>15764</v>
      </c>
      <c r="B1361" s="10" t="n">
        <v>81364</v>
      </c>
    </row>
    <row r="1362" customFormat="false" ht="16" hidden="false" customHeight="false" outlineLevel="0" collapsed="false">
      <c r="A1362" s="0" t="s">
        <v>15765</v>
      </c>
      <c r="B1362" s="10" t="n">
        <v>1036061</v>
      </c>
    </row>
    <row r="1363" customFormat="false" ht="16" hidden="false" customHeight="false" outlineLevel="0" collapsed="false">
      <c r="A1363" s="0" t="s">
        <v>15766</v>
      </c>
      <c r="B1363" s="10" t="n">
        <v>7098</v>
      </c>
    </row>
    <row r="1364" customFormat="false" ht="16" hidden="false" customHeight="false" outlineLevel="0" collapsed="false">
      <c r="A1364" s="0" t="s">
        <v>5193</v>
      </c>
      <c r="B1364" s="10" t="n">
        <v>30000000</v>
      </c>
      <c r="C1364" s="10" t="n">
        <v>60269340</v>
      </c>
    </row>
    <row r="1365" customFormat="false" ht="16" hidden="false" customHeight="false" outlineLevel="0" collapsed="false">
      <c r="A1365" s="0" t="s">
        <v>11600</v>
      </c>
      <c r="B1365" s="10" t="n">
        <v>25000000</v>
      </c>
      <c r="C1365" s="10" t="n">
        <v>14637490</v>
      </c>
    </row>
    <row r="1366" customFormat="false" ht="16" hidden="false" customHeight="false" outlineLevel="0" collapsed="false">
      <c r="A1366" s="0" t="s">
        <v>15767</v>
      </c>
    </row>
    <row r="1367" customFormat="false" ht="16" hidden="false" customHeight="false" outlineLevel="0" collapsed="false">
      <c r="A1367" s="0" t="s">
        <v>12062</v>
      </c>
      <c r="B1367" s="10" t="n">
        <v>4000000</v>
      </c>
      <c r="C1367" s="10" t="n">
        <v>1104682</v>
      </c>
    </row>
    <row r="1368" customFormat="false" ht="16" hidden="false" customHeight="false" outlineLevel="0" collapsed="false">
      <c r="A1368" s="0" t="s">
        <v>5855</v>
      </c>
      <c r="B1368" s="10" t="n">
        <v>80000000</v>
      </c>
      <c r="C1368" s="10" t="n">
        <v>19664021</v>
      </c>
    </row>
    <row r="1369" customFormat="false" ht="16" hidden="false" customHeight="false" outlineLevel="0" collapsed="false">
      <c r="A1369" s="0" t="s">
        <v>15768</v>
      </c>
      <c r="B1369" s="10" t="n">
        <v>4000000</v>
      </c>
    </row>
    <row r="1370" customFormat="false" ht="16" hidden="false" customHeight="false" outlineLevel="0" collapsed="false">
      <c r="A1370" s="0" t="s">
        <v>5801</v>
      </c>
      <c r="B1370" s="10" t="n">
        <v>29000000</v>
      </c>
      <c r="C1370" s="10" t="n">
        <v>255959475</v>
      </c>
    </row>
    <row r="1371" customFormat="false" ht="16" hidden="false" customHeight="false" outlineLevel="0" collapsed="false">
      <c r="A1371" s="0" t="s">
        <v>15769</v>
      </c>
      <c r="B1371" s="10" t="n">
        <v>4033268</v>
      </c>
    </row>
    <row r="1372" customFormat="false" ht="16" hidden="false" customHeight="false" outlineLevel="0" collapsed="false">
      <c r="A1372" s="0" t="s">
        <v>359</v>
      </c>
      <c r="B1372" s="10" t="n">
        <v>15000000</v>
      </c>
      <c r="C1372" s="10" t="n">
        <v>118095</v>
      </c>
    </row>
    <row r="1373" customFormat="false" ht="16" hidden="false" customHeight="false" outlineLevel="0" collapsed="false">
      <c r="A1373" s="0" t="s">
        <v>6074</v>
      </c>
      <c r="B1373" s="10" t="n">
        <v>60000000</v>
      </c>
      <c r="C1373" s="10" t="n">
        <v>80574010</v>
      </c>
    </row>
    <row r="1374" customFormat="false" ht="16" hidden="false" customHeight="false" outlineLevel="0" collapsed="false">
      <c r="A1374" s="0" t="s">
        <v>11154</v>
      </c>
      <c r="B1374" s="10" t="n">
        <v>7000000</v>
      </c>
      <c r="C1374" s="10" t="n">
        <v>2844</v>
      </c>
    </row>
    <row r="1375" customFormat="false" ht="16" hidden="false" customHeight="false" outlineLevel="0" collapsed="false">
      <c r="A1375" s="0" t="s">
        <v>10270</v>
      </c>
      <c r="B1375" s="10" t="n">
        <v>35000000</v>
      </c>
      <c r="C1375" s="10" t="n">
        <v>28687835</v>
      </c>
    </row>
    <row r="1376" customFormat="false" ht="16" hidden="false" customHeight="false" outlineLevel="0" collapsed="false">
      <c r="A1376" s="0" t="s">
        <v>10862</v>
      </c>
      <c r="B1376" s="10" t="n">
        <v>2400000</v>
      </c>
      <c r="C1376" s="10" t="n">
        <v>10625</v>
      </c>
    </row>
    <row r="1377" customFormat="false" ht="16" hidden="false" customHeight="false" outlineLevel="0" collapsed="false">
      <c r="A1377" s="0" t="s">
        <v>11797</v>
      </c>
      <c r="B1377" s="10" t="n">
        <v>30000000</v>
      </c>
      <c r="C1377" s="10" t="n">
        <v>23070045</v>
      </c>
    </row>
    <row r="1378" customFormat="false" ht="16" hidden="false" customHeight="false" outlineLevel="0" collapsed="false">
      <c r="A1378" s="0" t="s">
        <v>5718</v>
      </c>
      <c r="B1378" s="10" t="n">
        <v>15000000</v>
      </c>
      <c r="C1378" s="10" t="n">
        <v>33860010</v>
      </c>
    </row>
    <row r="1379" customFormat="false" ht="16" hidden="false" customHeight="false" outlineLevel="0" collapsed="false">
      <c r="A1379" s="0" t="s">
        <v>15770</v>
      </c>
      <c r="B1379" s="10" t="n">
        <v>6672</v>
      </c>
    </row>
    <row r="1380" customFormat="false" ht="16" hidden="false" customHeight="false" outlineLevel="0" collapsed="false">
      <c r="A1380" s="0" t="s">
        <v>2493</v>
      </c>
      <c r="B1380" s="10" t="n">
        <v>8000000</v>
      </c>
      <c r="C1380" s="10" t="n">
        <v>184149</v>
      </c>
    </row>
    <row r="1381" customFormat="false" ht="16" hidden="false" customHeight="false" outlineLevel="0" collapsed="false">
      <c r="A1381" s="0" t="s">
        <v>7216</v>
      </c>
      <c r="B1381" s="10" t="n">
        <v>15000000</v>
      </c>
      <c r="C1381" s="10" t="n">
        <v>42930462</v>
      </c>
    </row>
    <row r="1382" customFormat="false" ht="16" hidden="false" customHeight="false" outlineLevel="0" collapsed="false">
      <c r="A1382" s="0" t="s">
        <v>3449</v>
      </c>
      <c r="B1382" s="10" t="n">
        <v>70000000</v>
      </c>
      <c r="C1382" s="10" t="n">
        <v>8462027</v>
      </c>
    </row>
    <row r="1383" customFormat="false" ht="16" hidden="false" customHeight="false" outlineLevel="0" collapsed="false">
      <c r="A1383" s="0" t="s">
        <v>13692</v>
      </c>
      <c r="B1383" s="10" t="n">
        <v>23000000</v>
      </c>
      <c r="C1383" s="10" t="n">
        <v>64460211</v>
      </c>
    </row>
    <row r="1384" customFormat="false" ht="16" hidden="false" customHeight="false" outlineLevel="0" collapsed="false">
      <c r="A1384" s="0" t="s">
        <v>15771</v>
      </c>
      <c r="B1384" s="10" t="n">
        <v>355492</v>
      </c>
    </row>
    <row r="1385" customFormat="false" ht="16" hidden="false" customHeight="false" outlineLevel="0" collapsed="false">
      <c r="A1385" s="0" t="s">
        <v>1462</v>
      </c>
      <c r="B1385" s="10" t="n">
        <v>9000000</v>
      </c>
      <c r="C1385" s="10" t="n">
        <v>77588</v>
      </c>
    </row>
    <row r="1386" customFormat="false" ht="16" hidden="false" customHeight="false" outlineLevel="0" collapsed="false">
      <c r="A1386" s="0" t="s">
        <v>10589</v>
      </c>
      <c r="B1386" s="10" t="n">
        <v>37000000</v>
      </c>
      <c r="C1386" s="10" t="n">
        <v>60355347</v>
      </c>
    </row>
    <row r="1387" customFormat="false" ht="16" hidden="false" customHeight="false" outlineLevel="0" collapsed="false">
      <c r="A1387" s="0" t="s">
        <v>11030</v>
      </c>
      <c r="B1387" s="10" t="n">
        <v>15000000</v>
      </c>
      <c r="C1387" s="10" t="n">
        <v>17017811</v>
      </c>
    </row>
    <row r="1388" customFormat="false" ht="16" hidden="false" customHeight="false" outlineLevel="0" collapsed="false">
      <c r="A1388" s="0" t="s">
        <v>15772</v>
      </c>
      <c r="B1388" s="10" t="n">
        <v>6000000</v>
      </c>
    </row>
    <row r="1389" customFormat="false" ht="16" hidden="false" customHeight="false" outlineLevel="0" collapsed="false">
      <c r="A1389" s="0" t="s">
        <v>15773</v>
      </c>
      <c r="B1389" s="10" t="n">
        <v>168972</v>
      </c>
    </row>
    <row r="1390" customFormat="false" ht="16" hidden="false" customHeight="false" outlineLevel="0" collapsed="false">
      <c r="A1390" s="0" t="s">
        <v>15774</v>
      </c>
      <c r="B1390" s="10" t="n">
        <v>56408</v>
      </c>
    </row>
    <row r="1391" customFormat="false" ht="16" hidden="false" customHeight="false" outlineLevel="0" collapsed="false">
      <c r="A1391" s="0" t="s">
        <v>6091</v>
      </c>
      <c r="B1391" s="10" t="n">
        <v>19000000</v>
      </c>
      <c r="C1391" s="10" t="n">
        <v>27758465</v>
      </c>
    </row>
    <row r="1392" customFormat="false" ht="16" hidden="false" customHeight="false" outlineLevel="0" collapsed="false">
      <c r="A1392" s="0" t="s">
        <v>10754</v>
      </c>
      <c r="B1392" s="10" t="n">
        <v>1200000</v>
      </c>
      <c r="C1392" s="10" t="n">
        <v>6319</v>
      </c>
    </row>
    <row r="1393" customFormat="false" ht="16" hidden="false" customHeight="false" outlineLevel="0" collapsed="false">
      <c r="A1393" s="0" t="s">
        <v>5513</v>
      </c>
      <c r="B1393" s="10" t="n">
        <v>18000000</v>
      </c>
      <c r="C1393" s="10" t="n">
        <v>8742261</v>
      </c>
    </row>
    <row r="1394" customFormat="false" ht="16" hidden="false" customHeight="false" outlineLevel="0" collapsed="false">
      <c r="A1394" s="0" t="s">
        <v>15775</v>
      </c>
    </row>
    <row r="1395" customFormat="false" ht="16" hidden="false" customHeight="false" outlineLevel="0" collapsed="false">
      <c r="A1395" s="0" t="s">
        <v>15776</v>
      </c>
      <c r="B1395" s="10" t="n">
        <v>10353690</v>
      </c>
    </row>
    <row r="1396" customFormat="false" ht="16" hidden="false" customHeight="false" outlineLevel="0" collapsed="false">
      <c r="A1396" s="0" t="s">
        <v>15777</v>
      </c>
    </row>
    <row r="1397" customFormat="false" ht="16" hidden="false" customHeight="false" outlineLevel="0" collapsed="false">
      <c r="A1397" s="0" t="s">
        <v>2779</v>
      </c>
      <c r="B1397" s="10" t="n">
        <v>165000000</v>
      </c>
      <c r="C1397" s="10" t="n">
        <v>217581231</v>
      </c>
    </row>
    <row r="1398" customFormat="false" ht="16" hidden="false" customHeight="false" outlineLevel="0" collapsed="false">
      <c r="A1398" s="0" t="s">
        <v>2576</v>
      </c>
      <c r="B1398" s="10" t="n">
        <v>175000000</v>
      </c>
      <c r="C1398" s="10" t="n">
        <v>198351526</v>
      </c>
    </row>
    <row r="1399" customFormat="false" ht="16" hidden="false" customHeight="false" outlineLevel="0" collapsed="false">
      <c r="A1399" s="0" t="s">
        <v>2827</v>
      </c>
      <c r="B1399" s="10" t="n">
        <v>165000000</v>
      </c>
      <c r="C1399" s="10" t="n">
        <v>238371987</v>
      </c>
    </row>
    <row r="1400" customFormat="false" ht="16" hidden="false" customHeight="false" outlineLevel="0" collapsed="false">
      <c r="A1400" s="0" t="s">
        <v>15778</v>
      </c>
      <c r="B1400" s="10" t="n">
        <v>68410</v>
      </c>
    </row>
    <row r="1401" customFormat="false" ht="16" hidden="false" customHeight="false" outlineLevel="0" collapsed="false">
      <c r="A1401" s="0" t="s">
        <v>10149</v>
      </c>
      <c r="B1401" s="10" t="n">
        <v>500000</v>
      </c>
      <c r="C1401" s="10" t="n">
        <v>31937</v>
      </c>
    </row>
    <row r="1402" customFormat="false" ht="16" hidden="false" customHeight="false" outlineLevel="0" collapsed="false">
      <c r="A1402" s="0" t="s">
        <v>15779</v>
      </c>
      <c r="B1402" s="10" t="n">
        <v>5355376</v>
      </c>
    </row>
    <row r="1403" customFormat="false" ht="16" hidden="false" customHeight="false" outlineLevel="0" collapsed="false">
      <c r="A1403" s="0" t="s">
        <v>15780</v>
      </c>
      <c r="B1403" s="10" t="n">
        <v>3016244</v>
      </c>
    </row>
    <row r="1404" customFormat="false" ht="16" hidden="false" customHeight="false" outlineLevel="0" collapsed="false">
      <c r="A1404" s="0" t="s">
        <v>5023</v>
      </c>
      <c r="B1404" s="10" t="n">
        <v>8000000</v>
      </c>
      <c r="C1404" s="10" t="n">
        <v>42183</v>
      </c>
    </row>
    <row r="1405" customFormat="false" ht="16" hidden="false" customHeight="false" outlineLevel="0" collapsed="false">
      <c r="A1405" s="0" t="s">
        <v>15781</v>
      </c>
      <c r="B1405" s="10" t="n">
        <v>1602045</v>
      </c>
    </row>
    <row r="1406" customFormat="false" ht="16" hidden="false" customHeight="false" outlineLevel="0" collapsed="false">
      <c r="A1406" s="0" t="s">
        <v>15782</v>
      </c>
      <c r="B1406" s="10" t="n">
        <v>228830</v>
      </c>
    </row>
    <row r="1407" customFormat="false" ht="16" hidden="false" customHeight="false" outlineLevel="0" collapsed="false">
      <c r="A1407" s="0" t="s">
        <v>15783</v>
      </c>
      <c r="B1407" s="10" t="n">
        <v>1120914</v>
      </c>
    </row>
    <row r="1408" customFormat="false" ht="16" hidden="false" customHeight="false" outlineLevel="0" collapsed="false">
      <c r="A1408" s="0" t="s">
        <v>11260</v>
      </c>
      <c r="B1408" s="10" t="n">
        <v>25000000</v>
      </c>
      <c r="C1408" s="10" t="n">
        <v>56692</v>
      </c>
    </row>
    <row r="1409" customFormat="false" ht="16" hidden="false" customHeight="false" outlineLevel="0" collapsed="false">
      <c r="A1409" s="0" t="s">
        <v>5737</v>
      </c>
      <c r="B1409" s="10" t="n">
        <v>18000000</v>
      </c>
      <c r="C1409" s="10" t="n">
        <v>22927390</v>
      </c>
    </row>
    <row r="1410" customFormat="false" ht="16" hidden="false" customHeight="false" outlineLevel="0" collapsed="false">
      <c r="A1410" s="0" t="s">
        <v>15784</v>
      </c>
    </row>
    <row r="1411" customFormat="false" ht="16" hidden="false" customHeight="false" outlineLevel="0" collapsed="false">
      <c r="A1411" s="0" t="s">
        <v>2525</v>
      </c>
      <c r="B1411" s="10" t="n">
        <v>30000000</v>
      </c>
      <c r="C1411" s="10" t="n">
        <v>58715510</v>
      </c>
    </row>
    <row r="1412" customFormat="false" ht="16" hidden="false" customHeight="false" outlineLevel="0" collapsed="false">
      <c r="A1412" s="0" t="s">
        <v>10500</v>
      </c>
      <c r="B1412" s="10" t="n">
        <v>10000000</v>
      </c>
      <c r="C1412" s="10" t="n">
        <v>128486</v>
      </c>
    </row>
    <row r="1413" customFormat="false" ht="16" hidden="false" customHeight="false" outlineLevel="0" collapsed="false">
      <c r="A1413" s="0" t="s">
        <v>15785</v>
      </c>
      <c r="B1413" s="10" t="n">
        <v>4000000</v>
      </c>
    </row>
    <row r="1414" customFormat="false" ht="16" hidden="false" customHeight="false" outlineLevel="0" collapsed="false">
      <c r="A1414" s="0" t="s">
        <v>15786</v>
      </c>
      <c r="B1414" s="10" t="n">
        <v>179507</v>
      </c>
    </row>
    <row r="1415" customFormat="false" ht="16" hidden="false" customHeight="false" outlineLevel="0" collapsed="false">
      <c r="A1415" s="0" t="s">
        <v>1514</v>
      </c>
      <c r="B1415" s="10" t="n">
        <v>750000</v>
      </c>
      <c r="C1415" s="10" t="n">
        <v>7066</v>
      </c>
    </row>
    <row r="1416" customFormat="false" ht="16" hidden="false" customHeight="false" outlineLevel="0" collapsed="false">
      <c r="A1416" s="0" t="s">
        <v>519</v>
      </c>
      <c r="B1416" s="10" t="n">
        <v>2000000</v>
      </c>
      <c r="C1416" s="10" t="n">
        <v>54473</v>
      </c>
    </row>
    <row r="1417" customFormat="false" ht="16" hidden="false" customHeight="false" outlineLevel="0" collapsed="false">
      <c r="A1417" s="0" t="s">
        <v>15787</v>
      </c>
      <c r="B1417" s="10" t="n">
        <v>195000</v>
      </c>
    </row>
    <row r="1418" customFormat="false" ht="16" hidden="false" customHeight="false" outlineLevel="0" collapsed="false">
      <c r="A1418" s="0" t="s">
        <v>7166</v>
      </c>
      <c r="B1418" s="10" t="n">
        <v>180000000</v>
      </c>
      <c r="C1418" s="10" t="n">
        <v>303003568</v>
      </c>
    </row>
    <row r="1419" customFormat="false" ht="16" hidden="false" customHeight="false" outlineLevel="0" collapsed="false">
      <c r="A1419" s="0" t="s">
        <v>10305</v>
      </c>
      <c r="B1419" s="10" t="n">
        <v>6000000</v>
      </c>
      <c r="C1419" s="10" t="n">
        <v>2110</v>
      </c>
    </row>
    <row r="1420" customFormat="false" ht="16" hidden="false" customHeight="false" outlineLevel="0" collapsed="false">
      <c r="A1420" s="0" t="s">
        <v>8253</v>
      </c>
      <c r="B1420" s="10" t="n">
        <v>10000000</v>
      </c>
      <c r="C1420" s="10" t="n">
        <v>12547189</v>
      </c>
    </row>
    <row r="1421" customFormat="false" ht="16" hidden="false" customHeight="false" outlineLevel="0" collapsed="false">
      <c r="A1421" s="0" t="s">
        <v>580</v>
      </c>
      <c r="B1421" s="10" t="n">
        <v>1000000</v>
      </c>
      <c r="C1421" s="10" t="n">
        <v>57324</v>
      </c>
    </row>
    <row r="1422" customFormat="false" ht="16" hidden="false" customHeight="false" outlineLevel="0" collapsed="false">
      <c r="A1422" s="0" t="s">
        <v>12076</v>
      </c>
      <c r="B1422" s="10" t="n">
        <v>38000000</v>
      </c>
      <c r="C1422" s="10" t="n">
        <v>16928670</v>
      </c>
    </row>
    <row r="1423" customFormat="false" ht="16" hidden="false" customHeight="false" outlineLevel="0" collapsed="false">
      <c r="A1423" s="0" t="s">
        <v>15788</v>
      </c>
    </row>
    <row r="1424" customFormat="false" ht="16" hidden="false" customHeight="false" outlineLevel="0" collapsed="false">
      <c r="A1424" s="0" t="s">
        <v>15789</v>
      </c>
      <c r="B1424" s="10" t="n">
        <v>176545</v>
      </c>
    </row>
    <row r="1425" customFormat="false" ht="16" hidden="false" customHeight="false" outlineLevel="0" collapsed="false">
      <c r="A1425" s="0" t="s">
        <v>15790</v>
      </c>
    </row>
    <row r="1426" customFormat="false" ht="16" hidden="false" customHeight="false" outlineLevel="0" collapsed="false">
      <c r="A1426" s="0" t="s">
        <v>15791</v>
      </c>
      <c r="B1426" s="10" t="n">
        <v>46060</v>
      </c>
    </row>
    <row r="1427" customFormat="false" ht="16" hidden="false" customHeight="false" outlineLevel="0" collapsed="false">
      <c r="A1427" s="0" t="s">
        <v>15792</v>
      </c>
      <c r="B1427" s="10" t="n">
        <v>5000000</v>
      </c>
    </row>
    <row r="1428" customFormat="false" ht="16" hidden="false" customHeight="false" outlineLevel="0" collapsed="false">
      <c r="A1428" s="0" t="s">
        <v>10518</v>
      </c>
      <c r="B1428" s="10" t="n">
        <v>27000000</v>
      </c>
      <c r="C1428" s="10" t="n">
        <v>87341380</v>
      </c>
    </row>
    <row r="1429" customFormat="false" ht="16" hidden="false" customHeight="false" outlineLevel="0" collapsed="false">
      <c r="A1429" s="0" t="s">
        <v>15793</v>
      </c>
    </row>
    <row r="1430" customFormat="false" ht="16" hidden="false" customHeight="false" outlineLevel="0" collapsed="false">
      <c r="A1430" s="0" t="s">
        <v>15794</v>
      </c>
    </row>
    <row r="1431" customFormat="false" ht="16" hidden="false" customHeight="false" outlineLevel="0" collapsed="false">
      <c r="A1431" s="0" t="s">
        <v>15795</v>
      </c>
      <c r="B1431" s="10" t="n">
        <v>2641</v>
      </c>
    </row>
    <row r="1432" customFormat="false" ht="16" hidden="false" customHeight="false" outlineLevel="0" collapsed="false">
      <c r="A1432" s="0" t="s">
        <v>10225</v>
      </c>
      <c r="B1432" s="10" t="n">
        <v>40000000</v>
      </c>
      <c r="C1432" s="10" t="n">
        <v>128978</v>
      </c>
    </row>
    <row r="1433" customFormat="false" ht="16" hidden="false" customHeight="false" outlineLevel="0" collapsed="false">
      <c r="A1433" s="0" t="s">
        <v>15796</v>
      </c>
      <c r="B1433" s="10" t="n">
        <v>250000</v>
      </c>
    </row>
    <row r="1434" customFormat="false" ht="16" hidden="false" customHeight="false" outlineLevel="0" collapsed="false">
      <c r="A1434" s="0" t="s">
        <v>15797</v>
      </c>
    </row>
    <row r="1435" customFormat="false" ht="16" hidden="false" customHeight="false" outlineLevel="0" collapsed="false">
      <c r="A1435" s="0" t="s">
        <v>5145</v>
      </c>
      <c r="B1435" s="10" t="n">
        <v>1000000</v>
      </c>
      <c r="C1435" s="10" t="n">
        <v>30341</v>
      </c>
    </row>
    <row r="1436" customFormat="false" ht="16" hidden="false" customHeight="false" outlineLevel="0" collapsed="false">
      <c r="A1436" s="0" t="s">
        <v>5444</v>
      </c>
      <c r="B1436" s="10" t="n">
        <v>20000000</v>
      </c>
      <c r="C1436" s="10" t="n">
        <v>33422556</v>
      </c>
    </row>
    <row r="1437" customFormat="false" ht="16" hidden="false" customHeight="false" outlineLevel="0" collapsed="false">
      <c r="A1437" s="0" t="s">
        <v>1482</v>
      </c>
      <c r="B1437" s="10" t="n">
        <v>45000000</v>
      </c>
      <c r="C1437" s="10" t="n">
        <v>145109</v>
      </c>
    </row>
    <row r="1438" customFormat="false" ht="16" hidden="false" customHeight="false" outlineLevel="0" collapsed="false">
      <c r="A1438" s="0" t="s">
        <v>15798</v>
      </c>
      <c r="B1438" s="10" t="n">
        <v>140016</v>
      </c>
    </row>
    <row r="1439" customFormat="false" ht="16" hidden="false" customHeight="false" outlineLevel="0" collapsed="false">
      <c r="A1439" s="0" t="s">
        <v>15799</v>
      </c>
      <c r="B1439" s="10" t="n">
        <v>107797</v>
      </c>
    </row>
    <row r="1440" customFormat="false" ht="16" hidden="false" customHeight="false" outlineLevel="0" collapsed="false">
      <c r="A1440" s="0" t="s">
        <v>10880</v>
      </c>
      <c r="B1440" s="10" t="n">
        <v>19000000</v>
      </c>
      <c r="C1440" s="10" t="n">
        <v>454149</v>
      </c>
    </row>
    <row r="1441" customFormat="false" ht="16" hidden="false" customHeight="false" outlineLevel="0" collapsed="false">
      <c r="A1441" s="0" t="s">
        <v>15800</v>
      </c>
    </row>
    <row r="1442" customFormat="false" ht="16" hidden="false" customHeight="false" outlineLevel="0" collapsed="false">
      <c r="A1442" s="0" t="s">
        <v>15801</v>
      </c>
    </row>
    <row r="1443" customFormat="false" ht="16" hidden="false" customHeight="false" outlineLevel="0" collapsed="false">
      <c r="A1443" s="0" t="s">
        <v>15802</v>
      </c>
      <c r="C1443" s="0" t="s">
        <v>15803</v>
      </c>
    </row>
    <row r="1444" customFormat="false" ht="16" hidden="false" customHeight="false" outlineLevel="0" collapsed="false">
      <c r="A1444" s="0" t="s">
        <v>5187</v>
      </c>
      <c r="B1444" s="10" t="n">
        <v>20000000</v>
      </c>
      <c r="C1444" s="10" t="n">
        <v>43869350</v>
      </c>
    </row>
    <row r="1445" customFormat="false" ht="16" hidden="false" customHeight="false" outlineLevel="0" collapsed="false">
      <c r="A1445" s="0" t="s">
        <v>15804</v>
      </c>
      <c r="B1445" s="10" t="n">
        <v>809752</v>
      </c>
    </row>
    <row r="1446" customFormat="false" ht="16" hidden="false" customHeight="false" outlineLevel="0" collapsed="false">
      <c r="A1446" s="0" t="s">
        <v>15805</v>
      </c>
      <c r="B1446" s="10" t="n">
        <v>10060</v>
      </c>
    </row>
    <row r="1447" customFormat="false" ht="16" hidden="false" customHeight="false" outlineLevel="0" collapsed="false">
      <c r="A1447" s="0" t="s">
        <v>15806</v>
      </c>
      <c r="B1447" s="10" t="n">
        <v>1577639</v>
      </c>
    </row>
    <row r="1448" customFormat="false" ht="16" hidden="false" customHeight="false" outlineLevel="0" collapsed="false">
      <c r="A1448" s="0" t="s">
        <v>11202</v>
      </c>
      <c r="B1448" s="10" t="n">
        <v>10000000</v>
      </c>
      <c r="C1448" s="10" t="n">
        <v>47395661</v>
      </c>
    </row>
    <row r="1449" customFormat="false" ht="16" hidden="false" customHeight="false" outlineLevel="0" collapsed="false">
      <c r="A1449" s="0" t="s">
        <v>15807</v>
      </c>
    </row>
    <row r="1450" customFormat="false" ht="16" hidden="false" customHeight="false" outlineLevel="0" collapsed="false">
      <c r="A1450" s="0" t="s">
        <v>6284</v>
      </c>
      <c r="B1450" s="10" t="n">
        <v>5000000</v>
      </c>
      <c r="C1450" s="10" t="n">
        <v>2229058</v>
      </c>
    </row>
    <row r="1451" customFormat="false" ht="16" hidden="false" customHeight="false" outlineLevel="0" collapsed="false">
      <c r="A1451" s="0" t="s">
        <v>15808</v>
      </c>
    </row>
    <row r="1452" customFormat="false" ht="16" hidden="false" customHeight="false" outlineLevel="0" collapsed="false">
      <c r="A1452" s="0" t="s">
        <v>5483</v>
      </c>
      <c r="B1452" s="10" t="n">
        <v>25000000</v>
      </c>
      <c r="C1452" s="10" t="n">
        <v>145000989</v>
      </c>
    </row>
    <row r="1453" customFormat="false" ht="16" hidden="false" customHeight="false" outlineLevel="0" collapsed="false">
      <c r="A1453" s="0" t="s">
        <v>15809</v>
      </c>
      <c r="B1453" s="10" t="n">
        <v>10650</v>
      </c>
    </row>
    <row r="1454" customFormat="false" ht="16" hidden="false" customHeight="false" outlineLevel="0" collapsed="false">
      <c r="A1454" s="0" t="s">
        <v>2843</v>
      </c>
      <c r="B1454" s="10" t="n">
        <v>150000000</v>
      </c>
      <c r="C1454" s="10" t="n">
        <v>131564731</v>
      </c>
    </row>
    <row r="1455" customFormat="false" ht="16" hidden="false" customHeight="false" outlineLevel="0" collapsed="false">
      <c r="A1455" s="0" t="s">
        <v>12570</v>
      </c>
      <c r="B1455" s="10" t="n">
        <v>20000000</v>
      </c>
      <c r="C1455" s="10" t="n">
        <v>17529157</v>
      </c>
    </row>
    <row r="1456" customFormat="false" ht="16" hidden="false" customHeight="false" outlineLevel="0" collapsed="false">
      <c r="A1456" s="0" t="s">
        <v>10329</v>
      </c>
      <c r="B1456" s="10" t="n">
        <v>2000000</v>
      </c>
      <c r="C1456" s="10" t="n">
        <v>28631</v>
      </c>
    </row>
    <row r="1457" customFormat="false" ht="16" hidden="false" customHeight="false" outlineLevel="0" collapsed="false">
      <c r="A1457" s="0" t="s">
        <v>15810</v>
      </c>
      <c r="B1457" s="10" t="n">
        <v>1094998</v>
      </c>
    </row>
    <row r="1458" customFormat="false" ht="16" hidden="false" customHeight="false" outlineLevel="0" collapsed="false">
      <c r="A1458" s="0" t="s">
        <v>15811</v>
      </c>
      <c r="B1458" s="10" t="n">
        <v>30918</v>
      </c>
    </row>
    <row r="1459" customFormat="false" ht="16" hidden="false" customHeight="false" outlineLevel="0" collapsed="false">
      <c r="A1459" s="0" t="s">
        <v>15812</v>
      </c>
      <c r="C1459" s="0" t="s">
        <v>15813</v>
      </c>
    </row>
    <row r="1460" customFormat="false" ht="16" hidden="false" customHeight="false" outlineLevel="0" collapsed="false">
      <c r="A1460" s="0" t="s">
        <v>15814</v>
      </c>
      <c r="B1460" s="10" t="n">
        <v>206678</v>
      </c>
    </row>
    <row r="1461" customFormat="false" ht="16" hidden="false" customHeight="false" outlineLevel="0" collapsed="false">
      <c r="A1461" s="0" t="s">
        <v>10524</v>
      </c>
      <c r="B1461" s="10" t="n">
        <v>92000000</v>
      </c>
      <c r="C1461" s="10" t="n">
        <v>110515313</v>
      </c>
    </row>
    <row r="1462" customFormat="false" ht="16" hidden="false" customHeight="false" outlineLevel="0" collapsed="false">
      <c r="A1462" s="0" t="s">
        <v>15815</v>
      </c>
      <c r="B1462" s="10" t="n">
        <v>15542</v>
      </c>
    </row>
    <row r="1463" customFormat="false" ht="16" hidden="false" customHeight="false" outlineLevel="0" collapsed="false">
      <c r="A1463" s="0" t="s">
        <v>6051</v>
      </c>
      <c r="B1463" s="10" t="n">
        <v>110000000</v>
      </c>
      <c r="C1463" s="10" t="n">
        <v>118311368</v>
      </c>
    </row>
    <row r="1464" customFormat="false" ht="16" hidden="false" customHeight="false" outlineLevel="0" collapsed="false">
      <c r="A1464" s="0" t="s">
        <v>6378</v>
      </c>
      <c r="B1464" s="10" t="n">
        <v>32000000</v>
      </c>
      <c r="C1464" s="10" t="n">
        <v>54712227</v>
      </c>
    </row>
    <row r="1465" customFormat="false" ht="16" hidden="false" customHeight="false" outlineLevel="0" collapsed="false">
      <c r="A1465" s="0" t="s">
        <v>11713</v>
      </c>
      <c r="B1465" s="10" t="n">
        <v>13000000</v>
      </c>
      <c r="C1465" s="10" t="n">
        <v>106954678</v>
      </c>
    </row>
    <row r="1466" customFormat="false" ht="16" hidden="false" customHeight="false" outlineLevel="0" collapsed="false">
      <c r="A1466" s="0" t="s">
        <v>5321</v>
      </c>
      <c r="B1466" s="10" t="n">
        <v>22000000</v>
      </c>
      <c r="C1466" s="10" t="n">
        <v>39263506</v>
      </c>
    </row>
    <row r="1467" customFormat="false" ht="16" hidden="false" customHeight="false" outlineLevel="0" collapsed="false">
      <c r="A1467" s="0" t="s">
        <v>11381</v>
      </c>
      <c r="B1467" s="10" t="n">
        <v>100000000</v>
      </c>
      <c r="C1467" s="10" t="n">
        <v>35053660</v>
      </c>
    </row>
    <row r="1468" customFormat="false" ht="16" hidden="false" customHeight="false" outlineLevel="0" collapsed="false">
      <c r="A1468" s="0" t="s">
        <v>6939</v>
      </c>
      <c r="B1468" s="10" t="n">
        <v>230000000</v>
      </c>
      <c r="C1468" s="10" t="n">
        <v>262030663</v>
      </c>
    </row>
    <row r="1469" customFormat="false" ht="16" hidden="false" customHeight="false" outlineLevel="0" collapsed="false">
      <c r="A1469" s="0" t="s">
        <v>15816</v>
      </c>
      <c r="C1469" s="0" t="s">
        <v>15817</v>
      </c>
    </row>
    <row r="1470" customFormat="false" ht="16" hidden="false" customHeight="false" outlineLevel="0" collapsed="false">
      <c r="A1470" s="0" t="s">
        <v>15818</v>
      </c>
    </row>
    <row r="1471" customFormat="false" ht="16" hidden="false" customHeight="false" outlineLevel="0" collapsed="false">
      <c r="A1471" s="0" t="s">
        <v>15819</v>
      </c>
      <c r="B1471" s="10" t="n">
        <v>87329</v>
      </c>
    </row>
    <row r="1472" customFormat="false" ht="16" hidden="false" customHeight="false" outlineLevel="0" collapsed="false">
      <c r="A1472" s="0" t="s">
        <v>10458</v>
      </c>
      <c r="B1472" s="10" t="n">
        <v>48000000</v>
      </c>
      <c r="C1472" s="10" t="n">
        <v>64506874</v>
      </c>
    </row>
    <row r="1473" customFormat="false" ht="16" hidden="false" customHeight="false" outlineLevel="0" collapsed="false">
      <c r="A1473" s="0" t="s">
        <v>15820</v>
      </c>
      <c r="B1473" s="10" t="n">
        <v>16133</v>
      </c>
    </row>
    <row r="1474" customFormat="false" ht="16" hidden="false" customHeight="false" outlineLevel="0" collapsed="false">
      <c r="A1474" s="0" t="s">
        <v>5015</v>
      </c>
      <c r="B1474" s="10" t="n">
        <v>22000000</v>
      </c>
      <c r="C1474" s="10" t="n">
        <v>20668843</v>
      </c>
    </row>
    <row r="1475" customFormat="false" ht="16" hidden="false" customHeight="false" outlineLevel="0" collapsed="false">
      <c r="A1475" s="0" t="s">
        <v>15821</v>
      </c>
      <c r="B1475" s="10" t="n">
        <v>45589</v>
      </c>
    </row>
    <row r="1476" customFormat="false" ht="16" hidden="false" customHeight="false" outlineLevel="0" collapsed="false">
      <c r="A1476" s="0" t="s">
        <v>15822</v>
      </c>
      <c r="B1476" s="10" t="n">
        <v>15000000</v>
      </c>
    </row>
    <row r="1477" customFormat="false" ht="16" hidden="false" customHeight="false" outlineLevel="0" collapsed="false">
      <c r="A1477" s="0" t="s">
        <v>15823</v>
      </c>
      <c r="B1477" s="10" t="n">
        <v>45661</v>
      </c>
    </row>
    <row r="1478" customFormat="false" ht="16" hidden="false" customHeight="false" outlineLevel="0" collapsed="false">
      <c r="A1478" s="0" t="s">
        <v>15824</v>
      </c>
    </row>
    <row r="1479" customFormat="false" ht="16" hidden="false" customHeight="false" outlineLevel="0" collapsed="false">
      <c r="A1479" s="0" t="s">
        <v>11497</v>
      </c>
      <c r="B1479" s="10" t="n">
        <v>13000000</v>
      </c>
      <c r="C1479" s="10" t="n">
        <v>214966</v>
      </c>
    </row>
    <row r="1480" customFormat="false" ht="16" hidden="false" customHeight="false" outlineLevel="0" collapsed="false">
      <c r="A1480" s="0" t="s">
        <v>5794</v>
      </c>
      <c r="B1480" s="10" t="n">
        <v>15500000</v>
      </c>
      <c r="C1480" s="10" t="n">
        <v>317040</v>
      </c>
    </row>
    <row r="1481" customFormat="false" ht="16" hidden="false" customHeight="false" outlineLevel="0" collapsed="false">
      <c r="A1481" s="0" t="s">
        <v>15825</v>
      </c>
      <c r="B1481" s="10" t="n">
        <v>532244</v>
      </c>
    </row>
    <row r="1482" customFormat="false" ht="16" hidden="false" customHeight="false" outlineLevel="0" collapsed="false">
      <c r="A1482" s="0" t="s">
        <v>5992</v>
      </c>
      <c r="B1482" s="10" t="n">
        <v>200000000</v>
      </c>
      <c r="C1482" s="10" t="n">
        <v>105269730</v>
      </c>
    </row>
    <row r="1483" customFormat="false" ht="16" hidden="false" customHeight="false" outlineLevel="0" collapsed="false">
      <c r="A1483" s="0" t="s">
        <v>5334</v>
      </c>
      <c r="B1483" s="10" t="n">
        <v>30000000</v>
      </c>
      <c r="C1483" s="10" t="n">
        <v>41850659</v>
      </c>
    </row>
    <row r="1484" customFormat="false" ht="16" hidden="false" customHeight="false" outlineLevel="0" collapsed="false">
      <c r="A1484" s="0" t="s">
        <v>15826</v>
      </c>
    </row>
    <row r="1485" customFormat="false" ht="16" hidden="false" customHeight="false" outlineLevel="0" collapsed="false">
      <c r="A1485" s="0" t="s">
        <v>15827</v>
      </c>
      <c r="B1485" s="10" t="n">
        <v>5000000</v>
      </c>
    </row>
    <row r="1486" customFormat="false" ht="16" hidden="false" customHeight="false" outlineLevel="0" collapsed="false">
      <c r="A1486" s="0" t="s">
        <v>10829</v>
      </c>
      <c r="B1486" s="10" t="n">
        <v>35000000</v>
      </c>
      <c r="C1486" s="10" t="n">
        <v>22911480</v>
      </c>
    </row>
    <row r="1487" customFormat="false" ht="16" hidden="false" customHeight="false" outlineLevel="0" collapsed="false">
      <c r="A1487" s="0" t="s">
        <v>11429</v>
      </c>
      <c r="B1487" s="10" t="n">
        <v>5000000</v>
      </c>
      <c r="C1487" s="10" t="n">
        <v>224409</v>
      </c>
    </row>
    <row r="1488" customFormat="false" ht="16" hidden="false" customHeight="false" outlineLevel="0" collapsed="false">
      <c r="A1488" s="0" t="s">
        <v>5222</v>
      </c>
      <c r="B1488" s="10" t="n">
        <v>90000000</v>
      </c>
      <c r="C1488" s="10" t="n">
        <v>100018837</v>
      </c>
    </row>
    <row r="1489" customFormat="false" ht="16" hidden="false" customHeight="false" outlineLevel="0" collapsed="false">
      <c r="A1489" s="0" t="s">
        <v>5030</v>
      </c>
      <c r="B1489" s="10" t="n">
        <v>2500000</v>
      </c>
      <c r="C1489" s="10" t="n">
        <v>17196</v>
      </c>
    </row>
    <row r="1490" customFormat="false" ht="16" hidden="false" customHeight="false" outlineLevel="0" collapsed="false">
      <c r="A1490" s="0" t="s">
        <v>15828</v>
      </c>
    </row>
    <row r="1491" customFormat="false" ht="16" hidden="false" customHeight="false" outlineLevel="0" collapsed="false">
      <c r="A1491" s="0" t="s">
        <v>2519</v>
      </c>
      <c r="B1491" s="10" t="n">
        <v>80000000</v>
      </c>
      <c r="C1491" s="10" t="n">
        <v>110101975</v>
      </c>
    </row>
    <row r="1492" customFormat="false" ht="16" hidden="false" customHeight="false" outlineLevel="0" collapsed="false">
      <c r="A1492" s="0" t="s">
        <v>10143</v>
      </c>
      <c r="B1492" s="10" t="n">
        <v>55000</v>
      </c>
      <c r="C1492" s="10" t="n">
        <v>16747</v>
      </c>
    </row>
    <row r="1493" customFormat="false" ht="16" hidden="false" customHeight="false" outlineLevel="0" collapsed="false">
      <c r="A1493" s="0" t="s">
        <v>15829</v>
      </c>
    </row>
    <row r="1494" customFormat="false" ht="16" hidden="false" customHeight="false" outlineLevel="0" collapsed="false">
      <c r="A1494" s="0" t="s">
        <v>15830</v>
      </c>
    </row>
    <row r="1495" customFormat="false" ht="16" hidden="false" customHeight="false" outlineLevel="0" collapsed="false">
      <c r="A1495" s="0" t="s">
        <v>10493</v>
      </c>
      <c r="B1495" s="10" t="n">
        <v>8000000</v>
      </c>
      <c r="C1495" s="10" t="n">
        <v>3393161</v>
      </c>
    </row>
    <row r="1496" customFormat="false" ht="16" hidden="false" customHeight="false" outlineLevel="0" collapsed="false">
      <c r="A1496" s="0" t="s">
        <v>15831</v>
      </c>
      <c r="B1496" s="10" t="n">
        <v>13023</v>
      </c>
    </row>
    <row r="1497" customFormat="false" ht="16" hidden="false" customHeight="false" outlineLevel="0" collapsed="false">
      <c r="A1497" s="0" t="s">
        <v>144</v>
      </c>
      <c r="B1497" s="10" t="n">
        <v>11000000</v>
      </c>
      <c r="C1497" s="10" t="n">
        <v>90559416</v>
      </c>
    </row>
    <row r="1498" customFormat="false" ht="16" hidden="false" customHeight="false" outlineLevel="0" collapsed="false">
      <c r="A1498" s="0" t="s">
        <v>10874</v>
      </c>
      <c r="B1498" s="10" t="n">
        <v>50000000</v>
      </c>
      <c r="C1498" s="10" t="n">
        <v>25450527</v>
      </c>
    </row>
    <row r="1499" customFormat="false" ht="16" hidden="false" customHeight="false" outlineLevel="0" collapsed="false">
      <c r="A1499" s="0" t="s">
        <v>10716</v>
      </c>
      <c r="B1499" s="10" t="n">
        <v>8500000</v>
      </c>
      <c r="C1499" s="10" t="n">
        <v>140244</v>
      </c>
    </row>
    <row r="1500" customFormat="false" ht="16" hidden="false" customHeight="false" outlineLevel="0" collapsed="false">
      <c r="A1500" s="0" t="s">
        <v>15832</v>
      </c>
      <c r="B1500" s="10" t="n">
        <v>384955</v>
      </c>
    </row>
    <row r="1501" customFormat="false" ht="16" hidden="false" customHeight="false" outlineLevel="0" collapsed="false">
      <c r="A1501" s="0" t="s">
        <v>10345</v>
      </c>
      <c r="B1501" s="10" t="n">
        <v>8000000</v>
      </c>
      <c r="C1501" s="10" t="n">
        <v>17432844</v>
      </c>
    </row>
    <row r="1502" customFormat="false" ht="16" hidden="false" customHeight="false" outlineLevel="0" collapsed="false">
      <c r="A1502" s="0" t="s">
        <v>15833</v>
      </c>
      <c r="B1502" s="10" t="n">
        <v>820967</v>
      </c>
    </row>
    <row r="1503" customFormat="false" ht="16" hidden="false" customHeight="false" outlineLevel="0" collapsed="false">
      <c r="A1503" s="0" t="s">
        <v>11719</v>
      </c>
      <c r="B1503" s="10" t="n">
        <v>25000000</v>
      </c>
      <c r="C1503" s="10" t="n">
        <v>93617009</v>
      </c>
    </row>
    <row r="1504" customFormat="false" ht="16" hidden="false" customHeight="false" outlineLevel="0" collapsed="false">
      <c r="A1504" s="0" t="s">
        <v>15834</v>
      </c>
      <c r="B1504" s="10" t="n">
        <v>13500000</v>
      </c>
    </row>
    <row r="1505" customFormat="false" ht="16" hidden="false" customHeight="false" outlineLevel="0" collapsed="false">
      <c r="A1505" s="0" t="s">
        <v>15835</v>
      </c>
      <c r="B1505" s="10" t="n">
        <v>2500000</v>
      </c>
    </row>
    <row r="1506" customFormat="false" ht="16" hidden="false" customHeight="false" outlineLevel="0" collapsed="false">
      <c r="A1506" s="0" t="s">
        <v>11221</v>
      </c>
      <c r="B1506" s="10" t="n">
        <v>5000000</v>
      </c>
      <c r="C1506" s="10" t="n">
        <v>346286</v>
      </c>
    </row>
    <row r="1507" customFormat="false" ht="16" hidden="false" customHeight="false" outlineLevel="0" collapsed="false">
      <c r="A1507" s="0" t="s">
        <v>6402</v>
      </c>
      <c r="B1507" s="10" t="n">
        <v>25000000</v>
      </c>
      <c r="C1507" s="10" t="n">
        <v>11538204</v>
      </c>
    </row>
    <row r="1508" customFormat="false" ht="16" hidden="false" customHeight="false" outlineLevel="0" collapsed="false">
      <c r="A1508" s="0" t="s">
        <v>15836</v>
      </c>
      <c r="B1508" s="10" t="n">
        <v>34557</v>
      </c>
    </row>
    <row r="1509" customFormat="false" ht="16" hidden="false" customHeight="false" outlineLevel="0" collapsed="false">
      <c r="A1509" s="0" t="s">
        <v>15837</v>
      </c>
      <c r="B1509" s="10" t="n">
        <v>4629</v>
      </c>
    </row>
    <row r="1510" customFormat="false" ht="16" hidden="false" customHeight="false" outlineLevel="0" collapsed="false">
      <c r="A1510" s="0" t="s">
        <v>2480</v>
      </c>
      <c r="B1510" s="10" t="n">
        <v>55000000</v>
      </c>
      <c r="C1510" s="10" t="n">
        <v>7873007</v>
      </c>
    </row>
    <row r="1511" customFormat="false" ht="16" hidden="false" customHeight="false" outlineLevel="0" collapsed="false">
      <c r="A1511" s="0" t="s">
        <v>5427</v>
      </c>
      <c r="B1511" s="10" t="n">
        <v>80000000</v>
      </c>
      <c r="C1511" s="10" t="n">
        <v>79366978</v>
      </c>
    </row>
    <row r="1512" customFormat="false" ht="16" hidden="false" customHeight="false" outlineLevel="0" collapsed="false">
      <c r="A1512" s="0" t="s">
        <v>15838</v>
      </c>
      <c r="B1512" s="10" t="n">
        <v>45000000</v>
      </c>
    </row>
    <row r="1513" customFormat="false" ht="16" hidden="false" customHeight="false" outlineLevel="0" collapsed="false">
      <c r="A1513" s="0" t="s">
        <v>15839</v>
      </c>
      <c r="B1513" s="10" t="n">
        <v>12294036</v>
      </c>
    </row>
    <row r="1514" customFormat="false" ht="16" hidden="false" customHeight="false" outlineLevel="0" collapsed="false">
      <c r="A1514" s="0" t="s">
        <v>15840</v>
      </c>
      <c r="B1514" s="10" t="n">
        <v>311454</v>
      </c>
    </row>
    <row r="1515" customFormat="false" ht="16" hidden="false" customHeight="false" outlineLevel="0" collapsed="false">
      <c r="A1515" s="0" t="s">
        <v>6244</v>
      </c>
      <c r="B1515" s="10" t="n">
        <v>100000000</v>
      </c>
      <c r="C1515" s="10" t="n">
        <v>148383780</v>
      </c>
    </row>
    <row r="1516" customFormat="false" ht="16" hidden="false" customHeight="false" outlineLevel="0" collapsed="false">
      <c r="A1516" s="0" t="s">
        <v>15841</v>
      </c>
    </row>
    <row r="1517" customFormat="false" ht="16" hidden="false" customHeight="false" outlineLevel="0" collapsed="false">
      <c r="A1517" s="0" t="s">
        <v>15842</v>
      </c>
      <c r="B1517" s="10" t="n">
        <v>47071</v>
      </c>
    </row>
    <row r="1518" customFormat="false" ht="16" hidden="false" customHeight="false" outlineLevel="0" collapsed="false">
      <c r="A1518" s="0" t="s">
        <v>11047</v>
      </c>
      <c r="B1518" s="10" t="n">
        <v>14000000</v>
      </c>
      <c r="C1518" s="10" t="n">
        <v>15483540</v>
      </c>
    </row>
    <row r="1519" customFormat="false" ht="16" hidden="false" customHeight="false" outlineLevel="0" collapsed="false">
      <c r="A1519" s="0" t="s">
        <v>15843</v>
      </c>
    </row>
    <row r="1520" customFormat="false" ht="16" hidden="false" customHeight="false" outlineLevel="0" collapsed="false">
      <c r="A1520" s="0" t="s">
        <v>10250</v>
      </c>
      <c r="B1520" s="10" t="n">
        <v>2500000</v>
      </c>
      <c r="C1520" s="10" t="n">
        <v>3176</v>
      </c>
    </row>
    <row r="1521" customFormat="false" ht="16" hidden="false" customHeight="false" outlineLevel="0" collapsed="false">
      <c r="A1521" s="0" t="s">
        <v>15844</v>
      </c>
      <c r="C1521" s="0" t="s">
        <v>15845</v>
      </c>
    </row>
    <row r="1522" customFormat="false" ht="16" hidden="false" customHeight="false" outlineLevel="0" collapsed="false">
      <c r="A1522" s="0" t="s">
        <v>15846</v>
      </c>
    </row>
    <row r="1523" customFormat="false" ht="16" hidden="false" customHeight="false" outlineLevel="0" collapsed="false">
      <c r="A1523" s="0" t="s">
        <v>5551</v>
      </c>
      <c r="B1523" s="10" t="n">
        <v>20000000</v>
      </c>
      <c r="C1523" s="10" t="n">
        <v>64167069</v>
      </c>
    </row>
    <row r="1524" customFormat="false" ht="16" hidden="false" customHeight="false" outlineLevel="0" collapsed="false">
      <c r="A1524" s="0" t="s">
        <v>275</v>
      </c>
      <c r="B1524" s="10" t="n">
        <v>5500000</v>
      </c>
      <c r="C1524" s="10" t="n">
        <v>143715</v>
      </c>
    </row>
    <row r="1525" customFormat="false" ht="16" hidden="false" customHeight="false" outlineLevel="0" collapsed="false">
      <c r="A1525" s="0" t="s">
        <v>15847</v>
      </c>
      <c r="B1525" s="10" t="n">
        <v>6008677</v>
      </c>
    </row>
    <row r="1526" customFormat="false" ht="16" hidden="false" customHeight="false" outlineLevel="0" collapsed="false">
      <c r="A1526" s="0" t="s">
        <v>15848</v>
      </c>
      <c r="B1526" s="10" t="n">
        <v>81313</v>
      </c>
    </row>
    <row r="1527" customFormat="false" ht="16" hidden="false" customHeight="false" outlineLevel="0" collapsed="false">
      <c r="A1527" s="0" t="s">
        <v>10855</v>
      </c>
      <c r="B1527" s="10" t="n">
        <v>32000000</v>
      </c>
      <c r="C1527" s="10" t="n">
        <v>34194407</v>
      </c>
    </row>
    <row r="1528" customFormat="false" ht="16" hidden="false" customHeight="false" outlineLevel="0" collapsed="false">
      <c r="A1528" s="0" t="s">
        <v>2626</v>
      </c>
      <c r="B1528" s="10" t="n">
        <v>20000000</v>
      </c>
      <c r="C1528" s="10" t="n">
        <v>5205343</v>
      </c>
    </row>
    <row r="1529" customFormat="false" ht="16" hidden="false" customHeight="false" outlineLevel="0" collapsed="false">
      <c r="A1529" s="0" t="s">
        <v>2713</v>
      </c>
      <c r="B1529" s="10" t="n">
        <v>35000000</v>
      </c>
      <c r="C1529" s="10" t="n">
        <v>49492060</v>
      </c>
    </row>
    <row r="1530" customFormat="false" ht="16" hidden="false" customHeight="false" outlineLevel="0" collapsed="false">
      <c r="A1530" s="0" t="s">
        <v>10583</v>
      </c>
      <c r="B1530" s="10" t="n">
        <v>6000000</v>
      </c>
      <c r="C1530" s="10" t="n">
        <v>36497</v>
      </c>
    </row>
    <row r="1531" customFormat="false" ht="16" hidden="false" customHeight="false" outlineLevel="0" collapsed="false">
      <c r="A1531" s="0" t="s">
        <v>15849</v>
      </c>
      <c r="B1531" s="10" t="n">
        <v>1724351</v>
      </c>
    </row>
    <row r="1532" customFormat="false" ht="16" hidden="false" customHeight="false" outlineLevel="0" collapsed="false">
      <c r="A1532" s="0" t="s">
        <v>6217</v>
      </c>
      <c r="B1532" s="10" t="n">
        <v>22000000</v>
      </c>
      <c r="C1532" s="10" t="n">
        <v>9528092</v>
      </c>
    </row>
    <row r="1533" customFormat="false" ht="16" hidden="false" customHeight="false" outlineLevel="0" collapsed="false">
      <c r="A1533" s="0" t="s">
        <v>10558</v>
      </c>
      <c r="B1533" s="10" t="n">
        <v>1000000</v>
      </c>
      <c r="C1533" s="10" t="n">
        <v>2508841</v>
      </c>
    </row>
    <row r="1534" customFormat="false" ht="16" hidden="false" customHeight="false" outlineLevel="0" collapsed="false">
      <c r="A1534" s="0" t="s">
        <v>15850</v>
      </c>
      <c r="B1534" s="10" t="n">
        <v>8240000</v>
      </c>
    </row>
    <row r="1535" customFormat="false" ht="16" hidden="false" customHeight="false" outlineLevel="0" collapsed="false">
      <c r="A1535" s="0" t="s">
        <v>6364</v>
      </c>
      <c r="B1535" s="10" t="n">
        <v>82000000</v>
      </c>
      <c r="C1535" s="10" t="n">
        <v>36392502</v>
      </c>
    </row>
    <row r="1536" customFormat="false" ht="16" hidden="false" customHeight="false" outlineLevel="0" collapsed="false">
      <c r="A1536" s="0" t="s">
        <v>15851</v>
      </c>
      <c r="B1536" s="10" t="n">
        <v>24708699</v>
      </c>
    </row>
    <row r="1537" customFormat="false" ht="16" hidden="false" customHeight="false" outlineLevel="0" collapsed="false">
      <c r="A1537" s="0" t="s">
        <v>2915</v>
      </c>
      <c r="B1537" s="10" t="n">
        <v>155000000</v>
      </c>
      <c r="C1537" s="10" t="n">
        <v>104386950</v>
      </c>
    </row>
    <row r="1538" customFormat="false" ht="16" hidden="false" customHeight="false" outlineLevel="0" collapsed="false">
      <c r="A1538" s="0" t="s">
        <v>15852</v>
      </c>
      <c r="B1538" s="10" t="n">
        <v>200000</v>
      </c>
    </row>
    <row r="1539" customFormat="false" ht="16" hidden="false" customHeight="false" outlineLevel="0" collapsed="false">
      <c r="A1539" s="0" t="s">
        <v>6140</v>
      </c>
      <c r="B1539" s="10" t="n">
        <v>2500000</v>
      </c>
      <c r="C1539" s="10" t="n">
        <v>352810</v>
      </c>
    </row>
    <row r="1540" customFormat="false" ht="16" hidden="false" customHeight="false" outlineLevel="0" collapsed="false">
      <c r="A1540" s="0" t="s">
        <v>5347</v>
      </c>
      <c r="B1540" s="10" t="n">
        <v>9000000</v>
      </c>
      <c r="C1540" s="10" t="n">
        <v>31487293</v>
      </c>
    </row>
    <row r="1541" customFormat="false" ht="16" hidden="false" customHeight="false" outlineLevel="0" collapsed="false">
      <c r="A1541" s="0" t="s">
        <v>3105</v>
      </c>
      <c r="B1541" s="10" t="n">
        <v>135000000</v>
      </c>
      <c r="C1541" s="10" t="n">
        <v>77591831</v>
      </c>
    </row>
    <row r="1542" customFormat="false" ht="16" hidden="false" customHeight="false" outlineLevel="0" collapsed="false">
      <c r="A1542" s="0" t="s">
        <v>11422</v>
      </c>
      <c r="B1542" s="10" t="n">
        <v>2500000</v>
      </c>
      <c r="C1542" s="10" t="n">
        <v>28943</v>
      </c>
    </row>
    <row r="1543" customFormat="false" ht="16" hidden="false" customHeight="false" outlineLevel="0" collapsed="false">
      <c r="A1543" s="0" t="s">
        <v>15853</v>
      </c>
    </row>
    <row r="1544" customFormat="false" ht="16" hidden="false" customHeight="false" outlineLevel="0" collapsed="false">
      <c r="A1544" s="0" t="s">
        <v>15854</v>
      </c>
      <c r="C1544" s="0" t="s">
        <v>15855</v>
      </c>
    </row>
    <row r="1545" customFormat="false" ht="16" hidden="false" customHeight="false" outlineLevel="0" collapsed="false">
      <c r="A1545" s="0" t="s">
        <v>11557</v>
      </c>
      <c r="B1545" s="10" t="n">
        <v>10500000</v>
      </c>
      <c r="C1545" s="10" t="n">
        <v>26593646</v>
      </c>
    </row>
    <row r="1546" customFormat="false" ht="16" hidden="false" customHeight="false" outlineLevel="0" collapsed="false">
      <c r="A1546" s="0" t="s">
        <v>5451</v>
      </c>
      <c r="B1546" s="10" t="n">
        <v>75000000</v>
      </c>
      <c r="C1546" s="10" t="n">
        <v>83077833</v>
      </c>
    </row>
    <row r="1547" customFormat="false" ht="16" hidden="false" customHeight="false" outlineLevel="0" collapsed="false">
      <c r="A1547" s="0" t="s">
        <v>15856</v>
      </c>
      <c r="C1547" s="0" t="s">
        <v>15857</v>
      </c>
    </row>
    <row r="1548" customFormat="false" ht="16" hidden="false" customHeight="false" outlineLevel="0" collapsed="false">
      <c r="A1548" s="0" t="s">
        <v>5743</v>
      </c>
      <c r="B1548" s="10" t="n">
        <v>80000000</v>
      </c>
      <c r="C1548" s="10" t="n">
        <v>38577772</v>
      </c>
    </row>
    <row r="1549" customFormat="false" ht="16" hidden="false" customHeight="false" outlineLevel="0" collapsed="false">
      <c r="A1549" s="0" t="s">
        <v>5848</v>
      </c>
      <c r="B1549" s="10" t="n">
        <v>90000000</v>
      </c>
      <c r="C1549" s="10" t="n">
        <v>209028679</v>
      </c>
    </row>
    <row r="1550" customFormat="false" ht="16" hidden="false" customHeight="false" outlineLevel="0" collapsed="false">
      <c r="A1550" s="0" t="s">
        <v>5010</v>
      </c>
      <c r="B1550" s="10" t="n">
        <v>30000000</v>
      </c>
      <c r="C1550" s="10" t="n">
        <v>76808654</v>
      </c>
    </row>
    <row r="1551" customFormat="false" ht="16" hidden="false" customHeight="false" outlineLevel="0" collapsed="false">
      <c r="A1551" s="0" t="s">
        <v>15858</v>
      </c>
      <c r="C1551" s="0" t="s">
        <v>15859</v>
      </c>
    </row>
    <row r="1552" customFormat="false" ht="16" hidden="false" customHeight="false" outlineLevel="0" collapsed="false">
      <c r="A1552" s="0" t="s">
        <v>421</v>
      </c>
      <c r="B1552" s="10" t="n">
        <v>25000</v>
      </c>
      <c r="C1552" s="10" t="n">
        <v>172177</v>
      </c>
    </row>
    <row r="1553" customFormat="false" ht="16" hidden="false" customHeight="false" outlineLevel="0" collapsed="false">
      <c r="A1553" s="0" t="s">
        <v>15860</v>
      </c>
      <c r="B1553" s="10" t="n">
        <v>123731</v>
      </c>
    </row>
    <row r="1554" customFormat="false" ht="16" hidden="false" customHeight="false" outlineLevel="0" collapsed="false">
      <c r="A1554" s="0" t="s">
        <v>6274</v>
      </c>
      <c r="B1554" s="10" t="n">
        <v>120000000</v>
      </c>
      <c r="C1554" s="10" t="n">
        <v>98780042</v>
      </c>
    </row>
    <row r="1555" customFormat="false" ht="16" hidden="false" customHeight="false" outlineLevel="0" collapsed="false">
      <c r="A1555" s="0" t="s">
        <v>15861</v>
      </c>
      <c r="B1555" s="10" t="n">
        <v>1081922</v>
      </c>
    </row>
    <row r="1556" customFormat="false" ht="16" hidden="false" customHeight="false" outlineLevel="0" collapsed="false">
      <c r="A1556" s="0" t="s">
        <v>15862</v>
      </c>
      <c r="B1556" s="10" t="n">
        <v>77827</v>
      </c>
    </row>
    <row r="1557" customFormat="false" ht="16" hidden="false" customHeight="false" outlineLevel="0" collapsed="false">
      <c r="A1557" s="0" t="s">
        <v>15863</v>
      </c>
    </row>
    <row r="1558" customFormat="false" ht="16" hidden="false" customHeight="false" outlineLevel="0" collapsed="false">
      <c r="A1558" s="0" t="s">
        <v>10155</v>
      </c>
      <c r="B1558" s="10" t="n">
        <v>8000000</v>
      </c>
      <c r="C1558" s="10" t="n">
        <v>3271</v>
      </c>
    </row>
    <row r="1559" customFormat="false" ht="16" hidden="false" customHeight="false" outlineLevel="0" collapsed="false">
      <c r="A1559" s="0" t="s">
        <v>15864</v>
      </c>
      <c r="B1559" s="10" t="n">
        <v>1060602</v>
      </c>
    </row>
    <row r="1560" customFormat="false" ht="16" hidden="false" customHeight="false" outlineLevel="0" collapsed="false">
      <c r="A1560" s="0" t="s">
        <v>6391</v>
      </c>
      <c r="B1560" s="10" t="n">
        <v>30000000</v>
      </c>
      <c r="C1560" s="10" t="n">
        <v>40259119</v>
      </c>
    </row>
    <row r="1561" customFormat="false" ht="16" hidden="false" customHeight="false" outlineLevel="0" collapsed="false">
      <c r="A1561" s="0" t="s">
        <v>13159</v>
      </c>
      <c r="B1561" s="10" t="n">
        <v>100000000</v>
      </c>
      <c r="C1561" s="10" t="n">
        <v>116900694</v>
      </c>
    </row>
    <row r="1562" customFormat="false" ht="16" hidden="false" customHeight="false" outlineLevel="0" collapsed="false">
      <c r="A1562" s="0" t="s">
        <v>5328</v>
      </c>
      <c r="B1562" s="10" t="n">
        <v>20000000</v>
      </c>
      <c r="C1562" s="10" t="n">
        <v>13214030</v>
      </c>
    </row>
    <row r="1563" customFormat="false" ht="16" hidden="false" customHeight="false" outlineLevel="0" collapsed="false">
      <c r="A1563" s="0" t="s">
        <v>15865</v>
      </c>
      <c r="B1563" s="10" t="n">
        <v>69348</v>
      </c>
    </row>
    <row r="1564" customFormat="false" ht="16" hidden="false" customHeight="false" outlineLevel="0" collapsed="false">
      <c r="A1564" s="0" t="s">
        <v>397</v>
      </c>
      <c r="B1564" s="10" t="n">
        <v>8247000</v>
      </c>
      <c r="C1564" s="10" t="n">
        <v>428923</v>
      </c>
    </row>
    <row r="1565" customFormat="false" ht="16" hidden="false" customHeight="false" outlineLevel="0" collapsed="false">
      <c r="A1565" s="0" t="s">
        <v>15866</v>
      </c>
    </row>
    <row r="1566" customFormat="false" ht="16" hidden="false" customHeight="false" outlineLevel="0" collapsed="false">
      <c r="A1566" s="0" t="s">
        <v>510</v>
      </c>
      <c r="B1566" s="10" t="n">
        <v>6000000</v>
      </c>
      <c r="C1566" s="10" t="n">
        <v>7518876</v>
      </c>
    </row>
    <row r="1567" customFormat="false" ht="16" hidden="false" customHeight="false" outlineLevel="0" collapsed="false">
      <c r="A1567" s="0" t="s">
        <v>15867</v>
      </c>
      <c r="B1567" s="10" t="n">
        <v>14620</v>
      </c>
    </row>
    <row r="1568" customFormat="false" ht="16" hidden="false" customHeight="false" outlineLevel="0" collapsed="false">
      <c r="A1568" s="0" t="s">
        <v>15868</v>
      </c>
      <c r="B1568" s="10" t="n">
        <v>19368</v>
      </c>
    </row>
    <row r="1569" customFormat="false" ht="16" hidden="false" customHeight="false" outlineLevel="0" collapsed="false">
      <c r="A1569" s="0" t="s">
        <v>15869</v>
      </c>
      <c r="B1569" s="10" t="n">
        <v>7065</v>
      </c>
    </row>
    <row r="1570" customFormat="false" ht="16" hidden="false" customHeight="false" outlineLevel="0" collapsed="false">
      <c r="A1570" s="0" t="s">
        <v>15870</v>
      </c>
      <c r="B1570" s="10" t="n">
        <v>8471</v>
      </c>
    </row>
    <row r="1571" customFormat="false" ht="16" hidden="false" customHeight="false" outlineLevel="0" collapsed="false">
      <c r="A1571" s="0" t="s">
        <v>15871</v>
      </c>
      <c r="B1571" s="10" t="n">
        <v>115927</v>
      </c>
    </row>
    <row r="1572" customFormat="false" ht="16" hidden="false" customHeight="false" outlineLevel="0" collapsed="false">
      <c r="A1572" s="0" t="s">
        <v>15872</v>
      </c>
      <c r="B1572" s="10" t="n">
        <v>20450</v>
      </c>
    </row>
    <row r="1573" customFormat="false" ht="16" hidden="false" customHeight="false" outlineLevel="0" collapsed="false">
      <c r="A1573" s="0" t="s">
        <v>10445</v>
      </c>
      <c r="B1573" s="10" t="n">
        <v>65000000</v>
      </c>
      <c r="C1573" s="10" t="n">
        <v>152647258</v>
      </c>
    </row>
    <row r="1574" customFormat="false" ht="16" hidden="false" customHeight="false" outlineLevel="0" collapsed="false">
      <c r="A1574" s="0" t="s">
        <v>5489</v>
      </c>
      <c r="B1574" s="10" t="n">
        <v>40000000</v>
      </c>
      <c r="C1574" s="10" t="n">
        <v>93953653</v>
      </c>
    </row>
    <row r="1575" customFormat="false" ht="16" hidden="false" customHeight="false" outlineLevel="0" collapsed="false">
      <c r="A1575" s="0" t="s">
        <v>2900</v>
      </c>
      <c r="B1575" s="10" t="n">
        <v>130000000</v>
      </c>
      <c r="C1575" s="10" t="n">
        <v>148415853</v>
      </c>
    </row>
    <row r="1576" customFormat="false" ht="16" hidden="false" customHeight="false" outlineLevel="0" collapsed="false">
      <c r="A1576" s="0" t="s">
        <v>5094</v>
      </c>
      <c r="B1576" s="10" t="n">
        <v>7500000</v>
      </c>
      <c r="C1576" s="10" t="n">
        <v>4131640</v>
      </c>
    </row>
    <row r="1577" customFormat="false" ht="16" hidden="false" customHeight="false" outlineLevel="0" collapsed="false">
      <c r="A1577" s="0" t="s">
        <v>8554</v>
      </c>
      <c r="B1577" s="10" t="n">
        <v>18500000</v>
      </c>
      <c r="C1577" s="10" t="n">
        <v>6462576</v>
      </c>
    </row>
    <row r="1578" customFormat="false" ht="16" hidden="false" customHeight="false" outlineLevel="0" collapsed="false">
      <c r="A1578" s="0" t="s">
        <v>15873</v>
      </c>
      <c r="B1578" s="10" t="n">
        <v>108698</v>
      </c>
    </row>
    <row r="1579" customFormat="false" ht="16" hidden="false" customHeight="false" outlineLevel="0" collapsed="false">
      <c r="A1579" s="0" t="s">
        <v>15874</v>
      </c>
      <c r="B1579" s="10" t="n">
        <v>30000000</v>
      </c>
    </row>
    <row r="1580" customFormat="false" ht="16" hidden="false" customHeight="false" outlineLevel="0" collapsed="false">
      <c r="A1580" s="0" t="s">
        <v>15875</v>
      </c>
      <c r="B1580" s="10" t="n">
        <v>828</v>
      </c>
    </row>
    <row r="1581" customFormat="false" ht="16" hidden="false" customHeight="false" outlineLevel="0" collapsed="false">
      <c r="A1581" s="0" t="s">
        <v>15876</v>
      </c>
      <c r="B1581" s="10" t="n">
        <v>124294</v>
      </c>
    </row>
    <row r="1582" customFormat="false" ht="16" hidden="false" customHeight="false" outlineLevel="0" collapsed="false">
      <c r="A1582" s="0" t="s">
        <v>5712</v>
      </c>
      <c r="B1582" s="10" t="n">
        <v>10000000</v>
      </c>
      <c r="C1582" s="10" t="n">
        <v>19348</v>
      </c>
    </row>
    <row r="1583" customFormat="false" ht="16" hidden="false" customHeight="false" outlineLevel="0" collapsed="false">
      <c r="A1583" s="0" t="s">
        <v>10681</v>
      </c>
      <c r="B1583" s="10" t="n">
        <v>24000000</v>
      </c>
      <c r="C1583" s="10" t="n">
        <v>31457946</v>
      </c>
    </row>
    <row r="1584" customFormat="false" ht="16" hidden="false" customHeight="false" outlineLevel="0" collapsed="false">
      <c r="A1584" s="0" t="s">
        <v>6731</v>
      </c>
      <c r="B1584" s="10" t="n">
        <v>13000000</v>
      </c>
      <c r="C1584" s="10" t="n">
        <v>30017992</v>
      </c>
    </row>
    <row r="1585" customFormat="false" ht="16" hidden="false" customHeight="false" outlineLevel="0" collapsed="false">
      <c r="A1585" s="0" t="s">
        <v>15877</v>
      </c>
      <c r="B1585" s="10" t="n">
        <v>21291</v>
      </c>
    </row>
    <row r="1586" customFormat="false" ht="16" hidden="false" customHeight="false" outlineLevel="0" collapsed="false">
      <c r="A1586" s="0" t="s">
        <v>15878</v>
      </c>
    </row>
    <row r="1587" customFormat="false" ht="16" hidden="false" customHeight="false" outlineLevel="0" collapsed="false">
      <c r="A1587" s="0" t="s">
        <v>4907</v>
      </c>
      <c r="B1587" s="10" t="n">
        <v>500000</v>
      </c>
      <c r="C1587" s="10" t="n">
        <v>51408</v>
      </c>
    </row>
    <row r="1588" customFormat="false" ht="16" hidden="false" customHeight="false" outlineLevel="0" collapsed="false">
      <c r="A1588" s="0" t="s">
        <v>10760</v>
      </c>
      <c r="B1588" s="10" t="n">
        <v>15000000</v>
      </c>
      <c r="C1588" s="10" t="n">
        <v>141319928</v>
      </c>
    </row>
    <row r="1589" customFormat="false" ht="16" hidden="false" customHeight="false" outlineLevel="0" collapsed="false">
      <c r="A1589" s="0" t="s">
        <v>15879</v>
      </c>
      <c r="B1589" s="10" t="n">
        <v>8000000</v>
      </c>
    </row>
    <row r="1590" customFormat="false" ht="16" hidden="false" customHeight="false" outlineLevel="0" collapsed="false">
      <c r="A1590" s="0" t="s">
        <v>15880</v>
      </c>
      <c r="B1590" s="10" t="n">
        <v>39891</v>
      </c>
    </row>
    <row r="1591" customFormat="false" ht="16" hidden="false" customHeight="false" outlineLevel="0" collapsed="false">
      <c r="A1591" s="0" t="s">
        <v>10427</v>
      </c>
      <c r="B1591" s="10" t="n">
        <v>7000000</v>
      </c>
      <c r="C1591" s="10" t="n">
        <v>2344847</v>
      </c>
    </row>
    <row r="1592" customFormat="false" ht="16" hidden="false" customHeight="false" outlineLevel="0" collapsed="false">
      <c r="A1592" s="0" t="s">
        <v>5538</v>
      </c>
      <c r="B1592" s="10" t="n">
        <v>85000000</v>
      </c>
      <c r="C1592" s="10" t="n">
        <v>155064265</v>
      </c>
    </row>
    <row r="1593" customFormat="false" ht="16" hidden="false" customHeight="false" outlineLevel="0" collapsed="false">
      <c r="A1593" s="0" t="s">
        <v>10849</v>
      </c>
      <c r="B1593" s="10" t="n">
        <v>20000000</v>
      </c>
      <c r="C1593" s="10" t="n">
        <v>31841299</v>
      </c>
    </row>
    <row r="1594" customFormat="false" ht="16" hidden="false" customHeight="false" outlineLevel="0" collapsed="false">
      <c r="A1594" s="0" t="s">
        <v>6431</v>
      </c>
      <c r="B1594" s="10" t="n">
        <v>20000000</v>
      </c>
      <c r="C1594" s="10" t="n">
        <v>1183354</v>
      </c>
    </row>
    <row r="1595" customFormat="false" ht="16" hidden="false" customHeight="false" outlineLevel="0" collapsed="false">
      <c r="A1595" s="0" t="s">
        <v>2766</v>
      </c>
      <c r="B1595" s="10" t="n">
        <v>200000000</v>
      </c>
      <c r="C1595" s="10" t="n">
        <v>334191110</v>
      </c>
    </row>
    <row r="1596" customFormat="false" ht="16" hidden="false" customHeight="false" outlineLevel="0" collapsed="false">
      <c r="A1596" s="0" t="s">
        <v>13849</v>
      </c>
      <c r="B1596" s="10" t="n">
        <v>50000000</v>
      </c>
      <c r="C1596" s="10" t="n">
        <v>1206135</v>
      </c>
    </row>
    <row r="1597" customFormat="false" ht="16" hidden="false" customHeight="false" outlineLevel="0" collapsed="false">
      <c r="A1597" s="0" t="s">
        <v>15881</v>
      </c>
    </row>
    <row r="1598" customFormat="false" ht="16" hidden="false" customHeight="false" outlineLevel="0" collapsed="false">
      <c r="A1598" s="0" t="s">
        <v>15882</v>
      </c>
      <c r="B1598" s="10" t="n">
        <v>1000000</v>
      </c>
    </row>
    <row r="1599" customFormat="false" ht="16" hidden="false" customHeight="false" outlineLevel="0" collapsed="false">
      <c r="A1599" s="0" t="s">
        <v>15883</v>
      </c>
      <c r="B1599" s="10" t="n">
        <v>54852</v>
      </c>
    </row>
    <row r="1600" customFormat="false" ht="16" hidden="false" customHeight="false" outlineLevel="0" collapsed="false">
      <c r="A1600" s="0" t="s">
        <v>2660</v>
      </c>
      <c r="B1600" s="10" t="n">
        <v>18000000</v>
      </c>
      <c r="C1600" s="10" t="n">
        <v>22455510</v>
      </c>
    </row>
    <row r="1601" customFormat="false" ht="16" hidden="false" customHeight="false" outlineLevel="0" collapsed="false">
      <c r="A1601" s="0" t="s">
        <v>15884</v>
      </c>
    </row>
    <row r="1602" customFormat="false" ht="16" hidden="false" customHeight="false" outlineLevel="0" collapsed="false">
      <c r="A1602" s="0" t="s">
        <v>15885</v>
      </c>
      <c r="B1602" s="10" t="n">
        <v>2000000</v>
      </c>
    </row>
    <row r="1603" customFormat="false" ht="16" hidden="false" customHeight="false" outlineLevel="0" collapsed="false">
      <c r="A1603" s="0" t="s">
        <v>11392</v>
      </c>
      <c r="B1603" s="10" t="n">
        <v>10000000</v>
      </c>
      <c r="C1603" s="10" t="n">
        <v>3571735</v>
      </c>
    </row>
    <row r="1604" customFormat="false" ht="16" hidden="false" customHeight="false" outlineLevel="0" collapsed="false">
      <c r="A1604" s="0" t="s">
        <v>15886</v>
      </c>
    </row>
    <row r="1605" customFormat="false" ht="16" hidden="false" customHeight="false" outlineLevel="0" collapsed="false">
      <c r="A1605" s="0" t="s">
        <v>14135</v>
      </c>
      <c r="B1605" s="10" t="n">
        <v>28000000</v>
      </c>
      <c r="C1605" s="10" t="n">
        <v>6998324</v>
      </c>
    </row>
    <row r="1606" customFormat="false" ht="16" hidden="false" customHeight="false" outlineLevel="0" collapsed="false">
      <c r="A1606" s="0" t="s">
        <v>15887</v>
      </c>
      <c r="B1606" s="10" t="n">
        <v>44087387</v>
      </c>
    </row>
    <row r="1607" customFormat="false" ht="16" hidden="false" customHeight="false" outlineLevel="0" collapsed="false">
      <c r="A1607" s="0" t="s">
        <v>10773</v>
      </c>
      <c r="B1607" s="10" t="n">
        <v>5000000</v>
      </c>
      <c r="C1607" s="10" t="n">
        <v>10000000</v>
      </c>
    </row>
    <row r="1608" customFormat="false" ht="16" hidden="false" customHeight="false" outlineLevel="0" collapsed="false">
      <c r="A1608" s="0" t="s">
        <v>11171</v>
      </c>
      <c r="B1608" s="10" t="n">
        <v>7000000</v>
      </c>
      <c r="C1608" s="10" t="n">
        <v>9190525</v>
      </c>
    </row>
    <row r="1609" customFormat="false" ht="16" hidden="false" customHeight="false" outlineLevel="0" collapsed="false">
      <c r="A1609" s="0" t="s">
        <v>8095</v>
      </c>
      <c r="B1609" s="10" t="n">
        <v>20000000</v>
      </c>
      <c r="C1609" s="10" t="n">
        <v>52076908</v>
      </c>
    </row>
    <row r="1610" customFormat="false" ht="16" hidden="false" customHeight="false" outlineLevel="0" collapsed="false">
      <c r="A1610" s="0" t="s">
        <v>15888</v>
      </c>
      <c r="B1610" s="10" t="n">
        <v>5824</v>
      </c>
    </row>
    <row r="1611" customFormat="false" ht="16" hidden="false" customHeight="false" outlineLevel="0" collapsed="false">
      <c r="A1611" s="0" t="s">
        <v>11529</v>
      </c>
      <c r="B1611" s="10" t="n">
        <v>12000000</v>
      </c>
      <c r="C1611" s="10" t="n">
        <v>122288</v>
      </c>
    </row>
    <row r="1612" customFormat="false" ht="16" hidden="false" customHeight="false" outlineLevel="0" collapsed="false">
      <c r="A1612" s="0" t="s">
        <v>15889</v>
      </c>
    </row>
    <row r="1613" customFormat="false" ht="16" hidden="false" customHeight="false" outlineLevel="0" collapsed="false">
      <c r="A1613" s="0" t="s">
        <v>15890</v>
      </c>
      <c r="B1613" s="10" t="n">
        <v>35490823</v>
      </c>
    </row>
    <row r="1614" customFormat="false" ht="16" hidden="false" customHeight="false" outlineLevel="0" collapsed="false">
      <c r="A1614" s="0" t="s">
        <v>4926</v>
      </c>
      <c r="B1614" s="10" t="n">
        <v>35000</v>
      </c>
      <c r="C1614" s="10" t="n">
        <v>74494</v>
      </c>
    </row>
    <row r="1615" customFormat="false" ht="16" hidden="false" customHeight="false" outlineLevel="0" collapsed="false">
      <c r="A1615" s="0" t="s">
        <v>15891</v>
      </c>
      <c r="B1615" s="10" t="n">
        <v>12719</v>
      </c>
    </row>
    <row r="1616" customFormat="false" ht="16" hidden="false" customHeight="false" outlineLevel="0" collapsed="false">
      <c r="A1616" s="0" t="s">
        <v>5129</v>
      </c>
      <c r="B1616" s="10" t="n">
        <v>20000000</v>
      </c>
      <c r="C1616" s="10" t="n">
        <v>24850922</v>
      </c>
    </row>
    <row r="1617" customFormat="false" ht="16" hidden="false" customHeight="false" outlineLevel="0" collapsed="false">
      <c r="A1617" s="0" t="s">
        <v>15892</v>
      </c>
      <c r="B1617" s="10" t="n">
        <v>2701859</v>
      </c>
    </row>
    <row r="1618" customFormat="false" ht="16" hidden="false" customHeight="false" outlineLevel="0" collapsed="false">
      <c r="A1618" s="0" t="s">
        <v>15893</v>
      </c>
      <c r="B1618" s="10" t="n">
        <v>500000</v>
      </c>
    </row>
    <row r="1619" customFormat="false" ht="16" hidden="false" customHeight="false" outlineLevel="0" collapsed="false">
      <c r="A1619" s="0" t="s">
        <v>15894</v>
      </c>
      <c r="B1619" s="10" t="n">
        <v>1724882</v>
      </c>
    </row>
    <row r="1620" customFormat="false" ht="16" hidden="false" customHeight="false" outlineLevel="0" collapsed="false">
      <c r="A1620" s="0" t="s">
        <v>5065</v>
      </c>
      <c r="B1620" s="10" t="n">
        <v>17500000</v>
      </c>
      <c r="C1620" s="10" t="n">
        <v>58017783</v>
      </c>
    </row>
    <row r="1621" customFormat="false" ht="16" hidden="false" customHeight="false" outlineLevel="0" collapsed="false">
      <c r="A1621" s="0" t="s">
        <v>15895</v>
      </c>
      <c r="C1621" s="0" t="s">
        <v>15896</v>
      </c>
    </row>
    <row r="1622" customFormat="false" ht="16" hidden="false" customHeight="false" outlineLevel="0" collapsed="false">
      <c r="A1622" s="0" t="s">
        <v>12535</v>
      </c>
      <c r="B1622" s="10" t="n">
        <v>44500000</v>
      </c>
      <c r="C1622" s="10" t="n">
        <v>136025503</v>
      </c>
    </row>
    <row r="1623" customFormat="false" ht="16" hidden="false" customHeight="false" outlineLevel="0" collapsed="false">
      <c r="A1623" s="0" t="s">
        <v>10606</v>
      </c>
      <c r="B1623" s="10" t="n">
        <v>3000000</v>
      </c>
      <c r="C1623" s="10" t="n">
        <v>2926565</v>
      </c>
    </row>
    <row r="1624" customFormat="false" ht="16" hidden="false" customHeight="false" outlineLevel="0" collapsed="false">
      <c r="A1624" s="0" t="s">
        <v>15897</v>
      </c>
      <c r="B1624" s="10" t="n">
        <v>12522</v>
      </c>
    </row>
    <row r="1625" customFormat="false" ht="16" hidden="false" customHeight="false" outlineLevel="0" collapsed="false">
      <c r="A1625" s="0" t="s">
        <v>15898</v>
      </c>
      <c r="B1625" s="10" t="n">
        <v>45056</v>
      </c>
    </row>
    <row r="1626" customFormat="false" ht="16" hidden="false" customHeight="false" outlineLevel="0" collapsed="false">
      <c r="A1626" s="0" t="s">
        <v>6135</v>
      </c>
      <c r="B1626" s="10" t="n">
        <v>70000000</v>
      </c>
      <c r="C1626" s="10" t="n">
        <v>52474616</v>
      </c>
    </row>
    <row r="1627" customFormat="false" ht="16" hidden="false" customHeight="false" outlineLevel="0" collapsed="false">
      <c r="A1627" s="0" t="s">
        <v>5270</v>
      </c>
      <c r="B1627" s="10" t="n">
        <v>21000000</v>
      </c>
      <c r="C1627" s="10" t="n">
        <v>16284360</v>
      </c>
    </row>
    <row r="1628" customFormat="false" ht="16" hidden="false" customHeight="false" outlineLevel="0" collapsed="false">
      <c r="A1628" s="0" t="s">
        <v>2382</v>
      </c>
      <c r="B1628" s="10" t="n">
        <v>180000</v>
      </c>
      <c r="C1628" s="10" t="n">
        <v>159271</v>
      </c>
    </row>
    <row r="1629" customFormat="false" ht="16" hidden="false" customHeight="false" outlineLevel="0" collapsed="false">
      <c r="A1629" s="0" t="s">
        <v>2889</v>
      </c>
      <c r="B1629" s="10" t="n">
        <v>35000000</v>
      </c>
      <c r="C1629" s="10" t="n">
        <v>59713955</v>
      </c>
    </row>
    <row r="1630" customFormat="false" ht="16" hidden="false" customHeight="false" outlineLevel="0" collapsed="false">
      <c r="A1630" s="0" t="s">
        <v>15899</v>
      </c>
      <c r="B1630" s="10" t="n">
        <v>10000000</v>
      </c>
    </row>
    <row r="1631" customFormat="false" ht="16" hidden="false" customHeight="false" outlineLevel="0" collapsed="false">
      <c r="A1631" s="0" t="s">
        <v>15900</v>
      </c>
      <c r="B1631" s="10" t="n">
        <v>1836515</v>
      </c>
    </row>
    <row r="1632" customFormat="false" ht="16" hidden="false" customHeight="false" outlineLevel="0" collapsed="false">
      <c r="A1632" s="0" t="s">
        <v>905</v>
      </c>
      <c r="B1632" s="10" t="n">
        <v>1150000000</v>
      </c>
      <c r="C1632" s="10" t="n">
        <v>2191343</v>
      </c>
    </row>
    <row r="1633" customFormat="false" ht="16" hidden="false" customHeight="false" outlineLevel="0" collapsed="false">
      <c r="A1633" s="0" t="s">
        <v>8219</v>
      </c>
      <c r="B1633" s="10" t="n">
        <v>35000000</v>
      </c>
      <c r="C1633" s="10" t="n">
        <v>47425125</v>
      </c>
    </row>
    <row r="1634" customFormat="false" ht="16" hidden="false" customHeight="false" outlineLevel="0" collapsed="false">
      <c r="A1634" s="0" t="s">
        <v>15901</v>
      </c>
      <c r="B1634" s="10" t="n">
        <v>800000</v>
      </c>
    </row>
    <row r="1635" customFormat="false" ht="16" hidden="false" customHeight="false" outlineLevel="0" collapsed="false">
      <c r="A1635" s="0" t="s">
        <v>15902</v>
      </c>
      <c r="B1635" s="10" t="n">
        <v>22083</v>
      </c>
    </row>
    <row r="1636" customFormat="false" ht="16" hidden="false" customHeight="false" outlineLevel="0" collapsed="false">
      <c r="A1636" s="0" t="s">
        <v>15903</v>
      </c>
    </row>
    <row r="1637" customFormat="false" ht="16" hidden="false" customHeight="false" outlineLevel="0" collapsed="false">
      <c r="A1637" s="0" t="s">
        <v>15904</v>
      </c>
      <c r="B1637" s="10" t="n">
        <v>7001</v>
      </c>
    </row>
    <row r="1638" customFormat="false" ht="16" hidden="false" customHeight="false" outlineLevel="0" collapsed="false">
      <c r="A1638" s="0" t="s">
        <v>5296</v>
      </c>
      <c r="B1638" s="10" t="n">
        <v>15000000</v>
      </c>
      <c r="C1638" s="10" t="n">
        <v>6409528</v>
      </c>
    </row>
    <row r="1639" customFormat="false" ht="16" hidden="false" customHeight="false" outlineLevel="0" collapsed="false">
      <c r="A1639" s="0" t="s">
        <v>15905</v>
      </c>
      <c r="C1639" s="0" t="s">
        <v>15906</v>
      </c>
    </row>
    <row r="1640" customFormat="false" ht="16" hidden="false" customHeight="false" outlineLevel="0" collapsed="false">
      <c r="A1640" s="0" t="s">
        <v>11700</v>
      </c>
      <c r="B1640" s="10" t="n">
        <v>45000000</v>
      </c>
      <c r="C1640" s="10" t="n">
        <v>5664251</v>
      </c>
    </row>
    <row r="1641" customFormat="false" ht="16" hidden="false" customHeight="false" outlineLevel="0" collapsed="false">
      <c r="A1641" s="0" t="s">
        <v>10693</v>
      </c>
      <c r="B1641" s="10" t="n">
        <v>18000000</v>
      </c>
      <c r="C1641" s="10" t="n">
        <v>5694401</v>
      </c>
    </row>
    <row r="1642" customFormat="false" ht="16" hidden="false" customHeight="false" outlineLevel="0" collapsed="false">
      <c r="A1642" s="0" t="s">
        <v>5669</v>
      </c>
      <c r="B1642" s="10" t="n">
        <v>18000000</v>
      </c>
      <c r="C1642" s="10" t="n">
        <v>14793904</v>
      </c>
    </row>
    <row r="1643" customFormat="false" ht="16" hidden="false" customHeight="false" outlineLevel="0" collapsed="false">
      <c r="A1643" s="0" t="s">
        <v>15907</v>
      </c>
      <c r="B1643" s="10" t="n">
        <v>887126</v>
      </c>
    </row>
    <row r="1644" customFormat="false" ht="16" hidden="false" customHeight="false" outlineLevel="0" collapsed="false">
      <c r="A1644" s="0" t="s">
        <v>15908</v>
      </c>
      <c r="C1644" s="0" t="s">
        <v>15909</v>
      </c>
    </row>
    <row r="1645" customFormat="false" ht="16" hidden="false" customHeight="false" outlineLevel="0" collapsed="false">
      <c r="A1645" s="0" t="s">
        <v>12142</v>
      </c>
      <c r="B1645" s="10" t="n">
        <v>20000000</v>
      </c>
      <c r="C1645" s="10" t="n">
        <v>82584160</v>
      </c>
    </row>
    <row r="1646" customFormat="false" ht="16" hidden="false" customHeight="false" outlineLevel="0" collapsed="false">
      <c r="A1646" s="0" t="s">
        <v>5211</v>
      </c>
      <c r="B1646" s="10" t="n">
        <v>35000000</v>
      </c>
      <c r="C1646" s="10" t="n">
        <v>80277646</v>
      </c>
    </row>
    <row r="1647" customFormat="false" ht="16" hidden="false" customHeight="false" outlineLevel="0" collapsed="false">
      <c r="A1647" s="0" t="s">
        <v>11081</v>
      </c>
      <c r="B1647" s="10" t="n">
        <v>50000000</v>
      </c>
      <c r="C1647" s="10" t="n">
        <v>20488579</v>
      </c>
    </row>
    <row r="1648" customFormat="false" ht="16" hidden="false" customHeight="false" outlineLevel="0" collapsed="false">
      <c r="A1648" s="0" t="s">
        <v>15910</v>
      </c>
      <c r="B1648" s="10" t="n">
        <v>17810</v>
      </c>
    </row>
    <row r="1649" customFormat="false" ht="16" hidden="false" customHeight="false" outlineLevel="0" collapsed="false">
      <c r="A1649" s="0" t="s">
        <v>10804</v>
      </c>
      <c r="B1649" s="10" t="n">
        <v>32000000</v>
      </c>
      <c r="C1649" s="10" t="n">
        <v>28644813</v>
      </c>
    </row>
    <row r="1650" customFormat="false" ht="16" hidden="false" customHeight="false" outlineLevel="0" collapsed="false">
      <c r="A1650" s="0" t="s">
        <v>252</v>
      </c>
      <c r="B1650" s="10" t="n">
        <v>7000000</v>
      </c>
      <c r="C1650" s="10" t="n">
        <v>1864952</v>
      </c>
    </row>
    <row r="1651" customFormat="false" ht="16" hidden="false" customHeight="false" outlineLevel="0" collapsed="false">
      <c r="A1651" s="0" t="s">
        <v>15911</v>
      </c>
      <c r="B1651" s="10" t="n">
        <v>73361</v>
      </c>
    </row>
    <row r="1652" customFormat="false" ht="16" hidden="false" customHeight="false" outlineLevel="0" collapsed="false">
      <c r="A1652" s="0" t="s">
        <v>10595</v>
      </c>
      <c r="B1652" s="10" t="n">
        <v>60000000</v>
      </c>
      <c r="C1652" s="10" t="n">
        <v>40081410</v>
      </c>
    </row>
    <row r="1653" customFormat="false" ht="16" hidden="false" customHeight="false" outlineLevel="0" collapsed="false">
      <c r="A1653" s="0" t="s">
        <v>15912</v>
      </c>
    </row>
    <row r="1654" customFormat="false" ht="16" hidden="false" customHeight="false" outlineLevel="0" collapsed="false">
      <c r="A1654" s="0" t="s">
        <v>15913</v>
      </c>
    </row>
    <row r="1655" customFormat="false" ht="16" hidden="false" customHeight="false" outlineLevel="0" collapsed="false">
      <c r="A1655" s="0" t="s">
        <v>15914</v>
      </c>
      <c r="B1655" s="10" t="n">
        <v>6587</v>
      </c>
    </row>
    <row r="1656" customFormat="false" ht="16" hidden="false" customHeight="false" outlineLevel="0" collapsed="false">
      <c r="A1656" s="0" t="s">
        <v>15915</v>
      </c>
      <c r="C1656" s="0" t="s">
        <v>15855</v>
      </c>
    </row>
    <row r="1657" customFormat="false" ht="16" hidden="false" customHeight="false" outlineLevel="0" collapsed="false">
      <c r="A1657" s="0" t="s">
        <v>525</v>
      </c>
      <c r="B1657" s="10" t="n">
        <v>6500000</v>
      </c>
      <c r="C1657" s="10" t="n">
        <v>20205</v>
      </c>
    </row>
    <row r="1658" customFormat="false" ht="16" hidden="false" customHeight="false" outlineLevel="0" collapsed="false">
      <c r="A1658" s="0" t="s">
        <v>15916</v>
      </c>
      <c r="B1658" s="10" t="n">
        <v>1664</v>
      </c>
    </row>
    <row r="1659" customFormat="false" ht="16" hidden="false" customHeight="false" outlineLevel="0" collapsed="false">
      <c r="A1659" s="0" t="s">
        <v>11290</v>
      </c>
      <c r="B1659" s="10" t="n">
        <v>80000000</v>
      </c>
      <c r="C1659" s="10" t="n">
        <v>94835059</v>
      </c>
    </row>
    <row r="1660" customFormat="false" ht="16" hidden="false" customHeight="false" outlineLevel="0" collapsed="false">
      <c r="A1660" s="0" t="s">
        <v>11297</v>
      </c>
      <c r="B1660" s="10" t="n">
        <v>26000000</v>
      </c>
      <c r="C1660" s="10" t="n">
        <v>40168080</v>
      </c>
    </row>
    <row r="1661" customFormat="false" ht="16" hidden="false" customHeight="false" outlineLevel="0" collapsed="false">
      <c r="A1661" s="0" t="s">
        <v>15917</v>
      </c>
      <c r="B1661" s="10" t="n">
        <v>2500000</v>
      </c>
    </row>
    <row r="1662" customFormat="false" ht="16" hidden="false" customHeight="false" outlineLevel="0" collapsed="false">
      <c r="A1662" s="0" t="s">
        <v>15918</v>
      </c>
      <c r="B1662" s="10" t="n">
        <v>112313</v>
      </c>
    </row>
    <row r="1663" customFormat="false" ht="16" hidden="false" customHeight="false" outlineLevel="0" collapsed="false">
      <c r="A1663" s="0" t="s">
        <v>15919</v>
      </c>
      <c r="C1663" s="0" t="s">
        <v>15920</v>
      </c>
    </row>
    <row r="1664" customFormat="false" ht="16" hidden="false" customHeight="false" outlineLevel="0" collapsed="false">
      <c r="A1664" s="0" t="s">
        <v>5931</v>
      </c>
      <c r="B1664" s="10" t="n">
        <v>40000000</v>
      </c>
      <c r="C1664" s="10" t="n">
        <v>67061228</v>
      </c>
    </row>
    <row r="1665" customFormat="false" ht="16" hidden="false" customHeight="false" outlineLevel="0" collapsed="false">
      <c r="A1665" s="0" t="s">
        <v>15921</v>
      </c>
      <c r="B1665" s="10" t="n">
        <v>160000000</v>
      </c>
    </row>
    <row r="1666" customFormat="false" ht="16" hidden="false" customHeight="false" outlineLevel="0" collapsed="false">
      <c r="A1666" s="0" t="s">
        <v>15922</v>
      </c>
      <c r="B1666" s="10" t="n">
        <v>1028191</v>
      </c>
    </row>
    <row r="1667" customFormat="false" ht="16" hidden="false" customHeight="false" outlineLevel="0" collapsed="false">
      <c r="A1667" s="0" t="s">
        <v>15923</v>
      </c>
      <c r="B1667" s="10" t="n">
        <v>76173</v>
      </c>
    </row>
    <row r="1668" customFormat="false" ht="16" hidden="false" customHeight="false" outlineLevel="0" collapsed="false">
      <c r="A1668" s="0" t="s">
        <v>15924</v>
      </c>
      <c r="B1668" s="10" t="n">
        <v>3500000</v>
      </c>
    </row>
    <row r="1669" customFormat="false" ht="16" hidden="false" customHeight="false" outlineLevel="0" collapsed="false">
      <c r="A1669" s="0" t="s">
        <v>5629</v>
      </c>
      <c r="B1669" s="10" t="n">
        <v>40000000</v>
      </c>
      <c r="C1669" s="10" t="n">
        <v>163958031</v>
      </c>
    </row>
    <row r="1670" customFormat="false" ht="16" hidden="false" customHeight="false" outlineLevel="0" collapsed="false">
      <c r="A1670" s="0" t="s">
        <v>15925</v>
      </c>
      <c r="C1670" s="0" t="s">
        <v>15449</v>
      </c>
    </row>
    <row r="1671" customFormat="false" ht="16" hidden="false" customHeight="false" outlineLevel="0" collapsed="false">
      <c r="A1671" s="0" t="s">
        <v>10736</v>
      </c>
      <c r="B1671" s="10" t="n">
        <v>12000000</v>
      </c>
      <c r="C1671" s="10" t="n">
        <v>8195551</v>
      </c>
    </row>
    <row r="1672" customFormat="false" ht="16" hidden="false" customHeight="false" outlineLevel="0" collapsed="false">
      <c r="A1672" s="0" t="s">
        <v>15926</v>
      </c>
      <c r="B1672" s="10" t="n">
        <v>879913</v>
      </c>
    </row>
    <row r="1673" customFormat="false" ht="16" hidden="false" customHeight="false" outlineLevel="0" collapsed="false">
      <c r="A1673" s="0" t="s">
        <v>7630</v>
      </c>
      <c r="B1673" s="10" t="n">
        <v>70000000</v>
      </c>
      <c r="C1673" s="10" t="n">
        <v>18848538</v>
      </c>
    </row>
    <row r="1674" customFormat="false" ht="16" hidden="false" customHeight="false" outlineLevel="0" collapsed="false">
      <c r="A1674" s="0" t="s">
        <v>15927</v>
      </c>
      <c r="B1674" s="10" t="n">
        <v>1598</v>
      </c>
    </row>
    <row r="1675" customFormat="false" ht="16" hidden="false" customHeight="false" outlineLevel="0" collapsed="false">
      <c r="A1675" s="0" t="s">
        <v>15928</v>
      </c>
      <c r="B1675" s="10" t="n">
        <v>5729</v>
      </c>
    </row>
    <row r="1676" customFormat="false" ht="16" hidden="false" customHeight="false" outlineLevel="0" collapsed="false">
      <c r="A1676" s="0" t="s">
        <v>15929</v>
      </c>
      <c r="B1676" s="10" t="n">
        <v>6764</v>
      </c>
    </row>
    <row r="1677" customFormat="false" ht="16" hidden="false" customHeight="false" outlineLevel="0" collapsed="false">
      <c r="A1677" s="0" t="s">
        <v>5392</v>
      </c>
      <c r="B1677" s="10" t="n">
        <v>5000000</v>
      </c>
      <c r="C1677" s="10" t="n">
        <v>13350177</v>
      </c>
    </row>
    <row r="1678" customFormat="false" ht="16" hidden="false" customHeight="false" outlineLevel="0" collapsed="false">
      <c r="A1678" s="0" t="s">
        <v>12651</v>
      </c>
      <c r="B1678" s="10" t="n">
        <v>21000000</v>
      </c>
      <c r="C1678" s="10" t="n">
        <v>132092958</v>
      </c>
    </row>
    <row r="1679" customFormat="false" ht="16" hidden="false" customHeight="false" outlineLevel="0" collapsed="false">
      <c r="A1679" s="0" t="s">
        <v>15930</v>
      </c>
      <c r="B1679" s="10" t="n">
        <v>3494485</v>
      </c>
    </row>
    <row r="1680" customFormat="false" ht="16" hidden="false" customHeight="false" outlineLevel="0" collapsed="false">
      <c r="A1680" s="0" t="s">
        <v>11745</v>
      </c>
      <c r="B1680" s="10" t="n">
        <v>13000000</v>
      </c>
      <c r="C1680" s="10" t="n">
        <v>2035566</v>
      </c>
    </row>
    <row r="1681" customFormat="false" ht="16" hidden="false" customHeight="false" outlineLevel="0" collapsed="false">
      <c r="A1681" s="0" t="s">
        <v>5635</v>
      </c>
      <c r="B1681" s="10" t="n">
        <v>60000000</v>
      </c>
      <c r="C1681" s="10" t="n">
        <v>43337279</v>
      </c>
    </row>
    <row r="1682" customFormat="false" ht="16" hidden="false" customHeight="false" outlineLevel="0" collapsed="false">
      <c r="A1682" s="0" t="s">
        <v>10600</v>
      </c>
      <c r="B1682" s="10" t="n">
        <v>40000000</v>
      </c>
      <c r="C1682" s="10" t="n">
        <v>19219250</v>
      </c>
    </row>
    <row r="1683" customFormat="false" ht="16" hidden="false" customHeight="false" outlineLevel="0" collapsed="false">
      <c r="A1683" s="0" t="s">
        <v>15931</v>
      </c>
      <c r="B1683" s="10" t="n">
        <v>14879423</v>
      </c>
    </row>
    <row r="1684" customFormat="false" ht="16" hidden="false" customHeight="false" outlineLevel="0" collapsed="false">
      <c r="A1684" s="0" t="s">
        <v>10612</v>
      </c>
      <c r="B1684" s="10" t="n">
        <v>45000000</v>
      </c>
      <c r="C1684" s="10" t="n">
        <v>7916887</v>
      </c>
    </row>
    <row r="1685" customFormat="false" ht="16" hidden="false" customHeight="false" outlineLevel="0" collapsed="false">
      <c r="A1685" s="0" t="s">
        <v>15932</v>
      </c>
      <c r="B1685" s="10" t="n">
        <v>3964040</v>
      </c>
    </row>
    <row r="1686" customFormat="false" ht="16" hidden="false" customHeight="false" outlineLevel="0" collapsed="false">
      <c r="A1686" s="0" t="s">
        <v>15933</v>
      </c>
      <c r="B1686" s="10" t="n">
        <v>1697294</v>
      </c>
    </row>
    <row r="1687" customFormat="false" ht="16" hidden="false" customHeight="false" outlineLevel="0" collapsed="false">
      <c r="A1687" s="0" t="s">
        <v>15934</v>
      </c>
      <c r="B1687" s="10" t="n">
        <v>41939392</v>
      </c>
    </row>
    <row r="1688" customFormat="false" ht="16" hidden="false" customHeight="false" outlineLevel="0" collapsed="false">
      <c r="A1688" s="0" t="s">
        <v>3267</v>
      </c>
      <c r="B1688" s="10" t="n">
        <v>25000000</v>
      </c>
      <c r="C1688" s="10" t="n">
        <v>77267296</v>
      </c>
    </row>
    <row r="1689" customFormat="false" ht="16" hidden="false" customHeight="false" outlineLevel="0" collapsed="false">
      <c r="A1689" s="0" t="s">
        <v>15935</v>
      </c>
      <c r="B1689" s="10" t="n">
        <v>16832</v>
      </c>
    </row>
    <row r="1690" customFormat="false" ht="16" hidden="false" customHeight="false" outlineLevel="0" collapsed="false">
      <c r="A1690" s="0" t="s">
        <v>15936</v>
      </c>
      <c r="B1690" s="10" t="n">
        <v>44416</v>
      </c>
    </row>
    <row r="1691" customFormat="false" ht="16" hidden="false" customHeight="false" outlineLevel="0" collapsed="false">
      <c r="A1691" s="0" t="s">
        <v>15937</v>
      </c>
      <c r="B1691" s="10" t="n">
        <v>617334</v>
      </c>
    </row>
    <row r="1692" customFormat="false" ht="16" hidden="false" customHeight="false" outlineLevel="0" collapsed="false">
      <c r="A1692" s="0" t="s">
        <v>5500</v>
      </c>
      <c r="B1692" s="10" t="n">
        <v>14000000</v>
      </c>
      <c r="C1692" s="10" t="n">
        <v>115504</v>
      </c>
    </row>
    <row r="1693" customFormat="false" ht="16" hidden="false" customHeight="false" outlineLevel="0" collapsed="false">
      <c r="A1693" s="0" t="s">
        <v>15938</v>
      </c>
      <c r="B1693" s="10" t="n">
        <v>55202</v>
      </c>
    </row>
    <row r="1694" customFormat="false" ht="16" hidden="false" customHeight="false" outlineLevel="0" collapsed="false">
      <c r="A1694" s="0" t="s">
        <v>15939</v>
      </c>
    </row>
    <row r="1695" customFormat="false" ht="16" hidden="false" customHeight="false" outlineLevel="0" collapsed="false">
      <c r="A1695" s="0" t="s">
        <v>15940</v>
      </c>
      <c r="B1695" s="10" t="n">
        <v>40375</v>
      </c>
    </row>
    <row r="1696" customFormat="false" ht="16" hidden="false" customHeight="false" outlineLevel="0" collapsed="false">
      <c r="A1696" s="0" t="s">
        <v>3680</v>
      </c>
      <c r="B1696" s="10" t="n">
        <v>58000000</v>
      </c>
      <c r="C1696" s="10" t="n">
        <v>80080379</v>
      </c>
    </row>
    <row r="1697" customFormat="false" ht="16" hidden="false" customHeight="false" outlineLevel="0" collapsed="false">
      <c r="A1697" s="0" t="s">
        <v>15941</v>
      </c>
      <c r="B1697" s="10" t="n">
        <v>104020</v>
      </c>
    </row>
    <row r="1698" customFormat="false" ht="16" hidden="false" customHeight="false" outlineLevel="0" collapsed="false">
      <c r="A1698" s="0" t="s">
        <v>15942</v>
      </c>
    </row>
    <row r="1699" customFormat="false" ht="16" hidden="false" customHeight="false" outlineLevel="0" collapsed="false">
      <c r="A1699" s="0" t="s">
        <v>11386</v>
      </c>
      <c r="B1699" s="10" t="n">
        <v>32000000</v>
      </c>
      <c r="C1699" s="10" t="n">
        <v>13794835</v>
      </c>
    </row>
    <row r="1700" customFormat="false" ht="16" hidden="false" customHeight="false" outlineLevel="0" collapsed="false">
      <c r="A1700" s="0" t="s">
        <v>3049</v>
      </c>
      <c r="B1700" s="10" t="n">
        <v>41000000</v>
      </c>
      <c r="C1700" s="10" t="n">
        <v>7204138</v>
      </c>
    </row>
    <row r="1701" customFormat="false" ht="16" hidden="false" customHeight="false" outlineLevel="0" collapsed="false">
      <c r="A1701" s="0" t="s">
        <v>5359</v>
      </c>
      <c r="B1701" s="10" t="n">
        <v>20000000</v>
      </c>
      <c r="C1701" s="10" t="n">
        <v>4234040</v>
      </c>
    </row>
    <row r="1702" customFormat="false" ht="16" hidden="false" customHeight="false" outlineLevel="0" collapsed="false">
      <c r="A1702" s="0" t="s">
        <v>5869</v>
      </c>
      <c r="B1702" s="10" t="n">
        <v>40000000</v>
      </c>
      <c r="C1702" s="10" t="n">
        <v>7689607</v>
      </c>
    </row>
    <row r="1703" customFormat="false" ht="16" hidden="false" customHeight="false" outlineLevel="0" collapsed="false">
      <c r="A1703" s="0" t="s">
        <v>6161</v>
      </c>
      <c r="B1703" s="10" t="n">
        <v>38000000</v>
      </c>
      <c r="C1703" s="10" t="n">
        <v>53374681</v>
      </c>
    </row>
    <row r="1704" customFormat="false" ht="16" hidden="false" customHeight="false" outlineLevel="0" collapsed="false">
      <c r="A1704" s="0" t="s">
        <v>5655</v>
      </c>
      <c r="B1704" s="10" t="n">
        <v>200000000</v>
      </c>
      <c r="C1704" s="10" t="n">
        <v>402111870</v>
      </c>
    </row>
    <row r="1705" customFormat="false" ht="16" hidden="false" customHeight="false" outlineLevel="0" collapsed="false">
      <c r="A1705" s="0" t="s">
        <v>15943</v>
      </c>
      <c r="B1705" s="10" t="n">
        <v>9467</v>
      </c>
    </row>
    <row r="1706" customFormat="false" ht="16" hidden="false" customHeight="false" outlineLevel="0" collapsed="false">
      <c r="A1706" s="0" t="s">
        <v>15944</v>
      </c>
    </row>
    <row r="1707" customFormat="false" ht="16" hidden="false" customHeight="false" outlineLevel="0" collapsed="false">
      <c r="A1707" s="0" t="s">
        <v>5821</v>
      </c>
      <c r="B1707" s="10" t="n">
        <v>60000000</v>
      </c>
      <c r="C1707" s="10" t="n">
        <v>37491364</v>
      </c>
    </row>
    <row r="1708" customFormat="false" ht="16" hidden="false" customHeight="false" outlineLevel="0" collapsed="false">
      <c r="A1708" s="0" t="s">
        <v>15945</v>
      </c>
    </row>
    <row r="1709" customFormat="false" ht="16" hidden="false" customHeight="false" outlineLevel="0" collapsed="false">
      <c r="A1709" s="0" t="s">
        <v>5748</v>
      </c>
      <c r="B1709" s="10" t="n">
        <v>18500000</v>
      </c>
      <c r="C1709" s="10" t="n">
        <v>18439082</v>
      </c>
    </row>
    <row r="1710" customFormat="false" ht="16" hidden="false" customHeight="false" outlineLevel="0" collapsed="false">
      <c r="A1710" s="0" t="s">
        <v>539</v>
      </c>
      <c r="B1710" s="10" t="n">
        <v>500000</v>
      </c>
      <c r="C1710" s="10" t="n">
        <v>28562</v>
      </c>
    </row>
    <row r="1711" customFormat="false" ht="16" hidden="false" customHeight="false" outlineLevel="0" collapsed="false">
      <c r="A1711" s="0" t="s">
        <v>15946</v>
      </c>
    </row>
    <row r="1712" customFormat="false" ht="16" hidden="false" customHeight="false" outlineLevel="0" collapsed="false">
      <c r="A1712" s="0" t="s">
        <v>5341</v>
      </c>
      <c r="B1712" s="10" t="n">
        <v>80000000</v>
      </c>
      <c r="C1712" s="10" t="n">
        <v>101111837</v>
      </c>
    </row>
    <row r="1713" customFormat="false" ht="16" hidden="false" customHeight="false" outlineLevel="0" collapsed="false">
      <c r="A1713" s="0" t="s">
        <v>15947</v>
      </c>
    </row>
    <row r="1714" customFormat="false" ht="16" hidden="false" customHeight="false" outlineLevel="0" collapsed="false">
      <c r="A1714" s="0" t="s">
        <v>5002</v>
      </c>
      <c r="B1714" s="10" t="n">
        <v>25000000</v>
      </c>
      <c r="C1714" s="10" t="n">
        <v>80048433</v>
      </c>
    </row>
    <row r="1715" customFormat="false" ht="16" hidden="false" customHeight="false" outlineLevel="0" collapsed="false">
      <c r="A1715" s="0" t="s">
        <v>15948</v>
      </c>
      <c r="B1715" s="10" t="n">
        <v>15423</v>
      </c>
    </row>
    <row r="1716" customFormat="false" ht="16" hidden="false" customHeight="false" outlineLevel="0" collapsed="false">
      <c r="A1716" s="0" t="s">
        <v>13483</v>
      </c>
      <c r="B1716" s="10" t="n">
        <v>4000000</v>
      </c>
      <c r="C1716" s="10" t="n">
        <v>25379975</v>
      </c>
    </row>
    <row r="1717" customFormat="false" ht="16" hidden="false" customHeight="false" outlineLevel="0" collapsed="false">
      <c r="A1717" s="0" t="s">
        <v>2706</v>
      </c>
      <c r="B1717" s="10" t="n">
        <v>200000000</v>
      </c>
      <c r="C1717" s="10" t="n">
        <v>137855863</v>
      </c>
    </row>
    <row r="1718" customFormat="false" ht="16" hidden="false" customHeight="false" outlineLevel="0" collapsed="false">
      <c r="A1718" s="0" t="s">
        <v>6419</v>
      </c>
      <c r="B1718" s="10" t="n">
        <v>38000000</v>
      </c>
      <c r="C1718" s="10" t="n">
        <v>58709717</v>
      </c>
    </row>
    <row r="1719" customFormat="false" ht="16" hidden="false" customHeight="false" outlineLevel="0" collapsed="false">
      <c r="A1719" s="0" t="s">
        <v>15949</v>
      </c>
      <c r="B1719" s="10" t="n">
        <v>16740</v>
      </c>
    </row>
    <row r="1720" customFormat="false" ht="16" hidden="false" customHeight="false" outlineLevel="0" collapsed="false">
      <c r="A1720" s="0" t="s">
        <v>3011</v>
      </c>
      <c r="B1720" s="10" t="n">
        <v>20000000</v>
      </c>
      <c r="C1720" s="10" t="n">
        <v>23186769</v>
      </c>
    </row>
    <row r="1721" customFormat="false" ht="16" hidden="false" customHeight="false" outlineLevel="0" collapsed="false">
      <c r="A1721" s="0" t="s">
        <v>6662</v>
      </c>
      <c r="B1721" s="10" t="n">
        <v>24000000</v>
      </c>
      <c r="C1721" s="10" t="n">
        <v>51802742</v>
      </c>
    </row>
    <row r="1722" customFormat="false" ht="16" hidden="false" customHeight="false" outlineLevel="0" collapsed="false">
      <c r="A1722" s="0" t="s">
        <v>15950</v>
      </c>
      <c r="B1722" s="10" t="n">
        <v>71716</v>
      </c>
    </row>
    <row r="1723" customFormat="false" ht="16" hidden="false" customHeight="false" outlineLevel="0" collapsed="false">
      <c r="A1723" s="0" t="s">
        <v>5433</v>
      </c>
      <c r="B1723" s="10" t="n">
        <v>70000000</v>
      </c>
      <c r="C1723" s="10" t="n">
        <v>97690976</v>
      </c>
    </row>
    <row r="1724" customFormat="false" ht="16" hidden="false" customHeight="false" outlineLevel="0" collapsed="false">
      <c r="A1724" s="0" t="s">
        <v>2646</v>
      </c>
      <c r="B1724" s="10" t="n">
        <v>900000</v>
      </c>
      <c r="C1724" s="10" t="n">
        <v>1355079</v>
      </c>
    </row>
    <row r="1725" customFormat="false" ht="16" hidden="false" customHeight="false" outlineLevel="0" collapsed="false">
      <c r="A1725" s="0" t="s">
        <v>15951</v>
      </c>
      <c r="B1725" s="10" t="n">
        <v>4806750</v>
      </c>
    </row>
    <row r="1726" customFormat="false" ht="16" hidden="false" customHeight="false" outlineLevel="0" collapsed="false">
      <c r="A1726" s="0" t="s">
        <v>15952</v>
      </c>
    </row>
    <row r="1727" customFormat="false" ht="16" hidden="false" customHeight="false" outlineLevel="0" collapsed="false">
      <c r="A1727" s="0" t="s">
        <v>15953</v>
      </c>
    </row>
    <row r="1728" customFormat="false" ht="16" hidden="false" customHeight="false" outlineLevel="0" collapsed="false">
      <c r="A1728" s="0" t="s">
        <v>5036</v>
      </c>
      <c r="B1728" s="10" t="n">
        <v>30000000</v>
      </c>
      <c r="C1728" s="10" t="n">
        <v>38233676</v>
      </c>
    </row>
    <row r="1729" customFormat="false" ht="16" hidden="false" customHeight="false" outlineLevel="0" collapsed="false">
      <c r="A1729" s="0" t="s">
        <v>7134</v>
      </c>
      <c r="B1729" s="10" t="n">
        <v>200000000</v>
      </c>
      <c r="C1729" s="10" t="n">
        <v>304360277</v>
      </c>
    </row>
    <row r="1730" customFormat="false" ht="16" hidden="false" customHeight="false" outlineLevel="0" collapsed="false">
      <c r="A1730" s="0" t="s">
        <v>10959</v>
      </c>
      <c r="B1730" s="10" t="n">
        <v>4700000</v>
      </c>
      <c r="C1730" s="10" t="n">
        <v>293614</v>
      </c>
    </row>
    <row r="1731" customFormat="false" ht="16" hidden="false" customHeight="false" outlineLevel="0" collapsed="false">
      <c r="A1731" s="0" t="s">
        <v>15954</v>
      </c>
    </row>
    <row r="1732" customFormat="false" ht="16" hidden="false" customHeight="false" outlineLevel="0" collapsed="false">
      <c r="A1732" s="0" t="s">
        <v>2563</v>
      </c>
      <c r="B1732" s="10" t="n">
        <v>65000000</v>
      </c>
      <c r="C1732" s="10" t="n">
        <v>67172594</v>
      </c>
    </row>
    <row r="1733" customFormat="false" ht="16" hidden="false" customHeight="false" outlineLevel="0" collapsed="false">
      <c r="A1733" s="0" t="s">
        <v>15955</v>
      </c>
      <c r="B1733" s="10" t="n">
        <v>15000000</v>
      </c>
    </row>
    <row r="1734" customFormat="false" ht="16" hidden="false" customHeight="false" outlineLevel="0" collapsed="false">
      <c r="A1734" s="0" t="s">
        <v>6021</v>
      </c>
      <c r="B1734" s="10" t="n">
        <v>47000000</v>
      </c>
      <c r="C1734" s="10" t="n">
        <v>10539414</v>
      </c>
    </row>
    <row r="1735" customFormat="false" ht="16" hidden="false" customHeight="false" outlineLevel="0" collapsed="false">
      <c r="A1735" s="0" t="s">
        <v>15956</v>
      </c>
      <c r="B1735" s="10" t="n">
        <v>40800</v>
      </c>
    </row>
    <row r="1736" customFormat="false" ht="16" hidden="false" customHeight="false" outlineLevel="0" collapsed="false">
      <c r="A1736" s="0" t="s">
        <v>15957</v>
      </c>
      <c r="B1736" s="10" t="n">
        <v>621240</v>
      </c>
    </row>
    <row r="1737" customFormat="false" ht="16" hidden="false" customHeight="false" outlineLevel="0" collapsed="false">
      <c r="A1737" s="0" t="s">
        <v>6868</v>
      </c>
      <c r="B1737" s="10" t="n">
        <v>150000000</v>
      </c>
      <c r="C1737" s="10" t="n">
        <v>79727149</v>
      </c>
    </row>
    <row r="1738" customFormat="false" ht="16" hidden="false" customHeight="false" outlineLevel="0" collapsed="false">
      <c r="A1738" s="0" t="s">
        <v>15958</v>
      </c>
      <c r="B1738" s="10" t="n">
        <v>106368</v>
      </c>
    </row>
    <row r="1739" customFormat="false" ht="16" hidden="false" customHeight="false" outlineLevel="0" collapsed="false">
      <c r="A1739" s="0" t="s">
        <v>15959</v>
      </c>
    </row>
    <row r="1740" customFormat="false" ht="16" hidden="false" customHeight="false" outlineLevel="0" collapsed="false">
      <c r="A1740" s="0" t="s">
        <v>5662</v>
      </c>
      <c r="B1740" s="10" t="n">
        <v>30000000</v>
      </c>
      <c r="C1740" s="10" t="n">
        <v>49200230</v>
      </c>
    </row>
    <row r="1741" customFormat="false" ht="16" hidden="false" customHeight="false" outlineLevel="0" collapsed="false">
      <c r="A1741" s="0" t="s">
        <v>15960</v>
      </c>
      <c r="B1741" s="10" t="n">
        <v>12306</v>
      </c>
    </row>
    <row r="1742" customFormat="false" ht="16" hidden="false" customHeight="false" outlineLevel="0" collapsed="false">
      <c r="A1742" s="0" t="s">
        <v>2589</v>
      </c>
      <c r="B1742" s="10" t="n">
        <v>150000000</v>
      </c>
      <c r="C1742" s="10" t="n">
        <v>177243721</v>
      </c>
    </row>
    <row r="1743" customFormat="false" ht="16" hidden="false" customHeight="false" outlineLevel="0" collapsed="false">
      <c r="A1743" s="0" t="s">
        <v>5760</v>
      </c>
      <c r="B1743" s="10" t="n">
        <v>60000000</v>
      </c>
      <c r="C1743" s="10" t="n">
        <v>109205660</v>
      </c>
    </row>
    <row r="1744" customFormat="false" ht="16" hidden="false" customHeight="false" outlineLevel="0" collapsed="false">
      <c r="A1744" s="0" t="s">
        <v>12386</v>
      </c>
      <c r="B1744" s="10" t="n">
        <v>1100000</v>
      </c>
      <c r="C1744" s="10" t="n">
        <v>17401</v>
      </c>
    </row>
    <row r="1745" customFormat="false" ht="16" hidden="false" customHeight="false" outlineLevel="0" collapsed="false">
      <c r="A1745" s="0" t="s">
        <v>607</v>
      </c>
      <c r="B1745" s="10" t="n">
        <v>1200000</v>
      </c>
      <c r="C1745" s="10" t="n">
        <v>6051</v>
      </c>
    </row>
    <row r="1746" customFormat="false" ht="16" hidden="false" customHeight="false" outlineLevel="0" collapsed="false">
      <c r="A1746" s="0" t="s">
        <v>15961</v>
      </c>
      <c r="B1746" s="10" t="n">
        <v>5000000</v>
      </c>
      <c r="D1746" s="0" t="s">
        <v>15392</v>
      </c>
      <c r="E1746" s="10" t="n">
        <v>-2012</v>
      </c>
    </row>
    <row r="1747" customFormat="false" ht="16" hidden="false" customHeight="false" outlineLevel="0" collapsed="false">
      <c r="A1747" s="0" t="s">
        <v>15962</v>
      </c>
      <c r="B1747" s="10" t="n">
        <v>3000000</v>
      </c>
    </row>
    <row r="1748" customFormat="false" ht="16" hidden="false" customHeight="false" outlineLevel="0" collapsed="false">
      <c r="A1748" s="0" t="s">
        <v>2600</v>
      </c>
      <c r="B1748" s="10" t="n">
        <v>90000000</v>
      </c>
      <c r="C1748" s="10" t="n">
        <v>196573705</v>
      </c>
    </row>
    <row r="1749" customFormat="false" ht="16" hidden="false" customHeight="false" outlineLevel="0" collapsed="false">
      <c r="A1749" s="0" t="s">
        <v>15963</v>
      </c>
      <c r="B1749" s="10" t="n">
        <v>23036320</v>
      </c>
    </row>
    <row r="1750" customFormat="false" ht="16" hidden="false" customHeight="false" outlineLevel="0" collapsed="false">
      <c r="A1750" s="0" t="s">
        <v>15964</v>
      </c>
      <c r="B1750" s="10" t="n">
        <v>933224</v>
      </c>
    </row>
    <row r="1751" customFormat="false" ht="16" hidden="false" customHeight="false" outlineLevel="0" collapsed="false">
      <c r="A1751" s="0" t="s">
        <v>10636</v>
      </c>
      <c r="B1751" s="10" t="n">
        <v>12000000</v>
      </c>
      <c r="C1751" s="10" t="n">
        <v>31691811</v>
      </c>
    </row>
    <row r="1752" customFormat="false" ht="16" hidden="false" customHeight="false" outlineLevel="0" collapsed="false">
      <c r="A1752" s="0" t="s">
        <v>15965</v>
      </c>
    </row>
    <row r="1753" customFormat="false" ht="16" hidden="false" customHeight="false" outlineLevel="0" collapsed="false">
      <c r="A1753" s="0" t="s">
        <v>8535</v>
      </c>
      <c r="B1753" s="10" t="n">
        <v>23000000</v>
      </c>
      <c r="C1753" s="10" t="n">
        <v>15785632</v>
      </c>
    </row>
    <row r="1754" customFormat="false" ht="16" hidden="false" customHeight="false" outlineLevel="0" collapsed="false">
      <c r="A1754" s="0" t="s">
        <v>15966</v>
      </c>
      <c r="B1754" s="10" t="n">
        <v>15205</v>
      </c>
    </row>
    <row r="1755" customFormat="false" ht="16" hidden="false" customHeight="false" outlineLevel="0" collapsed="false">
      <c r="A1755" s="0" t="s">
        <v>15967</v>
      </c>
      <c r="B1755" s="10" t="n">
        <v>12796277</v>
      </c>
    </row>
    <row r="1756" customFormat="false" ht="16" hidden="false" customHeight="false" outlineLevel="0" collapsed="false">
      <c r="A1756" s="0" t="s">
        <v>15968</v>
      </c>
      <c r="B1756" s="10" t="n">
        <v>200000000</v>
      </c>
    </row>
    <row r="1757" customFormat="false" ht="16" hidden="false" customHeight="false" outlineLevel="0" collapsed="false">
      <c r="A1757" s="0" t="s">
        <v>15969</v>
      </c>
      <c r="B1757" s="10" t="n">
        <v>18000000</v>
      </c>
    </row>
    <row r="1758" customFormat="false" ht="16" hidden="false" customHeight="false" outlineLevel="0" collapsed="false">
      <c r="A1758" s="0" t="s">
        <v>15970</v>
      </c>
      <c r="B1758" s="10" t="n">
        <v>24573</v>
      </c>
    </row>
    <row r="1759" customFormat="false" ht="16" hidden="false" customHeight="false" outlineLevel="0" collapsed="false">
      <c r="A1759" s="0" t="s">
        <v>15971</v>
      </c>
      <c r="B1759" s="10" t="n">
        <v>36230</v>
      </c>
    </row>
    <row r="1760" customFormat="false" ht="16" hidden="false" customHeight="false" outlineLevel="0" collapsed="false">
      <c r="A1760" s="0" t="s">
        <v>7830</v>
      </c>
      <c r="B1760" s="10" t="n">
        <v>40000000</v>
      </c>
      <c r="C1760" s="10" t="n">
        <v>46294610</v>
      </c>
    </row>
    <row r="1761" customFormat="false" ht="16" hidden="false" customHeight="false" outlineLevel="0" collapsed="false">
      <c r="A1761" s="0" t="s">
        <v>15972</v>
      </c>
    </row>
    <row r="1762" customFormat="false" ht="16" hidden="false" customHeight="false" outlineLevel="0" collapsed="false">
      <c r="A1762" s="0" t="s">
        <v>10389</v>
      </c>
      <c r="B1762" s="10" t="n">
        <v>2000000</v>
      </c>
      <c r="C1762" s="10" t="n">
        <v>52166</v>
      </c>
    </row>
    <row r="1763" customFormat="false" ht="16" hidden="false" customHeight="false" outlineLevel="0" collapsed="false">
      <c r="A1763" s="0" t="s">
        <v>15973</v>
      </c>
      <c r="B1763" s="10" t="n">
        <v>163512</v>
      </c>
    </row>
    <row r="1764" customFormat="false" ht="16" hidden="false" customHeight="false" outlineLevel="0" collapsed="false">
      <c r="A1764" s="0" t="s">
        <v>15974</v>
      </c>
    </row>
    <row r="1765" customFormat="false" ht="16" hidden="false" customHeight="false" outlineLevel="0" collapsed="false">
      <c r="A1765" s="0" t="s">
        <v>15975</v>
      </c>
      <c r="B1765" s="10" t="n">
        <v>70059</v>
      </c>
    </row>
    <row r="1766" customFormat="false" ht="16" hidden="false" customHeight="false" outlineLevel="0" collapsed="false">
      <c r="A1766" s="0" t="s">
        <v>15976</v>
      </c>
      <c r="B1766" s="10" t="n">
        <v>1000000</v>
      </c>
    </row>
    <row r="1767" customFormat="false" ht="16" hidden="false" customHeight="false" outlineLevel="0" collapsed="false">
      <c r="A1767" s="0" t="s">
        <v>15977</v>
      </c>
    </row>
    <row r="1768" customFormat="false" ht="16" hidden="false" customHeight="false" outlineLevel="0" collapsed="false">
      <c r="A1768" s="0" t="s">
        <v>15978</v>
      </c>
    </row>
    <row r="1769" customFormat="false" ht="16" hidden="false" customHeight="false" outlineLevel="0" collapsed="false">
      <c r="A1769" s="0" t="s">
        <v>15979</v>
      </c>
      <c r="C1769" s="0" t="s">
        <v>15980</v>
      </c>
    </row>
    <row r="1770" customFormat="false" ht="16" hidden="false" customHeight="false" outlineLevel="0" collapsed="false">
      <c r="A1770" s="0" t="s">
        <v>13179</v>
      </c>
      <c r="B1770" s="10" t="n">
        <v>40000000</v>
      </c>
      <c r="C1770" s="10" t="n">
        <v>125095601</v>
      </c>
    </row>
    <row r="1771" customFormat="false" ht="16" hidden="false" customHeight="false" outlineLevel="0" collapsed="false">
      <c r="A1771" s="0" t="s">
        <v>15981</v>
      </c>
      <c r="B1771" s="10" t="n">
        <v>5000000</v>
      </c>
    </row>
    <row r="1772" customFormat="false" ht="16" hidden="false" customHeight="false" outlineLevel="0" collapsed="false">
      <c r="A1772" s="0" t="s">
        <v>15982</v>
      </c>
      <c r="B1772" s="10" t="n">
        <v>921738</v>
      </c>
    </row>
    <row r="1773" customFormat="false" ht="16" hidden="false" customHeight="false" outlineLevel="0" collapsed="false">
      <c r="A1773" s="0" t="s">
        <v>2403</v>
      </c>
      <c r="B1773" s="10" t="n">
        <v>3500000</v>
      </c>
      <c r="C1773" s="10" t="n">
        <v>7690545</v>
      </c>
    </row>
    <row r="1774" customFormat="false" ht="16" hidden="false" customHeight="false" outlineLevel="0" collapsed="false">
      <c r="A1774" s="0" t="s">
        <v>15983</v>
      </c>
      <c r="B1774" s="10" t="n">
        <v>16025394</v>
      </c>
    </row>
    <row r="1775" customFormat="false" ht="16" hidden="false" customHeight="false" outlineLevel="0" collapsed="false">
      <c r="A1775" s="0" t="s">
        <v>2458</v>
      </c>
      <c r="B1775" s="10" t="n">
        <v>23000000</v>
      </c>
      <c r="C1775" s="10" t="n">
        <v>11508423</v>
      </c>
    </row>
    <row r="1776" customFormat="false" ht="16" hidden="false" customHeight="false" outlineLevel="0" collapsed="false">
      <c r="A1776" s="0" t="s">
        <v>15984</v>
      </c>
    </row>
    <row r="1777" customFormat="false" ht="16" hidden="false" customHeight="false" outlineLevel="0" collapsed="false">
      <c r="A1777" s="0" t="s">
        <v>15985</v>
      </c>
    </row>
    <row r="1778" customFormat="false" ht="16" hidden="false" customHeight="false" outlineLevel="0" collapsed="false">
      <c r="A1778" s="0" t="s">
        <v>11844</v>
      </c>
      <c r="B1778" s="10" t="n">
        <v>40000000</v>
      </c>
      <c r="C1778" s="10" t="n">
        <v>37412945</v>
      </c>
    </row>
    <row r="1779" customFormat="false" ht="16" hidden="false" customHeight="false" outlineLevel="0" collapsed="false">
      <c r="A1779" s="0" t="s">
        <v>15986</v>
      </c>
      <c r="B1779" s="0" t="s">
        <v>15987</v>
      </c>
    </row>
    <row r="1780" customFormat="false" ht="16" hidden="false" customHeight="false" outlineLevel="0" collapsed="false">
      <c r="A1780" s="0" t="s">
        <v>15988</v>
      </c>
      <c r="B1780" s="10" t="n">
        <v>15102127</v>
      </c>
    </row>
    <row r="1781" customFormat="false" ht="16" hidden="false" customHeight="false" outlineLevel="0" collapsed="false">
      <c r="A1781" s="0" t="s">
        <v>15989</v>
      </c>
      <c r="B1781" s="10" t="n">
        <v>1000000</v>
      </c>
    </row>
    <row r="1782" customFormat="false" ht="16" hidden="false" customHeight="false" outlineLevel="0" collapsed="false">
      <c r="A1782" s="0" t="s">
        <v>6725</v>
      </c>
      <c r="B1782" s="10" t="n">
        <v>30000000</v>
      </c>
      <c r="C1782" s="10" t="n">
        <v>21426805</v>
      </c>
    </row>
    <row r="1783" customFormat="false" ht="16" hidden="false" customHeight="false" outlineLevel="0" collapsed="false">
      <c r="A1783" s="0" t="s">
        <v>15990</v>
      </c>
      <c r="B1783" s="10" t="n">
        <v>29692</v>
      </c>
    </row>
    <row r="1784" customFormat="false" ht="16" hidden="false" customHeight="false" outlineLevel="0" collapsed="false">
      <c r="A1784" s="0" t="s">
        <v>1490</v>
      </c>
      <c r="B1784" s="10" t="n">
        <v>600000</v>
      </c>
      <c r="C1784" s="10" t="n">
        <v>156629</v>
      </c>
    </row>
    <row r="1785" customFormat="false" ht="16" hidden="false" customHeight="false" outlineLevel="0" collapsed="false">
      <c r="A1785" s="0" t="s">
        <v>15991</v>
      </c>
      <c r="B1785" s="10" t="n">
        <v>44277350</v>
      </c>
    </row>
    <row r="1786" customFormat="false" ht="16" hidden="false" customHeight="false" outlineLevel="0" collapsed="false">
      <c r="A1786" s="0" t="s">
        <v>15992</v>
      </c>
      <c r="B1786" s="10" t="n">
        <v>497252</v>
      </c>
    </row>
    <row r="1787" customFormat="false" ht="16" hidden="false" customHeight="false" outlineLevel="0" collapsed="false">
      <c r="A1787" s="0" t="s">
        <v>15993</v>
      </c>
      <c r="B1787" s="10" t="n">
        <v>75729</v>
      </c>
      <c r="C1787" s="0" t="s">
        <v>15994</v>
      </c>
    </row>
    <row r="1788" customFormat="false" ht="16" hidden="false" customHeight="false" outlineLevel="0" collapsed="false">
      <c r="A1788" s="0" t="s">
        <v>10896</v>
      </c>
      <c r="B1788" s="10" t="n">
        <v>1500000</v>
      </c>
      <c r="C1788" s="10" t="n">
        <v>28564</v>
      </c>
    </row>
    <row r="1789" customFormat="false" ht="16" hidden="false" customHeight="false" outlineLevel="0" collapsed="false">
      <c r="A1789" s="0" t="s">
        <v>11254</v>
      </c>
      <c r="B1789" s="10" t="n">
        <v>20000000</v>
      </c>
      <c r="C1789" s="10" t="n">
        <v>1697956</v>
      </c>
    </row>
    <row r="1790" customFormat="false" ht="16" hidden="false" customHeight="false" outlineLevel="0" collapsed="false">
      <c r="A1790" s="0" t="s">
        <v>15995</v>
      </c>
      <c r="B1790" s="10" t="n">
        <v>5922</v>
      </c>
    </row>
    <row r="1791" customFormat="false" ht="16" hidden="false" customHeight="false" outlineLevel="0" collapsed="false">
      <c r="A1791" s="0" t="s">
        <v>15996</v>
      </c>
      <c r="B1791" s="10" t="n">
        <v>871275</v>
      </c>
    </row>
    <row r="1792" customFormat="false" ht="16" hidden="false" customHeight="false" outlineLevel="0" collapsed="false">
      <c r="A1792" s="0" t="s">
        <v>15997</v>
      </c>
    </row>
    <row r="1793" customFormat="false" ht="16" hidden="false" customHeight="false" outlineLevel="0" collapsed="false">
      <c r="A1793" s="0" t="s">
        <v>10979</v>
      </c>
      <c r="B1793" s="10" t="n">
        <v>3000000</v>
      </c>
      <c r="C1793" s="10" t="n">
        <v>10017041</v>
      </c>
    </row>
    <row r="1794" customFormat="false" ht="16" hidden="false" customHeight="false" outlineLevel="0" collapsed="false">
      <c r="A1794" s="0" t="s">
        <v>2583</v>
      </c>
      <c r="B1794" s="10" t="n">
        <v>30000000</v>
      </c>
      <c r="C1794" s="10" t="n">
        <v>9353573</v>
      </c>
    </row>
    <row r="1795" customFormat="false" ht="16" hidden="false" customHeight="false" outlineLevel="0" collapsed="false">
      <c r="A1795" s="0" t="s">
        <v>5406</v>
      </c>
      <c r="B1795" s="10" t="n">
        <v>37000000</v>
      </c>
      <c r="C1795" s="10" t="n">
        <v>191465414</v>
      </c>
    </row>
    <row r="1796" customFormat="false" ht="16" hidden="false" customHeight="false" outlineLevel="0" collapsed="false">
      <c r="A1796" s="0" t="s">
        <v>15998</v>
      </c>
      <c r="B1796" s="10" t="n">
        <v>3600000</v>
      </c>
      <c r="D1796" s="0" t="s">
        <v>15999</v>
      </c>
    </row>
    <row r="1797" customFormat="false" ht="16" hidden="false" customHeight="false" outlineLevel="0" collapsed="false">
      <c r="A1797" s="0" t="s">
        <v>13698</v>
      </c>
      <c r="B1797" s="10" t="n">
        <v>24000000</v>
      </c>
      <c r="C1797" s="10" t="n">
        <v>12096300</v>
      </c>
    </row>
    <row r="1798" customFormat="false" ht="16" hidden="false" customHeight="false" outlineLevel="0" collapsed="false">
      <c r="A1798" s="0" t="s">
        <v>2632</v>
      </c>
      <c r="B1798" s="10" t="n">
        <v>40000000</v>
      </c>
      <c r="C1798" s="10" t="n">
        <v>20916309</v>
      </c>
    </row>
    <row r="1799" customFormat="false" ht="16" hidden="false" customHeight="false" outlineLevel="0" collapsed="false">
      <c r="A1799" s="0" t="s">
        <v>16000</v>
      </c>
    </row>
    <row r="1800" customFormat="false" ht="16" hidden="false" customHeight="false" outlineLevel="0" collapsed="false">
      <c r="A1800" s="0" t="s">
        <v>6010</v>
      </c>
      <c r="B1800" s="10" t="n">
        <v>75000000</v>
      </c>
      <c r="C1800" s="10" t="n">
        <v>47059963</v>
      </c>
    </row>
    <row r="1801" customFormat="false" ht="16" hidden="false" customHeight="false" outlineLevel="0" collapsed="false">
      <c r="A1801" s="0" t="s">
        <v>10337</v>
      </c>
      <c r="B1801" s="10" t="n">
        <v>500000</v>
      </c>
      <c r="C1801" s="10" t="n">
        <v>5951</v>
      </c>
    </row>
    <row r="1802" customFormat="false" ht="16" hidden="false" customHeight="false" outlineLevel="0" collapsed="false">
      <c r="A1802" s="0" t="s">
        <v>16001</v>
      </c>
      <c r="B1802" s="10" t="n">
        <v>10908</v>
      </c>
    </row>
    <row r="1803" customFormat="false" ht="16" hidden="false" customHeight="false" outlineLevel="0" collapsed="false">
      <c r="A1803" s="0" t="s">
        <v>10916</v>
      </c>
      <c r="B1803" s="10" t="n">
        <v>12000000</v>
      </c>
      <c r="C1803" s="10" t="n">
        <v>3148482</v>
      </c>
    </row>
    <row r="1804" customFormat="false" ht="16" hidden="false" customHeight="false" outlineLevel="0" collapsed="false">
      <c r="A1804" s="0" t="s">
        <v>11014</v>
      </c>
      <c r="B1804" s="10" t="n">
        <v>1700000</v>
      </c>
      <c r="C1804" s="10" t="n">
        <v>695417</v>
      </c>
    </row>
    <row r="1805" customFormat="false" ht="16" hidden="false" customHeight="false" outlineLevel="0" collapsed="false">
      <c r="A1805" s="0" t="s">
        <v>2927</v>
      </c>
      <c r="B1805" s="10" t="n">
        <v>170000000</v>
      </c>
      <c r="C1805" s="10" t="n">
        <v>172062763</v>
      </c>
    </row>
    <row r="1806" customFormat="false" ht="16" hidden="false" customHeight="false" outlineLevel="0" collapsed="false">
      <c r="A1806" s="0" t="s">
        <v>10541</v>
      </c>
      <c r="B1806" s="10" t="n">
        <v>9000000</v>
      </c>
      <c r="C1806" s="10" t="n">
        <v>4881867</v>
      </c>
    </row>
    <row r="1807" customFormat="false" ht="16" hidden="false" customHeight="false" outlineLevel="0" collapsed="false">
      <c r="A1807" s="0" t="s">
        <v>16002</v>
      </c>
    </row>
    <row r="1808" customFormat="false" ht="16" hidden="false" customHeight="false" outlineLevel="0" collapsed="false">
      <c r="A1808" s="0" t="s">
        <v>8991</v>
      </c>
      <c r="B1808" s="10" t="n">
        <v>2000000</v>
      </c>
      <c r="C1808" s="10" t="n">
        <v>14867</v>
      </c>
    </row>
    <row r="1809" customFormat="false" ht="16" hidden="false" customHeight="false" outlineLevel="0" collapsed="false">
      <c r="A1809" s="0" t="s">
        <v>565</v>
      </c>
      <c r="B1809" s="10" t="n">
        <v>1500000</v>
      </c>
      <c r="C1809" s="10" t="n">
        <v>17580</v>
      </c>
    </row>
    <row r="1810" customFormat="false" ht="16" hidden="false" customHeight="false" outlineLevel="0" collapsed="false">
      <c r="A1810" s="0" t="s">
        <v>16003</v>
      </c>
      <c r="B1810" s="10" t="n">
        <v>35000000</v>
      </c>
    </row>
    <row r="1811" customFormat="false" ht="16" hidden="false" customHeight="false" outlineLevel="0" collapsed="false">
      <c r="A1811" s="0" t="s">
        <v>16004</v>
      </c>
      <c r="B1811" s="10" t="n">
        <v>479759</v>
      </c>
    </row>
    <row r="1812" customFormat="false" ht="16" hidden="false" customHeight="false" outlineLevel="0" collapsed="false">
      <c r="A1812" s="0" t="s">
        <v>16005</v>
      </c>
      <c r="B1812" s="10" t="n">
        <v>570090</v>
      </c>
    </row>
    <row r="1813" customFormat="false" ht="16" hidden="false" customHeight="false" outlineLevel="0" collapsed="false">
      <c r="A1813" s="0" t="s">
        <v>11410</v>
      </c>
      <c r="B1813" s="10" t="n">
        <v>7000000</v>
      </c>
      <c r="C1813" s="10" t="n">
        <v>46451</v>
      </c>
    </row>
    <row r="1814" customFormat="false" ht="16" hidden="false" customHeight="false" outlineLevel="0" collapsed="false">
      <c r="A1814" s="0" t="s">
        <v>16006</v>
      </c>
      <c r="B1814" s="10" t="n">
        <v>1000000</v>
      </c>
    </row>
    <row r="1815" customFormat="false" ht="16" hidden="false" customHeight="false" outlineLevel="0" collapsed="false">
      <c r="A1815" s="0" t="s">
        <v>11927</v>
      </c>
      <c r="B1815" s="10" t="n">
        <v>4000000</v>
      </c>
      <c r="C1815" s="10" t="n">
        <v>53630</v>
      </c>
    </row>
    <row r="1816" customFormat="false" ht="16" hidden="false" customHeight="false" outlineLevel="0" collapsed="false">
      <c r="A1816" s="0" t="s">
        <v>16007</v>
      </c>
    </row>
    <row r="1817" customFormat="false" ht="16" hidden="false" customHeight="false" outlineLevel="0" collapsed="false">
      <c r="A1817" s="0" t="s">
        <v>16008</v>
      </c>
    </row>
    <row r="1818" customFormat="false" ht="16" hidden="false" customHeight="false" outlineLevel="0" collapsed="false">
      <c r="A1818" s="0" t="s">
        <v>16009</v>
      </c>
      <c r="B1818" s="10" t="n">
        <v>1200000</v>
      </c>
    </row>
    <row r="1819" customFormat="false" ht="16" hidden="false" customHeight="false" outlineLevel="0" collapsed="false">
      <c r="A1819" s="0" t="s">
        <v>3573</v>
      </c>
      <c r="B1819" s="10" t="n">
        <v>55000000</v>
      </c>
      <c r="C1819" s="10" t="n">
        <v>76223578</v>
      </c>
    </row>
    <row r="1820" customFormat="false" ht="16" hidden="false" customHeight="false" outlineLevel="0" collapsed="false">
      <c r="A1820" s="0" t="s">
        <v>16010</v>
      </c>
      <c r="B1820" s="10" t="n">
        <v>160000</v>
      </c>
    </row>
    <row r="1821" customFormat="false" ht="16" hidden="false" customHeight="false" outlineLevel="0" collapsed="false">
      <c r="A1821" s="0" t="s">
        <v>16011</v>
      </c>
      <c r="B1821" s="10" t="n">
        <v>12081447</v>
      </c>
    </row>
    <row r="1822" customFormat="false" ht="16" hidden="false" customHeight="false" outlineLevel="0" collapsed="false">
      <c r="A1822" s="0" t="s">
        <v>413</v>
      </c>
      <c r="B1822" s="10" t="n">
        <v>1000000</v>
      </c>
      <c r="C1822" s="10" t="n">
        <v>783416</v>
      </c>
    </row>
    <row r="1823" customFormat="false" ht="16" hidden="false" customHeight="false" outlineLevel="0" collapsed="false">
      <c r="A1823" s="0" t="s">
        <v>160</v>
      </c>
      <c r="B1823" s="10" t="n">
        <v>30000000</v>
      </c>
      <c r="C1823" s="10" t="n">
        <v>79566871</v>
      </c>
    </row>
    <row r="1824" customFormat="false" ht="16" hidden="false" customHeight="false" outlineLevel="0" collapsed="false">
      <c r="A1824" s="0" t="s">
        <v>16012</v>
      </c>
      <c r="B1824" s="10" t="n">
        <v>280343</v>
      </c>
    </row>
    <row r="1825" customFormat="false" ht="16" hidden="false" customHeight="false" outlineLevel="0" collapsed="false">
      <c r="A1825" s="0" t="s">
        <v>2537</v>
      </c>
      <c r="B1825" s="10" t="n">
        <v>26000000</v>
      </c>
      <c r="C1825" s="10" t="n">
        <v>20819129</v>
      </c>
    </row>
    <row r="1826" customFormat="false" ht="16" hidden="false" customHeight="false" outlineLevel="0" collapsed="false">
      <c r="A1826" s="0" t="s">
        <v>11610</v>
      </c>
      <c r="B1826" s="10" t="n">
        <v>20000000</v>
      </c>
      <c r="C1826" s="10" t="n">
        <v>117224271</v>
      </c>
    </row>
    <row r="1827" customFormat="false" ht="16" hidden="false" customHeight="false" outlineLevel="0" collapsed="false">
      <c r="A1827" s="0" t="s">
        <v>613</v>
      </c>
      <c r="B1827" s="10" t="n">
        <v>300000</v>
      </c>
      <c r="C1827" s="10" t="n">
        <v>27156</v>
      </c>
    </row>
    <row r="1828" customFormat="false" ht="16" hidden="false" customHeight="false" outlineLevel="0" collapsed="false">
      <c r="A1828" s="0" t="s">
        <v>10991</v>
      </c>
      <c r="B1828" s="10" t="n">
        <v>35000000</v>
      </c>
      <c r="C1828" s="10" t="n">
        <v>277322503</v>
      </c>
    </row>
    <row r="1829" customFormat="false" ht="16" hidden="false" customHeight="false" outlineLevel="0" collapsed="false">
      <c r="A1829" s="0" t="s">
        <v>11779</v>
      </c>
      <c r="B1829" s="10" t="n">
        <v>3500000</v>
      </c>
      <c r="C1829" s="10" t="n">
        <v>9737892</v>
      </c>
    </row>
    <row r="1830" customFormat="false" ht="16" hidden="false" customHeight="false" outlineLevel="0" collapsed="false">
      <c r="A1830" s="0" t="s">
        <v>8131</v>
      </c>
      <c r="B1830" s="10" t="n">
        <v>95000000</v>
      </c>
      <c r="C1830" s="10" t="n">
        <v>17223265</v>
      </c>
    </row>
    <row r="1831" customFormat="false" ht="16" hidden="false" customHeight="false" outlineLevel="0" collapsed="false">
      <c r="A1831" s="0" t="s">
        <v>16013</v>
      </c>
      <c r="B1831" s="10" t="n">
        <v>225341</v>
      </c>
    </row>
    <row r="1832" customFormat="false" ht="16" hidden="false" customHeight="false" outlineLevel="0" collapsed="false">
      <c r="A1832" s="0" t="s">
        <v>10940</v>
      </c>
      <c r="B1832" s="10" t="n">
        <v>20000000</v>
      </c>
      <c r="C1832" s="10" t="n">
        <v>13630226</v>
      </c>
    </row>
    <row r="1833" customFormat="false" ht="16" hidden="false" customHeight="false" outlineLevel="0" collapsed="false">
      <c r="A1833" s="0" t="s">
        <v>16014</v>
      </c>
    </row>
    <row r="1834" customFormat="false" ht="16" hidden="false" customHeight="false" outlineLevel="0" collapsed="false">
      <c r="A1834" s="0" t="s">
        <v>16015</v>
      </c>
      <c r="B1834" s="10" t="n">
        <v>21073</v>
      </c>
    </row>
    <row r="1835" customFormat="false" ht="16" hidden="false" customHeight="false" outlineLevel="0" collapsed="false">
      <c r="A1835" s="0" t="s">
        <v>475</v>
      </c>
      <c r="B1835" s="10" t="n">
        <v>600000</v>
      </c>
      <c r="C1835" s="10" t="n">
        <v>71007</v>
      </c>
    </row>
    <row r="1836" customFormat="false" ht="16" hidden="false" customHeight="false" outlineLevel="0" collapsed="false">
      <c r="A1836" s="0" t="s">
        <v>16016</v>
      </c>
      <c r="B1836" s="10" t="n">
        <v>104526</v>
      </c>
    </row>
    <row r="1837" customFormat="false" ht="16" hidden="false" customHeight="false" outlineLevel="0" collapsed="false">
      <c r="A1837" s="0" t="s">
        <v>6147</v>
      </c>
      <c r="B1837" s="10" t="n">
        <v>13000000</v>
      </c>
      <c r="C1837" s="10" t="n">
        <v>459836</v>
      </c>
    </row>
    <row r="1838" customFormat="false" ht="16" hidden="false" customHeight="false" outlineLevel="0" collapsed="false">
      <c r="A1838" s="0" t="s">
        <v>12070</v>
      </c>
      <c r="B1838" s="10" t="n">
        <v>12500000</v>
      </c>
      <c r="C1838" s="10" t="n">
        <v>40962534</v>
      </c>
    </row>
    <row r="1839" customFormat="false" ht="16" hidden="false" customHeight="false" outlineLevel="0" collapsed="false">
      <c r="A1839" s="0" t="s">
        <v>14442</v>
      </c>
      <c r="B1839" s="10" t="n">
        <v>50000000</v>
      </c>
      <c r="C1839" s="10" t="n">
        <v>20758378</v>
      </c>
    </row>
    <row r="1840" customFormat="false" ht="16" hidden="false" customHeight="false" outlineLevel="0" collapsed="false">
      <c r="A1840" s="0" t="s">
        <v>16017</v>
      </c>
      <c r="B1840" s="10" t="n">
        <v>500154</v>
      </c>
    </row>
    <row r="1841" customFormat="false" ht="16" hidden="false" customHeight="false" outlineLevel="0" collapsed="false">
      <c r="A1841" s="0" t="s">
        <v>10952</v>
      </c>
      <c r="B1841" s="10" t="n">
        <v>12000000</v>
      </c>
      <c r="C1841" s="10" t="n">
        <v>119922</v>
      </c>
    </row>
    <row r="1842" customFormat="false" ht="16" hidden="false" customHeight="false" outlineLevel="0" collapsed="false">
      <c r="A1842" s="0" t="s">
        <v>16018</v>
      </c>
    </row>
    <row r="1843" customFormat="false" ht="16" hidden="false" customHeight="false" outlineLevel="0" collapsed="false">
      <c r="A1843" s="0" t="s">
        <v>5699</v>
      </c>
      <c r="B1843" s="10" t="n">
        <v>1100000</v>
      </c>
      <c r="C1843" s="10" t="n">
        <v>661209</v>
      </c>
    </row>
    <row r="1844" customFormat="false" ht="16" hidden="false" customHeight="false" outlineLevel="0" collapsed="false">
      <c r="A1844" s="0" t="s">
        <v>16019</v>
      </c>
    </row>
    <row r="1845" customFormat="false" ht="16" hidden="false" customHeight="false" outlineLevel="0" collapsed="false">
      <c r="A1845" s="0" t="s">
        <v>16020</v>
      </c>
      <c r="B1845" s="10" t="n">
        <v>500000</v>
      </c>
    </row>
    <row r="1846" customFormat="false" ht="16" hidden="false" customHeight="false" outlineLevel="0" collapsed="false">
      <c r="A1846" s="0" t="s">
        <v>10843</v>
      </c>
      <c r="B1846" s="10" t="n">
        <v>6000000</v>
      </c>
      <c r="C1846" s="10" t="n">
        <v>26236603</v>
      </c>
    </row>
    <row r="1847" customFormat="false" ht="16" hidden="false" customHeight="false" outlineLevel="0" collapsed="false">
      <c r="A1847" s="0" t="s">
        <v>11739</v>
      </c>
      <c r="B1847" s="10" t="n">
        <v>25000000</v>
      </c>
      <c r="C1847" s="10" t="n">
        <v>134904</v>
      </c>
    </row>
    <row r="1848" customFormat="false" ht="16" hidden="false" customHeight="false" outlineLevel="0" collapsed="false">
      <c r="A1848" s="0" t="s">
        <v>16021</v>
      </c>
      <c r="B1848" s="10" t="n">
        <v>150000000</v>
      </c>
    </row>
    <row r="1849" customFormat="false" ht="16" hidden="false" customHeight="false" outlineLevel="0" collapsed="false">
      <c r="A1849" s="0" t="s">
        <v>8083</v>
      </c>
      <c r="B1849" s="10" t="n">
        <v>10000000</v>
      </c>
      <c r="C1849" s="10" t="n">
        <v>14479776</v>
      </c>
    </row>
    <row r="1850" customFormat="false" ht="16" hidden="false" customHeight="false" outlineLevel="0" collapsed="false">
      <c r="A1850" s="0" t="s">
        <v>6210</v>
      </c>
      <c r="B1850" s="10" t="n">
        <v>55000000</v>
      </c>
      <c r="C1850" s="10" t="n">
        <v>39440655</v>
      </c>
    </row>
    <row r="1851" customFormat="false" ht="16" hidden="false" customHeight="false" outlineLevel="0" collapsed="false">
      <c r="A1851" s="0" t="s">
        <v>6179</v>
      </c>
      <c r="B1851" s="10" t="n">
        <v>40000000</v>
      </c>
      <c r="C1851" s="10" t="n">
        <v>31011732</v>
      </c>
    </row>
    <row r="1852" customFormat="false" ht="16" hidden="false" customHeight="false" outlineLevel="0" collapsed="false">
      <c r="A1852" s="0" t="s">
        <v>5598</v>
      </c>
      <c r="B1852" s="10" t="n">
        <v>30000000</v>
      </c>
      <c r="C1852" s="10" t="n">
        <v>42100625</v>
      </c>
    </row>
    <row r="1853" customFormat="false" ht="16" hidden="false" customHeight="false" outlineLevel="0" collapsed="false">
      <c r="A1853" s="0" t="s">
        <v>16022</v>
      </c>
      <c r="B1853" s="10" t="n">
        <v>250000</v>
      </c>
    </row>
    <row r="1854" customFormat="false" ht="16" hidden="false" customHeight="false" outlineLevel="0" collapsed="false">
      <c r="A1854" s="0" t="s">
        <v>16023</v>
      </c>
      <c r="B1854" s="10" t="n">
        <v>903148</v>
      </c>
    </row>
    <row r="1855" customFormat="false" ht="16" hidden="false" customHeight="false" outlineLevel="0" collapsed="false">
      <c r="A1855" s="0" t="s">
        <v>109</v>
      </c>
      <c r="B1855" s="10" t="n">
        <v>7000000</v>
      </c>
      <c r="C1855" s="10" t="n">
        <v>65280346</v>
      </c>
    </row>
    <row r="1856" customFormat="false" ht="16" hidden="false" customHeight="false" outlineLevel="0" collapsed="false">
      <c r="A1856" s="0" t="s">
        <v>16024</v>
      </c>
    </row>
    <row r="1857" customFormat="false" ht="16" hidden="false" customHeight="false" outlineLevel="0" collapsed="false">
      <c r="A1857" s="0" t="s">
        <v>11070</v>
      </c>
      <c r="B1857" s="10" t="n">
        <v>30000000</v>
      </c>
      <c r="C1857" s="10" t="n">
        <v>7443007</v>
      </c>
    </row>
    <row r="1858" customFormat="false" ht="16" hidden="false" customHeight="false" outlineLevel="0" collapsed="false">
      <c r="A1858" s="0" t="s">
        <v>13386</v>
      </c>
      <c r="B1858" s="10" t="n">
        <v>3600000</v>
      </c>
      <c r="C1858" s="10" t="n">
        <v>5553</v>
      </c>
    </row>
    <row r="1859" customFormat="false" ht="16" hidden="false" customHeight="false" outlineLevel="0" collapsed="false">
      <c r="A1859" s="0" t="s">
        <v>2466</v>
      </c>
      <c r="B1859" s="10" t="n">
        <v>500000</v>
      </c>
      <c r="C1859" s="10" t="n">
        <v>33456317</v>
      </c>
    </row>
    <row r="1860" customFormat="false" ht="16" hidden="false" customHeight="false" outlineLevel="0" collapsed="false">
      <c r="A1860" s="0" t="s">
        <v>2685</v>
      </c>
      <c r="B1860" s="10" t="n">
        <v>40000000</v>
      </c>
      <c r="C1860" s="10" t="n">
        <v>14241034</v>
      </c>
    </row>
    <row r="1861" customFormat="false" ht="16" hidden="false" customHeight="false" outlineLevel="0" collapsed="false">
      <c r="A1861" s="0" t="s">
        <v>16025</v>
      </c>
      <c r="B1861" s="10" t="n">
        <v>650000</v>
      </c>
    </row>
    <row r="1862" customFormat="false" ht="16" hidden="false" customHeight="false" outlineLevel="0" collapsed="false">
      <c r="A1862" s="0" t="s">
        <v>11096</v>
      </c>
      <c r="B1862" s="10" t="n">
        <v>22000000</v>
      </c>
      <c r="C1862" s="10" t="n">
        <v>33313582</v>
      </c>
    </row>
    <row r="1863" customFormat="false" ht="16" hidden="false" customHeight="false" outlineLevel="0" collapsed="false">
      <c r="A1863" s="0" t="s">
        <v>16026</v>
      </c>
      <c r="B1863" s="10" t="n">
        <v>1000000</v>
      </c>
    </row>
    <row r="1864" customFormat="false" ht="16" hidden="false" customHeight="false" outlineLevel="0" collapsed="false">
      <c r="A1864" s="0" t="s">
        <v>16027</v>
      </c>
      <c r="B1864" s="10" t="n">
        <v>2024225</v>
      </c>
    </row>
    <row r="1865" customFormat="false" ht="16" hidden="false" customHeight="false" outlineLevel="0" collapsed="false">
      <c r="A1865" s="0" t="s">
        <v>16028</v>
      </c>
      <c r="B1865" s="10" t="n">
        <v>4098</v>
      </c>
    </row>
    <row r="1866" customFormat="false" ht="16" hidden="false" customHeight="false" outlineLevel="0" collapsed="false">
      <c r="A1866" s="0" t="s">
        <v>11351</v>
      </c>
      <c r="B1866" s="10" t="n">
        <v>80000000</v>
      </c>
      <c r="C1866" s="10" t="n">
        <v>128012934</v>
      </c>
    </row>
    <row r="1867" customFormat="false" ht="16" hidden="false" customHeight="false" outlineLevel="0" collapsed="false">
      <c r="A1867" s="0" t="s">
        <v>16029</v>
      </c>
    </row>
    <row r="1868" customFormat="false" ht="16" hidden="false" customHeight="false" outlineLevel="0" collapsed="false">
      <c r="A1868" s="0" t="s">
        <v>11197</v>
      </c>
      <c r="B1868" s="10" t="n">
        <v>50000000</v>
      </c>
      <c r="C1868" s="10" t="n">
        <v>7994115</v>
      </c>
    </row>
    <row r="1869" customFormat="false" ht="16" hidden="false" customHeight="false" outlineLevel="0" collapsed="false">
      <c r="A1869" s="0" t="s">
        <v>11102</v>
      </c>
      <c r="B1869" s="10" t="n">
        <v>16000000</v>
      </c>
      <c r="C1869" s="10" t="n">
        <v>16204793</v>
      </c>
    </row>
    <row r="1870" customFormat="false" ht="16" hidden="false" customHeight="false" outlineLevel="0" collapsed="false">
      <c r="A1870" s="0" t="s">
        <v>16030</v>
      </c>
      <c r="B1870" s="10" t="n">
        <v>230600</v>
      </c>
    </row>
    <row r="1871" customFormat="false" ht="16" hidden="false" customHeight="false" outlineLevel="0" collapsed="false">
      <c r="A1871" s="0" t="s">
        <v>12403</v>
      </c>
      <c r="B1871" s="10" t="n">
        <v>26350000</v>
      </c>
      <c r="C1871" s="10" t="n">
        <v>20998</v>
      </c>
    </row>
    <row r="1872" customFormat="false" ht="16" hidden="false" customHeight="false" outlineLevel="0" collapsed="false">
      <c r="A1872" s="0" t="s">
        <v>16031</v>
      </c>
    </row>
    <row r="1873" customFormat="false" ht="16" hidden="false" customHeight="false" outlineLevel="0" collapsed="false">
      <c r="A1873" s="0" t="s">
        <v>11465</v>
      </c>
      <c r="B1873" s="10" t="n">
        <v>13000000</v>
      </c>
      <c r="C1873" s="10" t="n">
        <v>10095170</v>
      </c>
    </row>
    <row r="1874" customFormat="false" ht="16" hidden="false" customHeight="false" outlineLevel="0" collapsed="false">
      <c r="A1874" s="0" t="s">
        <v>10670</v>
      </c>
      <c r="B1874" s="10" t="n">
        <v>10800000</v>
      </c>
      <c r="C1874" s="10" t="n">
        <v>56746769</v>
      </c>
    </row>
    <row r="1875" customFormat="false" ht="16" hidden="false" customHeight="false" outlineLevel="0" collapsed="false">
      <c r="A1875" s="0" t="s">
        <v>6493</v>
      </c>
      <c r="B1875" s="10" t="n">
        <v>200000000</v>
      </c>
      <c r="C1875" s="10" t="n">
        <v>116601172</v>
      </c>
    </row>
    <row r="1876" customFormat="false" ht="16" hidden="false" customHeight="false" outlineLevel="0" collapsed="false">
      <c r="A1876" s="0" t="s">
        <v>388</v>
      </c>
      <c r="B1876" s="10" t="n">
        <v>13000</v>
      </c>
      <c r="C1876" s="10" t="n">
        <v>110869</v>
      </c>
    </row>
    <row r="1877" customFormat="false" ht="16" hidden="false" customHeight="false" outlineLevel="0" collapsed="false">
      <c r="A1877" s="0" t="s">
        <v>16032</v>
      </c>
    </row>
    <row r="1878" customFormat="false" ht="16" hidden="false" customHeight="false" outlineLevel="0" collapsed="false">
      <c r="A1878" s="0" t="s">
        <v>16033</v>
      </c>
      <c r="B1878" s="10" t="n">
        <v>25137</v>
      </c>
    </row>
    <row r="1879" customFormat="false" ht="16" hidden="false" customHeight="false" outlineLevel="0" collapsed="false">
      <c r="A1879" s="0" t="s">
        <v>16034</v>
      </c>
    </row>
    <row r="1880" customFormat="false" ht="16" hidden="false" customHeight="false" outlineLevel="0" collapsed="false">
      <c r="A1880" s="0" t="s">
        <v>16035</v>
      </c>
      <c r="B1880" s="10" t="n">
        <v>6911</v>
      </c>
    </row>
    <row r="1881" customFormat="false" ht="16" hidden="false" customHeight="false" outlineLevel="0" collapsed="false">
      <c r="A1881" s="0" t="s">
        <v>6104</v>
      </c>
      <c r="B1881" s="10" t="n">
        <v>20000000</v>
      </c>
      <c r="C1881" s="10" t="n">
        <v>57744720</v>
      </c>
    </row>
    <row r="1882" customFormat="false" ht="16" hidden="false" customHeight="false" outlineLevel="0" collapsed="false">
      <c r="A1882" s="0" t="s">
        <v>5525</v>
      </c>
      <c r="B1882" s="10" t="n">
        <v>60000000</v>
      </c>
      <c r="C1882" s="10" t="n">
        <v>40572825</v>
      </c>
    </row>
    <row r="1883" customFormat="false" ht="16" hidden="false" customHeight="false" outlineLevel="0" collapsed="false">
      <c r="A1883" s="0" t="s">
        <v>11115</v>
      </c>
      <c r="B1883" s="10" t="n">
        <v>1500000</v>
      </c>
      <c r="C1883" s="10" t="n">
        <v>8500000</v>
      </c>
    </row>
    <row r="1884" customFormat="false" ht="16" hidden="false" customHeight="false" outlineLevel="0" collapsed="false">
      <c r="A1884" s="0" t="s">
        <v>5680</v>
      </c>
      <c r="B1884" s="10" t="n">
        <v>40000000</v>
      </c>
      <c r="C1884" s="10" t="n">
        <v>94125426</v>
      </c>
    </row>
    <row r="1885" customFormat="false" ht="16" hidden="false" customHeight="false" outlineLevel="0" collapsed="false">
      <c r="A1885" s="0" t="s">
        <v>16036</v>
      </c>
      <c r="B1885" s="10" t="n">
        <v>41588</v>
      </c>
    </row>
    <row r="1886" customFormat="false" ht="16" hidden="false" customHeight="false" outlineLevel="0" collapsed="false">
      <c r="A1886" s="0" t="s">
        <v>16037</v>
      </c>
      <c r="B1886" s="10" t="n">
        <v>302819</v>
      </c>
    </row>
    <row r="1887" customFormat="false" ht="16" hidden="false" customHeight="false" outlineLevel="0" collapsed="false">
      <c r="A1887" s="0" t="s">
        <v>10658</v>
      </c>
      <c r="B1887" s="10" t="n">
        <v>19000000</v>
      </c>
      <c r="C1887" s="10" t="n">
        <v>8402485</v>
      </c>
    </row>
    <row r="1888" customFormat="false" ht="16" hidden="false" customHeight="false" outlineLevel="0" collapsed="false">
      <c r="A1888" s="0" t="s">
        <v>8731</v>
      </c>
      <c r="B1888" s="10" t="n">
        <v>4000000</v>
      </c>
      <c r="C1888" s="10" t="n">
        <v>569381</v>
      </c>
    </row>
    <row r="1889" customFormat="false" ht="16" hidden="false" customHeight="false" outlineLevel="0" collapsed="false">
      <c r="A1889" s="0" t="s">
        <v>16038</v>
      </c>
    </row>
    <row r="1890" customFormat="false" ht="16" hidden="false" customHeight="false" outlineLevel="0" collapsed="false">
      <c r="A1890" s="0" t="s">
        <v>11053</v>
      </c>
      <c r="B1890" s="10" t="n">
        <v>30000000</v>
      </c>
      <c r="C1890" s="10" t="n">
        <v>115646235</v>
      </c>
    </row>
    <row r="1891" customFormat="false" ht="16" hidden="false" customHeight="false" outlineLevel="0" collapsed="false">
      <c r="A1891" s="0" t="s">
        <v>16039</v>
      </c>
      <c r="B1891" s="10" t="n">
        <v>1991</v>
      </c>
    </row>
    <row r="1892" customFormat="false" ht="16" hidden="false" customHeight="false" outlineLevel="0" collapsed="false">
      <c r="A1892" s="0" t="s">
        <v>16040</v>
      </c>
    </row>
    <row r="1893" customFormat="false" ht="16" hidden="false" customHeight="false" outlineLevel="0" collapsed="false">
      <c r="A1893" s="0" t="s">
        <v>16041</v>
      </c>
      <c r="B1893" s="10" t="n">
        <v>26000000</v>
      </c>
    </row>
    <row r="1894" customFormat="false" ht="16" hidden="false" customHeight="false" outlineLevel="0" collapsed="false">
      <c r="A1894" s="0" t="s">
        <v>16042</v>
      </c>
      <c r="B1894" s="10" t="n">
        <v>212814</v>
      </c>
    </row>
    <row r="1895" customFormat="false" ht="16" hidden="false" customHeight="false" outlineLevel="0" collapsed="false">
      <c r="A1895" s="0" t="s">
        <v>16043</v>
      </c>
      <c r="B1895" s="10" t="n">
        <v>8700000</v>
      </c>
    </row>
    <row r="1896" customFormat="false" ht="16" hidden="false" customHeight="false" outlineLevel="0" collapsed="false">
      <c r="A1896" s="0" t="s">
        <v>5937</v>
      </c>
      <c r="B1896" s="10" t="n">
        <v>45000000</v>
      </c>
      <c r="C1896" s="10" t="n">
        <v>15541549</v>
      </c>
    </row>
    <row r="1897" customFormat="false" ht="16" hidden="false" customHeight="false" outlineLevel="0" collapsed="false">
      <c r="A1897" s="0" t="s">
        <v>16044</v>
      </c>
    </row>
    <row r="1898" customFormat="false" ht="16" hidden="false" customHeight="false" outlineLevel="0" collapsed="false">
      <c r="A1898" s="0" t="s">
        <v>16045</v>
      </c>
    </row>
    <row r="1899" customFormat="false" ht="16" hidden="false" customHeight="false" outlineLevel="0" collapsed="false">
      <c r="A1899" s="0" t="s">
        <v>5471</v>
      </c>
      <c r="B1899" s="10" t="n">
        <v>16000000</v>
      </c>
      <c r="C1899" s="10" t="n">
        <v>42670410</v>
      </c>
    </row>
    <row r="1900" customFormat="false" ht="16" hidden="false" customHeight="false" outlineLevel="0" collapsed="false">
      <c r="A1900" s="0" t="s">
        <v>16046</v>
      </c>
    </row>
    <row r="1901" customFormat="false" ht="16" hidden="false" customHeight="false" outlineLevel="0" collapsed="false">
      <c r="A1901" s="0" t="s">
        <v>5693</v>
      </c>
      <c r="B1901" s="10" t="n">
        <v>15000000</v>
      </c>
      <c r="C1901" s="10" t="n">
        <v>6373693</v>
      </c>
    </row>
    <row r="1902" customFormat="false" ht="16" hidden="false" customHeight="false" outlineLevel="0" collapsed="false">
      <c r="A1902" s="0" t="s">
        <v>16047</v>
      </c>
      <c r="B1902" s="10" t="n">
        <v>37019849</v>
      </c>
    </row>
    <row r="1903" customFormat="false" ht="16" hidden="false" customHeight="false" outlineLevel="0" collapsed="false">
      <c r="A1903" s="0" t="s">
        <v>16048</v>
      </c>
      <c r="B1903" s="10" t="n">
        <v>90485233</v>
      </c>
    </row>
    <row r="1904" customFormat="false" ht="16" hidden="false" customHeight="false" outlineLevel="0" collapsed="false">
      <c r="A1904" s="0" t="s">
        <v>3227</v>
      </c>
      <c r="B1904" s="10" t="n">
        <v>39000000</v>
      </c>
      <c r="C1904" s="10" t="n">
        <v>35291068</v>
      </c>
    </row>
    <row r="1905" customFormat="false" ht="16" hidden="false" customHeight="false" outlineLevel="0" collapsed="false">
      <c r="A1905" s="0" t="s">
        <v>11025</v>
      </c>
      <c r="B1905" s="10" t="n">
        <v>38000000</v>
      </c>
      <c r="C1905" s="10" t="n">
        <v>88915214</v>
      </c>
    </row>
    <row r="1906" customFormat="false" ht="16" hidden="false" customHeight="false" outlineLevel="0" collapsed="false">
      <c r="A1906" s="0" t="s">
        <v>16049</v>
      </c>
      <c r="B1906" s="10" t="n">
        <v>30606</v>
      </c>
    </row>
    <row r="1907" customFormat="false" ht="16" hidden="false" customHeight="false" outlineLevel="0" collapsed="false">
      <c r="A1907" s="0" t="s">
        <v>16050</v>
      </c>
      <c r="B1907" s="10" t="n">
        <v>60023</v>
      </c>
    </row>
    <row r="1908" customFormat="false" ht="16" hidden="false" customHeight="false" outlineLevel="0" collapsed="false">
      <c r="A1908" s="0" t="s">
        <v>11726</v>
      </c>
      <c r="B1908" s="10" t="n">
        <v>1000000</v>
      </c>
      <c r="C1908" s="10" t="n">
        <v>302886</v>
      </c>
    </row>
    <row r="1909" customFormat="false" ht="16" hidden="false" customHeight="false" outlineLevel="0" collapsed="false">
      <c r="A1909" s="0" t="s">
        <v>16051</v>
      </c>
      <c r="B1909" s="10" t="n">
        <v>103194</v>
      </c>
    </row>
    <row r="1910" customFormat="false" ht="16" hidden="false" customHeight="false" outlineLevel="0" collapsed="false">
      <c r="A1910" s="0" t="s">
        <v>481</v>
      </c>
      <c r="B1910" s="10" t="n">
        <v>500000</v>
      </c>
      <c r="C1910" s="10" t="n">
        <v>11276</v>
      </c>
    </row>
    <row r="1911" customFormat="false" ht="16" hidden="false" customHeight="false" outlineLevel="0" collapsed="false">
      <c r="A1911" s="0" t="s">
        <v>11065</v>
      </c>
      <c r="B1911" s="10" t="n">
        <v>40000000</v>
      </c>
      <c r="C1911" s="10" t="n">
        <v>66477700</v>
      </c>
    </row>
    <row r="1912" customFormat="false" ht="16" hidden="false" customHeight="false" outlineLevel="0" collapsed="false">
      <c r="A1912" s="0" t="s">
        <v>16052</v>
      </c>
      <c r="B1912" s="10" t="n">
        <v>1000000</v>
      </c>
    </row>
    <row r="1913" customFormat="false" ht="16" hidden="false" customHeight="false" outlineLevel="0" collapsed="false">
      <c r="A1913" s="0" t="s">
        <v>1616</v>
      </c>
      <c r="B1913" s="10" t="n">
        <v>700000</v>
      </c>
      <c r="C1913" s="10" t="n">
        <v>17977</v>
      </c>
    </row>
    <row r="1914" customFormat="false" ht="16" hidden="false" customHeight="false" outlineLevel="0" collapsed="false">
      <c r="A1914" s="0" t="s">
        <v>5877</v>
      </c>
      <c r="B1914" s="10" t="n">
        <v>6500000</v>
      </c>
      <c r="C1914" s="10" t="n">
        <v>110029</v>
      </c>
    </row>
    <row r="1915" customFormat="false" ht="16" hidden="false" customHeight="false" outlineLevel="0" collapsed="false">
      <c r="A1915" s="0" t="s">
        <v>11665</v>
      </c>
      <c r="B1915" s="10" t="n">
        <v>5000000</v>
      </c>
      <c r="C1915" s="10" t="n">
        <v>143000</v>
      </c>
    </row>
    <row r="1916" customFormat="false" ht="16" hidden="false" customHeight="false" outlineLevel="0" collapsed="false">
      <c r="A1916" s="0" t="s">
        <v>16053</v>
      </c>
      <c r="B1916" s="10" t="n">
        <v>41596251</v>
      </c>
    </row>
    <row r="1917" customFormat="false" ht="16" hidden="false" customHeight="false" outlineLevel="0" collapsed="false">
      <c r="A1917" s="0" t="s">
        <v>16054</v>
      </c>
      <c r="B1917" s="10" t="n">
        <v>7000000</v>
      </c>
    </row>
    <row r="1918" customFormat="false" ht="16" hidden="false" customHeight="false" outlineLevel="0" collapsed="false">
      <c r="A1918" s="0" t="s">
        <v>16055</v>
      </c>
      <c r="C1918" s="0" t="s">
        <v>15540</v>
      </c>
    </row>
    <row r="1919" customFormat="false" ht="16" hidden="false" customHeight="false" outlineLevel="0" collapsed="false">
      <c r="A1919" s="0" t="s">
        <v>14898</v>
      </c>
      <c r="B1919" s="10" t="n">
        <v>900000</v>
      </c>
      <c r="C1919" s="10" t="n">
        <v>519981</v>
      </c>
    </row>
    <row r="1920" customFormat="false" ht="16" hidden="false" customHeight="false" outlineLevel="0" collapsed="false">
      <c r="A1920" s="0" t="s">
        <v>776</v>
      </c>
      <c r="B1920" s="10" t="n">
        <v>500000</v>
      </c>
      <c r="C1920" s="10" t="n">
        <v>142569</v>
      </c>
    </row>
    <row r="1921" customFormat="false" ht="16" hidden="false" customHeight="false" outlineLevel="0" collapsed="false">
      <c r="A1921" s="0" t="s">
        <v>10358</v>
      </c>
      <c r="B1921" s="10" t="n">
        <v>130000</v>
      </c>
      <c r="C1921" s="10" t="n">
        <v>7265</v>
      </c>
    </row>
    <row r="1922" customFormat="false" ht="16" hidden="false" customHeight="false" outlineLevel="0" collapsed="false">
      <c r="A1922" s="0" t="s">
        <v>2787</v>
      </c>
      <c r="B1922" s="10" t="n">
        <v>5000000</v>
      </c>
      <c r="C1922" s="10" t="n">
        <v>124720</v>
      </c>
    </row>
    <row r="1923" customFormat="false" ht="16" hidden="false" customHeight="false" outlineLevel="0" collapsed="false">
      <c r="A1923" s="0" t="s">
        <v>16056</v>
      </c>
      <c r="B1923" s="10" t="n">
        <v>307811</v>
      </c>
    </row>
    <row r="1924" customFormat="false" ht="16" hidden="false" customHeight="false" outlineLevel="0" collapsed="false">
      <c r="A1924" s="0" t="s">
        <v>11581</v>
      </c>
      <c r="B1924" s="10" t="n">
        <v>9000000</v>
      </c>
      <c r="C1924" s="10" t="n">
        <v>68009</v>
      </c>
    </row>
    <row r="1925" customFormat="false" ht="16" hidden="false" customHeight="false" outlineLevel="0" collapsed="false">
      <c r="A1925" s="0" t="s">
        <v>13680</v>
      </c>
      <c r="B1925" s="10" t="n">
        <v>3000000</v>
      </c>
      <c r="C1925" s="10" t="n">
        <v>5005</v>
      </c>
    </row>
    <row r="1926" customFormat="false" ht="16" hidden="false" customHeight="false" outlineLevel="0" collapsed="false">
      <c r="A1926" s="0" t="s">
        <v>10910</v>
      </c>
      <c r="B1926" s="10" t="n">
        <v>6000000</v>
      </c>
      <c r="C1926" s="10" t="n">
        <v>4542775</v>
      </c>
    </row>
    <row r="1927" customFormat="false" ht="16" hidden="false" customHeight="false" outlineLevel="0" collapsed="false">
      <c r="A1927" s="0" t="s">
        <v>16057</v>
      </c>
      <c r="B1927" s="10" t="n">
        <v>552933</v>
      </c>
    </row>
    <row r="1928" customFormat="false" ht="16" hidden="false" customHeight="false" outlineLevel="0" collapsed="false">
      <c r="A1928" s="0" t="s">
        <v>6327</v>
      </c>
      <c r="B1928" s="10" t="n">
        <v>17000000</v>
      </c>
      <c r="C1928" s="10" t="n">
        <v>27865571</v>
      </c>
    </row>
    <row r="1929" customFormat="false" ht="16" hidden="false" customHeight="false" outlineLevel="0" collapsed="false">
      <c r="A1929" s="0" t="s">
        <v>16058</v>
      </c>
    </row>
    <row r="1930" customFormat="false" ht="16" hidden="false" customHeight="false" outlineLevel="0" collapsed="false">
      <c r="A1930" s="0" t="s">
        <v>6116</v>
      </c>
      <c r="B1930" s="10" t="n">
        <v>3000000</v>
      </c>
      <c r="C1930" s="10" t="n">
        <v>100675</v>
      </c>
    </row>
    <row r="1931" customFormat="false" ht="16" hidden="false" customHeight="false" outlineLevel="0" collapsed="false">
      <c r="A1931" s="0" t="s">
        <v>11009</v>
      </c>
      <c r="B1931" s="10" t="n">
        <v>100000000</v>
      </c>
      <c r="C1931" s="10" t="n">
        <v>97104620</v>
      </c>
    </row>
    <row r="1932" customFormat="false" ht="16" hidden="false" customHeight="false" outlineLevel="0" collapsed="false">
      <c r="A1932" s="0" t="s">
        <v>16059</v>
      </c>
      <c r="B1932" s="10" t="n">
        <v>63052</v>
      </c>
    </row>
    <row r="1933" customFormat="false" ht="16" hidden="false" customHeight="false" outlineLevel="0" collapsed="false">
      <c r="A1933" s="0" t="s">
        <v>10885</v>
      </c>
      <c r="B1933" s="10" t="n">
        <v>200000</v>
      </c>
      <c r="C1933" s="10" t="n">
        <v>856942</v>
      </c>
    </row>
    <row r="1934" customFormat="false" ht="16" hidden="false" customHeight="false" outlineLevel="0" collapsed="false">
      <c r="A1934" s="0" t="s">
        <v>16060</v>
      </c>
      <c r="B1934" s="10" t="n">
        <v>400654</v>
      </c>
    </row>
    <row r="1935" customFormat="false" ht="16" hidden="false" customHeight="false" outlineLevel="0" collapsed="false">
      <c r="A1935" s="0" t="s">
        <v>1468</v>
      </c>
      <c r="B1935" s="10" t="n">
        <v>700000</v>
      </c>
      <c r="C1935" s="10" t="n">
        <v>76211</v>
      </c>
    </row>
    <row r="1936" customFormat="false" ht="16" hidden="false" customHeight="false" outlineLevel="0" collapsed="false">
      <c r="A1936" s="0" t="s">
        <v>5591</v>
      </c>
      <c r="B1936" s="10" t="n">
        <v>25000000</v>
      </c>
      <c r="C1936" s="10" t="n">
        <v>25615792</v>
      </c>
    </row>
    <row r="1937" customFormat="false" ht="16" hidden="false" customHeight="false" outlineLevel="0" collapsed="false">
      <c r="A1937" s="0" t="s">
        <v>16061</v>
      </c>
      <c r="B1937" s="10" t="n">
        <v>4808</v>
      </c>
    </row>
    <row r="1938" customFormat="false" ht="16" hidden="false" customHeight="false" outlineLevel="0" collapsed="false">
      <c r="A1938" s="0" t="s">
        <v>2838</v>
      </c>
      <c r="B1938" s="10" t="n">
        <v>40000000</v>
      </c>
      <c r="C1938" s="10" t="n">
        <v>176591618</v>
      </c>
    </row>
    <row r="1939" customFormat="false" ht="16" hidden="false" customHeight="false" outlineLevel="0" collapsed="false">
      <c r="A1939" s="0" t="s">
        <v>16062</v>
      </c>
      <c r="B1939" s="10" t="n">
        <v>4500000</v>
      </c>
    </row>
    <row r="1940" customFormat="false" ht="16" hidden="false" customHeight="false" outlineLevel="0" collapsed="false">
      <c r="A1940" s="0" t="s">
        <v>16063</v>
      </c>
    </row>
    <row r="1941" customFormat="false" ht="16" hidden="false" customHeight="false" outlineLevel="0" collapsed="false">
      <c r="A1941" s="0" t="s">
        <v>16064</v>
      </c>
      <c r="C1941" s="0" t="s">
        <v>16065</v>
      </c>
    </row>
    <row r="1942" customFormat="false" ht="16" hidden="false" customHeight="false" outlineLevel="0" collapsed="false">
      <c r="A1942" s="0" t="s">
        <v>11122</v>
      </c>
      <c r="B1942" s="10" t="n">
        <v>23600000</v>
      </c>
      <c r="C1942" s="10" t="n">
        <v>75590286</v>
      </c>
    </row>
    <row r="1943" customFormat="false" ht="16" hidden="false" customHeight="false" outlineLevel="0" collapsed="false">
      <c r="A1943" s="0" t="s">
        <v>16066</v>
      </c>
      <c r="B1943" s="10" t="n">
        <v>666659</v>
      </c>
    </row>
    <row r="1944" customFormat="false" ht="16" hidden="false" customHeight="false" outlineLevel="0" collapsed="false">
      <c r="A1944" s="0" t="s">
        <v>16067</v>
      </c>
    </row>
    <row r="1945" customFormat="false" ht="16" hidden="false" customHeight="false" outlineLevel="0" collapsed="false">
      <c r="A1945" s="0" t="s">
        <v>16068</v>
      </c>
    </row>
    <row r="1946" customFormat="false" ht="16" hidden="false" customHeight="false" outlineLevel="0" collapsed="false">
      <c r="A1946" s="0" t="s">
        <v>16069</v>
      </c>
    </row>
    <row r="1947" customFormat="false" ht="16" hidden="false" customHeight="false" outlineLevel="0" collapsed="false">
      <c r="A1947" s="0" t="s">
        <v>16070</v>
      </c>
      <c r="B1947" s="10" t="n">
        <v>59192</v>
      </c>
    </row>
    <row r="1948" customFormat="false" ht="16" hidden="false" customHeight="false" outlineLevel="0" collapsed="false">
      <c r="A1948" s="0" t="s">
        <v>16071</v>
      </c>
      <c r="B1948" s="10" t="n">
        <v>89473</v>
      </c>
    </row>
    <row r="1949" customFormat="false" ht="16" hidden="false" customHeight="false" outlineLevel="0" collapsed="false">
      <c r="A1949" s="0" t="s">
        <v>16072</v>
      </c>
      <c r="B1949" s="10" t="n">
        <v>1000000</v>
      </c>
    </row>
    <row r="1950" customFormat="false" ht="16" hidden="false" customHeight="false" outlineLevel="0" collapsed="false">
      <c r="A1950" s="0" t="s">
        <v>16073</v>
      </c>
    </row>
    <row r="1951" customFormat="false" ht="16" hidden="false" customHeight="false" outlineLevel="0" collapsed="false">
      <c r="A1951" s="0" t="s">
        <v>16074</v>
      </c>
      <c r="B1951" s="10" t="n">
        <v>80172</v>
      </c>
    </row>
    <row r="1952" customFormat="false" ht="16" hidden="false" customHeight="false" outlineLevel="0" collapsed="false">
      <c r="A1952" s="0" t="s">
        <v>5532</v>
      </c>
      <c r="B1952" s="10" t="n">
        <v>22000000</v>
      </c>
      <c r="C1952" s="10" t="n">
        <v>12232937</v>
      </c>
    </row>
    <row r="1953" customFormat="false" ht="16" hidden="false" customHeight="false" outlineLevel="0" collapsed="false">
      <c r="A1953" s="0" t="s">
        <v>16075</v>
      </c>
    </row>
    <row r="1954" customFormat="false" ht="16" hidden="false" customHeight="false" outlineLevel="0" collapsed="false">
      <c r="A1954" s="0" t="s">
        <v>16076</v>
      </c>
      <c r="B1954" s="10" t="n">
        <v>16000000</v>
      </c>
    </row>
    <row r="1955" customFormat="false" ht="16" hidden="false" customHeight="false" outlineLevel="0" collapsed="false">
      <c r="A1955" s="0" t="s">
        <v>2569</v>
      </c>
      <c r="B1955" s="10" t="n">
        <v>2000000</v>
      </c>
      <c r="C1955" s="10" t="n">
        <v>30955</v>
      </c>
    </row>
    <row r="1956" customFormat="false" ht="16" hidden="false" customHeight="false" outlineLevel="0" collapsed="false">
      <c r="A1956" s="0" t="s">
        <v>16077</v>
      </c>
      <c r="B1956" s="10" t="n">
        <v>113155</v>
      </c>
    </row>
    <row r="1957" customFormat="false" ht="16" hidden="false" customHeight="false" outlineLevel="0" collapsed="false">
      <c r="A1957" s="0" t="s">
        <v>16078</v>
      </c>
      <c r="B1957" s="10" t="n">
        <v>82315</v>
      </c>
    </row>
    <row r="1958" customFormat="false" ht="16" hidden="false" customHeight="false" outlineLevel="0" collapsed="false">
      <c r="A1958" s="0" t="s">
        <v>465</v>
      </c>
      <c r="B1958" s="10" t="n">
        <v>200000000</v>
      </c>
      <c r="C1958" s="10" t="n">
        <v>2411071</v>
      </c>
    </row>
    <row r="1959" customFormat="false" ht="16" hidden="false" customHeight="false" outlineLevel="0" collapsed="false">
      <c r="A1959" s="0" t="s">
        <v>16079</v>
      </c>
    </row>
    <row r="1960" customFormat="false" ht="16" hidden="false" customHeight="false" outlineLevel="0" collapsed="false">
      <c r="A1960" s="0" t="s">
        <v>16080</v>
      </c>
      <c r="B1960" s="10" t="n">
        <v>500000</v>
      </c>
    </row>
    <row r="1961" customFormat="false" ht="16" hidden="false" customHeight="false" outlineLevel="0" collapsed="false">
      <c r="A1961" s="0" t="s">
        <v>7595</v>
      </c>
      <c r="B1961" s="10" t="n">
        <v>225000000</v>
      </c>
      <c r="C1961" s="10" t="n">
        <v>258366855</v>
      </c>
    </row>
    <row r="1962" customFormat="false" ht="16" hidden="false" customHeight="false" outlineLevel="0" collapsed="false">
      <c r="A1962" s="0" t="s">
        <v>16081</v>
      </c>
    </row>
    <row r="1963" customFormat="false" ht="16" hidden="false" customHeight="false" outlineLevel="0" collapsed="false">
      <c r="A1963" s="0" t="s">
        <v>16082</v>
      </c>
      <c r="B1963" s="10" t="n">
        <v>80752</v>
      </c>
    </row>
    <row r="1964" customFormat="false" ht="16" hidden="false" customHeight="false" outlineLevel="0" collapsed="false">
      <c r="A1964" s="0" t="s">
        <v>594</v>
      </c>
      <c r="B1964" s="10" t="n">
        <v>1600000</v>
      </c>
      <c r="C1964" s="10" t="n">
        <v>6103</v>
      </c>
    </row>
    <row r="1965" customFormat="false" ht="16" hidden="false" customHeight="false" outlineLevel="0" collapsed="false">
      <c r="A1965" s="0" t="s">
        <v>16083</v>
      </c>
    </row>
    <row r="1966" customFormat="false" ht="16" hidden="false" customHeight="false" outlineLevel="0" collapsed="false">
      <c r="A1966" s="0" t="s">
        <v>16084</v>
      </c>
      <c r="C1966" s="0" t="s">
        <v>15623</v>
      </c>
    </row>
    <row r="1967" customFormat="false" ht="16" hidden="false" customHeight="false" outlineLevel="0" collapsed="false">
      <c r="A1967" s="0" t="s">
        <v>16085</v>
      </c>
    </row>
    <row r="1968" customFormat="false" ht="16" hidden="false" customHeight="false" outlineLevel="0" collapsed="false">
      <c r="A1968" s="0" t="s">
        <v>5754</v>
      </c>
      <c r="B1968" s="10" t="n">
        <v>15000000</v>
      </c>
      <c r="C1968" s="10" t="n">
        <v>13043363</v>
      </c>
    </row>
    <row r="1969" customFormat="false" ht="16" hidden="false" customHeight="false" outlineLevel="0" collapsed="false">
      <c r="A1969" s="0" t="s">
        <v>16086</v>
      </c>
      <c r="B1969" s="10" t="n">
        <v>104792</v>
      </c>
    </row>
    <row r="1970" customFormat="false" ht="16" hidden="false" customHeight="false" outlineLevel="0" collapsed="false">
      <c r="A1970" s="0" t="s">
        <v>16087</v>
      </c>
      <c r="B1970" s="10" t="n">
        <v>58764</v>
      </c>
    </row>
    <row r="1971" customFormat="false" ht="16" hidden="false" customHeight="false" outlineLevel="0" collapsed="false">
      <c r="A1971" s="0" t="s">
        <v>16088</v>
      </c>
      <c r="B1971" s="10" t="n">
        <v>566052</v>
      </c>
    </row>
    <row r="1972" customFormat="false" ht="16" hidden="false" customHeight="false" outlineLevel="0" collapsed="false">
      <c r="A1972" s="0" t="s">
        <v>11803</v>
      </c>
      <c r="B1972" s="10" t="n">
        <v>15000000</v>
      </c>
      <c r="C1972" s="10" t="n">
        <v>4439063</v>
      </c>
    </row>
    <row r="1973" customFormat="false" ht="16" hidden="false" customHeight="false" outlineLevel="0" collapsed="false">
      <c r="A1973" s="0" t="s">
        <v>12327</v>
      </c>
      <c r="B1973" s="10" t="n">
        <v>900000</v>
      </c>
      <c r="C1973" s="10" t="n">
        <v>100659</v>
      </c>
    </row>
    <row r="1974" customFormat="false" ht="16" hidden="false" customHeight="false" outlineLevel="0" collapsed="false">
      <c r="A1974" s="0" t="s">
        <v>16089</v>
      </c>
    </row>
    <row r="1975" customFormat="false" ht="16" hidden="false" customHeight="false" outlineLevel="0" collapsed="false">
      <c r="A1975" s="0" t="s">
        <v>16090</v>
      </c>
      <c r="B1975" s="10" t="n">
        <v>196203</v>
      </c>
    </row>
    <row r="1976" customFormat="false" ht="16" hidden="false" customHeight="false" outlineLevel="0" collapsed="false">
      <c r="A1976" s="0" t="s">
        <v>16091</v>
      </c>
      <c r="B1976" s="10" t="n">
        <v>39001</v>
      </c>
    </row>
    <row r="1977" customFormat="false" ht="16" hidden="false" customHeight="false" outlineLevel="0" collapsed="false">
      <c r="A1977" s="0" t="s">
        <v>5980</v>
      </c>
      <c r="B1977" s="10" t="n">
        <v>6000000</v>
      </c>
      <c r="C1977" s="10" t="n">
        <v>6670712</v>
      </c>
    </row>
    <row r="1978" customFormat="false" ht="16" hidden="false" customHeight="false" outlineLevel="0" collapsed="false">
      <c r="A1978" s="0" t="s">
        <v>16092</v>
      </c>
      <c r="C1978" s="0" t="s">
        <v>16093</v>
      </c>
    </row>
    <row r="1979" customFormat="false" ht="16" hidden="false" customHeight="false" outlineLevel="0" collapsed="false">
      <c r="A1979" s="0" t="s">
        <v>5386</v>
      </c>
      <c r="B1979" s="10" t="n">
        <v>25100000</v>
      </c>
      <c r="C1979" s="10" t="n">
        <v>25534493</v>
      </c>
    </row>
    <row r="1980" customFormat="false" ht="16" hidden="false" customHeight="false" outlineLevel="0" collapsed="false">
      <c r="A1980" s="0" t="s">
        <v>5841</v>
      </c>
      <c r="B1980" s="10" t="n">
        <v>25000000</v>
      </c>
      <c r="C1980" s="10" t="n">
        <v>1186957</v>
      </c>
    </row>
    <row r="1981" customFormat="false" ht="16" hidden="false" customHeight="false" outlineLevel="0" collapsed="false">
      <c r="A1981" s="0" t="s">
        <v>16094</v>
      </c>
      <c r="B1981" s="10" t="n">
        <v>578382</v>
      </c>
    </row>
    <row r="1982" customFormat="false" ht="16" hidden="false" customHeight="false" outlineLevel="0" collapsed="false">
      <c r="A1982" s="0" t="s">
        <v>16095</v>
      </c>
      <c r="B1982" s="10" t="n">
        <v>3658</v>
      </c>
    </row>
    <row r="1983" customFormat="false" ht="16" hidden="false" customHeight="false" outlineLevel="0" collapsed="false">
      <c r="A1983" s="0" t="s">
        <v>16096</v>
      </c>
      <c r="B1983" s="10" t="n">
        <v>1755134</v>
      </c>
    </row>
    <row r="1984" customFormat="false" ht="16" hidden="false" customHeight="false" outlineLevel="0" collapsed="false">
      <c r="A1984" s="0" t="s">
        <v>16097</v>
      </c>
      <c r="B1984" s="10" t="n">
        <v>102079</v>
      </c>
    </row>
    <row r="1985" customFormat="false" ht="16" hidden="false" customHeight="false" outlineLevel="0" collapsed="false">
      <c r="A1985" s="0" t="s">
        <v>11004</v>
      </c>
      <c r="B1985" s="10" t="n">
        <v>17000000</v>
      </c>
      <c r="C1985" s="10" t="n">
        <v>9451946</v>
      </c>
    </row>
    <row r="1986" customFormat="false" ht="16" hidden="false" customHeight="false" outlineLevel="0" collapsed="false">
      <c r="A1986" s="0" t="s">
        <v>16098</v>
      </c>
      <c r="B1986" s="10" t="n">
        <v>10443</v>
      </c>
    </row>
    <row r="1987" customFormat="false" ht="16" hidden="false" customHeight="false" outlineLevel="0" collapsed="false">
      <c r="A1987" s="0" t="s">
        <v>16099</v>
      </c>
    </row>
    <row r="1988" customFormat="false" ht="16" hidden="false" customHeight="false" outlineLevel="0" collapsed="false">
      <c r="A1988" s="0" t="s">
        <v>16100</v>
      </c>
      <c r="B1988" s="10" t="n">
        <v>666045</v>
      </c>
    </row>
    <row r="1989" customFormat="false" ht="16" hidden="false" customHeight="false" outlineLevel="0" collapsed="false">
      <c r="A1989" s="0" t="s">
        <v>14030</v>
      </c>
      <c r="B1989" s="10" t="n">
        <v>8000000</v>
      </c>
      <c r="C1989" s="10" t="n">
        <v>29467855</v>
      </c>
    </row>
    <row r="1990" customFormat="false" ht="16" hidden="false" customHeight="false" outlineLevel="0" collapsed="false">
      <c r="A1990" s="0" t="s">
        <v>16101</v>
      </c>
      <c r="B1990" s="10" t="n">
        <v>414623</v>
      </c>
    </row>
    <row r="1991" customFormat="false" ht="16" hidden="false" customHeight="false" outlineLevel="0" collapsed="false">
      <c r="A1991" s="0" t="s">
        <v>11334</v>
      </c>
      <c r="B1991" s="10" t="n">
        <v>52000000</v>
      </c>
      <c r="C1991" s="10" t="n">
        <v>23979741</v>
      </c>
    </row>
    <row r="1992" customFormat="false" ht="16" hidden="false" customHeight="false" outlineLevel="0" collapsed="false">
      <c r="A1992" s="0" t="s">
        <v>16102</v>
      </c>
      <c r="B1992" s="10" t="n">
        <v>10000</v>
      </c>
    </row>
    <row r="1993" customFormat="false" ht="16" hidden="false" customHeight="false" outlineLevel="0" collapsed="false">
      <c r="A1993" s="0" t="s">
        <v>11459</v>
      </c>
      <c r="B1993" s="10" t="n">
        <v>35000000</v>
      </c>
      <c r="C1993" s="10" t="n">
        <v>63075011</v>
      </c>
    </row>
    <row r="1994" customFormat="false" ht="16" hidden="false" customHeight="false" outlineLevel="0" collapsed="false">
      <c r="A1994" s="0" t="s">
        <v>16103</v>
      </c>
    </row>
    <row r="1995" customFormat="false" ht="16" hidden="false" customHeight="false" outlineLevel="0" collapsed="false">
      <c r="A1995" s="0" t="s">
        <v>10793</v>
      </c>
      <c r="B1995" s="10" t="n">
        <v>15000000</v>
      </c>
      <c r="C1995" s="10" t="n">
        <v>51545952</v>
      </c>
    </row>
    <row r="1996" customFormat="false" ht="16" hidden="false" customHeight="false" outlineLevel="0" collapsed="false">
      <c r="A1996" s="0" t="s">
        <v>11137</v>
      </c>
      <c r="B1996" s="10" t="n">
        <v>15000</v>
      </c>
      <c r="C1996" s="10" t="n">
        <v>107918810</v>
      </c>
    </row>
    <row r="1997" customFormat="false" ht="16" hidden="false" customHeight="false" outlineLevel="0" collapsed="false">
      <c r="A1997" s="0" t="s">
        <v>8546</v>
      </c>
      <c r="B1997" s="10" t="n">
        <v>15000000</v>
      </c>
      <c r="C1997" s="10" t="n">
        <v>71897215</v>
      </c>
    </row>
    <row r="1998" customFormat="false" ht="16" hidden="false" customHeight="false" outlineLevel="0" collapsed="false">
      <c r="A1998" s="0" t="s">
        <v>16104</v>
      </c>
      <c r="B1998" s="10" t="n">
        <v>90275</v>
      </c>
    </row>
    <row r="1999" customFormat="false" ht="16" hidden="false" customHeight="false" outlineLevel="0" collapsed="false">
      <c r="A1999" s="0" t="s">
        <v>16105</v>
      </c>
      <c r="B1999" s="10" t="n">
        <v>2820</v>
      </c>
    </row>
    <row r="2000" customFormat="false" ht="16" hidden="false" customHeight="false" outlineLevel="0" collapsed="false">
      <c r="A2000" s="0" t="s">
        <v>16106</v>
      </c>
      <c r="B2000" s="10" t="n">
        <v>145493</v>
      </c>
    </row>
    <row r="2001" customFormat="false" ht="16" hidden="false" customHeight="false" outlineLevel="0" collapsed="false">
      <c r="A2001" s="0" t="s">
        <v>16107</v>
      </c>
      <c r="B2001" s="10" t="n">
        <v>140000000</v>
      </c>
    </row>
    <row r="2002" customFormat="false" ht="16" hidden="false" customHeight="false" outlineLevel="0" collapsed="false">
      <c r="A2002" s="0" t="s">
        <v>16108</v>
      </c>
      <c r="C2002" s="0" t="s">
        <v>16109</v>
      </c>
    </row>
    <row r="2003" customFormat="false" ht="16" hidden="false" customHeight="false" outlineLevel="0" collapsed="false">
      <c r="A2003" s="0" t="s">
        <v>16110</v>
      </c>
      <c r="B2003" s="10" t="n">
        <v>25000000</v>
      </c>
    </row>
    <row r="2004" customFormat="false" ht="16" hidden="false" customHeight="false" outlineLevel="0" collapsed="false">
      <c r="A2004" s="0" t="s">
        <v>11019</v>
      </c>
      <c r="B2004" s="10" t="n">
        <v>5000000</v>
      </c>
      <c r="C2004" s="10" t="n">
        <v>5009677</v>
      </c>
    </row>
    <row r="2005" customFormat="false" ht="16" hidden="false" customHeight="false" outlineLevel="0" collapsed="false">
      <c r="A2005" s="0" t="s">
        <v>11631</v>
      </c>
      <c r="B2005" s="10" t="n">
        <v>22000000</v>
      </c>
      <c r="C2005" s="10" t="n">
        <v>3247816</v>
      </c>
    </row>
    <row r="2006" customFormat="false" ht="16" hidden="false" customHeight="false" outlineLevel="0" collapsed="false">
      <c r="A2006" s="0" t="s">
        <v>16111</v>
      </c>
    </row>
    <row r="2007" customFormat="false" ht="16" hidden="false" customHeight="false" outlineLevel="0" collapsed="false">
      <c r="A2007" s="0" t="s">
        <v>16112</v>
      </c>
      <c r="B2007" s="10" t="n">
        <v>487215</v>
      </c>
    </row>
    <row r="2008" customFormat="false" ht="16" hidden="false" customHeight="false" outlineLevel="0" collapsed="false">
      <c r="A2008" s="0" t="s">
        <v>1498</v>
      </c>
      <c r="B2008" s="10" t="n">
        <v>220000000</v>
      </c>
      <c r="C2008" s="10" t="n">
        <v>2074346</v>
      </c>
    </row>
    <row r="2009" customFormat="false" ht="16" hidden="false" customHeight="false" outlineLevel="0" collapsed="false">
      <c r="A2009" s="0" t="s">
        <v>431</v>
      </c>
      <c r="B2009" s="10" t="n">
        <v>180000000</v>
      </c>
      <c r="C2009" s="10" t="n">
        <v>691678</v>
      </c>
    </row>
    <row r="2010" customFormat="false" ht="16" hidden="false" customHeight="false" outlineLevel="0" collapsed="false">
      <c r="A2010" s="0" t="s">
        <v>5674</v>
      </c>
      <c r="B2010" s="10" t="n">
        <v>25000000</v>
      </c>
      <c r="C2010" s="10" t="n">
        <v>32409</v>
      </c>
    </row>
    <row r="2011" customFormat="false" ht="16" hidden="false" customHeight="false" outlineLevel="0" collapsed="false">
      <c r="A2011" s="0" t="s">
        <v>16113</v>
      </c>
      <c r="B2011" s="10" t="n">
        <v>13925</v>
      </c>
    </row>
    <row r="2012" customFormat="false" ht="16" hidden="false" customHeight="false" outlineLevel="0" collapsed="false">
      <c r="A2012" s="0" t="s">
        <v>16114</v>
      </c>
      <c r="B2012" s="10" t="n">
        <v>70</v>
      </c>
    </row>
    <row r="2013" customFormat="false" ht="16" hidden="false" customHeight="false" outlineLevel="0" collapsed="false">
      <c r="A2013" s="0" t="s">
        <v>16115</v>
      </c>
    </row>
    <row r="2014" customFormat="false" ht="16" hidden="false" customHeight="false" outlineLevel="0" collapsed="false">
      <c r="A2014" s="0" t="s">
        <v>16116</v>
      </c>
      <c r="B2014" s="10" t="n">
        <v>250000000</v>
      </c>
    </row>
    <row r="2015" customFormat="false" ht="16" hidden="false" customHeight="false" outlineLevel="0" collapsed="false">
      <c r="A2015" s="0" t="s">
        <v>16117</v>
      </c>
      <c r="B2015" s="10" t="n">
        <v>1412124</v>
      </c>
    </row>
    <row r="2016" customFormat="false" ht="16" hidden="false" customHeight="false" outlineLevel="0" collapsed="false">
      <c r="A2016" s="0" t="s">
        <v>16118</v>
      </c>
      <c r="B2016" s="10" t="n">
        <v>152857</v>
      </c>
    </row>
    <row r="2017" customFormat="false" ht="16" hidden="false" customHeight="false" outlineLevel="0" collapsed="false">
      <c r="A2017" s="0" t="s">
        <v>12148</v>
      </c>
      <c r="B2017" s="10" t="n">
        <v>1500000</v>
      </c>
      <c r="C2017" s="10" t="n">
        <v>8983</v>
      </c>
    </row>
    <row r="2018" customFormat="false" ht="16" hidden="false" customHeight="false" outlineLevel="0" collapsed="false">
      <c r="A2018" s="0" t="s">
        <v>16119</v>
      </c>
      <c r="B2018" s="10" t="n">
        <v>54640</v>
      </c>
    </row>
    <row r="2019" customFormat="false" ht="16" hidden="false" customHeight="false" outlineLevel="0" collapsed="false">
      <c r="A2019" s="0" t="s">
        <v>16120</v>
      </c>
    </row>
    <row r="2020" customFormat="false" ht="16" hidden="false" customHeight="false" outlineLevel="0" collapsed="false">
      <c r="A2020" s="0" t="s">
        <v>2821</v>
      </c>
      <c r="B2020" s="10" t="n">
        <v>9000000</v>
      </c>
      <c r="C2020" s="10" t="n">
        <v>883887</v>
      </c>
    </row>
    <row r="2021" customFormat="false" ht="16" hidden="false" customHeight="false" outlineLevel="0" collapsed="false">
      <c r="A2021" s="0" t="s">
        <v>16121</v>
      </c>
      <c r="B2021" s="10" t="n">
        <v>6468</v>
      </c>
    </row>
    <row r="2022" customFormat="false" ht="16" hidden="false" customHeight="false" outlineLevel="0" collapsed="false">
      <c r="A2022" s="0" t="s">
        <v>16122</v>
      </c>
      <c r="B2022" s="10" t="n">
        <v>499685</v>
      </c>
    </row>
    <row r="2023" customFormat="false" ht="16" hidden="false" customHeight="false" outlineLevel="0" collapsed="false">
      <c r="A2023" s="0" t="s">
        <v>5892</v>
      </c>
      <c r="B2023" s="10" t="n">
        <v>55000000</v>
      </c>
      <c r="C2023" s="10" t="n">
        <v>32669555</v>
      </c>
    </row>
    <row r="2024" customFormat="false" ht="16" hidden="false" customHeight="false" outlineLevel="0" collapsed="false">
      <c r="A2024" s="0" t="s">
        <v>16123</v>
      </c>
      <c r="B2024" s="10" t="n">
        <v>800521</v>
      </c>
    </row>
    <row r="2025" customFormat="false" ht="16" hidden="false" customHeight="false" outlineLevel="0" collapsed="false">
      <c r="A2025" s="0" t="s">
        <v>14892</v>
      </c>
      <c r="B2025" s="10" t="n">
        <v>5000000</v>
      </c>
      <c r="C2025" s="10" t="n">
        <v>1235028</v>
      </c>
    </row>
    <row r="2026" customFormat="false" ht="16" hidden="false" customHeight="false" outlineLevel="0" collapsed="false">
      <c r="A2026" s="0" t="s">
        <v>555</v>
      </c>
      <c r="B2026" s="10" t="n">
        <v>11000000</v>
      </c>
      <c r="C2026" s="10" t="n">
        <v>754268</v>
      </c>
    </row>
    <row r="2027" customFormat="false" ht="16" hidden="false" customHeight="false" outlineLevel="0" collapsed="false">
      <c r="A2027" s="0" t="s">
        <v>10451</v>
      </c>
      <c r="B2027" s="10" t="n">
        <v>1500000</v>
      </c>
      <c r="C2027" s="10" t="n">
        <v>2283276</v>
      </c>
    </row>
    <row r="2028" customFormat="false" ht="16" hidden="false" customHeight="false" outlineLevel="0" collapsed="false">
      <c r="A2028" s="0" t="s">
        <v>16124</v>
      </c>
    </row>
    <row r="2029" customFormat="false" ht="16" hidden="false" customHeight="false" outlineLevel="0" collapsed="false">
      <c r="A2029" s="0" t="s">
        <v>2452</v>
      </c>
      <c r="B2029" s="10" t="n">
        <v>8500000</v>
      </c>
      <c r="C2029" s="10" t="n">
        <v>35161554</v>
      </c>
    </row>
    <row r="2030" customFormat="false" ht="16" hidden="false" customHeight="false" outlineLevel="0" collapsed="false">
      <c r="A2030" s="0" t="s">
        <v>16125</v>
      </c>
      <c r="B2030" s="10" t="n">
        <v>2277396</v>
      </c>
    </row>
    <row r="2031" customFormat="false" ht="16" hidden="false" customHeight="false" outlineLevel="0" collapsed="false">
      <c r="A2031" s="0" t="s">
        <v>11208</v>
      </c>
      <c r="B2031" s="10" t="n">
        <v>40000000</v>
      </c>
      <c r="C2031" s="10" t="n">
        <v>38105077</v>
      </c>
    </row>
    <row r="2032" customFormat="false" ht="16" hidden="false" customHeight="false" outlineLevel="0" collapsed="false">
      <c r="A2032" s="0" t="s">
        <v>16126</v>
      </c>
      <c r="B2032" s="10" t="n">
        <v>249590</v>
      </c>
    </row>
    <row r="2033" customFormat="false" ht="16" hidden="false" customHeight="false" outlineLevel="0" collapsed="false">
      <c r="A2033" s="0" t="s">
        <v>16127</v>
      </c>
      <c r="B2033" s="10" t="n">
        <v>100000</v>
      </c>
    </row>
    <row r="2034" customFormat="false" ht="16" hidden="false" customHeight="false" outlineLevel="0" collapsed="false">
      <c r="A2034" s="0" t="s">
        <v>16128</v>
      </c>
    </row>
    <row r="2035" customFormat="false" ht="16" hidden="false" customHeight="false" outlineLevel="0" collapsed="false">
      <c r="A2035" s="0" t="s">
        <v>16129</v>
      </c>
    </row>
    <row r="2036" customFormat="false" ht="16" hidden="false" customHeight="false" outlineLevel="0" collapsed="false">
      <c r="A2036" s="0" t="s">
        <v>16130</v>
      </c>
      <c r="B2036" s="10" t="n">
        <v>25589</v>
      </c>
    </row>
    <row r="2037" customFormat="false" ht="16" hidden="false" customHeight="false" outlineLevel="0" collapsed="false">
      <c r="A2037" s="0" t="s">
        <v>5862</v>
      </c>
      <c r="B2037" s="10" t="n">
        <v>550000000</v>
      </c>
      <c r="C2037" s="10" t="n">
        <v>6532908</v>
      </c>
    </row>
    <row r="2038" customFormat="false" ht="16" hidden="false" customHeight="false" outlineLevel="0" collapsed="false">
      <c r="A2038" s="0" t="s">
        <v>11108</v>
      </c>
      <c r="B2038" s="10" t="n">
        <v>33000000</v>
      </c>
      <c r="C2038" s="10" t="n">
        <v>10330853</v>
      </c>
    </row>
    <row r="2039" customFormat="false" ht="16" hidden="false" customHeight="false" outlineLevel="0" collapsed="false">
      <c r="A2039" s="0" t="s">
        <v>947</v>
      </c>
      <c r="B2039" s="10" t="n">
        <v>750000000</v>
      </c>
      <c r="C2039" s="10" t="n">
        <v>1246151</v>
      </c>
    </row>
    <row r="2040" customFormat="false" ht="16" hidden="false" customHeight="false" outlineLevel="0" collapsed="false">
      <c r="A2040" s="0" t="s">
        <v>5912</v>
      </c>
      <c r="B2040" s="10" t="n">
        <v>12000000</v>
      </c>
      <c r="C2040" s="10" t="n">
        <v>4018695</v>
      </c>
    </row>
    <row r="2041" customFormat="false" ht="16" hidden="false" customHeight="false" outlineLevel="0" collapsed="false">
      <c r="A2041" s="0" t="s">
        <v>16131</v>
      </c>
    </row>
    <row r="2042" customFormat="false" ht="16" hidden="false" customHeight="false" outlineLevel="0" collapsed="false">
      <c r="A2042" s="0" t="s">
        <v>16132</v>
      </c>
      <c r="B2042" s="10" t="n">
        <v>7720</v>
      </c>
    </row>
    <row r="2043" customFormat="false" ht="16" hidden="false" customHeight="false" outlineLevel="0" collapsed="false">
      <c r="A2043" s="0" t="s">
        <v>11838</v>
      </c>
      <c r="B2043" s="10" t="n">
        <v>40000000</v>
      </c>
      <c r="C2043" s="10" t="n">
        <v>58009200</v>
      </c>
    </row>
    <row r="2044" customFormat="false" ht="16" hidden="false" customHeight="false" outlineLevel="0" collapsed="false">
      <c r="A2044" s="0" t="s">
        <v>16133</v>
      </c>
    </row>
    <row r="2045" customFormat="false" ht="16" hidden="false" customHeight="false" outlineLevel="0" collapsed="false">
      <c r="A2045" s="0" t="s">
        <v>5790</v>
      </c>
      <c r="B2045" s="10" t="n">
        <v>200000000</v>
      </c>
      <c r="C2045" s="10" t="n">
        <v>166112167</v>
      </c>
    </row>
    <row r="2046" customFormat="false" ht="16" hidden="false" customHeight="false" outlineLevel="0" collapsed="false">
      <c r="A2046" s="0" t="s">
        <v>751</v>
      </c>
      <c r="B2046" s="10" t="n">
        <v>1500000</v>
      </c>
      <c r="C2046" s="10" t="n">
        <v>62248</v>
      </c>
    </row>
    <row r="2047" customFormat="false" ht="16" hidden="false" customHeight="false" outlineLevel="0" collapsed="false">
      <c r="A2047" s="0" t="s">
        <v>5353</v>
      </c>
      <c r="B2047" s="10" t="n">
        <v>12000000</v>
      </c>
      <c r="C2047" s="10" t="n">
        <v>7001720</v>
      </c>
    </row>
    <row r="2048" customFormat="false" ht="16" hidden="false" customHeight="false" outlineLevel="0" collapsed="false">
      <c r="A2048" s="0" t="s">
        <v>16134</v>
      </c>
      <c r="B2048" s="10" t="n">
        <v>622164</v>
      </c>
    </row>
    <row r="2049" customFormat="false" ht="16" hidden="false" customHeight="false" outlineLevel="0" collapsed="false">
      <c r="A2049" s="0" t="s">
        <v>16135</v>
      </c>
    </row>
    <row r="2050" customFormat="false" ht="16" hidden="false" customHeight="false" outlineLevel="0" collapsed="false">
      <c r="A2050" s="0" t="s">
        <v>406</v>
      </c>
      <c r="B2050" s="10" t="n">
        <v>200000000</v>
      </c>
      <c r="C2050" s="10" t="n">
        <v>365401</v>
      </c>
    </row>
    <row r="2051" customFormat="false" ht="16" hidden="false" customHeight="false" outlineLevel="0" collapsed="false">
      <c r="A2051" s="0" t="s">
        <v>16136</v>
      </c>
      <c r="B2051" s="10" t="n">
        <v>28682</v>
      </c>
    </row>
    <row r="2052" customFormat="false" ht="16" hidden="false" customHeight="false" outlineLevel="0" collapsed="false">
      <c r="A2052" s="0" t="s">
        <v>2940</v>
      </c>
      <c r="B2052" s="10" t="n">
        <v>135000000</v>
      </c>
      <c r="C2052" s="10" t="n">
        <v>123477607</v>
      </c>
    </row>
    <row r="2053" customFormat="false" ht="16" hidden="false" customHeight="false" outlineLevel="0" collapsed="false">
      <c r="A2053" s="0" t="s">
        <v>11267</v>
      </c>
      <c r="B2053" s="10" t="n">
        <v>25000000</v>
      </c>
      <c r="C2053" s="10" t="n">
        <v>83823381</v>
      </c>
    </row>
    <row r="2054" customFormat="false" ht="16" hidden="false" customHeight="false" outlineLevel="0" collapsed="false">
      <c r="A2054" s="0" t="s">
        <v>16137</v>
      </c>
    </row>
    <row r="2055" customFormat="false" ht="16" hidden="false" customHeight="false" outlineLevel="0" collapsed="false">
      <c r="A2055" s="0" t="s">
        <v>6063</v>
      </c>
      <c r="B2055" s="10" t="n">
        <v>30000000</v>
      </c>
      <c r="C2055" s="10" t="n">
        <v>42400223</v>
      </c>
    </row>
    <row r="2056" customFormat="false" ht="16" hidden="false" customHeight="false" outlineLevel="0" collapsed="false">
      <c r="A2056" s="0" t="s">
        <v>16138</v>
      </c>
      <c r="B2056" s="10" t="n">
        <v>29759</v>
      </c>
    </row>
    <row r="2057" customFormat="false" ht="16" hidden="false" customHeight="false" outlineLevel="0" collapsed="false">
      <c r="A2057" s="0" t="s">
        <v>6985</v>
      </c>
      <c r="B2057" s="10" t="n">
        <v>125000000</v>
      </c>
      <c r="C2057" s="10" t="n">
        <v>113203870</v>
      </c>
    </row>
    <row r="2058" customFormat="false" ht="16" hidden="false" customHeight="false" outlineLevel="0" collapsed="false">
      <c r="A2058" s="0" t="s">
        <v>6110</v>
      </c>
      <c r="B2058" s="10" t="n">
        <v>7500000</v>
      </c>
      <c r="C2058" s="10" t="n">
        <v>9176553</v>
      </c>
    </row>
    <row r="2059" customFormat="false" ht="16" hidden="false" customHeight="false" outlineLevel="0" collapsed="false">
      <c r="A2059" s="0" t="s">
        <v>16139</v>
      </c>
      <c r="B2059" s="10" t="n">
        <v>6437</v>
      </c>
    </row>
    <row r="2060" customFormat="false" ht="16" hidden="false" customHeight="false" outlineLevel="0" collapsed="false">
      <c r="A2060" s="0" t="s">
        <v>12312</v>
      </c>
      <c r="B2060" s="10" t="n">
        <v>30000000</v>
      </c>
      <c r="C2060" s="10" t="n">
        <v>28835528</v>
      </c>
    </row>
    <row r="2061" customFormat="false" ht="16" hidden="false" customHeight="false" outlineLevel="0" collapsed="false">
      <c r="A2061" s="0" t="s">
        <v>16140</v>
      </c>
      <c r="B2061" s="10" t="n">
        <v>64438</v>
      </c>
    </row>
    <row r="2062" customFormat="false" ht="16" hidden="false" customHeight="false" outlineLevel="0" collapsed="false">
      <c r="A2062" s="0" t="s">
        <v>2773</v>
      </c>
      <c r="B2062" s="10" t="n">
        <v>15000000</v>
      </c>
      <c r="C2062" s="10" t="n">
        <v>64003625</v>
      </c>
    </row>
    <row r="2063" customFormat="false" ht="16" hidden="false" customHeight="false" outlineLevel="0" collapsed="false">
      <c r="A2063" s="0" t="s">
        <v>16141</v>
      </c>
      <c r="B2063" s="10" t="n">
        <v>25844</v>
      </c>
    </row>
    <row r="2064" customFormat="false" ht="16" hidden="false" customHeight="false" outlineLevel="0" collapsed="false">
      <c r="A2064" s="0" t="s">
        <v>16142</v>
      </c>
      <c r="B2064" s="10" t="n">
        <v>52799</v>
      </c>
    </row>
    <row r="2065" customFormat="false" ht="16" hidden="false" customHeight="false" outlineLevel="0" collapsed="false">
      <c r="A2065" s="0" t="s">
        <v>16143</v>
      </c>
      <c r="B2065" s="10" t="n">
        <v>7973</v>
      </c>
    </row>
    <row r="2066" customFormat="false" ht="16" hidden="false" customHeight="false" outlineLevel="0" collapsed="false">
      <c r="A2066" s="0" t="s">
        <v>16144</v>
      </c>
      <c r="B2066" s="10" t="n">
        <v>89722</v>
      </c>
    </row>
    <row r="2067" customFormat="false" ht="16" hidden="false" customHeight="false" outlineLevel="0" collapsed="false">
      <c r="A2067" s="0" t="s">
        <v>11143</v>
      </c>
      <c r="B2067" s="10" t="n">
        <v>50000000</v>
      </c>
      <c r="C2067" s="10" t="n">
        <v>73343413</v>
      </c>
    </row>
    <row r="2068" customFormat="false" ht="16" hidden="false" customHeight="false" outlineLevel="0" collapsed="false">
      <c r="A2068" s="0" t="s">
        <v>16145</v>
      </c>
    </row>
    <row r="2069" customFormat="false" ht="16" hidden="false" customHeight="false" outlineLevel="0" collapsed="false">
      <c r="A2069" s="0" t="s">
        <v>16146</v>
      </c>
      <c r="B2069" s="10" t="n">
        <v>275093</v>
      </c>
    </row>
    <row r="2070" customFormat="false" ht="16" hidden="false" customHeight="false" outlineLevel="0" collapsed="false">
      <c r="A2070" s="0" t="s">
        <v>16147</v>
      </c>
      <c r="B2070" s="10" t="n">
        <v>1500000</v>
      </c>
    </row>
    <row r="2071" customFormat="false" ht="16" hidden="false" customHeight="false" outlineLevel="0" collapsed="false">
      <c r="A2071" s="0" t="s">
        <v>10810</v>
      </c>
      <c r="B2071" s="10" t="n">
        <v>3000000</v>
      </c>
      <c r="C2071" s="10" t="n">
        <v>1040000</v>
      </c>
    </row>
    <row r="2072" customFormat="false" ht="16" hidden="false" customHeight="false" outlineLevel="0" collapsed="false">
      <c r="A2072" s="0" t="s">
        <v>11036</v>
      </c>
      <c r="B2072" s="10" t="n">
        <v>75000000</v>
      </c>
      <c r="C2072" s="10" t="n">
        <v>51855045</v>
      </c>
    </row>
    <row r="2073" customFormat="false" ht="16" hidden="false" customHeight="false" outlineLevel="0" collapsed="false">
      <c r="A2073" s="0" t="s">
        <v>6523</v>
      </c>
      <c r="B2073" s="10" t="n">
        <v>125000000</v>
      </c>
      <c r="C2073" s="10" t="n">
        <v>381011219</v>
      </c>
    </row>
    <row r="2074" customFormat="false" ht="16" hidden="false" customHeight="false" outlineLevel="0" collapsed="false">
      <c r="A2074" s="0" t="s">
        <v>16148</v>
      </c>
      <c r="B2074" s="10" t="n">
        <v>78986</v>
      </c>
    </row>
    <row r="2075" customFormat="false" ht="16" hidden="false" customHeight="false" outlineLevel="0" collapsed="false">
      <c r="A2075" s="0" t="s">
        <v>16149</v>
      </c>
    </row>
    <row r="2076" customFormat="false" ht="16" hidden="false" customHeight="false" outlineLevel="0" collapsed="false">
      <c r="A2076" s="0" t="s">
        <v>16150</v>
      </c>
      <c r="B2076" s="10" t="n">
        <v>25108</v>
      </c>
    </row>
    <row r="2077" customFormat="false" ht="16" hidden="false" customHeight="false" outlineLevel="0" collapsed="false">
      <c r="A2077" s="0" t="s">
        <v>16151</v>
      </c>
    </row>
    <row r="2078" customFormat="false" ht="16" hidden="false" customHeight="false" outlineLevel="0" collapsed="false">
      <c r="A2078" s="0" t="s">
        <v>16152</v>
      </c>
      <c r="B2078" s="10" t="n">
        <v>97698</v>
      </c>
    </row>
    <row r="2079" customFormat="false" ht="16" hidden="false" customHeight="false" outlineLevel="0" collapsed="false">
      <c r="A2079" s="0" t="s">
        <v>16153</v>
      </c>
      <c r="B2079" s="10" t="n">
        <v>47122</v>
      </c>
    </row>
    <row r="2080" customFormat="false" ht="16" hidden="false" customHeight="false" outlineLevel="0" collapsed="false">
      <c r="A2080" s="0" t="s">
        <v>16154</v>
      </c>
      <c r="B2080" s="10" t="n">
        <v>22088</v>
      </c>
    </row>
    <row r="2081" customFormat="false" ht="16" hidden="false" customHeight="false" outlineLevel="0" collapsed="false">
      <c r="A2081" s="0" t="s">
        <v>3091</v>
      </c>
      <c r="B2081" s="10" t="n">
        <v>45000000</v>
      </c>
      <c r="C2081" s="10" t="n">
        <v>88631237</v>
      </c>
    </row>
    <row r="2082" customFormat="false" ht="16" hidden="false" customHeight="false" outlineLevel="0" collapsed="false">
      <c r="A2082" s="0" t="s">
        <v>16155</v>
      </c>
      <c r="B2082" s="10" t="n">
        <v>101343</v>
      </c>
    </row>
    <row r="2083" customFormat="false" ht="16" hidden="false" customHeight="false" outlineLevel="0" collapsed="false">
      <c r="A2083" s="0" t="s">
        <v>7548</v>
      </c>
      <c r="B2083" s="10" t="n">
        <v>28000000</v>
      </c>
      <c r="C2083" s="10" t="n">
        <v>63914167</v>
      </c>
    </row>
    <row r="2084" customFormat="false" ht="16" hidden="false" customHeight="false" outlineLevel="0" collapsed="false">
      <c r="A2084" s="0" t="s">
        <v>7986</v>
      </c>
      <c r="B2084" s="10" t="n">
        <v>5000000</v>
      </c>
      <c r="C2084" s="10" t="n">
        <v>50856010</v>
      </c>
    </row>
    <row r="2085" customFormat="false" ht="16" hidden="false" customHeight="false" outlineLevel="0" collapsed="false">
      <c r="A2085" s="0" t="s">
        <v>10767</v>
      </c>
      <c r="B2085" s="10" t="n">
        <v>33000000</v>
      </c>
      <c r="C2085" s="10" t="n">
        <v>148095302</v>
      </c>
    </row>
    <row r="2086" customFormat="false" ht="16" hidden="false" customHeight="false" outlineLevel="0" collapsed="false">
      <c r="A2086" s="0" t="s">
        <v>7640</v>
      </c>
      <c r="B2086" s="10" t="n">
        <v>60000000</v>
      </c>
      <c r="C2086" s="10" t="n">
        <v>50577412</v>
      </c>
    </row>
    <row r="2087" customFormat="false" ht="16" hidden="false" customHeight="false" outlineLevel="0" collapsed="false">
      <c r="A2087" s="0" t="s">
        <v>16156</v>
      </c>
    </row>
    <row r="2088" customFormat="false" ht="16" hidden="false" customHeight="false" outlineLevel="0" collapsed="false">
      <c r="A2088" s="0" t="s">
        <v>16157</v>
      </c>
    </row>
    <row r="2089" customFormat="false" ht="16" hidden="false" customHeight="false" outlineLevel="0" collapsed="false">
      <c r="A2089" s="0" t="s">
        <v>13148</v>
      </c>
      <c r="B2089" s="10" t="n">
        <v>22000000</v>
      </c>
      <c r="C2089" s="10" t="n">
        <v>11326836</v>
      </c>
    </row>
    <row r="2090" customFormat="false" ht="16" hidden="false" customHeight="false" outlineLevel="0" collapsed="false">
      <c r="A2090" s="0" t="s">
        <v>16158</v>
      </c>
      <c r="B2090" s="10" t="n">
        <v>82739</v>
      </c>
    </row>
    <row r="2091" customFormat="false" ht="16" hidden="false" customHeight="false" outlineLevel="0" collapsed="false">
      <c r="A2091" s="0" t="s">
        <v>11370</v>
      </c>
      <c r="B2091" s="10" t="n">
        <v>17000000</v>
      </c>
      <c r="C2091" s="10" t="n">
        <v>27154426</v>
      </c>
    </row>
    <row r="2092" customFormat="false" ht="16" hidden="false" customHeight="false" outlineLevel="0" collapsed="false">
      <c r="A2092" s="0" t="s">
        <v>16159</v>
      </c>
    </row>
    <row r="2093" customFormat="false" ht="16" hidden="false" customHeight="false" outlineLevel="0" collapsed="false">
      <c r="A2093" s="0" t="s">
        <v>16160</v>
      </c>
    </row>
    <row r="2094" customFormat="false" ht="16" hidden="false" customHeight="false" outlineLevel="0" collapsed="false">
      <c r="A2094" s="0" t="s">
        <v>6607</v>
      </c>
      <c r="B2094" s="10" t="n">
        <v>50000000</v>
      </c>
      <c r="C2094" s="10" t="n">
        <v>75605492</v>
      </c>
    </row>
    <row r="2095" customFormat="false" ht="16" hidden="false" customHeight="false" outlineLevel="0" collapsed="false">
      <c r="A2095" s="0" t="s">
        <v>7381</v>
      </c>
      <c r="B2095" s="10" t="n">
        <v>215000000</v>
      </c>
      <c r="C2095" s="10" t="n">
        <v>89302115</v>
      </c>
    </row>
    <row r="2096" customFormat="false" ht="16" hidden="false" customHeight="false" outlineLevel="0" collapsed="false">
      <c r="A2096" s="0" t="s">
        <v>8864</v>
      </c>
      <c r="B2096" s="10" t="n">
        <v>165000000</v>
      </c>
      <c r="C2096" s="10" t="n">
        <v>232641920</v>
      </c>
    </row>
    <row r="2097" customFormat="false" ht="16" hidden="false" customHeight="false" outlineLevel="0" collapsed="false">
      <c r="A2097" s="0" t="s">
        <v>13518</v>
      </c>
      <c r="B2097" s="10" t="n">
        <v>200000</v>
      </c>
      <c r="C2097" s="10" t="n">
        <v>78030</v>
      </c>
    </row>
    <row r="2098" customFormat="false" ht="16" hidden="false" customHeight="false" outlineLevel="0" collapsed="false">
      <c r="A2098" s="0" t="s">
        <v>16161</v>
      </c>
      <c r="B2098" s="10" t="n">
        <v>32000</v>
      </c>
    </row>
    <row r="2099" customFormat="false" ht="16" hidden="false" customHeight="false" outlineLevel="0" collapsed="false">
      <c r="A2099" s="0" t="s">
        <v>16162</v>
      </c>
    </row>
    <row r="2100" customFormat="false" ht="16" hidden="false" customHeight="false" outlineLevel="0" collapsed="false">
      <c r="A2100" s="0" t="s">
        <v>9069</v>
      </c>
      <c r="B2100" s="10" t="n">
        <v>30000000</v>
      </c>
      <c r="C2100" s="10" t="n">
        <v>8574339</v>
      </c>
    </row>
    <row r="2101" customFormat="false" ht="16" hidden="false" customHeight="false" outlineLevel="0" collapsed="false">
      <c r="A2101" s="0" t="s">
        <v>5961</v>
      </c>
      <c r="B2101" s="10" t="n">
        <v>35000000</v>
      </c>
      <c r="C2101" s="10" t="n">
        <v>37490007</v>
      </c>
    </row>
    <row r="2102" customFormat="false" ht="16" hidden="false" customHeight="false" outlineLevel="0" collapsed="false">
      <c r="A2102" s="0" t="s">
        <v>12473</v>
      </c>
      <c r="B2102" s="10" t="n">
        <v>26000000</v>
      </c>
      <c r="C2102" s="10" t="n">
        <v>37400127</v>
      </c>
    </row>
    <row r="2103" customFormat="false" ht="16" hidden="false" customHeight="false" outlineLevel="0" collapsed="false">
      <c r="A2103" s="0" t="s">
        <v>16163</v>
      </c>
      <c r="B2103" s="10" t="n">
        <v>1100000</v>
      </c>
    </row>
    <row r="2104" customFormat="false" ht="16" hidden="false" customHeight="false" outlineLevel="0" collapsed="false">
      <c r="A2104" s="0" t="s">
        <v>16164</v>
      </c>
    </row>
    <row r="2105" customFormat="false" ht="16" hidden="false" customHeight="false" outlineLevel="0" collapsed="false">
      <c r="A2105" s="0" t="s">
        <v>2638</v>
      </c>
      <c r="B2105" s="10" t="n">
        <v>2500000</v>
      </c>
      <c r="C2105" s="10" t="n">
        <v>50076</v>
      </c>
    </row>
    <row r="2106" customFormat="false" ht="16" hidden="false" customHeight="false" outlineLevel="0" collapsed="false">
      <c r="A2106" s="0" t="s">
        <v>16165</v>
      </c>
      <c r="B2106" s="10" t="n">
        <v>17365</v>
      </c>
    </row>
    <row r="2107" customFormat="false" ht="16" hidden="false" customHeight="false" outlineLevel="0" collapsed="false">
      <c r="A2107" s="0" t="s">
        <v>2875</v>
      </c>
      <c r="B2107" s="10" t="n">
        <v>20000000</v>
      </c>
      <c r="C2107" s="10" t="n">
        <v>25077977</v>
      </c>
    </row>
    <row r="2108" customFormat="false" ht="16" hidden="false" customHeight="false" outlineLevel="0" collapsed="false">
      <c r="A2108" s="0" t="s">
        <v>16166</v>
      </c>
      <c r="B2108" s="10" t="n">
        <v>4157104</v>
      </c>
    </row>
    <row r="2109" customFormat="false" ht="16" hidden="false" customHeight="false" outlineLevel="0" collapsed="false">
      <c r="A2109" s="0" t="s">
        <v>16167</v>
      </c>
    </row>
    <row r="2110" customFormat="false" ht="16" hidden="false" customHeight="false" outlineLevel="0" collapsed="false">
      <c r="A2110" s="0" t="s">
        <v>5309</v>
      </c>
      <c r="B2110" s="10" t="n">
        <v>20000000</v>
      </c>
      <c r="C2110" s="10" t="n">
        <v>14190901</v>
      </c>
    </row>
    <row r="2111" customFormat="false" ht="16" hidden="false" customHeight="false" outlineLevel="0" collapsed="false">
      <c r="A2111" s="0" t="s">
        <v>11694</v>
      </c>
      <c r="B2111" s="10" t="n">
        <v>25000000</v>
      </c>
      <c r="C2111" s="10" t="n">
        <v>6911</v>
      </c>
    </row>
    <row r="2112" customFormat="false" ht="16" hidden="false" customHeight="false" outlineLevel="0" collapsed="false">
      <c r="A2112" s="0" t="s">
        <v>13019</v>
      </c>
      <c r="B2112" s="10" t="n">
        <v>20000000</v>
      </c>
      <c r="C2112" s="10" t="n">
        <v>26004851</v>
      </c>
    </row>
    <row r="2113" customFormat="false" ht="16" hidden="false" customHeight="false" outlineLevel="0" collapsed="false">
      <c r="A2113" s="0" t="s">
        <v>16168</v>
      </c>
      <c r="B2113" s="10" t="n">
        <v>320876</v>
      </c>
    </row>
    <row r="2114" customFormat="false" ht="16" hidden="false" customHeight="false" outlineLevel="0" collapsed="false">
      <c r="A2114" s="0" t="s">
        <v>16169</v>
      </c>
      <c r="B2114" s="10" t="n">
        <v>23190</v>
      </c>
    </row>
    <row r="2115" customFormat="false" ht="16" hidden="false" customHeight="false" outlineLevel="0" collapsed="false">
      <c r="A2115" s="0" t="s">
        <v>16170</v>
      </c>
      <c r="B2115" s="10" t="n">
        <v>10908</v>
      </c>
    </row>
    <row r="2116" customFormat="false" ht="16" hidden="false" customHeight="false" outlineLevel="0" collapsed="false">
      <c r="A2116" s="0" t="s">
        <v>11998</v>
      </c>
      <c r="B2116" s="10" t="n">
        <v>17000000</v>
      </c>
      <c r="C2116" s="10" t="n">
        <v>41081</v>
      </c>
    </row>
    <row r="2117" customFormat="false" ht="16" hidden="false" customHeight="false" outlineLevel="0" collapsed="false">
      <c r="A2117" s="0" t="s">
        <v>226</v>
      </c>
      <c r="B2117" s="10" t="n">
        <v>200000000</v>
      </c>
      <c r="C2117" s="10" t="n">
        <v>191452396</v>
      </c>
    </row>
    <row r="2118" customFormat="false" ht="16" hidden="false" customHeight="false" outlineLevel="0" collapsed="false">
      <c r="A2118" s="0" t="s">
        <v>16171</v>
      </c>
      <c r="C2118" s="0" t="s">
        <v>15678</v>
      </c>
    </row>
    <row r="2119" customFormat="false" ht="16" hidden="false" customHeight="false" outlineLevel="0" collapsed="false">
      <c r="A2119" s="0" t="s">
        <v>13589</v>
      </c>
      <c r="B2119" s="10" t="n">
        <v>5000000</v>
      </c>
      <c r="C2119" s="10" t="n">
        <v>2450846</v>
      </c>
    </row>
    <row r="2120" customFormat="false" ht="16" hidden="false" customHeight="false" outlineLevel="0" collapsed="false">
      <c r="A2120" s="0" t="s">
        <v>2732</v>
      </c>
      <c r="B2120" s="10" t="n">
        <v>19000000</v>
      </c>
      <c r="C2120" s="10" t="n">
        <v>25918920</v>
      </c>
    </row>
    <row r="2121" customFormat="false" ht="16" hidden="false" customHeight="false" outlineLevel="0" collapsed="false">
      <c r="A2121" s="0" t="s">
        <v>3164</v>
      </c>
      <c r="B2121" s="10" t="n">
        <v>185000000</v>
      </c>
      <c r="C2121" s="10" t="n">
        <v>237283207</v>
      </c>
    </row>
    <row r="2122" customFormat="false" ht="16" hidden="false" customHeight="false" outlineLevel="0" collapsed="false">
      <c r="A2122" s="0" t="s">
        <v>16172</v>
      </c>
      <c r="B2122" s="10" t="n">
        <v>1000000</v>
      </c>
    </row>
    <row r="2123" customFormat="false" ht="16" hidden="false" customHeight="false" outlineLevel="0" collapsed="false">
      <c r="A2123" s="0" t="s">
        <v>16173</v>
      </c>
      <c r="B2123" s="10" t="n">
        <v>9280</v>
      </c>
    </row>
    <row r="2124" customFormat="false" ht="16" hidden="false" customHeight="false" outlineLevel="0" collapsed="false">
      <c r="A2124" s="0" t="s">
        <v>6340</v>
      </c>
      <c r="B2124" s="10" t="n">
        <v>70000000</v>
      </c>
      <c r="C2124" s="10" t="n">
        <v>83552429</v>
      </c>
    </row>
    <row r="2125" customFormat="false" ht="16" hidden="false" customHeight="false" outlineLevel="0" collapsed="false">
      <c r="A2125" s="0" t="s">
        <v>16174</v>
      </c>
      <c r="B2125" s="10" t="n">
        <v>9645</v>
      </c>
    </row>
    <row r="2126" customFormat="false" ht="16" hidden="false" customHeight="false" outlineLevel="0" collapsed="false">
      <c r="A2126" s="0" t="s">
        <v>6358</v>
      </c>
      <c r="B2126" s="10" t="n">
        <v>27000000</v>
      </c>
      <c r="C2126" s="10" t="n">
        <v>79249455</v>
      </c>
    </row>
    <row r="2127" customFormat="false" ht="16" hidden="false" customHeight="false" outlineLevel="0" collapsed="false">
      <c r="A2127" s="0" t="s">
        <v>2882</v>
      </c>
      <c r="B2127" s="10" t="n">
        <v>80000000</v>
      </c>
      <c r="C2127" s="10" t="n">
        <v>55675313</v>
      </c>
    </row>
    <row r="2128" customFormat="false" ht="16" hidden="false" customHeight="false" outlineLevel="0" collapsed="false">
      <c r="A2128" s="0" t="s">
        <v>16175</v>
      </c>
      <c r="B2128" s="10" t="n">
        <v>22377</v>
      </c>
    </row>
    <row r="2129" customFormat="false" ht="16" hidden="false" customHeight="false" outlineLevel="0" collapsed="false">
      <c r="A2129" s="0" t="s">
        <v>5777</v>
      </c>
      <c r="B2129" s="10" t="n">
        <v>10000000</v>
      </c>
      <c r="C2129" s="10" t="n">
        <v>25464480</v>
      </c>
    </row>
    <row r="2130" customFormat="false" ht="16" hidden="false" customHeight="false" outlineLevel="0" collapsed="false">
      <c r="A2130" s="0" t="s">
        <v>11184</v>
      </c>
      <c r="B2130" s="10" t="n">
        <v>5000000</v>
      </c>
      <c r="C2130" s="10" t="n">
        <v>6174</v>
      </c>
    </row>
    <row r="2131" customFormat="false" ht="16" hidden="false" customHeight="false" outlineLevel="0" collapsed="false">
      <c r="A2131" s="0" t="s">
        <v>5706</v>
      </c>
      <c r="B2131" s="10" t="n">
        <v>5000000</v>
      </c>
      <c r="C2131" s="10" t="n">
        <v>92900</v>
      </c>
    </row>
    <row r="2132" customFormat="false" ht="16" hidden="false" customHeight="false" outlineLevel="0" collapsed="false">
      <c r="A2132" s="0" t="s">
        <v>16176</v>
      </c>
      <c r="B2132" s="10" t="n">
        <v>1425993</v>
      </c>
    </row>
    <row r="2133" customFormat="false" ht="16" hidden="false" customHeight="false" outlineLevel="0" collapsed="false">
      <c r="A2133" s="0" t="s">
        <v>11569</v>
      </c>
      <c r="B2133" s="10" t="n">
        <v>60000000</v>
      </c>
      <c r="C2133" s="10" t="n">
        <v>60128566</v>
      </c>
    </row>
    <row r="2134" customFormat="false" ht="16" hidden="false" customHeight="false" outlineLevel="0" collapsed="false">
      <c r="A2134" s="0" t="s">
        <v>11750</v>
      </c>
      <c r="B2134" s="10" t="n">
        <v>12000000</v>
      </c>
      <c r="C2134" s="10" t="n">
        <v>101882</v>
      </c>
    </row>
    <row r="2135" customFormat="false" ht="16" hidden="false" customHeight="false" outlineLevel="0" collapsed="false">
      <c r="A2135" s="0" t="s">
        <v>16177</v>
      </c>
    </row>
    <row r="2136" customFormat="false" ht="16" hidden="false" customHeight="false" outlineLevel="0" collapsed="false">
      <c r="A2136" s="0" t="s">
        <v>16178</v>
      </c>
      <c r="B2136" s="10" t="n">
        <v>10382</v>
      </c>
    </row>
    <row r="2137" customFormat="false" ht="16" hidden="false" customHeight="false" outlineLevel="0" collapsed="false">
      <c r="A2137" s="0" t="s">
        <v>283</v>
      </c>
      <c r="B2137" s="10" t="n">
        <v>5000000</v>
      </c>
      <c r="C2137" s="10" t="n">
        <v>28965459</v>
      </c>
    </row>
    <row r="2138" customFormat="false" ht="16" hidden="false" customHeight="false" outlineLevel="0" collapsed="false">
      <c r="A2138" s="0" t="s">
        <v>3017</v>
      </c>
      <c r="B2138" s="10" t="n">
        <v>80000000</v>
      </c>
      <c r="C2138" s="10" t="n">
        <v>80360843</v>
      </c>
      <c r="D2138" s="0" t="s">
        <v>16179</v>
      </c>
    </row>
    <row r="2139" customFormat="false" ht="16" hidden="false" customHeight="false" outlineLevel="0" collapsed="false">
      <c r="A2139" s="0" t="s">
        <v>217</v>
      </c>
      <c r="B2139" s="10" t="n">
        <v>5000000</v>
      </c>
      <c r="C2139" s="10" t="n">
        <v>15415270</v>
      </c>
    </row>
    <row r="2140" customFormat="false" ht="16" hidden="false" customHeight="false" outlineLevel="0" collapsed="false">
      <c r="A2140" s="0" t="s">
        <v>16180</v>
      </c>
      <c r="B2140" s="10" t="n">
        <v>32864</v>
      </c>
    </row>
    <row r="2141" customFormat="false" ht="16" hidden="false" customHeight="false" outlineLevel="0" collapsed="false">
      <c r="A2141" s="0" t="s">
        <v>16181</v>
      </c>
      <c r="B2141" s="10" t="n">
        <v>2606</v>
      </c>
    </row>
    <row r="2142" customFormat="false" ht="16" hidden="false" customHeight="false" outlineLevel="0" collapsed="false">
      <c r="A2142" s="0" t="s">
        <v>11075</v>
      </c>
      <c r="B2142" s="10" t="n">
        <v>8000000</v>
      </c>
      <c r="C2142" s="10" t="n">
        <v>10814185</v>
      </c>
    </row>
    <row r="2143" customFormat="false" ht="16" hidden="false" customHeight="false" outlineLevel="0" collapsed="false">
      <c r="A2143" s="0" t="s">
        <v>16182</v>
      </c>
      <c r="B2143" s="10" t="n">
        <v>60974475</v>
      </c>
    </row>
    <row r="2144" customFormat="false" ht="16" hidden="false" customHeight="false" outlineLevel="0" collapsed="false">
      <c r="A2144" s="0" t="s">
        <v>11166</v>
      </c>
      <c r="B2144" s="10" t="n">
        <v>6000000</v>
      </c>
      <c r="C2144" s="10" t="n">
        <v>115862</v>
      </c>
    </row>
    <row r="2145" customFormat="false" ht="16" hidden="false" customHeight="false" outlineLevel="0" collapsed="false">
      <c r="A2145" s="0" t="s">
        <v>16183</v>
      </c>
      <c r="C2145" s="0" t="s">
        <v>16184</v>
      </c>
    </row>
    <row r="2146" customFormat="false" ht="16" hidden="false" customHeight="false" outlineLevel="0" collapsed="false">
      <c r="A2146" s="0" t="s">
        <v>16185</v>
      </c>
      <c r="B2146" s="10" t="n">
        <v>1561577</v>
      </c>
    </row>
    <row r="2147" customFormat="false" ht="16" hidden="false" customHeight="false" outlineLevel="0" collapsed="false">
      <c r="A2147" s="0" t="s">
        <v>10928</v>
      </c>
      <c r="B2147" s="10" t="n">
        <v>10000000</v>
      </c>
      <c r="C2147" s="10" t="n">
        <v>449558</v>
      </c>
    </row>
    <row r="2148" customFormat="false" ht="16" hidden="false" customHeight="false" outlineLevel="0" collapsed="false">
      <c r="A2148" s="0" t="s">
        <v>11315</v>
      </c>
      <c r="B2148" s="10" t="n">
        <v>80000000</v>
      </c>
      <c r="C2148" s="10" t="n">
        <v>43313890</v>
      </c>
    </row>
    <row r="2149" customFormat="false" ht="16" hidden="false" customHeight="false" outlineLevel="0" collapsed="false">
      <c r="A2149" s="0" t="s">
        <v>1540</v>
      </c>
      <c r="B2149" s="10" t="n">
        <v>1500000</v>
      </c>
      <c r="C2149" s="10" t="n">
        <v>3478</v>
      </c>
    </row>
    <row r="2150" customFormat="false" ht="16" hidden="false" customHeight="false" outlineLevel="0" collapsed="false">
      <c r="A2150" s="0" t="s">
        <v>16186</v>
      </c>
      <c r="C2150" s="0" t="s">
        <v>16187</v>
      </c>
    </row>
    <row r="2151" customFormat="false" ht="16" hidden="false" customHeight="false" outlineLevel="0" collapsed="false">
      <c r="A2151" s="0" t="s">
        <v>16188</v>
      </c>
    </row>
    <row r="2152" customFormat="false" ht="16" hidden="false" customHeight="false" outlineLevel="0" collapsed="false">
      <c r="A2152" s="0" t="s">
        <v>16189</v>
      </c>
      <c r="B2152" s="10" t="n">
        <v>500000000</v>
      </c>
    </row>
    <row r="2153" customFormat="false" ht="16" hidden="false" customHeight="false" outlineLevel="0" collapsed="false">
      <c r="A2153" s="0" t="s">
        <v>5986</v>
      </c>
      <c r="B2153" s="10" t="n">
        <v>200000000</v>
      </c>
      <c r="C2153" s="10" t="n">
        <v>312433331</v>
      </c>
    </row>
    <row r="2154" customFormat="false" ht="16" hidden="false" customHeight="false" outlineLevel="0" collapsed="false">
      <c r="A2154" s="0" t="s">
        <v>16190</v>
      </c>
      <c r="B2154" s="10" t="n">
        <v>234422</v>
      </c>
    </row>
    <row r="2155" customFormat="false" ht="16" hidden="false" customHeight="false" outlineLevel="0" collapsed="false">
      <c r="A2155" s="0" t="s">
        <v>6714</v>
      </c>
      <c r="B2155" s="10" t="n">
        <v>145000000</v>
      </c>
      <c r="C2155" s="10" t="n">
        <v>209397903</v>
      </c>
    </row>
    <row r="2156" customFormat="false" ht="16" hidden="false" customHeight="false" outlineLevel="0" collapsed="false">
      <c r="A2156" s="0" t="s">
        <v>7600</v>
      </c>
      <c r="B2156" s="10" t="n">
        <v>50000000</v>
      </c>
      <c r="C2156" s="10" t="n">
        <v>127352707</v>
      </c>
    </row>
    <row r="2157" customFormat="false" ht="16" hidden="false" customHeight="false" outlineLevel="0" collapsed="false">
      <c r="A2157" s="0" t="s">
        <v>16191</v>
      </c>
      <c r="B2157" s="10" t="n">
        <v>1607276</v>
      </c>
    </row>
    <row r="2158" customFormat="false" ht="16" hidden="false" customHeight="false" outlineLevel="0" collapsed="false">
      <c r="A2158" s="0" t="s">
        <v>16192</v>
      </c>
    </row>
    <row r="2159" customFormat="false" ht="16" hidden="false" customHeight="false" outlineLevel="0" collapsed="false">
      <c r="A2159" s="0" t="s">
        <v>16193</v>
      </c>
      <c r="C2159" s="0" t="s">
        <v>15653</v>
      </c>
    </row>
    <row r="2160" customFormat="false" ht="16" hidden="false" customHeight="false" outlineLevel="0" collapsed="false">
      <c r="A2160" s="0" t="s">
        <v>16194</v>
      </c>
    </row>
    <row r="2161" customFormat="false" ht="16" hidden="false" customHeight="false" outlineLevel="0" collapsed="false">
      <c r="A2161" s="0" t="s">
        <v>16195</v>
      </c>
      <c r="B2161" s="10" t="n">
        <v>11242660</v>
      </c>
    </row>
    <row r="2162" customFormat="false" ht="16" hidden="false" customHeight="false" outlineLevel="0" collapsed="false">
      <c r="A2162" s="0" t="s">
        <v>16196</v>
      </c>
      <c r="B2162" s="10" t="n">
        <v>19161363</v>
      </c>
    </row>
    <row r="2163" customFormat="false" ht="16" hidden="false" customHeight="false" outlineLevel="0" collapsed="false">
      <c r="A2163" s="0" t="s">
        <v>532</v>
      </c>
      <c r="B2163" s="10" t="n">
        <v>1200000</v>
      </c>
      <c r="C2163" s="10" t="n">
        <v>26484</v>
      </c>
    </row>
    <row r="2164" customFormat="false" ht="16" hidden="false" customHeight="false" outlineLevel="0" collapsed="false">
      <c r="A2164" s="0" t="s">
        <v>16197</v>
      </c>
    </row>
    <row r="2165" customFormat="false" ht="16" hidden="false" customHeight="false" outlineLevel="0" collapsed="false">
      <c r="A2165" s="0" t="s">
        <v>12968</v>
      </c>
      <c r="B2165" s="10" t="n">
        <v>20000000</v>
      </c>
      <c r="C2165" s="10" t="n">
        <v>607327</v>
      </c>
    </row>
    <row r="2166" customFormat="false" ht="16" hidden="false" customHeight="false" outlineLevel="0" collapsed="false">
      <c r="A2166" s="0" t="s">
        <v>11273</v>
      </c>
      <c r="B2166" s="10" t="n">
        <v>85000000</v>
      </c>
      <c r="C2166" s="10" t="n">
        <v>112735375</v>
      </c>
    </row>
    <row r="2167" customFormat="false" ht="16" hidden="false" customHeight="false" outlineLevel="0" collapsed="false">
      <c r="A2167" s="0" t="s">
        <v>16198</v>
      </c>
      <c r="B2167" s="10" t="n">
        <v>753515</v>
      </c>
    </row>
    <row r="2168" customFormat="false" ht="16" hidden="false" customHeight="false" outlineLevel="0" collapsed="false">
      <c r="A2168" s="0" t="s">
        <v>2726</v>
      </c>
      <c r="B2168" s="10" t="n">
        <v>75000000</v>
      </c>
      <c r="C2168" s="10" t="n">
        <v>219614612</v>
      </c>
    </row>
    <row r="2169" customFormat="false" ht="16" hidden="false" customHeight="false" outlineLevel="0" collapsed="false">
      <c r="A2169" s="0" t="s">
        <v>11654</v>
      </c>
      <c r="B2169" s="10" t="n">
        <v>65000000</v>
      </c>
      <c r="C2169" s="10" t="n">
        <v>100539043</v>
      </c>
    </row>
    <row r="2170" customFormat="false" ht="16" hidden="false" customHeight="false" outlineLevel="0" collapsed="false">
      <c r="A2170" s="0" t="s">
        <v>16199</v>
      </c>
      <c r="B2170" s="10" t="n">
        <v>154604</v>
      </c>
    </row>
    <row r="2171" customFormat="false" ht="16" hidden="false" customHeight="false" outlineLevel="0" collapsed="false">
      <c r="A2171" s="0" t="s">
        <v>11398</v>
      </c>
      <c r="B2171" s="10" t="n">
        <v>36000000</v>
      </c>
      <c r="C2171" s="10" t="n">
        <v>50287556</v>
      </c>
    </row>
    <row r="2172" customFormat="false" ht="16" hidden="false" customHeight="false" outlineLevel="0" collapsed="false">
      <c r="A2172" s="0" t="s">
        <v>12380</v>
      </c>
      <c r="B2172" s="10" t="n">
        <v>70000000</v>
      </c>
      <c r="C2172" s="10" t="n">
        <v>36931089</v>
      </c>
    </row>
    <row r="2173" customFormat="false" ht="16" hidden="false" customHeight="false" outlineLevel="0" collapsed="false">
      <c r="A2173" s="0" t="s">
        <v>16200</v>
      </c>
      <c r="B2173" s="10" t="n">
        <v>14359793</v>
      </c>
    </row>
    <row r="2174" customFormat="false" ht="16" hidden="false" customHeight="false" outlineLevel="0" collapsed="false">
      <c r="A2174" s="0" t="s">
        <v>16201</v>
      </c>
      <c r="B2174" s="10" t="n">
        <v>373060</v>
      </c>
    </row>
    <row r="2175" customFormat="false" ht="16" hidden="false" customHeight="false" outlineLevel="0" collapsed="false">
      <c r="A2175" s="0" t="s">
        <v>11086</v>
      </c>
      <c r="B2175" s="10" t="n">
        <v>16000000</v>
      </c>
      <c r="C2175" s="10" t="n">
        <v>11956207</v>
      </c>
    </row>
    <row r="2176" customFormat="false" ht="16" hidden="false" customHeight="false" outlineLevel="0" collapsed="false">
      <c r="A2176" s="0" t="s">
        <v>457</v>
      </c>
      <c r="B2176" s="10" t="n">
        <v>500000</v>
      </c>
      <c r="C2176" s="10" t="n">
        <v>32551</v>
      </c>
    </row>
    <row r="2177" customFormat="false" ht="16" hidden="false" customHeight="false" outlineLevel="0" collapsed="false">
      <c r="A2177" s="0" t="s">
        <v>12238</v>
      </c>
      <c r="B2177" s="10" t="n">
        <v>42000000</v>
      </c>
      <c r="C2177" s="10" t="n">
        <v>138447667</v>
      </c>
    </row>
    <row r="2178" customFormat="false" ht="16" hidden="false" customHeight="false" outlineLevel="0" collapsed="false">
      <c r="A2178" s="0" t="s">
        <v>16202</v>
      </c>
      <c r="B2178" s="10" t="n">
        <v>12000000</v>
      </c>
    </row>
    <row r="2179" customFormat="false" ht="16" hidden="false" customHeight="false" outlineLevel="0" collapsed="false">
      <c r="A2179" s="0" t="s">
        <v>11160</v>
      </c>
      <c r="B2179" s="10" t="n">
        <v>11000000</v>
      </c>
      <c r="C2179" s="10" t="n">
        <v>27669413</v>
      </c>
    </row>
    <row r="2180" customFormat="false" ht="16" hidden="false" customHeight="false" outlineLevel="0" collapsed="false">
      <c r="A2180" s="0" t="s">
        <v>16203</v>
      </c>
      <c r="B2180" s="10" t="n">
        <v>758099</v>
      </c>
    </row>
    <row r="2181" customFormat="false" ht="16" hidden="false" customHeight="false" outlineLevel="0" collapsed="false">
      <c r="A2181" s="0" t="s">
        <v>16204</v>
      </c>
      <c r="B2181" s="10" t="n">
        <v>41343</v>
      </c>
    </row>
    <row r="2182" customFormat="false" ht="16" hidden="false" customHeight="false" outlineLevel="0" collapsed="false">
      <c r="A2182" s="0" t="s">
        <v>16205</v>
      </c>
      <c r="B2182" s="10" t="n">
        <v>102463</v>
      </c>
    </row>
    <row r="2183" customFormat="false" ht="16" hidden="false" customHeight="false" outlineLevel="0" collapsed="false">
      <c r="A2183" s="0" t="s">
        <v>16206</v>
      </c>
    </row>
    <row r="2184" customFormat="false" ht="16" hidden="false" customHeight="false" outlineLevel="0" collapsed="false">
      <c r="A2184" s="0" t="s">
        <v>11177</v>
      </c>
      <c r="B2184" s="10" t="n">
        <v>25000000</v>
      </c>
      <c r="C2184" s="10" t="n">
        <v>32416109</v>
      </c>
    </row>
    <row r="2185" customFormat="false" ht="16" hidden="false" customHeight="false" outlineLevel="0" collapsed="false">
      <c r="A2185" s="0" t="s">
        <v>16207</v>
      </c>
      <c r="B2185" s="10" t="n">
        <v>4216789</v>
      </c>
    </row>
    <row r="2186" customFormat="false" ht="16" hidden="false" customHeight="false" outlineLevel="0" collapsed="false">
      <c r="A2186" s="0" t="s">
        <v>7154</v>
      </c>
      <c r="B2186" s="10" t="n">
        <v>65000000</v>
      </c>
      <c r="C2186" s="10" t="n">
        <v>44806783</v>
      </c>
    </row>
    <row r="2187" customFormat="false" ht="16" hidden="false" customHeight="false" outlineLevel="0" collapsed="false">
      <c r="A2187" s="0" t="s">
        <v>16208</v>
      </c>
      <c r="B2187" s="10" t="n">
        <v>2694</v>
      </c>
    </row>
    <row r="2188" customFormat="false" ht="16" hidden="false" customHeight="false" outlineLevel="0" collapsed="false">
      <c r="A2188" s="0" t="s">
        <v>1527</v>
      </c>
      <c r="B2188" s="10" t="n">
        <v>3500000</v>
      </c>
      <c r="C2188" s="10" t="n">
        <v>5480</v>
      </c>
    </row>
    <row r="2189" customFormat="false" ht="16" hidden="false" customHeight="false" outlineLevel="0" collapsed="false">
      <c r="A2189" s="0" t="s">
        <v>16209</v>
      </c>
      <c r="C2189" s="0" t="s">
        <v>15540</v>
      </c>
    </row>
    <row r="2190" customFormat="false" ht="16" hidden="false" customHeight="false" outlineLevel="0" collapsed="false">
      <c r="A2190" s="0" t="s">
        <v>11970</v>
      </c>
      <c r="B2190" s="10" t="n">
        <v>1000000</v>
      </c>
      <c r="C2190" s="10" t="n">
        <v>568366</v>
      </c>
    </row>
    <row r="2191" customFormat="false" ht="16" hidden="false" customHeight="false" outlineLevel="0" collapsed="false">
      <c r="A2191" s="0" t="s">
        <v>6027</v>
      </c>
      <c r="B2191" s="10" t="n">
        <v>8000000</v>
      </c>
      <c r="C2191" s="10" t="n">
        <v>117190</v>
      </c>
    </row>
    <row r="2192" customFormat="false" ht="16" hidden="false" customHeight="false" outlineLevel="0" collapsed="false">
      <c r="A2192" s="0" t="s">
        <v>16210</v>
      </c>
      <c r="B2192" s="10" t="n">
        <v>5096</v>
      </c>
    </row>
    <row r="2193" customFormat="false" ht="16" hidden="false" customHeight="false" outlineLevel="0" collapsed="false">
      <c r="A2193" s="0" t="s">
        <v>12686</v>
      </c>
      <c r="B2193" s="10" t="n">
        <v>35000000</v>
      </c>
      <c r="C2193" s="10" t="n">
        <v>19701164</v>
      </c>
    </row>
    <row r="2194" customFormat="false" ht="16" hidden="false" customHeight="false" outlineLevel="0" collapsed="false">
      <c r="A2194" s="0" t="s">
        <v>16211</v>
      </c>
      <c r="B2194" s="10" t="n">
        <v>153943</v>
      </c>
    </row>
    <row r="2195" customFormat="false" ht="16" hidden="false" customHeight="false" outlineLevel="0" collapsed="false">
      <c r="A2195" s="0" t="s">
        <v>5919</v>
      </c>
      <c r="B2195" s="10" t="n">
        <v>12000000</v>
      </c>
      <c r="C2195" s="10" t="n">
        <v>548934</v>
      </c>
    </row>
    <row r="2196" customFormat="false" ht="16" hidden="false" customHeight="false" outlineLevel="0" collapsed="false">
      <c r="A2196" s="0" t="s">
        <v>16212</v>
      </c>
      <c r="B2196" s="10" t="n">
        <v>4500000</v>
      </c>
    </row>
    <row r="2197" customFormat="false" ht="16" hidden="false" customHeight="false" outlineLevel="0" collapsed="false">
      <c r="A2197" s="0" t="s">
        <v>16213</v>
      </c>
    </row>
    <row r="2198" customFormat="false" ht="16" hidden="false" customHeight="false" outlineLevel="0" collapsed="false">
      <c r="A2198" s="0" t="s">
        <v>16214</v>
      </c>
      <c r="B2198" s="10" t="n">
        <v>77126</v>
      </c>
    </row>
    <row r="2199" customFormat="false" ht="16" hidden="false" customHeight="false" outlineLevel="0" collapsed="false">
      <c r="A2199" s="0" t="s">
        <v>16215</v>
      </c>
      <c r="B2199" s="10" t="n">
        <v>13217</v>
      </c>
    </row>
    <row r="2200" customFormat="false" ht="16" hidden="false" customHeight="false" outlineLevel="0" collapsed="false">
      <c r="A2200" s="0" t="s">
        <v>16216</v>
      </c>
      <c r="B2200" s="10" t="n">
        <v>2425</v>
      </c>
    </row>
    <row r="2201" customFormat="false" ht="16" hidden="false" customHeight="false" outlineLevel="0" collapsed="false">
      <c r="A2201" s="0" t="s">
        <v>16217</v>
      </c>
    </row>
    <row r="2202" customFormat="false" ht="16" hidden="false" customHeight="false" outlineLevel="0" collapsed="false">
      <c r="A2202" s="0" t="s">
        <v>16218</v>
      </c>
    </row>
    <row r="2203" customFormat="false" ht="16" hidden="false" customHeight="false" outlineLevel="0" collapsed="false">
      <c r="A2203" s="0" t="s">
        <v>16219</v>
      </c>
      <c r="B2203" s="10" t="n">
        <v>152798</v>
      </c>
    </row>
    <row r="2204" customFormat="false" ht="16" hidden="false" customHeight="false" outlineLevel="0" collapsed="false">
      <c r="A2204" s="0" t="s">
        <v>16220</v>
      </c>
    </row>
    <row r="2205" customFormat="false" ht="16" hidden="false" customHeight="false" outlineLevel="0" collapsed="false">
      <c r="A2205" s="0" t="s">
        <v>11849</v>
      </c>
      <c r="B2205" s="10" t="n">
        <v>49900000</v>
      </c>
      <c r="C2205" s="10" t="n">
        <v>21596445</v>
      </c>
    </row>
    <row r="2206" customFormat="false" ht="16" hidden="false" customHeight="false" outlineLevel="0" collapsed="false">
      <c r="A2206" s="0" t="s">
        <v>16221</v>
      </c>
    </row>
    <row r="2207" customFormat="false" ht="16" hidden="false" customHeight="false" outlineLevel="0" collapsed="false">
      <c r="A2207" s="0" t="s">
        <v>12087</v>
      </c>
      <c r="B2207" s="10" t="n">
        <v>7000000</v>
      </c>
      <c r="C2207" s="10" t="n">
        <v>1738692</v>
      </c>
    </row>
    <row r="2208" customFormat="false" ht="16" hidden="false" customHeight="false" outlineLevel="0" collapsed="false">
      <c r="A2208" s="0" t="s">
        <v>16222</v>
      </c>
      <c r="B2208" s="10" t="n">
        <v>257868</v>
      </c>
    </row>
    <row r="2209" customFormat="false" ht="16" hidden="false" customHeight="false" outlineLevel="0" collapsed="false">
      <c r="A2209" s="0" t="s">
        <v>16223</v>
      </c>
      <c r="B2209" s="10" t="n">
        <v>55804</v>
      </c>
    </row>
    <row r="2210" customFormat="false" ht="16" hidden="false" customHeight="false" outlineLevel="0" collapsed="false">
      <c r="A2210" s="0" t="s">
        <v>12250</v>
      </c>
      <c r="B2210" s="10" t="n">
        <v>17000</v>
      </c>
      <c r="C2210" s="10" t="n">
        <v>167242</v>
      </c>
    </row>
    <row r="2211" customFormat="false" ht="16" hidden="false" customHeight="false" outlineLevel="0" collapsed="false">
      <c r="A2211" s="0" t="s">
        <v>6222</v>
      </c>
      <c r="B2211" s="10" t="n">
        <v>100000000</v>
      </c>
      <c r="C2211" s="10" t="n">
        <v>67631157</v>
      </c>
    </row>
    <row r="2212" customFormat="false" ht="16" hidden="false" customHeight="false" outlineLevel="0" collapsed="false">
      <c r="A2212" s="0" t="s">
        <v>8229</v>
      </c>
      <c r="B2212" s="10" t="n">
        <v>37000000</v>
      </c>
      <c r="C2212" s="10" t="n">
        <v>20991497</v>
      </c>
    </row>
    <row r="2213" customFormat="false" ht="16" hidden="false" customHeight="false" outlineLevel="0" collapsed="false">
      <c r="A2213" s="0" t="s">
        <v>2752</v>
      </c>
      <c r="B2213" s="10" t="n">
        <v>31000000</v>
      </c>
      <c r="C2213" s="10" t="n">
        <v>11854694</v>
      </c>
    </row>
    <row r="2214" customFormat="false" ht="16" hidden="false" customHeight="false" outlineLevel="0" collapsed="false">
      <c r="A2214" s="0" t="s">
        <v>16224</v>
      </c>
      <c r="C2214" s="0" t="s">
        <v>15678</v>
      </c>
    </row>
    <row r="2215" customFormat="false" ht="16" hidden="false" customHeight="false" outlineLevel="0" collapsed="false">
      <c r="A2215" s="0" t="s">
        <v>11659</v>
      </c>
      <c r="B2215" s="10" t="n">
        <v>12500000</v>
      </c>
      <c r="C2215" s="10" t="n">
        <v>6783129</v>
      </c>
    </row>
    <row r="2216" customFormat="false" ht="16" hidden="false" customHeight="false" outlineLevel="0" collapsed="false">
      <c r="A2216" s="0" t="s">
        <v>16225</v>
      </c>
      <c r="B2216" s="10" t="n">
        <v>19459</v>
      </c>
    </row>
    <row r="2217" customFormat="false" ht="16" hidden="false" customHeight="false" outlineLevel="0" collapsed="false">
      <c r="A2217" s="0" t="s">
        <v>12919</v>
      </c>
      <c r="B2217" s="10" t="n">
        <v>32000000</v>
      </c>
      <c r="C2217" s="10" t="n">
        <v>101470202</v>
      </c>
    </row>
    <row r="2218" customFormat="false" ht="16" hidden="false" customHeight="false" outlineLevel="0" collapsed="false">
      <c r="A2218" s="0" t="s">
        <v>6173</v>
      </c>
      <c r="B2218" s="10" t="n">
        <v>58000000</v>
      </c>
      <c r="C2218" s="10" t="n">
        <v>90380162</v>
      </c>
    </row>
    <row r="2219" customFormat="false" ht="16" hidden="false" customHeight="false" outlineLevel="0" collapsed="false">
      <c r="A2219" s="0" t="s">
        <v>16226</v>
      </c>
    </row>
    <row r="2220" customFormat="false" ht="16" hidden="false" customHeight="false" outlineLevel="0" collapsed="false">
      <c r="A2220" s="0" t="s">
        <v>16227</v>
      </c>
    </row>
    <row r="2221" customFormat="false" ht="16" hidden="false" customHeight="false" outlineLevel="0" collapsed="false">
      <c r="A2221" s="0" t="s">
        <v>16228</v>
      </c>
      <c r="B2221" s="10" t="n">
        <v>250000</v>
      </c>
    </row>
    <row r="2222" customFormat="false" ht="16" hidden="false" customHeight="false" outlineLevel="0" collapsed="false">
      <c r="A2222" s="0" t="s">
        <v>16229</v>
      </c>
      <c r="B2222" s="10" t="n">
        <v>3898</v>
      </c>
    </row>
    <row r="2223" customFormat="false" ht="16" hidden="false" customHeight="false" outlineLevel="0" collapsed="false">
      <c r="A2223" s="0" t="s">
        <v>16230</v>
      </c>
      <c r="C2223" s="0" t="s">
        <v>15540</v>
      </c>
    </row>
    <row r="2224" customFormat="false" ht="16" hidden="false" customHeight="false" outlineLevel="0" collapsed="false">
      <c r="A2224" s="0" t="s">
        <v>504</v>
      </c>
      <c r="B2224" s="10" t="n">
        <v>15000</v>
      </c>
      <c r="C2224" s="10" t="n">
        <v>76382</v>
      </c>
    </row>
    <row r="2225" customFormat="false" ht="16" hidden="false" customHeight="false" outlineLevel="0" collapsed="false">
      <c r="A2225" s="0" t="s">
        <v>11358</v>
      </c>
      <c r="B2225" s="10" t="n">
        <v>8000000</v>
      </c>
      <c r="C2225" s="10" t="n">
        <v>100503</v>
      </c>
    </row>
    <row r="2226" customFormat="false" ht="16" hidden="false" customHeight="false" outlineLevel="0" collapsed="false">
      <c r="A2226" s="0" t="s">
        <v>12622</v>
      </c>
      <c r="B2226" s="10" t="n">
        <v>1000000</v>
      </c>
      <c r="C2226" s="10" t="n">
        <v>1039034</v>
      </c>
    </row>
    <row r="2227" customFormat="false" ht="16" hidden="false" customHeight="false" outlineLevel="0" collapsed="false">
      <c r="A2227" s="0" t="s">
        <v>16231</v>
      </c>
    </row>
    <row r="2228" customFormat="false" ht="16" hidden="false" customHeight="false" outlineLevel="0" collapsed="false">
      <c r="A2228" s="0" t="s">
        <v>13767</v>
      </c>
      <c r="B2228" s="10" t="n">
        <v>30000000</v>
      </c>
      <c r="C2228" s="10" t="n">
        <v>176305</v>
      </c>
    </row>
    <row r="2229" customFormat="false" ht="16" hidden="false" customHeight="false" outlineLevel="0" collapsed="false">
      <c r="A2229" s="0" t="s">
        <v>11041</v>
      </c>
      <c r="B2229" s="10" t="n">
        <v>5100000</v>
      </c>
      <c r="C2229" s="10" t="n">
        <v>189332</v>
      </c>
    </row>
    <row r="2230" customFormat="false" ht="16" hidden="false" customHeight="false" outlineLevel="0" collapsed="false">
      <c r="A2230" s="0" t="s">
        <v>16232</v>
      </c>
    </row>
    <row r="2231" customFormat="false" ht="16" hidden="false" customHeight="false" outlineLevel="0" collapsed="false">
      <c r="A2231" s="0" t="s">
        <v>16233</v>
      </c>
    </row>
    <row r="2232" customFormat="false" ht="16" hidden="false" customHeight="false" outlineLevel="0" collapsed="false">
      <c r="A2232" s="0" t="s">
        <v>16234</v>
      </c>
    </row>
    <row r="2233" customFormat="false" ht="16" hidden="false" customHeight="false" outlineLevel="0" collapsed="false">
      <c r="A2233" s="0" t="s">
        <v>11441</v>
      </c>
      <c r="B2233" s="10" t="n">
        <v>30000000</v>
      </c>
      <c r="C2233" s="10" t="n">
        <v>48071303</v>
      </c>
    </row>
    <row r="2234" customFormat="false" ht="16" hidden="false" customHeight="false" outlineLevel="0" collapsed="false">
      <c r="A2234" s="0" t="s">
        <v>11944</v>
      </c>
      <c r="B2234" s="10" t="n">
        <v>9000000</v>
      </c>
      <c r="C2234" s="10" t="n">
        <v>27445</v>
      </c>
    </row>
    <row r="2235" customFormat="false" ht="16" hidden="false" customHeight="false" outlineLevel="0" collapsed="false">
      <c r="A2235" s="0" t="s">
        <v>16235</v>
      </c>
      <c r="B2235" s="10" t="n">
        <v>4816</v>
      </c>
    </row>
    <row r="2236" customFormat="false" ht="16" hidden="false" customHeight="false" outlineLevel="0" collapsed="false">
      <c r="A2236" s="0" t="s">
        <v>11534</v>
      </c>
      <c r="B2236" s="10" t="n">
        <v>22000000</v>
      </c>
      <c r="C2236" s="10" t="n">
        <v>723714</v>
      </c>
    </row>
    <row r="2237" customFormat="false" ht="16" hidden="false" customHeight="false" outlineLevel="0" collapsed="false">
      <c r="A2237" s="0" t="s">
        <v>16236</v>
      </c>
      <c r="C2237" s="0" t="s">
        <v>15980</v>
      </c>
    </row>
    <row r="2238" customFormat="false" ht="16" hidden="false" customHeight="false" outlineLevel="0" collapsed="false">
      <c r="A2238" s="0" t="s">
        <v>16237</v>
      </c>
    </row>
    <row r="2239" customFormat="false" ht="16" hidden="false" customHeight="false" outlineLevel="0" collapsed="false">
      <c r="A2239" s="0" t="s">
        <v>13243</v>
      </c>
      <c r="B2239" s="10" t="n">
        <v>110000000</v>
      </c>
      <c r="C2239" s="10" t="n">
        <v>106580051</v>
      </c>
    </row>
    <row r="2240" customFormat="false" ht="16" hidden="false" customHeight="false" outlineLevel="0" collapsed="false">
      <c r="A2240" s="0" t="s">
        <v>12125</v>
      </c>
      <c r="B2240" s="10" t="n">
        <v>75000000</v>
      </c>
      <c r="C2240" s="10" t="n">
        <v>83504017</v>
      </c>
    </row>
    <row r="2241" customFormat="false" ht="16" hidden="false" customHeight="false" outlineLevel="0" collapsed="false">
      <c r="A2241" s="0" t="s">
        <v>16238</v>
      </c>
      <c r="B2241" s="10" t="n">
        <v>16392</v>
      </c>
    </row>
    <row r="2242" customFormat="false" ht="16" hidden="false" customHeight="false" outlineLevel="0" collapsed="false">
      <c r="A2242" s="0" t="s">
        <v>16239</v>
      </c>
      <c r="B2242" s="10" t="n">
        <v>3883</v>
      </c>
    </row>
    <row r="2243" customFormat="false" ht="16" hidden="false" customHeight="false" outlineLevel="0" collapsed="false">
      <c r="A2243" s="0" t="s">
        <v>16240</v>
      </c>
    </row>
    <row r="2244" customFormat="false" ht="16" hidden="false" customHeight="false" outlineLevel="0" collapsed="false">
      <c r="A2244" s="0" t="s">
        <v>16241</v>
      </c>
    </row>
    <row r="2245" customFormat="false" ht="16" hidden="false" customHeight="false" outlineLevel="0" collapsed="false">
      <c r="A2245" s="0" t="s">
        <v>16242</v>
      </c>
    </row>
    <row r="2246" customFormat="false" ht="16" hidden="false" customHeight="false" outlineLevel="0" collapsed="false">
      <c r="A2246" s="0" t="s">
        <v>16243</v>
      </c>
    </row>
    <row r="2247" customFormat="false" ht="16" hidden="false" customHeight="false" outlineLevel="0" collapsed="false">
      <c r="A2247" s="0" t="s">
        <v>12597</v>
      </c>
      <c r="B2247" s="10" t="n">
        <v>15000000</v>
      </c>
      <c r="C2247" s="10" t="n">
        <v>15634090</v>
      </c>
    </row>
    <row r="2248" customFormat="false" ht="16" hidden="false" customHeight="false" outlineLevel="0" collapsed="false">
      <c r="A2248" s="0" t="s">
        <v>12288</v>
      </c>
      <c r="B2248" s="10" t="n">
        <v>30000000</v>
      </c>
      <c r="C2248" s="10" t="n">
        <v>42073277</v>
      </c>
    </row>
    <row r="2249" customFormat="false" ht="16" hidden="false" customHeight="false" outlineLevel="0" collapsed="false">
      <c r="A2249" s="0" t="s">
        <v>16244</v>
      </c>
    </row>
    <row r="2250" customFormat="false" ht="16" hidden="false" customHeight="false" outlineLevel="0" collapsed="false">
      <c r="A2250" s="0" t="s">
        <v>5808</v>
      </c>
      <c r="B2250" s="10" t="n">
        <v>50000000</v>
      </c>
      <c r="C2250" s="10" t="n">
        <v>296623634</v>
      </c>
    </row>
    <row r="2251" customFormat="false" ht="16" hidden="false" customHeight="false" outlineLevel="0" collapsed="false">
      <c r="A2251" s="0" t="s">
        <v>16245</v>
      </c>
    </row>
    <row r="2252" customFormat="false" ht="16" hidden="false" customHeight="false" outlineLevel="0" collapsed="false">
      <c r="A2252" s="0" t="s">
        <v>16246</v>
      </c>
      <c r="B2252" s="10" t="n">
        <v>172453</v>
      </c>
    </row>
    <row r="2253" customFormat="false" ht="16" hidden="false" customHeight="false" outlineLevel="0" collapsed="false">
      <c r="A2253" s="0" t="s">
        <v>16247</v>
      </c>
    </row>
    <row r="2254" customFormat="false" ht="16" hidden="false" customHeight="false" outlineLevel="0" collapsed="false">
      <c r="A2254" s="0" t="s">
        <v>11491</v>
      </c>
      <c r="B2254" s="10" t="n">
        <v>100000000</v>
      </c>
      <c r="C2254" s="10" t="n">
        <v>95347692</v>
      </c>
    </row>
    <row r="2255" customFormat="false" ht="16" hidden="false" customHeight="false" outlineLevel="0" collapsed="false">
      <c r="A2255" s="0" t="s">
        <v>16248</v>
      </c>
    </row>
    <row r="2256" customFormat="false" ht="16" hidden="false" customHeight="false" outlineLevel="0" collapsed="false">
      <c r="A2256" s="0" t="s">
        <v>11854</v>
      </c>
      <c r="B2256" s="10" t="n">
        <v>40000000</v>
      </c>
      <c r="C2256" s="10" t="n">
        <v>38180928</v>
      </c>
    </row>
    <row r="2257" customFormat="false" ht="16" hidden="false" customHeight="false" outlineLevel="0" collapsed="false">
      <c r="A2257" s="0" t="s">
        <v>16249</v>
      </c>
    </row>
    <row r="2258" customFormat="false" ht="16" hidden="false" customHeight="false" outlineLevel="0" collapsed="false">
      <c r="A2258" s="0" t="s">
        <v>16250</v>
      </c>
      <c r="B2258" s="10" t="n">
        <v>60332</v>
      </c>
    </row>
    <row r="2259" customFormat="false" ht="16" hidden="false" customHeight="false" outlineLevel="0" collapsed="false">
      <c r="A2259" s="0" t="s">
        <v>16251</v>
      </c>
      <c r="B2259" s="10" t="n">
        <v>221210</v>
      </c>
    </row>
    <row r="2260" customFormat="false" ht="16" hidden="false" customHeight="false" outlineLevel="0" collapsed="false">
      <c r="A2260" s="0" t="s">
        <v>16252</v>
      </c>
    </row>
    <row r="2261" customFormat="false" ht="16" hidden="false" customHeight="false" outlineLevel="0" collapsed="false">
      <c r="A2261" s="0" t="s">
        <v>11320</v>
      </c>
      <c r="B2261" s="10" t="n">
        <v>7000000</v>
      </c>
      <c r="C2261" s="10" t="n">
        <v>39462438</v>
      </c>
    </row>
    <row r="2262" customFormat="false" ht="16" hidden="false" customHeight="false" outlineLevel="0" collapsed="false">
      <c r="A2262" s="0" t="s">
        <v>5162</v>
      </c>
      <c r="B2262" s="10" t="n">
        <v>250000</v>
      </c>
      <c r="C2262" s="10" t="n">
        <v>67665</v>
      </c>
    </row>
    <row r="2263" customFormat="false" ht="16" hidden="false" customHeight="false" outlineLevel="0" collapsed="false">
      <c r="A2263" s="0" t="s">
        <v>6291</v>
      </c>
      <c r="B2263" s="10" t="n">
        <v>16000000</v>
      </c>
      <c r="C2263" s="10" t="n">
        <v>37300107</v>
      </c>
    </row>
    <row r="2264" customFormat="false" ht="16" hidden="false" customHeight="false" outlineLevel="0" collapsed="false">
      <c r="A2264" s="0" t="s">
        <v>16253</v>
      </c>
      <c r="B2264" s="10" t="n">
        <v>1445366</v>
      </c>
    </row>
    <row r="2265" customFormat="false" ht="16" hidden="false" customHeight="false" outlineLevel="0" collapsed="false">
      <c r="A2265" s="0" t="s">
        <v>440</v>
      </c>
      <c r="B2265" s="10" t="n">
        <v>80000000</v>
      </c>
      <c r="C2265" s="10" t="n">
        <v>13588</v>
      </c>
    </row>
    <row r="2266" customFormat="false" ht="16" hidden="false" customHeight="false" outlineLevel="0" collapsed="false">
      <c r="A2266" s="0" t="s">
        <v>7895</v>
      </c>
      <c r="B2266" s="10" t="n">
        <v>100000000</v>
      </c>
      <c r="C2266" s="10" t="n">
        <v>72688614</v>
      </c>
    </row>
    <row r="2267" customFormat="false" ht="16" hidden="false" customHeight="false" outlineLevel="0" collapsed="false">
      <c r="A2267" s="0" t="s">
        <v>12113</v>
      </c>
      <c r="B2267" s="10" t="n">
        <v>19000000</v>
      </c>
      <c r="C2267" s="10" t="n">
        <v>35033759</v>
      </c>
    </row>
    <row r="2268" customFormat="false" ht="16" hidden="false" customHeight="false" outlineLevel="0" collapsed="false">
      <c r="A2268" s="0" t="s">
        <v>16254</v>
      </c>
      <c r="B2268" s="10" t="n">
        <v>8000000</v>
      </c>
    </row>
    <row r="2269" customFormat="false" ht="16" hidden="false" customHeight="false" outlineLevel="0" collapsed="false">
      <c r="A2269" s="0" t="s">
        <v>16255</v>
      </c>
    </row>
    <row r="2270" customFormat="false" ht="16" hidden="false" customHeight="false" outlineLevel="0" collapsed="false">
      <c r="A2270" s="0" t="s">
        <v>16256</v>
      </c>
      <c r="B2270" s="10" t="n">
        <v>1000000</v>
      </c>
    </row>
    <row r="2271" customFormat="false" ht="16" hidden="false" customHeight="false" outlineLevel="0" collapsed="false">
      <c r="A2271" s="0" t="s">
        <v>16257</v>
      </c>
    </row>
    <row r="2272" customFormat="false" ht="16" hidden="false" customHeight="false" outlineLevel="0" collapsed="false">
      <c r="A2272" s="0" t="s">
        <v>16258</v>
      </c>
      <c r="C2272" s="0" t="s">
        <v>16259</v>
      </c>
    </row>
    <row r="2273" customFormat="false" ht="16" hidden="false" customHeight="false" outlineLevel="0" collapsed="false">
      <c r="A2273" s="0" t="s">
        <v>16260</v>
      </c>
      <c r="B2273" s="10" t="n">
        <v>13114</v>
      </c>
    </row>
    <row r="2274" customFormat="false" ht="16" hidden="false" customHeight="false" outlineLevel="0" collapsed="false">
      <c r="A2274" s="0" t="s">
        <v>6184</v>
      </c>
      <c r="B2274" s="10" t="n">
        <v>1000000</v>
      </c>
      <c r="C2274" s="10" t="n">
        <v>3773863</v>
      </c>
    </row>
    <row r="2275" customFormat="false" ht="16" hidden="false" customHeight="false" outlineLevel="0" collapsed="false">
      <c r="A2275" s="0" t="s">
        <v>11992</v>
      </c>
      <c r="B2275" s="10" t="n">
        <v>25000000</v>
      </c>
      <c r="C2275" s="10" t="n">
        <v>24042490</v>
      </c>
    </row>
    <row r="2276" customFormat="false" ht="16" hidden="false" customHeight="false" outlineLevel="0" collapsed="false">
      <c r="A2276" s="0" t="s">
        <v>16261</v>
      </c>
    </row>
    <row r="2277" customFormat="false" ht="16" hidden="false" customHeight="false" outlineLevel="0" collapsed="false">
      <c r="A2277" s="0" t="s">
        <v>6480</v>
      </c>
      <c r="B2277" s="10" t="n">
        <v>160000000</v>
      </c>
      <c r="C2277" s="10" t="n">
        <v>146408305</v>
      </c>
    </row>
    <row r="2278" customFormat="false" ht="16" hidden="false" customHeight="false" outlineLevel="0" collapsed="false">
      <c r="A2278" s="0" t="s">
        <v>11647</v>
      </c>
      <c r="B2278" s="10" t="n">
        <v>800000</v>
      </c>
      <c r="C2278" s="10" t="n">
        <v>62000</v>
      </c>
    </row>
    <row r="2279" customFormat="false" ht="16" hidden="false" customHeight="false" outlineLevel="0" collapsed="false">
      <c r="A2279" s="0" t="s">
        <v>14558</v>
      </c>
      <c r="B2279" s="10" t="n">
        <v>650000</v>
      </c>
      <c r="C2279" s="10" t="n">
        <v>3506</v>
      </c>
    </row>
    <row r="2280" customFormat="false" ht="16" hidden="false" customHeight="false" outlineLevel="0" collapsed="false">
      <c r="A2280" s="0" t="s">
        <v>16262</v>
      </c>
    </row>
    <row r="2281" customFormat="false" ht="16" hidden="false" customHeight="false" outlineLevel="0" collapsed="false">
      <c r="A2281" s="0" t="s">
        <v>2739</v>
      </c>
      <c r="B2281" s="10" t="n">
        <v>28000000</v>
      </c>
      <c r="C2281" s="10" t="n">
        <v>24268828</v>
      </c>
    </row>
    <row r="2282" customFormat="false" ht="16" hidden="false" customHeight="false" outlineLevel="0" collapsed="false">
      <c r="A2282" s="0" t="s">
        <v>16263</v>
      </c>
      <c r="B2282" s="10" t="n">
        <v>1286143</v>
      </c>
    </row>
    <row r="2283" customFormat="false" ht="16" hidden="false" customHeight="false" outlineLevel="0" collapsed="false">
      <c r="A2283" s="0" t="s">
        <v>6267</v>
      </c>
      <c r="B2283" s="10" t="n">
        <v>20000000</v>
      </c>
      <c r="C2283" s="10" t="n">
        <v>277943</v>
      </c>
    </row>
    <row r="2284" customFormat="false" ht="16" hidden="false" customHeight="false" outlineLevel="0" collapsed="false">
      <c r="A2284" s="0" t="s">
        <v>16264</v>
      </c>
      <c r="B2284" s="10" t="n">
        <v>2425386</v>
      </c>
    </row>
    <row r="2285" customFormat="false" ht="16" hidden="false" customHeight="false" outlineLevel="0" collapsed="false">
      <c r="A2285" s="0" t="s">
        <v>12524</v>
      </c>
      <c r="B2285" s="10" t="n">
        <v>30000000</v>
      </c>
      <c r="C2285" s="10" t="n">
        <v>66486205</v>
      </c>
    </row>
    <row r="2286" customFormat="false" ht="16" hidden="false" customHeight="false" outlineLevel="0" collapsed="false">
      <c r="A2286" s="0" t="s">
        <v>10997</v>
      </c>
      <c r="B2286" s="10" t="n">
        <v>3800000</v>
      </c>
      <c r="C2286" s="10" t="n">
        <v>102645</v>
      </c>
    </row>
    <row r="2287" customFormat="false" ht="16" hidden="false" customHeight="false" outlineLevel="0" collapsed="false">
      <c r="A2287" s="0" t="s">
        <v>16265</v>
      </c>
      <c r="B2287" s="10" t="n">
        <v>1500000</v>
      </c>
    </row>
    <row r="2288" customFormat="false" ht="16" hidden="false" customHeight="false" outlineLevel="0" collapsed="false">
      <c r="A2288" s="0" t="s">
        <v>16266</v>
      </c>
      <c r="B2288" s="10" t="n">
        <v>27390</v>
      </c>
    </row>
    <row r="2289" customFormat="false" ht="16" hidden="false" customHeight="false" outlineLevel="0" collapsed="false">
      <c r="A2289" s="0" t="s">
        <v>16267</v>
      </c>
      <c r="B2289" s="10" t="n">
        <v>206813</v>
      </c>
    </row>
    <row r="2290" customFormat="false" ht="16" hidden="false" customHeight="false" outlineLevel="0" collapsed="false">
      <c r="A2290" s="0" t="s">
        <v>16268</v>
      </c>
      <c r="B2290" s="10" t="n">
        <v>52476</v>
      </c>
    </row>
    <row r="2291" customFormat="false" ht="16" hidden="false" customHeight="false" outlineLevel="0" collapsed="false">
      <c r="A2291" s="0" t="s">
        <v>3159</v>
      </c>
      <c r="B2291" s="10" t="n">
        <v>145000000</v>
      </c>
      <c r="C2291" s="10" t="n">
        <v>216391482</v>
      </c>
    </row>
    <row r="2292" customFormat="false" ht="16" hidden="false" customHeight="false" outlineLevel="0" collapsed="false">
      <c r="A2292" s="0" t="s">
        <v>1506</v>
      </c>
      <c r="B2292" s="10" t="n">
        <v>800000</v>
      </c>
      <c r="C2292" s="10" t="n">
        <v>41709</v>
      </c>
    </row>
    <row r="2293" customFormat="false" ht="16" hidden="false" customHeight="false" outlineLevel="0" collapsed="false">
      <c r="A2293" s="0" t="s">
        <v>16269</v>
      </c>
      <c r="B2293" s="10" t="n">
        <v>538808</v>
      </c>
    </row>
    <row r="2294" customFormat="false" ht="16" hidden="false" customHeight="false" outlineLevel="0" collapsed="false">
      <c r="A2294" s="0" t="s">
        <v>16270</v>
      </c>
      <c r="B2294" s="10" t="n">
        <v>1954</v>
      </c>
    </row>
    <row r="2295" customFormat="false" ht="16" hidden="false" customHeight="false" outlineLevel="0" collapsed="false">
      <c r="A2295" s="0" t="s">
        <v>16271</v>
      </c>
      <c r="B2295" s="10" t="n">
        <v>120555</v>
      </c>
    </row>
    <row r="2296" customFormat="false" ht="16" hidden="false" customHeight="false" outlineLevel="0" collapsed="false">
      <c r="A2296" s="0" t="s">
        <v>16272</v>
      </c>
    </row>
    <row r="2297" customFormat="false" ht="16" hidden="false" customHeight="false" outlineLevel="0" collapsed="false">
      <c r="A2297" s="0" t="s">
        <v>5955</v>
      </c>
      <c r="B2297" s="10" t="n">
        <v>55000000</v>
      </c>
      <c r="C2297" s="10" t="n">
        <v>98711404</v>
      </c>
    </row>
    <row r="2298" customFormat="false" ht="16" hidden="false" customHeight="false" outlineLevel="0" collapsed="false">
      <c r="A2298" s="0" t="s">
        <v>16273</v>
      </c>
      <c r="B2298" s="10" t="n">
        <v>96396</v>
      </c>
    </row>
    <row r="2299" customFormat="false" ht="16" hidden="false" customHeight="false" outlineLevel="0" collapsed="false">
      <c r="A2299" s="0" t="s">
        <v>16274</v>
      </c>
      <c r="B2299" s="10" t="n">
        <v>2367</v>
      </c>
    </row>
    <row r="2300" customFormat="false" ht="16" hidden="false" customHeight="false" outlineLevel="0" collapsed="false">
      <c r="A2300" s="0" t="s">
        <v>16275</v>
      </c>
    </row>
    <row r="2301" customFormat="false" ht="16" hidden="false" customHeight="false" outlineLevel="0" collapsed="false">
      <c r="A2301" s="0" t="s">
        <v>16276</v>
      </c>
      <c r="B2301" s="10" t="n">
        <v>1000000</v>
      </c>
    </row>
    <row r="2302" customFormat="false" ht="16" hidden="false" customHeight="false" outlineLevel="0" collapsed="false">
      <c r="A2302" s="0" t="s">
        <v>16277</v>
      </c>
    </row>
    <row r="2303" customFormat="false" ht="16" hidden="false" customHeight="false" outlineLevel="0" collapsed="false">
      <c r="A2303" s="0" t="s">
        <v>16278</v>
      </c>
    </row>
    <row r="2304" customFormat="false" ht="16" hidden="false" customHeight="false" outlineLevel="0" collapsed="false">
      <c r="A2304" s="0" t="s">
        <v>13489</v>
      </c>
      <c r="B2304" s="10" t="n">
        <v>3000000</v>
      </c>
      <c r="C2304" s="10" t="n">
        <v>73678</v>
      </c>
    </row>
    <row r="2305" customFormat="false" ht="16" hidden="false" customHeight="false" outlineLevel="0" collapsed="false">
      <c r="A2305" s="0" t="s">
        <v>6122</v>
      </c>
      <c r="B2305" s="10" t="n">
        <v>8000000</v>
      </c>
      <c r="C2305" s="10" t="n">
        <v>58401464</v>
      </c>
    </row>
    <row r="2306" customFormat="false" ht="16" hidden="false" customHeight="false" outlineLevel="0" collapsed="false">
      <c r="A2306" s="0" t="s">
        <v>16279</v>
      </c>
      <c r="B2306" s="10" t="n">
        <v>5000000</v>
      </c>
    </row>
    <row r="2307" customFormat="false" ht="16" hidden="false" customHeight="false" outlineLevel="0" collapsed="false">
      <c r="A2307" s="0" t="s">
        <v>16280</v>
      </c>
      <c r="B2307" s="10" t="n">
        <v>1000000</v>
      </c>
    </row>
    <row r="2308" customFormat="false" ht="16" hidden="false" customHeight="false" outlineLevel="0" collapsed="false">
      <c r="A2308" s="0" t="s">
        <v>16281</v>
      </c>
    </row>
    <row r="2309" customFormat="false" ht="16" hidden="false" customHeight="false" outlineLevel="0" collapsed="false">
      <c r="A2309" s="0" t="s">
        <v>6155</v>
      </c>
      <c r="B2309" s="10" t="n">
        <v>40000000</v>
      </c>
      <c r="C2309" s="10" t="n">
        <v>96962694</v>
      </c>
    </row>
    <row r="2310" customFormat="false" ht="16" hidden="false" customHeight="false" outlineLevel="0" collapsed="false">
      <c r="A2310" s="0" t="s">
        <v>1624</v>
      </c>
      <c r="B2310" s="10" t="n">
        <v>16700000</v>
      </c>
      <c r="C2310" s="10" t="n">
        <v>3680306</v>
      </c>
    </row>
    <row r="2311" customFormat="false" ht="16" hidden="false" customHeight="false" outlineLevel="0" collapsed="false">
      <c r="A2311" s="0" t="s">
        <v>449</v>
      </c>
      <c r="B2311" s="10" t="n">
        <v>10000</v>
      </c>
      <c r="C2311" s="10" t="n">
        <v>65241</v>
      </c>
    </row>
    <row r="2312" customFormat="false" ht="16" hidden="false" customHeight="false" outlineLevel="0" collapsed="false">
      <c r="A2312" s="0" t="s">
        <v>11453</v>
      </c>
      <c r="B2312" s="10" t="n">
        <v>5000000</v>
      </c>
      <c r="C2312" s="10" t="n">
        <v>1474508</v>
      </c>
    </row>
    <row r="2313" customFormat="false" ht="16" hidden="false" customHeight="false" outlineLevel="0" collapsed="false">
      <c r="A2313" s="0" t="s">
        <v>16282</v>
      </c>
      <c r="B2313" s="10" t="n">
        <v>4417124</v>
      </c>
    </row>
    <row r="2314" customFormat="false" ht="16" hidden="false" customHeight="false" outlineLevel="0" collapsed="false">
      <c r="A2314" s="0" t="s">
        <v>16283</v>
      </c>
      <c r="B2314" s="10" t="n">
        <v>302703</v>
      </c>
    </row>
    <row r="2315" customFormat="false" ht="16" hidden="false" customHeight="false" outlineLevel="0" collapsed="false">
      <c r="A2315" s="0" t="s">
        <v>16284</v>
      </c>
      <c r="B2315" s="10" t="n">
        <v>267045</v>
      </c>
    </row>
    <row r="2316" customFormat="false" ht="16" hidden="false" customHeight="false" outlineLevel="0" collapsed="false">
      <c r="A2316" s="0" t="s">
        <v>16285</v>
      </c>
      <c r="B2316" s="10" t="n">
        <v>944527</v>
      </c>
    </row>
    <row r="2317" customFormat="false" ht="16" hidden="false" customHeight="false" outlineLevel="0" collapsed="false">
      <c r="A2317" s="0" t="s">
        <v>2857</v>
      </c>
      <c r="B2317" s="10" t="n">
        <v>85000000</v>
      </c>
      <c r="C2317" s="10" t="n">
        <v>43585753</v>
      </c>
    </row>
    <row r="2318" customFormat="false" ht="16" hidden="false" customHeight="false" outlineLevel="0" collapsed="false">
      <c r="A2318" s="0" t="s">
        <v>14917</v>
      </c>
      <c r="B2318" s="10" t="n">
        <v>1300000000</v>
      </c>
      <c r="C2318" s="10" t="n">
        <v>355044</v>
      </c>
    </row>
    <row r="2319" customFormat="false" ht="16" hidden="false" customHeight="false" outlineLevel="0" collapsed="false">
      <c r="A2319" s="0" t="s">
        <v>12819</v>
      </c>
      <c r="B2319" s="10" t="n">
        <v>17000000</v>
      </c>
      <c r="C2319" s="10" t="n">
        <v>54239856</v>
      </c>
    </row>
    <row r="2320" customFormat="false" ht="16" hidden="false" customHeight="false" outlineLevel="0" collapsed="false">
      <c r="A2320" s="0" t="s">
        <v>16286</v>
      </c>
    </row>
    <row r="2321" customFormat="false" ht="16" hidden="false" customHeight="false" outlineLevel="0" collapsed="false">
      <c r="A2321" s="0" t="s">
        <v>8666</v>
      </c>
      <c r="B2321" s="10" t="n">
        <v>144000000</v>
      </c>
      <c r="C2321" s="10" t="n">
        <v>128344089</v>
      </c>
    </row>
    <row r="2322" customFormat="false" ht="16" hidden="false" customHeight="false" outlineLevel="0" collapsed="false">
      <c r="A2322" s="0" t="s">
        <v>11478</v>
      </c>
      <c r="B2322" s="10" t="n">
        <v>7300000</v>
      </c>
      <c r="C2322" s="10" t="n">
        <v>1818681</v>
      </c>
    </row>
    <row r="2323" customFormat="false" ht="16" hidden="false" customHeight="false" outlineLevel="0" collapsed="false">
      <c r="A2323" s="0" t="s">
        <v>16287</v>
      </c>
      <c r="B2323" s="10" t="n">
        <v>2592808</v>
      </c>
    </row>
    <row r="2324" customFormat="false" ht="16" hidden="false" customHeight="false" outlineLevel="0" collapsed="false">
      <c r="A2324" s="0" t="s">
        <v>16288</v>
      </c>
      <c r="B2324" s="10" t="n">
        <v>48381</v>
      </c>
    </row>
    <row r="2325" customFormat="false" ht="16" hidden="false" customHeight="false" outlineLevel="0" collapsed="false">
      <c r="A2325" s="0" t="s">
        <v>16289</v>
      </c>
    </row>
    <row r="2326" customFormat="false" ht="16" hidden="false" customHeight="false" outlineLevel="0" collapsed="false">
      <c r="A2326" s="0" t="s">
        <v>7912</v>
      </c>
      <c r="B2326" s="10" t="n">
        <v>125000000</v>
      </c>
      <c r="C2326" s="10" t="n">
        <v>191204754</v>
      </c>
    </row>
    <row r="2327" customFormat="false" ht="16" hidden="false" customHeight="false" outlineLevel="0" collapsed="false">
      <c r="A2327" s="0" t="s">
        <v>16290</v>
      </c>
      <c r="B2327" s="10" t="n">
        <v>1436397</v>
      </c>
    </row>
    <row r="2328" customFormat="false" ht="16" hidden="false" customHeight="false" outlineLevel="0" collapsed="false">
      <c r="A2328" s="0" t="s">
        <v>11416</v>
      </c>
      <c r="B2328" s="10" t="n">
        <v>5000000</v>
      </c>
      <c r="C2328" s="10" t="n">
        <v>31649</v>
      </c>
    </row>
    <row r="2329" customFormat="false" ht="16" hidden="false" customHeight="false" outlineLevel="0" collapsed="false">
      <c r="A2329" s="0" t="s">
        <v>16291</v>
      </c>
    </row>
    <row r="2330" customFormat="false" ht="16" hidden="false" customHeight="false" outlineLevel="0" collapsed="false">
      <c r="A2330" s="0" t="s">
        <v>6587</v>
      </c>
      <c r="B2330" s="10" t="n">
        <v>25000000</v>
      </c>
      <c r="C2330" s="10" t="n">
        <v>13657115</v>
      </c>
    </row>
    <row r="2331" customFormat="false" ht="16" hidden="false" customHeight="false" outlineLevel="0" collapsed="false">
      <c r="A2331" s="0" t="s">
        <v>16292</v>
      </c>
      <c r="B2331" s="10" t="n">
        <v>188870</v>
      </c>
    </row>
    <row r="2332" customFormat="false" ht="16" hidden="false" customHeight="false" outlineLevel="0" collapsed="false">
      <c r="A2332" s="0" t="s">
        <v>14274</v>
      </c>
      <c r="B2332" s="10" t="n">
        <v>38000000</v>
      </c>
      <c r="C2332" s="10" t="n">
        <v>46813366</v>
      </c>
    </row>
    <row r="2333" customFormat="false" ht="16" hidden="false" customHeight="false" outlineLevel="0" collapsed="false">
      <c r="A2333" s="0" t="s">
        <v>16293</v>
      </c>
      <c r="C2333" s="0" t="s">
        <v>16294</v>
      </c>
    </row>
    <row r="2334" customFormat="false" ht="16" hidden="false" customHeight="false" outlineLevel="0" collapsed="false">
      <c r="A2334" s="0" t="s">
        <v>16295</v>
      </c>
      <c r="B2334" s="10" t="n">
        <v>7900</v>
      </c>
    </row>
    <row r="2335" customFormat="false" ht="16" hidden="false" customHeight="false" outlineLevel="0" collapsed="false">
      <c r="A2335" s="0" t="s">
        <v>16296</v>
      </c>
    </row>
    <row r="2336" customFormat="false" ht="16" hidden="false" customHeight="false" outlineLevel="0" collapsed="false">
      <c r="A2336" s="0" t="s">
        <v>8970</v>
      </c>
      <c r="B2336" s="10" t="n">
        <v>85000000</v>
      </c>
      <c r="C2336" s="10" t="n">
        <v>44898413</v>
      </c>
    </row>
    <row r="2337" customFormat="false" ht="16" hidden="false" customHeight="false" outlineLevel="0" collapsed="false">
      <c r="A2337" s="0" t="s">
        <v>16297</v>
      </c>
      <c r="B2337" s="10" t="n">
        <v>24705</v>
      </c>
    </row>
    <row r="2338" customFormat="false" ht="16" hidden="false" customHeight="false" outlineLevel="0" collapsed="false">
      <c r="A2338" s="0" t="s">
        <v>1533</v>
      </c>
      <c r="B2338" s="10" t="n">
        <v>2500000</v>
      </c>
      <c r="C2338" s="10" t="n">
        <v>173783</v>
      </c>
    </row>
    <row r="2339" customFormat="false" ht="16" hidden="false" customHeight="false" outlineLevel="0" collapsed="false">
      <c r="A2339" s="0" t="s">
        <v>14904</v>
      </c>
      <c r="B2339" s="10" t="n">
        <v>2000000</v>
      </c>
      <c r="C2339" s="10" t="n">
        <v>32208</v>
      </c>
    </row>
    <row r="2340" customFormat="false" ht="16" hidden="false" customHeight="false" outlineLevel="0" collapsed="false">
      <c r="A2340" s="0" t="s">
        <v>16298</v>
      </c>
      <c r="B2340" s="10" t="n">
        <v>200000</v>
      </c>
    </row>
    <row r="2341" customFormat="false" ht="16" hidden="false" customHeight="false" outlineLevel="0" collapsed="false">
      <c r="A2341" s="0" t="s">
        <v>11503</v>
      </c>
      <c r="B2341" s="10" t="n">
        <v>15000000</v>
      </c>
      <c r="C2341" s="10" t="n">
        <v>4360548</v>
      </c>
    </row>
    <row r="2342" customFormat="false" ht="16" hidden="false" customHeight="false" outlineLevel="0" collapsed="false">
      <c r="A2342" s="0" t="s">
        <v>2794</v>
      </c>
      <c r="B2342" s="10" t="n">
        <v>20000000</v>
      </c>
      <c r="C2342" s="10" t="n">
        <v>62950384</v>
      </c>
    </row>
    <row r="2343" customFormat="false" ht="16" hidden="false" customHeight="false" outlineLevel="0" collapsed="false">
      <c r="A2343" s="0" t="s">
        <v>16299</v>
      </c>
      <c r="B2343" s="10" t="n">
        <v>98986</v>
      </c>
    </row>
    <row r="2344" customFormat="false" ht="16" hidden="false" customHeight="false" outlineLevel="0" collapsed="false">
      <c r="A2344" s="0" t="s">
        <v>16300</v>
      </c>
    </row>
    <row r="2345" customFormat="false" ht="16" hidden="false" customHeight="false" outlineLevel="0" collapsed="false">
      <c r="A2345" s="0" t="s">
        <v>16301</v>
      </c>
      <c r="B2345" s="10" t="n">
        <v>73213</v>
      </c>
    </row>
    <row r="2346" customFormat="false" ht="16" hidden="false" customHeight="false" outlineLevel="0" collapsed="false">
      <c r="A2346" s="0" t="s">
        <v>11832</v>
      </c>
      <c r="B2346" s="10" t="n">
        <v>60000</v>
      </c>
      <c r="C2346" s="10" t="n">
        <v>40557</v>
      </c>
    </row>
    <row r="2347" customFormat="false" ht="16" hidden="false" customHeight="false" outlineLevel="0" collapsed="false">
      <c r="A2347" s="0" t="s">
        <v>16302</v>
      </c>
      <c r="B2347" s="10" t="n">
        <v>25517</v>
      </c>
    </row>
    <row r="2348" customFormat="false" ht="16" hidden="false" customHeight="false" outlineLevel="0" collapsed="false">
      <c r="A2348" s="0" t="s">
        <v>16303</v>
      </c>
    </row>
    <row r="2349" customFormat="false" ht="16" hidden="false" customHeight="false" outlineLevel="0" collapsed="false">
      <c r="A2349" s="0" t="s">
        <v>12446</v>
      </c>
      <c r="B2349" s="10" t="n">
        <v>68000000</v>
      </c>
      <c r="C2349" s="10" t="n">
        <v>35353000</v>
      </c>
    </row>
    <row r="2350" customFormat="false" ht="16" hidden="false" customHeight="false" outlineLevel="0" collapsed="false">
      <c r="A2350" s="0" t="s">
        <v>16304</v>
      </c>
    </row>
    <row r="2351" customFormat="false" ht="16" hidden="false" customHeight="false" outlineLevel="0" collapsed="false">
      <c r="A2351" s="0" t="s">
        <v>11247</v>
      </c>
      <c r="B2351" s="10" t="n">
        <v>8000000</v>
      </c>
      <c r="C2351" s="10" t="n">
        <v>10269307</v>
      </c>
    </row>
    <row r="2352" customFormat="false" ht="16" hidden="false" customHeight="false" outlineLevel="0" collapsed="false">
      <c r="A2352" s="0" t="s">
        <v>7315</v>
      </c>
      <c r="B2352" s="10" t="n">
        <v>200000000</v>
      </c>
      <c r="C2352" s="10" t="n">
        <v>409013994</v>
      </c>
    </row>
    <row r="2353" customFormat="false" ht="16" hidden="false" customHeight="false" outlineLevel="0" collapsed="false">
      <c r="A2353" s="0" t="s">
        <v>5365</v>
      </c>
      <c r="B2353" s="10" t="n">
        <v>200000</v>
      </c>
      <c r="C2353" s="10" t="n">
        <v>215185</v>
      </c>
    </row>
    <row r="2354" customFormat="false" ht="16" hidden="false" customHeight="false" outlineLevel="0" collapsed="false">
      <c r="A2354" s="0" t="s">
        <v>2992</v>
      </c>
      <c r="B2354" s="10" t="n">
        <v>150000000</v>
      </c>
      <c r="C2354" s="10" t="n">
        <v>165249063</v>
      </c>
    </row>
    <row r="2355" customFormat="false" ht="16" hidden="false" customHeight="false" outlineLevel="0" collapsed="false">
      <c r="A2355" s="0" t="s">
        <v>2922</v>
      </c>
      <c r="B2355" s="10" t="n">
        <v>80000000</v>
      </c>
      <c r="C2355" s="10" t="n">
        <v>100246011</v>
      </c>
    </row>
    <row r="2356" customFormat="false" ht="16" hidden="false" customHeight="false" outlineLevel="0" collapsed="false">
      <c r="A2356" s="0" t="s">
        <v>16305</v>
      </c>
      <c r="B2356" s="10" t="n">
        <v>531806</v>
      </c>
    </row>
    <row r="2357" customFormat="false" ht="16" hidden="false" customHeight="false" outlineLevel="0" collapsed="false">
      <c r="A2357" s="0" t="s">
        <v>5925</v>
      </c>
      <c r="B2357" s="10" t="n">
        <v>14000000</v>
      </c>
      <c r="C2357" s="10" t="n">
        <v>20246959</v>
      </c>
    </row>
    <row r="2358" customFormat="false" ht="16" hidden="false" customHeight="false" outlineLevel="0" collapsed="false">
      <c r="A2358" s="0" t="s">
        <v>11605</v>
      </c>
      <c r="B2358" s="10" t="n">
        <v>500000</v>
      </c>
      <c r="C2358" s="10" t="n">
        <v>10087</v>
      </c>
    </row>
    <row r="2359" customFormat="false" ht="16" hidden="false" customHeight="false" outlineLevel="0" collapsed="false">
      <c r="A2359" s="0" t="s">
        <v>2947</v>
      </c>
      <c r="B2359" s="10" t="n">
        <v>150000000</v>
      </c>
      <c r="C2359" s="10" t="n">
        <v>21379315</v>
      </c>
    </row>
    <row r="2360" customFormat="false" ht="16" hidden="false" customHeight="false" outlineLevel="0" collapsed="false">
      <c r="A2360" s="0" t="s">
        <v>16306</v>
      </c>
      <c r="B2360" s="10" t="n">
        <v>8580</v>
      </c>
    </row>
    <row r="2361" customFormat="false" ht="16" hidden="false" customHeight="false" outlineLevel="0" collapsed="false">
      <c r="A2361" s="0" t="s">
        <v>16307</v>
      </c>
      <c r="C2361" s="0" t="s">
        <v>16308</v>
      </c>
    </row>
    <row r="2362" customFormat="false" ht="16" hidden="false" customHeight="false" outlineLevel="0" collapsed="false">
      <c r="A2362" s="0" t="s">
        <v>12050</v>
      </c>
      <c r="B2362" s="10" t="n">
        <v>8000000</v>
      </c>
      <c r="C2362" s="10" t="n">
        <v>35014192</v>
      </c>
    </row>
    <row r="2363" customFormat="false" ht="16" hidden="false" customHeight="false" outlineLevel="0" collapsed="false">
      <c r="A2363" s="0" t="s">
        <v>12393</v>
      </c>
      <c r="B2363" s="10" t="n">
        <v>10000000</v>
      </c>
      <c r="C2363" s="10" t="n">
        <v>6619173</v>
      </c>
    </row>
    <row r="2364" customFormat="false" ht="16" hidden="false" customHeight="false" outlineLevel="0" collapsed="false">
      <c r="A2364" s="0" t="s">
        <v>6459</v>
      </c>
      <c r="B2364" s="10" t="n">
        <v>2450000</v>
      </c>
      <c r="C2364" s="10" t="n">
        <v>178739</v>
      </c>
    </row>
    <row r="2365" customFormat="false" ht="16" hidden="false" customHeight="false" outlineLevel="0" collapsed="false">
      <c r="A2365" s="0" t="s">
        <v>16309</v>
      </c>
      <c r="B2365" s="10" t="n">
        <v>11175</v>
      </c>
    </row>
    <row r="2366" customFormat="false" ht="16" hidden="false" customHeight="false" outlineLevel="0" collapsed="false">
      <c r="A2366" s="0" t="s">
        <v>16310</v>
      </c>
    </row>
    <row r="2367" customFormat="false" ht="16" hidden="false" customHeight="false" outlineLevel="0" collapsed="false">
      <c r="A2367" s="0" t="s">
        <v>12720</v>
      </c>
      <c r="B2367" s="10" t="n">
        <v>55000000</v>
      </c>
      <c r="C2367" s="10" t="n">
        <v>9483821</v>
      </c>
    </row>
    <row r="2368" customFormat="false" ht="16" hidden="false" customHeight="false" outlineLevel="0" collapsed="false">
      <c r="A2368" s="0" t="s">
        <v>16311</v>
      </c>
    </row>
    <row r="2369" customFormat="false" ht="16" hidden="false" customHeight="false" outlineLevel="0" collapsed="false">
      <c r="A2369" s="0" t="s">
        <v>16312</v>
      </c>
      <c r="B2369" s="10" t="n">
        <v>172344</v>
      </c>
    </row>
    <row r="2370" customFormat="false" ht="16" hidden="false" customHeight="false" outlineLevel="0" collapsed="false">
      <c r="A2370" s="0" t="s">
        <v>11060</v>
      </c>
      <c r="B2370" s="10" t="n">
        <v>15000000</v>
      </c>
      <c r="C2370" s="10" t="n">
        <v>33392973</v>
      </c>
    </row>
    <row r="2371" customFormat="false" ht="16" hidden="false" customHeight="false" outlineLevel="0" collapsed="false">
      <c r="A2371" s="0" t="s">
        <v>16313</v>
      </c>
      <c r="B2371" s="10" t="n">
        <v>1029949</v>
      </c>
    </row>
    <row r="2372" customFormat="false" ht="16" hidden="false" customHeight="false" outlineLevel="0" collapsed="false">
      <c r="A2372" s="0" t="s">
        <v>16314</v>
      </c>
      <c r="C2372" s="0" t="s">
        <v>16315</v>
      </c>
    </row>
    <row r="2373" customFormat="false" ht="16" hidden="false" customHeight="false" outlineLevel="0" collapsed="false">
      <c r="A2373" s="0" t="s">
        <v>16316</v>
      </c>
      <c r="B2373" s="10" t="n">
        <v>11108</v>
      </c>
    </row>
    <row r="2374" customFormat="false" ht="16" hidden="false" customHeight="false" outlineLevel="0" collapsed="false">
      <c r="A2374" s="0" t="s">
        <v>16317</v>
      </c>
      <c r="B2374" s="10" t="n">
        <v>857005</v>
      </c>
    </row>
    <row r="2375" customFormat="false" ht="16" hidden="false" customHeight="false" outlineLevel="0" collapsed="false">
      <c r="A2375" s="0" t="s">
        <v>16318</v>
      </c>
      <c r="B2375" s="10" t="n">
        <v>364875</v>
      </c>
    </row>
    <row r="2376" customFormat="false" ht="16" hidden="false" customHeight="false" outlineLevel="0" collapsed="false">
      <c r="A2376" s="0" t="s">
        <v>5835</v>
      </c>
      <c r="B2376" s="10" t="n">
        <v>58000000</v>
      </c>
      <c r="C2376" s="10" t="n">
        <v>29580087</v>
      </c>
    </row>
    <row r="2377" customFormat="false" ht="16" hidden="false" customHeight="false" outlineLevel="0" collapsed="false">
      <c r="A2377" s="0" t="s">
        <v>16319</v>
      </c>
      <c r="B2377" s="10" t="n">
        <v>3600000</v>
      </c>
    </row>
    <row r="2378" customFormat="false" ht="16" hidden="false" customHeight="false" outlineLevel="0" collapsed="false">
      <c r="A2378" s="0" t="s">
        <v>16320</v>
      </c>
      <c r="B2378" s="10" t="n">
        <v>200000</v>
      </c>
    </row>
    <row r="2379" customFormat="false" ht="16" hidden="false" customHeight="false" outlineLevel="0" collapsed="false">
      <c r="A2379" s="0" t="s">
        <v>16321</v>
      </c>
      <c r="B2379" s="10" t="n">
        <v>155000</v>
      </c>
    </row>
    <row r="2380" customFormat="false" ht="16" hidden="false" customHeight="false" outlineLevel="0" collapsed="false">
      <c r="A2380" s="0" t="s">
        <v>16322</v>
      </c>
      <c r="B2380" s="10" t="n">
        <v>149757</v>
      </c>
    </row>
    <row r="2381" customFormat="false" ht="16" hidden="false" customHeight="false" outlineLevel="0" collapsed="false">
      <c r="A2381" s="0" t="s">
        <v>6129</v>
      </c>
      <c r="B2381" s="10" t="n">
        <v>10000000</v>
      </c>
      <c r="C2381" s="10" t="n">
        <v>33583175</v>
      </c>
    </row>
    <row r="2382" customFormat="false" ht="16" hidden="false" customHeight="false" outlineLevel="0" collapsed="false">
      <c r="A2382" s="0" t="s">
        <v>11327</v>
      </c>
      <c r="B2382" s="10" t="n">
        <v>7000000</v>
      </c>
      <c r="C2382" s="10" t="n">
        <v>9166863</v>
      </c>
    </row>
    <row r="2383" customFormat="false" ht="16" hidden="false" customHeight="false" outlineLevel="0" collapsed="false">
      <c r="A2383" s="0" t="s">
        <v>16323</v>
      </c>
      <c r="B2383" s="10" t="n">
        <v>10000</v>
      </c>
    </row>
    <row r="2384" customFormat="false" ht="16" hidden="false" customHeight="false" outlineLevel="0" collapsed="false">
      <c r="A2384" s="0" t="s">
        <v>16324</v>
      </c>
      <c r="B2384" s="10" t="n">
        <v>4821</v>
      </c>
    </row>
    <row r="2385" customFormat="false" ht="16" hidden="false" customHeight="false" outlineLevel="0" collapsed="false">
      <c r="A2385" s="0" t="s">
        <v>11707</v>
      </c>
      <c r="B2385" s="10" t="n">
        <v>1000000</v>
      </c>
      <c r="C2385" s="10" t="n">
        <v>22878</v>
      </c>
    </row>
    <row r="2386" customFormat="false" ht="16" hidden="false" customHeight="false" outlineLevel="0" collapsed="false">
      <c r="A2386" s="0" t="s">
        <v>16325</v>
      </c>
      <c r="B2386" s="10" t="n">
        <v>2754</v>
      </c>
    </row>
    <row r="2387" customFormat="false" ht="16" hidden="false" customHeight="false" outlineLevel="0" collapsed="false">
      <c r="A2387" s="0" t="s">
        <v>6548</v>
      </c>
      <c r="B2387" s="10" t="n">
        <v>93000000</v>
      </c>
      <c r="C2387" s="10" t="n">
        <v>176760185</v>
      </c>
    </row>
    <row r="2388" customFormat="false" ht="16" hidden="false" customHeight="false" outlineLevel="0" collapsed="false">
      <c r="A2388" s="0" t="s">
        <v>16326</v>
      </c>
      <c r="B2388" s="10" t="n">
        <v>10000000</v>
      </c>
    </row>
    <row r="2389" customFormat="false" ht="16" hidden="false" customHeight="false" outlineLevel="0" collapsed="false">
      <c r="A2389" s="0" t="s">
        <v>16327</v>
      </c>
      <c r="B2389" s="10" t="n">
        <v>85789</v>
      </c>
    </row>
    <row r="2390" customFormat="false" ht="16" hidden="false" customHeight="false" outlineLevel="0" collapsed="false">
      <c r="A2390" s="0" t="s">
        <v>16328</v>
      </c>
      <c r="B2390" s="10" t="n">
        <v>453483</v>
      </c>
    </row>
    <row r="2391" customFormat="false" ht="16" hidden="false" customHeight="false" outlineLevel="0" collapsed="false">
      <c r="A2391" s="0" t="s">
        <v>16329</v>
      </c>
      <c r="B2391" s="10" t="n">
        <v>282448</v>
      </c>
    </row>
    <row r="2392" customFormat="false" ht="16" hidden="false" customHeight="false" outlineLevel="0" collapsed="false">
      <c r="A2392" s="0" t="s">
        <v>16330</v>
      </c>
      <c r="B2392" s="10" t="n">
        <v>2876</v>
      </c>
    </row>
    <row r="2393" customFormat="false" ht="16" hidden="false" customHeight="false" outlineLevel="0" collapsed="false">
      <c r="A2393" s="0" t="s">
        <v>16331</v>
      </c>
    </row>
    <row r="2394" customFormat="false" ht="16" hidden="false" customHeight="false" outlineLevel="0" collapsed="false">
      <c r="A2394" s="0" t="s">
        <v>12015</v>
      </c>
      <c r="B2394" s="10" t="n">
        <v>10000000</v>
      </c>
      <c r="C2394" s="10" t="n">
        <v>4833</v>
      </c>
    </row>
    <row r="2395" customFormat="false" ht="16" hidden="false" customHeight="false" outlineLevel="0" collapsed="false">
      <c r="A2395" s="0" t="s">
        <v>6097</v>
      </c>
      <c r="B2395" s="10" t="n">
        <v>1800000</v>
      </c>
      <c r="C2395" s="10" t="n">
        <v>41034350</v>
      </c>
    </row>
    <row r="2396" customFormat="false" ht="16" hidden="false" customHeight="false" outlineLevel="0" collapsed="false">
      <c r="A2396" s="0" t="s">
        <v>11540</v>
      </c>
      <c r="B2396" s="10" t="n">
        <v>80000000</v>
      </c>
      <c r="C2396" s="10" t="n">
        <v>103068524</v>
      </c>
    </row>
    <row r="2397" customFormat="false" ht="16" hidden="false" customHeight="false" outlineLevel="0" collapsed="false">
      <c r="A2397" s="0" t="s">
        <v>2934</v>
      </c>
      <c r="B2397" s="10" t="n">
        <v>112000000</v>
      </c>
      <c r="C2397" s="10" t="n">
        <v>42779261</v>
      </c>
    </row>
    <row r="2398" customFormat="false" ht="16" hidden="false" customHeight="false" outlineLevel="0" collapsed="false">
      <c r="A2398" s="0" t="s">
        <v>16332</v>
      </c>
    </row>
    <row r="2399" customFormat="false" ht="16" hidden="false" customHeight="false" outlineLevel="0" collapsed="false">
      <c r="A2399" s="0" t="s">
        <v>11436</v>
      </c>
      <c r="B2399" s="10" t="n">
        <v>20000000</v>
      </c>
      <c r="C2399" s="10" t="n">
        <v>42739347</v>
      </c>
    </row>
    <row r="2400" customFormat="false" ht="16" hidden="false" customHeight="false" outlineLevel="0" collapsed="false">
      <c r="A2400" s="0" t="s">
        <v>13143</v>
      </c>
      <c r="B2400" s="10" t="n">
        <v>30000000</v>
      </c>
      <c r="C2400" s="10" t="n">
        <v>2162593</v>
      </c>
    </row>
    <row r="2401" customFormat="false" ht="16" hidden="false" customHeight="false" outlineLevel="0" collapsed="false">
      <c r="A2401" s="0" t="s">
        <v>6474</v>
      </c>
      <c r="B2401" s="10" t="n">
        <v>21000000</v>
      </c>
      <c r="C2401" s="10" t="n">
        <v>970816</v>
      </c>
    </row>
    <row r="2402" customFormat="false" ht="16" hidden="false" customHeight="false" outlineLevel="0" collapsed="false">
      <c r="A2402" s="0" t="s">
        <v>16333</v>
      </c>
    </row>
    <row r="2403" customFormat="false" ht="16" hidden="false" customHeight="false" outlineLevel="0" collapsed="false">
      <c r="A2403" s="0" t="s">
        <v>11309</v>
      </c>
      <c r="B2403" s="10" t="n">
        <v>1000000</v>
      </c>
      <c r="C2403" s="10" t="n">
        <v>7351</v>
      </c>
    </row>
    <row r="2404" customFormat="false" ht="16" hidden="false" customHeight="false" outlineLevel="0" collapsed="false">
      <c r="A2404" s="0" t="s">
        <v>13185</v>
      </c>
      <c r="B2404" s="10" t="n">
        <v>25000000</v>
      </c>
      <c r="C2404" s="10" t="n">
        <v>37738503</v>
      </c>
    </row>
    <row r="2405" customFormat="false" ht="16" hidden="false" customHeight="false" outlineLevel="0" collapsed="false">
      <c r="A2405" s="0" t="s">
        <v>16334</v>
      </c>
      <c r="B2405" s="10" t="n">
        <v>8992</v>
      </c>
    </row>
    <row r="2406" customFormat="false" ht="16" hidden="false" customHeight="false" outlineLevel="0" collapsed="false">
      <c r="A2406" s="0" t="s">
        <v>11563</v>
      </c>
      <c r="B2406" s="10" t="n">
        <v>32000000</v>
      </c>
      <c r="C2406" s="10" t="n">
        <v>17804299</v>
      </c>
    </row>
    <row r="2407" customFormat="false" ht="16" hidden="false" customHeight="false" outlineLevel="0" collapsed="false">
      <c r="A2407" s="0" t="s">
        <v>16335</v>
      </c>
      <c r="B2407" s="10" t="n">
        <v>87875</v>
      </c>
    </row>
    <row r="2408" customFormat="false" ht="16" hidden="false" customHeight="false" outlineLevel="0" collapsed="false">
      <c r="A2408" s="0" t="s">
        <v>1154</v>
      </c>
      <c r="B2408" s="10" t="n">
        <v>300000</v>
      </c>
      <c r="C2408" s="10" t="n">
        <v>11568</v>
      </c>
    </row>
    <row r="2409" customFormat="false" ht="16" hidden="false" customHeight="false" outlineLevel="0" collapsed="false">
      <c r="A2409" s="0" t="s">
        <v>16336</v>
      </c>
      <c r="B2409" s="10" t="n">
        <v>986472</v>
      </c>
    </row>
    <row r="2410" customFormat="false" ht="16" hidden="false" customHeight="false" outlineLevel="0" collapsed="false">
      <c r="A2410" s="0" t="s">
        <v>16337</v>
      </c>
      <c r="B2410" s="10" t="n">
        <v>3000000</v>
      </c>
    </row>
    <row r="2411" customFormat="false" ht="16" hidden="false" customHeight="false" outlineLevel="0" collapsed="false">
      <c r="A2411" s="0" t="s">
        <v>16338</v>
      </c>
      <c r="B2411" s="10" t="n">
        <v>243390</v>
      </c>
    </row>
    <row r="2412" customFormat="false" ht="16" hidden="false" customHeight="false" outlineLevel="0" collapsed="false">
      <c r="A2412" s="0" t="s">
        <v>2850</v>
      </c>
      <c r="B2412" s="10" t="n">
        <v>69000000</v>
      </c>
      <c r="C2412" s="10" t="n">
        <v>251513985</v>
      </c>
    </row>
    <row r="2413" customFormat="false" ht="16" hidden="false" customHeight="false" outlineLevel="0" collapsed="false">
      <c r="A2413" s="0" t="s">
        <v>16339</v>
      </c>
      <c r="B2413" s="10" t="n">
        <v>310900</v>
      </c>
    </row>
    <row r="2414" customFormat="false" ht="16" hidden="false" customHeight="false" outlineLevel="0" collapsed="false">
      <c r="A2414" s="0" t="s">
        <v>16340</v>
      </c>
      <c r="B2414" s="10" t="n">
        <v>717977</v>
      </c>
    </row>
    <row r="2415" customFormat="false" ht="16" hidden="false" customHeight="false" outlineLevel="0" collapsed="false">
      <c r="A2415" s="0" t="s">
        <v>16341</v>
      </c>
      <c r="B2415" s="10" t="n">
        <v>23437</v>
      </c>
    </row>
    <row r="2416" customFormat="false" ht="16" hidden="false" customHeight="false" outlineLevel="0" collapsed="false">
      <c r="A2416" s="0" t="s">
        <v>6698</v>
      </c>
      <c r="B2416" s="10" t="n">
        <v>110000000</v>
      </c>
      <c r="C2416" s="10" t="n">
        <v>281287133</v>
      </c>
    </row>
    <row r="2417" customFormat="false" ht="16" hidden="false" customHeight="false" outlineLevel="0" collapsed="false">
      <c r="A2417" s="0" t="s">
        <v>6038</v>
      </c>
      <c r="B2417" s="10" t="n">
        <v>68000000</v>
      </c>
      <c r="C2417" s="10" t="n">
        <v>300531751</v>
      </c>
    </row>
    <row r="2418" customFormat="false" ht="16" hidden="false" customHeight="false" outlineLevel="0" collapsed="false">
      <c r="A2418" s="0" t="s">
        <v>16342</v>
      </c>
    </row>
    <row r="2419" customFormat="false" ht="16" hidden="false" customHeight="false" outlineLevel="0" collapsed="false">
      <c r="A2419" s="0" t="s">
        <v>16343</v>
      </c>
      <c r="B2419" s="10" t="n">
        <v>170295</v>
      </c>
    </row>
    <row r="2420" customFormat="false" ht="16" hidden="false" customHeight="false" outlineLevel="0" collapsed="false">
      <c r="A2420" s="0" t="s">
        <v>16344</v>
      </c>
      <c r="B2420" s="10" t="n">
        <v>26185</v>
      </c>
    </row>
    <row r="2421" customFormat="false" ht="16" hidden="false" customHeight="false" outlineLevel="0" collapsed="false">
      <c r="A2421" s="0" t="s">
        <v>488</v>
      </c>
      <c r="B2421" s="10" t="n">
        <v>60000000</v>
      </c>
      <c r="C2421" s="10" t="n">
        <v>10950</v>
      </c>
    </row>
    <row r="2422" customFormat="false" ht="16" hidden="false" customHeight="false" outlineLevel="0" collapsed="false">
      <c r="A2422" s="0" t="s">
        <v>6849</v>
      </c>
      <c r="B2422" s="10" t="n">
        <v>25000000</v>
      </c>
      <c r="C2422" s="10" t="n">
        <v>60457138</v>
      </c>
    </row>
    <row r="2423" customFormat="false" ht="16" hidden="false" customHeight="false" outlineLevel="0" collapsed="false">
      <c r="A2423" s="0" t="s">
        <v>16345</v>
      </c>
      <c r="B2423" s="10" t="n">
        <v>3000000</v>
      </c>
    </row>
    <row r="2424" customFormat="false" ht="16" hidden="false" customHeight="false" outlineLevel="0" collapsed="false">
      <c r="A2424" s="0" t="s">
        <v>16346</v>
      </c>
      <c r="B2424" s="10" t="n">
        <v>31313</v>
      </c>
    </row>
    <row r="2425" customFormat="false" ht="16" hidden="false" customHeight="false" outlineLevel="0" collapsed="false">
      <c r="A2425" s="0" t="s">
        <v>16347</v>
      </c>
      <c r="B2425" s="10" t="n">
        <v>52450</v>
      </c>
    </row>
    <row r="2426" customFormat="false" ht="16" hidden="false" customHeight="false" outlineLevel="0" collapsed="false">
      <c r="A2426" s="0" t="s">
        <v>7429</v>
      </c>
      <c r="B2426" s="10" t="n">
        <v>30000000</v>
      </c>
      <c r="C2426" s="10" t="n">
        <v>116632095</v>
      </c>
    </row>
    <row r="2427" customFormat="false" ht="16" hidden="false" customHeight="false" outlineLevel="0" collapsed="false">
      <c r="A2427" s="0" t="s">
        <v>16348</v>
      </c>
      <c r="B2427" s="10" t="n">
        <v>19525</v>
      </c>
    </row>
    <row r="2428" customFormat="false" ht="16" hidden="false" customHeight="false" outlineLevel="0" collapsed="false">
      <c r="A2428" s="0" t="s">
        <v>16349</v>
      </c>
      <c r="B2428" s="10" t="n">
        <v>981866</v>
      </c>
    </row>
    <row r="2429" customFormat="false" ht="16" hidden="false" customHeight="false" outlineLevel="0" collapsed="false">
      <c r="A2429" s="0" t="s">
        <v>5898</v>
      </c>
      <c r="B2429" s="10" t="n">
        <v>7000000</v>
      </c>
      <c r="C2429" s="10" t="n">
        <v>514522</v>
      </c>
    </row>
    <row r="2430" customFormat="false" ht="16" hidden="false" customHeight="false" outlineLevel="0" collapsed="false">
      <c r="A2430" s="0" t="s">
        <v>16350</v>
      </c>
    </row>
    <row r="2431" customFormat="false" ht="16" hidden="false" customHeight="false" outlineLevel="0" collapsed="false">
      <c r="A2431" s="0" t="s">
        <v>16351</v>
      </c>
      <c r="C2431" s="0" t="s">
        <v>16352</v>
      </c>
    </row>
    <row r="2432" customFormat="false" ht="16" hidden="false" customHeight="false" outlineLevel="0" collapsed="false">
      <c r="A2432" s="0" t="s">
        <v>16353</v>
      </c>
    </row>
    <row r="2433" customFormat="false" ht="16" hidden="false" customHeight="false" outlineLevel="0" collapsed="false">
      <c r="A2433" s="0" t="s">
        <v>16354</v>
      </c>
      <c r="B2433" s="10" t="n">
        <v>1269361</v>
      </c>
    </row>
    <row r="2434" customFormat="false" ht="16" hidden="false" customHeight="false" outlineLevel="0" collapsed="false">
      <c r="A2434" s="0" t="s">
        <v>16355</v>
      </c>
    </row>
    <row r="2435" customFormat="false" ht="16" hidden="false" customHeight="false" outlineLevel="0" collapsed="false">
      <c r="A2435" s="0" t="s">
        <v>16356</v>
      </c>
      <c r="B2435" s="10" t="n">
        <v>22346</v>
      </c>
    </row>
    <row r="2436" customFormat="false" ht="16" hidden="false" customHeight="false" outlineLevel="0" collapsed="false">
      <c r="A2436" s="0" t="s">
        <v>16357</v>
      </c>
    </row>
    <row r="2437" customFormat="false" ht="16" hidden="false" customHeight="false" outlineLevel="0" collapsed="false">
      <c r="A2437" s="0" t="s">
        <v>12697</v>
      </c>
      <c r="B2437" s="10" t="n">
        <v>6000000</v>
      </c>
      <c r="C2437" s="10" t="n">
        <v>8828771</v>
      </c>
    </row>
    <row r="2438" customFormat="false" ht="16" hidden="false" customHeight="false" outlineLevel="0" collapsed="false">
      <c r="A2438" s="0" t="s">
        <v>16358</v>
      </c>
    </row>
    <row r="2439" customFormat="false" ht="16" hidden="false" customHeight="false" outlineLevel="0" collapsed="false">
      <c r="A2439" s="0" t="s">
        <v>16359</v>
      </c>
      <c r="B2439" s="10" t="n">
        <v>238632</v>
      </c>
    </row>
    <row r="2440" customFormat="false" ht="16" hidden="false" customHeight="false" outlineLevel="0" collapsed="false">
      <c r="A2440" s="0" t="s">
        <v>14930</v>
      </c>
      <c r="B2440" s="10" t="n">
        <v>160000</v>
      </c>
      <c r="C2440" s="10" t="n">
        <v>155984</v>
      </c>
    </row>
    <row r="2441" customFormat="false" ht="16" hidden="false" customHeight="false" outlineLevel="0" collapsed="false">
      <c r="A2441" s="0" t="s">
        <v>11618</v>
      </c>
      <c r="B2441" s="10" t="n">
        <v>15000000</v>
      </c>
      <c r="C2441" s="10" t="n">
        <v>2434652</v>
      </c>
    </row>
    <row r="2442" customFormat="false" ht="16" hidden="false" customHeight="false" outlineLevel="0" collapsed="false">
      <c r="A2442" s="0" t="s">
        <v>16360</v>
      </c>
      <c r="B2442" s="10" t="n">
        <v>705504</v>
      </c>
    </row>
    <row r="2443" customFormat="false" ht="16" hidden="false" customHeight="false" outlineLevel="0" collapsed="false">
      <c r="A2443" s="0" t="s">
        <v>16361</v>
      </c>
      <c r="B2443" s="10" t="n">
        <v>101543</v>
      </c>
    </row>
    <row r="2444" customFormat="false" ht="16" hidden="false" customHeight="false" outlineLevel="0" collapsed="false">
      <c r="A2444" s="0" t="s">
        <v>6396</v>
      </c>
      <c r="B2444" s="10" t="n">
        <v>40000000</v>
      </c>
      <c r="C2444" s="10" t="n">
        <v>33035397</v>
      </c>
    </row>
    <row r="2445" customFormat="false" ht="16" hidden="false" customHeight="false" outlineLevel="0" collapsed="false">
      <c r="A2445" s="0" t="s">
        <v>16362</v>
      </c>
      <c r="B2445" s="10" t="n">
        <v>406943</v>
      </c>
    </row>
    <row r="2446" customFormat="false" ht="16" hidden="false" customHeight="false" outlineLevel="0" collapsed="false">
      <c r="A2446" s="0" t="s">
        <v>11872</v>
      </c>
      <c r="B2446" s="10" t="n">
        <v>500000</v>
      </c>
      <c r="C2446" s="10" t="n">
        <v>48430</v>
      </c>
    </row>
    <row r="2447" customFormat="false" ht="16" hidden="false" customHeight="false" outlineLevel="0" collapsed="false">
      <c r="A2447" s="0" t="s">
        <v>16363</v>
      </c>
    </row>
    <row r="2448" customFormat="false" ht="16" hidden="false" customHeight="false" outlineLevel="0" collapsed="false">
      <c r="A2448" s="0" t="s">
        <v>7624</v>
      </c>
      <c r="B2448" s="10" t="n">
        <v>175000000</v>
      </c>
      <c r="C2448" s="10" t="n">
        <v>38362475</v>
      </c>
    </row>
    <row r="2449" customFormat="false" ht="16" hidden="false" customHeight="false" outlineLevel="0" collapsed="false">
      <c r="A2449" s="0" t="s">
        <v>6911</v>
      </c>
      <c r="B2449" s="10" t="n">
        <v>75000000</v>
      </c>
      <c r="C2449" s="10" t="n">
        <v>38518613</v>
      </c>
    </row>
    <row r="2450" customFormat="false" ht="16" hidden="false" customHeight="false" outlineLevel="0" collapsed="false">
      <c r="A2450" s="0" t="s">
        <v>11516</v>
      </c>
      <c r="B2450" s="10" t="n">
        <v>7000000</v>
      </c>
      <c r="C2450" s="10" t="n">
        <v>7455447</v>
      </c>
    </row>
    <row r="2451" customFormat="false" ht="16" hidden="false" customHeight="false" outlineLevel="0" collapsed="false">
      <c r="A2451" s="0" t="s">
        <v>16364</v>
      </c>
      <c r="B2451" s="10" t="n">
        <v>5000000</v>
      </c>
    </row>
    <row r="2452" customFormat="false" ht="16" hidden="false" customHeight="false" outlineLevel="0" collapsed="false">
      <c r="A2452" s="0" t="s">
        <v>16365</v>
      </c>
      <c r="C2452" s="0" t="s">
        <v>15980</v>
      </c>
    </row>
    <row r="2453" customFormat="false" ht="16" hidden="false" customHeight="false" outlineLevel="0" collapsed="false">
      <c r="A2453" s="0" t="s">
        <v>16366</v>
      </c>
      <c r="B2453" s="10" t="n">
        <v>200000</v>
      </c>
    </row>
    <row r="2454" customFormat="false" ht="16" hidden="false" customHeight="false" outlineLevel="0" collapsed="false">
      <c r="A2454" s="0" t="s">
        <v>16367</v>
      </c>
      <c r="B2454" s="10" t="n">
        <v>24489</v>
      </c>
    </row>
    <row r="2455" customFormat="false" ht="16" hidden="false" customHeight="false" outlineLevel="0" collapsed="false">
      <c r="A2455" s="0" t="s">
        <v>16368</v>
      </c>
      <c r="B2455" s="10" t="n">
        <v>46505</v>
      </c>
    </row>
    <row r="2456" customFormat="false" ht="16" hidden="false" customHeight="false" outlineLevel="0" collapsed="false">
      <c r="A2456" s="0" t="s">
        <v>16369</v>
      </c>
      <c r="B2456" s="10" t="n">
        <v>10068</v>
      </c>
    </row>
    <row r="2457" customFormat="false" ht="16" hidden="false" customHeight="false" outlineLevel="0" collapsed="false">
      <c r="A2457" s="0" t="s">
        <v>16370</v>
      </c>
    </row>
    <row r="2458" customFormat="false" ht="16" hidden="false" customHeight="false" outlineLevel="0" collapsed="false">
      <c r="A2458" s="0" t="s">
        <v>16371</v>
      </c>
      <c r="B2458" s="10" t="n">
        <v>1008098</v>
      </c>
    </row>
    <row r="2459" customFormat="false" ht="16" hidden="false" customHeight="false" outlineLevel="0" collapsed="false">
      <c r="A2459" s="0" t="s">
        <v>16372</v>
      </c>
    </row>
    <row r="2460" customFormat="false" ht="16" hidden="false" customHeight="false" outlineLevel="0" collapsed="false">
      <c r="A2460" s="0" t="s">
        <v>8267</v>
      </c>
      <c r="B2460" s="10" t="n">
        <v>155000000</v>
      </c>
      <c r="C2460" s="10" t="n">
        <v>89760956</v>
      </c>
    </row>
    <row r="2461" customFormat="false" ht="16" hidden="false" customHeight="false" outlineLevel="0" collapsed="false">
      <c r="A2461" s="0" t="s">
        <v>16373</v>
      </c>
      <c r="B2461" s="10" t="n">
        <v>10822</v>
      </c>
    </row>
    <row r="2462" customFormat="false" ht="16" hidden="false" customHeight="false" outlineLevel="0" collapsed="false">
      <c r="A2462" s="0" t="s">
        <v>16374</v>
      </c>
      <c r="B2462" s="10" t="n">
        <v>304137</v>
      </c>
    </row>
    <row r="2463" customFormat="false" ht="16" hidden="false" customHeight="false" outlineLevel="0" collapsed="false">
      <c r="A2463" s="0" t="s">
        <v>6230</v>
      </c>
      <c r="B2463" s="10" t="n">
        <v>120000000</v>
      </c>
      <c r="C2463" s="10" t="n">
        <v>30212620</v>
      </c>
    </row>
    <row r="2464" customFormat="false" ht="16" hidden="false" customHeight="false" outlineLevel="0" collapsed="false">
      <c r="A2464" s="0" t="s">
        <v>16375</v>
      </c>
      <c r="B2464" s="10" t="n">
        <v>2500000</v>
      </c>
    </row>
    <row r="2465" customFormat="false" ht="16" hidden="false" customHeight="false" outlineLevel="0" collapsed="false">
      <c r="A2465" s="0" t="s">
        <v>16376</v>
      </c>
      <c r="B2465" s="10" t="n">
        <v>21666</v>
      </c>
    </row>
    <row r="2466" customFormat="false" ht="16" hidden="false" customHeight="false" outlineLevel="0" collapsed="false">
      <c r="A2466" s="0" t="s">
        <v>16377</v>
      </c>
    </row>
    <row r="2467" customFormat="false" ht="16" hidden="false" customHeight="false" outlineLevel="0" collapsed="false">
      <c r="A2467" s="0" t="s">
        <v>11671</v>
      </c>
      <c r="B2467" s="10" t="n">
        <v>500000</v>
      </c>
      <c r="C2467" s="10" t="n">
        <v>158233</v>
      </c>
    </row>
    <row r="2468" customFormat="false" ht="16" hidden="false" customHeight="false" outlineLevel="0" collapsed="false">
      <c r="A2468" s="0" t="s">
        <v>7330</v>
      </c>
      <c r="B2468" s="10" t="n">
        <v>105000000</v>
      </c>
      <c r="C2468" s="10" t="n">
        <v>144840419</v>
      </c>
    </row>
    <row r="2469" customFormat="false" ht="16" hidden="false" customHeight="false" outlineLevel="0" collapsed="false">
      <c r="A2469" s="0" t="s">
        <v>16378</v>
      </c>
      <c r="C2469" s="0" t="s">
        <v>15678</v>
      </c>
    </row>
    <row r="2470" customFormat="false" ht="16" hidden="false" customHeight="false" outlineLevel="0" collapsed="false">
      <c r="A2470" s="0" t="s">
        <v>16379</v>
      </c>
      <c r="B2470" s="10" t="n">
        <v>6188</v>
      </c>
    </row>
    <row r="2471" customFormat="false" ht="16" hidden="false" customHeight="false" outlineLevel="0" collapsed="false">
      <c r="A2471" s="0" t="s">
        <v>16380</v>
      </c>
      <c r="B2471" s="10" t="n">
        <v>213525</v>
      </c>
    </row>
    <row r="2472" customFormat="false" ht="16" hidden="false" customHeight="false" outlineLevel="0" collapsed="false">
      <c r="A2472" s="0" t="s">
        <v>12512</v>
      </c>
      <c r="B2472" s="10" t="n">
        <v>35000000</v>
      </c>
      <c r="C2472" s="10" t="n">
        <v>13414714</v>
      </c>
    </row>
    <row r="2473" customFormat="false" ht="16" hidden="false" customHeight="false" outlineLevel="0" collapsed="false">
      <c r="A2473" s="0" t="s">
        <v>3060</v>
      </c>
      <c r="B2473" s="10" t="n">
        <v>7500000</v>
      </c>
      <c r="C2473" s="10" t="n">
        <v>12746</v>
      </c>
    </row>
    <row r="2474" customFormat="false" ht="16" hidden="false" customHeight="false" outlineLevel="0" collapsed="false">
      <c r="A2474" s="0" t="s">
        <v>16381</v>
      </c>
    </row>
    <row r="2475" customFormat="false" ht="16" hidden="false" customHeight="false" outlineLevel="0" collapsed="false">
      <c r="A2475" s="0" t="s">
        <v>6953</v>
      </c>
      <c r="B2475" s="10" t="n">
        <v>250000000</v>
      </c>
      <c r="C2475" s="10" t="n">
        <v>448139099</v>
      </c>
    </row>
    <row r="2476" customFormat="false" ht="16" hidden="false" customHeight="false" outlineLevel="0" collapsed="false">
      <c r="A2476" s="0" t="s">
        <v>16382</v>
      </c>
    </row>
    <row r="2477" customFormat="false" ht="16" hidden="false" customHeight="false" outlineLevel="0" collapsed="false">
      <c r="A2477" s="0" t="s">
        <v>743</v>
      </c>
      <c r="B2477" s="10" t="n">
        <v>3000000</v>
      </c>
      <c r="C2477" s="10" t="n">
        <v>2968</v>
      </c>
    </row>
    <row r="2478" customFormat="false" ht="16" hidden="false" customHeight="false" outlineLevel="0" collapsed="false">
      <c r="A2478" s="0" t="s">
        <v>16383</v>
      </c>
      <c r="B2478" s="10" t="n">
        <v>70931</v>
      </c>
    </row>
    <row r="2479" customFormat="false" ht="16" hidden="false" customHeight="false" outlineLevel="0" collapsed="false">
      <c r="A2479" s="0" t="s">
        <v>16384</v>
      </c>
      <c r="B2479" s="10" t="n">
        <v>8426</v>
      </c>
    </row>
    <row r="2480" customFormat="false" ht="16" hidden="false" customHeight="false" outlineLevel="0" collapsed="false">
      <c r="A2480" s="0" t="s">
        <v>7235</v>
      </c>
      <c r="B2480" s="10" t="n">
        <v>195000000</v>
      </c>
      <c r="C2480" s="10" t="n">
        <v>65187603</v>
      </c>
    </row>
    <row r="2481" customFormat="false" ht="16" hidden="false" customHeight="false" outlineLevel="0" collapsed="false">
      <c r="A2481" s="0" t="s">
        <v>11405</v>
      </c>
      <c r="B2481" s="10" t="n">
        <v>11000000</v>
      </c>
      <c r="C2481" s="10" t="n">
        <v>3074838</v>
      </c>
    </row>
    <row r="2482" customFormat="false" ht="16" hidden="false" customHeight="false" outlineLevel="0" collapsed="false">
      <c r="A2482" s="0" t="s">
        <v>16385</v>
      </c>
      <c r="B2482" s="10" t="n">
        <v>189506</v>
      </c>
    </row>
    <row r="2483" customFormat="false" ht="16" hidden="false" customHeight="false" outlineLevel="0" collapsed="false">
      <c r="A2483" s="0" t="s">
        <v>14472</v>
      </c>
      <c r="B2483" s="10" t="n">
        <v>28000000</v>
      </c>
      <c r="C2483" s="10" t="n">
        <v>15425870</v>
      </c>
    </row>
    <row r="2484" customFormat="false" ht="16" hidden="false" customHeight="false" outlineLevel="0" collapsed="false">
      <c r="A2484" s="0" t="s">
        <v>8927</v>
      </c>
      <c r="B2484" s="10" t="n">
        <v>110000000</v>
      </c>
      <c r="C2484" s="10" t="n">
        <v>100014699</v>
      </c>
    </row>
    <row r="2485" customFormat="false" ht="16" hidden="false" customHeight="false" outlineLevel="0" collapsed="false">
      <c r="A2485" s="0" t="s">
        <v>14049</v>
      </c>
      <c r="B2485" s="10" t="n">
        <v>53000000</v>
      </c>
      <c r="C2485" s="10" t="n">
        <v>62575678</v>
      </c>
    </row>
    <row r="2486" customFormat="false" ht="16" hidden="false" customHeight="false" outlineLevel="0" collapsed="false">
      <c r="A2486" s="0" t="s">
        <v>16386</v>
      </c>
      <c r="B2486" s="10" t="n">
        <v>4000000</v>
      </c>
    </row>
    <row r="2487" customFormat="false" ht="16" hidden="false" customHeight="false" outlineLevel="0" collapsed="false">
      <c r="A2487" s="0" t="s">
        <v>16387</v>
      </c>
      <c r="B2487" s="10" t="n">
        <v>83894</v>
      </c>
    </row>
    <row r="2488" customFormat="false" ht="16" hidden="false" customHeight="false" outlineLevel="0" collapsed="false">
      <c r="A2488" s="0" t="s">
        <v>16388</v>
      </c>
      <c r="B2488" s="10" t="n">
        <v>408719</v>
      </c>
    </row>
    <row r="2489" customFormat="false" ht="16" hidden="false" customHeight="false" outlineLevel="0" collapsed="false">
      <c r="A2489" s="0" t="s">
        <v>16389</v>
      </c>
      <c r="B2489" s="10" t="n">
        <v>106662</v>
      </c>
    </row>
    <row r="2490" customFormat="false" ht="16" hidden="false" customHeight="false" outlineLevel="0" collapsed="false">
      <c r="A2490" s="0" t="s">
        <v>11767</v>
      </c>
      <c r="B2490" s="10" t="n">
        <v>7000000</v>
      </c>
      <c r="C2490" s="10" t="n">
        <v>453079</v>
      </c>
    </row>
    <row r="2491" customFormat="false" ht="16" hidden="false" customHeight="false" outlineLevel="0" collapsed="false">
      <c r="A2491" s="0" t="s">
        <v>16390</v>
      </c>
    </row>
    <row r="2492" customFormat="false" ht="16" hidden="false" customHeight="false" outlineLevel="0" collapsed="false">
      <c r="A2492" s="0" t="s">
        <v>16391</v>
      </c>
    </row>
    <row r="2493" customFormat="false" ht="16" hidden="false" customHeight="false" outlineLevel="0" collapsed="false">
      <c r="A2493" s="0" t="s">
        <v>16392</v>
      </c>
      <c r="B2493" s="10" t="n">
        <v>160000000</v>
      </c>
    </row>
    <row r="2494" customFormat="false" ht="16" hidden="false" customHeight="false" outlineLevel="0" collapsed="false">
      <c r="A2494" s="0" t="s">
        <v>16393</v>
      </c>
    </row>
    <row r="2495" customFormat="false" ht="16" hidden="false" customHeight="false" outlineLevel="0" collapsed="false">
      <c r="A2495" s="0" t="s">
        <v>16394</v>
      </c>
    </row>
    <row r="2496" customFormat="false" ht="16" hidden="false" customHeight="false" outlineLevel="0" collapsed="false">
      <c r="A2496" s="0" t="s">
        <v>16395</v>
      </c>
      <c r="B2496" s="10" t="n">
        <v>102057</v>
      </c>
    </row>
    <row r="2497" customFormat="false" ht="16" hidden="false" customHeight="false" outlineLevel="0" collapsed="false">
      <c r="A2497" s="0" t="s">
        <v>16396</v>
      </c>
      <c r="B2497" s="10" t="n">
        <v>5958</v>
      </c>
    </row>
    <row r="2498" customFormat="false" ht="16" hidden="false" customHeight="false" outlineLevel="0" collapsed="false">
      <c r="A2498" s="0" t="s">
        <v>16397</v>
      </c>
    </row>
    <row r="2499" customFormat="false" ht="16" hidden="false" customHeight="false" outlineLevel="0" collapsed="false">
      <c r="A2499" s="0" t="s">
        <v>1998</v>
      </c>
      <c r="B2499" s="10" t="n">
        <v>6000000</v>
      </c>
      <c r="C2499" s="10" t="n">
        <v>83861</v>
      </c>
    </row>
    <row r="2500" customFormat="false" ht="16" hidden="false" customHeight="false" outlineLevel="0" collapsed="false">
      <c r="A2500" s="0" t="s">
        <v>3189</v>
      </c>
      <c r="B2500" s="10" t="n">
        <v>10000000</v>
      </c>
      <c r="C2500" s="10" t="n">
        <v>2560</v>
      </c>
    </row>
    <row r="2501" customFormat="false" ht="16" hidden="false" customHeight="false" outlineLevel="0" collapsed="false">
      <c r="A2501" s="0" t="s">
        <v>16398</v>
      </c>
    </row>
    <row r="2502" customFormat="false" ht="16" hidden="false" customHeight="false" outlineLevel="0" collapsed="false">
      <c r="A2502" s="0" t="s">
        <v>16399</v>
      </c>
      <c r="B2502" s="10" t="n">
        <v>30538669</v>
      </c>
    </row>
    <row r="2503" customFormat="false" ht="16" hidden="false" customHeight="false" outlineLevel="0" collapsed="false">
      <c r="A2503" s="0" t="s">
        <v>16400</v>
      </c>
      <c r="B2503" s="10" t="n">
        <v>371352</v>
      </c>
    </row>
    <row r="2504" customFormat="false" ht="16" hidden="false" customHeight="false" outlineLevel="0" collapsed="false">
      <c r="A2504" s="0" t="s">
        <v>16401</v>
      </c>
      <c r="B2504" s="10" t="n">
        <v>353468</v>
      </c>
    </row>
    <row r="2505" customFormat="false" ht="16" hidden="false" customHeight="false" outlineLevel="0" collapsed="false">
      <c r="A2505" s="0" t="s">
        <v>16402</v>
      </c>
    </row>
    <row r="2506" customFormat="false" ht="16" hidden="false" customHeight="false" outlineLevel="0" collapsed="false">
      <c r="A2506" s="0" t="s">
        <v>7119</v>
      </c>
      <c r="B2506" s="10" t="n">
        <v>350000</v>
      </c>
      <c r="C2506" s="10" t="n">
        <v>28449</v>
      </c>
    </row>
    <row r="2507" customFormat="false" ht="16" hidden="false" customHeight="false" outlineLevel="0" collapsed="false">
      <c r="A2507" s="0" t="s">
        <v>12577</v>
      </c>
      <c r="B2507" s="10" t="n">
        <v>102000000</v>
      </c>
      <c r="C2507" s="10" t="n">
        <v>27108272</v>
      </c>
    </row>
    <row r="2508" customFormat="false" ht="16" hidden="false" customHeight="false" outlineLevel="0" collapsed="false">
      <c r="A2508" s="0" t="s">
        <v>13550</v>
      </c>
      <c r="B2508" s="10" t="n">
        <v>19800000</v>
      </c>
      <c r="C2508" s="10" t="n">
        <v>34290142</v>
      </c>
    </row>
    <row r="2509" customFormat="false" ht="16" hidden="false" customHeight="false" outlineLevel="0" collapsed="false">
      <c r="A2509" s="0" t="s">
        <v>11587</v>
      </c>
      <c r="B2509" s="10" t="n">
        <v>7200000</v>
      </c>
      <c r="C2509" s="10" t="n">
        <v>1094798</v>
      </c>
    </row>
    <row r="2510" customFormat="false" ht="16" hidden="false" customHeight="false" outlineLevel="0" collapsed="false">
      <c r="A2510" s="0" t="s">
        <v>16403</v>
      </c>
    </row>
    <row r="2511" customFormat="false" ht="16" hidden="false" customHeight="false" outlineLevel="0" collapsed="false">
      <c r="A2511" s="0" t="s">
        <v>16404</v>
      </c>
    </row>
    <row r="2512" customFormat="false" ht="16" hidden="false" customHeight="false" outlineLevel="0" collapsed="false">
      <c r="A2512" s="0" t="s">
        <v>16405</v>
      </c>
      <c r="B2512" s="10" t="n">
        <v>756452</v>
      </c>
    </row>
    <row r="2513" customFormat="false" ht="16" hidden="false" customHeight="false" outlineLevel="0" collapsed="false">
      <c r="A2513" s="0" t="s">
        <v>16406</v>
      </c>
      <c r="B2513" s="10" t="n">
        <v>10501</v>
      </c>
    </row>
    <row r="2514" customFormat="false" ht="16" hidden="false" customHeight="false" outlineLevel="0" collapsed="false">
      <c r="A2514" s="0" t="s">
        <v>16407</v>
      </c>
      <c r="B2514" s="10" t="n">
        <v>262511</v>
      </c>
    </row>
    <row r="2515" customFormat="false" ht="16" hidden="false" customHeight="false" outlineLevel="0" collapsed="false">
      <c r="A2515" s="0" t="s">
        <v>16408</v>
      </c>
    </row>
    <row r="2516" customFormat="false" ht="16" hidden="false" customHeight="false" outlineLevel="0" collapsed="false">
      <c r="A2516" s="0" t="s">
        <v>8511</v>
      </c>
      <c r="B2516" s="10" t="n">
        <v>28000000</v>
      </c>
      <c r="C2516" s="10" t="n">
        <v>10907291</v>
      </c>
    </row>
    <row r="2517" customFormat="false" ht="16" hidden="false" customHeight="false" outlineLevel="0" collapsed="false">
      <c r="A2517" s="0" t="s">
        <v>7309</v>
      </c>
      <c r="B2517" s="10" t="n">
        <v>60000000</v>
      </c>
      <c r="C2517" s="10" t="n">
        <v>102118</v>
      </c>
    </row>
    <row r="2518" customFormat="false" ht="16" hidden="false" customHeight="false" outlineLevel="0" collapsed="false">
      <c r="A2518" s="0" t="s">
        <v>6045</v>
      </c>
      <c r="B2518" s="10" t="n">
        <v>160000000</v>
      </c>
      <c r="C2518" s="10" t="n">
        <v>292576195</v>
      </c>
    </row>
    <row r="2519" customFormat="false" ht="16" hidden="false" customHeight="false" outlineLevel="0" collapsed="false">
      <c r="A2519" s="0" t="s">
        <v>6033</v>
      </c>
      <c r="B2519" s="10" t="n">
        <v>80000000</v>
      </c>
      <c r="C2519" s="10" t="n">
        <v>162001186</v>
      </c>
    </row>
    <row r="2520" customFormat="false" ht="16" hidden="false" customHeight="false" outlineLevel="0" collapsed="false">
      <c r="A2520" s="0" t="s">
        <v>16409</v>
      </c>
      <c r="B2520" s="10" t="n">
        <v>1578996</v>
      </c>
    </row>
    <row r="2521" customFormat="false" ht="16" hidden="false" customHeight="false" outlineLevel="0" collapsed="false">
      <c r="A2521" s="0" t="s">
        <v>16410</v>
      </c>
      <c r="B2521" s="0" t="s">
        <v>16411</v>
      </c>
    </row>
    <row r="2522" customFormat="false" ht="16" hidden="false" customHeight="false" outlineLevel="0" collapsed="false">
      <c r="A2522" s="0" t="s">
        <v>3375</v>
      </c>
      <c r="B2522" s="10" t="n">
        <v>25000000</v>
      </c>
      <c r="C2522" s="10" t="n">
        <v>4756</v>
      </c>
    </row>
    <row r="2523" customFormat="false" ht="16" hidden="false" customHeight="false" outlineLevel="0" collapsed="false">
      <c r="A2523" s="0" t="s">
        <v>16412</v>
      </c>
      <c r="B2523" s="10" t="n">
        <v>10373</v>
      </c>
    </row>
    <row r="2524" customFormat="false" ht="16" hidden="false" customHeight="false" outlineLevel="0" collapsed="false">
      <c r="A2524" s="0" t="s">
        <v>16413</v>
      </c>
      <c r="C2524" s="0" t="s">
        <v>16414</v>
      </c>
    </row>
    <row r="2525" customFormat="false" ht="16" hidden="false" customHeight="false" outlineLevel="0" collapsed="false">
      <c r="A2525" s="0" t="s">
        <v>16415</v>
      </c>
      <c r="B2525" s="10" t="n">
        <v>150000</v>
      </c>
    </row>
    <row r="2526" customFormat="false" ht="16" hidden="false" customHeight="false" outlineLevel="0" collapsed="false">
      <c r="A2526" s="0" t="s">
        <v>11472</v>
      </c>
      <c r="B2526" s="10" t="n">
        <v>800000</v>
      </c>
      <c r="C2526" s="10" t="n">
        <v>166980</v>
      </c>
    </row>
    <row r="2527" customFormat="false" ht="16" hidden="false" customHeight="false" outlineLevel="0" collapsed="false">
      <c r="A2527" s="0" t="s">
        <v>16416</v>
      </c>
      <c r="B2527" s="10" t="n">
        <v>110248</v>
      </c>
    </row>
    <row r="2528" customFormat="false" ht="16" hidden="false" customHeight="false" outlineLevel="0" collapsed="false">
      <c r="A2528" s="0" t="s">
        <v>16417</v>
      </c>
      <c r="C2528" s="0" t="s">
        <v>16418</v>
      </c>
    </row>
    <row r="2529" customFormat="false" ht="16" hidden="false" customHeight="false" outlineLevel="0" collapsed="false">
      <c r="A2529" s="0" t="s">
        <v>16419</v>
      </c>
      <c r="B2529" s="10" t="n">
        <v>200000</v>
      </c>
    </row>
    <row r="2530" customFormat="false" ht="16" hidden="false" customHeight="false" outlineLevel="0" collapsed="false">
      <c r="A2530" s="0" t="s">
        <v>16420</v>
      </c>
    </row>
    <row r="2531" customFormat="false" ht="16" hidden="false" customHeight="false" outlineLevel="0" collapsed="false">
      <c r="A2531" s="0" t="s">
        <v>16421</v>
      </c>
    </row>
    <row r="2532" customFormat="false" ht="16" hidden="false" customHeight="false" outlineLevel="0" collapsed="false">
      <c r="A2532" s="0" t="s">
        <v>12856</v>
      </c>
      <c r="B2532" s="10" t="n">
        <v>2000000</v>
      </c>
      <c r="C2532" s="10" t="n">
        <v>5132442</v>
      </c>
    </row>
    <row r="2533" customFormat="false" ht="16" hidden="false" customHeight="false" outlineLevel="0" collapsed="false">
      <c r="A2533" s="0" t="s">
        <v>16422</v>
      </c>
    </row>
    <row r="2534" customFormat="false" ht="16" hidden="false" customHeight="false" outlineLevel="0" collapsed="false">
      <c r="A2534" s="0" t="s">
        <v>16423</v>
      </c>
    </row>
    <row r="2535" customFormat="false" ht="16" hidden="false" customHeight="false" outlineLevel="0" collapsed="false">
      <c r="A2535" s="0" t="s">
        <v>16424</v>
      </c>
    </row>
    <row r="2536" customFormat="false" ht="16" hidden="false" customHeight="false" outlineLevel="0" collapsed="false">
      <c r="A2536" s="0" t="s">
        <v>16425</v>
      </c>
      <c r="C2536" s="0" t="s">
        <v>16426</v>
      </c>
    </row>
    <row r="2537" customFormat="false" ht="16" hidden="false" customHeight="false" outlineLevel="0" collapsed="false">
      <c r="A2537" s="0" t="s">
        <v>16427</v>
      </c>
      <c r="B2537" s="10" t="n">
        <v>31831</v>
      </c>
    </row>
    <row r="2538" customFormat="false" ht="16" hidden="false" customHeight="false" outlineLevel="0" collapsed="false">
      <c r="A2538" s="0" t="s">
        <v>6333</v>
      </c>
      <c r="B2538" s="10" t="n">
        <v>50200000</v>
      </c>
      <c r="C2538" s="10" t="n">
        <v>62495645</v>
      </c>
    </row>
    <row r="2539" customFormat="false" ht="16" hidden="false" customHeight="false" outlineLevel="0" collapsed="false">
      <c r="A2539" s="0" t="s">
        <v>5730</v>
      </c>
      <c r="B2539" s="10" t="n">
        <v>13000000</v>
      </c>
      <c r="C2539" s="10" t="n">
        <v>51733921</v>
      </c>
    </row>
    <row r="2540" customFormat="false" ht="16" hidden="false" customHeight="false" outlineLevel="0" collapsed="false">
      <c r="A2540" s="0" t="s">
        <v>16428</v>
      </c>
      <c r="B2540" s="10" t="n">
        <v>869838</v>
      </c>
    </row>
    <row r="2541" customFormat="false" ht="16" hidden="false" customHeight="false" outlineLevel="0" collapsed="false">
      <c r="A2541" s="0" t="s">
        <v>6068</v>
      </c>
      <c r="B2541" s="10" t="n">
        <v>100000000</v>
      </c>
      <c r="C2541" s="10" t="n">
        <v>119219978</v>
      </c>
    </row>
    <row r="2542" customFormat="false" ht="16" hidden="false" customHeight="false" outlineLevel="0" collapsed="false">
      <c r="A2542" s="0" t="s">
        <v>16429</v>
      </c>
    </row>
    <row r="2543" customFormat="false" ht="16" hidden="false" customHeight="false" outlineLevel="0" collapsed="false">
      <c r="A2543" s="0" t="s">
        <v>8711</v>
      </c>
      <c r="B2543" s="10" t="n">
        <v>175000000</v>
      </c>
      <c r="C2543" s="10" t="n">
        <v>325100054</v>
      </c>
    </row>
    <row r="2544" customFormat="false" ht="16" hidden="false" customHeight="false" outlineLevel="0" collapsed="false">
      <c r="A2544" s="0" t="s">
        <v>6965</v>
      </c>
      <c r="B2544" s="10" t="n">
        <v>125000000</v>
      </c>
      <c r="C2544" s="10" t="n">
        <v>58877969</v>
      </c>
    </row>
    <row r="2545" customFormat="false" ht="16" hidden="false" customHeight="false" outlineLevel="0" collapsed="false">
      <c r="A2545" s="0" t="s">
        <v>16430</v>
      </c>
      <c r="B2545" s="10" t="n">
        <v>15120</v>
      </c>
    </row>
    <row r="2546" customFormat="false" ht="16" hidden="false" customHeight="false" outlineLevel="0" collapsed="false">
      <c r="A2546" s="0" t="s">
        <v>16431</v>
      </c>
      <c r="B2546" s="10" t="n">
        <v>205675</v>
      </c>
    </row>
    <row r="2547" customFormat="false" ht="16" hidden="false" customHeight="false" outlineLevel="0" collapsed="false">
      <c r="A2547" s="0" t="s">
        <v>16432</v>
      </c>
    </row>
    <row r="2548" customFormat="false" ht="16" hidden="false" customHeight="false" outlineLevel="0" collapsed="false">
      <c r="A2548" s="0" t="s">
        <v>12714</v>
      </c>
      <c r="B2548" s="10" t="n">
        <v>15000000</v>
      </c>
      <c r="C2548" s="10" t="n">
        <v>3301046</v>
      </c>
    </row>
    <row r="2549" customFormat="false" ht="16" hidden="false" customHeight="false" outlineLevel="0" collapsed="false">
      <c r="A2549" s="0" t="s">
        <v>3112</v>
      </c>
      <c r="B2549" s="10" t="n">
        <v>50000000</v>
      </c>
      <c r="C2549" s="10" t="n">
        <v>75624550</v>
      </c>
    </row>
    <row r="2550" customFormat="false" ht="16" hidden="false" customHeight="false" outlineLevel="0" collapsed="false">
      <c r="A2550" s="0" t="s">
        <v>8763</v>
      </c>
      <c r="B2550" s="10" t="n">
        <v>10000000</v>
      </c>
      <c r="C2550" s="10" t="n">
        <v>29703843</v>
      </c>
    </row>
    <row r="2551" customFormat="false" ht="16" hidden="false" customHeight="false" outlineLevel="0" collapsed="false">
      <c r="A2551" s="0" t="s">
        <v>16433</v>
      </c>
      <c r="B2551" s="10" t="n">
        <v>1553826</v>
      </c>
    </row>
    <row r="2552" customFormat="false" ht="16" hidden="false" customHeight="false" outlineLevel="0" collapsed="false">
      <c r="A2552" s="0" t="s">
        <v>8444</v>
      </c>
      <c r="B2552" s="10" t="n">
        <v>100000000</v>
      </c>
      <c r="C2552" s="10" t="n">
        <v>25020758</v>
      </c>
    </row>
    <row r="2553" customFormat="false" ht="16" hidden="false" customHeight="false" outlineLevel="0" collapsed="false">
      <c r="A2553" s="0" t="s">
        <v>16434</v>
      </c>
      <c r="B2553" s="10" t="n">
        <v>549632</v>
      </c>
    </row>
    <row r="2554" customFormat="false" ht="16" hidden="false" customHeight="false" outlineLevel="0" collapsed="false">
      <c r="A2554" s="0" t="s">
        <v>16435</v>
      </c>
      <c r="B2554" s="10" t="n">
        <v>150000</v>
      </c>
    </row>
    <row r="2555" customFormat="false" ht="16" hidden="false" customHeight="false" outlineLevel="0" collapsed="false">
      <c r="A2555" s="0" t="s">
        <v>16436</v>
      </c>
      <c r="B2555" s="10" t="n">
        <v>112036</v>
      </c>
    </row>
    <row r="2556" customFormat="false" ht="16" hidden="false" customHeight="false" outlineLevel="0" collapsed="false">
      <c r="A2556" s="0" t="s">
        <v>5944</v>
      </c>
      <c r="B2556" s="10" t="n">
        <v>20000000</v>
      </c>
      <c r="C2556" s="10" t="n">
        <v>60095852</v>
      </c>
    </row>
    <row r="2557" customFormat="false" ht="16" hidden="false" customHeight="false" outlineLevel="0" collapsed="false">
      <c r="A2557" s="0" t="s">
        <v>16437</v>
      </c>
      <c r="B2557" s="10" t="n">
        <v>5126</v>
      </c>
    </row>
    <row r="2558" customFormat="false" ht="16" hidden="false" customHeight="false" outlineLevel="0" collapsed="false">
      <c r="A2558" s="0" t="s">
        <v>6817</v>
      </c>
      <c r="B2558" s="10" t="n">
        <v>78000000</v>
      </c>
      <c r="C2558" s="10" t="n">
        <v>408010692</v>
      </c>
    </row>
    <row r="2559" customFormat="false" ht="16" hidden="false" customHeight="false" outlineLevel="0" collapsed="false">
      <c r="A2559" s="0" t="s">
        <v>13879</v>
      </c>
      <c r="B2559" s="10" t="n">
        <v>150000000</v>
      </c>
      <c r="C2559" s="10" t="n">
        <v>153636354</v>
      </c>
    </row>
    <row r="2560" customFormat="false" ht="16" hidden="false" customHeight="false" outlineLevel="0" collapsed="false">
      <c r="A2560" s="0" t="s">
        <v>2832</v>
      </c>
      <c r="B2560" s="10" t="n">
        <v>50000000</v>
      </c>
      <c r="C2560" s="10" t="n">
        <v>33644788</v>
      </c>
    </row>
    <row r="2561" customFormat="false" ht="16" hidden="false" customHeight="false" outlineLevel="0" collapsed="false">
      <c r="A2561" s="0" t="s">
        <v>13047</v>
      </c>
      <c r="B2561" s="10" t="n">
        <v>46000000</v>
      </c>
      <c r="C2561" s="10" t="n">
        <v>61002302</v>
      </c>
    </row>
    <row r="2562" customFormat="false" ht="16" hidden="false" customHeight="false" outlineLevel="0" collapsed="false">
      <c r="A2562" s="0" t="s">
        <v>16438</v>
      </c>
      <c r="B2562" s="10" t="n">
        <v>164188</v>
      </c>
    </row>
    <row r="2563" customFormat="false" ht="16" hidden="false" customHeight="false" outlineLevel="0" collapsed="false">
      <c r="A2563" s="0" t="s">
        <v>16439</v>
      </c>
      <c r="B2563" s="10" t="n">
        <v>20183</v>
      </c>
    </row>
    <row r="2564" customFormat="false" ht="16" hidden="false" customHeight="false" outlineLevel="0" collapsed="false">
      <c r="A2564" s="0" t="s">
        <v>16440</v>
      </c>
      <c r="B2564" s="10" t="n">
        <v>632446</v>
      </c>
    </row>
    <row r="2565" customFormat="false" ht="16" hidden="false" customHeight="false" outlineLevel="0" collapsed="false">
      <c r="A2565" s="0" t="s">
        <v>16441</v>
      </c>
    </row>
    <row r="2566" customFormat="false" ht="16" hidden="false" customHeight="false" outlineLevel="0" collapsed="false">
      <c r="A2566" s="0" t="s">
        <v>16442</v>
      </c>
    </row>
    <row r="2567" customFormat="false" ht="16" hidden="false" customHeight="false" outlineLevel="0" collapsed="false">
      <c r="A2567" s="0" t="s">
        <v>16443</v>
      </c>
    </row>
    <row r="2568" customFormat="false" ht="16" hidden="false" customHeight="false" outlineLevel="0" collapsed="false">
      <c r="A2568" s="0" t="s">
        <v>3006</v>
      </c>
      <c r="B2568" s="10" t="n">
        <v>55000000</v>
      </c>
      <c r="C2568" s="10" t="n">
        <v>68224452</v>
      </c>
    </row>
    <row r="2569" customFormat="false" ht="16" hidden="false" customHeight="false" outlineLevel="0" collapsed="false">
      <c r="A2569" s="0" t="s">
        <v>16444</v>
      </c>
      <c r="B2569" s="10" t="n">
        <v>8000000</v>
      </c>
      <c r="C2569" s="10" t="n">
        <v>3669</v>
      </c>
    </row>
    <row r="2570" customFormat="false" ht="16" hidden="false" customHeight="false" outlineLevel="0" collapsed="false">
      <c r="A2570" s="0" t="s">
        <v>16445</v>
      </c>
      <c r="B2570" s="10" t="n">
        <v>35000000</v>
      </c>
    </row>
    <row r="2571" customFormat="false" ht="16" hidden="false" customHeight="false" outlineLevel="0" collapsed="false">
      <c r="A2571" s="0" t="s">
        <v>16446</v>
      </c>
      <c r="B2571" s="10" t="n">
        <v>5000000</v>
      </c>
    </row>
    <row r="2572" customFormat="false" ht="16" hidden="false" customHeight="false" outlineLevel="0" collapsed="false">
      <c r="A2572" s="0" t="s">
        <v>16447</v>
      </c>
      <c r="B2572" s="10" t="n">
        <v>178174</v>
      </c>
    </row>
    <row r="2573" customFormat="false" ht="16" hidden="false" customHeight="false" outlineLevel="0" collapsed="false">
      <c r="A2573" s="0" t="s">
        <v>7081</v>
      </c>
      <c r="B2573" s="10" t="n">
        <v>45000000</v>
      </c>
      <c r="C2573" s="10" t="n">
        <v>139854287</v>
      </c>
    </row>
    <row r="2574" customFormat="false" ht="16" hidden="false" customHeight="false" outlineLevel="0" collapsed="false">
      <c r="A2574" s="0" t="s">
        <v>13988</v>
      </c>
      <c r="B2574" s="10" t="n">
        <v>28000000</v>
      </c>
      <c r="C2574" s="10" t="n">
        <v>161197785</v>
      </c>
    </row>
    <row r="2575" customFormat="false" ht="16" hidden="false" customHeight="false" outlineLevel="0" collapsed="false">
      <c r="A2575" s="0" t="s">
        <v>16448</v>
      </c>
      <c r="B2575" s="10" t="n">
        <v>500000</v>
      </c>
    </row>
    <row r="2576" customFormat="false" ht="16" hidden="false" customHeight="false" outlineLevel="0" collapsed="false">
      <c r="A2576" s="0" t="s">
        <v>16449</v>
      </c>
      <c r="B2576" s="10" t="n">
        <v>116037</v>
      </c>
    </row>
    <row r="2577" customFormat="false" ht="16" hidden="false" customHeight="false" outlineLevel="0" collapsed="false">
      <c r="A2577" s="0" t="s">
        <v>6510</v>
      </c>
      <c r="B2577" s="10" t="n">
        <v>195000000</v>
      </c>
      <c r="C2577" s="10" t="n">
        <v>352390543</v>
      </c>
    </row>
    <row r="2578" customFormat="false" ht="16" hidden="false" customHeight="false" outlineLevel="0" collapsed="false">
      <c r="A2578" s="0" t="s">
        <v>11509</v>
      </c>
      <c r="B2578" s="10" t="n">
        <v>2000000</v>
      </c>
      <c r="C2578" s="10" t="n">
        <v>6531503</v>
      </c>
    </row>
    <row r="2579" customFormat="false" ht="16" hidden="false" customHeight="false" outlineLevel="0" collapsed="false">
      <c r="A2579" s="0" t="s">
        <v>16450</v>
      </c>
      <c r="C2579" s="0" t="s">
        <v>16451</v>
      </c>
    </row>
    <row r="2580" customFormat="false" ht="16" hidden="false" customHeight="false" outlineLevel="0" collapsed="false">
      <c r="A2580" s="0" t="s">
        <v>6303</v>
      </c>
      <c r="B2580" s="10" t="n">
        <v>30000000</v>
      </c>
      <c r="C2580" s="10" t="n">
        <v>63686397</v>
      </c>
    </row>
    <row r="2581" customFormat="false" ht="16" hidden="false" customHeight="false" outlineLevel="0" collapsed="false">
      <c r="A2581" s="0" t="s">
        <v>16452</v>
      </c>
    </row>
    <row r="2582" customFormat="false" ht="16" hidden="false" customHeight="false" outlineLevel="0" collapsed="false">
      <c r="A2582" s="0" t="s">
        <v>3085</v>
      </c>
      <c r="B2582" s="10" t="n">
        <v>135000000</v>
      </c>
      <c r="C2582" s="10" t="n">
        <v>64006466</v>
      </c>
    </row>
    <row r="2583" customFormat="false" ht="16" hidden="false" customHeight="false" outlineLevel="0" collapsed="false">
      <c r="A2583" s="0" t="s">
        <v>16453</v>
      </c>
    </row>
    <row r="2584" customFormat="false" ht="16" hidden="false" customHeight="false" outlineLevel="0" collapsed="false">
      <c r="A2584" s="0" t="s">
        <v>11912</v>
      </c>
      <c r="B2584" s="10" t="n">
        <v>7000000</v>
      </c>
      <c r="C2584" s="10" t="n">
        <v>382946</v>
      </c>
    </row>
    <row r="2585" customFormat="false" ht="16" hidden="false" customHeight="false" outlineLevel="0" collapsed="false">
      <c r="A2585" s="0" t="s">
        <v>16454</v>
      </c>
      <c r="C2585" s="0" t="s">
        <v>16184</v>
      </c>
    </row>
    <row r="2586" customFormat="false" ht="16" hidden="false" customHeight="false" outlineLevel="0" collapsed="false">
      <c r="A2586" s="0" t="s">
        <v>16455</v>
      </c>
      <c r="B2586" s="10" t="n">
        <v>18000000</v>
      </c>
    </row>
    <row r="2587" customFormat="false" ht="16" hidden="false" customHeight="false" outlineLevel="0" collapsed="false">
      <c r="A2587" s="0" t="s">
        <v>16456</v>
      </c>
    </row>
    <row r="2588" customFormat="false" ht="16" hidden="false" customHeight="false" outlineLevel="0" collapsed="false">
      <c r="A2588" s="0" t="s">
        <v>6236</v>
      </c>
      <c r="B2588" s="10" t="n">
        <v>38000000</v>
      </c>
      <c r="C2588" s="10" t="n">
        <v>171243005</v>
      </c>
    </row>
    <row r="2589" customFormat="false" ht="16" hidden="false" customHeight="false" outlineLevel="0" collapsed="false">
      <c r="A2589" s="0" t="s">
        <v>5998</v>
      </c>
      <c r="B2589" s="10" t="n">
        <v>4500000</v>
      </c>
      <c r="C2589" s="10" t="n">
        <v>103280</v>
      </c>
    </row>
    <row r="2590" customFormat="false" ht="16" hidden="false" customHeight="false" outlineLevel="0" collapsed="false">
      <c r="A2590" s="0" t="s">
        <v>16457</v>
      </c>
      <c r="B2590" s="10" t="n">
        <v>3094687</v>
      </c>
    </row>
    <row r="2591" customFormat="false" ht="16" hidden="false" customHeight="false" outlineLevel="0" collapsed="false">
      <c r="A2591" s="0" t="s">
        <v>16458</v>
      </c>
      <c r="B2591" s="10" t="n">
        <v>37721949</v>
      </c>
    </row>
    <row r="2592" customFormat="false" ht="16" hidden="false" customHeight="false" outlineLevel="0" collapsed="false">
      <c r="A2592" s="0" t="s">
        <v>16459</v>
      </c>
      <c r="C2592" s="0" t="s">
        <v>16460</v>
      </c>
    </row>
    <row r="2593" customFormat="false" ht="16" hidden="false" customHeight="false" outlineLevel="0" collapsed="false">
      <c r="A2593" s="0" t="s">
        <v>16461</v>
      </c>
      <c r="B2593" s="10" t="n">
        <v>21520719</v>
      </c>
    </row>
    <row r="2594" customFormat="false" ht="16" hidden="false" customHeight="false" outlineLevel="0" collapsed="false">
      <c r="A2594" s="0" t="s">
        <v>16462</v>
      </c>
      <c r="B2594" s="10" t="n">
        <v>3838</v>
      </c>
    </row>
    <row r="2595" customFormat="false" ht="16" hidden="false" customHeight="false" outlineLevel="0" collapsed="false">
      <c r="A2595" s="0" t="s">
        <v>16463</v>
      </c>
      <c r="B2595" s="10" t="n">
        <v>181591</v>
      </c>
    </row>
    <row r="2596" customFormat="false" ht="16" hidden="false" customHeight="false" outlineLevel="0" collapsed="false">
      <c r="A2596" s="0" t="s">
        <v>7336</v>
      </c>
      <c r="B2596" s="10" t="n">
        <v>190000000</v>
      </c>
      <c r="C2596" s="10" t="n">
        <v>228778661</v>
      </c>
    </row>
    <row r="2597" customFormat="false" ht="16" hidden="false" customHeight="false" outlineLevel="0" collapsed="false">
      <c r="A2597" s="0" t="s">
        <v>7635</v>
      </c>
      <c r="B2597" s="10" t="n">
        <v>25000000</v>
      </c>
      <c r="C2597" s="10" t="n">
        <v>134938200</v>
      </c>
    </row>
    <row r="2598" customFormat="false" ht="16" hidden="false" customHeight="false" outlineLevel="0" collapsed="false">
      <c r="A2598" s="0" t="s">
        <v>6893</v>
      </c>
      <c r="B2598" s="10" t="n">
        <v>225000000</v>
      </c>
      <c r="C2598" s="10" t="n">
        <v>179020854</v>
      </c>
    </row>
    <row r="2599" customFormat="false" ht="16" hidden="false" customHeight="false" outlineLevel="0" collapsed="false">
      <c r="A2599" s="0" t="s">
        <v>16464</v>
      </c>
    </row>
    <row r="2600" customFormat="false" ht="16" hidden="false" customHeight="false" outlineLevel="0" collapsed="false">
      <c r="A2600" s="0" t="s">
        <v>16465</v>
      </c>
    </row>
    <row r="2601" customFormat="false" ht="16" hidden="false" customHeight="false" outlineLevel="0" collapsed="false">
      <c r="A2601" s="0" t="s">
        <v>12167</v>
      </c>
      <c r="B2601" s="10" t="n">
        <v>94000000</v>
      </c>
      <c r="C2601" s="10" t="n">
        <v>9213</v>
      </c>
    </row>
    <row r="2602" customFormat="false" ht="16" hidden="false" customHeight="false" outlineLevel="0" collapsed="false">
      <c r="A2602" s="0" t="s">
        <v>11757</v>
      </c>
      <c r="B2602" s="10" t="n">
        <v>25000000</v>
      </c>
      <c r="C2602" s="10" t="n">
        <v>70662220</v>
      </c>
    </row>
    <row r="2603" customFormat="false" ht="16" hidden="false" customHeight="false" outlineLevel="0" collapsed="false">
      <c r="A2603" s="0" t="s">
        <v>12003</v>
      </c>
      <c r="B2603" s="10" t="n">
        <v>10000000</v>
      </c>
      <c r="C2603" s="10" t="n">
        <v>2331318</v>
      </c>
    </row>
    <row r="2604" customFormat="false" ht="16" hidden="false" customHeight="false" outlineLevel="0" collapsed="false">
      <c r="A2604" s="0" t="s">
        <v>11890</v>
      </c>
      <c r="B2604" s="10" t="n">
        <v>80000000</v>
      </c>
      <c r="C2604" s="10" t="n">
        <v>254464305</v>
      </c>
    </row>
    <row r="2605" customFormat="false" ht="16" hidden="false" customHeight="false" outlineLevel="0" collapsed="false">
      <c r="A2605" s="0" t="s">
        <v>2958</v>
      </c>
      <c r="B2605" s="10" t="n">
        <v>63000000</v>
      </c>
      <c r="C2605" s="10" t="n">
        <v>108085305</v>
      </c>
    </row>
    <row r="2606" customFormat="false" ht="16" hidden="false" customHeight="false" outlineLevel="0" collapsed="false">
      <c r="A2606" s="0" t="s">
        <v>16466</v>
      </c>
    </row>
    <row r="2607" customFormat="false" ht="16" hidden="false" customHeight="false" outlineLevel="0" collapsed="false">
      <c r="A2607" s="0" t="s">
        <v>6887</v>
      </c>
      <c r="B2607" s="10" t="n">
        <v>10000000</v>
      </c>
      <c r="C2607" s="10" t="n">
        <v>46412041</v>
      </c>
    </row>
    <row r="2608" customFormat="false" ht="16" hidden="false" customHeight="false" outlineLevel="0" collapsed="false">
      <c r="A2608" s="0" t="s">
        <v>9027</v>
      </c>
      <c r="B2608" s="10" t="n">
        <v>5000000</v>
      </c>
      <c r="C2608" s="10" t="n">
        <v>3606977</v>
      </c>
    </row>
    <row r="2609" customFormat="false" ht="16" hidden="false" customHeight="false" outlineLevel="0" collapsed="false">
      <c r="A2609" s="0" t="s">
        <v>16467</v>
      </c>
      <c r="B2609" s="10" t="n">
        <v>5500000</v>
      </c>
    </row>
    <row r="2610" customFormat="false" ht="16" hidden="false" customHeight="false" outlineLevel="0" collapsed="false">
      <c r="A2610" s="0" t="s">
        <v>16468</v>
      </c>
    </row>
    <row r="2611" customFormat="false" ht="16" hidden="false" customHeight="false" outlineLevel="0" collapsed="false">
      <c r="A2611" s="0" t="s">
        <v>16469</v>
      </c>
      <c r="B2611" s="10" t="n">
        <v>33443</v>
      </c>
    </row>
    <row r="2612" customFormat="false" ht="16" hidden="false" customHeight="false" outlineLevel="0" collapsed="false">
      <c r="A2612" s="0" t="s">
        <v>7441</v>
      </c>
      <c r="B2612" s="10" t="n">
        <v>35000000</v>
      </c>
      <c r="C2612" s="10" t="n">
        <v>7376027</v>
      </c>
    </row>
    <row r="2613" customFormat="false" ht="16" hidden="false" customHeight="false" outlineLevel="0" collapsed="false">
      <c r="A2613" s="0" t="s">
        <v>16470</v>
      </c>
      <c r="B2613" s="10" t="n">
        <v>150307</v>
      </c>
    </row>
    <row r="2614" customFormat="false" ht="16" hidden="false" customHeight="false" outlineLevel="0" collapsed="false">
      <c r="A2614" s="0" t="s">
        <v>16471</v>
      </c>
      <c r="C2614" s="0" t="s">
        <v>15650</v>
      </c>
    </row>
    <row r="2615" customFormat="false" ht="16" hidden="false" customHeight="false" outlineLevel="0" collapsed="false">
      <c r="A2615" s="0" t="s">
        <v>16472</v>
      </c>
    </row>
    <row r="2616" customFormat="false" ht="16" hidden="false" customHeight="false" outlineLevel="0" collapsed="false">
      <c r="A2616" s="0" t="s">
        <v>11447</v>
      </c>
      <c r="B2616" s="10" t="n">
        <v>1100000</v>
      </c>
      <c r="C2616" s="10" t="n">
        <v>23812</v>
      </c>
    </row>
    <row r="2617" customFormat="false" ht="16" hidden="false" customHeight="false" outlineLevel="0" collapsed="false">
      <c r="A2617" s="0" t="s">
        <v>2863</v>
      </c>
      <c r="B2617" s="10" t="n">
        <v>35000000</v>
      </c>
      <c r="C2617" s="10" t="n">
        <v>29197642</v>
      </c>
    </row>
    <row r="2618" customFormat="false" ht="16" hidden="false" customHeight="false" outlineLevel="0" collapsed="false">
      <c r="A2618" s="0" t="s">
        <v>12337</v>
      </c>
      <c r="B2618" s="10" t="n">
        <v>12000000</v>
      </c>
      <c r="C2618" s="10" t="n">
        <v>1187711</v>
      </c>
    </row>
    <row r="2619" customFormat="false" ht="16" hidden="false" customHeight="false" outlineLevel="0" collapsed="false">
      <c r="A2619" s="0" t="s">
        <v>16473</v>
      </c>
      <c r="B2619" s="10" t="n">
        <v>3163</v>
      </c>
    </row>
    <row r="2620" customFormat="false" ht="16" hidden="false" customHeight="false" outlineLevel="0" collapsed="false">
      <c r="A2620" s="0" t="s">
        <v>16474</v>
      </c>
    </row>
    <row r="2621" customFormat="false" ht="16" hidden="false" customHeight="false" outlineLevel="0" collapsed="false">
      <c r="A2621" s="0" t="s">
        <v>16475</v>
      </c>
      <c r="B2621" s="10" t="n">
        <v>454784</v>
      </c>
    </row>
    <row r="2622" customFormat="false" ht="16" hidden="false" customHeight="false" outlineLevel="0" collapsed="false">
      <c r="A2622" s="0" t="s">
        <v>7645</v>
      </c>
      <c r="B2622" s="10" t="n">
        <v>65000000</v>
      </c>
      <c r="C2622" s="10" t="n">
        <v>19075290</v>
      </c>
    </row>
    <row r="2623" customFormat="false" ht="16" hidden="false" customHeight="false" outlineLevel="0" collapsed="false">
      <c r="A2623" s="0" t="s">
        <v>16476</v>
      </c>
    </row>
    <row r="2624" customFormat="false" ht="16" hidden="false" customHeight="false" outlineLevel="0" collapsed="false">
      <c r="A2624" s="0" t="s">
        <v>16477</v>
      </c>
      <c r="B2624" s="10" t="n">
        <v>59654</v>
      </c>
    </row>
    <row r="2625" customFormat="false" ht="16" hidden="false" customHeight="false" outlineLevel="0" collapsed="false">
      <c r="A2625" s="0" t="s">
        <v>16478</v>
      </c>
    </row>
    <row r="2626" customFormat="false" ht="16" hidden="false" customHeight="false" outlineLevel="0" collapsed="false">
      <c r="A2626" s="0" t="s">
        <v>16479</v>
      </c>
      <c r="B2626" s="10" t="n">
        <v>900000000</v>
      </c>
    </row>
    <row r="2627" customFormat="false" ht="16" hidden="false" customHeight="false" outlineLevel="0" collapsed="false">
      <c r="A2627" s="0" t="s">
        <v>16480</v>
      </c>
      <c r="B2627" s="10" t="n">
        <v>12971</v>
      </c>
    </row>
    <row r="2628" customFormat="false" ht="16" hidden="false" customHeight="false" outlineLevel="0" collapsed="false">
      <c r="A2628" s="0" t="s">
        <v>11762</v>
      </c>
      <c r="B2628" s="10" t="n">
        <v>7000000</v>
      </c>
      <c r="C2628" s="10" t="n">
        <v>1768416</v>
      </c>
    </row>
    <row r="2629" customFormat="false" ht="16" hidden="false" customHeight="false" outlineLevel="0" collapsed="false">
      <c r="A2629" s="0" t="s">
        <v>16481</v>
      </c>
      <c r="C2629" s="0" t="s">
        <v>16482</v>
      </c>
    </row>
    <row r="2630" customFormat="false" ht="16" hidden="false" customHeight="false" outlineLevel="0" collapsed="false">
      <c r="A2630" s="0" t="s">
        <v>16483</v>
      </c>
      <c r="B2630" s="10" t="n">
        <v>62500</v>
      </c>
    </row>
    <row r="2631" customFormat="false" ht="16" hidden="false" customHeight="false" outlineLevel="0" collapsed="false">
      <c r="A2631" s="0" t="s">
        <v>898</v>
      </c>
      <c r="B2631" s="10" t="n">
        <v>450000</v>
      </c>
      <c r="C2631" s="10" t="n">
        <v>18202</v>
      </c>
    </row>
    <row r="2632" customFormat="false" ht="16" hidden="false" customHeight="false" outlineLevel="0" collapsed="false">
      <c r="A2632" s="0" t="s">
        <v>11809</v>
      </c>
      <c r="B2632" s="10" t="n">
        <v>7502560</v>
      </c>
      <c r="C2632" s="0" t="s">
        <v>16484</v>
      </c>
    </row>
    <row r="2633" customFormat="false" ht="16" hidden="false" customHeight="false" outlineLevel="0" collapsed="false">
      <c r="A2633" s="0" t="s">
        <v>11636</v>
      </c>
      <c r="B2633" s="10" t="n">
        <v>22000000</v>
      </c>
      <c r="C2633" s="10" t="n">
        <v>1796024</v>
      </c>
    </row>
    <row r="2634" customFormat="false" ht="16" hidden="false" customHeight="false" outlineLevel="0" collapsed="false">
      <c r="A2634" s="0" t="s">
        <v>16485</v>
      </c>
      <c r="B2634" s="10" t="n">
        <v>6994</v>
      </c>
    </row>
    <row r="2635" customFormat="false" ht="16" hidden="false" customHeight="false" outlineLevel="0" collapsed="false">
      <c r="A2635" s="0" t="s">
        <v>16486</v>
      </c>
    </row>
    <row r="2636" customFormat="false" ht="16" hidden="false" customHeight="false" outlineLevel="0" collapsed="false">
      <c r="A2636" s="0" t="s">
        <v>16487</v>
      </c>
      <c r="B2636" s="10" t="n">
        <v>1612430</v>
      </c>
    </row>
    <row r="2637" customFormat="false" ht="16" hidden="false" customHeight="false" outlineLevel="0" collapsed="false">
      <c r="A2637" s="0" t="s">
        <v>11339</v>
      </c>
      <c r="B2637" s="10" t="n">
        <v>20000000</v>
      </c>
      <c r="C2637" s="10" t="n">
        <v>80096</v>
      </c>
    </row>
    <row r="2638" customFormat="false" ht="16" hidden="false" customHeight="false" outlineLevel="0" collapsed="false">
      <c r="A2638" s="0" t="s">
        <v>3369</v>
      </c>
      <c r="B2638" s="10" t="n">
        <v>17500000</v>
      </c>
      <c r="C2638" s="10" t="n">
        <v>7017178</v>
      </c>
    </row>
    <row r="2639" customFormat="false" ht="16" hidden="false" customHeight="false" outlineLevel="0" collapsed="false">
      <c r="A2639" s="0" t="s">
        <v>13002</v>
      </c>
      <c r="B2639" s="10" t="n">
        <v>10000000</v>
      </c>
      <c r="C2639" s="10" t="n">
        <v>356582</v>
      </c>
    </row>
    <row r="2640" customFormat="false" ht="16" hidden="false" customHeight="false" outlineLevel="0" collapsed="false">
      <c r="A2640" s="0" t="s">
        <v>16488</v>
      </c>
      <c r="B2640" s="10" t="n">
        <v>20728</v>
      </c>
    </row>
    <row r="2641" customFormat="false" ht="16" hidden="false" customHeight="false" outlineLevel="0" collapsed="false">
      <c r="A2641" s="0" t="s">
        <v>16489</v>
      </c>
    </row>
    <row r="2642" customFormat="false" ht="16" hidden="false" customHeight="false" outlineLevel="0" collapsed="false">
      <c r="A2642" s="0" t="s">
        <v>16490</v>
      </c>
      <c r="B2642" s="10" t="n">
        <v>79848</v>
      </c>
    </row>
    <row r="2643" customFormat="false" ht="16" hidden="false" customHeight="false" outlineLevel="0" collapsed="false">
      <c r="A2643" s="0" t="s">
        <v>16491</v>
      </c>
      <c r="B2643" s="10" t="n">
        <v>631276</v>
      </c>
      <c r="D2643" s="0" t="s">
        <v>16492</v>
      </c>
    </row>
    <row r="2644" customFormat="false" ht="16" hidden="false" customHeight="false" outlineLevel="0" collapsed="false">
      <c r="A2644" s="0" t="s">
        <v>12703</v>
      </c>
      <c r="B2644" s="10" t="n">
        <v>50000000</v>
      </c>
      <c r="C2644" s="10" t="n">
        <v>55703475</v>
      </c>
    </row>
    <row r="2645" customFormat="false" ht="16" hidden="false" customHeight="false" outlineLevel="0" collapsed="false">
      <c r="A2645" s="0" t="s">
        <v>16493</v>
      </c>
      <c r="B2645" s="10" t="n">
        <v>190666</v>
      </c>
    </row>
    <row r="2646" customFormat="false" ht="16" hidden="false" customHeight="false" outlineLevel="0" collapsed="false">
      <c r="A2646" s="0" t="s">
        <v>7423</v>
      </c>
      <c r="B2646" s="10" t="n">
        <v>120000000</v>
      </c>
      <c r="C2646" s="10" t="n">
        <v>132556852</v>
      </c>
    </row>
    <row r="2647" customFormat="false" ht="16" hidden="false" customHeight="false" outlineLevel="0" collapsed="false">
      <c r="A2647" s="0" t="s">
        <v>3098</v>
      </c>
      <c r="B2647" s="10" t="n">
        <v>100000000</v>
      </c>
      <c r="C2647" s="10" t="n">
        <v>46462469</v>
      </c>
    </row>
    <row r="2648" customFormat="false" ht="16" hidden="false" customHeight="false" outlineLevel="0" collapsed="false">
      <c r="A2648" s="0" t="s">
        <v>7795</v>
      </c>
      <c r="B2648" s="10" t="n">
        <v>28000000</v>
      </c>
      <c r="C2648" s="10" t="n">
        <v>20285518</v>
      </c>
    </row>
    <row r="2649" customFormat="false" ht="16" hidden="false" customHeight="false" outlineLevel="0" collapsed="false">
      <c r="A2649" s="0" t="s">
        <v>3118</v>
      </c>
      <c r="B2649" s="10" t="n">
        <v>40000000</v>
      </c>
      <c r="C2649" s="10" t="n">
        <v>20113965</v>
      </c>
    </row>
    <row r="2650" customFormat="false" ht="16" hidden="false" customHeight="false" outlineLevel="0" collapsed="false">
      <c r="A2650" s="0" t="s">
        <v>16494</v>
      </c>
    </row>
    <row r="2651" customFormat="false" ht="16" hidden="false" customHeight="false" outlineLevel="0" collapsed="false">
      <c r="A2651" s="0" t="s">
        <v>3152</v>
      </c>
      <c r="B2651" s="10" t="n">
        <v>55000000</v>
      </c>
      <c r="C2651" s="10" t="n">
        <v>31051126</v>
      </c>
    </row>
    <row r="2652" customFormat="false" ht="16" hidden="false" customHeight="false" outlineLevel="0" collapsed="false">
      <c r="A2652" s="0" t="s">
        <v>16495</v>
      </c>
    </row>
    <row r="2653" customFormat="false" ht="16" hidden="false" customHeight="false" outlineLevel="0" collapsed="false">
      <c r="A2653" s="0" t="s">
        <v>16496</v>
      </c>
    </row>
    <row r="2654" customFormat="false" ht="16" hidden="false" customHeight="false" outlineLevel="0" collapsed="false">
      <c r="A2654" s="0" t="s">
        <v>14267</v>
      </c>
      <c r="B2654" s="10" t="n">
        <v>58000000</v>
      </c>
      <c r="C2654" s="10" t="n">
        <v>363070709</v>
      </c>
    </row>
    <row r="2655" customFormat="false" ht="16" hidden="false" customHeight="false" outlineLevel="0" collapsed="false">
      <c r="A2655" s="0" t="s">
        <v>16497</v>
      </c>
      <c r="B2655" s="10" t="n">
        <v>242116</v>
      </c>
    </row>
    <row r="2656" customFormat="false" ht="16" hidden="false" customHeight="false" outlineLevel="0" collapsed="false">
      <c r="A2656" s="0" t="s">
        <v>16498</v>
      </c>
      <c r="C2656" s="0" t="s">
        <v>15845</v>
      </c>
    </row>
    <row r="2657" customFormat="false" ht="16" hidden="false" customHeight="false" outlineLevel="0" collapsed="false">
      <c r="A2657" s="0" t="s">
        <v>16499</v>
      </c>
      <c r="B2657" s="10" t="n">
        <v>65060</v>
      </c>
    </row>
    <row r="2658" customFormat="false" ht="16" hidden="false" customHeight="false" outlineLevel="0" collapsed="false">
      <c r="A2658" s="0" t="s">
        <v>11683</v>
      </c>
      <c r="B2658" s="10" t="n">
        <v>24000000</v>
      </c>
      <c r="C2658" s="10" t="n">
        <v>23240020</v>
      </c>
    </row>
    <row r="2659" customFormat="false" ht="16" hidden="false" customHeight="false" outlineLevel="0" collapsed="false">
      <c r="A2659" s="0" t="s">
        <v>685</v>
      </c>
      <c r="B2659" s="10" t="n">
        <v>102000000</v>
      </c>
      <c r="C2659" s="10" t="n">
        <v>576639</v>
      </c>
    </row>
    <row r="2660" customFormat="false" ht="16" hidden="false" customHeight="false" outlineLevel="0" collapsed="false">
      <c r="A2660" s="0" t="s">
        <v>12950</v>
      </c>
      <c r="B2660" s="10" t="n">
        <v>10000000</v>
      </c>
      <c r="C2660" s="10" t="n">
        <v>7435950</v>
      </c>
    </row>
    <row r="2661" customFormat="false" ht="16" hidden="false" customHeight="false" outlineLevel="0" collapsed="false">
      <c r="A2661" s="0" t="s">
        <v>16500</v>
      </c>
      <c r="B2661" s="10" t="n">
        <v>51836335</v>
      </c>
    </row>
    <row r="2662" customFormat="false" ht="16" hidden="false" customHeight="false" outlineLevel="0" collapsed="false">
      <c r="A2662" s="0" t="s">
        <v>7012</v>
      </c>
      <c r="B2662" s="10" t="n">
        <v>17000000</v>
      </c>
      <c r="C2662" s="10" t="n">
        <v>4930798</v>
      </c>
    </row>
    <row r="2663" customFormat="false" ht="16" hidden="false" customHeight="false" outlineLevel="0" collapsed="false">
      <c r="A2663" s="0" t="s">
        <v>16501</v>
      </c>
      <c r="B2663" s="10" t="n">
        <v>96054</v>
      </c>
    </row>
    <row r="2664" customFormat="false" ht="16" hidden="false" customHeight="false" outlineLevel="0" collapsed="false">
      <c r="A2664" s="0" t="s">
        <v>16502</v>
      </c>
      <c r="B2664" s="10" t="n">
        <v>11000000</v>
      </c>
    </row>
    <row r="2665" customFormat="false" ht="16" hidden="false" customHeight="false" outlineLevel="0" collapsed="false">
      <c r="A2665" s="0" t="s">
        <v>16503</v>
      </c>
    </row>
    <row r="2666" customFormat="false" ht="16" hidden="false" customHeight="false" outlineLevel="0" collapsed="false">
      <c r="A2666" s="0" t="s">
        <v>16504</v>
      </c>
      <c r="B2666" s="10" t="n">
        <v>1800000</v>
      </c>
    </row>
    <row r="2667" customFormat="false" ht="16" hidden="false" customHeight="false" outlineLevel="0" collapsed="false">
      <c r="A2667" s="0" t="s">
        <v>16505</v>
      </c>
    </row>
    <row r="2668" customFormat="false" ht="16" hidden="false" customHeight="false" outlineLevel="0" collapsed="false">
      <c r="A2668" s="0" t="s">
        <v>6504</v>
      </c>
      <c r="B2668" s="10" t="n">
        <v>1200000</v>
      </c>
      <c r="C2668" s="10" t="n">
        <v>1378</v>
      </c>
    </row>
    <row r="2669" customFormat="false" ht="16" hidden="false" customHeight="false" outlineLevel="0" collapsed="false">
      <c r="A2669" s="0" t="s">
        <v>209</v>
      </c>
      <c r="B2669" s="10" t="n">
        <v>90000000</v>
      </c>
      <c r="C2669" s="10" t="n">
        <v>143619809</v>
      </c>
    </row>
    <row r="2670" customFormat="false" ht="16" hidden="false" customHeight="false" outlineLevel="0" collapsed="false">
      <c r="A2670" s="0" t="s">
        <v>16506</v>
      </c>
      <c r="B2670" s="10" t="n">
        <v>8000000</v>
      </c>
    </row>
    <row r="2671" customFormat="false" ht="16" hidden="false" customHeight="false" outlineLevel="0" collapsed="false">
      <c r="A2671" s="0" t="s">
        <v>16507</v>
      </c>
      <c r="C2671" s="0" t="s">
        <v>15637</v>
      </c>
    </row>
    <row r="2672" customFormat="false" ht="16" hidden="false" customHeight="false" outlineLevel="0" collapsed="false">
      <c r="A2672" s="0" t="s">
        <v>11976</v>
      </c>
      <c r="B2672" s="10" t="n">
        <v>30000000</v>
      </c>
      <c r="C2672" s="10" t="n">
        <v>18298649</v>
      </c>
    </row>
    <row r="2673" customFormat="false" ht="16" hidden="false" customHeight="false" outlineLevel="0" collapsed="false">
      <c r="A2673" s="0" t="s">
        <v>16508</v>
      </c>
      <c r="B2673" s="10" t="n">
        <v>4500000</v>
      </c>
    </row>
    <row r="2674" customFormat="false" ht="16" hidden="false" customHeight="false" outlineLevel="0" collapsed="false">
      <c r="A2674" s="0" t="s">
        <v>16509</v>
      </c>
    </row>
    <row r="2675" customFormat="false" ht="16" hidden="false" customHeight="false" outlineLevel="0" collapsed="false">
      <c r="A2675" s="0" t="s">
        <v>6058</v>
      </c>
      <c r="B2675" s="10" t="n">
        <v>44000000</v>
      </c>
      <c r="C2675" s="10" t="n">
        <v>31162545</v>
      </c>
    </row>
    <row r="2676" customFormat="false" ht="16" hidden="false" customHeight="false" outlineLevel="0" collapsed="false">
      <c r="A2676" s="0" t="s">
        <v>16510</v>
      </c>
      <c r="B2676" s="10" t="n">
        <v>1017335</v>
      </c>
    </row>
    <row r="2677" customFormat="false" ht="16" hidden="false" customHeight="false" outlineLevel="0" collapsed="false">
      <c r="A2677" s="0" t="s">
        <v>16511</v>
      </c>
      <c r="B2677" s="10" t="n">
        <v>2959</v>
      </c>
    </row>
    <row r="2678" customFormat="false" ht="16" hidden="false" customHeight="false" outlineLevel="0" collapsed="false">
      <c r="A2678" s="0" t="s">
        <v>16512</v>
      </c>
      <c r="C2678" s="0" t="s">
        <v>16513</v>
      </c>
    </row>
    <row r="2679" customFormat="false" ht="16" hidden="false" customHeight="false" outlineLevel="0" collapsed="false">
      <c r="A2679" s="0" t="s">
        <v>16514</v>
      </c>
      <c r="B2679" s="10" t="n">
        <v>466702</v>
      </c>
    </row>
    <row r="2680" customFormat="false" ht="16" hidden="false" customHeight="false" outlineLevel="0" collapsed="false">
      <c r="A2680" s="0" t="s">
        <v>16515</v>
      </c>
      <c r="C2680" s="0" t="s">
        <v>16516</v>
      </c>
    </row>
    <row r="2681" customFormat="false" ht="16" hidden="false" customHeight="false" outlineLevel="0" collapsed="false">
      <c r="A2681" s="0" t="s">
        <v>16517</v>
      </c>
      <c r="B2681" s="10" t="n">
        <v>6915</v>
      </c>
    </row>
    <row r="2682" customFormat="false" ht="16" hidden="false" customHeight="false" outlineLevel="0" collapsed="false">
      <c r="A2682" s="0" t="s">
        <v>16518</v>
      </c>
      <c r="B2682" s="10" t="n">
        <v>119919</v>
      </c>
    </row>
    <row r="2683" customFormat="false" ht="16" hidden="false" customHeight="false" outlineLevel="0" collapsed="false">
      <c r="A2683" s="0" t="s">
        <v>16519</v>
      </c>
      <c r="B2683" s="10" t="n">
        <v>1391434</v>
      </c>
    </row>
    <row r="2684" customFormat="false" ht="16" hidden="false" customHeight="false" outlineLevel="0" collapsed="false">
      <c r="A2684" s="0" t="s">
        <v>16520</v>
      </c>
      <c r="B2684" s="10" t="n">
        <v>2981638</v>
      </c>
    </row>
    <row r="2685" customFormat="false" ht="16" hidden="false" customHeight="false" outlineLevel="0" collapsed="false">
      <c r="A2685" s="0" t="s">
        <v>13249</v>
      </c>
      <c r="B2685" s="10" t="n">
        <v>13300000</v>
      </c>
      <c r="C2685" s="10" t="n">
        <v>2605039</v>
      </c>
    </row>
    <row r="2686" customFormat="false" ht="16" hidden="false" customHeight="false" outlineLevel="0" collapsed="false">
      <c r="A2686" s="0" t="s">
        <v>16521</v>
      </c>
      <c r="B2686" s="10" t="n">
        <v>4430650</v>
      </c>
    </row>
    <row r="2687" customFormat="false" ht="16" hidden="false" customHeight="false" outlineLevel="0" collapsed="false">
      <c r="A2687" s="0" t="s">
        <v>16522</v>
      </c>
    </row>
    <row r="2688" customFormat="false" ht="16" hidden="false" customHeight="false" outlineLevel="0" collapsed="false">
      <c r="A2688" s="0" t="s">
        <v>7228</v>
      </c>
      <c r="B2688" s="10" t="n">
        <v>11000000</v>
      </c>
      <c r="C2688" s="10" t="n">
        <v>18390117</v>
      </c>
    </row>
    <row r="2689" customFormat="false" ht="16" hidden="false" customHeight="false" outlineLevel="0" collapsed="false">
      <c r="A2689" s="0" t="s">
        <v>16523</v>
      </c>
      <c r="B2689" s="10" t="n">
        <v>1822030</v>
      </c>
    </row>
    <row r="2690" customFormat="false" ht="16" hidden="false" customHeight="false" outlineLevel="0" collapsed="false">
      <c r="A2690" s="0" t="s">
        <v>16524</v>
      </c>
      <c r="B2690" s="10" t="n">
        <v>20000000</v>
      </c>
    </row>
    <row r="2691" customFormat="false" ht="16" hidden="false" customHeight="false" outlineLevel="0" collapsed="false">
      <c r="A2691" s="0" t="s">
        <v>16525</v>
      </c>
    </row>
    <row r="2692" customFormat="false" ht="16" hidden="false" customHeight="false" outlineLevel="0" collapsed="false">
      <c r="A2692" s="0" t="s">
        <v>3709</v>
      </c>
      <c r="B2692" s="10" t="n">
        <v>20000000</v>
      </c>
      <c r="C2692" s="10" t="n">
        <v>1646574</v>
      </c>
    </row>
    <row r="2693" customFormat="false" ht="16" hidden="false" customHeight="false" outlineLevel="0" collapsed="false">
      <c r="A2693" s="0" t="s">
        <v>2984</v>
      </c>
      <c r="B2693" s="10" t="n">
        <v>2007758</v>
      </c>
      <c r="C2693" s="0" t="s">
        <v>16526</v>
      </c>
    </row>
    <row r="2694" customFormat="false" ht="16" hidden="false" customHeight="false" outlineLevel="0" collapsed="false">
      <c r="A2694" s="0" t="s">
        <v>16527</v>
      </c>
      <c r="B2694" s="10" t="n">
        <v>17921</v>
      </c>
    </row>
    <row r="2695" customFormat="false" ht="16" hidden="false" customHeight="false" outlineLevel="0" collapsed="false">
      <c r="A2695" s="0" t="s">
        <v>16528</v>
      </c>
    </row>
    <row r="2696" customFormat="false" ht="16" hidden="false" customHeight="false" outlineLevel="0" collapsed="false">
      <c r="A2696" s="0" t="s">
        <v>16529</v>
      </c>
    </row>
    <row r="2697" customFormat="false" ht="16" hidden="false" customHeight="false" outlineLevel="0" collapsed="false">
      <c r="A2697" s="0" t="s">
        <v>3260</v>
      </c>
      <c r="B2697" s="10" t="n">
        <v>145000000</v>
      </c>
      <c r="C2697" s="10" t="n">
        <v>103412758</v>
      </c>
    </row>
    <row r="2698" customFormat="false" ht="16" hidden="false" customHeight="false" outlineLevel="0" collapsed="false">
      <c r="A2698" s="0" t="s">
        <v>12374</v>
      </c>
      <c r="B2698" s="10" t="n">
        <v>130000000</v>
      </c>
      <c r="C2698" s="10" t="n">
        <v>126477084</v>
      </c>
    </row>
    <row r="2699" customFormat="false" ht="16" hidden="false" customHeight="false" outlineLevel="0" collapsed="false">
      <c r="A2699" s="0" t="s">
        <v>16530</v>
      </c>
      <c r="B2699" s="10" t="n">
        <v>754836</v>
      </c>
    </row>
    <row r="2700" customFormat="false" ht="16" hidden="false" customHeight="false" outlineLevel="0" collapsed="false">
      <c r="A2700" s="0" t="s">
        <v>16531</v>
      </c>
    </row>
    <row r="2701" customFormat="false" ht="16" hidden="false" customHeight="false" outlineLevel="0" collapsed="false">
      <c r="A2701" s="0" t="s">
        <v>12033</v>
      </c>
      <c r="B2701" s="10" t="n">
        <v>70000000</v>
      </c>
      <c r="C2701" s="10" t="n">
        <v>25124986</v>
      </c>
    </row>
    <row r="2702" customFormat="false" ht="16" hidden="false" customHeight="false" outlineLevel="0" collapsed="false">
      <c r="A2702" s="0" t="s">
        <v>235</v>
      </c>
      <c r="B2702" s="10" t="n">
        <v>30000000</v>
      </c>
      <c r="C2702" s="10" t="n">
        <v>26692846</v>
      </c>
    </row>
    <row r="2703" customFormat="false" ht="16" hidden="false" customHeight="false" outlineLevel="0" collapsed="false">
      <c r="A2703" s="0" t="s">
        <v>13298</v>
      </c>
      <c r="B2703" s="10" t="n">
        <v>5000000</v>
      </c>
      <c r="C2703" s="10" t="n">
        <v>34321</v>
      </c>
    </row>
    <row r="2704" customFormat="false" ht="16" hidden="false" customHeight="false" outlineLevel="0" collapsed="false">
      <c r="A2704" s="0" t="s">
        <v>16532</v>
      </c>
      <c r="B2704" s="10" t="n">
        <v>330048</v>
      </c>
    </row>
    <row r="2705" customFormat="false" ht="16" hidden="false" customHeight="false" outlineLevel="0" collapsed="false">
      <c r="A2705" s="0" t="s">
        <v>16533</v>
      </c>
      <c r="B2705" s="10" t="n">
        <v>7556</v>
      </c>
    </row>
    <row r="2706" customFormat="false" ht="16" hidden="false" customHeight="false" outlineLevel="0" collapsed="false">
      <c r="A2706" s="0" t="s">
        <v>16534</v>
      </c>
      <c r="B2706" s="10" t="n">
        <v>11997</v>
      </c>
    </row>
    <row r="2707" customFormat="false" ht="16" hidden="false" customHeight="false" outlineLevel="0" collapsed="false">
      <c r="A2707" s="0" t="s">
        <v>16535</v>
      </c>
    </row>
    <row r="2708" customFormat="false" ht="16" hidden="false" customHeight="false" outlineLevel="0" collapsed="false">
      <c r="A2708" s="0" t="s">
        <v>16536</v>
      </c>
    </row>
    <row r="2709" customFormat="false" ht="16" hidden="false" customHeight="false" outlineLevel="0" collapsed="false">
      <c r="A2709" s="0" t="s">
        <v>308</v>
      </c>
      <c r="B2709" s="10" t="n">
        <v>200000000</v>
      </c>
      <c r="C2709" s="10" t="n">
        <v>268492764</v>
      </c>
    </row>
    <row r="2710" customFormat="false" ht="16" hidden="false" customHeight="false" outlineLevel="0" collapsed="false">
      <c r="A2710" s="0" t="s">
        <v>6556</v>
      </c>
      <c r="B2710" s="10" t="n">
        <v>25000000</v>
      </c>
      <c r="C2710" s="10" t="n">
        <v>169708112</v>
      </c>
    </row>
    <row r="2711" customFormat="false" ht="16" hidden="false" customHeight="false" outlineLevel="0" collapsed="false">
      <c r="A2711" s="0" t="s">
        <v>16537</v>
      </c>
    </row>
    <row r="2712" customFormat="false" ht="16" hidden="false" customHeight="false" outlineLevel="0" collapsed="false">
      <c r="A2712" s="0" t="s">
        <v>16538</v>
      </c>
      <c r="B2712" s="10" t="n">
        <v>541904</v>
      </c>
    </row>
    <row r="2713" customFormat="false" ht="16" hidden="false" customHeight="false" outlineLevel="0" collapsed="false">
      <c r="A2713" s="0" t="s">
        <v>16539</v>
      </c>
      <c r="C2713" s="0" t="s">
        <v>16065</v>
      </c>
    </row>
    <row r="2714" customFormat="false" ht="16" hidden="false" customHeight="false" outlineLevel="0" collapsed="false">
      <c r="A2714" s="0" t="s">
        <v>16540</v>
      </c>
      <c r="B2714" s="10" t="n">
        <v>35000</v>
      </c>
    </row>
    <row r="2715" customFormat="false" ht="16" hidden="false" customHeight="false" outlineLevel="0" collapsed="false">
      <c r="A2715" s="0" t="s">
        <v>16541</v>
      </c>
      <c r="B2715" s="10" t="n">
        <v>4168144</v>
      </c>
    </row>
    <row r="2716" customFormat="false" ht="16" hidden="false" customHeight="false" outlineLevel="0" collapsed="false">
      <c r="A2716" s="0" t="s">
        <v>16542</v>
      </c>
      <c r="B2716" s="10" t="n">
        <v>48398</v>
      </c>
    </row>
    <row r="2717" customFormat="false" ht="16" hidden="false" customHeight="false" outlineLevel="0" collapsed="false">
      <c r="A2717" s="0" t="s">
        <v>16543</v>
      </c>
      <c r="B2717" s="10" t="n">
        <v>25000000</v>
      </c>
    </row>
    <row r="2718" customFormat="false" ht="16" hidden="false" customHeight="false" outlineLevel="0" collapsed="false">
      <c r="A2718" s="0" t="s">
        <v>16544</v>
      </c>
    </row>
    <row r="2719" customFormat="false" ht="16" hidden="false" customHeight="false" outlineLevel="0" collapsed="false">
      <c r="A2719" s="0" t="s">
        <v>16545</v>
      </c>
      <c r="B2719" s="10" t="n">
        <v>9000000</v>
      </c>
    </row>
    <row r="2720" customFormat="false" ht="16" hidden="false" customHeight="false" outlineLevel="0" collapsed="false">
      <c r="A2720" s="0" t="s">
        <v>12962</v>
      </c>
      <c r="B2720" s="10" t="n">
        <v>20000000</v>
      </c>
      <c r="C2720" s="10" t="n">
        <v>137400141</v>
      </c>
    </row>
    <row r="2721" customFormat="false" ht="16" hidden="false" customHeight="false" outlineLevel="0" collapsed="false">
      <c r="A2721" s="0" t="s">
        <v>14827</v>
      </c>
      <c r="B2721" s="10" t="n">
        <v>21000000</v>
      </c>
      <c r="C2721" s="10" t="n">
        <v>24527158</v>
      </c>
    </row>
    <row r="2722" customFormat="false" ht="16" hidden="false" customHeight="false" outlineLevel="0" collapsed="false">
      <c r="A2722" s="0" t="s">
        <v>6204</v>
      </c>
      <c r="B2722" s="10" t="n">
        <v>35000000</v>
      </c>
      <c r="C2722" s="10" t="n">
        <v>21148651</v>
      </c>
    </row>
    <row r="2723" customFormat="false" ht="16" hidden="false" customHeight="false" outlineLevel="0" collapsed="false">
      <c r="A2723" s="0" t="s">
        <v>16546</v>
      </c>
    </row>
    <row r="2724" customFormat="false" ht="16" hidden="false" customHeight="false" outlineLevel="0" collapsed="false">
      <c r="A2724" s="0" t="s">
        <v>16547</v>
      </c>
    </row>
    <row r="2725" customFormat="false" ht="16" hidden="false" customHeight="false" outlineLevel="0" collapsed="false">
      <c r="A2725" s="0" t="s">
        <v>16548</v>
      </c>
      <c r="B2725" s="10" t="n">
        <v>47139</v>
      </c>
    </row>
    <row r="2726" customFormat="false" ht="16" hidden="false" customHeight="false" outlineLevel="0" collapsed="false">
      <c r="A2726" s="0" t="s">
        <v>6642</v>
      </c>
      <c r="B2726" s="10" t="n">
        <v>55000000</v>
      </c>
      <c r="C2726" s="10" t="n">
        <v>21283440</v>
      </c>
    </row>
    <row r="2727" customFormat="false" ht="16" hidden="false" customHeight="false" outlineLevel="0" collapsed="false">
      <c r="A2727" s="0" t="s">
        <v>2800</v>
      </c>
      <c r="B2727" s="10" t="n">
        <v>3500000</v>
      </c>
      <c r="C2727" s="10" t="n">
        <v>2848578</v>
      </c>
    </row>
    <row r="2728" customFormat="false" ht="16" hidden="false" customHeight="false" outlineLevel="0" collapsed="false">
      <c r="A2728" s="0" t="s">
        <v>16549</v>
      </c>
      <c r="B2728" s="10" t="n">
        <v>33621</v>
      </c>
    </row>
    <row r="2729" customFormat="false" ht="16" hidden="false" customHeight="false" outlineLevel="0" collapsed="false">
      <c r="A2729" s="0" t="s">
        <v>16550</v>
      </c>
    </row>
    <row r="2730" customFormat="false" ht="16" hidden="false" customHeight="false" outlineLevel="0" collapsed="false">
      <c r="A2730" s="0" t="s">
        <v>16551</v>
      </c>
    </row>
    <row r="2731" customFormat="false" ht="16" hidden="false" customHeight="false" outlineLevel="0" collapsed="false">
      <c r="A2731" s="0" t="s">
        <v>3201</v>
      </c>
      <c r="B2731" s="10" t="n">
        <v>25000000</v>
      </c>
      <c r="C2731" s="10" t="n">
        <v>51853450</v>
      </c>
    </row>
    <row r="2732" customFormat="false" ht="16" hidden="false" customHeight="false" outlineLevel="0" collapsed="false">
      <c r="A2732" s="0" t="s">
        <v>7463</v>
      </c>
      <c r="B2732" s="10" t="n">
        <v>38600000</v>
      </c>
      <c r="C2732" s="10" t="n">
        <v>6594959</v>
      </c>
    </row>
    <row r="2733" customFormat="false" ht="16" hidden="false" customHeight="false" outlineLevel="0" collapsed="false">
      <c r="A2733" s="0" t="s">
        <v>16552</v>
      </c>
      <c r="B2733" s="10" t="n">
        <v>4556</v>
      </c>
    </row>
    <row r="2734" customFormat="false" ht="16" hidden="false" customHeight="false" outlineLevel="0" collapsed="false">
      <c r="A2734" s="0" t="s">
        <v>6309</v>
      </c>
      <c r="B2734" s="10" t="n">
        <v>32000000</v>
      </c>
      <c r="C2734" s="10" t="n">
        <v>37915414</v>
      </c>
    </row>
    <row r="2735" customFormat="false" ht="16" hidden="false" customHeight="false" outlineLevel="0" collapsed="false">
      <c r="A2735" s="0" t="s">
        <v>13315</v>
      </c>
      <c r="B2735" s="10" t="n">
        <v>2000000</v>
      </c>
      <c r="C2735" s="10" t="n">
        <v>39850</v>
      </c>
    </row>
    <row r="2736" customFormat="false" ht="16" hidden="false" customHeight="false" outlineLevel="0" collapsed="false">
      <c r="A2736" s="0" t="s">
        <v>6315</v>
      </c>
      <c r="B2736" s="10" t="n">
        <v>60000000</v>
      </c>
      <c r="C2736" s="10" t="n">
        <v>55100437</v>
      </c>
    </row>
    <row r="2737" customFormat="false" ht="16" hidden="false" customHeight="false" outlineLevel="0" collapsed="false">
      <c r="A2737" s="0" t="s">
        <v>16553</v>
      </c>
      <c r="B2737" s="10" t="n">
        <v>137405</v>
      </c>
    </row>
    <row r="2738" customFormat="false" ht="16" hidden="false" customHeight="false" outlineLevel="0" collapsed="false">
      <c r="A2738" s="0" t="s">
        <v>16554</v>
      </c>
      <c r="B2738" s="10" t="n">
        <v>223838</v>
      </c>
    </row>
    <row r="2739" customFormat="false" ht="16" hidden="false" customHeight="false" outlineLevel="0" collapsed="false">
      <c r="A2739" s="0" t="s">
        <v>660</v>
      </c>
      <c r="B2739" s="10" t="n">
        <v>160000</v>
      </c>
      <c r="C2739" s="10" t="n">
        <v>46380</v>
      </c>
    </row>
    <row r="2740" customFormat="false" ht="16" hidden="false" customHeight="false" outlineLevel="0" collapsed="false">
      <c r="A2740" s="0" t="s">
        <v>16555</v>
      </c>
      <c r="C2740" s="0" t="s">
        <v>16556</v>
      </c>
    </row>
    <row r="2741" customFormat="false" ht="16" hidden="false" customHeight="false" outlineLevel="0" collapsed="false">
      <c r="A2741" s="0" t="s">
        <v>16557</v>
      </c>
    </row>
    <row r="2742" customFormat="false" ht="16" hidden="false" customHeight="false" outlineLevel="0" collapsed="false">
      <c r="A2742" s="0" t="s">
        <v>16558</v>
      </c>
    </row>
    <row r="2743" customFormat="false" ht="16" hidden="false" customHeight="false" outlineLevel="0" collapsed="false">
      <c r="A2743" s="0" t="s">
        <v>14781</v>
      </c>
      <c r="B2743" s="10" t="n">
        <v>69000000</v>
      </c>
      <c r="C2743" s="10" t="n">
        <v>58060186</v>
      </c>
    </row>
    <row r="2744" customFormat="false" ht="16" hidden="false" customHeight="false" outlineLevel="0" collapsed="false">
      <c r="A2744" s="0" t="s">
        <v>16559</v>
      </c>
      <c r="B2744" s="10" t="n">
        <v>27012</v>
      </c>
    </row>
    <row r="2745" customFormat="false" ht="16" hidden="false" customHeight="false" outlineLevel="0" collapsed="false">
      <c r="A2745" s="0" t="s">
        <v>11484</v>
      </c>
      <c r="B2745" s="10" t="n">
        <v>10000000</v>
      </c>
      <c r="C2745" s="10" t="n">
        <v>8460995</v>
      </c>
    </row>
    <row r="2746" customFormat="false" ht="16" hidden="false" customHeight="false" outlineLevel="0" collapsed="false">
      <c r="A2746" s="0" t="s">
        <v>16560</v>
      </c>
      <c r="B2746" s="10" t="n">
        <v>25866</v>
      </c>
    </row>
    <row r="2747" customFormat="false" ht="16" hidden="false" customHeight="false" outlineLevel="0" collapsed="false">
      <c r="A2747" s="0" t="s">
        <v>16561</v>
      </c>
      <c r="C2747" s="0" t="s">
        <v>15623</v>
      </c>
    </row>
    <row r="2748" customFormat="false" ht="16" hidden="false" customHeight="false" outlineLevel="0" collapsed="false">
      <c r="A2748" s="0" t="s">
        <v>16562</v>
      </c>
    </row>
    <row r="2749" customFormat="false" ht="16" hidden="false" customHeight="false" outlineLevel="0" collapsed="false">
      <c r="A2749" s="0" t="s">
        <v>16563</v>
      </c>
    </row>
    <row r="2750" customFormat="false" ht="16" hidden="false" customHeight="false" outlineLevel="0" collapsed="false">
      <c r="A2750" s="0" t="s">
        <v>8817</v>
      </c>
      <c r="B2750" s="10" t="n">
        <v>10000000</v>
      </c>
      <c r="C2750" s="10" t="n">
        <v>3771397</v>
      </c>
    </row>
    <row r="2751" customFormat="false" ht="16" hidden="false" customHeight="false" outlineLevel="0" collapsed="false">
      <c r="A2751" s="0" t="s">
        <v>16564</v>
      </c>
    </row>
    <row r="2752" customFormat="false" ht="16" hidden="false" customHeight="false" outlineLevel="0" collapsed="false">
      <c r="A2752" s="0" t="s">
        <v>16565</v>
      </c>
      <c r="B2752" s="10" t="n">
        <v>2737</v>
      </c>
    </row>
    <row r="2753" customFormat="false" ht="16" hidden="false" customHeight="false" outlineLevel="0" collapsed="false">
      <c r="A2753" s="0" t="s">
        <v>11642</v>
      </c>
      <c r="B2753" s="10" t="n">
        <v>20000000</v>
      </c>
      <c r="C2753" s="10" t="n">
        <v>45710178</v>
      </c>
    </row>
    <row r="2754" customFormat="false" ht="16" hidden="false" customHeight="false" outlineLevel="0" collapsed="false">
      <c r="A2754" s="0" t="s">
        <v>16566</v>
      </c>
    </row>
    <row r="2755" customFormat="false" ht="16" hidden="false" customHeight="false" outlineLevel="0" collapsed="false">
      <c r="A2755" s="0" t="s">
        <v>2700</v>
      </c>
      <c r="B2755" s="10" t="n">
        <v>60000000</v>
      </c>
      <c r="C2755" s="10" t="n">
        <v>72091016</v>
      </c>
    </row>
    <row r="2756" customFormat="false" ht="16" hidden="false" customHeight="false" outlineLevel="0" collapsed="false">
      <c r="A2756" s="0" t="s">
        <v>16567</v>
      </c>
      <c r="B2756" s="10" t="n">
        <v>160000000</v>
      </c>
    </row>
    <row r="2757" customFormat="false" ht="16" hidden="false" customHeight="false" outlineLevel="0" collapsed="false">
      <c r="A2757" s="0" t="s">
        <v>16568</v>
      </c>
      <c r="B2757" s="10" t="n">
        <v>6857503</v>
      </c>
    </row>
    <row r="2758" customFormat="false" ht="16" hidden="false" customHeight="false" outlineLevel="0" collapsed="false">
      <c r="A2758" s="0" t="s">
        <v>16569</v>
      </c>
      <c r="B2758" s="10" t="n">
        <v>6367780</v>
      </c>
    </row>
    <row r="2759" customFormat="false" ht="16" hidden="false" customHeight="false" outlineLevel="0" collapsed="false">
      <c r="A2759" s="0" t="s">
        <v>16570</v>
      </c>
    </row>
    <row r="2760" customFormat="false" ht="16" hidden="false" customHeight="false" outlineLevel="0" collapsed="false">
      <c r="A2760" s="0" t="s">
        <v>11878</v>
      </c>
      <c r="B2760" s="10" t="n">
        <v>32500000</v>
      </c>
      <c r="C2760" s="10" t="n">
        <v>169106725</v>
      </c>
    </row>
    <row r="2761" customFormat="false" ht="16" hidden="false" customHeight="false" outlineLevel="0" collapsed="false">
      <c r="A2761" s="0" t="s">
        <v>16571</v>
      </c>
    </row>
    <row r="2762" customFormat="false" ht="16" hidden="false" customHeight="false" outlineLevel="0" collapsed="false">
      <c r="A2762" s="0" t="s">
        <v>11883</v>
      </c>
      <c r="B2762" s="10" t="n">
        <v>13000000</v>
      </c>
      <c r="C2762" s="10" t="n">
        <v>1024175</v>
      </c>
    </row>
    <row r="2763" customFormat="false" ht="16" hidden="false" customHeight="false" outlineLevel="0" collapsed="false">
      <c r="A2763" s="0" t="s">
        <v>16572</v>
      </c>
      <c r="B2763" s="10" t="n">
        <v>18364</v>
      </c>
    </row>
    <row r="2764" customFormat="false" ht="16" hidden="false" customHeight="false" outlineLevel="0" collapsed="false">
      <c r="A2764" s="0" t="s">
        <v>16573</v>
      </c>
    </row>
    <row r="2765" customFormat="false" ht="16" hidden="false" customHeight="false" outlineLevel="0" collapsed="false">
      <c r="A2765" s="0" t="s">
        <v>16574</v>
      </c>
      <c r="B2765" s="10" t="n">
        <v>27713</v>
      </c>
    </row>
    <row r="2766" customFormat="false" ht="16" hidden="false" customHeight="false" outlineLevel="0" collapsed="false">
      <c r="A2766" s="0" t="s">
        <v>12361</v>
      </c>
      <c r="B2766" s="10" t="n">
        <v>20500000</v>
      </c>
      <c r="C2766" s="10" t="n">
        <v>743636</v>
      </c>
    </row>
    <row r="2767" customFormat="false" ht="16" hidden="false" customHeight="false" outlineLevel="0" collapsed="false">
      <c r="A2767" s="0" t="s">
        <v>16575</v>
      </c>
      <c r="B2767" s="10" t="n">
        <v>215576</v>
      </c>
    </row>
    <row r="2768" customFormat="false" ht="16" hidden="false" customHeight="false" outlineLevel="0" collapsed="false">
      <c r="A2768" s="0" t="s">
        <v>3124</v>
      </c>
      <c r="B2768" s="10" t="n">
        <v>70000000</v>
      </c>
      <c r="C2768" s="10" t="n">
        <v>214030500</v>
      </c>
    </row>
    <row r="2769" customFormat="false" ht="16" hidden="false" customHeight="false" outlineLevel="0" collapsed="false">
      <c r="A2769" s="0" t="s">
        <v>16576</v>
      </c>
      <c r="B2769" s="10" t="n">
        <v>13015</v>
      </c>
    </row>
    <row r="2770" customFormat="false" ht="16" hidden="false" customHeight="false" outlineLevel="0" collapsed="false">
      <c r="A2770" s="0" t="s">
        <v>16577</v>
      </c>
      <c r="B2770" s="10" t="n">
        <v>505598</v>
      </c>
    </row>
    <row r="2771" customFormat="false" ht="16" hidden="false" customHeight="false" outlineLevel="0" collapsed="false">
      <c r="A2771" s="0" t="s">
        <v>16578</v>
      </c>
    </row>
    <row r="2772" customFormat="false" ht="16" hidden="false" customHeight="false" outlineLevel="0" collapsed="false">
      <c r="A2772" s="0" t="s">
        <v>16579</v>
      </c>
      <c r="B2772" s="10" t="n">
        <v>1200000</v>
      </c>
    </row>
    <row r="2773" customFormat="false" ht="16" hidden="false" customHeight="false" outlineLevel="0" collapsed="false">
      <c r="A2773" s="0" t="s">
        <v>637</v>
      </c>
      <c r="B2773" s="10" t="n">
        <v>135000</v>
      </c>
      <c r="C2773" s="10" t="n">
        <v>10474</v>
      </c>
    </row>
    <row r="2774" customFormat="false" ht="16" hidden="false" customHeight="false" outlineLevel="0" collapsed="false">
      <c r="A2774" s="0" t="s">
        <v>7304</v>
      </c>
      <c r="B2774" s="10" t="n">
        <v>120000000</v>
      </c>
      <c r="C2774" s="10" t="n">
        <v>89021735</v>
      </c>
    </row>
    <row r="2775" customFormat="false" ht="16" hidden="false" customHeight="false" outlineLevel="0" collapsed="false">
      <c r="A2775" s="0" t="s">
        <v>13226</v>
      </c>
      <c r="B2775" s="10" t="n">
        <v>2500000</v>
      </c>
      <c r="C2775" s="10" t="n">
        <v>49953</v>
      </c>
    </row>
    <row r="2776" customFormat="false" ht="16" hidden="false" customHeight="false" outlineLevel="0" collapsed="false">
      <c r="A2776" s="0" t="s">
        <v>16580</v>
      </c>
      <c r="B2776" s="10" t="n">
        <v>10911</v>
      </c>
    </row>
    <row r="2777" customFormat="false" ht="16" hidden="false" customHeight="false" outlineLevel="0" collapsed="false">
      <c r="A2777" s="0" t="s">
        <v>16581</v>
      </c>
    </row>
    <row r="2778" customFormat="false" ht="16" hidden="false" customHeight="false" outlineLevel="0" collapsed="false">
      <c r="A2778" s="0" t="s">
        <v>16582</v>
      </c>
      <c r="B2778" s="10" t="n">
        <v>367798</v>
      </c>
    </row>
    <row r="2779" customFormat="false" ht="16" hidden="false" customHeight="false" outlineLevel="0" collapsed="false">
      <c r="A2779" s="0" t="s">
        <v>12616</v>
      </c>
      <c r="B2779" s="10" t="n">
        <v>1000000</v>
      </c>
      <c r="C2779" s="10" t="n">
        <v>14686</v>
      </c>
    </row>
    <row r="2780" customFormat="false" ht="16" hidden="false" customHeight="false" outlineLevel="0" collapsed="false">
      <c r="A2780" s="0" t="s">
        <v>11302</v>
      </c>
      <c r="B2780" s="10" t="n">
        <v>2500000</v>
      </c>
      <c r="C2780" s="10" t="n">
        <v>100135</v>
      </c>
    </row>
    <row r="2781" customFormat="false" ht="16" hidden="false" customHeight="false" outlineLevel="0" collapsed="false">
      <c r="A2781" s="0" t="s">
        <v>16583</v>
      </c>
    </row>
    <row r="2782" customFormat="false" ht="16" hidden="false" customHeight="false" outlineLevel="0" collapsed="false">
      <c r="A2782" s="0" t="s">
        <v>16584</v>
      </c>
    </row>
    <row r="2783" customFormat="false" ht="16" hidden="false" customHeight="false" outlineLevel="0" collapsed="false">
      <c r="A2783" s="0" t="s">
        <v>6346</v>
      </c>
      <c r="B2783" s="10" t="n">
        <v>42000000</v>
      </c>
      <c r="C2783" s="10" t="n">
        <v>37662162</v>
      </c>
    </row>
    <row r="2784" customFormat="false" ht="16" hidden="false" customHeight="false" outlineLevel="0" collapsed="false">
      <c r="A2784" s="0" t="s">
        <v>16585</v>
      </c>
      <c r="B2784" s="10" t="n">
        <v>560101</v>
      </c>
    </row>
    <row r="2785" customFormat="false" ht="16" hidden="false" customHeight="false" outlineLevel="0" collapsed="false">
      <c r="A2785" s="0" t="s">
        <v>12317</v>
      </c>
      <c r="B2785" s="10" t="n">
        <v>26000000</v>
      </c>
      <c r="C2785" s="10" t="n">
        <v>16008272</v>
      </c>
    </row>
    <row r="2786" customFormat="false" ht="16" hidden="false" customHeight="false" outlineLevel="0" collapsed="false">
      <c r="A2786" s="0" t="s">
        <v>11901</v>
      </c>
      <c r="B2786" s="10" t="n">
        <v>20000000</v>
      </c>
      <c r="C2786" s="10" t="n">
        <v>17149</v>
      </c>
    </row>
    <row r="2787" customFormat="false" ht="16" hidden="false" customHeight="false" outlineLevel="0" collapsed="false">
      <c r="A2787" s="0" t="s">
        <v>16586</v>
      </c>
    </row>
    <row r="2788" customFormat="false" ht="16" hidden="false" customHeight="false" outlineLevel="0" collapsed="false">
      <c r="A2788" s="0" t="s">
        <v>7936</v>
      </c>
      <c r="B2788" s="10" t="n">
        <v>11000000</v>
      </c>
      <c r="C2788" s="10" t="n">
        <v>3452117</v>
      </c>
    </row>
    <row r="2789" customFormat="false" ht="16" hidden="false" customHeight="false" outlineLevel="0" collapsed="false">
      <c r="A2789" s="0" t="s">
        <v>16587</v>
      </c>
      <c r="B2789" s="10" t="n">
        <v>1201</v>
      </c>
    </row>
    <row r="2790" customFormat="false" ht="16" hidden="false" customHeight="false" outlineLevel="0" collapsed="false">
      <c r="A2790" s="0" t="s">
        <v>1905</v>
      </c>
      <c r="B2790" s="10" t="n">
        <v>20000000</v>
      </c>
      <c r="C2790" s="10" t="n">
        <v>1029</v>
      </c>
    </row>
    <row r="2791" customFormat="false" ht="16" hidden="false" customHeight="false" outlineLevel="0" collapsed="false">
      <c r="A2791" s="0" t="s">
        <v>16588</v>
      </c>
    </row>
    <row r="2792" customFormat="false" ht="16" hidden="false" customHeight="false" outlineLevel="0" collapsed="false">
      <c r="A2792" s="0" t="s">
        <v>11955</v>
      </c>
      <c r="B2792" s="10" t="n">
        <v>52000000</v>
      </c>
      <c r="C2792" s="10" t="n">
        <v>37081475</v>
      </c>
    </row>
    <row r="2793" customFormat="false" ht="16" hidden="false" customHeight="false" outlineLevel="0" collapsed="false">
      <c r="A2793" s="0" t="s">
        <v>16589</v>
      </c>
      <c r="B2793" s="10" t="n">
        <v>9609</v>
      </c>
    </row>
    <row r="2794" customFormat="false" ht="16" hidden="false" customHeight="false" outlineLevel="0" collapsed="false">
      <c r="A2794" s="0" t="s">
        <v>8654</v>
      </c>
      <c r="B2794" s="10" t="n">
        <v>50000000</v>
      </c>
      <c r="C2794" s="10" t="n">
        <v>127440871</v>
      </c>
    </row>
    <row r="2795" customFormat="false" ht="16" hidden="false" customHeight="false" outlineLevel="0" collapsed="false">
      <c r="A2795" s="0" t="s">
        <v>3414</v>
      </c>
      <c r="B2795" s="10" t="n">
        <v>60000000</v>
      </c>
      <c r="C2795" s="10" t="n">
        <v>257760692</v>
      </c>
    </row>
    <row r="2796" customFormat="false" ht="16" hidden="false" customHeight="false" outlineLevel="0" collapsed="false">
      <c r="A2796" s="0" t="s">
        <v>14345</v>
      </c>
      <c r="B2796" s="10" t="n">
        <v>13000000</v>
      </c>
      <c r="C2796" s="10" t="n">
        <v>1646468</v>
      </c>
    </row>
    <row r="2797" customFormat="false" ht="16" hidden="false" customHeight="false" outlineLevel="0" collapsed="false">
      <c r="A2797" s="0" t="s">
        <v>12878</v>
      </c>
      <c r="B2797" s="10" t="n">
        <v>10000000</v>
      </c>
      <c r="C2797" s="10" t="n">
        <v>1939441</v>
      </c>
    </row>
    <row r="2798" customFormat="false" ht="16" hidden="false" customHeight="false" outlineLevel="0" collapsed="false">
      <c r="A2798" s="0" t="s">
        <v>16590</v>
      </c>
    </row>
    <row r="2799" customFormat="false" ht="16" hidden="false" customHeight="false" outlineLevel="0" collapsed="false">
      <c r="A2799" s="0" t="s">
        <v>16591</v>
      </c>
      <c r="B2799" s="10" t="n">
        <v>950000</v>
      </c>
    </row>
    <row r="2800" customFormat="false" ht="16" hidden="false" customHeight="false" outlineLevel="0" collapsed="false">
      <c r="A2800" s="0" t="s">
        <v>16592</v>
      </c>
      <c r="B2800" s="10" t="n">
        <v>382</v>
      </c>
    </row>
    <row r="2801" customFormat="false" ht="16" hidden="false" customHeight="false" outlineLevel="0" collapsed="false">
      <c r="A2801" s="0" t="s">
        <v>16593</v>
      </c>
    </row>
    <row r="2802" customFormat="false" ht="16" hidden="false" customHeight="false" outlineLevel="0" collapsed="false">
      <c r="A2802" s="0" t="s">
        <v>12547</v>
      </c>
      <c r="B2802" s="10" t="n">
        <v>12500000</v>
      </c>
      <c r="C2802" s="10" t="n">
        <v>692640</v>
      </c>
    </row>
    <row r="2803" customFormat="false" ht="16" hidden="false" customHeight="false" outlineLevel="0" collapsed="false">
      <c r="A2803" s="0" t="s">
        <v>16594</v>
      </c>
      <c r="B2803" s="10" t="n">
        <v>120000000</v>
      </c>
    </row>
    <row r="2804" customFormat="false" ht="16" hidden="false" customHeight="false" outlineLevel="0" collapsed="false">
      <c r="A2804" s="0" t="s">
        <v>6385</v>
      </c>
      <c r="B2804" s="10" t="n">
        <v>15000000</v>
      </c>
      <c r="C2804" s="10" t="n">
        <v>163141</v>
      </c>
    </row>
    <row r="2805" customFormat="false" ht="16" hidden="false" customHeight="false" outlineLevel="0" collapsed="false">
      <c r="A2805" s="0" t="s">
        <v>16595</v>
      </c>
      <c r="B2805" s="10" t="n">
        <v>854757</v>
      </c>
    </row>
    <row r="2806" customFormat="false" ht="16" hidden="false" customHeight="false" outlineLevel="0" collapsed="false">
      <c r="A2806" s="0" t="s">
        <v>759</v>
      </c>
      <c r="B2806" s="10" t="n">
        <v>100000</v>
      </c>
      <c r="C2806" s="10" t="n">
        <v>202531</v>
      </c>
    </row>
    <row r="2807" customFormat="false" ht="16" hidden="false" customHeight="false" outlineLevel="0" collapsed="false">
      <c r="A2807" s="0" t="s">
        <v>11933</v>
      </c>
      <c r="B2807" s="10" t="n">
        <v>35000000</v>
      </c>
      <c r="C2807" s="10" t="n">
        <v>117538559</v>
      </c>
    </row>
    <row r="2808" customFormat="false" ht="16" hidden="false" customHeight="false" outlineLevel="0" collapsed="false">
      <c r="A2808" s="0" t="s">
        <v>16596</v>
      </c>
      <c r="B2808" s="10" t="n">
        <v>531762</v>
      </c>
    </row>
    <row r="2809" customFormat="false" ht="16" hidden="false" customHeight="false" outlineLevel="0" collapsed="false">
      <c r="A2809" s="0" t="s">
        <v>16597</v>
      </c>
      <c r="C2809" s="0" t="s">
        <v>16598</v>
      </c>
    </row>
    <row r="2810" customFormat="false" ht="16" hidden="false" customHeight="false" outlineLevel="0" collapsed="false">
      <c r="A2810" s="0" t="s">
        <v>16599</v>
      </c>
    </row>
    <row r="2811" customFormat="false" ht="16" hidden="false" customHeight="false" outlineLevel="0" collapsed="false">
      <c r="A2811" s="0" t="s">
        <v>16600</v>
      </c>
      <c r="B2811" s="10" t="n">
        <v>3500000</v>
      </c>
    </row>
    <row r="2812" customFormat="false" ht="16" hidden="false" customHeight="false" outlineLevel="0" collapsed="false">
      <c r="A2812" s="0" t="s">
        <v>16601</v>
      </c>
    </row>
    <row r="2813" customFormat="false" ht="16" hidden="false" customHeight="false" outlineLevel="0" collapsed="false">
      <c r="A2813" s="0" t="s">
        <v>11821</v>
      </c>
      <c r="B2813" s="10" t="n">
        <v>50000000</v>
      </c>
      <c r="C2813" s="10" t="n">
        <v>10706786</v>
      </c>
    </row>
    <row r="2814" customFormat="false" ht="16" hidden="false" customHeight="false" outlineLevel="0" collapsed="false">
      <c r="A2814" s="0" t="s">
        <v>16602</v>
      </c>
    </row>
    <row r="2815" customFormat="false" ht="16" hidden="false" customHeight="false" outlineLevel="0" collapsed="false">
      <c r="A2815" s="0" t="s">
        <v>16603</v>
      </c>
    </row>
    <row r="2816" customFormat="false" ht="16" hidden="false" customHeight="false" outlineLevel="0" collapsed="false">
      <c r="A2816" s="0" t="s">
        <v>8306</v>
      </c>
      <c r="B2816" s="10" t="n">
        <v>120000000</v>
      </c>
      <c r="C2816" s="10" t="n">
        <v>56117548</v>
      </c>
    </row>
    <row r="2817" customFormat="false" ht="16" hidden="false" customHeight="false" outlineLevel="0" collapsed="false">
      <c r="A2817" s="0" t="s">
        <v>14910</v>
      </c>
      <c r="B2817" s="10" t="n">
        <v>5000000</v>
      </c>
      <c r="C2817" s="10" t="n">
        <v>20202</v>
      </c>
    </row>
    <row r="2818" customFormat="false" ht="16" hidden="false" customHeight="false" outlineLevel="0" collapsed="false">
      <c r="A2818" s="0" t="s">
        <v>16604</v>
      </c>
      <c r="B2818" s="10" t="n">
        <v>46964</v>
      </c>
    </row>
    <row r="2819" customFormat="false" ht="16" hidden="false" customHeight="false" outlineLevel="0" collapsed="false">
      <c r="A2819" s="0" t="s">
        <v>16605</v>
      </c>
      <c r="B2819" s="10" t="n">
        <v>21878</v>
      </c>
    </row>
    <row r="2820" customFormat="false" ht="16" hidden="false" customHeight="false" outlineLevel="0" collapsed="false">
      <c r="A2820" s="0" t="s">
        <v>16606</v>
      </c>
      <c r="B2820" s="10" t="n">
        <v>40294</v>
      </c>
    </row>
    <row r="2821" customFormat="false" ht="16" hidden="false" customHeight="false" outlineLevel="0" collapsed="false">
      <c r="A2821" s="0" t="s">
        <v>11733</v>
      </c>
      <c r="B2821" s="10" t="n">
        <v>15000000</v>
      </c>
      <c r="C2821" s="10" t="n">
        <v>138797449</v>
      </c>
    </row>
    <row r="2822" customFormat="false" ht="16" hidden="false" customHeight="false" outlineLevel="0" collapsed="false">
      <c r="A2822" s="0" t="s">
        <v>16607</v>
      </c>
      <c r="B2822" s="10" t="n">
        <v>4000000</v>
      </c>
    </row>
    <row r="2823" customFormat="false" ht="16" hidden="false" customHeight="false" outlineLevel="0" collapsed="false">
      <c r="A2823" s="0" t="s">
        <v>16608</v>
      </c>
    </row>
    <row r="2824" customFormat="false" ht="16" hidden="false" customHeight="false" outlineLevel="0" collapsed="false">
      <c r="A2824" s="0" t="s">
        <v>16609</v>
      </c>
    </row>
    <row r="2825" customFormat="false" ht="16" hidden="false" customHeight="false" outlineLevel="0" collapsed="false">
      <c r="A2825" s="0" t="s">
        <v>12180</v>
      </c>
      <c r="B2825" s="10" t="n">
        <v>23000000</v>
      </c>
      <c r="C2825" s="10" t="n">
        <v>18942396</v>
      </c>
    </row>
    <row r="2826" customFormat="false" ht="16" hidden="false" customHeight="false" outlineLevel="0" collapsed="false">
      <c r="A2826" s="0" t="s">
        <v>16610</v>
      </c>
      <c r="B2826" s="10" t="n">
        <v>25000000</v>
      </c>
    </row>
    <row r="2827" customFormat="false" ht="16" hidden="false" customHeight="false" outlineLevel="0" collapsed="false">
      <c r="A2827" s="0" t="s">
        <v>16611</v>
      </c>
      <c r="B2827" s="10" t="n">
        <v>9500000</v>
      </c>
    </row>
    <row r="2828" customFormat="false" ht="16" hidden="false" customHeight="false" outlineLevel="0" collapsed="false">
      <c r="A2828" s="0" t="s">
        <v>16612</v>
      </c>
      <c r="B2828" s="10" t="n">
        <v>3000000</v>
      </c>
    </row>
    <row r="2829" customFormat="false" ht="16" hidden="false" customHeight="false" outlineLevel="0" collapsed="false">
      <c r="A2829" s="0" t="s">
        <v>16613</v>
      </c>
      <c r="B2829" s="10" t="n">
        <v>873594</v>
      </c>
    </row>
    <row r="2830" customFormat="false" ht="16" hidden="false" customHeight="false" outlineLevel="0" collapsed="false">
      <c r="A2830" s="0" t="s">
        <v>16614</v>
      </c>
      <c r="B2830" s="10" t="n">
        <v>140000000</v>
      </c>
    </row>
    <row r="2831" customFormat="false" ht="16" hidden="false" customHeight="false" outlineLevel="0" collapsed="false">
      <c r="A2831" s="0" t="s">
        <v>6668</v>
      </c>
      <c r="B2831" s="10" t="n">
        <v>75000000</v>
      </c>
      <c r="C2831" s="10" t="n">
        <v>20377913</v>
      </c>
    </row>
    <row r="2832" customFormat="false" ht="16" hidden="false" customHeight="false" outlineLevel="0" collapsed="false">
      <c r="A2832" s="0" t="s">
        <v>16615</v>
      </c>
      <c r="B2832" s="10" t="n">
        <v>3000000</v>
      </c>
    </row>
    <row r="2833" customFormat="false" ht="16" hidden="false" customHeight="false" outlineLevel="0" collapsed="false">
      <c r="A2833" s="0" t="s">
        <v>16616</v>
      </c>
    </row>
    <row r="2834" customFormat="false" ht="16" hidden="false" customHeight="false" outlineLevel="0" collapsed="false">
      <c r="A2834" s="0" t="s">
        <v>601</v>
      </c>
      <c r="B2834" s="10" t="n">
        <v>250000</v>
      </c>
      <c r="C2834" s="10" t="n">
        <v>23859</v>
      </c>
    </row>
    <row r="2835" customFormat="false" ht="16" hidden="false" customHeight="false" outlineLevel="0" collapsed="false">
      <c r="A2835" s="0" t="s">
        <v>16617</v>
      </c>
      <c r="B2835" s="10" t="n">
        <v>814000</v>
      </c>
    </row>
    <row r="2836" customFormat="false" ht="16" hidden="false" customHeight="false" outlineLevel="0" collapsed="false">
      <c r="A2836" s="0" t="s">
        <v>16618</v>
      </c>
    </row>
    <row r="2837" customFormat="false" ht="16" hidden="false" customHeight="false" outlineLevel="0" collapsed="false">
      <c r="A2837" s="0" t="s">
        <v>16619</v>
      </c>
      <c r="B2837" s="10" t="n">
        <v>285848</v>
      </c>
    </row>
    <row r="2838" customFormat="false" ht="16" hidden="false" customHeight="false" outlineLevel="0" collapsed="false">
      <c r="A2838" s="0" t="s">
        <v>16620</v>
      </c>
    </row>
    <row r="2839" customFormat="false" ht="16" hidden="false" customHeight="false" outlineLevel="0" collapsed="false">
      <c r="A2839" s="0" t="s">
        <v>11907</v>
      </c>
      <c r="B2839" s="10" t="n">
        <v>2500000</v>
      </c>
      <c r="C2839" s="10" t="n">
        <v>322157</v>
      </c>
    </row>
    <row r="2840" customFormat="false" ht="16" hidden="false" customHeight="false" outlineLevel="0" collapsed="false">
      <c r="A2840" s="0" t="s">
        <v>16621</v>
      </c>
      <c r="B2840" s="10" t="n">
        <v>789752</v>
      </c>
    </row>
    <row r="2841" customFormat="false" ht="16" hidden="false" customHeight="false" outlineLevel="0" collapsed="false">
      <c r="A2841" s="0" t="s">
        <v>16622</v>
      </c>
      <c r="B2841" s="10" t="n">
        <v>320000000</v>
      </c>
    </row>
    <row r="2842" customFormat="false" ht="16" hidden="false" customHeight="false" outlineLevel="0" collapsed="false">
      <c r="A2842" s="0" t="s">
        <v>6709</v>
      </c>
      <c r="B2842" s="10" t="n">
        <v>125000000</v>
      </c>
      <c r="C2842" s="10" t="n">
        <v>186848418</v>
      </c>
    </row>
    <row r="2843" customFormat="false" ht="16" hidden="false" customHeight="false" outlineLevel="0" collapsed="false">
      <c r="A2843" s="0" t="s">
        <v>16623</v>
      </c>
      <c r="B2843" s="10" t="n">
        <v>357000</v>
      </c>
    </row>
    <row r="2844" customFormat="false" ht="16" hidden="false" customHeight="false" outlineLevel="0" collapsed="false">
      <c r="A2844" s="0" t="s">
        <v>16624</v>
      </c>
      <c r="B2844" s="10" t="n">
        <v>51542</v>
      </c>
    </row>
    <row r="2845" customFormat="false" ht="16" hidden="false" customHeight="false" outlineLevel="0" collapsed="false">
      <c r="A2845" s="0" t="s">
        <v>16625</v>
      </c>
      <c r="B2845" s="10" t="n">
        <v>59774</v>
      </c>
    </row>
    <row r="2846" customFormat="false" ht="16" hidden="false" customHeight="false" outlineLevel="0" collapsed="false">
      <c r="A2846" s="0" t="s">
        <v>16626</v>
      </c>
    </row>
    <row r="2847" customFormat="false" ht="16" hidden="false" customHeight="false" outlineLevel="0" collapsed="false">
      <c r="A2847" s="0" t="s">
        <v>7271</v>
      </c>
      <c r="B2847" s="10" t="n">
        <v>40000000</v>
      </c>
      <c r="C2847" s="10" t="n">
        <v>26627201</v>
      </c>
    </row>
    <row r="2848" customFormat="false" ht="16" hidden="false" customHeight="false" outlineLevel="0" collapsed="false">
      <c r="A2848" s="0" t="s">
        <v>16627</v>
      </c>
    </row>
    <row r="2849" customFormat="false" ht="16" hidden="false" customHeight="false" outlineLevel="0" collapsed="false">
      <c r="A2849" s="0" t="s">
        <v>16628</v>
      </c>
    </row>
    <row r="2850" customFormat="false" ht="16" hidden="false" customHeight="false" outlineLevel="0" collapsed="false">
      <c r="A2850" s="0" t="s">
        <v>16629</v>
      </c>
      <c r="B2850" s="10" t="n">
        <v>1142315</v>
      </c>
    </row>
    <row r="2851" customFormat="false" ht="16" hidden="false" customHeight="false" outlineLevel="0" collapsed="false">
      <c r="A2851" s="0" t="s">
        <v>3029</v>
      </c>
      <c r="B2851" s="10" t="n">
        <v>27000000</v>
      </c>
      <c r="C2851" s="10" t="n">
        <v>38538188</v>
      </c>
    </row>
    <row r="2852" customFormat="false" ht="16" hidden="false" customHeight="false" outlineLevel="0" collapsed="false">
      <c r="A2852" s="0" t="s">
        <v>16630</v>
      </c>
      <c r="B2852" s="10" t="n">
        <v>1486</v>
      </c>
    </row>
    <row r="2853" customFormat="false" ht="16" hidden="false" customHeight="false" outlineLevel="0" collapsed="false">
      <c r="A2853" s="0" t="s">
        <v>16631</v>
      </c>
      <c r="B2853" s="10" t="n">
        <v>977600</v>
      </c>
    </row>
    <row r="2854" customFormat="false" ht="16" hidden="false" customHeight="false" outlineLevel="0" collapsed="false">
      <c r="A2854" s="0" t="s">
        <v>16632</v>
      </c>
    </row>
    <row r="2855" customFormat="false" ht="16" hidden="false" customHeight="false" outlineLevel="0" collapsed="false">
      <c r="A2855" s="0" t="s">
        <v>16633</v>
      </c>
      <c r="B2855" s="10" t="n">
        <v>5000000</v>
      </c>
    </row>
    <row r="2856" customFormat="false" ht="16" hidden="false" customHeight="false" outlineLevel="0" collapsed="false">
      <c r="A2856" s="0" t="s">
        <v>16634</v>
      </c>
    </row>
    <row r="2857" customFormat="false" ht="16" hidden="false" customHeight="false" outlineLevel="0" collapsed="false">
      <c r="A2857" s="0" t="s">
        <v>299</v>
      </c>
      <c r="B2857" s="10" t="n">
        <v>5000000</v>
      </c>
      <c r="C2857" s="10" t="n">
        <v>1064277</v>
      </c>
    </row>
    <row r="2858" customFormat="false" ht="16" hidden="false" customHeight="false" outlineLevel="0" collapsed="false">
      <c r="A2858" s="0" t="s">
        <v>6680</v>
      </c>
      <c r="B2858" s="10" t="n">
        <v>30000000</v>
      </c>
      <c r="C2858" s="10" t="n">
        <v>4463292</v>
      </c>
    </row>
    <row r="2859" customFormat="false" ht="16" hidden="false" customHeight="false" outlineLevel="0" collapsed="false">
      <c r="A2859" s="0" t="s">
        <v>16635</v>
      </c>
    </row>
    <row r="2860" customFormat="false" ht="16" hidden="false" customHeight="false" outlineLevel="0" collapsed="false">
      <c r="A2860" s="0" t="s">
        <v>12027</v>
      </c>
      <c r="B2860" s="10" t="n">
        <v>22029</v>
      </c>
      <c r="C2860" s="0" t="s">
        <v>16636</v>
      </c>
    </row>
    <row r="2861" customFormat="false" ht="16" hidden="false" customHeight="false" outlineLevel="0" collapsed="false">
      <c r="A2861" s="0" t="s">
        <v>16637</v>
      </c>
      <c r="B2861" s="10" t="n">
        <v>45000</v>
      </c>
    </row>
    <row r="2862" customFormat="false" ht="16" hidden="false" customHeight="false" outlineLevel="0" collapsed="false">
      <c r="A2862" s="0" t="s">
        <v>13958</v>
      </c>
      <c r="B2862" s="10" t="n">
        <v>31000000</v>
      </c>
      <c r="C2862" s="10" t="n">
        <v>58884188</v>
      </c>
    </row>
    <row r="2863" customFormat="false" ht="16" hidden="false" customHeight="false" outlineLevel="0" collapsed="false">
      <c r="A2863" s="0" t="s">
        <v>16638</v>
      </c>
    </row>
    <row r="2864" customFormat="false" ht="16" hidden="false" customHeight="false" outlineLevel="0" collapsed="false">
      <c r="A2864" s="0" t="s">
        <v>16639</v>
      </c>
      <c r="B2864" s="10" t="n">
        <v>148994</v>
      </c>
    </row>
    <row r="2865" customFormat="false" ht="16" hidden="false" customHeight="false" outlineLevel="0" collapsed="false">
      <c r="A2865" s="0" t="s">
        <v>16640</v>
      </c>
      <c r="C2865" s="0" t="s">
        <v>15623</v>
      </c>
    </row>
    <row r="2866" customFormat="false" ht="16" hidden="false" customHeight="false" outlineLevel="0" collapsed="false">
      <c r="A2866" s="0" t="s">
        <v>16641</v>
      </c>
      <c r="B2866" s="10" t="n">
        <v>164480</v>
      </c>
    </row>
    <row r="2867" customFormat="false" ht="16" hidden="false" customHeight="false" outlineLevel="0" collapsed="false">
      <c r="A2867" s="0" t="s">
        <v>8059</v>
      </c>
      <c r="B2867" s="10" t="n">
        <v>140000000</v>
      </c>
      <c r="C2867" s="10" t="n">
        <v>65014513</v>
      </c>
    </row>
    <row r="2868" customFormat="false" ht="16" hidden="false" customHeight="false" outlineLevel="0" collapsed="false">
      <c r="A2868" s="0" t="s">
        <v>8461</v>
      </c>
      <c r="B2868" s="10" t="n">
        <v>50000000</v>
      </c>
      <c r="C2868" s="10" t="n">
        <v>150357137</v>
      </c>
    </row>
    <row r="2869" customFormat="false" ht="16" hidden="false" customHeight="false" outlineLevel="0" collapsed="false">
      <c r="A2869" s="0" t="s">
        <v>691</v>
      </c>
      <c r="B2869" s="10" t="n">
        <v>5000000</v>
      </c>
      <c r="C2869" s="10" t="n">
        <v>6604221</v>
      </c>
      <c r="D2869" s="0" t="s">
        <v>16642</v>
      </c>
      <c r="E2869" s="10" t="n">
        <v>-2001</v>
      </c>
    </row>
    <row r="2870" customFormat="false" ht="16" hidden="false" customHeight="false" outlineLevel="0" collapsed="false">
      <c r="A2870" s="0" t="s">
        <v>11866</v>
      </c>
      <c r="B2870" s="10" t="n">
        <v>9500000</v>
      </c>
      <c r="C2870" s="10" t="n">
        <v>120016</v>
      </c>
    </row>
    <row r="2871" customFormat="false" ht="16" hidden="false" customHeight="false" outlineLevel="0" collapsed="false">
      <c r="A2871" s="0" t="s">
        <v>16643</v>
      </c>
      <c r="B2871" s="10" t="n">
        <v>122890</v>
      </c>
    </row>
    <row r="2872" customFormat="false" ht="16" hidden="false" customHeight="false" outlineLevel="0" collapsed="false">
      <c r="A2872" s="0" t="s">
        <v>16644</v>
      </c>
      <c r="B2872" s="10" t="n">
        <v>48132</v>
      </c>
    </row>
    <row r="2873" customFormat="false" ht="16" hidden="false" customHeight="false" outlineLevel="0" collapsed="false">
      <c r="A2873" s="0" t="s">
        <v>16645</v>
      </c>
      <c r="B2873" s="10" t="n">
        <v>20960</v>
      </c>
    </row>
    <row r="2874" customFormat="false" ht="16" hidden="false" customHeight="false" outlineLevel="0" collapsed="false">
      <c r="A2874" s="0" t="s">
        <v>16646</v>
      </c>
      <c r="C2874" s="0" t="s">
        <v>15548</v>
      </c>
    </row>
    <row r="2875" customFormat="false" ht="16" hidden="false" customHeight="false" outlineLevel="0" collapsed="false">
      <c r="A2875" s="0" t="s">
        <v>571</v>
      </c>
      <c r="B2875" s="10" t="n">
        <v>150000000</v>
      </c>
      <c r="C2875" s="10" t="n">
        <v>199228</v>
      </c>
    </row>
    <row r="2876" customFormat="false" ht="16" hidden="false" customHeight="false" outlineLevel="0" collapsed="false">
      <c r="A2876" s="0" t="s">
        <v>7486</v>
      </c>
      <c r="B2876" s="10" t="n">
        <v>20000000</v>
      </c>
      <c r="C2876" s="10" t="n">
        <v>8888355</v>
      </c>
    </row>
    <row r="2877" customFormat="false" ht="16" hidden="false" customHeight="false" outlineLevel="0" collapsed="false">
      <c r="A2877" s="0" t="s">
        <v>16647</v>
      </c>
    </row>
    <row r="2878" customFormat="false" ht="16" hidden="false" customHeight="false" outlineLevel="0" collapsed="false">
      <c r="A2878" s="0" t="s">
        <v>1569</v>
      </c>
      <c r="B2878" s="10" t="n">
        <v>18000000</v>
      </c>
      <c r="C2878" s="10" t="n">
        <v>63012</v>
      </c>
    </row>
    <row r="2879" customFormat="false" ht="16" hidden="false" customHeight="false" outlineLevel="0" collapsed="false">
      <c r="A2879" s="0" t="s">
        <v>11773</v>
      </c>
      <c r="B2879" s="10" t="n">
        <v>29000000</v>
      </c>
      <c r="C2879" s="10" t="n">
        <v>64327</v>
      </c>
    </row>
    <row r="2880" customFormat="false" ht="16" hidden="false" customHeight="false" outlineLevel="0" collapsed="false">
      <c r="A2880" s="0" t="s">
        <v>16648</v>
      </c>
      <c r="B2880" s="10" t="n">
        <v>68094</v>
      </c>
    </row>
    <row r="2881" customFormat="false" ht="16" hidden="false" customHeight="false" outlineLevel="0" collapsed="false">
      <c r="A2881" s="0" t="s">
        <v>11860</v>
      </c>
      <c r="B2881" s="10" t="n">
        <v>1100000</v>
      </c>
      <c r="C2881" s="10" t="n">
        <v>56129</v>
      </c>
    </row>
    <row r="2882" customFormat="false" ht="16" hidden="false" customHeight="false" outlineLevel="0" collapsed="false">
      <c r="A2882" s="0" t="s">
        <v>16649</v>
      </c>
      <c r="B2882" s="10" t="n">
        <v>90000000</v>
      </c>
    </row>
    <row r="2883" customFormat="false" ht="16" hidden="false" customHeight="false" outlineLevel="0" collapsed="false">
      <c r="A2883" s="0" t="s">
        <v>13008</v>
      </c>
      <c r="B2883" s="10" t="n">
        <v>115000000</v>
      </c>
      <c r="C2883" s="10" t="n">
        <v>93050117</v>
      </c>
    </row>
    <row r="2884" customFormat="false" ht="16" hidden="false" customHeight="false" outlineLevel="0" collapsed="false">
      <c r="A2884" s="0" t="s">
        <v>7536</v>
      </c>
      <c r="B2884" s="10" t="n">
        <v>55000000</v>
      </c>
      <c r="C2884" s="10" t="n">
        <v>107100855</v>
      </c>
    </row>
    <row r="2885" customFormat="false" ht="16" hidden="false" customHeight="false" outlineLevel="0" collapsed="false">
      <c r="A2885" s="0" t="s">
        <v>16650</v>
      </c>
      <c r="B2885" s="10" t="n">
        <v>38261</v>
      </c>
    </row>
    <row r="2886" customFormat="false" ht="16" hidden="false" customHeight="false" outlineLevel="0" collapsed="false">
      <c r="A2886" s="0" t="s">
        <v>16651</v>
      </c>
      <c r="B2886" s="10" t="n">
        <v>5000000</v>
      </c>
    </row>
    <row r="2887" customFormat="false" ht="16" hidden="false" customHeight="false" outlineLevel="0" collapsed="false">
      <c r="A2887" s="0" t="s">
        <v>6972</v>
      </c>
      <c r="B2887" s="10" t="n">
        <v>30000000</v>
      </c>
      <c r="C2887" s="10" t="n">
        <v>63536011</v>
      </c>
    </row>
    <row r="2888" customFormat="false" ht="16" hidden="false" customHeight="false" outlineLevel="0" collapsed="false">
      <c r="A2888" s="0" t="s">
        <v>16652</v>
      </c>
    </row>
    <row r="2889" customFormat="false" ht="16" hidden="false" customHeight="false" outlineLevel="0" collapsed="false">
      <c r="A2889" s="0" t="s">
        <v>587</v>
      </c>
      <c r="B2889" s="10" t="n">
        <v>500000</v>
      </c>
      <c r="C2889" s="10" t="n">
        <v>18117</v>
      </c>
    </row>
    <row r="2890" customFormat="false" ht="16" hidden="false" customHeight="false" outlineLevel="0" collapsed="false">
      <c r="A2890" s="0" t="s">
        <v>11938</v>
      </c>
      <c r="B2890" s="10" t="n">
        <v>15000000</v>
      </c>
      <c r="C2890" s="10" t="n">
        <v>28870</v>
      </c>
    </row>
    <row r="2891" customFormat="false" ht="16" hidden="false" customHeight="false" outlineLevel="0" collapsed="false">
      <c r="A2891" s="0" t="s">
        <v>12295</v>
      </c>
      <c r="B2891" s="10" t="n">
        <v>3000000</v>
      </c>
      <c r="C2891" s="10" t="n">
        <v>22000</v>
      </c>
    </row>
    <row r="2892" customFormat="false" ht="16" hidden="false" customHeight="false" outlineLevel="0" collapsed="false">
      <c r="A2892" s="0" t="s">
        <v>11895</v>
      </c>
      <c r="B2892" s="10" t="n">
        <v>10000000</v>
      </c>
      <c r="C2892" s="10" t="n">
        <v>5176</v>
      </c>
    </row>
    <row r="2893" customFormat="false" ht="16" hidden="false" customHeight="false" outlineLevel="0" collapsed="false">
      <c r="A2893" s="0" t="s">
        <v>11625</v>
      </c>
      <c r="B2893" s="10" t="n">
        <v>3000000</v>
      </c>
      <c r="C2893" s="10" t="n">
        <v>84752907</v>
      </c>
    </row>
    <row r="2894" customFormat="false" ht="16" hidden="false" customHeight="false" outlineLevel="0" collapsed="false">
      <c r="A2894" s="0" t="s">
        <v>16653</v>
      </c>
      <c r="B2894" s="10" t="n">
        <v>29604</v>
      </c>
    </row>
    <row r="2895" customFormat="false" ht="16" hidden="false" customHeight="false" outlineLevel="0" collapsed="false">
      <c r="A2895" s="0" t="s">
        <v>16654</v>
      </c>
    </row>
    <row r="2896" customFormat="false" ht="16" hidden="false" customHeight="false" outlineLevel="0" collapsed="false">
      <c r="A2896" s="0" t="s">
        <v>7446</v>
      </c>
      <c r="B2896" s="10" t="n">
        <v>60000000</v>
      </c>
      <c r="C2896" s="10" t="n">
        <v>31165421</v>
      </c>
    </row>
    <row r="2897" customFormat="false" ht="16" hidden="false" customHeight="false" outlineLevel="0" collapsed="false">
      <c r="A2897" s="0" t="s">
        <v>14535</v>
      </c>
      <c r="B2897" s="10" t="n">
        <v>5000000</v>
      </c>
      <c r="C2897" s="10" t="n">
        <v>20747013</v>
      </c>
      <c r="D2897" s="0" t="s">
        <v>16655</v>
      </c>
    </row>
    <row r="2898" customFormat="false" ht="16" hidden="false" customHeight="false" outlineLevel="0" collapsed="false">
      <c r="A2898" s="0" t="s">
        <v>16656</v>
      </c>
      <c r="B2898" s="10" t="n">
        <v>65598</v>
      </c>
    </row>
    <row r="2899" customFormat="false" ht="16" hidden="false" customHeight="false" outlineLevel="0" collapsed="false">
      <c r="A2899" s="0" t="s">
        <v>7161</v>
      </c>
      <c r="B2899" s="10" t="n">
        <v>35000000</v>
      </c>
      <c r="C2899" s="10" t="n">
        <v>13101142</v>
      </c>
    </row>
    <row r="2900" customFormat="false" ht="16" hidden="false" customHeight="false" outlineLevel="0" collapsed="false">
      <c r="A2900" s="0" t="s">
        <v>11919</v>
      </c>
      <c r="B2900" s="10" t="n">
        <v>6000000</v>
      </c>
      <c r="C2900" s="10" t="n">
        <v>5359774</v>
      </c>
    </row>
    <row r="2901" customFormat="false" ht="16" hidden="false" customHeight="false" outlineLevel="0" collapsed="false">
      <c r="A2901" s="0" t="s">
        <v>16657</v>
      </c>
      <c r="B2901" s="10" t="n">
        <v>10020</v>
      </c>
    </row>
    <row r="2902" customFormat="false" ht="16" hidden="false" customHeight="false" outlineLevel="0" collapsed="false">
      <c r="A2902" s="0" t="s">
        <v>16658</v>
      </c>
      <c r="B2902" s="10" t="n">
        <v>5000000</v>
      </c>
    </row>
    <row r="2903" customFormat="false" ht="16" hidden="false" customHeight="false" outlineLevel="0" collapsed="false">
      <c r="A2903" s="0" t="s">
        <v>16659</v>
      </c>
      <c r="B2903" s="10" t="n">
        <v>175604</v>
      </c>
    </row>
    <row r="2904" customFormat="false" ht="16" hidden="false" customHeight="false" outlineLevel="0" collapsed="false">
      <c r="A2904" s="0" t="s">
        <v>16660</v>
      </c>
      <c r="B2904" s="10" t="n">
        <v>19237</v>
      </c>
    </row>
    <row r="2905" customFormat="false" ht="16" hidden="false" customHeight="false" outlineLevel="0" collapsed="false">
      <c r="A2905" s="0" t="s">
        <v>16661</v>
      </c>
      <c r="B2905" s="10" t="n">
        <v>40362</v>
      </c>
    </row>
    <row r="2906" customFormat="false" ht="16" hidden="false" customHeight="false" outlineLevel="0" collapsed="false">
      <c r="A2906" s="0" t="s">
        <v>16662</v>
      </c>
    </row>
    <row r="2907" customFormat="false" ht="16" hidden="false" customHeight="false" outlineLevel="0" collapsed="false">
      <c r="A2907" s="0" t="s">
        <v>16663</v>
      </c>
      <c r="B2907" s="10" t="n">
        <v>24017</v>
      </c>
    </row>
    <row r="2908" customFormat="false" ht="16" hidden="false" customHeight="false" outlineLevel="0" collapsed="false">
      <c r="A2908" s="0" t="s">
        <v>1594</v>
      </c>
      <c r="B2908" s="10" t="n">
        <v>5000000</v>
      </c>
      <c r="C2908" s="10" t="n">
        <v>1098</v>
      </c>
    </row>
    <row r="2909" customFormat="false" ht="16" hidden="false" customHeight="false" outlineLevel="0" collapsed="false">
      <c r="A2909" s="0" t="s">
        <v>6499</v>
      </c>
      <c r="B2909" s="10" t="n">
        <v>6000000</v>
      </c>
      <c r="C2909" s="10" t="n">
        <v>1348205</v>
      </c>
    </row>
    <row r="2910" customFormat="false" ht="16" hidden="false" customHeight="false" outlineLevel="0" collapsed="false">
      <c r="A2910" s="0" t="s">
        <v>11785</v>
      </c>
      <c r="B2910" s="10" t="n">
        <v>18000000</v>
      </c>
      <c r="C2910" s="10" t="n">
        <v>18335230</v>
      </c>
    </row>
    <row r="2911" customFormat="false" ht="16" hidden="false" customHeight="false" outlineLevel="0" collapsed="false">
      <c r="A2911" s="0" t="s">
        <v>16664</v>
      </c>
      <c r="B2911" s="10" t="n">
        <v>68353</v>
      </c>
    </row>
    <row r="2912" customFormat="false" ht="16" hidden="false" customHeight="false" outlineLevel="0" collapsed="false">
      <c r="A2912" s="0" t="s">
        <v>16665</v>
      </c>
    </row>
    <row r="2913" customFormat="false" ht="16" hidden="false" customHeight="false" outlineLevel="0" collapsed="false">
      <c r="A2913" s="0" t="s">
        <v>16666</v>
      </c>
      <c r="B2913" s="10" t="n">
        <v>5000000</v>
      </c>
    </row>
    <row r="2914" customFormat="false" ht="16" hidden="false" customHeight="false" outlineLevel="0" collapsed="false">
      <c r="A2914" s="0" t="s">
        <v>6321</v>
      </c>
      <c r="B2914" s="10" t="n">
        <v>200000</v>
      </c>
      <c r="C2914" s="10" t="n">
        <v>2428241</v>
      </c>
    </row>
    <row r="2915" customFormat="false" ht="16" hidden="false" customHeight="false" outlineLevel="0" collapsed="false">
      <c r="A2915" s="0" t="s">
        <v>16667</v>
      </c>
    </row>
    <row r="2916" customFormat="false" ht="16" hidden="false" customHeight="false" outlineLevel="0" collapsed="false">
      <c r="A2916" s="0" t="s">
        <v>16668</v>
      </c>
    </row>
    <row r="2917" customFormat="false" ht="16" hidden="false" customHeight="false" outlineLevel="0" collapsed="false">
      <c r="A2917" s="0" t="s">
        <v>16669</v>
      </c>
    </row>
    <row r="2918" customFormat="false" ht="16" hidden="false" customHeight="false" outlineLevel="0" collapsed="false">
      <c r="A2918" s="0" t="s">
        <v>7127</v>
      </c>
      <c r="B2918" s="10" t="n">
        <v>16000000</v>
      </c>
      <c r="C2918" s="10" t="n">
        <v>2964</v>
      </c>
    </row>
    <row r="2919" customFormat="false" ht="16" hidden="false" customHeight="false" outlineLevel="0" collapsed="false">
      <c r="A2919" s="0" t="s">
        <v>16670</v>
      </c>
    </row>
    <row r="2920" customFormat="false" ht="16" hidden="false" customHeight="false" outlineLevel="0" collapsed="false">
      <c r="A2920" s="0" t="s">
        <v>16671</v>
      </c>
      <c r="B2920" s="10" t="n">
        <v>86796</v>
      </c>
    </row>
    <row r="2921" customFormat="false" ht="16" hidden="false" customHeight="false" outlineLevel="0" collapsed="false">
      <c r="A2921" s="0" t="s">
        <v>16672</v>
      </c>
    </row>
    <row r="2922" customFormat="false" ht="16" hidden="false" customHeight="false" outlineLevel="0" collapsed="false">
      <c r="A2922" s="0" t="s">
        <v>3000</v>
      </c>
      <c r="B2922" s="10" t="n">
        <v>20000000</v>
      </c>
      <c r="C2922" s="10" t="n">
        <v>15000994</v>
      </c>
    </row>
    <row r="2923" customFormat="false" ht="16" hidden="false" customHeight="false" outlineLevel="0" collapsed="false">
      <c r="A2923" s="0" t="s">
        <v>7007</v>
      </c>
      <c r="B2923" s="10" t="n">
        <v>35000000</v>
      </c>
      <c r="C2923" s="10" t="n">
        <v>20275446</v>
      </c>
    </row>
    <row r="2924" customFormat="false" ht="16" hidden="false" customHeight="false" outlineLevel="0" collapsed="false">
      <c r="A2924" s="0" t="s">
        <v>16673</v>
      </c>
    </row>
    <row r="2925" customFormat="false" ht="16" hidden="false" customHeight="false" outlineLevel="0" collapsed="false">
      <c r="A2925" s="0" t="s">
        <v>6654</v>
      </c>
      <c r="B2925" s="10" t="n">
        <v>100000</v>
      </c>
      <c r="C2925" s="10" t="n">
        <v>1316074</v>
      </c>
    </row>
    <row r="2926" customFormat="false" ht="16" hidden="false" customHeight="false" outlineLevel="0" collapsed="false">
      <c r="A2926" s="0" t="s">
        <v>16674</v>
      </c>
    </row>
    <row r="2927" customFormat="false" ht="16" hidden="false" customHeight="false" outlineLevel="0" collapsed="false">
      <c r="A2927" s="0" t="s">
        <v>12692</v>
      </c>
      <c r="B2927" s="10" t="n">
        <v>45000000</v>
      </c>
      <c r="C2927" s="10" t="n">
        <v>12050299</v>
      </c>
    </row>
    <row r="2928" customFormat="false" ht="16" hidden="false" customHeight="false" outlineLevel="0" collapsed="false">
      <c r="A2928" s="0" t="s">
        <v>16675</v>
      </c>
    </row>
    <row r="2929" customFormat="false" ht="16" hidden="false" customHeight="false" outlineLevel="0" collapsed="false">
      <c r="A2929" s="0" t="s">
        <v>16676</v>
      </c>
      <c r="B2929" s="10" t="n">
        <v>43108</v>
      </c>
    </row>
    <row r="2930" customFormat="false" ht="16" hidden="false" customHeight="false" outlineLevel="0" collapsed="false">
      <c r="A2930" s="0" t="s">
        <v>16677</v>
      </c>
      <c r="B2930" s="10" t="n">
        <v>2137</v>
      </c>
    </row>
    <row r="2931" customFormat="false" ht="16" hidden="false" customHeight="false" outlineLevel="0" collapsed="false">
      <c r="A2931" s="0" t="s">
        <v>16678</v>
      </c>
      <c r="B2931" s="10" t="n">
        <v>15000000</v>
      </c>
    </row>
    <row r="2932" customFormat="false" ht="16" hidden="false" customHeight="false" outlineLevel="0" collapsed="false">
      <c r="A2932" s="0" t="s">
        <v>16679</v>
      </c>
      <c r="B2932" s="10" t="n">
        <v>25000000</v>
      </c>
    </row>
    <row r="2933" customFormat="false" ht="16" hidden="false" customHeight="false" outlineLevel="0" collapsed="false">
      <c r="A2933" s="0" t="s">
        <v>16680</v>
      </c>
    </row>
    <row r="2934" customFormat="false" ht="16" hidden="false" customHeight="false" outlineLevel="0" collapsed="false">
      <c r="A2934" s="0" t="s">
        <v>16681</v>
      </c>
    </row>
    <row r="2935" customFormat="false" ht="16" hidden="false" customHeight="false" outlineLevel="0" collapsed="false">
      <c r="A2935" s="0" t="s">
        <v>6255</v>
      </c>
      <c r="B2935" s="10" t="n">
        <v>15000000</v>
      </c>
      <c r="C2935" s="10" t="n">
        <v>20218921</v>
      </c>
    </row>
    <row r="2936" customFormat="false" ht="16" hidden="false" customHeight="false" outlineLevel="0" collapsed="false">
      <c r="A2936" s="0" t="s">
        <v>16682</v>
      </c>
      <c r="B2936" s="10" t="n">
        <v>241875</v>
      </c>
    </row>
    <row r="2937" customFormat="false" ht="16" hidden="false" customHeight="false" outlineLevel="0" collapsed="false">
      <c r="A2937" s="0" t="s">
        <v>16683</v>
      </c>
      <c r="B2937" s="10" t="n">
        <v>30846</v>
      </c>
    </row>
    <row r="2938" customFormat="false" ht="16" hidden="false" customHeight="false" outlineLevel="0" collapsed="false">
      <c r="A2938" s="0" t="s">
        <v>16684</v>
      </c>
      <c r="B2938" s="10" t="n">
        <v>146146</v>
      </c>
    </row>
    <row r="2939" customFormat="false" ht="16" hidden="false" customHeight="false" outlineLevel="0" collapsed="false">
      <c r="A2939" s="0" t="s">
        <v>16685</v>
      </c>
      <c r="B2939" s="10" t="n">
        <v>336174</v>
      </c>
    </row>
    <row r="2940" customFormat="false" ht="16" hidden="false" customHeight="false" outlineLevel="0" collapsed="false">
      <c r="A2940" s="0" t="s">
        <v>16686</v>
      </c>
    </row>
    <row r="2941" customFormat="false" ht="16" hidden="false" customHeight="false" outlineLevel="0" collapsed="false">
      <c r="A2941" s="0" t="s">
        <v>16687</v>
      </c>
      <c r="B2941" s="10" t="n">
        <v>498</v>
      </c>
    </row>
    <row r="2942" customFormat="false" ht="16" hidden="false" customHeight="false" outlineLevel="0" collapsed="false">
      <c r="A2942" s="0" t="s">
        <v>7204</v>
      </c>
      <c r="B2942" s="10" t="n">
        <v>60000000</v>
      </c>
      <c r="C2942" s="10" t="n">
        <v>19452138</v>
      </c>
    </row>
    <row r="2943" customFormat="false" ht="16" hidden="false" customHeight="false" outlineLevel="0" collapsed="false">
      <c r="A2943" s="0" t="s">
        <v>16688</v>
      </c>
      <c r="B2943" s="10" t="n">
        <v>1330894</v>
      </c>
    </row>
    <row r="2944" customFormat="false" ht="16" hidden="false" customHeight="false" outlineLevel="0" collapsed="false">
      <c r="A2944" s="0" t="s">
        <v>16689</v>
      </c>
      <c r="B2944" s="10" t="n">
        <v>255179</v>
      </c>
    </row>
    <row r="2945" customFormat="false" ht="16" hidden="false" customHeight="false" outlineLevel="0" collapsed="false">
      <c r="A2945" s="0" t="s">
        <v>16690</v>
      </c>
      <c r="C2945" s="0" t="s">
        <v>16691</v>
      </c>
    </row>
    <row r="2946" customFormat="false" ht="16" hidden="false" customHeight="false" outlineLevel="0" collapsed="false">
      <c r="A2946" s="0" t="s">
        <v>12506</v>
      </c>
      <c r="B2946" s="10" t="n">
        <v>32000000</v>
      </c>
      <c r="C2946" s="10" t="n">
        <v>16377274</v>
      </c>
    </row>
    <row r="2947" customFormat="false" ht="16" hidden="false" customHeight="false" outlineLevel="0" collapsed="false">
      <c r="A2947" s="0" t="s">
        <v>16692</v>
      </c>
    </row>
    <row r="2948" customFormat="false" ht="16" hidden="false" customHeight="false" outlineLevel="0" collapsed="false">
      <c r="A2948" s="0" t="s">
        <v>2896</v>
      </c>
      <c r="B2948" s="10" t="n">
        <v>400000</v>
      </c>
      <c r="C2948" s="10" t="n">
        <v>425899</v>
      </c>
    </row>
    <row r="2949" customFormat="false" ht="16" hidden="false" customHeight="false" outlineLevel="0" collapsed="false">
      <c r="A2949" s="0" t="s">
        <v>16693</v>
      </c>
      <c r="B2949" s="10" t="n">
        <v>10840</v>
      </c>
    </row>
    <row r="2950" customFormat="false" ht="16" hidden="false" customHeight="false" outlineLevel="0" collapsed="false">
      <c r="A2950" s="0" t="s">
        <v>12175</v>
      </c>
      <c r="B2950" s="10" t="n">
        <v>750000</v>
      </c>
      <c r="C2950" s="10" t="n">
        <v>53261944</v>
      </c>
    </row>
    <row r="2951" customFormat="false" ht="16" hidden="false" customHeight="false" outlineLevel="0" collapsed="false">
      <c r="A2951" s="0" t="s">
        <v>16694</v>
      </c>
    </row>
    <row r="2952" customFormat="false" ht="16" hidden="false" customHeight="false" outlineLevel="0" collapsed="false">
      <c r="A2952" s="0" t="s">
        <v>16695</v>
      </c>
      <c r="B2952" s="10" t="n">
        <v>127940</v>
      </c>
    </row>
    <row r="2953" customFormat="false" ht="16" hidden="false" customHeight="false" outlineLevel="0" collapsed="false">
      <c r="A2953" s="0" t="s">
        <v>16696</v>
      </c>
      <c r="B2953" s="10" t="n">
        <v>841206</v>
      </c>
    </row>
    <row r="2954" customFormat="false" ht="16" hidden="false" customHeight="false" outlineLevel="0" collapsed="false">
      <c r="A2954" s="0" t="s">
        <v>16697</v>
      </c>
      <c r="B2954" s="10" t="n">
        <v>1132192</v>
      </c>
    </row>
    <row r="2955" customFormat="false" ht="16" hidden="false" customHeight="false" outlineLevel="0" collapsed="false">
      <c r="A2955" s="0" t="s">
        <v>767</v>
      </c>
      <c r="B2955" s="10" t="n">
        <v>24000000</v>
      </c>
      <c r="C2955" s="10" t="n">
        <v>2511689</v>
      </c>
    </row>
    <row r="2956" customFormat="false" ht="16" hidden="false" customHeight="false" outlineLevel="0" collapsed="false">
      <c r="A2956" s="0" t="s">
        <v>730</v>
      </c>
      <c r="B2956" s="10" t="n">
        <v>550000000</v>
      </c>
      <c r="C2956" s="10" t="n">
        <v>3076226</v>
      </c>
    </row>
    <row r="2957" customFormat="false" ht="16" hidden="false" customHeight="false" outlineLevel="0" collapsed="false">
      <c r="A2957" s="0" t="s">
        <v>16698</v>
      </c>
      <c r="B2957" s="10" t="n">
        <v>149337</v>
      </c>
    </row>
    <row r="2958" customFormat="false" ht="16" hidden="false" customHeight="false" outlineLevel="0" collapsed="false">
      <c r="A2958" s="0" t="s">
        <v>16699</v>
      </c>
      <c r="B2958" s="10" t="n">
        <v>191875</v>
      </c>
    </row>
    <row r="2959" customFormat="false" ht="16" hidden="false" customHeight="false" outlineLevel="0" collapsed="false">
      <c r="A2959" s="0" t="s">
        <v>6563</v>
      </c>
      <c r="B2959" s="10" t="n">
        <v>15000000</v>
      </c>
      <c r="C2959" s="10" t="n">
        <v>13843771</v>
      </c>
    </row>
    <row r="2960" customFormat="false" ht="16" hidden="false" customHeight="false" outlineLevel="0" collapsed="false">
      <c r="A2960" s="0" t="s">
        <v>16700</v>
      </c>
    </row>
    <row r="2961" customFormat="false" ht="16" hidden="false" customHeight="false" outlineLevel="0" collapsed="false">
      <c r="A2961" s="0" t="s">
        <v>3035</v>
      </c>
      <c r="B2961" s="10" t="n">
        <v>37000000</v>
      </c>
      <c r="C2961" s="10" t="n">
        <v>72286779</v>
      </c>
    </row>
    <row r="2962" customFormat="false" ht="16" hidden="false" customHeight="false" outlineLevel="0" collapsed="false">
      <c r="A2962" s="0" t="s">
        <v>6297</v>
      </c>
      <c r="B2962" s="10" t="n">
        <v>80000000</v>
      </c>
      <c r="C2962" s="10" t="n">
        <v>103028109</v>
      </c>
    </row>
    <row r="2963" customFormat="false" ht="16" hidden="false" customHeight="false" outlineLevel="0" collapsed="false">
      <c r="A2963" s="0" t="s">
        <v>6190</v>
      </c>
      <c r="B2963" s="10" t="n">
        <v>10000000</v>
      </c>
      <c r="C2963" s="10" t="n">
        <v>21371425</v>
      </c>
    </row>
    <row r="2964" customFormat="false" ht="16" hidden="false" customHeight="false" outlineLevel="0" collapsed="false">
      <c r="A2964" s="0" t="s">
        <v>16701</v>
      </c>
    </row>
    <row r="2965" customFormat="false" ht="16" hidden="false" customHeight="false" outlineLevel="0" collapsed="false">
      <c r="A2965" s="0" t="s">
        <v>7292</v>
      </c>
      <c r="B2965" s="10" t="n">
        <v>1600000</v>
      </c>
      <c r="C2965" s="10" t="n">
        <v>317903</v>
      </c>
    </row>
    <row r="2966" customFormat="false" ht="16" hidden="false" customHeight="false" outlineLevel="0" collapsed="false">
      <c r="A2966" s="0" t="s">
        <v>16702</v>
      </c>
      <c r="B2966" s="10" t="n">
        <v>6410257</v>
      </c>
    </row>
    <row r="2967" customFormat="false" ht="16" hidden="false" customHeight="false" outlineLevel="0" collapsed="false">
      <c r="A2967" s="0" t="s">
        <v>16703</v>
      </c>
    </row>
    <row r="2968" customFormat="false" ht="16" hidden="false" customHeight="false" outlineLevel="0" collapsed="false">
      <c r="A2968" s="0" t="s">
        <v>16704</v>
      </c>
    </row>
    <row r="2969" customFormat="false" ht="16" hidden="false" customHeight="false" outlineLevel="0" collapsed="false">
      <c r="A2969" s="0" t="s">
        <v>16705</v>
      </c>
    </row>
    <row r="2970" customFormat="false" ht="16" hidden="false" customHeight="false" outlineLevel="0" collapsed="false">
      <c r="A2970" s="0" t="s">
        <v>16706</v>
      </c>
      <c r="B2970" s="10" t="n">
        <v>2927972</v>
      </c>
    </row>
    <row r="2971" customFormat="false" ht="16" hidden="false" customHeight="false" outlineLevel="0" collapsed="false">
      <c r="A2971" s="0" t="s">
        <v>1557</v>
      </c>
      <c r="B2971" s="10" t="n">
        <v>300000</v>
      </c>
      <c r="C2971" s="10" t="n">
        <v>73171</v>
      </c>
    </row>
    <row r="2972" customFormat="false" ht="16" hidden="false" customHeight="false" outlineLevel="0" collapsed="false">
      <c r="A2972" s="0" t="s">
        <v>16707</v>
      </c>
      <c r="B2972" s="10" t="n">
        <v>798940</v>
      </c>
    </row>
    <row r="2973" customFormat="false" ht="16" hidden="false" customHeight="false" outlineLevel="0" collapsed="false">
      <c r="A2973" s="0" t="s">
        <v>16708</v>
      </c>
      <c r="B2973" s="10" t="n">
        <v>256242</v>
      </c>
    </row>
    <row r="2974" customFormat="false" ht="16" hidden="false" customHeight="false" outlineLevel="0" collapsed="false">
      <c r="A2974" s="0" t="s">
        <v>6692</v>
      </c>
      <c r="B2974" s="10" t="n">
        <v>3900000</v>
      </c>
      <c r="C2974" s="10" t="n">
        <v>3318</v>
      </c>
    </row>
    <row r="2975" customFormat="false" ht="16" hidden="false" customHeight="false" outlineLevel="0" collapsed="false">
      <c r="A2975" s="0" t="s">
        <v>6768</v>
      </c>
      <c r="B2975" s="10" t="n">
        <v>42000000</v>
      </c>
      <c r="C2975" s="10" t="n">
        <v>18620000</v>
      </c>
    </row>
    <row r="2976" customFormat="false" ht="16" hidden="false" customHeight="false" outlineLevel="0" collapsed="false">
      <c r="A2976" s="0" t="s">
        <v>16709</v>
      </c>
      <c r="B2976" s="10" t="n">
        <v>2000000</v>
      </c>
    </row>
    <row r="2977" customFormat="false" ht="16" hidden="false" customHeight="false" outlineLevel="0" collapsed="false">
      <c r="A2977" s="0" t="s">
        <v>6719</v>
      </c>
      <c r="B2977" s="10" t="n">
        <v>66000000</v>
      </c>
      <c r="C2977" s="10" t="n">
        <v>79884879</v>
      </c>
    </row>
    <row r="2978" customFormat="false" ht="16" hidden="false" customHeight="false" outlineLevel="0" collapsed="false">
      <c r="A2978" s="0" t="s">
        <v>267</v>
      </c>
      <c r="B2978" s="10" t="n">
        <v>23000000</v>
      </c>
      <c r="C2978" s="10" t="n">
        <v>19202743</v>
      </c>
    </row>
    <row r="2979" customFormat="false" ht="16" hidden="false" customHeight="false" outlineLevel="0" collapsed="false">
      <c r="A2979" s="0" t="s">
        <v>16710</v>
      </c>
      <c r="B2979" s="10" t="n">
        <v>311542</v>
      </c>
    </row>
    <row r="2980" customFormat="false" ht="16" hidden="false" customHeight="false" outlineLevel="0" collapsed="false">
      <c r="A2980" s="0" t="s">
        <v>16711</v>
      </c>
    </row>
    <row r="2981" customFormat="false" ht="16" hidden="false" customHeight="false" outlineLevel="0" collapsed="false">
      <c r="A2981" s="0" t="s">
        <v>16712</v>
      </c>
      <c r="B2981" s="10" t="n">
        <v>7282</v>
      </c>
    </row>
    <row r="2982" customFormat="false" ht="16" hidden="false" customHeight="false" outlineLevel="0" collapsed="false">
      <c r="A2982" s="0" t="s">
        <v>6535</v>
      </c>
      <c r="B2982" s="10" t="n">
        <v>50000000</v>
      </c>
      <c r="C2982" s="10" t="n">
        <v>84351197</v>
      </c>
    </row>
    <row r="2983" customFormat="false" ht="16" hidden="false" customHeight="false" outlineLevel="0" collapsed="false">
      <c r="A2983" s="0" t="s">
        <v>16713</v>
      </c>
      <c r="B2983" s="10" t="n">
        <v>350000000</v>
      </c>
    </row>
    <row r="2984" customFormat="false" ht="16" hidden="false" customHeight="false" outlineLevel="0" collapsed="false">
      <c r="A2984" s="0" t="s">
        <v>1673</v>
      </c>
      <c r="B2984" s="10" t="n">
        <v>65000</v>
      </c>
      <c r="C2984" s="10" t="n">
        <v>389804</v>
      </c>
    </row>
    <row r="2985" customFormat="false" ht="16" hidden="false" customHeight="false" outlineLevel="0" collapsed="false">
      <c r="A2985" s="0" t="s">
        <v>16714</v>
      </c>
      <c r="C2985" s="0" t="s">
        <v>16259</v>
      </c>
    </row>
    <row r="2986" customFormat="false" ht="16" hidden="false" customHeight="false" outlineLevel="0" collapsed="false">
      <c r="A2986" s="0" t="s">
        <v>16715</v>
      </c>
      <c r="B2986" s="10" t="n">
        <v>100000000</v>
      </c>
    </row>
    <row r="2987" customFormat="false" ht="16" hidden="false" customHeight="false" outlineLevel="0" collapsed="false">
      <c r="A2987" s="0" t="s">
        <v>16716</v>
      </c>
      <c r="B2987" s="10" t="n">
        <v>5283379</v>
      </c>
    </row>
    <row r="2988" customFormat="false" ht="16" hidden="false" customHeight="false" outlineLevel="0" collapsed="false">
      <c r="A2988" s="0" t="s">
        <v>16717</v>
      </c>
      <c r="C2988" s="0" t="s">
        <v>16718</v>
      </c>
    </row>
    <row r="2989" customFormat="false" ht="16" hidden="false" customHeight="false" outlineLevel="0" collapsed="false">
      <c r="A2989" s="0" t="s">
        <v>16719</v>
      </c>
      <c r="B2989" s="10" t="n">
        <v>400000</v>
      </c>
    </row>
    <row r="2990" customFormat="false" ht="16" hidden="false" customHeight="false" outlineLevel="0" collapsed="false">
      <c r="A2990" s="0" t="s">
        <v>651</v>
      </c>
      <c r="B2990" s="10" t="n">
        <v>4200000</v>
      </c>
      <c r="C2990" s="10" t="n">
        <v>1076266</v>
      </c>
    </row>
    <row r="2991" customFormat="false" ht="16" hidden="false" customHeight="false" outlineLevel="0" collapsed="false">
      <c r="A2991" s="0" t="s">
        <v>12664</v>
      </c>
      <c r="B2991" s="10" t="n">
        <v>20000000</v>
      </c>
      <c r="C2991" s="10" t="n">
        <v>34341945</v>
      </c>
    </row>
    <row r="2992" customFormat="false" ht="16" hidden="false" customHeight="false" outlineLevel="0" collapsed="false">
      <c r="A2992" s="0" t="s">
        <v>16720</v>
      </c>
      <c r="B2992" s="10" t="n">
        <v>271323</v>
      </c>
    </row>
    <row r="2993" customFormat="false" ht="16" hidden="false" customHeight="false" outlineLevel="0" collapsed="false">
      <c r="A2993" s="0" t="s">
        <v>16721</v>
      </c>
      <c r="B2993" s="10" t="n">
        <v>1165104</v>
      </c>
    </row>
    <row r="2994" customFormat="false" ht="16" hidden="false" customHeight="false" outlineLevel="0" collapsed="false">
      <c r="A2994" s="0" t="s">
        <v>16722</v>
      </c>
    </row>
    <row r="2995" customFormat="false" ht="16" hidden="false" customHeight="false" outlineLevel="0" collapsed="false">
      <c r="A2995" s="0" t="s">
        <v>16723</v>
      </c>
      <c r="B2995" s="10" t="n">
        <v>6805</v>
      </c>
    </row>
    <row r="2996" customFormat="false" ht="16" hidden="false" customHeight="false" outlineLevel="0" collapsed="false">
      <c r="A2996" s="0" t="s">
        <v>16724</v>
      </c>
      <c r="B2996" s="10" t="n">
        <v>5000000</v>
      </c>
    </row>
    <row r="2997" customFormat="false" ht="16" hidden="false" customHeight="false" outlineLevel="0" collapsed="false">
      <c r="A2997" s="0" t="s">
        <v>16725</v>
      </c>
      <c r="B2997" s="10" t="n">
        <v>200000000</v>
      </c>
    </row>
    <row r="2998" customFormat="false" ht="16" hidden="false" customHeight="false" outlineLevel="0" collapsed="false">
      <c r="A2998" s="0" t="s">
        <v>6279</v>
      </c>
      <c r="B2998" s="10" t="n">
        <v>70000000</v>
      </c>
      <c r="C2998" s="10" t="n">
        <v>48475290</v>
      </c>
    </row>
    <row r="2999" customFormat="false" ht="16" hidden="false" customHeight="false" outlineLevel="0" collapsed="false">
      <c r="A2999" s="0" t="s">
        <v>16726</v>
      </c>
    </row>
    <row r="3000" customFormat="false" ht="16" hidden="false" customHeight="false" outlineLevel="0" collapsed="false">
      <c r="A3000" s="0" t="s">
        <v>16727</v>
      </c>
    </row>
    <row r="3001" customFormat="false" ht="16" hidden="false" customHeight="false" outlineLevel="0" collapsed="false">
      <c r="A3001" s="0" t="s">
        <v>16728</v>
      </c>
    </row>
    <row r="3002" customFormat="false" ht="16" hidden="false" customHeight="false" outlineLevel="0" collapsed="false">
      <c r="A3002" s="0" t="s">
        <v>16729</v>
      </c>
    </row>
    <row r="3003" customFormat="false" ht="16" hidden="false" customHeight="false" outlineLevel="0" collapsed="false">
      <c r="A3003" s="0" t="s">
        <v>16730</v>
      </c>
      <c r="B3003" s="10" t="n">
        <v>193082</v>
      </c>
    </row>
    <row r="3004" customFormat="false" ht="16" hidden="false" customHeight="false" outlineLevel="0" collapsed="false">
      <c r="A3004" s="0" t="s">
        <v>16731</v>
      </c>
      <c r="B3004" s="10" t="n">
        <v>67071</v>
      </c>
    </row>
    <row r="3005" customFormat="false" ht="16" hidden="false" customHeight="false" outlineLevel="0" collapsed="false">
      <c r="A3005" s="0" t="s">
        <v>7024</v>
      </c>
      <c r="B3005" s="10" t="n">
        <v>6000000</v>
      </c>
      <c r="C3005" s="10" t="n">
        <v>4106</v>
      </c>
    </row>
    <row r="3006" customFormat="false" ht="16" hidden="false" customHeight="false" outlineLevel="0" collapsed="false">
      <c r="A3006" s="0" t="s">
        <v>16732</v>
      </c>
    </row>
    <row r="3007" customFormat="false" ht="16" hidden="false" customHeight="false" outlineLevel="0" collapsed="false">
      <c r="A3007" s="0" t="s">
        <v>16733</v>
      </c>
    </row>
    <row r="3008" customFormat="false" ht="16" hidden="false" customHeight="false" outlineLevel="0" collapsed="false">
      <c r="A3008" s="0" t="s">
        <v>16734</v>
      </c>
    </row>
    <row r="3009" customFormat="false" ht="16" hidden="false" customHeight="false" outlineLevel="0" collapsed="false">
      <c r="A3009" s="0" t="s">
        <v>7049</v>
      </c>
      <c r="B3009" s="10" t="n">
        <v>6900000</v>
      </c>
      <c r="C3009" s="10" t="n">
        <v>31611916</v>
      </c>
    </row>
    <row r="3010" customFormat="false" ht="16" hidden="false" customHeight="false" outlineLevel="0" collapsed="false">
      <c r="A3010" s="0" t="s">
        <v>16735</v>
      </c>
    </row>
    <row r="3011" customFormat="false" ht="16" hidden="false" customHeight="false" outlineLevel="0" collapsed="false">
      <c r="A3011" s="0" t="s">
        <v>16736</v>
      </c>
    </row>
    <row r="3012" customFormat="false" ht="16" hidden="false" customHeight="false" outlineLevel="0" collapsed="false">
      <c r="A3012" s="0" t="s">
        <v>16737</v>
      </c>
    </row>
    <row r="3013" customFormat="false" ht="16" hidden="false" customHeight="false" outlineLevel="0" collapsed="false">
      <c r="A3013" s="0" t="s">
        <v>16738</v>
      </c>
    </row>
    <row r="3014" customFormat="false" ht="16" hidden="false" customHeight="false" outlineLevel="0" collapsed="false">
      <c r="A3014" s="0" t="s">
        <v>6517</v>
      </c>
      <c r="B3014" s="10" t="n">
        <v>30000000</v>
      </c>
      <c r="C3014" s="10" t="n">
        <v>35608245</v>
      </c>
    </row>
    <row r="3015" customFormat="false" ht="16" hidden="false" customHeight="false" outlineLevel="0" collapsed="false">
      <c r="A3015" s="0" t="s">
        <v>7266</v>
      </c>
      <c r="B3015" s="10" t="n">
        <v>130000000</v>
      </c>
      <c r="C3015" s="10" t="n">
        <v>122523060</v>
      </c>
    </row>
    <row r="3016" customFormat="false" ht="16" hidden="false" customHeight="false" outlineLevel="0" collapsed="false">
      <c r="A3016" s="0" t="s">
        <v>16739</v>
      </c>
      <c r="B3016" s="10" t="n">
        <v>3234373</v>
      </c>
    </row>
    <row r="3017" customFormat="false" ht="16" hidden="false" customHeight="false" outlineLevel="0" collapsed="false">
      <c r="A3017" s="0" t="s">
        <v>6249</v>
      </c>
      <c r="B3017" s="10" t="n">
        <v>13400000</v>
      </c>
      <c r="C3017" s="10" t="n">
        <v>163591</v>
      </c>
    </row>
    <row r="3018" customFormat="false" ht="16" hidden="false" customHeight="false" outlineLevel="0" collapsed="false">
      <c r="A3018" s="0" t="s">
        <v>6874</v>
      </c>
      <c r="B3018" s="10" t="n">
        <v>40000000</v>
      </c>
      <c r="C3018" s="10" t="n">
        <v>41152203</v>
      </c>
    </row>
    <row r="3019" customFormat="false" ht="16" hidden="false" customHeight="false" outlineLevel="0" collapsed="false">
      <c r="A3019" s="0" t="s">
        <v>12107</v>
      </c>
      <c r="B3019" s="10" t="n">
        <v>30000000</v>
      </c>
      <c r="C3019" s="10" t="n">
        <v>538690</v>
      </c>
    </row>
    <row r="3020" customFormat="false" ht="16" hidden="false" customHeight="false" outlineLevel="0" collapsed="false">
      <c r="A3020" s="0" t="s">
        <v>16740</v>
      </c>
    </row>
    <row r="3021" customFormat="false" ht="16" hidden="false" customHeight="false" outlineLevel="0" collapsed="false">
      <c r="A3021" s="0" t="s">
        <v>16741</v>
      </c>
      <c r="B3021" s="10" t="n">
        <v>9222</v>
      </c>
    </row>
    <row r="3022" customFormat="false" ht="16" hidden="false" customHeight="false" outlineLevel="0" collapsed="false">
      <c r="A3022" s="0" t="s">
        <v>3462</v>
      </c>
      <c r="B3022" s="10" t="n">
        <v>180000000</v>
      </c>
      <c r="C3022" s="10" t="n">
        <v>241410378</v>
      </c>
    </row>
    <row r="3023" customFormat="false" ht="16" hidden="false" customHeight="false" outlineLevel="0" collapsed="false">
      <c r="A3023" s="0" t="s">
        <v>16742</v>
      </c>
      <c r="B3023" s="10" t="n">
        <v>300000</v>
      </c>
    </row>
    <row r="3024" customFormat="false" ht="16" hidden="false" customHeight="false" outlineLevel="0" collapsed="false">
      <c r="A3024" s="0" t="s">
        <v>16743</v>
      </c>
      <c r="B3024" s="10" t="n">
        <v>3291250</v>
      </c>
    </row>
    <row r="3025" customFormat="false" ht="16" hidden="false" customHeight="false" outlineLevel="0" collapsed="false">
      <c r="A3025" s="0" t="s">
        <v>16744</v>
      </c>
      <c r="B3025" s="10" t="n">
        <v>128392</v>
      </c>
    </row>
    <row r="3026" customFormat="false" ht="16" hidden="false" customHeight="false" outlineLevel="0" collapsed="false">
      <c r="A3026" s="0" t="s">
        <v>7192</v>
      </c>
      <c r="B3026" s="10" t="n">
        <v>35000000</v>
      </c>
      <c r="C3026" s="10" t="n">
        <v>66380662</v>
      </c>
    </row>
    <row r="3027" customFormat="false" ht="16" hidden="false" customHeight="false" outlineLevel="0" collapsed="false">
      <c r="A3027" s="0" t="s">
        <v>12332</v>
      </c>
      <c r="B3027" s="10" t="n">
        <v>10000000</v>
      </c>
      <c r="C3027" s="10" t="n">
        <v>4244155</v>
      </c>
    </row>
    <row r="3028" customFormat="false" ht="16" hidden="false" customHeight="false" outlineLevel="0" collapsed="false">
      <c r="A3028" s="0" t="s">
        <v>16745</v>
      </c>
      <c r="C3028" s="0" t="s">
        <v>15678</v>
      </c>
    </row>
    <row r="3029" customFormat="false" ht="16" hidden="false" customHeight="false" outlineLevel="0" collapsed="false">
      <c r="A3029" s="0" t="s">
        <v>16746</v>
      </c>
    </row>
    <row r="3030" customFormat="false" ht="16" hidden="false" customHeight="false" outlineLevel="0" collapsed="false">
      <c r="A3030" s="0" t="s">
        <v>1609</v>
      </c>
      <c r="B3030" s="10" t="n">
        <v>3000000</v>
      </c>
      <c r="C3030" s="10" t="n">
        <v>37710</v>
      </c>
    </row>
    <row r="3031" customFormat="false" ht="16" hidden="false" customHeight="false" outlineLevel="0" collapsed="false">
      <c r="A3031" s="0" t="s">
        <v>16747</v>
      </c>
      <c r="B3031" s="10" t="n">
        <v>3500000</v>
      </c>
    </row>
    <row r="3032" customFormat="false" ht="16" hidden="false" customHeight="false" outlineLevel="0" collapsed="false">
      <c r="A3032" s="0" t="s">
        <v>16748</v>
      </c>
      <c r="B3032" s="10" t="n">
        <v>183605</v>
      </c>
    </row>
    <row r="3033" customFormat="false" ht="16" hidden="false" customHeight="false" outlineLevel="0" collapsed="false">
      <c r="A3033" s="0" t="s">
        <v>16749</v>
      </c>
      <c r="B3033" s="10" t="n">
        <v>8856</v>
      </c>
    </row>
    <row r="3034" customFormat="false" ht="16" hidden="false" customHeight="false" outlineLevel="0" collapsed="false">
      <c r="A3034" s="0" t="s">
        <v>16750</v>
      </c>
    </row>
    <row r="3035" customFormat="false" ht="16" hidden="false" customHeight="false" outlineLevel="0" collapsed="false">
      <c r="A3035" s="0" t="s">
        <v>6370</v>
      </c>
      <c r="B3035" s="10" t="n">
        <v>1500000</v>
      </c>
      <c r="C3035" s="10" t="n">
        <v>54009150</v>
      </c>
    </row>
    <row r="3036" customFormat="false" ht="16" hidden="false" customHeight="false" outlineLevel="0" collapsed="false">
      <c r="A3036" s="0" t="s">
        <v>12208</v>
      </c>
      <c r="B3036" s="10" t="n">
        <v>12000000</v>
      </c>
      <c r="C3036" s="10" t="n">
        <v>70012847</v>
      </c>
    </row>
    <row r="3037" customFormat="false" ht="16" hidden="false" customHeight="false" outlineLevel="0" collapsed="false">
      <c r="A3037" s="0" t="s">
        <v>16751</v>
      </c>
      <c r="B3037" s="10" t="n">
        <v>1500000</v>
      </c>
    </row>
    <row r="3038" customFormat="false" ht="16" hidden="false" customHeight="false" outlineLevel="0" collapsed="false">
      <c r="A3038" s="0" t="s">
        <v>16752</v>
      </c>
      <c r="B3038" s="10" t="n">
        <v>1237514</v>
      </c>
    </row>
    <row r="3039" customFormat="false" ht="16" hidden="false" customHeight="false" outlineLevel="0" collapsed="false">
      <c r="A3039" s="0" t="s">
        <v>6824</v>
      </c>
      <c r="B3039" s="10" t="n">
        <v>20000000</v>
      </c>
      <c r="C3039" s="10" t="n">
        <v>14326864</v>
      </c>
    </row>
    <row r="3040" customFormat="false" ht="16" hidden="false" customHeight="false" outlineLevel="0" collapsed="false">
      <c r="A3040" s="0" t="s">
        <v>16753</v>
      </c>
    </row>
    <row r="3041" customFormat="false" ht="16" hidden="false" customHeight="false" outlineLevel="0" collapsed="false">
      <c r="A3041" s="0" t="s">
        <v>6800</v>
      </c>
      <c r="B3041" s="10" t="n">
        <v>11000000</v>
      </c>
      <c r="C3041" s="10" t="n">
        <v>46500</v>
      </c>
    </row>
    <row r="3042" customFormat="false" ht="16" hidden="false" customHeight="false" outlineLevel="0" collapsed="false">
      <c r="A3042" s="0" t="s">
        <v>12263</v>
      </c>
      <c r="B3042" s="10" t="n">
        <v>750000</v>
      </c>
      <c r="C3042" s="10" t="n">
        <v>77501</v>
      </c>
    </row>
    <row r="3043" customFormat="false" ht="16" hidden="false" customHeight="false" outlineLevel="0" collapsed="false">
      <c r="A3043" s="0" t="s">
        <v>3719</v>
      </c>
      <c r="B3043" s="10" t="n">
        <v>18000000</v>
      </c>
      <c r="C3043" s="10" t="n">
        <v>17017118</v>
      </c>
    </row>
    <row r="3044" customFormat="false" ht="16" hidden="false" customHeight="false" outlineLevel="0" collapsed="false">
      <c r="A3044" s="0" t="s">
        <v>16754</v>
      </c>
    </row>
    <row r="3045" customFormat="false" ht="16" hidden="false" customHeight="false" outlineLevel="0" collapsed="false">
      <c r="A3045" s="0" t="s">
        <v>16755</v>
      </c>
      <c r="B3045" s="10" t="n">
        <v>586293</v>
      </c>
    </row>
    <row r="3046" customFormat="false" ht="16" hidden="false" customHeight="false" outlineLevel="0" collapsed="false">
      <c r="A3046" s="0" t="s">
        <v>6425</v>
      </c>
      <c r="B3046" s="10" t="n">
        <v>125000000</v>
      </c>
      <c r="C3046" s="10" t="n">
        <v>209837675</v>
      </c>
    </row>
    <row r="3047" customFormat="false" ht="16" hidden="false" customHeight="false" outlineLevel="0" collapsed="false">
      <c r="A3047" s="0" t="s">
        <v>8355</v>
      </c>
      <c r="B3047" s="10" t="n">
        <v>19000000</v>
      </c>
      <c r="C3047" s="10" t="n">
        <v>2436062</v>
      </c>
    </row>
    <row r="3048" customFormat="false" ht="16" hidden="false" customHeight="false" outlineLevel="0" collapsed="false">
      <c r="A3048" s="0" t="s">
        <v>2964</v>
      </c>
      <c r="B3048" s="10" t="n">
        <v>18000000</v>
      </c>
      <c r="C3048" s="10" t="n">
        <v>43853424</v>
      </c>
    </row>
    <row r="3049" customFormat="false" ht="16" hidden="false" customHeight="false" outlineLevel="0" collapsed="false">
      <c r="A3049" s="0" t="s">
        <v>6795</v>
      </c>
      <c r="B3049" s="10" t="n">
        <v>65000000</v>
      </c>
      <c r="C3049" s="10" t="n">
        <v>54760791</v>
      </c>
    </row>
    <row r="3050" customFormat="false" ht="16" hidden="false" customHeight="false" outlineLevel="0" collapsed="false">
      <c r="A3050" s="0" t="s">
        <v>14198</v>
      </c>
      <c r="B3050" s="10" t="n">
        <v>28000000</v>
      </c>
      <c r="C3050" s="10" t="n">
        <v>70259870</v>
      </c>
    </row>
    <row r="3051" customFormat="false" ht="16" hidden="false" customHeight="false" outlineLevel="0" collapsed="false">
      <c r="A3051" s="0" t="s">
        <v>6781</v>
      </c>
      <c r="B3051" s="10" t="n">
        <v>17000000</v>
      </c>
      <c r="C3051" s="10" t="n">
        <v>54333290</v>
      </c>
    </row>
    <row r="3052" customFormat="false" ht="16" hidden="false" customHeight="false" outlineLevel="0" collapsed="false">
      <c r="A3052" s="0" t="s">
        <v>7470</v>
      </c>
      <c r="B3052" s="10" t="n">
        <v>2000000</v>
      </c>
      <c r="C3052" s="10" t="n">
        <v>575775</v>
      </c>
    </row>
    <row r="3053" customFormat="false" ht="16" hidden="false" customHeight="false" outlineLevel="0" collapsed="false">
      <c r="A3053" s="0" t="s">
        <v>16756</v>
      </c>
      <c r="B3053" s="10" t="n">
        <v>259362</v>
      </c>
    </row>
    <row r="3054" customFormat="false" ht="16" hidden="false" customHeight="false" outlineLevel="0" collapsed="false">
      <c r="A3054" s="0" t="s">
        <v>16757</v>
      </c>
    </row>
    <row r="3055" customFormat="false" ht="16" hidden="false" customHeight="false" outlineLevel="0" collapsed="false">
      <c r="A3055" s="0" t="s">
        <v>16758</v>
      </c>
      <c r="B3055" s="10" t="n">
        <v>118483</v>
      </c>
    </row>
    <row r="3056" customFormat="false" ht="16" hidden="false" customHeight="false" outlineLevel="0" collapsed="false">
      <c r="A3056" s="0" t="s">
        <v>6581</v>
      </c>
      <c r="B3056" s="10" t="n">
        <v>60000000</v>
      </c>
      <c r="C3056" s="10" t="n">
        <v>75658097</v>
      </c>
    </row>
    <row r="3057" customFormat="false" ht="16" hidden="false" customHeight="false" outlineLevel="0" collapsed="false">
      <c r="A3057" s="0" t="s">
        <v>6704</v>
      </c>
      <c r="B3057" s="10" t="n">
        <v>56000000</v>
      </c>
      <c r="C3057" s="10" t="n">
        <v>54544638</v>
      </c>
    </row>
    <row r="3058" customFormat="false" ht="16" hidden="false" customHeight="false" outlineLevel="0" collapsed="false">
      <c r="A3058" s="0" t="s">
        <v>6763</v>
      </c>
      <c r="B3058" s="10" t="n">
        <v>40000000</v>
      </c>
      <c r="C3058" s="10" t="n">
        <v>26414527</v>
      </c>
    </row>
    <row r="3059" customFormat="false" ht="16" hidden="false" customHeight="false" outlineLevel="0" collapsed="false">
      <c r="A3059" s="0" t="s">
        <v>16759</v>
      </c>
    </row>
    <row r="3060" customFormat="false" ht="16" hidden="false" customHeight="false" outlineLevel="0" collapsed="false">
      <c r="A3060" s="0" t="s">
        <v>16760</v>
      </c>
    </row>
    <row r="3061" customFormat="false" ht="16" hidden="false" customHeight="false" outlineLevel="0" collapsed="false">
      <c r="A3061" s="0" t="s">
        <v>12196</v>
      </c>
      <c r="B3061" s="10" t="n">
        <v>85000000</v>
      </c>
      <c r="C3061" s="10" t="n">
        <v>126373434</v>
      </c>
    </row>
    <row r="3062" customFormat="false" ht="16" hidden="false" customHeight="false" outlineLevel="0" collapsed="false">
      <c r="A3062" s="0" t="s">
        <v>6614</v>
      </c>
      <c r="B3062" s="10" t="n">
        <v>35000000</v>
      </c>
      <c r="C3062" s="10" t="n">
        <v>28087155</v>
      </c>
    </row>
    <row r="3063" customFormat="false" ht="16" hidden="false" customHeight="false" outlineLevel="0" collapsed="false">
      <c r="A3063" s="0" t="s">
        <v>1751</v>
      </c>
      <c r="B3063" s="10" t="n">
        <v>15000000</v>
      </c>
      <c r="C3063" s="10" t="n">
        <v>83297</v>
      </c>
    </row>
    <row r="3064" customFormat="false" ht="16" hidden="false" customHeight="false" outlineLevel="0" collapsed="false">
      <c r="A3064" s="0" t="s">
        <v>12185</v>
      </c>
      <c r="B3064" s="10" t="n">
        <v>25000000</v>
      </c>
      <c r="C3064" s="10" t="n">
        <v>51580136</v>
      </c>
    </row>
    <row r="3065" customFormat="false" ht="16" hidden="false" customHeight="false" outlineLevel="0" collapsed="false">
      <c r="A3065" s="0" t="s">
        <v>12257</v>
      </c>
      <c r="B3065" s="10" t="n">
        <v>8000000</v>
      </c>
      <c r="C3065" s="10" t="n">
        <v>632824</v>
      </c>
    </row>
    <row r="3066" customFormat="false" ht="16" hidden="false" customHeight="false" outlineLevel="0" collapsed="false">
      <c r="A3066" s="0" t="s">
        <v>16761</v>
      </c>
    </row>
    <row r="3067" customFormat="false" ht="16" hidden="false" customHeight="false" outlineLevel="0" collapsed="false">
      <c r="A3067" s="0" t="s">
        <v>16762</v>
      </c>
    </row>
    <row r="3068" customFormat="false" ht="16" hidden="false" customHeight="false" outlineLevel="0" collapsed="false">
      <c r="A3068" s="0" t="s">
        <v>12884</v>
      </c>
      <c r="B3068" s="10" t="n">
        <v>4800000</v>
      </c>
      <c r="C3068" s="10" t="n">
        <v>778565</v>
      </c>
    </row>
    <row r="3069" customFormat="false" ht="16" hidden="false" customHeight="false" outlineLevel="0" collapsed="false">
      <c r="A3069" s="0" t="s">
        <v>7042</v>
      </c>
      <c r="B3069" s="10" t="n">
        <v>8900000</v>
      </c>
      <c r="C3069" s="10" t="n">
        <v>6739492</v>
      </c>
    </row>
    <row r="3070" customFormat="false" ht="16" hidden="false" customHeight="false" outlineLevel="0" collapsed="false">
      <c r="A3070" s="0" t="s">
        <v>12226</v>
      </c>
      <c r="B3070" s="10" t="n">
        <v>3000000</v>
      </c>
      <c r="C3070" s="10" t="n">
        <v>2034</v>
      </c>
    </row>
    <row r="3071" customFormat="false" ht="16" hidden="false" customHeight="false" outlineLevel="0" collapsed="false">
      <c r="A3071" s="0" t="s">
        <v>16763</v>
      </c>
    </row>
    <row r="3072" customFormat="false" ht="16" hidden="false" customHeight="false" outlineLevel="0" collapsed="false">
      <c r="A3072" s="0" t="s">
        <v>16764</v>
      </c>
      <c r="B3072" s="10" t="n">
        <v>1721</v>
      </c>
    </row>
    <row r="3073" customFormat="false" ht="16" hidden="false" customHeight="false" outlineLevel="0" collapsed="false">
      <c r="A3073" s="0" t="s">
        <v>16765</v>
      </c>
    </row>
    <row r="3074" customFormat="false" ht="16" hidden="false" customHeight="false" outlineLevel="0" collapsed="false">
      <c r="A3074" s="0" t="s">
        <v>2971</v>
      </c>
      <c r="B3074" s="10" t="n">
        <v>8000000</v>
      </c>
      <c r="C3074" s="10" t="n">
        <v>10130219</v>
      </c>
    </row>
    <row r="3075" customFormat="false" ht="16" hidden="false" customHeight="false" outlineLevel="0" collapsed="false">
      <c r="A3075" s="0" t="s">
        <v>7068</v>
      </c>
      <c r="B3075" s="10" t="n">
        <v>1300000</v>
      </c>
      <c r="C3075" s="10" t="n">
        <v>210156</v>
      </c>
    </row>
    <row r="3076" customFormat="false" ht="16" hidden="false" customHeight="false" outlineLevel="0" collapsed="false">
      <c r="A3076" s="0" t="s">
        <v>12269</v>
      </c>
      <c r="B3076" s="10" t="n">
        <v>50000000</v>
      </c>
      <c r="C3076" s="10" t="n">
        <v>57011521</v>
      </c>
    </row>
    <row r="3077" customFormat="false" ht="16" hidden="false" customHeight="false" outlineLevel="0" collapsed="false">
      <c r="A3077" s="0" t="s">
        <v>16766</v>
      </c>
    </row>
    <row r="3078" customFormat="false" ht="16" hidden="false" customHeight="false" outlineLevel="0" collapsed="false">
      <c r="A3078" s="0" t="s">
        <v>16767</v>
      </c>
      <c r="B3078" s="10" t="n">
        <v>644906</v>
      </c>
    </row>
    <row r="3079" customFormat="false" ht="16" hidden="false" customHeight="false" outlineLevel="0" collapsed="false">
      <c r="A3079" s="0" t="s">
        <v>16768</v>
      </c>
      <c r="B3079" s="10" t="n">
        <v>112498</v>
      </c>
    </row>
    <row r="3080" customFormat="false" ht="16" hidden="false" customHeight="false" outlineLevel="0" collapsed="false">
      <c r="A3080" s="0" t="s">
        <v>16769</v>
      </c>
    </row>
    <row r="3081" customFormat="false" ht="16" hidden="false" customHeight="false" outlineLevel="0" collapsed="false">
      <c r="A3081" s="0" t="s">
        <v>16770</v>
      </c>
      <c r="B3081" s="10" t="n">
        <v>343257</v>
      </c>
    </row>
    <row r="3082" customFormat="false" ht="16" hidden="false" customHeight="false" outlineLevel="0" collapsed="false">
      <c r="A3082" s="0" t="s">
        <v>16771</v>
      </c>
    </row>
    <row r="3083" customFormat="false" ht="16" hidden="false" customHeight="false" outlineLevel="0" collapsed="false">
      <c r="A3083" s="0" t="s">
        <v>16772</v>
      </c>
      <c r="B3083" s="10" t="n">
        <v>5000000</v>
      </c>
    </row>
    <row r="3084" customFormat="false" ht="16" hidden="false" customHeight="false" outlineLevel="0" collapsed="false">
      <c r="A3084" s="0" t="s">
        <v>16773</v>
      </c>
    </row>
    <row r="3085" customFormat="false" ht="16" hidden="false" customHeight="false" outlineLevel="0" collapsed="false">
      <c r="A3085" s="0" t="s">
        <v>16774</v>
      </c>
      <c r="B3085" s="10" t="n">
        <v>2647</v>
      </c>
    </row>
    <row r="3086" customFormat="false" ht="16" hidden="false" customHeight="false" outlineLevel="0" collapsed="false">
      <c r="A3086" s="0" t="s">
        <v>16775</v>
      </c>
    </row>
    <row r="3087" customFormat="false" ht="16" hidden="false" customHeight="false" outlineLevel="0" collapsed="false">
      <c r="A3087" s="0" t="s">
        <v>16776</v>
      </c>
    </row>
    <row r="3088" customFormat="false" ht="16" hidden="false" customHeight="false" outlineLevel="0" collapsed="false">
      <c r="A3088" s="0" t="s">
        <v>12736</v>
      </c>
      <c r="B3088" s="10" t="n">
        <v>92000000</v>
      </c>
      <c r="C3088" s="10" t="n">
        <v>67349198</v>
      </c>
    </row>
    <row r="3089" customFormat="false" ht="16" hidden="false" customHeight="false" outlineLevel="0" collapsed="false">
      <c r="A3089" s="0" t="s">
        <v>12307</v>
      </c>
      <c r="B3089" s="10" t="n">
        <v>30000000000</v>
      </c>
      <c r="C3089" s="10" t="n">
        <v>67330</v>
      </c>
    </row>
    <row r="3090" customFormat="false" ht="16" hidden="false" customHeight="false" outlineLevel="0" collapsed="false">
      <c r="A3090" s="0" t="s">
        <v>6789</v>
      </c>
      <c r="B3090" s="10" t="n">
        <v>30000000</v>
      </c>
      <c r="C3090" s="10" t="n">
        <v>125014030</v>
      </c>
    </row>
    <row r="3091" customFormat="false" ht="16" hidden="false" customHeight="false" outlineLevel="0" collapsed="false">
      <c r="A3091" s="0" t="s">
        <v>16777</v>
      </c>
      <c r="B3091" s="10" t="n">
        <v>10179275</v>
      </c>
    </row>
    <row r="3092" customFormat="false" ht="16" hidden="false" customHeight="false" outlineLevel="0" collapsed="false">
      <c r="A3092" s="0" t="s">
        <v>1782</v>
      </c>
      <c r="B3092" s="10" t="n">
        <v>500000</v>
      </c>
      <c r="C3092" s="10" t="n">
        <v>133778</v>
      </c>
    </row>
    <row r="3093" customFormat="false" ht="16" hidden="false" customHeight="false" outlineLevel="0" collapsed="false">
      <c r="A3093" s="0" t="s">
        <v>16778</v>
      </c>
      <c r="B3093" s="10" t="n">
        <v>13927</v>
      </c>
      <c r="C3093" s="0" t="s">
        <v>16779</v>
      </c>
    </row>
    <row r="3094" customFormat="false" ht="16" hidden="false" customHeight="false" outlineLevel="0" collapsed="false">
      <c r="A3094" s="0" t="s">
        <v>16780</v>
      </c>
    </row>
    <row r="3095" customFormat="false" ht="16" hidden="false" customHeight="false" outlineLevel="0" collapsed="false">
      <c r="A3095" s="0" t="s">
        <v>1920</v>
      </c>
      <c r="B3095" s="10" t="n">
        <v>5000000</v>
      </c>
      <c r="C3095" s="10" t="n">
        <v>72273</v>
      </c>
    </row>
    <row r="3096" customFormat="false" ht="16" hidden="false" customHeight="false" outlineLevel="0" collapsed="false">
      <c r="A3096" s="0" t="s">
        <v>16781</v>
      </c>
      <c r="B3096" s="10" t="n">
        <v>23193</v>
      </c>
    </row>
    <row r="3097" customFormat="false" ht="16" hidden="false" customHeight="false" outlineLevel="0" collapsed="false">
      <c r="A3097" s="0" t="s">
        <v>16782</v>
      </c>
    </row>
    <row r="3098" customFormat="false" ht="16" hidden="false" customHeight="false" outlineLevel="0" collapsed="false">
      <c r="A3098" s="0" t="s">
        <v>16783</v>
      </c>
      <c r="B3098" s="10" t="n">
        <v>20491</v>
      </c>
    </row>
    <row r="3099" customFormat="false" ht="16" hidden="false" customHeight="false" outlineLevel="0" collapsed="false">
      <c r="A3099" s="0" t="s">
        <v>16784</v>
      </c>
      <c r="B3099" s="10" t="n">
        <v>320725</v>
      </c>
    </row>
    <row r="3100" customFormat="false" ht="16" hidden="false" customHeight="false" outlineLevel="0" collapsed="false">
      <c r="A3100" s="0" t="s">
        <v>16785</v>
      </c>
      <c r="B3100" s="10" t="n">
        <v>143568</v>
      </c>
    </row>
    <row r="3101" customFormat="false" ht="16" hidden="false" customHeight="false" outlineLevel="0" collapsed="false">
      <c r="A3101" s="0" t="s">
        <v>12398</v>
      </c>
      <c r="B3101" s="10" t="n">
        <v>69000000</v>
      </c>
      <c r="C3101" s="10" t="n">
        <v>37519139</v>
      </c>
    </row>
    <row r="3102" customFormat="false" ht="16" hidden="false" customHeight="false" outlineLevel="0" collapsed="false">
      <c r="A3102" s="0" t="s">
        <v>16786</v>
      </c>
      <c r="B3102" s="10" t="n">
        <v>8548</v>
      </c>
    </row>
    <row r="3103" customFormat="false" ht="16" hidden="false" customHeight="false" outlineLevel="0" collapsed="false">
      <c r="A3103" s="0" t="s">
        <v>16787</v>
      </c>
      <c r="B3103" s="10" t="n">
        <v>1200046</v>
      </c>
    </row>
    <row r="3104" customFormat="false" ht="16" hidden="false" customHeight="false" outlineLevel="0" collapsed="false">
      <c r="A3104" s="0" t="s">
        <v>3065</v>
      </c>
      <c r="B3104" s="10" t="n">
        <v>4000000</v>
      </c>
      <c r="C3104" s="10" t="n">
        <v>258077</v>
      </c>
    </row>
    <row r="3105" customFormat="false" ht="16" hidden="false" customHeight="false" outlineLevel="0" collapsed="false">
      <c r="A3105" s="0" t="s">
        <v>16788</v>
      </c>
    </row>
    <row r="3106" customFormat="false" ht="16" hidden="false" customHeight="false" outlineLevel="0" collapsed="false">
      <c r="A3106" s="0" t="s">
        <v>12434</v>
      </c>
      <c r="B3106" s="10" t="n">
        <v>45000000</v>
      </c>
      <c r="C3106" s="10" t="n">
        <v>47382068</v>
      </c>
    </row>
    <row r="3107" customFormat="false" ht="16" hidden="false" customHeight="false" outlineLevel="0" collapsed="false">
      <c r="A3107" s="0" t="s">
        <v>16789</v>
      </c>
    </row>
    <row r="3108" customFormat="false" ht="16" hidden="false" customHeight="false" outlineLevel="0" collapsed="false">
      <c r="A3108" s="0" t="s">
        <v>12044</v>
      </c>
      <c r="B3108" s="10" t="n">
        <v>3500000</v>
      </c>
      <c r="C3108" s="10" t="n">
        <v>5354039</v>
      </c>
    </row>
    <row r="3109" customFormat="false" ht="16" hidden="false" customHeight="false" outlineLevel="0" collapsed="false">
      <c r="A3109" s="0" t="s">
        <v>16790</v>
      </c>
      <c r="B3109" s="10" t="n">
        <v>35000000</v>
      </c>
    </row>
    <row r="3110" customFormat="false" ht="16" hidden="false" customHeight="false" outlineLevel="0" collapsed="false">
      <c r="A3110" s="0" t="s">
        <v>260</v>
      </c>
      <c r="B3110" s="10" t="n">
        <v>75000000</v>
      </c>
      <c r="C3110" s="10" t="n">
        <v>133110742</v>
      </c>
    </row>
    <row r="3111" customFormat="false" ht="16" hidden="false" customHeight="false" outlineLevel="0" collapsed="false">
      <c r="A3111" s="0" t="s">
        <v>12130</v>
      </c>
      <c r="B3111" s="10" t="n">
        <v>35000000</v>
      </c>
      <c r="C3111" s="10" t="n">
        <v>37306030</v>
      </c>
    </row>
    <row r="3112" customFormat="false" ht="16" hidden="false" customHeight="false" outlineLevel="0" collapsed="false">
      <c r="A3112" s="0" t="s">
        <v>16791</v>
      </c>
      <c r="B3112" s="10" t="n">
        <v>10033</v>
      </c>
    </row>
    <row r="3113" customFormat="false" ht="16" hidden="false" customHeight="false" outlineLevel="0" collapsed="false">
      <c r="A3113" s="0" t="s">
        <v>1563</v>
      </c>
      <c r="B3113" s="10" t="n">
        <v>1000000</v>
      </c>
      <c r="C3113" s="10" t="n">
        <v>1012</v>
      </c>
    </row>
    <row r="3114" customFormat="false" ht="16" hidden="false" customHeight="false" outlineLevel="0" collapsed="false">
      <c r="A3114" s="0" t="s">
        <v>8125</v>
      </c>
      <c r="B3114" s="10" t="n">
        <v>176000000</v>
      </c>
      <c r="C3114" s="10" t="n">
        <v>47387723</v>
      </c>
    </row>
    <row r="3115" customFormat="false" ht="16" hidden="false" customHeight="false" outlineLevel="0" collapsed="false">
      <c r="A3115" s="0" t="s">
        <v>16792</v>
      </c>
      <c r="B3115" s="10" t="n">
        <v>563699</v>
      </c>
    </row>
    <row r="3116" customFormat="false" ht="16" hidden="false" customHeight="false" outlineLevel="0" collapsed="false">
      <c r="A3116" s="0" t="s">
        <v>3382</v>
      </c>
      <c r="B3116" s="10" t="n">
        <v>5000000</v>
      </c>
      <c r="C3116" s="10" t="n">
        <v>2380405</v>
      </c>
    </row>
    <row r="3117" customFormat="false" ht="16" hidden="false" customHeight="false" outlineLevel="0" collapsed="false">
      <c r="A3117" s="0" t="s">
        <v>16793</v>
      </c>
      <c r="B3117" s="10" t="n">
        <v>28254</v>
      </c>
    </row>
    <row r="3118" customFormat="false" ht="16" hidden="false" customHeight="false" outlineLevel="0" collapsed="false">
      <c r="A3118" s="0" t="s">
        <v>16794</v>
      </c>
    </row>
    <row r="3119" customFormat="false" ht="16" hidden="false" customHeight="false" outlineLevel="0" collapsed="false">
      <c r="A3119" s="0" t="s">
        <v>16795</v>
      </c>
      <c r="B3119" s="10" t="n">
        <v>103000000</v>
      </c>
    </row>
    <row r="3120" customFormat="false" ht="16" hidden="false" customHeight="false" outlineLevel="0" collapsed="false">
      <c r="A3120" s="0" t="s">
        <v>627</v>
      </c>
      <c r="B3120" s="10" t="n">
        <v>9370000</v>
      </c>
      <c r="C3120" s="10" t="n">
        <v>4632616</v>
      </c>
    </row>
    <row r="3121" customFormat="false" ht="16" hidden="false" customHeight="false" outlineLevel="0" collapsed="false">
      <c r="A3121" s="0" t="s">
        <v>16796</v>
      </c>
    </row>
    <row r="3122" customFormat="false" ht="16" hidden="false" customHeight="false" outlineLevel="0" collapsed="false">
      <c r="A3122" s="0" t="s">
        <v>16797</v>
      </c>
      <c r="B3122" s="10" t="n">
        <v>39567</v>
      </c>
    </row>
    <row r="3123" customFormat="false" ht="16" hidden="false" customHeight="false" outlineLevel="0" collapsed="false">
      <c r="A3123" s="0" t="s">
        <v>16798</v>
      </c>
      <c r="B3123" s="10" t="n">
        <v>2852</v>
      </c>
    </row>
    <row r="3124" customFormat="false" ht="16" hidden="false" customHeight="false" outlineLevel="0" collapsed="false">
      <c r="A3124" s="0" t="s">
        <v>3356</v>
      </c>
      <c r="B3124" s="10" t="n">
        <v>55000000</v>
      </c>
      <c r="C3124" s="10" t="n">
        <v>55750480</v>
      </c>
    </row>
    <row r="3125" customFormat="false" ht="16" hidden="false" customHeight="false" outlineLevel="0" collapsed="false">
      <c r="A3125" s="0" t="s">
        <v>6842</v>
      </c>
      <c r="B3125" s="10" t="n">
        <v>12000000</v>
      </c>
      <c r="C3125" s="10" t="n">
        <v>91547205</v>
      </c>
    </row>
    <row r="3126" customFormat="false" ht="16" hidden="false" customHeight="false" outlineLevel="0" collapsed="false">
      <c r="A3126" s="0" t="s">
        <v>7745</v>
      </c>
      <c r="B3126" s="10" t="n">
        <v>10000000</v>
      </c>
      <c r="C3126" s="10" t="n">
        <v>5550866</v>
      </c>
    </row>
    <row r="3127" customFormat="false" ht="16" hidden="false" customHeight="false" outlineLevel="0" collapsed="false">
      <c r="A3127" s="0" t="s">
        <v>16799</v>
      </c>
      <c r="B3127" s="10" t="n">
        <v>48153</v>
      </c>
    </row>
    <row r="3128" customFormat="false" ht="16" hidden="false" customHeight="false" outlineLevel="0" collapsed="false">
      <c r="A3128" s="0" t="s">
        <v>16800</v>
      </c>
      <c r="B3128" s="10" t="n">
        <v>1510026</v>
      </c>
    </row>
    <row r="3129" customFormat="false" ht="16" hidden="false" customHeight="false" outlineLevel="0" collapsed="false">
      <c r="A3129" s="0" t="s">
        <v>11960</v>
      </c>
      <c r="B3129" s="10" t="n">
        <v>28000000</v>
      </c>
      <c r="C3129" s="10" t="n">
        <v>37053924</v>
      </c>
    </row>
    <row r="3130" customFormat="false" ht="16" hidden="false" customHeight="false" outlineLevel="0" collapsed="false">
      <c r="A3130" s="0" t="s">
        <v>16801</v>
      </c>
    </row>
    <row r="3131" customFormat="false" ht="16" hidden="false" customHeight="false" outlineLevel="0" collapsed="false">
      <c r="A3131" s="0" t="s">
        <v>11965</v>
      </c>
      <c r="B3131" s="10" t="n">
        <v>40000000</v>
      </c>
      <c r="C3131" s="10" t="n">
        <v>42587643</v>
      </c>
    </row>
    <row r="3132" customFormat="false" ht="16" hidden="false" customHeight="false" outlineLevel="0" collapsed="false">
      <c r="A3132" s="0" t="s">
        <v>16802</v>
      </c>
      <c r="B3132" s="10" t="n">
        <v>21268</v>
      </c>
    </row>
    <row r="3133" customFormat="false" ht="16" hidden="false" customHeight="false" outlineLevel="0" collapsed="false">
      <c r="A3133" s="0" t="s">
        <v>3278</v>
      </c>
      <c r="B3133" s="10" t="n">
        <v>215000000</v>
      </c>
      <c r="C3133" s="10" t="n">
        <v>234911825</v>
      </c>
    </row>
    <row r="3134" customFormat="false" ht="16" hidden="false" customHeight="false" outlineLevel="0" collapsed="false">
      <c r="A3134" s="0" t="s">
        <v>3207</v>
      </c>
      <c r="B3134" s="10" t="n">
        <v>60000000</v>
      </c>
      <c r="C3134" s="10" t="n">
        <v>56003051</v>
      </c>
    </row>
    <row r="3135" customFormat="false" ht="16" hidden="false" customHeight="false" outlineLevel="0" collapsed="false">
      <c r="A3135" s="0" t="s">
        <v>644</v>
      </c>
      <c r="B3135" s="10" t="n">
        <v>50000</v>
      </c>
      <c r="C3135" s="10" t="n">
        <v>360000</v>
      </c>
    </row>
    <row r="3136" customFormat="false" ht="16" hidden="false" customHeight="false" outlineLevel="0" collapsed="false">
      <c r="A3136" s="0" t="s">
        <v>16803</v>
      </c>
    </row>
    <row r="3137" customFormat="false" ht="16" hidden="false" customHeight="false" outlineLevel="0" collapsed="false">
      <c r="A3137" s="0" t="s">
        <v>16804</v>
      </c>
      <c r="B3137" s="10" t="n">
        <v>27578</v>
      </c>
    </row>
    <row r="3138" customFormat="false" ht="16" hidden="false" customHeight="false" outlineLevel="0" collapsed="false">
      <c r="A3138" s="0" t="s">
        <v>12161</v>
      </c>
      <c r="B3138" s="10" t="n">
        <v>12000000</v>
      </c>
      <c r="C3138" s="10" t="n">
        <v>16311571</v>
      </c>
    </row>
    <row r="3139" customFormat="false" ht="16" hidden="false" customHeight="false" outlineLevel="0" collapsed="false">
      <c r="A3139" s="0" t="s">
        <v>16805</v>
      </c>
    </row>
    <row r="3140" customFormat="false" ht="16" hidden="false" customHeight="false" outlineLevel="0" collapsed="false">
      <c r="A3140" s="0" t="s">
        <v>16806</v>
      </c>
      <c r="B3140" s="10" t="n">
        <v>1121961</v>
      </c>
    </row>
    <row r="3141" customFormat="false" ht="16" hidden="false" customHeight="false" outlineLevel="0" collapsed="false">
      <c r="A3141" s="0" t="s">
        <v>16807</v>
      </c>
    </row>
    <row r="3142" customFormat="false" ht="16" hidden="false" customHeight="false" outlineLevel="0" collapsed="false">
      <c r="A3142" s="0" t="s">
        <v>16808</v>
      </c>
      <c r="B3142" s="10" t="n">
        <v>725966</v>
      </c>
    </row>
    <row r="3143" customFormat="false" ht="16" hidden="false" customHeight="false" outlineLevel="0" collapsed="false">
      <c r="A3143" s="0" t="s">
        <v>6836</v>
      </c>
      <c r="B3143" s="10" t="n">
        <v>5000000</v>
      </c>
      <c r="C3143" s="10" t="n">
        <v>204068</v>
      </c>
    </row>
    <row r="3144" customFormat="false" ht="16" hidden="false" customHeight="false" outlineLevel="0" collapsed="false">
      <c r="A3144" s="0" t="s">
        <v>8660</v>
      </c>
      <c r="B3144" s="10" t="n">
        <v>165000000</v>
      </c>
      <c r="C3144" s="10" t="n">
        <v>103144286</v>
      </c>
    </row>
    <row r="3145" customFormat="false" ht="16" hidden="false" customHeight="false" outlineLevel="0" collapsed="false">
      <c r="A3145" s="0" t="s">
        <v>16809</v>
      </c>
      <c r="B3145" s="10" t="n">
        <v>8000000</v>
      </c>
    </row>
    <row r="3146" customFormat="false" ht="16" hidden="false" customHeight="false" outlineLevel="0" collapsed="false">
      <c r="A3146" s="0" t="s">
        <v>700</v>
      </c>
      <c r="B3146" s="10" t="n">
        <v>4770000</v>
      </c>
      <c r="C3146" s="10" t="n">
        <v>268662</v>
      </c>
    </row>
    <row r="3147" customFormat="false" ht="16" hidden="false" customHeight="false" outlineLevel="0" collapsed="false">
      <c r="A3147" s="0" t="s">
        <v>16810</v>
      </c>
    </row>
    <row r="3148" customFormat="false" ht="16" hidden="false" customHeight="false" outlineLevel="0" collapsed="false">
      <c r="A3148" s="0" t="s">
        <v>16811</v>
      </c>
      <c r="B3148" s="10" t="n">
        <v>200558</v>
      </c>
    </row>
    <row r="3149" customFormat="false" ht="16" hidden="false" customHeight="false" outlineLevel="0" collapsed="false">
      <c r="A3149" s="0" t="s">
        <v>16812</v>
      </c>
    </row>
    <row r="3150" customFormat="false" ht="16" hidden="false" customHeight="false" outlineLevel="0" collapsed="false">
      <c r="A3150" s="0" t="s">
        <v>3240</v>
      </c>
      <c r="B3150" s="10" t="n">
        <v>20000000</v>
      </c>
      <c r="C3150" s="10" t="n">
        <v>6002756</v>
      </c>
    </row>
    <row r="3151" customFormat="false" ht="16" hidden="false" customHeight="false" outlineLevel="0" collapsed="false">
      <c r="A3151" s="0" t="s">
        <v>16813</v>
      </c>
    </row>
    <row r="3152" customFormat="false" ht="16" hidden="false" customHeight="false" outlineLevel="0" collapsed="false">
      <c r="A3152" s="0" t="s">
        <v>6632</v>
      </c>
      <c r="B3152" s="10" t="n">
        <v>2000000</v>
      </c>
      <c r="C3152" s="10" t="n">
        <v>34522221</v>
      </c>
    </row>
    <row r="3153" customFormat="false" ht="16" hidden="false" customHeight="false" outlineLevel="0" collapsed="false">
      <c r="A3153" s="0" t="s">
        <v>16814</v>
      </c>
    </row>
    <row r="3154" customFormat="false" ht="16" hidden="false" customHeight="false" outlineLevel="0" collapsed="false">
      <c r="A3154" s="0" t="s">
        <v>7849</v>
      </c>
      <c r="B3154" s="10" t="n">
        <v>178000000</v>
      </c>
      <c r="C3154" s="10" t="n">
        <v>100206256</v>
      </c>
    </row>
    <row r="3155" customFormat="false" ht="16" hidden="false" customHeight="false" outlineLevel="0" collapsed="false">
      <c r="A3155" s="0" t="s">
        <v>16815</v>
      </c>
    </row>
    <row r="3156" customFormat="false" ht="16" hidden="false" customHeight="false" outlineLevel="0" collapsed="false">
      <c r="A3156" s="0" t="s">
        <v>11950</v>
      </c>
      <c r="B3156" s="10" t="n">
        <v>35000000</v>
      </c>
      <c r="C3156" s="10" t="n">
        <v>55802754</v>
      </c>
    </row>
    <row r="3157" customFormat="false" ht="16" hidden="false" customHeight="false" outlineLevel="0" collapsed="false">
      <c r="A3157" s="0" t="s">
        <v>16816</v>
      </c>
      <c r="B3157" s="10" t="n">
        <v>3000000</v>
      </c>
    </row>
    <row r="3158" customFormat="false" ht="16" hidden="false" customHeight="false" outlineLevel="0" collapsed="false">
      <c r="A3158" s="0" t="s">
        <v>6575</v>
      </c>
      <c r="B3158" s="10" t="n">
        <v>25000000</v>
      </c>
      <c r="C3158" s="10" t="n">
        <v>18872522</v>
      </c>
    </row>
    <row r="3159" customFormat="false" ht="16" hidden="false" customHeight="false" outlineLevel="0" collapsed="false">
      <c r="A3159" s="0" t="s">
        <v>16817</v>
      </c>
    </row>
    <row r="3160" customFormat="false" ht="16" hidden="false" customHeight="false" outlineLevel="0" collapsed="false">
      <c r="A3160" s="0" t="s">
        <v>3054</v>
      </c>
      <c r="B3160" s="10" t="n">
        <v>45000000</v>
      </c>
      <c r="C3160" s="10" t="n">
        <v>8305970</v>
      </c>
    </row>
    <row r="3161" customFormat="false" ht="16" hidden="false" customHeight="false" outlineLevel="0" collapsed="false">
      <c r="A3161" s="0" t="s">
        <v>12894</v>
      </c>
      <c r="B3161" s="10" t="n">
        <v>8000000</v>
      </c>
      <c r="C3161" s="10" t="n">
        <v>17186</v>
      </c>
    </row>
    <row r="3162" customFormat="false" ht="16" hidden="false" customHeight="false" outlineLevel="0" collapsed="false">
      <c r="A3162" s="0" t="s">
        <v>16818</v>
      </c>
      <c r="B3162" s="10" t="n">
        <v>3547</v>
      </c>
    </row>
    <row r="3163" customFormat="false" ht="16" hidden="false" customHeight="false" outlineLevel="0" collapsed="false">
      <c r="A3163" s="0" t="s">
        <v>12220</v>
      </c>
      <c r="B3163" s="10" t="n">
        <v>12000000</v>
      </c>
      <c r="C3163" s="10" t="n">
        <v>54731865</v>
      </c>
    </row>
    <row r="3164" customFormat="false" ht="16" hidden="false" customHeight="false" outlineLevel="0" collapsed="false">
      <c r="A3164" s="0" t="s">
        <v>16819</v>
      </c>
    </row>
    <row r="3165" customFormat="false" ht="16" hidden="false" customHeight="false" outlineLevel="0" collapsed="false">
      <c r="A3165" s="0" t="s">
        <v>6674</v>
      </c>
      <c r="B3165" s="10" t="n">
        <v>40000000</v>
      </c>
      <c r="C3165" s="10" t="n">
        <v>37520095</v>
      </c>
    </row>
    <row r="3166" customFormat="false" ht="16" hidden="false" customHeight="false" outlineLevel="0" collapsed="false">
      <c r="A3166" s="0" t="s">
        <v>16820</v>
      </c>
    </row>
    <row r="3167" customFormat="false" ht="16" hidden="false" customHeight="false" outlineLevel="0" collapsed="false">
      <c r="A3167" s="0" t="s">
        <v>11986</v>
      </c>
      <c r="B3167" s="10" t="n">
        <v>5000000</v>
      </c>
      <c r="C3167" s="10" t="n">
        <v>24814830</v>
      </c>
    </row>
    <row r="3168" customFormat="false" ht="16" hidden="false" customHeight="false" outlineLevel="0" collapsed="false">
      <c r="A3168" s="0" t="s">
        <v>12421</v>
      </c>
      <c r="B3168" s="10" t="n">
        <v>50000000</v>
      </c>
      <c r="C3168" s="10" t="n">
        <v>218815487</v>
      </c>
    </row>
    <row r="3169" customFormat="false" ht="16" hidden="false" customHeight="false" outlineLevel="0" collapsed="false">
      <c r="A3169" s="0" t="s">
        <v>16821</v>
      </c>
    </row>
    <row r="3170" customFormat="false" ht="16" hidden="false" customHeight="false" outlineLevel="0" collapsed="false">
      <c r="A3170" s="0" t="s">
        <v>16822</v>
      </c>
      <c r="B3170" s="10" t="n">
        <v>14893</v>
      </c>
    </row>
    <row r="3171" customFormat="false" ht="16" hidden="false" customHeight="false" outlineLevel="0" collapsed="false">
      <c r="A3171" s="0" t="s">
        <v>16823</v>
      </c>
      <c r="B3171" s="10" t="n">
        <v>148408</v>
      </c>
    </row>
    <row r="3172" customFormat="false" ht="16" hidden="false" customHeight="false" outlineLevel="0" collapsed="false">
      <c r="A3172" s="0" t="s">
        <v>8311</v>
      </c>
      <c r="B3172" s="10" t="n">
        <v>75000000</v>
      </c>
      <c r="C3172" s="10" t="n">
        <v>45445109</v>
      </c>
    </row>
    <row r="3173" customFormat="false" ht="16" hidden="false" customHeight="false" outlineLevel="0" collapsed="false">
      <c r="A3173" s="0" t="s">
        <v>16824</v>
      </c>
      <c r="B3173" s="10" t="n">
        <v>187540</v>
      </c>
    </row>
    <row r="3174" customFormat="false" ht="16" hidden="false" customHeight="false" outlineLevel="0" collapsed="false">
      <c r="A3174" s="0" t="s">
        <v>16825</v>
      </c>
      <c r="B3174" s="10" t="n">
        <v>381703</v>
      </c>
    </row>
    <row r="3175" customFormat="false" ht="16" hidden="false" customHeight="false" outlineLevel="0" collapsed="false">
      <c r="A3175" s="0" t="s">
        <v>16826</v>
      </c>
      <c r="B3175" s="10" t="n">
        <v>31135</v>
      </c>
    </row>
    <row r="3176" customFormat="false" ht="16" hidden="false" customHeight="false" outlineLevel="0" collapsed="false">
      <c r="A3176" s="0" t="s">
        <v>16827</v>
      </c>
    </row>
    <row r="3177" customFormat="false" ht="16" hidden="false" customHeight="false" outlineLevel="0" collapsed="false">
      <c r="A3177" s="0" t="s">
        <v>16828</v>
      </c>
      <c r="B3177" s="10" t="n">
        <v>7461</v>
      </c>
    </row>
    <row r="3178" customFormat="false" ht="16" hidden="false" customHeight="false" outlineLevel="0" collapsed="false">
      <c r="A3178" s="0" t="s">
        <v>16829</v>
      </c>
      <c r="B3178" s="10" t="n">
        <v>9862</v>
      </c>
    </row>
    <row r="3179" customFormat="false" ht="16" hidden="false" customHeight="false" outlineLevel="0" collapsed="false">
      <c r="A3179" s="0" t="s">
        <v>1578</v>
      </c>
      <c r="B3179" s="10" t="n">
        <v>3000000</v>
      </c>
      <c r="C3179" s="10" t="n">
        <v>703002</v>
      </c>
    </row>
    <row r="3180" customFormat="false" ht="16" hidden="false" customHeight="false" outlineLevel="0" collapsed="false">
      <c r="A3180" s="0" t="s">
        <v>6437</v>
      </c>
      <c r="B3180" s="10" t="n">
        <v>6600000</v>
      </c>
      <c r="C3180" s="10" t="n">
        <v>37295394</v>
      </c>
    </row>
    <row r="3181" customFormat="false" ht="16" hidden="false" customHeight="false" outlineLevel="0" collapsed="false">
      <c r="A3181" s="0" t="s">
        <v>12215</v>
      </c>
      <c r="B3181" s="10" t="n">
        <v>12000000</v>
      </c>
      <c r="C3181" s="10" t="n">
        <v>969239</v>
      </c>
    </row>
    <row r="3182" customFormat="false" ht="16" hidden="false" customHeight="false" outlineLevel="0" collapsed="false">
      <c r="A3182" s="0" t="s">
        <v>1549</v>
      </c>
      <c r="B3182" s="10" t="n">
        <v>1500000</v>
      </c>
      <c r="C3182" s="10" t="n">
        <v>10347</v>
      </c>
    </row>
    <row r="3183" customFormat="false" ht="16" hidden="false" customHeight="false" outlineLevel="0" collapsed="false">
      <c r="A3183" s="0" t="s">
        <v>16830</v>
      </c>
    </row>
    <row r="3184" customFormat="false" ht="16" hidden="false" customHeight="false" outlineLevel="0" collapsed="false">
      <c r="A3184" s="0" t="s">
        <v>16831</v>
      </c>
    </row>
    <row r="3185" customFormat="false" ht="16" hidden="false" customHeight="false" outlineLevel="0" collapsed="false">
      <c r="A3185" s="0" t="s">
        <v>13854</v>
      </c>
      <c r="B3185" s="10" t="n">
        <v>9000000</v>
      </c>
      <c r="C3185" s="10" t="n">
        <v>1242</v>
      </c>
    </row>
    <row r="3186" customFormat="false" ht="16" hidden="false" customHeight="false" outlineLevel="0" collapsed="false">
      <c r="A3186" s="0" t="s">
        <v>16832</v>
      </c>
      <c r="B3186" s="10" t="n">
        <v>1429260</v>
      </c>
    </row>
    <row r="3187" customFormat="false" ht="16" hidden="false" customHeight="false" outlineLevel="0" collapsed="false">
      <c r="A3187" s="0" t="s">
        <v>12349</v>
      </c>
      <c r="B3187" s="10" t="n">
        <v>65000000</v>
      </c>
      <c r="C3187" s="10" t="n">
        <v>59650222</v>
      </c>
    </row>
    <row r="3188" customFormat="false" ht="16" hidden="false" customHeight="false" outlineLevel="0" collapsed="false">
      <c r="A3188" s="0" t="s">
        <v>16833</v>
      </c>
      <c r="B3188" s="10" t="n">
        <v>134078</v>
      </c>
    </row>
    <row r="3189" customFormat="false" ht="16" hidden="false" customHeight="false" outlineLevel="0" collapsed="false">
      <c r="A3189" s="0" t="s">
        <v>16834</v>
      </c>
      <c r="B3189" s="10" t="n">
        <v>5457</v>
      </c>
    </row>
    <row r="3190" customFormat="false" ht="16" hidden="false" customHeight="false" outlineLevel="0" collapsed="false">
      <c r="A3190" s="0" t="s">
        <v>16835</v>
      </c>
      <c r="B3190" s="10" t="n">
        <v>31396</v>
      </c>
    </row>
    <row r="3191" customFormat="false" ht="16" hidden="false" customHeight="false" outlineLevel="0" collapsed="false">
      <c r="A3191" s="0" t="s">
        <v>3469</v>
      </c>
      <c r="B3191" s="10" t="n">
        <v>145000000</v>
      </c>
      <c r="C3191" s="10" t="n">
        <v>177002924</v>
      </c>
    </row>
    <row r="3192" customFormat="false" ht="16" hidden="false" customHeight="false" outlineLevel="0" collapsed="false">
      <c r="A3192" s="0" t="s">
        <v>11688</v>
      </c>
      <c r="B3192" s="10" t="n">
        <v>4600000</v>
      </c>
      <c r="C3192" s="10" t="n">
        <v>512668</v>
      </c>
    </row>
    <row r="3193" customFormat="false" ht="16" hidden="false" customHeight="false" outlineLevel="0" collapsed="false">
      <c r="A3193" s="0" t="s">
        <v>16836</v>
      </c>
      <c r="B3193" s="10" t="n">
        <v>152530</v>
      </c>
    </row>
    <row r="3194" customFormat="false" ht="16" hidden="false" customHeight="false" outlineLevel="0" collapsed="false">
      <c r="A3194" s="0" t="s">
        <v>16837</v>
      </c>
      <c r="B3194" s="10" t="n">
        <v>13500000</v>
      </c>
    </row>
    <row r="3195" customFormat="false" ht="16" hidden="false" customHeight="false" outlineLevel="0" collapsed="false">
      <c r="A3195" s="0" t="s">
        <v>3456</v>
      </c>
      <c r="B3195" s="10" t="n">
        <v>25000000</v>
      </c>
      <c r="C3195" s="10" t="n">
        <v>36447959</v>
      </c>
    </row>
    <row r="3196" customFormat="false" ht="16" hidden="false" customHeight="false" outlineLevel="0" collapsed="false">
      <c r="A3196" s="0" t="s">
        <v>3233</v>
      </c>
      <c r="B3196" s="10" t="n">
        <v>42000000</v>
      </c>
      <c r="C3196" s="10" t="n">
        <v>45290318</v>
      </c>
    </row>
    <row r="3197" customFormat="false" ht="16" hidden="false" customHeight="false" outlineLevel="0" collapsed="false">
      <c r="A3197" s="0" t="s">
        <v>1408</v>
      </c>
      <c r="B3197" s="10" t="n">
        <v>60000000</v>
      </c>
      <c r="C3197" s="10" t="n">
        <v>41673047</v>
      </c>
    </row>
    <row r="3198" customFormat="false" ht="16" hidden="false" customHeight="false" outlineLevel="0" collapsed="false">
      <c r="A3198" s="0" t="s">
        <v>7185</v>
      </c>
      <c r="B3198" s="10" t="n">
        <v>45000000</v>
      </c>
      <c r="C3198" s="10" t="n">
        <v>19019882</v>
      </c>
    </row>
    <row r="3199" customFormat="false" ht="16" hidden="false" customHeight="false" outlineLevel="0" collapsed="false">
      <c r="A3199" s="0" t="s">
        <v>16838</v>
      </c>
      <c r="B3199" s="10" t="n">
        <v>85222</v>
      </c>
    </row>
    <row r="3200" customFormat="false" ht="16" hidden="false" customHeight="false" outlineLevel="0" collapsed="false">
      <c r="A3200" s="0" t="s">
        <v>16839</v>
      </c>
      <c r="B3200" s="10" t="n">
        <v>539896</v>
      </c>
    </row>
    <row r="3201" customFormat="false" ht="16" hidden="false" customHeight="false" outlineLevel="0" collapsed="false">
      <c r="A3201" s="0" t="s">
        <v>16840</v>
      </c>
    </row>
    <row r="3202" customFormat="false" ht="16" hidden="false" customHeight="false" outlineLevel="0" collapsed="false">
      <c r="A3202" s="0" t="s">
        <v>2953</v>
      </c>
      <c r="B3202" s="10" t="n">
        <v>21000000</v>
      </c>
      <c r="C3202" s="10" t="n">
        <v>52698535</v>
      </c>
    </row>
    <row r="3203" customFormat="false" ht="16" hidden="false" customHeight="false" outlineLevel="0" collapsed="false">
      <c r="A3203" s="0" t="s">
        <v>16841</v>
      </c>
      <c r="B3203" s="10" t="n">
        <v>15000000</v>
      </c>
    </row>
    <row r="3204" customFormat="false" ht="16" hidden="false" customHeight="false" outlineLevel="0" collapsed="false">
      <c r="A3204" s="0" t="s">
        <v>16842</v>
      </c>
      <c r="B3204" s="10" t="n">
        <v>107721</v>
      </c>
    </row>
    <row r="3205" customFormat="false" ht="16" hidden="false" customHeight="false" outlineLevel="0" collapsed="false">
      <c r="A3205" s="0" t="s">
        <v>6487</v>
      </c>
      <c r="B3205" s="10" t="n">
        <v>50000000</v>
      </c>
      <c r="C3205" s="10" t="n">
        <v>127004179</v>
      </c>
    </row>
    <row r="3206" customFormat="false" ht="16" hidden="false" customHeight="false" outlineLevel="0" collapsed="false">
      <c r="A3206" s="0" t="s">
        <v>16843</v>
      </c>
      <c r="B3206" s="10" t="n">
        <v>55301</v>
      </c>
    </row>
    <row r="3207" customFormat="false" ht="16" hidden="false" customHeight="false" outlineLevel="0" collapsed="false">
      <c r="A3207" s="0" t="s">
        <v>16844</v>
      </c>
    </row>
    <row r="3208" customFormat="false" ht="16" hidden="false" customHeight="false" outlineLevel="0" collapsed="false">
      <c r="A3208" s="0" t="s">
        <v>16845</v>
      </c>
      <c r="B3208" s="10" t="n">
        <v>145697</v>
      </c>
    </row>
    <row r="3209" customFormat="false" ht="16" hidden="false" customHeight="false" outlineLevel="0" collapsed="false">
      <c r="A3209" s="0" t="s">
        <v>16846</v>
      </c>
    </row>
    <row r="3210" customFormat="false" ht="16" hidden="false" customHeight="false" outlineLevel="0" collapsed="false">
      <c r="A3210" s="0" t="s">
        <v>16847</v>
      </c>
    </row>
    <row r="3211" customFormat="false" ht="16" hidden="false" customHeight="false" outlineLevel="0" collapsed="false">
      <c r="A3211" s="0" t="s">
        <v>1646</v>
      </c>
      <c r="B3211" s="10" t="n">
        <v>1800000</v>
      </c>
      <c r="C3211" s="10" t="n">
        <v>13546</v>
      </c>
    </row>
    <row r="3212" customFormat="false" ht="16" hidden="false" customHeight="false" outlineLevel="0" collapsed="false">
      <c r="A3212" s="0" t="s">
        <v>16848</v>
      </c>
    </row>
    <row r="3213" customFormat="false" ht="16" hidden="false" customHeight="false" outlineLevel="0" collapsed="false">
      <c r="A3213" s="0" t="s">
        <v>16849</v>
      </c>
      <c r="B3213" s="10" t="n">
        <v>14498</v>
      </c>
    </row>
    <row r="3214" customFormat="false" ht="16" hidden="false" customHeight="false" outlineLevel="0" collapsed="false">
      <c r="A3214" s="0" t="s">
        <v>16850</v>
      </c>
      <c r="B3214" s="10" t="n">
        <v>34502</v>
      </c>
    </row>
    <row r="3215" customFormat="false" ht="16" hidden="false" customHeight="false" outlineLevel="0" collapsed="false">
      <c r="A3215" s="0" t="s">
        <v>16851</v>
      </c>
      <c r="B3215" s="10" t="n">
        <v>17346</v>
      </c>
    </row>
    <row r="3216" customFormat="false" ht="16" hidden="false" customHeight="false" outlineLevel="0" collapsed="false">
      <c r="A3216" s="0" t="s">
        <v>16852</v>
      </c>
      <c r="C3216" s="0" t="s">
        <v>16853</v>
      </c>
    </row>
    <row r="3217" customFormat="false" ht="16" hidden="false" customHeight="false" outlineLevel="0" collapsed="false">
      <c r="A3217" s="0" t="s">
        <v>8181</v>
      </c>
      <c r="B3217" s="10" t="n">
        <v>25000000</v>
      </c>
      <c r="C3217" s="10" t="n">
        <v>42478175</v>
      </c>
    </row>
    <row r="3218" customFormat="false" ht="16" hidden="false" customHeight="false" outlineLevel="0" collapsed="false">
      <c r="A3218" s="0" t="s">
        <v>16854</v>
      </c>
      <c r="B3218" s="10" t="n">
        <v>17225675</v>
      </c>
    </row>
    <row r="3219" customFormat="false" ht="16" hidden="false" customHeight="false" outlineLevel="0" collapsed="false">
      <c r="A3219" s="0" t="s">
        <v>8783</v>
      </c>
      <c r="B3219" s="10" t="n">
        <v>10000000</v>
      </c>
      <c r="C3219" s="10" t="n">
        <v>40598</v>
      </c>
    </row>
    <row r="3220" customFormat="false" ht="16" hidden="false" customHeight="false" outlineLevel="0" collapsed="false">
      <c r="A3220" s="0" t="s">
        <v>16855</v>
      </c>
      <c r="B3220" s="10" t="n">
        <v>150000000</v>
      </c>
    </row>
    <row r="3221" customFormat="false" ht="16" hidden="false" customHeight="false" outlineLevel="0" collapsed="false">
      <c r="A3221" s="0" t="s">
        <v>16856</v>
      </c>
      <c r="B3221" s="10" t="n">
        <v>4975</v>
      </c>
    </row>
    <row r="3222" customFormat="false" ht="16" hidden="false" customHeight="false" outlineLevel="0" collapsed="false">
      <c r="A3222" s="0" t="s">
        <v>16857</v>
      </c>
      <c r="B3222" s="10" t="n">
        <v>1380</v>
      </c>
    </row>
    <row r="3223" customFormat="false" ht="16" hidden="false" customHeight="false" outlineLevel="0" collapsed="false">
      <c r="A3223" s="0" t="s">
        <v>12490</v>
      </c>
      <c r="B3223" s="10" t="n">
        <v>35000000</v>
      </c>
      <c r="C3223" s="10" t="n">
        <v>304318</v>
      </c>
    </row>
    <row r="3224" customFormat="false" ht="16" hidden="false" customHeight="false" outlineLevel="0" collapsed="false">
      <c r="A3224" s="0" t="s">
        <v>12322</v>
      </c>
      <c r="B3224" s="10" t="n">
        <v>30000000</v>
      </c>
      <c r="C3224" s="10" t="n">
        <v>17142080</v>
      </c>
    </row>
    <row r="3225" customFormat="false" ht="16" hidden="false" customHeight="false" outlineLevel="0" collapsed="false">
      <c r="A3225" s="0" t="s">
        <v>16858</v>
      </c>
    </row>
    <row r="3226" customFormat="false" ht="16" hidden="false" customHeight="false" outlineLevel="0" collapsed="false">
      <c r="A3226" s="0" t="s">
        <v>16859</v>
      </c>
    </row>
    <row r="3227" customFormat="false" ht="16" hidden="false" customHeight="false" outlineLevel="0" collapsed="false">
      <c r="A3227" s="0" t="s">
        <v>16860</v>
      </c>
      <c r="C3227" s="0" t="s">
        <v>15220</v>
      </c>
    </row>
    <row r="3228" customFormat="false" ht="16" hidden="false" customHeight="false" outlineLevel="0" collapsed="false">
      <c r="A3228" s="0" t="s">
        <v>8006</v>
      </c>
      <c r="B3228" s="10" t="n">
        <v>3300000</v>
      </c>
      <c r="C3228" s="10" t="n">
        <v>1359563</v>
      </c>
    </row>
    <row r="3229" customFormat="false" ht="16" hidden="false" customHeight="false" outlineLevel="0" collapsed="false">
      <c r="A3229" s="0" t="s">
        <v>8381</v>
      </c>
      <c r="B3229" s="10" t="n">
        <v>7000000</v>
      </c>
      <c r="C3229" s="10" t="n">
        <v>532988</v>
      </c>
    </row>
    <row r="3230" customFormat="false" ht="16" hidden="false" customHeight="false" outlineLevel="0" collapsed="false">
      <c r="A3230" s="0" t="s">
        <v>16861</v>
      </c>
      <c r="B3230" s="10" t="n">
        <v>18200000</v>
      </c>
    </row>
    <row r="3231" customFormat="false" ht="16" hidden="false" customHeight="false" outlineLevel="0" collapsed="false">
      <c r="A3231" s="0" t="s">
        <v>7087</v>
      </c>
      <c r="B3231" s="10" t="n">
        <v>13000000</v>
      </c>
      <c r="C3231" s="10" t="n">
        <v>17738570</v>
      </c>
    </row>
    <row r="3232" customFormat="false" ht="16" hidden="false" customHeight="false" outlineLevel="0" collapsed="false">
      <c r="A3232" s="0" t="s">
        <v>16862</v>
      </c>
    </row>
    <row r="3233" customFormat="false" ht="16" hidden="false" customHeight="false" outlineLevel="0" collapsed="false">
      <c r="A3233" s="0" t="s">
        <v>12564</v>
      </c>
      <c r="B3233" s="10" t="n">
        <v>11500000</v>
      </c>
      <c r="C3233" s="10" t="n">
        <v>5460</v>
      </c>
    </row>
    <row r="3234" customFormat="false" ht="16" hidden="false" customHeight="false" outlineLevel="0" collapsed="false">
      <c r="A3234" s="0" t="s">
        <v>16863</v>
      </c>
    </row>
    <row r="3235" customFormat="false" ht="16" hidden="false" customHeight="false" outlineLevel="0" collapsed="false">
      <c r="A3235" s="0" t="s">
        <v>3598</v>
      </c>
      <c r="B3235" s="10" t="n">
        <v>95000000</v>
      </c>
      <c r="C3235" s="10" t="n">
        <v>201151353</v>
      </c>
    </row>
    <row r="3236" customFormat="false" ht="16" hidden="false" customHeight="false" outlineLevel="0" collapsed="false">
      <c r="A3236" s="0" t="s">
        <v>16864</v>
      </c>
      <c r="C3236" s="0" t="s">
        <v>16865</v>
      </c>
    </row>
    <row r="3237" customFormat="false" ht="16" hidden="false" customHeight="false" outlineLevel="0" collapsed="false">
      <c r="A3237" s="0" t="s">
        <v>7612</v>
      </c>
      <c r="B3237" s="10" t="n">
        <v>40000000</v>
      </c>
      <c r="C3237" s="10" t="n">
        <v>29807260</v>
      </c>
    </row>
    <row r="3238" customFormat="false" ht="16" hidden="false" customHeight="false" outlineLevel="0" collapsed="false">
      <c r="A3238" s="0" t="s">
        <v>16866</v>
      </c>
      <c r="B3238" s="10" t="n">
        <v>5000000</v>
      </c>
    </row>
    <row r="3239" customFormat="false" ht="16" hidden="false" customHeight="false" outlineLevel="0" collapsed="false">
      <c r="A3239" s="0" t="s">
        <v>13053</v>
      </c>
      <c r="B3239" s="10" t="n">
        <v>3000000</v>
      </c>
      <c r="C3239" s="10" t="n">
        <v>7886</v>
      </c>
    </row>
    <row r="3240" customFormat="false" ht="16" hidden="false" customHeight="false" outlineLevel="0" collapsed="false">
      <c r="A3240" s="0" t="s">
        <v>7113</v>
      </c>
      <c r="B3240" s="10" t="n">
        <v>14000000</v>
      </c>
      <c r="C3240" s="10" t="n">
        <v>9402410</v>
      </c>
    </row>
    <row r="3241" customFormat="false" ht="16" hidden="false" customHeight="false" outlineLevel="0" collapsed="false">
      <c r="A3241" s="0" t="s">
        <v>13511</v>
      </c>
      <c r="B3241" s="10" t="n">
        <v>12000000</v>
      </c>
      <c r="C3241" s="10" t="n">
        <v>261695</v>
      </c>
    </row>
    <row r="3242" customFormat="false" ht="16" hidden="false" customHeight="false" outlineLevel="0" collapsed="false">
      <c r="A3242" s="0" t="s">
        <v>1669</v>
      </c>
      <c r="B3242" s="10" t="n">
        <v>10000000</v>
      </c>
      <c r="C3242" s="10" t="n">
        <v>6106</v>
      </c>
    </row>
    <row r="3243" customFormat="false" ht="16" hidden="false" customHeight="false" outlineLevel="0" collapsed="false">
      <c r="A3243" s="0" t="s">
        <v>16867</v>
      </c>
      <c r="B3243" s="10" t="n">
        <v>1000000</v>
      </c>
    </row>
    <row r="3244" customFormat="false" ht="16" hidden="false" customHeight="false" outlineLevel="0" collapsed="false">
      <c r="A3244" s="0" t="s">
        <v>16868</v>
      </c>
      <c r="B3244" s="10" t="n">
        <v>70526</v>
      </c>
    </row>
    <row r="3245" customFormat="false" ht="16" hidden="false" customHeight="false" outlineLevel="0" collapsed="false">
      <c r="A3245" s="0" t="s">
        <v>7392</v>
      </c>
      <c r="B3245" s="10" t="n">
        <v>190000000</v>
      </c>
      <c r="C3245" s="10" t="n">
        <v>101802906</v>
      </c>
    </row>
    <row r="3246" customFormat="false" ht="16" hidden="false" customHeight="false" outlineLevel="0" collapsed="false">
      <c r="A3246" s="0" t="s">
        <v>16869</v>
      </c>
    </row>
    <row r="3247" customFormat="false" ht="16" hidden="false" customHeight="false" outlineLevel="0" collapsed="false">
      <c r="A3247" s="0" t="s">
        <v>16870</v>
      </c>
    </row>
    <row r="3248" customFormat="false" ht="16" hidden="false" customHeight="false" outlineLevel="0" collapsed="false">
      <c r="A3248" s="0" t="s">
        <v>16871</v>
      </c>
      <c r="B3248" s="10" t="n">
        <v>44947</v>
      </c>
    </row>
    <row r="3249" customFormat="false" ht="16" hidden="false" customHeight="false" outlineLevel="0" collapsed="false">
      <c r="A3249" s="0" t="s">
        <v>16872</v>
      </c>
      <c r="B3249" s="10" t="n">
        <v>5234785</v>
      </c>
    </row>
    <row r="3250" customFormat="false" ht="16" hidden="false" customHeight="false" outlineLevel="0" collapsed="false">
      <c r="A3250" s="0" t="s">
        <v>16873</v>
      </c>
      <c r="B3250" s="10" t="n">
        <v>13737</v>
      </c>
    </row>
    <row r="3251" customFormat="false" ht="16" hidden="false" customHeight="false" outlineLevel="0" collapsed="false">
      <c r="A3251" s="0" t="s">
        <v>16874</v>
      </c>
      <c r="B3251" s="10" t="n">
        <v>44922302</v>
      </c>
    </row>
    <row r="3252" customFormat="false" ht="16" hidden="false" customHeight="false" outlineLevel="0" collapsed="false">
      <c r="A3252" s="0" t="s">
        <v>6086</v>
      </c>
      <c r="B3252" s="10" t="n">
        <v>20000000</v>
      </c>
      <c r="C3252" s="10" t="n">
        <v>36661504</v>
      </c>
    </row>
    <row r="3253" customFormat="false" ht="16" hidden="false" customHeight="false" outlineLevel="0" collapsed="false">
      <c r="A3253" s="0" t="s">
        <v>16875</v>
      </c>
      <c r="C3253" s="0" t="s">
        <v>15909</v>
      </c>
    </row>
    <row r="3254" customFormat="false" ht="16" hidden="false" customHeight="false" outlineLevel="0" collapsed="false">
      <c r="A3254" s="0" t="s">
        <v>16876</v>
      </c>
    </row>
    <row r="3255" customFormat="false" ht="16" hidden="false" customHeight="false" outlineLevel="0" collapsed="false">
      <c r="A3255" s="0" t="s">
        <v>16877</v>
      </c>
    </row>
    <row r="3256" customFormat="false" ht="16" hidden="false" customHeight="false" outlineLevel="0" collapsed="false">
      <c r="A3256" s="0" t="s">
        <v>8144</v>
      </c>
      <c r="B3256" s="10" t="n">
        <v>8500000</v>
      </c>
      <c r="C3256" s="10" t="n">
        <v>34017854</v>
      </c>
    </row>
    <row r="3257" customFormat="false" ht="16" hidden="false" customHeight="false" outlineLevel="0" collapsed="false">
      <c r="A3257" s="0" t="s">
        <v>16878</v>
      </c>
    </row>
    <row r="3258" customFormat="false" ht="16" hidden="false" customHeight="false" outlineLevel="0" collapsed="false">
      <c r="A3258" s="0" t="s">
        <v>16879</v>
      </c>
      <c r="B3258" s="10" t="n">
        <v>1007535</v>
      </c>
    </row>
    <row r="3259" customFormat="false" ht="16" hidden="false" customHeight="false" outlineLevel="0" collapsed="false">
      <c r="A3259" s="0" t="s">
        <v>12603</v>
      </c>
      <c r="B3259" s="10" t="n">
        <v>12000000</v>
      </c>
      <c r="C3259" s="10" t="n">
        <v>65804</v>
      </c>
    </row>
    <row r="3260" customFormat="false" ht="16" hidden="false" customHeight="false" outlineLevel="0" collapsed="false">
      <c r="A3260" s="0" t="s">
        <v>3130</v>
      </c>
      <c r="B3260" s="10" t="n">
        <v>85000000</v>
      </c>
      <c r="C3260" s="10" t="n">
        <v>64935167</v>
      </c>
    </row>
    <row r="3261" customFormat="false" ht="16" hidden="false" customHeight="false" outlineLevel="0" collapsed="false">
      <c r="A3261" s="0" t="s">
        <v>620</v>
      </c>
      <c r="B3261" s="10" t="n">
        <v>100000000</v>
      </c>
      <c r="C3261" s="10" t="n">
        <v>847993</v>
      </c>
    </row>
    <row r="3262" customFormat="false" ht="16" hidden="false" customHeight="false" outlineLevel="0" collapsed="false">
      <c r="A3262" s="0" t="s">
        <v>3183</v>
      </c>
      <c r="B3262" s="10" t="n">
        <v>95000000</v>
      </c>
      <c r="C3262" s="10" t="n">
        <v>161321843</v>
      </c>
    </row>
    <row r="3263" customFormat="false" ht="16" hidden="false" customHeight="false" outlineLevel="0" collapsed="false">
      <c r="A3263" s="0" t="s">
        <v>16880</v>
      </c>
      <c r="B3263" s="10" t="n">
        <v>75465</v>
      </c>
    </row>
    <row r="3264" customFormat="false" ht="16" hidden="false" customHeight="false" outlineLevel="0" collapsed="false">
      <c r="A3264" s="0" t="s">
        <v>16881</v>
      </c>
    </row>
    <row r="3265" customFormat="false" ht="16" hidden="false" customHeight="false" outlineLevel="0" collapsed="false">
      <c r="A3265" s="0" t="s">
        <v>716</v>
      </c>
      <c r="B3265" s="10" t="n">
        <v>150000</v>
      </c>
      <c r="C3265" s="10" t="n">
        <v>9217</v>
      </c>
    </row>
    <row r="3266" customFormat="false" ht="16" hidden="false" customHeight="false" outlineLevel="0" collapsed="false">
      <c r="A3266" s="0" t="s">
        <v>7347</v>
      </c>
      <c r="B3266" s="10" t="n">
        <v>75000000</v>
      </c>
      <c r="C3266" s="10" t="n">
        <v>117723989</v>
      </c>
    </row>
    <row r="3267" customFormat="false" ht="16" hidden="false" customHeight="false" outlineLevel="0" collapsed="false">
      <c r="A3267" s="0" t="s">
        <v>16882</v>
      </c>
      <c r="B3267" s="10" t="n">
        <v>5928</v>
      </c>
    </row>
    <row r="3268" customFormat="false" ht="16" hidden="false" customHeight="false" outlineLevel="0" collapsed="false">
      <c r="A3268" s="0" t="s">
        <v>16883</v>
      </c>
      <c r="B3268" s="10" t="n">
        <v>73613</v>
      </c>
    </row>
    <row r="3269" customFormat="false" ht="16" hidden="false" customHeight="false" outlineLevel="0" collapsed="false">
      <c r="A3269" s="0" t="s">
        <v>16884</v>
      </c>
    </row>
    <row r="3270" customFormat="false" ht="16" hidden="false" customHeight="false" outlineLevel="0" collapsed="false">
      <c r="A3270" s="0" t="s">
        <v>16885</v>
      </c>
      <c r="C3270" s="0" t="s">
        <v>16886</v>
      </c>
    </row>
    <row r="3271" customFormat="false" ht="16" hidden="false" customHeight="false" outlineLevel="0" collapsed="false">
      <c r="A3271" s="0" t="s">
        <v>16887</v>
      </c>
      <c r="C3271" s="0" t="s">
        <v>16888</v>
      </c>
    </row>
    <row r="3272" customFormat="false" ht="16" hidden="false" customHeight="false" outlineLevel="0" collapsed="false">
      <c r="A3272" s="0" t="s">
        <v>7147</v>
      </c>
      <c r="B3272" s="10" t="n">
        <v>120000000</v>
      </c>
      <c r="C3272" s="10" t="n">
        <v>292298923</v>
      </c>
    </row>
    <row r="3273" customFormat="false" ht="16" hidden="false" customHeight="false" outlineLevel="0" collapsed="false">
      <c r="A3273" s="0" t="s">
        <v>6978</v>
      </c>
      <c r="B3273" s="10" t="n">
        <v>10000000</v>
      </c>
      <c r="C3273" s="10" t="n">
        <v>2448455</v>
      </c>
    </row>
    <row r="3274" customFormat="false" ht="16" hidden="false" customHeight="false" outlineLevel="0" collapsed="false">
      <c r="A3274" s="0" t="s">
        <v>709</v>
      </c>
      <c r="B3274" s="10" t="n">
        <v>50000</v>
      </c>
      <c r="C3274" s="10" t="n">
        <v>31000</v>
      </c>
    </row>
    <row r="3275" customFormat="false" ht="16" hidden="false" customHeight="false" outlineLevel="0" collapsed="false">
      <c r="A3275" s="0" t="s">
        <v>13885</v>
      </c>
      <c r="B3275" s="10" t="n">
        <v>30000000</v>
      </c>
      <c r="C3275" s="10" t="n">
        <v>32361416</v>
      </c>
    </row>
    <row r="3276" customFormat="false" ht="16" hidden="false" customHeight="false" outlineLevel="0" collapsed="false">
      <c r="A3276" s="0" t="s">
        <v>16889</v>
      </c>
      <c r="B3276" s="10" t="n">
        <v>714442</v>
      </c>
    </row>
    <row r="3277" customFormat="false" ht="16" hidden="false" customHeight="false" outlineLevel="0" collapsed="false">
      <c r="A3277" s="0" t="s">
        <v>16890</v>
      </c>
      <c r="B3277" s="10" t="n">
        <v>22099</v>
      </c>
    </row>
    <row r="3278" customFormat="false" ht="16" hidden="false" customHeight="false" outlineLevel="0" collapsed="false">
      <c r="A3278" s="0" t="s">
        <v>12094</v>
      </c>
      <c r="B3278" s="10" t="n">
        <v>35000000</v>
      </c>
      <c r="C3278" s="10" t="n">
        <v>16816</v>
      </c>
    </row>
    <row r="3279" customFormat="false" ht="16" hidden="false" customHeight="false" outlineLevel="0" collapsed="false">
      <c r="A3279" s="0" t="s">
        <v>16891</v>
      </c>
      <c r="B3279" s="10" t="n">
        <v>62684</v>
      </c>
    </row>
    <row r="3280" customFormat="false" ht="16" hidden="false" customHeight="false" outlineLevel="0" collapsed="false">
      <c r="A3280" s="0" t="s">
        <v>12119</v>
      </c>
      <c r="B3280" s="10" t="n">
        <v>5000000</v>
      </c>
      <c r="C3280" s="10" t="n">
        <v>1729969</v>
      </c>
    </row>
    <row r="3281" customFormat="false" ht="16" hidden="false" customHeight="false" outlineLevel="0" collapsed="false">
      <c r="A3281" s="0" t="s">
        <v>16892</v>
      </c>
    </row>
    <row r="3282" customFormat="false" ht="16" hidden="false" customHeight="false" outlineLevel="0" collapsed="false">
      <c r="A3282" s="0" t="s">
        <v>16893</v>
      </c>
      <c r="B3282" s="10" t="n">
        <v>1500000</v>
      </c>
    </row>
    <row r="3283" customFormat="false" ht="16" hidden="false" customHeight="false" outlineLevel="0" collapsed="false">
      <c r="A3283" s="0" t="s">
        <v>16894</v>
      </c>
      <c r="B3283" s="10" t="n">
        <v>6717</v>
      </c>
    </row>
    <row r="3284" customFormat="false" ht="16" hidden="false" customHeight="false" outlineLevel="0" collapsed="false">
      <c r="A3284" s="0" t="s">
        <v>16895</v>
      </c>
    </row>
    <row r="3285" customFormat="false" ht="16" hidden="false" customHeight="false" outlineLevel="0" collapsed="false">
      <c r="A3285" s="0" t="s">
        <v>16896</v>
      </c>
    </row>
    <row r="3286" customFormat="false" ht="16" hidden="false" customHeight="false" outlineLevel="0" collapsed="false">
      <c r="A3286" s="0" t="s">
        <v>12439</v>
      </c>
      <c r="B3286" s="10" t="n">
        <v>8000000</v>
      </c>
      <c r="C3286" s="10" t="n">
        <v>38842</v>
      </c>
    </row>
    <row r="3287" customFormat="false" ht="16" hidden="false" customHeight="false" outlineLevel="0" collapsed="false">
      <c r="A3287" s="0" t="s">
        <v>16897</v>
      </c>
      <c r="B3287" s="10" t="n">
        <v>1000000</v>
      </c>
    </row>
    <row r="3288" customFormat="false" ht="16" hidden="false" customHeight="false" outlineLevel="0" collapsed="false">
      <c r="A3288" s="0" t="s">
        <v>3889</v>
      </c>
      <c r="B3288" s="10" t="n">
        <v>125000000</v>
      </c>
      <c r="C3288" s="10" t="n">
        <v>153707064</v>
      </c>
    </row>
    <row r="3289" customFormat="false" ht="16" hidden="false" customHeight="false" outlineLevel="0" collapsed="false">
      <c r="A3289" s="0" t="s">
        <v>16898</v>
      </c>
      <c r="B3289" s="10" t="n">
        <v>25449773</v>
      </c>
    </row>
    <row r="3290" customFormat="false" ht="16" hidden="false" customHeight="false" outlineLevel="0" collapsed="false">
      <c r="A3290" s="0" t="s">
        <v>1587</v>
      </c>
      <c r="B3290" s="10" t="n">
        <v>2000000</v>
      </c>
      <c r="C3290" s="10" t="n">
        <v>8012</v>
      </c>
    </row>
    <row r="3291" customFormat="false" ht="16" hidden="false" customHeight="false" outlineLevel="0" collapsed="false">
      <c r="A3291" s="0" t="s">
        <v>16899</v>
      </c>
    </row>
    <row r="3292" customFormat="false" ht="16" hidden="false" customHeight="false" outlineLevel="0" collapsed="false">
      <c r="A3292" s="0" t="s">
        <v>16900</v>
      </c>
      <c r="C3292" s="0" t="s">
        <v>16414</v>
      </c>
    </row>
    <row r="3293" customFormat="false" ht="16" hidden="false" customHeight="false" outlineLevel="0" collapsed="false">
      <c r="A3293" s="0" t="s">
        <v>16901</v>
      </c>
      <c r="B3293" s="10" t="n">
        <v>1300000</v>
      </c>
    </row>
    <row r="3294" customFormat="false" ht="16" hidden="false" customHeight="false" outlineLevel="0" collapsed="false">
      <c r="A3294" s="0" t="s">
        <v>16902</v>
      </c>
    </row>
    <row r="3295" customFormat="false" ht="16" hidden="false" customHeight="false" outlineLevel="0" collapsed="false">
      <c r="A3295" s="0" t="s">
        <v>12748</v>
      </c>
      <c r="B3295" s="10" t="n">
        <v>12000000</v>
      </c>
      <c r="C3295" s="10" t="n">
        <v>1702277</v>
      </c>
    </row>
    <row r="3296" customFormat="false" ht="16" hidden="false" customHeight="false" outlineLevel="0" collapsed="false">
      <c r="A3296" s="0" t="s">
        <v>6855</v>
      </c>
      <c r="B3296" s="10" t="n">
        <v>1100000</v>
      </c>
      <c r="C3296" s="10" t="n">
        <v>4038876</v>
      </c>
    </row>
    <row r="3297" customFormat="false" ht="16" hidden="false" customHeight="false" outlineLevel="0" collapsed="false">
      <c r="A3297" s="0" t="s">
        <v>16903</v>
      </c>
      <c r="B3297" s="10" t="n">
        <v>163359</v>
      </c>
    </row>
    <row r="3298" customFormat="false" ht="16" hidden="false" customHeight="false" outlineLevel="0" collapsed="false">
      <c r="A3298" s="0" t="s">
        <v>16904</v>
      </c>
      <c r="B3298" s="10" t="n">
        <v>37745</v>
      </c>
    </row>
    <row r="3299" customFormat="false" ht="16" hidden="false" customHeight="false" outlineLevel="0" collapsed="false">
      <c r="A3299" s="0" t="s">
        <v>16905</v>
      </c>
      <c r="B3299" s="10" t="n">
        <v>71177</v>
      </c>
    </row>
    <row r="3300" customFormat="false" ht="16" hidden="false" customHeight="false" outlineLevel="0" collapsed="false">
      <c r="A3300" s="0" t="s">
        <v>16906</v>
      </c>
      <c r="B3300" s="10" t="n">
        <v>337497</v>
      </c>
    </row>
    <row r="3301" customFormat="false" ht="16" hidden="false" customHeight="false" outlineLevel="0" collapsed="false">
      <c r="A3301" s="0" t="s">
        <v>16907</v>
      </c>
      <c r="B3301" s="10" t="n">
        <v>5000000</v>
      </c>
    </row>
    <row r="3302" customFormat="false" ht="16" hidden="false" customHeight="false" outlineLevel="0" collapsed="false">
      <c r="A3302" s="0" t="s">
        <v>16908</v>
      </c>
      <c r="B3302" s="10" t="n">
        <v>1000000</v>
      </c>
    </row>
    <row r="3303" customFormat="false" ht="16" hidden="false" customHeight="false" outlineLevel="0" collapsed="false">
      <c r="A3303" s="0" t="s">
        <v>12776</v>
      </c>
      <c r="B3303" s="10" t="n">
        <v>8500000</v>
      </c>
      <c r="C3303" s="10" t="n">
        <v>6787</v>
      </c>
    </row>
    <row r="3304" customFormat="false" ht="16" hidden="false" customHeight="false" outlineLevel="0" collapsed="false">
      <c r="A3304" s="0" t="s">
        <v>16909</v>
      </c>
    </row>
    <row r="3305" customFormat="false" ht="16" hidden="false" customHeight="false" outlineLevel="0" collapsed="false">
      <c r="A3305" s="0" t="s">
        <v>16910</v>
      </c>
      <c r="B3305" s="10" t="n">
        <v>441404</v>
      </c>
    </row>
    <row r="3306" customFormat="false" ht="16" hidden="false" customHeight="false" outlineLevel="0" collapsed="false">
      <c r="A3306" s="0" t="s">
        <v>12907</v>
      </c>
      <c r="B3306" s="10" t="n">
        <v>2500000</v>
      </c>
      <c r="C3306" s="10" t="n">
        <v>45267</v>
      </c>
    </row>
    <row r="3307" customFormat="false" ht="16" hidden="false" customHeight="false" outlineLevel="0" collapsed="false">
      <c r="A3307" s="0" t="s">
        <v>12009</v>
      </c>
      <c r="B3307" s="10" t="n">
        <v>3000000</v>
      </c>
      <c r="C3307" s="10" t="n">
        <v>327000</v>
      </c>
    </row>
    <row r="3308" customFormat="false" ht="16" hidden="false" customHeight="false" outlineLevel="0" collapsed="false">
      <c r="A3308" s="0" t="s">
        <v>16911</v>
      </c>
    </row>
    <row r="3309" customFormat="false" ht="16" hidden="false" customHeight="false" outlineLevel="0" collapsed="false">
      <c r="A3309" s="0" t="s">
        <v>12155</v>
      </c>
      <c r="B3309" s="10" t="n">
        <v>35000000</v>
      </c>
      <c r="C3309" s="10" t="n">
        <v>170276</v>
      </c>
    </row>
    <row r="3310" customFormat="false" ht="16" hidden="false" customHeight="false" outlineLevel="0" collapsed="false">
      <c r="A3310" s="0" t="s">
        <v>7662</v>
      </c>
      <c r="B3310" s="10" t="n">
        <v>30000000</v>
      </c>
      <c r="C3310" s="10" t="n">
        <v>7791146</v>
      </c>
    </row>
    <row r="3311" customFormat="false" ht="16" hidden="false" customHeight="false" outlineLevel="0" collapsed="false">
      <c r="A3311" s="0" t="s">
        <v>16912</v>
      </c>
      <c r="B3311" s="10" t="n">
        <v>17011</v>
      </c>
    </row>
    <row r="3312" customFormat="false" ht="16" hidden="false" customHeight="false" outlineLevel="0" collapsed="false">
      <c r="A3312" s="0" t="s">
        <v>16913</v>
      </c>
      <c r="B3312" s="10" t="n">
        <v>653578</v>
      </c>
    </row>
    <row r="3313" customFormat="false" ht="16" hidden="false" customHeight="false" outlineLevel="0" collapsed="false">
      <c r="A3313" s="0" t="s">
        <v>16914</v>
      </c>
      <c r="C3313" s="0" t="s">
        <v>15126</v>
      </c>
    </row>
    <row r="3314" customFormat="false" ht="16" hidden="false" customHeight="false" outlineLevel="0" collapsed="false">
      <c r="A3314" s="0" t="s">
        <v>1716</v>
      </c>
      <c r="B3314" s="10" t="n">
        <v>2000000</v>
      </c>
      <c r="C3314" s="10" t="n">
        <v>940430</v>
      </c>
    </row>
    <row r="3315" customFormat="false" ht="16" hidden="false" customHeight="false" outlineLevel="0" collapsed="false">
      <c r="A3315" s="0" t="s">
        <v>16915</v>
      </c>
    </row>
    <row r="3316" customFormat="false" ht="16" hidden="false" customHeight="false" outlineLevel="0" collapsed="false">
      <c r="A3316" s="0" t="s">
        <v>3307</v>
      </c>
      <c r="B3316" s="10" t="n">
        <v>76000000</v>
      </c>
      <c r="C3316" s="10" t="n">
        <v>368061265</v>
      </c>
    </row>
    <row r="3317" customFormat="false" ht="16" hidden="false" customHeight="false" outlineLevel="0" collapsed="false">
      <c r="A3317" s="0" t="s">
        <v>16916</v>
      </c>
      <c r="B3317" s="10" t="n">
        <v>169517</v>
      </c>
    </row>
    <row r="3318" customFormat="false" ht="16" hidden="false" customHeight="false" outlineLevel="0" collapsed="false">
      <c r="A3318" s="0" t="s">
        <v>16917</v>
      </c>
    </row>
    <row r="3319" customFormat="false" ht="16" hidden="false" customHeight="false" outlineLevel="0" collapsed="false">
      <c r="A3319" s="0" t="s">
        <v>16918</v>
      </c>
    </row>
    <row r="3320" customFormat="false" ht="16" hidden="false" customHeight="false" outlineLevel="0" collapsed="false">
      <c r="A3320" s="0" t="s">
        <v>16919</v>
      </c>
      <c r="B3320" s="10" t="n">
        <v>23787</v>
      </c>
    </row>
    <row r="3321" customFormat="false" ht="16" hidden="false" customHeight="false" outlineLevel="0" collapsed="false">
      <c r="A3321" s="0" t="s">
        <v>9021</v>
      </c>
      <c r="B3321" s="10" t="n">
        <v>5000000</v>
      </c>
      <c r="C3321" s="10" t="n">
        <v>12230791</v>
      </c>
    </row>
    <row r="3322" customFormat="false" ht="16" hidden="false" customHeight="false" outlineLevel="0" collapsed="false">
      <c r="A3322" s="0" t="s">
        <v>3324</v>
      </c>
      <c r="B3322" s="10" t="n">
        <v>50000000</v>
      </c>
      <c r="C3322" s="10" t="n">
        <v>90288712</v>
      </c>
    </row>
    <row r="3323" customFormat="false" ht="16" hidden="false" customHeight="false" outlineLevel="0" collapsed="false">
      <c r="A3323" s="0" t="s">
        <v>16920</v>
      </c>
      <c r="B3323" s="10" t="n">
        <v>4795</v>
      </c>
    </row>
    <row r="3324" customFormat="false" ht="16" hidden="false" customHeight="false" outlineLevel="0" collapsed="false">
      <c r="A3324" s="0" t="s">
        <v>12136</v>
      </c>
      <c r="B3324" s="10" t="n">
        <v>25000000</v>
      </c>
      <c r="C3324" s="10" t="n">
        <v>2547047</v>
      </c>
    </row>
    <row r="3325" customFormat="false" ht="16" hidden="false" customHeight="false" outlineLevel="0" collapsed="false">
      <c r="A3325" s="0" t="s">
        <v>16921</v>
      </c>
      <c r="B3325" s="10" t="n">
        <v>635325</v>
      </c>
    </row>
    <row r="3326" customFormat="false" ht="16" hidden="false" customHeight="false" outlineLevel="0" collapsed="false">
      <c r="A3326" s="0" t="s">
        <v>7174</v>
      </c>
      <c r="B3326" s="10" t="n">
        <v>40000000</v>
      </c>
      <c r="C3326" s="10" t="n">
        <v>37134215</v>
      </c>
    </row>
    <row r="3327" customFormat="false" ht="16" hidden="false" customHeight="false" outlineLevel="0" collapsed="false">
      <c r="A3327" s="0" t="s">
        <v>16922</v>
      </c>
      <c r="B3327" s="10" t="n">
        <v>10000000</v>
      </c>
    </row>
    <row r="3328" customFormat="false" ht="16" hidden="false" customHeight="false" outlineLevel="0" collapsed="false">
      <c r="A3328" s="0" t="s">
        <v>16923</v>
      </c>
      <c r="B3328" s="10" t="n">
        <v>100000000</v>
      </c>
    </row>
    <row r="3329" customFormat="false" ht="16" hidden="false" customHeight="false" outlineLevel="0" collapsed="false">
      <c r="A3329" s="0" t="s">
        <v>16924</v>
      </c>
      <c r="B3329" s="10" t="n">
        <v>78500000</v>
      </c>
    </row>
    <row r="3330" customFormat="false" ht="16" hidden="false" customHeight="false" outlineLevel="0" collapsed="false">
      <c r="A3330" s="0" t="s">
        <v>16925</v>
      </c>
      <c r="B3330" s="10" t="n">
        <v>50000000</v>
      </c>
    </row>
    <row r="3331" customFormat="false" ht="16" hidden="false" customHeight="false" outlineLevel="0" collapsed="false">
      <c r="A3331" s="0" t="s">
        <v>11594</v>
      </c>
      <c r="B3331" s="10" t="n">
        <v>3400000</v>
      </c>
      <c r="C3331" s="10" t="n">
        <v>535249</v>
      </c>
    </row>
    <row r="3332" customFormat="false" ht="16" hidden="false" customHeight="false" outlineLevel="0" collapsed="false">
      <c r="A3332" s="0" t="s">
        <v>16926</v>
      </c>
      <c r="B3332" s="10" t="n">
        <v>8543</v>
      </c>
    </row>
    <row r="3333" customFormat="false" ht="16" hidden="false" customHeight="false" outlineLevel="0" collapsed="false">
      <c r="A3333" s="0" t="s">
        <v>3526</v>
      </c>
      <c r="B3333" s="10" t="n">
        <v>28000000</v>
      </c>
      <c r="C3333" s="10" t="n">
        <v>66954149</v>
      </c>
    </row>
    <row r="3334" customFormat="false" ht="16" hidden="false" customHeight="false" outlineLevel="0" collapsed="false">
      <c r="A3334" s="0" t="s">
        <v>16927</v>
      </c>
      <c r="B3334" s="10" t="n">
        <v>1378426</v>
      </c>
    </row>
    <row r="3335" customFormat="false" ht="16" hidden="false" customHeight="false" outlineLevel="0" collapsed="false">
      <c r="A3335" s="0" t="s">
        <v>16928</v>
      </c>
    </row>
    <row r="3336" customFormat="false" ht="16" hidden="false" customHeight="false" outlineLevel="0" collapsed="false">
      <c r="A3336" s="0" t="s">
        <v>16929</v>
      </c>
    </row>
    <row r="3337" customFormat="false" ht="16" hidden="false" customHeight="false" outlineLevel="0" collapsed="false">
      <c r="A3337" s="0" t="s">
        <v>243</v>
      </c>
      <c r="B3337" s="10" t="n">
        <v>7500000</v>
      </c>
      <c r="C3337" s="10" t="n">
        <v>18000000</v>
      </c>
    </row>
    <row r="3338" customFormat="false" ht="16" hidden="false" customHeight="false" outlineLevel="0" collapsed="false">
      <c r="A3338" s="0" t="s">
        <v>16930</v>
      </c>
      <c r="B3338" s="10" t="n">
        <v>38083</v>
      </c>
    </row>
    <row r="3339" customFormat="false" ht="16" hidden="false" customHeight="false" outlineLevel="0" collapsed="false">
      <c r="A3339" s="0" t="s">
        <v>16931</v>
      </c>
      <c r="B3339" s="10" t="n">
        <v>151305</v>
      </c>
    </row>
    <row r="3340" customFormat="false" ht="16" hidden="false" customHeight="false" outlineLevel="0" collapsed="false">
      <c r="A3340" s="0" t="s">
        <v>16932</v>
      </c>
      <c r="B3340" s="10" t="n">
        <v>51530</v>
      </c>
    </row>
    <row r="3341" customFormat="false" ht="16" hidden="false" customHeight="false" outlineLevel="0" collapsed="false">
      <c r="A3341" s="0" t="s">
        <v>14491</v>
      </c>
      <c r="B3341" s="10" t="n">
        <v>19000000</v>
      </c>
      <c r="C3341" s="10" t="n">
        <v>97661826</v>
      </c>
    </row>
    <row r="3342" customFormat="false" ht="16" hidden="false" customHeight="false" outlineLevel="0" collapsed="false">
      <c r="A3342" s="0" t="s">
        <v>16933</v>
      </c>
      <c r="B3342" s="10" t="n">
        <v>1234254</v>
      </c>
    </row>
    <row r="3343" customFormat="false" ht="16" hidden="false" customHeight="false" outlineLevel="0" collapsed="false">
      <c r="A3343" s="0" t="s">
        <v>16934</v>
      </c>
      <c r="C3343" s="0" t="s">
        <v>16935</v>
      </c>
    </row>
    <row r="3344" customFormat="false" ht="16" hidden="false" customHeight="false" outlineLevel="0" collapsed="false">
      <c r="A3344" s="0" t="s">
        <v>16936</v>
      </c>
      <c r="B3344" s="10" t="n">
        <v>10000000</v>
      </c>
    </row>
    <row r="3345" customFormat="false" ht="16" hidden="false" customHeight="false" outlineLevel="0" collapsed="false">
      <c r="A3345" s="0" t="s">
        <v>16937</v>
      </c>
    </row>
    <row r="3346" customFormat="false" ht="16" hidden="false" customHeight="false" outlineLevel="0" collapsed="false">
      <c r="A3346" s="0" t="s">
        <v>16938</v>
      </c>
    </row>
    <row r="3347" customFormat="false" ht="16" hidden="false" customHeight="false" outlineLevel="0" collapsed="false">
      <c r="A3347" s="0" t="s">
        <v>191</v>
      </c>
      <c r="B3347" s="10" t="n">
        <v>13000000</v>
      </c>
      <c r="C3347" s="10" t="n">
        <v>73013910</v>
      </c>
    </row>
    <row r="3348" customFormat="false" ht="16" hidden="false" customHeight="false" outlineLevel="0" collapsed="false">
      <c r="A3348" s="0" t="s">
        <v>16939</v>
      </c>
      <c r="B3348" s="10" t="n">
        <v>176432</v>
      </c>
    </row>
    <row r="3349" customFormat="false" ht="16" hidden="false" customHeight="false" outlineLevel="0" collapsed="false">
      <c r="A3349" s="0" t="s">
        <v>16940</v>
      </c>
    </row>
    <row r="3350" customFormat="false" ht="16" hidden="false" customHeight="false" outlineLevel="0" collapsed="false">
      <c r="A3350" s="0" t="s">
        <v>16941</v>
      </c>
      <c r="B3350" s="10" t="n">
        <v>1358018</v>
      </c>
    </row>
    <row r="3351" customFormat="false" ht="16" hidden="false" customHeight="false" outlineLevel="0" collapsed="false">
      <c r="A3351" s="0" t="s">
        <v>16942</v>
      </c>
      <c r="B3351" s="10" t="n">
        <v>3000000</v>
      </c>
    </row>
    <row r="3352" customFormat="false" ht="16" hidden="false" customHeight="false" outlineLevel="0" collapsed="false">
      <c r="A3352" s="0" t="s">
        <v>6916</v>
      </c>
      <c r="B3352" s="10" t="n">
        <v>5000000</v>
      </c>
      <c r="C3352" s="10" t="n">
        <v>9203192</v>
      </c>
    </row>
    <row r="3353" customFormat="false" ht="16" hidden="false" customHeight="false" outlineLevel="0" collapsed="false">
      <c r="A3353" s="0" t="s">
        <v>16943</v>
      </c>
      <c r="B3353" s="10" t="n">
        <v>6500000</v>
      </c>
    </row>
    <row r="3354" customFormat="false" ht="16" hidden="false" customHeight="false" outlineLevel="0" collapsed="false">
      <c r="A3354" s="0" t="s">
        <v>16944</v>
      </c>
      <c r="B3354" s="10" t="n">
        <v>680468</v>
      </c>
    </row>
    <row r="3355" customFormat="false" ht="16" hidden="false" customHeight="false" outlineLevel="0" collapsed="false">
      <c r="A3355" s="0" t="s">
        <v>16945</v>
      </c>
    </row>
    <row r="3356" customFormat="false" ht="16" hidden="false" customHeight="false" outlineLevel="0" collapsed="false">
      <c r="A3356" s="0" t="s">
        <v>16946</v>
      </c>
      <c r="B3356" s="10" t="n">
        <v>400000000</v>
      </c>
    </row>
    <row r="3357" customFormat="false" ht="16" hidden="false" customHeight="false" outlineLevel="0" collapsed="false">
      <c r="A3357" s="0" t="s">
        <v>16947</v>
      </c>
    </row>
    <row r="3358" customFormat="false" ht="16" hidden="false" customHeight="false" outlineLevel="0" collapsed="false">
      <c r="A3358" s="0" t="s">
        <v>16948</v>
      </c>
      <c r="B3358" s="10" t="n">
        <v>400000000</v>
      </c>
    </row>
    <row r="3359" customFormat="false" ht="16" hidden="false" customHeight="false" outlineLevel="0" collapsed="false">
      <c r="A3359" s="0" t="s">
        <v>6774</v>
      </c>
      <c r="B3359" s="10" t="n">
        <v>12000000</v>
      </c>
      <c r="C3359" s="10" t="n">
        <v>64575175</v>
      </c>
    </row>
    <row r="3360" customFormat="false" ht="16" hidden="false" customHeight="false" outlineLevel="0" collapsed="false">
      <c r="A3360" s="0" t="s">
        <v>16949</v>
      </c>
    </row>
    <row r="3361" customFormat="false" ht="16" hidden="false" customHeight="false" outlineLevel="0" collapsed="false">
      <c r="A3361" s="0" t="s">
        <v>13411</v>
      </c>
      <c r="B3361" s="10" t="n">
        <v>39200000</v>
      </c>
      <c r="C3361" s="10" t="n">
        <v>4563650</v>
      </c>
    </row>
    <row r="3362" customFormat="false" ht="16" hidden="false" customHeight="false" outlineLevel="0" collapsed="false">
      <c r="A3362" s="0" t="s">
        <v>16950</v>
      </c>
    </row>
    <row r="3363" customFormat="false" ht="16" hidden="false" customHeight="false" outlineLevel="0" collapsed="false">
      <c r="A3363" s="0" t="s">
        <v>3137</v>
      </c>
      <c r="B3363" s="10" t="n">
        <v>500000</v>
      </c>
      <c r="C3363" s="10" t="n">
        <v>177729</v>
      </c>
    </row>
    <row r="3364" customFormat="false" ht="16" hidden="false" customHeight="false" outlineLevel="0" collapsed="false">
      <c r="A3364" s="0" t="s">
        <v>16951</v>
      </c>
    </row>
    <row r="3365" customFormat="false" ht="16" hidden="false" customHeight="false" outlineLevel="0" collapsed="false">
      <c r="A3365" s="0" t="s">
        <v>16952</v>
      </c>
      <c r="B3365" s="10" t="n">
        <v>15738</v>
      </c>
    </row>
    <row r="3366" customFormat="false" ht="16" hidden="false" customHeight="false" outlineLevel="0" collapsed="false">
      <c r="A3366" s="0" t="s">
        <v>16953</v>
      </c>
    </row>
    <row r="3367" customFormat="false" ht="16" hidden="false" customHeight="false" outlineLevel="0" collapsed="false">
      <c r="A3367" s="0" t="s">
        <v>16954</v>
      </c>
      <c r="B3367" s="10" t="n">
        <v>781855</v>
      </c>
    </row>
    <row r="3368" customFormat="false" ht="16" hidden="false" customHeight="false" outlineLevel="0" collapsed="false">
      <c r="A3368" s="0" t="s">
        <v>16955</v>
      </c>
      <c r="C3368" s="0" t="s">
        <v>16956</v>
      </c>
    </row>
    <row r="3369" customFormat="false" ht="16" hidden="false" customHeight="false" outlineLevel="0" collapsed="false">
      <c r="A3369" s="0" t="s">
        <v>1695</v>
      </c>
      <c r="B3369" s="10" t="n">
        <v>5000000</v>
      </c>
      <c r="C3369" s="10" t="n">
        <v>625</v>
      </c>
    </row>
    <row r="3370" customFormat="false" ht="16" hidden="false" customHeight="false" outlineLevel="0" collapsed="false">
      <c r="A3370" s="0" t="s">
        <v>6738</v>
      </c>
      <c r="B3370" s="10" t="n">
        <v>25000000</v>
      </c>
      <c r="C3370" s="10" t="n">
        <v>30920167</v>
      </c>
    </row>
    <row r="3371" customFormat="false" ht="16" hidden="false" customHeight="false" outlineLevel="0" collapsed="false">
      <c r="A3371" s="0" t="s">
        <v>16957</v>
      </c>
      <c r="B3371" s="10" t="n">
        <v>251913</v>
      </c>
    </row>
    <row r="3372" customFormat="false" ht="16" hidden="false" customHeight="false" outlineLevel="0" collapsed="false">
      <c r="A3372" s="0" t="s">
        <v>16958</v>
      </c>
    </row>
    <row r="3373" customFormat="false" ht="16" hidden="false" customHeight="false" outlineLevel="0" collapsed="false">
      <c r="A3373" s="0" t="s">
        <v>12754</v>
      </c>
      <c r="B3373" s="10" t="n">
        <v>13000000</v>
      </c>
      <c r="C3373" s="10" t="n">
        <v>25682380</v>
      </c>
    </row>
    <row r="3374" customFormat="false" ht="16" hidden="false" customHeight="false" outlineLevel="0" collapsed="false">
      <c r="A3374" s="0" t="s">
        <v>16959</v>
      </c>
    </row>
    <row r="3375" customFormat="false" ht="16" hidden="false" customHeight="false" outlineLevel="0" collapsed="false">
      <c r="A3375" s="0" t="s">
        <v>14628</v>
      </c>
      <c r="B3375" s="10" t="n">
        <v>45000000</v>
      </c>
      <c r="C3375" s="10" t="n">
        <v>54730514</v>
      </c>
    </row>
    <row r="3376" customFormat="false" ht="16" hidden="false" customHeight="false" outlineLevel="0" collapsed="false">
      <c r="A3376" s="0" t="s">
        <v>16960</v>
      </c>
    </row>
    <row r="3377" customFormat="false" ht="16" hidden="false" customHeight="false" outlineLevel="0" collapsed="false">
      <c r="A3377" s="0" t="s">
        <v>16961</v>
      </c>
    </row>
    <row r="3378" customFormat="false" ht="16" hidden="false" customHeight="false" outlineLevel="0" collapsed="false">
      <c r="A3378" s="0" t="s">
        <v>7101</v>
      </c>
      <c r="B3378" s="10" t="n">
        <v>35000000</v>
      </c>
      <c r="C3378" s="10" t="n">
        <v>25888412</v>
      </c>
    </row>
    <row r="3379" customFormat="false" ht="16" hidden="false" customHeight="false" outlineLevel="0" collapsed="false">
      <c r="A3379" s="0" t="s">
        <v>14287</v>
      </c>
      <c r="B3379" s="10" t="n">
        <v>20000000</v>
      </c>
      <c r="C3379" s="10" t="n">
        <v>12626905</v>
      </c>
    </row>
    <row r="3380" customFormat="false" ht="16" hidden="false" customHeight="false" outlineLevel="0" collapsed="false">
      <c r="A3380" s="0" t="s">
        <v>16962</v>
      </c>
      <c r="B3380" s="10" t="n">
        <v>30474</v>
      </c>
    </row>
    <row r="3381" customFormat="false" ht="16" hidden="false" customHeight="false" outlineLevel="0" collapsed="false">
      <c r="A3381" s="0" t="s">
        <v>12343</v>
      </c>
      <c r="B3381" s="10" t="n">
        <v>5000000</v>
      </c>
      <c r="C3381" s="10" t="n">
        <v>376512</v>
      </c>
    </row>
    <row r="3382" customFormat="false" ht="16" hidden="false" customHeight="false" outlineLevel="0" collapsed="false">
      <c r="A3382" s="0" t="s">
        <v>13030</v>
      </c>
      <c r="B3382" s="10" t="n">
        <v>2500000</v>
      </c>
      <c r="C3382" s="10" t="n">
        <v>6851969</v>
      </c>
    </row>
    <row r="3383" customFormat="false" ht="16" hidden="false" customHeight="false" outlineLevel="0" collapsed="false">
      <c r="A3383" s="0" t="s">
        <v>12202</v>
      </c>
      <c r="B3383" s="10" t="n">
        <v>13000000</v>
      </c>
      <c r="C3383" s="10" t="n">
        <v>303877</v>
      </c>
    </row>
    <row r="3384" customFormat="false" ht="16" hidden="false" customHeight="false" outlineLevel="0" collapsed="false">
      <c r="A3384" s="0" t="s">
        <v>16963</v>
      </c>
      <c r="B3384" s="10" t="n">
        <v>11000000</v>
      </c>
    </row>
    <row r="3385" customFormat="false" ht="16" hidden="false" customHeight="false" outlineLevel="0" collapsed="false">
      <c r="A3385" s="0" t="s">
        <v>16964</v>
      </c>
      <c r="B3385" s="10" t="n">
        <v>1000000</v>
      </c>
    </row>
    <row r="3386" customFormat="false" ht="16" hidden="false" customHeight="false" outlineLevel="0" collapsed="false">
      <c r="A3386" s="0" t="s">
        <v>16965</v>
      </c>
      <c r="B3386" s="10" t="n">
        <v>139644</v>
      </c>
    </row>
    <row r="3387" customFormat="false" ht="16" hidden="false" customHeight="false" outlineLevel="0" collapsed="false">
      <c r="A3387" s="0" t="s">
        <v>13166</v>
      </c>
      <c r="B3387" s="10" t="n">
        <v>7000000</v>
      </c>
      <c r="C3387" s="10" t="n">
        <v>1879534</v>
      </c>
    </row>
    <row r="3388" customFormat="false" ht="16" hidden="false" customHeight="false" outlineLevel="0" collapsed="false">
      <c r="A3388" s="0" t="s">
        <v>16966</v>
      </c>
      <c r="B3388" s="10" t="n">
        <v>439748</v>
      </c>
    </row>
    <row r="3389" customFormat="false" ht="16" hidden="false" customHeight="false" outlineLevel="0" collapsed="false">
      <c r="A3389" s="0" t="s">
        <v>16967</v>
      </c>
      <c r="B3389" s="10" t="n">
        <v>4200000</v>
      </c>
    </row>
    <row r="3390" customFormat="false" ht="16" hidden="false" customHeight="false" outlineLevel="0" collapsed="false">
      <c r="A3390" s="0" t="s">
        <v>13356</v>
      </c>
      <c r="B3390" s="10" t="n">
        <v>7000000</v>
      </c>
      <c r="C3390" s="10" t="n">
        <v>4288</v>
      </c>
    </row>
    <row r="3391" customFormat="false" ht="16" hidden="false" customHeight="false" outlineLevel="0" collapsed="false">
      <c r="A3391" s="0" t="s">
        <v>16968</v>
      </c>
      <c r="B3391" s="10" t="n">
        <v>203373</v>
      </c>
    </row>
    <row r="3392" customFormat="false" ht="16" hidden="false" customHeight="false" outlineLevel="0" collapsed="false">
      <c r="A3392" s="0" t="s">
        <v>16969</v>
      </c>
      <c r="B3392" s="10" t="n">
        <v>50020</v>
      </c>
    </row>
    <row r="3393" customFormat="false" ht="16" hidden="false" customHeight="false" outlineLevel="0" collapsed="false">
      <c r="A3393" s="0" t="s">
        <v>16970</v>
      </c>
      <c r="C3393" s="0" t="s">
        <v>15449</v>
      </c>
    </row>
    <row r="3394" customFormat="false" ht="16" hidden="false" customHeight="false" outlineLevel="0" collapsed="false">
      <c r="A3394" s="0" t="s">
        <v>6933</v>
      </c>
      <c r="B3394" s="10" t="n">
        <v>16000000</v>
      </c>
      <c r="C3394" s="10" t="n">
        <v>12412386</v>
      </c>
    </row>
    <row r="3395" customFormat="false" ht="16" hidden="false" customHeight="false" outlineLevel="0" collapsed="false">
      <c r="A3395" s="0" t="s">
        <v>16971</v>
      </c>
      <c r="B3395" s="10" t="n">
        <v>1700000</v>
      </c>
    </row>
    <row r="3396" customFormat="false" ht="16" hidden="false" customHeight="false" outlineLevel="0" collapsed="false">
      <c r="A3396" s="0" t="s">
        <v>16972</v>
      </c>
      <c r="B3396" s="10" t="n">
        <v>11137</v>
      </c>
    </row>
    <row r="3397" customFormat="false" ht="16" hidden="false" customHeight="false" outlineLevel="0" collapsed="false">
      <c r="A3397" s="0" t="s">
        <v>7476</v>
      </c>
      <c r="B3397" s="10" t="n">
        <v>3000000</v>
      </c>
      <c r="C3397" s="10" t="n">
        <v>152200</v>
      </c>
    </row>
    <row r="3398" customFormat="false" ht="16" hidden="false" customHeight="false" outlineLevel="0" collapsed="false">
      <c r="A3398" s="0" t="s">
        <v>16973</v>
      </c>
    </row>
    <row r="3399" customFormat="false" ht="16" hidden="false" customHeight="false" outlineLevel="0" collapsed="false">
      <c r="A3399" s="0" t="s">
        <v>16974</v>
      </c>
      <c r="B3399" s="10" t="n">
        <v>4000000</v>
      </c>
    </row>
    <row r="3400" customFormat="false" ht="16" hidden="false" customHeight="false" outlineLevel="0" collapsed="false">
      <c r="A3400" s="0" t="s">
        <v>16975</v>
      </c>
      <c r="B3400" s="10" t="n">
        <v>4000000</v>
      </c>
    </row>
    <row r="3401" customFormat="false" ht="16" hidden="false" customHeight="false" outlineLevel="0" collapsed="false">
      <c r="A3401" s="0" t="s">
        <v>6637</v>
      </c>
      <c r="B3401" s="10" t="n">
        <v>200000</v>
      </c>
      <c r="C3401" s="10" t="n">
        <v>266190</v>
      </c>
    </row>
    <row r="3402" customFormat="false" ht="16" hidden="false" customHeight="false" outlineLevel="0" collapsed="false">
      <c r="A3402" s="0" t="s">
        <v>16976</v>
      </c>
      <c r="B3402" s="10" t="n">
        <v>462609</v>
      </c>
    </row>
    <row r="3403" customFormat="false" ht="16" hidden="false" customHeight="false" outlineLevel="0" collapsed="false">
      <c r="A3403" s="0" t="s">
        <v>12244</v>
      </c>
      <c r="B3403" s="10" t="n">
        <v>10000000</v>
      </c>
      <c r="C3403" s="10" t="n">
        <v>7250054</v>
      </c>
    </row>
    <row r="3404" customFormat="false" ht="16" hidden="false" customHeight="false" outlineLevel="0" collapsed="false">
      <c r="A3404" s="0" t="s">
        <v>16977</v>
      </c>
    </row>
    <row r="3405" customFormat="false" ht="16" hidden="false" customHeight="false" outlineLevel="0" collapsed="false">
      <c r="A3405" s="0" t="s">
        <v>16978</v>
      </c>
      <c r="B3405" s="10" t="n">
        <v>61759</v>
      </c>
    </row>
    <row r="3406" customFormat="false" ht="16" hidden="false" customHeight="false" outlineLevel="0" collapsed="false">
      <c r="A3406" s="0" t="s">
        <v>12997</v>
      </c>
      <c r="B3406" s="10" t="n">
        <v>37000000</v>
      </c>
      <c r="C3406" s="10" t="n">
        <v>150394119</v>
      </c>
    </row>
    <row r="3407" customFormat="false" ht="16" hidden="false" customHeight="false" outlineLevel="0" collapsed="false">
      <c r="A3407" s="0" t="s">
        <v>16979</v>
      </c>
      <c r="B3407" s="10" t="n">
        <v>6695</v>
      </c>
    </row>
    <row r="3408" customFormat="false" ht="16" hidden="false" customHeight="false" outlineLevel="0" collapsed="false">
      <c r="A3408" s="0" t="s">
        <v>16980</v>
      </c>
    </row>
    <row r="3409" customFormat="false" ht="16" hidden="false" customHeight="false" outlineLevel="0" collapsed="false">
      <c r="A3409" s="0" t="s">
        <v>1438</v>
      </c>
      <c r="B3409" s="10" t="n">
        <v>6500000</v>
      </c>
      <c r="C3409" s="10" t="n">
        <v>4000304</v>
      </c>
    </row>
    <row r="3410" customFormat="false" ht="16" hidden="false" customHeight="false" outlineLevel="0" collapsed="false">
      <c r="A3410" s="0" t="s">
        <v>16981</v>
      </c>
    </row>
    <row r="3411" customFormat="false" ht="16" hidden="false" customHeight="false" outlineLevel="0" collapsed="false">
      <c r="A3411" s="0" t="s">
        <v>16982</v>
      </c>
    </row>
    <row r="3412" customFormat="false" ht="16" hidden="false" customHeight="false" outlineLevel="0" collapsed="false">
      <c r="A3412" s="0" t="s">
        <v>16983</v>
      </c>
      <c r="B3412" s="10" t="n">
        <v>294039</v>
      </c>
    </row>
    <row r="3413" customFormat="false" ht="16" hidden="false" customHeight="false" outlineLevel="0" collapsed="false">
      <c r="A3413" s="0" t="s">
        <v>16984</v>
      </c>
      <c r="B3413" s="10" t="n">
        <v>20000000</v>
      </c>
    </row>
    <row r="3414" customFormat="false" ht="16" hidden="false" customHeight="false" outlineLevel="0" collapsed="false">
      <c r="A3414" s="0" t="s">
        <v>16985</v>
      </c>
    </row>
    <row r="3415" customFormat="false" ht="16" hidden="false" customHeight="false" outlineLevel="0" collapsed="false">
      <c r="A3415" s="0" t="s">
        <v>12281</v>
      </c>
      <c r="B3415" s="10" t="n">
        <v>930000</v>
      </c>
      <c r="C3415" s="10" t="n">
        <v>2000000</v>
      </c>
    </row>
    <row r="3416" customFormat="false" ht="16" hidden="false" customHeight="false" outlineLevel="0" collapsed="false">
      <c r="A3416" s="0" t="s">
        <v>13636</v>
      </c>
      <c r="B3416" s="10" t="n">
        <v>22000000</v>
      </c>
      <c r="C3416" s="10" t="n">
        <v>2963012</v>
      </c>
    </row>
    <row r="3417" customFormat="false" ht="16" hidden="false" customHeight="false" outlineLevel="0" collapsed="false">
      <c r="A3417" s="0" t="s">
        <v>12428</v>
      </c>
      <c r="B3417" s="10" t="n">
        <v>11000000</v>
      </c>
      <c r="C3417" s="10" t="n">
        <v>1987762</v>
      </c>
    </row>
    <row r="3418" customFormat="false" ht="16" hidden="false" customHeight="false" outlineLevel="0" collapsed="false">
      <c r="A3418" s="0" t="s">
        <v>16986</v>
      </c>
      <c r="B3418" s="10" t="n">
        <v>10000000</v>
      </c>
    </row>
    <row r="3419" customFormat="false" ht="16" hidden="false" customHeight="false" outlineLevel="0" collapsed="false">
      <c r="A3419" s="0" t="s">
        <v>16987</v>
      </c>
      <c r="B3419" s="10" t="n">
        <v>19041</v>
      </c>
    </row>
    <row r="3420" customFormat="false" ht="16" hidden="false" customHeight="false" outlineLevel="0" collapsed="false">
      <c r="A3420" s="0" t="s">
        <v>7416</v>
      </c>
      <c r="B3420" s="10" t="n">
        <v>5000000</v>
      </c>
      <c r="C3420" s="10" t="n">
        <v>21501098</v>
      </c>
    </row>
    <row r="3421" customFormat="false" ht="16" hidden="false" customHeight="false" outlineLevel="0" collapsed="false">
      <c r="A3421" s="0" t="s">
        <v>16988</v>
      </c>
    </row>
    <row r="3422" customFormat="false" ht="16" hidden="false" customHeight="false" outlineLevel="0" collapsed="false">
      <c r="A3422" s="0" t="s">
        <v>16989</v>
      </c>
    </row>
    <row r="3423" customFormat="false" ht="16" hidden="false" customHeight="false" outlineLevel="0" collapsed="false">
      <c r="A3423" s="0" t="s">
        <v>14140</v>
      </c>
      <c r="B3423" s="10" t="n">
        <v>15000000</v>
      </c>
      <c r="C3423" s="10" t="n">
        <v>3635292</v>
      </c>
    </row>
    <row r="3424" customFormat="false" ht="16" hidden="false" customHeight="false" outlineLevel="0" collapsed="false">
      <c r="A3424" s="0" t="s">
        <v>16990</v>
      </c>
    </row>
    <row r="3425" customFormat="false" ht="16" hidden="false" customHeight="false" outlineLevel="0" collapsed="false">
      <c r="A3425" s="0" t="s">
        <v>722</v>
      </c>
      <c r="B3425" s="10" t="n">
        <v>350000000</v>
      </c>
      <c r="C3425" s="10" t="n">
        <v>543322</v>
      </c>
    </row>
    <row r="3426" customFormat="false" ht="16" hidden="false" customHeight="false" outlineLevel="0" collapsed="false">
      <c r="A3426" s="0" t="s">
        <v>3177</v>
      </c>
      <c r="B3426" s="10" t="n">
        <v>700000000</v>
      </c>
      <c r="C3426" s="10" t="n">
        <v>1216258</v>
      </c>
    </row>
    <row r="3427" customFormat="false" ht="16" hidden="false" customHeight="false" outlineLevel="0" collapsed="false">
      <c r="A3427" s="0" t="s">
        <v>16991</v>
      </c>
      <c r="B3427" s="10" t="n">
        <v>16135</v>
      </c>
    </row>
    <row r="3428" customFormat="false" ht="16" hidden="false" customHeight="false" outlineLevel="0" collapsed="false">
      <c r="A3428" s="0" t="s">
        <v>16992</v>
      </c>
      <c r="B3428" s="10" t="n">
        <v>600000000</v>
      </c>
    </row>
    <row r="3429" customFormat="false" ht="16" hidden="false" customHeight="false" outlineLevel="0" collapsed="false">
      <c r="A3429" s="0" t="s">
        <v>16993</v>
      </c>
    </row>
    <row r="3430" customFormat="false" ht="16" hidden="false" customHeight="false" outlineLevel="0" collapsed="false">
      <c r="A3430" s="0" t="s">
        <v>16994</v>
      </c>
    </row>
    <row r="3431" customFormat="false" ht="16" hidden="false" customHeight="false" outlineLevel="0" collapsed="false">
      <c r="A3431" s="0" t="s">
        <v>16995</v>
      </c>
      <c r="B3431" s="10" t="n">
        <v>793352</v>
      </c>
    </row>
    <row r="3432" customFormat="false" ht="16" hidden="false" customHeight="false" outlineLevel="0" collapsed="false">
      <c r="A3432" s="0" t="s">
        <v>16996</v>
      </c>
    </row>
    <row r="3433" customFormat="false" ht="16" hidden="false" customHeight="false" outlineLevel="0" collapsed="false">
      <c r="A3433" s="0" t="s">
        <v>7554</v>
      </c>
      <c r="B3433" s="10" t="n">
        <v>110000000</v>
      </c>
      <c r="C3433" s="10" t="n">
        <v>61737191</v>
      </c>
    </row>
    <row r="3434" customFormat="false" ht="16" hidden="false" customHeight="false" outlineLevel="0" collapsed="false">
      <c r="A3434" s="0" t="s">
        <v>12833</v>
      </c>
      <c r="B3434" s="10" t="n">
        <v>2500000</v>
      </c>
      <c r="C3434" s="10" t="n">
        <v>1163508</v>
      </c>
    </row>
    <row r="3435" customFormat="false" ht="16" hidden="false" customHeight="false" outlineLevel="0" collapsed="false">
      <c r="A3435" s="0" t="s">
        <v>16997</v>
      </c>
    </row>
    <row r="3436" customFormat="false" ht="16" hidden="false" customHeight="false" outlineLevel="0" collapsed="false">
      <c r="A3436" s="0" t="s">
        <v>16998</v>
      </c>
    </row>
    <row r="3437" customFormat="false" ht="16" hidden="false" customHeight="false" outlineLevel="0" collapsed="false">
      <c r="A3437" s="0" t="s">
        <v>16999</v>
      </c>
    </row>
    <row r="3438" customFormat="false" ht="16" hidden="false" customHeight="false" outlineLevel="0" collapsed="false">
      <c r="A3438" s="0" t="s">
        <v>17000</v>
      </c>
    </row>
    <row r="3439" customFormat="false" ht="16" hidden="false" customHeight="false" outlineLevel="0" collapsed="false">
      <c r="A3439" s="0" t="s">
        <v>17001</v>
      </c>
      <c r="B3439" s="10" t="n">
        <v>30144</v>
      </c>
    </row>
    <row r="3440" customFormat="false" ht="16" hidden="false" customHeight="false" outlineLevel="0" collapsed="false">
      <c r="A3440" s="0" t="s">
        <v>667</v>
      </c>
      <c r="B3440" s="10" t="n">
        <v>9000000</v>
      </c>
      <c r="C3440" s="10" t="n">
        <v>440525</v>
      </c>
    </row>
    <row r="3441" customFormat="false" ht="16" hidden="false" customHeight="false" outlineLevel="0" collapsed="false">
      <c r="A3441" s="0" t="s">
        <v>17002</v>
      </c>
    </row>
    <row r="3442" customFormat="false" ht="16" hidden="false" customHeight="false" outlineLevel="0" collapsed="false">
      <c r="A3442" s="0" t="s">
        <v>17003</v>
      </c>
      <c r="B3442" s="10" t="n">
        <v>61640</v>
      </c>
    </row>
    <row r="3443" customFormat="false" ht="16" hidden="false" customHeight="false" outlineLevel="0" collapsed="false">
      <c r="A3443" s="0" t="s">
        <v>17004</v>
      </c>
    </row>
    <row r="3444" customFormat="false" ht="16" hidden="false" customHeight="false" outlineLevel="0" collapsed="false">
      <c r="A3444" s="0" t="s">
        <v>17005</v>
      </c>
      <c r="B3444" s="10" t="n">
        <v>12400</v>
      </c>
    </row>
    <row r="3445" customFormat="false" ht="16" hidden="false" customHeight="false" outlineLevel="0" collapsed="false">
      <c r="A3445" s="0" t="s">
        <v>17006</v>
      </c>
    </row>
    <row r="3446" customFormat="false" ht="16" hidden="false" customHeight="false" outlineLevel="0" collapsed="false">
      <c r="A3446" s="0" t="s">
        <v>17007</v>
      </c>
      <c r="B3446" s="10" t="n">
        <v>13220</v>
      </c>
    </row>
    <row r="3447" customFormat="false" ht="16" hidden="false" customHeight="false" outlineLevel="0" collapsed="false">
      <c r="A3447" s="0" t="s">
        <v>17008</v>
      </c>
    </row>
    <row r="3448" customFormat="false" ht="16" hidden="false" customHeight="false" outlineLevel="0" collapsed="false">
      <c r="A3448" s="0" t="s">
        <v>17009</v>
      </c>
      <c r="B3448" s="10" t="n">
        <v>39974</v>
      </c>
    </row>
    <row r="3449" customFormat="false" ht="16" hidden="false" customHeight="false" outlineLevel="0" collapsed="false">
      <c r="A3449" s="0" t="s">
        <v>6898</v>
      </c>
      <c r="B3449" s="10" t="n">
        <v>170000000</v>
      </c>
      <c r="C3449" s="10" t="n">
        <v>155332381</v>
      </c>
    </row>
    <row r="3450" customFormat="false" ht="16" hidden="false" customHeight="false" outlineLevel="0" collapsed="false">
      <c r="A3450" s="0" t="s">
        <v>17010</v>
      </c>
      <c r="B3450" s="10" t="n">
        <v>11287</v>
      </c>
    </row>
    <row r="3451" customFormat="false" ht="16" hidden="false" customHeight="false" outlineLevel="0" collapsed="false">
      <c r="A3451" s="0" t="s">
        <v>17011</v>
      </c>
      <c r="B3451" s="10" t="n">
        <v>230522</v>
      </c>
    </row>
    <row r="3452" customFormat="false" ht="16" hidden="false" customHeight="false" outlineLevel="0" collapsed="false">
      <c r="A3452" s="0" t="s">
        <v>17012</v>
      </c>
    </row>
    <row r="3453" customFormat="false" ht="16" hidden="false" customHeight="false" outlineLevel="0" collapsed="false">
      <c r="A3453" s="0" t="s">
        <v>17013</v>
      </c>
      <c r="B3453" s="10" t="n">
        <v>9949</v>
      </c>
    </row>
    <row r="3454" customFormat="false" ht="16" hidden="false" customHeight="false" outlineLevel="0" collapsed="false">
      <c r="A3454" s="0" t="s">
        <v>17014</v>
      </c>
    </row>
    <row r="3455" customFormat="false" ht="16" hidden="false" customHeight="false" outlineLevel="0" collapsed="false">
      <c r="A3455" s="0" t="s">
        <v>17015</v>
      </c>
      <c r="B3455" s="10" t="n">
        <v>100000</v>
      </c>
    </row>
    <row r="3456" customFormat="false" ht="16" hidden="false" customHeight="false" outlineLevel="0" collapsed="false">
      <c r="A3456" s="0" t="s">
        <v>17016</v>
      </c>
      <c r="B3456" s="10" t="n">
        <v>2014922</v>
      </c>
    </row>
    <row r="3457" customFormat="false" ht="16" hidden="false" customHeight="false" outlineLevel="0" collapsed="false">
      <c r="A3457" s="0" t="s">
        <v>17017</v>
      </c>
      <c r="B3457" s="10" t="n">
        <v>496172</v>
      </c>
    </row>
    <row r="3458" customFormat="false" ht="16" hidden="false" customHeight="false" outlineLevel="0" collapsed="false">
      <c r="A3458" s="0" t="s">
        <v>13209</v>
      </c>
      <c r="B3458" s="10" t="n">
        <v>5000000</v>
      </c>
      <c r="C3458" s="10" t="n">
        <v>4915</v>
      </c>
    </row>
    <row r="3459" customFormat="false" ht="16" hidden="false" customHeight="false" outlineLevel="0" collapsed="false">
      <c r="A3459" s="0" t="s">
        <v>8404</v>
      </c>
      <c r="B3459" s="10" t="n">
        <v>19500000</v>
      </c>
      <c r="C3459" s="10" t="n">
        <v>20180155</v>
      </c>
    </row>
    <row r="3460" customFormat="false" ht="16" hidden="false" customHeight="false" outlineLevel="0" collapsed="false">
      <c r="A3460" s="0" t="s">
        <v>13375</v>
      </c>
      <c r="B3460" s="10" t="n">
        <v>40000000</v>
      </c>
      <c r="C3460" s="10" t="n">
        <v>47034272</v>
      </c>
    </row>
    <row r="3461" customFormat="false" ht="16" hidden="false" customHeight="false" outlineLevel="0" collapsed="false">
      <c r="A3461" s="0" t="s">
        <v>13268</v>
      </c>
      <c r="B3461" s="10" t="n">
        <v>35000000</v>
      </c>
      <c r="C3461" s="10" t="n">
        <v>10508518</v>
      </c>
    </row>
    <row r="3462" customFormat="false" ht="16" hidden="false" customHeight="false" outlineLevel="0" collapsed="false">
      <c r="A3462" s="0" t="s">
        <v>12415</v>
      </c>
      <c r="B3462" s="10" t="n">
        <v>125000</v>
      </c>
      <c r="C3462" s="10" t="n">
        <v>1573712</v>
      </c>
    </row>
    <row r="3463" customFormat="false" ht="16" hidden="false" customHeight="false" outlineLevel="0" collapsed="false">
      <c r="A3463" s="0" t="s">
        <v>6601</v>
      </c>
      <c r="B3463" s="10" t="n">
        <v>24000000</v>
      </c>
      <c r="C3463" s="10" t="n">
        <v>9659074</v>
      </c>
    </row>
    <row r="3464" customFormat="false" ht="16" hidden="false" customHeight="false" outlineLevel="0" collapsed="false">
      <c r="A3464" s="0" t="s">
        <v>6569</v>
      </c>
      <c r="B3464" s="10" t="n">
        <v>1500000</v>
      </c>
      <c r="C3464" s="10" t="n">
        <v>638476</v>
      </c>
    </row>
    <row r="3465" customFormat="false" ht="16" hidden="false" customHeight="false" outlineLevel="0" collapsed="false">
      <c r="A3465" s="0" t="s">
        <v>17018</v>
      </c>
      <c r="B3465" s="10" t="n">
        <v>127743</v>
      </c>
    </row>
    <row r="3466" customFormat="false" ht="16" hidden="false" customHeight="false" outlineLevel="0" collapsed="false">
      <c r="A3466" s="0" t="s">
        <v>17019</v>
      </c>
      <c r="B3466" s="10" t="n">
        <v>150564</v>
      </c>
    </row>
    <row r="3467" customFormat="false" ht="16" hidden="false" customHeight="false" outlineLevel="0" collapsed="false">
      <c r="A3467" s="0" t="s">
        <v>17020</v>
      </c>
    </row>
    <row r="3468" customFormat="false" ht="16" hidden="false" customHeight="false" outlineLevel="0" collapsed="false">
      <c r="A3468" s="0" t="s">
        <v>17021</v>
      </c>
      <c r="B3468" s="10" t="n">
        <v>58840</v>
      </c>
    </row>
    <row r="3469" customFormat="false" ht="16" hidden="false" customHeight="false" outlineLevel="0" collapsed="false">
      <c r="A3469" s="0" t="s">
        <v>17022</v>
      </c>
      <c r="B3469" s="10" t="n">
        <v>6711</v>
      </c>
    </row>
    <row r="3470" customFormat="false" ht="16" hidden="false" customHeight="false" outlineLevel="0" collapsed="false">
      <c r="A3470" s="0" t="s">
        <v>17023</v>
      </c>
      <c r="B3470" s="10" t="n">
        <v>15461</v>
      </c>
    </row>
    <row r="3471" customFormat="false" ht="16" hidden="false" customHeight="false" outlineLevel="0" collapsed="false">
      <c r="A3471" s="0" t="s">
        <v>13103</v>
      </c>
      <c r="B3471" s="10" t="n">
        <v>25500000</v>
      </c>
      <c r="C3471" s="10" t="n">
        <v>41229</v>
      </c>
    </row>
    <row r="3472" customFormat="false" ht="16" hidden="false" customHeight="false" outlineLevel="0" collapsed="false">
      <c r="A3472" s="0" t="s">
        <v>17024</v>
      </c>
      <c r="B3472" s="10" t="n">
        <v>1678</v>
      </c>
    </row>
    <row r="3473" customFormat="false" ht="16" hidden="false" customHeight="false" outlineLevel="0" collapsed="false">
      <c r="A3473" s="0" t="s">
        <v>17025</v>
      </c>
      <c r="B3473" s="10" t="n">
        <v>1600000</v>
      </c>
    </row>
    <row r="3474" customFormat="false" ht="16" hidden="false" customHeight="false" outlineLevel="0" collapsed="false">
      <c r="A3474" s="0" t="s">
        <v>17026</v>
      </c>
      <c r="B3474" s="10" t="n">
        <v>40634</v>
      </c>
    </row>
    <row r="3475" customFormat="false" ht="16" hidden="false" customHeight="false" outlineLevel="0" collapsed="false">
      <c r="A3475" s="0" t="s">
        <v>17027</v>
      </c>
      <c r="B3475" s="10" t="n">
        <v>157504</v>
      </c>
    </row>
    <row r="3476" customFormat="false" ht="16" hidden="false" customHeight="false" outlineLevel="0" collapsed="false">
      <c r="A3476" s="0" t="s">
        <v>6927</v>
      </c>
      <c r="B3476" s="10" t="n">
        <v>16000000</v>
      </c>
      <c r="C3476" s="10" t="n">
        <v>45512466</v>
      </c>
    </row>
    <row r="3477" customFormat="false" ht="16" hidden="false" customHeight="false" outlineLevel="0" collapsed="false">
      <c r="A3477" s="0" t="s">
        <v>17028</v>
      </c>
      <c r="B3477" s="10" t="n">
        <v>34605</v>
      </c>
    </row>
    <row r="3478" customFormat="false" ht="16" hidden="false" customHeight="false" outlineLevel="0" collapsed="false">
      <c r="A3478" s="0" t="s">
        <v>7258</v>
      </c>
      <c r="B3478" s="10" t="n">
        <v>1600000</v>
      </c>
      <c r="C3478" s="10" t="n">
        <v>4080</v>
      </c>
    </row>
    <row r="3479" customFormat="false" ht="16" hidden="false" customHeight="false" outlineLevel="0" collapsed="false">
      <c r="A3479" s="0" t="s">
        <v>17029</v>
      </c>
      <c r="B3479" s="10" t="n">
        <v>405614</v>
      </c>
    </row>
    <row r="3480" customFormat="false" ht="16" hidden="false" customHeight="false" outlineLevel="0" collapsed="false">
      <c r="A3480" s="0" t="s">
        <v>17030</v>
      </c>
      <c r="B3480" s="10" t="n">
        <v>7466</v>
      </c>
    </row>
    <row r="3481" customFormat="false" ht="16" hidden="false" customHeight="false" outlineLevel="0" collapsed="false">
      <c r="A3481" s="0" t="s">
        <v>12634</v>
      </c>
      <c r="B3481" s="10" t="n">
        <v>10000000</v>
      </c>
      <c r="C3481" s="10" t="n">
        <v>6842058</v>
      </c>
    </row>
    <row r="3482" customFormat="false" ht="16" hidden="false" customHeight="false" outlineLevel="0" collapsed="false">
      <c r="A3482" s="0" t="s">
        <v>17031</v>
      </c>
      <c r="B3482" s="10" t="n">
        <v>25163</v>
      </c>
    </row>
    <row r="3483" customFormat="false" ht="16" hidden="false" customHeight="false" outlineLevel="0" collapsed="false">
      <c r="A3483" s="0" t="s">
        <v>17032</v>
      </c>
      <c r="B3483" s="10" t="n">
        <v>4023123</v>
      </c>
    </row>
    <row r="3484" customFormat="false" ht="16" hidden="false" customHeight="false" outlineLevel="0" collapsed="false">
      <c r="A3484" s="0" t="s">
        <v>17033</v>
      </c>
    </row>
    <row r="3485" customFormat="false" ht="16" hidden="false" customHeight="false" outlineLevel="0" collapsed="false">
      <c r="A3485" s="0" t="s">
        <v>17034</v>
      </c>
      <c r="B3485" s="10" t="n">
        <v>23019</v>
      </c>
    </row>
    <row r="3486" customFormat="false" ht="16" hidden="false" customHeight="false" outlineLevel="0" collapsed="false">
      <c r="A3486" s="0" t="s">
        <v>1654</v>
      </c>
      <c r="B3486" s="10" t="n">
        <v>2000000</v>
      </c>
      <c r="C3486" s="10" t="n">
        <v>2436</v>
      </c>
    </row>
    <row r="3487" customFormat="false" ht="16" hidden="false" customHeight="false" outlineLevel="0" collapsed="false">
      <c r="A3487" s="0" t="s">
        <v>3829</v>
      </c>
      <c r="B3487" s="10" t="n">
        <v>81200000</v>
      </c>
      <c r="C3487" s="10" t="n">
        <v>1339152</v>
      </c>
    </row>
    <row r="3488" customFormat="false" ht="16" hidden="false" customHeight="false" outlineLevel="0" collapsed="false">
      <c r="A3488" s="0" t="s">
        <v>17035</v>
      </c>
      <c r="B3488" s="10" t="n">
        <v>156414</v>
      </c>
    </row>
    <row r="3489" customFormat="false" ht="16" hidden="false" customHeight="false" outlineLevel="0" collapsed="false">
      <c r="A3489" s="0" t="s">
        <v>17036</v>
      </c>
      <c r="B3489" s="10" t="n">
        <v>19537</v>
      </c>
    </row>
    <row r="3490" customFormat="false" ht="16" hidden="false" customHeight="false" outlineLevel="0" collapsed="false">
      <c r="A3490" s="0" t="s">
        <v>17037</v>
      </c>
      <c r="B3490" s="10" t="n">
        <v>4869</v>
      </c>
    </row>
    <row r="3491" customFormat="false" ht="16" hidden="false" customHeight="false" outlineLevel="0" collapsed="false">
      <c r="A3491" s="0" t="s">
        <v>17038</v>
      </c>
      <c r="B3491" s="10" t="n">
        <v>335034</v>
      </c>
    </row>
    <row r="3492" customFormat="false" ht="16" hidden="false" customHeight="false" outlineLevel="0" collapsed="false">
      <c r="A3492" s="0" t="s">
        <v>17039</v>
      </c>
    </row>
    <row r="3493" customFormat="false" ht="16" hidden="false" customHeight="false" outlineLevel="0" collapsed="false">
      <c r="A3493" s="0" t="s">
        <v>17040</v>
      </c>
    </row>
    <row r="3494" customFormat="false" ht="16" hidden="false" customHeight="false" outlineLevel="0" collapsed="false">
      <c r="A3494" s="0" t="s">
        <v>17041</v>
      </c>
      <c r="B3494" s="10" t="n">
        <v>256</v>
      </c>
    </row>
    <row r="3495" customFormat="false" ht="16" hidden="false" customHeight="false" outlineLevel="0" collapsed="false">
      <c r="A3495" s="0" t="s">
        <v>6830</v>
      </c>
      <c r="B3495" s="10" t="n">
        <v>1200000</v>
      </c>
      <c r="C3495" s="10" t="n">
        <v>594904</v>
      </c>
    </row>
    <row r="3496" customFormat="false" ht="16" hidden="false" customHeight="false" outlineLevel="0" collapsed="false">
      <c r="A3496" s="0" t="s">
        <v>17042</v>
      </c>
    </row>
    <row r="3497" customFormat="false" ht="16" hidden="false" customHeight="false" outlineLevel="0" collapsed="false">
      <c r="A3497" s="0" t="s">
        <v>7491</v>
      </c>
      <c r="B3497" s="10" t="n">
        <v>15000000</v>
      </c>
      <c r="C3497" s="10" t="n">
        <v>331634</v>
      </c>
    </row>
    <row r="3498" customFormat="false" ht="16" hidden="false" customHeight="false" outlineLevel="0" collapsed="false">
      <c r="A3498" s="0" t="s">
        <v>7061</v>
      </c>
      <c r="B3498" s="10" t="n">
        <v>2000000</v>
      </c>
      <c r="C3498" s="10" t="n">
        <v>1005800</v>
      </c>
    </row>
    <row r="3499" customFormat="false" ht="16" hidden="false" customHeight="false" outlineLevel="0" collapsed="false">
      <c r="A3499" s="0" t="s">
        <v>6757</v>
      </c>
      <c r="B3499" s="10" t="n">
        <v>250000</v>
      </c>
      <c r="C3499" s="10" t="n">
        <v>3413908</v>
      </c>
    </row>
    <row r="3500" customFormat="false" ht="16" hidden="false" customHeight="false" outlineLevel="0" collapsed="false">
      <c r="A3500" s="0" t="s">
        <v>12985</v>
      </c>
      <c r="B3500" s="10" t="n">
        <v>1500000</v>
      </c>
      <c r="C3500" s="10" t="n">
        <v>3447339</v>
      </c>
    </row>
    <row r="3501" customFormat="false" ht="16" hidden="false" customHeight="false" outlineLevel="0" collapsed="false">
      <c r="A3501" s="0" t="s">
        <v>17043</v>
      </c>
    </row>
    <row r="3502" customFormat="false" ht="16" hidden="false" customHeight="false" outlineLevel="0" collapsed="false">
      <c r="A3502" s="0" t="s">
        <v>12646</v>
      </c>
      <c r="B3502" s="10" t="n">
        <v>35000000</v>
      </c>
      <c r="C3502" s="10" t="n">
        <v>67544505</v>
      </c>
    </row>
    <row r="3503" customFormat="false" ht="16" hidden="false" customHeight="false" outlineLevel="0" collapsed="false">
      <c r="A3503" s="0" t="s">
        <v>7883</v>
      </c>
      <c r="B3503" s="10" t="n">
        <v>1500000</v>
      </c>
      <c r="C3503" s="10" t="n">
        <v>1557494</v>
      </c>
    </row>
    <row r="3504" customFormat="false" ht="16" hidden="false" customHeight="false" outlineLevel="0" collapsed="false">
      <c r="A3504" s="0" t="s">
        <v>17044</v>
      </c>
    </row>
    <row r="3505" customFormat="false" ht="16" hidden="false" customHeight="false" outlineLevel="0" collapsed="false">
      <c r="A3505" s="0" t="s">
        <v>17045</v>
      </c>
    </row>
    <row r="3506" customFormat="false" ht="16" hidden="false" customHeight="false" outlineLevel="0" collapsed="false">
      <c r="A3506" s="0" t="s">
        <v>3389</v>
      </c>
      <c r="B3506" s="10" t="n">
        <v>80000000</v>
      </c>
      <c r="C3506" s="10" t="n">
        <v>36076121</v>
      </c>
    </row>
    <row r="3507" customFormat="false" ht="16" hidden="false" customHeight="false" outlineLevel="0" collapsed="false">
      <c r="A3507" s="0" t="s">
        <v>17046</v>
      </c>
      <c r="B3507" s="10" t="n">
        <v>23584</v>
      </c>
    </row>
    <row r="3508" customFormat="false" ht="16" hidden="false" customHeight="false" outlineLevel="0" collapsed="false">
      <c r="A3508" s="0" t="s">
        <v>7198</v>
      </c>
      <c r="B3508" s="10" t="n">
        <v>2000000</v>
      </c>
      <c r="C3508" s="10" t="n">
        <v>17061</v>
      </c>
    </row>
    <row r="3509" customFormat="false" ht="16" hidden="false" customHeight="false" outlineLevel="0" collapsed="false">
      <c r="A3509" s="0" t="s">
        <v>12495</v>
      </c>
      <c r="B3509" s="10" t="n">
        <v>12000000</v>
      </c>
      <c r="C3509" s="10" t="n">
        <v>7918283</v>
      </c>
    </row>
    <row r="3510" customFormat="false" ht="16" hidden="false" customHeight="false" outlineLevel="0" collapsed="false">
      <c r="A3510" s="0" t="s">
        <v>12628</v>
      </c>
      <c r="B3510" s="10" t="n">
        <v>15000000</v>
      </c>
      <c r="C3510" s="10" t="n">
        <v>15026056</v>
      </c>
    </row>
    <row r="3511" customFormat="false" ht="16" hidden="false" customHeight="false" outlineLevel="0" collapsed="false">
      <c r="A3511" s="0" t="s">
        <v>17047</v>
      </c>
      <c r="B3511" s="10" t="n">
        <v>500000</v>
      </c>
    </row>
    <row r="3512" customFormat="false" ht="16" hidden="false" customHeight="false" outlineLevel="0" collapsed="false">
      <c r="A3512" s="0" t="s">
        <v>12463</v>
      </c>
      <c r="B3512" s="10" t="n">
        <v>100000000</v>
      </c>
      <c r="C3512" s="10" t="n">
        <v>85017401</v>
      </c>
    </row>
    <row r="3513" customFormat="false" ht="16" hidden="false" customHeight="false" outlineLevel="0" collapsed="false">
      <c r="A3513" s="0" t="s">
        <v>17048</v>
      </c>
      <c r="B3513" s="10" t="n">
        <v>27000000</v>
      </c>
    </row>
    <row r="3514" customFormat="false" ht="16" hidden="false" customHeight="false" outlineLevel="0" collapsed="false">
      <c r="A3514" s="0" t="s">
        <v>17049</v>
      </c>
      <c r="B3514" s="10" t="n">
        <v>88460</v>
      </c>
    </row>
    <row r="3515" customFormat="false" ht="16" hidden="false" customHeight="false" outlineLevel="0" collapsed="false">
      <c r="A3515" s="0" t="s">
        <v>12232</v>
      </c>
      <c r="B3515" s="10" t="n">
        <v>2000000</v>
      </c>
      <c r="C3515" s="10" t="n">
        <v>12555230</v>
      </c>
    </row>
    <row r="3516" customFormat="false" ht="16" hidden="false" customHeight="false" outlineLevel="0" collapsed="false">
      <c r="A3516" s="0" t="s">
        <v>17050</v>
      </c>
      <c r="B3516" s="10" t="n">
        <v>5360</v>
      </c>
    </row>
    <row r="3517" customFormat="false" ht="16" hidden="false" customHeight="false" outlineLevel="0" collapsed="false">
      <c r="A3517" s="0" t="s">
        <v>17051</v>
      </c>
      <c r="B3517" s="10" t="n">
        <v>99134</v>
      </c>
    </row>
    <row r="3518" customFormat="false" ht="16" hidden="false" customHeight="false" outlineLevel="0" collapsed="false">
      <c r="A3518" s="0" t="s">
        <v>12039</v>
      </c>
      <c r="B3518" s="10" t="n">
        <v>18000000</v>
      </c>
      <c r="C3518" s="10" t="n">
        <v>127437</v>
      </c>
    </row>
    <row r="3519" customFormat="false" ht="16" hidden="false" customHeight="false" outlineLevel="0" collapsed="false">
      <c r="A3519" s="0" t="s">
        <v>17052</v>
      </c>
      <c r="B3519" s="10" t="n">
        <v>2000000</v>
      </c>
    </row>
    <row r="3520" customFormat="false" ht="16" hidden="false" customHeight="false" outlineLevel="0" collapsed="false">
      <c r="A3520" s="0" t="s">
        <v>17053</v>
      </c>
    </row>
    <row r="3521" customFormat="false" ht="16" hidden="false" customHeight="false" outlineLevel="0" collapsed="false">
      <c r="A3521" s="0" t="s">
        <v>17054</v>
      </c>
    </row>
    <row r="3522" customFormat="false" ht="16" hidden="false" customHeight="false" outlineLevel="0" collapsed="false">
      <c r="A3522" s="0" t="s">
        <v>13817</v>
      </c>
      <c r="B3522" s="10" t="n">
        <v>10000000</v>
      </c>
      <c r="C3522" s="10" t="n">
        <v>5348317</v>
      </c>
    </row>
    <row r="3523" customFormat="false" ht="16" hidden="false" customHeight="false" outlineLevel="0" collapsed="false">
      <c r="A3523" s="0" t="s">
        <v>17055</v>
      </c>
    </row>
    <row r="3524" customFormat="false" ht="16" hidden="false" customHeight="false" outlineLevel="0" collapsed="false">
      <c r="A3524" s="0" t="s">
        <v>3246</v>
      </c>
      <c r="B3524" s="10" t="n">
        <v>165000000</v>
      </c>
      <c r="C3524" s="10" t="n">
        <v>189422889</v>
      </c>
    </row>
    <row r="3525" customFormat="false" ht="16" hidden="false" customHeight="false" outlineLevel="0" collapsed="false">
      <c r="A3525" s="0" t="s">
        <v>17056</v>
      </c>
      <c r="B3525" s="10" t="n">
        <v>1933</v>
      </c>
    </row>
    <row r="3526" customFormat="false" ht="16" hidden="false" customHeight="false" outlineLevel="0" collapsed="false">
      <c r="A3526" s="0" t="s">
        <v>6594</v>
      </c>
      <c r="B3526" s="10" t="n">
        <v>6700000</v>
      </c>
      <c r="C3526" s="10" t="n">
        <v>531813</v>
      </c>
    </row>
    <row r="3527" customFormat="false" ht="16" hidden="false" customHeight="false" outlineLevel="0" collapsed="false">
      <c r="A3527" s="0" t="s">
        <v>17057</v>
      </c>
      <c r="B3527" s="10" t="n">
        <v>2550508</v>
      </c>
    </row>
    <row r="3528" customFormat="false" ht="16" hidden="false" customHeight="false" outlineLevel="0" collapsed="false">
      <c r="A3528" s="0" t="s">
        <v>17058</v>
      </c>
    </row>
    <row r="3529" customFormat="false" ht="16" hidden="false" customHeight="false" outlineLevel="0" collapsed="false">
      <c r="A3529" s="0" t="s">
        <v>676</v>
      </c>
      <c r="B3529" s="10" t="n">
        <v>4340000</v>
      </c>
      <c r="C3529" s="10" t="n">
        <v>961257</v>
      </c>
    </row>
    <row r="3530" customFormat="false" ht="16" hidden="false" customHeight="false" outlineLevel="0" collapsed="false">
      <c r="A3530" s="0" t="s">
        <v>17059</v>
      </c>
    </row>
    <row r="3531" customFormat="false" ht="16" hidden="false" customHeight="false" outlineLevel="0" collapsed="false">
      <c r="A3531" s="0" t="s">
        <v>17060</v>
      </c>
    </row>
    <row r="3532" customFormat="false" ht="16" hidden="false" customHeight="false" outlineLevel="0" collapsed="false">
      <c r="A3532" s="0" t="s">
        <v>17061</v>
      </c>
      <c r="B3532" s="10" t="n">
        <v>102378</v>
      </c>
    </row>
    <row r="3533" customFormat="false" ht="16" hidden="false" customHeight="false" outlineLevel="0" collapsed="false">
      <c r="A3533" s="0" t="s">
        <v>17062</v>
      </c>
      <c r="B3533" s="10" t="n">
        <v>177802</v>
      </c>
    </row>
    <row r="3534" customFormat="false" ht="16" hidden="false" customHeight="false" outlineLevel="0" collapsed="false">
      <c r="A3534" s="0" t="s">
        <v>17063</v>
      </c>
    </row>
    <row r="3535" customFormat="false" ht="16" hidden="false" customHeight="false" outlineLevel="0" collapsed="false">
      <c r="A3535" s="0" t="s">
        <v>7732</v>
      </c>
      <c r="B3535" s="10" t="n">
        <v>10000000</v>
      </c>
      <c r="C3535" s="10" t="n">
        <v>1063723</v>
      </c>
    </row>
    <row r="3536" customFormat="false" ht="16" hidden="false" customHeight="false" outlineLevel="0" collapsed="false">
      <c r="A3536" s="0" t="s">
        <v>17064</v>
      </c>
      <c r="B3536" s="10" t="n">
        <v>5685794</v>
      </c>
    </row>
    <row r="3537" customFormat="false" ht="16" hidden="false" customHeight="false" outlineLevel="0" collapsed="false">
      <c r="A3537" s="0" t="s">
        <v>12082</v>
      </c>
      <c r="B3537" s="10" t="n">
        <v>5000000</v>
      </c>
      <c r="C3537" s="10" t="n">
        <v>104007828</v>
      </c>
    </row>
    <row r="3538" customFormat="false" ht="16" hidden="false" customHeight="false" outlineLevel="0" collapsed="false">
      <c r="A3538" s="0" t="s">
        <v>17065</v>
      </c>
    </row>
    <row r="3539" customFormat="false" ht="16" hidden="false" customHeight="false" outlineLevel="0" collapsed="false">
      <c r="A3539" s="0" t="s">
        <v>3336</v>
      </c>
      <c r="B3539" s="10" t="n">
        <v>3100000</v>
      </c>
      <c r="C3539" s="10" t="n">
        <v>1326059</v>
      </c>
    </row>
    <row r="3540" customFormat="false" ht="16" hidden="false" customHeight="false" outlineLevel="0" collapsed="false">
      <c r="A3540" s="0" t="s">
        <v>17066</v>
      </c>
    </row>
    <row r="3541" customFormat="false" ht="16" hidden="false" customHeight="false" outlineLevel="0" collapsed="false">
      <c r="A3541" s="0" t="s">
        <v>14436</v>
      </c>
      <c r="B3541" s="10" t="n">
        <v>1500000</v>
      </c>
      <c r="C3541" s="10" t="n">
        <v>55007</v>
      </c>
    </row>
    <row r="3542" customFormat="false" ht="16" hidden="false" customHeight="false" outlineLevel="0" collapsed="false">
      <c r="A3542" s="0" t="s">
        <v>17067</v>
      </c>
      <c r="B3542" s="10" t="n">
        <v>652997</v>
      </c>
    </row>
    <row r="3543" customFormat="false" ht="16" hidden="false" customHeight="false" outlineLevel="0" collapsed="false">
      <c r="A3543" s="0" t="s">
        <v>17068</v>
      </c>
      <c r="B3543" s="10" t="n">
        <v>200000</v>
      </c>
    </row>
    <row r="3544" customFormat="false" ht="16" hidden="false" customHeight="false" outlineLevel="0" collapsed="false">
      <c r="A3544" s="0" t="s">
        <v>17069</v>
      </c>
      <c r="B3544" s="10" t="n">
        <v>12816367</v>
      </c>
    </row>
    <row r="3545" customFormat="false" ht="16" hidden="false" customHeight="false" outlineLevel="0" collapsed="false">
      <c r="A3545" s="0" t="s">
        <v>17070</v>
      </c>
      <c r="B3545" s="10" t="n">
        <v>7300000</v>
      </c>
    </row>
    <row r="3546" customFormat="false" ht="16" hidden="false" customHeight="false" outlineLevel="0" collapsed="false">
      <c r="A3546" s="0" t="s">
        <v>17071</v>
      </c>
      <c r="B3546" s="10" t="n">
        <v>14376</v>
      </c>
    </row>
    <row r="3547" customFormat="false" ht="16" hidden="false" customHeight="false" outlineLevel="0" collapsed="false">
      <c r="A3547" s="0" t="s">
        <v>13999</v>
      </c>
      <c r="B3547" s="10" t="n">
        <v>16200000</v>
      </c>
      <c r="C3547" s="10" t="n">
        <v>27285953</v>
      </c>
    </row>
    <row r="3548" customFormat="false" ht="16" hidden="false" customHeight="false" outlineLevel="0" collapsed="false">
      <c r="A3548" s="0" t="s">
        <v>17072</v>
      </c>
    </row>
    <row r="3549" customFormat="false" ht="16" hidden="false" customHeight="false" outlineLevel="0" collapsed="false">
      <c r="A3549" s="0" t="s">
        <v>17073</v>
      </c>
    </row>
    <row r="3550" customFormat="false" ht="16" hidden="false" customHeight="false" outlineLevel="0" collapsed="false">
      <c r="A3550" s="0" t="s">
        <v>17074</v>
      </c>
      <c r="B3550" s="10" t="n">
        <v>320000000</v>
      </c>
    </row>
    <row r="3551" customFormat="false" ht="16" hidden="false" customHeight="false" outlineLevel="0" collapsed="false">
      <c r="A3551" s="0" t="s">
        <v>17075</v>
      </c>
    </row>
    <row r="3552" customFormat="false" ht="16" hidden="false" customHeight="false" outlineLevel="0" collapsed="false">
      <c r="A3552" s="0" t="s">
        <v>17076</v>
      </c>
      <c r="B3552" s="10" t="n">
        <v>141307</v>
      </c>
    </row>
    <row r="3553" customFormat="false" ht="16" hidden="false" customHeight="false" outlineLevel="0" collapsed="false">
      <c r="A3553" s="0" t="s">
        <v>17077</v>
      </c>
    </row>
    <row r="3554" customFormat="false" ht="16" hidden="false" customHeight="false" outlineLevel="0" collapsed="false">
      <c r="A3554" s="0" t="s">
        <v>17078</v>
      </c>
      <c r="B3554" s="10" t="n">
        <v>121418</v>
      </c>
    </row>
    <row r="3555" customFormat="false" ht="16" hidden="false" customHeight="false" outlineLevel="0" collapsed="false">
      <c r="A3555" s="0" t="s">
        <v>17079</v>
      </c>
    </row>
    <row r="3556" customFormat="false" ht="16" hidden="false" customHeight="false" outlineLevel="0" collapsed="false">
      <c r="A3556" s="0" t="s">
        <v>17080</v>
      </c>
      <c r="B3556" s="10" t="n">
        <v>15600000</v>
      </c>
    </row>
    <row r="3557" customFormat="false" ht="16" hidden="false" customHeight="false" outlineLevel="0" collapsed="false">
      <c r="A3557" s="0" t="s">
        <v>17081</v>
      </c>
      <c r="B3557" s="10" t="n">
        <v>28948</v>
      </c>
    </row>
    <row r="3558" customFormat="false" ht="16" hidden="false" customHeight="false" outlineLevel="0" collapsed="false">
      <c r="A3558" s="0" t="s">
        <v>17082</v>
      </c>
      <c r="B3558" s="10" t="n">
        <v>119683</v>
      </c>
    </row>
    <row r="3559" customFormat="false" ht="16" hidden="false" customHeight="false" outlineLevel="0" collapsed="false">
      <c r="A3559" s="0" t="s">
        <v>3144</v>
      </c>
      <c r="B3559" s="10" t="n">
        <v>302652</v>
      </c>
      <c r="C3559" s="0" t="s">
        <v>17083</v>
      </c>
    </row>
    <row r="3560" customFormat="false" ht="16" hidden="false" customHeight="false" outlineLevel="0" collapsed="false">
      <c r="A3560" s="0" t="s">
        <v>17084</v>
      </c>
    </row>
    <row r="3561" customFormat="false" ht="16" hidden="false" customHeight="false" outlineLevel="0" collapsed="false">
      <c r="A3561" s="0" t="s">
        <v>17085</v>
      </c>
      <c r="B3561" s="10" t="n">
        <v>61794</v>
      </c>
    </row>
    <row r="3562" customFormat="false" ht="16" hidden="false" customHeight="false" outlineLevel="0" collapsed="false">
      <c r="A3562" s="0" t="s">
        <v>6414</v>
      </c>
      <c r="B3562" s="10" t="n">
        <v>25000000</v>
      </c>
      <c r="C3562" s="10" t="n">
        <v>53345287</v>
      </c>
    </row>
    <row r="3563" customFormat="false" ht="16" hidden="false" customHeight="false" outlineLevel="0" collapsed="false">
      <c r="A3563" s="0" t="s">
        <v>17086</v>
      </c>
      <c r="B3563" s="10" t="n">
        <v>1067028</v>
      </c>
    </row>
    <row r="3564" customFormat="false" ht="16" hidden="false" customHeight="false" outlineLevel="0" collapsed="false">
      <c r="A3564" s="0" t="s">
        <v>17087</v>
      </c>
      <c r="B3564" s="10" t="n">
        <v>14861</v>
      </c>
    </row>
    <row r="3565" customFormat="false" ht="16" hidden="false" customHeight="false" outlineLevel="0" collapsed="false">
      <c r="A3565" s="0" t="s">
        <v>17088</v>
      </c>
      <c r="B3565" s="10" t="n">
        <v>47718</v>
      </c>
    </row>
    <row r="3566" customFormat="false" ht="16" hidden="false" customHeight="false" outlineLevel="0" collapsed="false">
      <c r="A3566" s="0" t="s">
        <v>17089</v>
      </c>
      <c r="B3566" s="10" t="n">
        <v>119697</v>
      </c>
    </row>
    <row r="3567" customFormat="false" ht="16" hidden="false" customHeight="false" outlineLevel="0" collapsed="false">
      <c r="A3567" s="0" t="s">
        <v>1821</v>
      </c>
      <c r="B3567" s="10" t="n">
        <v>7395080</v>
      </c>
      <c r="C3567" s="10" t="n">
        <v>2706375</v>
      </c>
    </row>
    <row r="3568" customFormat="false" ht="16" hidden="false" customHeight="false" outlineLevel="0" collapsed="false">
      <c r="A3568" s="0" t="s">
        <v>17090</v>
      </c>
      <c r="C3568" s="0" t="s">
        <v>15623</v>
      </c>
    </row>
    <row r="3569" customFormat="false" ht="16" hidden="false" customHeight="false" outlineLevel="0" collapsed="false">
      <c r="A3569" s="0" t="s">
        <v>17091</v>
      </c>
      <c r="B3569" s="10" t="n">
        <v>44683</v>
      </c>
    </row>
    <row r="3570" customFormat="false" ht="16" hidden="false" customHeight="false" outlineLevel="0" collapsed="false">
      <c r="A3570" s="0" t="s">
        <v>17092</v>
      </c>
    </row>
    <row r="3571" customFormat="false" ht="16" hidden="false" customHeight="false" outlineLevel="0" collapsed="false">
      <c r="A3571" s="0" t="s">
        <v>17093</v>
      </c>
    </row>
    <row r="3572" customFormat="false" ht="16" hidden="false" customHeight="false" outlineLevel="0" collapsed="false">
      <c r="A3572" s="0" t="s">
        <v>17094</v>
      </c>
      <c r="B3572" s="10" t="n">
        <v>21303</v>
      </c>
    </row>
    <row r="3573" customFormat="false" ht="16" hidden="false" customHeight="false" outlineLevel="0" collapsed="false">
      <c r="A3573" s="0" t="s">
        <v>7962</v>
      </c>
      <c r="B3573" s="10" t="n">
        <v>34000000</v>
      </c>
      <c r="C3573" s="10" t="n">
        <v>102427862</v>
      </c>
    </row>
    <row r="3574" customFormat="false" ht="16" hidden="false" customHeight="false" outlineLevel="0" collapsed="false">
      <c r="A3574" s="0" t="s">
        <v>17095</v>
      </c>
      <c r="B3574" s="10" t="n">
        <v>53214</v>
      </c>
    </row>
    <row r="3575" customFormat="false" ht="16" hidden="false" customHeight="false" outlineLevel="0" collapsed="false">
      <c r="A3575" s="0" t="s">
        <v>12680</v>
      </c>
      <c r="B3575" s="10" t="n">
        <v>40000000</v>
      </c>
      <c r="C3575" s="10" t="n">
        <v>95720716</v>
      </c>
    </row>
    <row r="3576" customFormat="false" ht="16" hidden="false" customHeight="false" outlineLevel="0" collapsed="false">
      <c r="A3576" s="0" t="s">
        <v>12458</v>
      </c>
      <c r="B3576" s="10" t="n">
        <v>95000000</v>
      </c>
      <c r="C3576" s="10" t="n">
        <v>86907746</v>
      </c>
    </row>
    <row r="3577" customFormat="false" ht="16" hidden="false" customHeight="false" outlineLevel="0" collapsed="false">
      <c r="A3577" s="0" t="s">
        <v>17096</v>
      </c>
      <c r="B3577" s="10" t="n">
        <v>91260</v>
      </c>
    </row>
    <row r="3578" customFormat="false" ht="16" hidden="false" customHeight="false" outlineLevel="0" collapsed="false">
      <c r="A3578" s="0" t="s">
        <v>13674</v>
      </c>
      <c r="B3578" s="10" t="n">
        <v>20000000</v>
      </c>
      <c r="C3578" s="10" t="n">
        <v>8110975</v>
      </c>
    </row>
    <row r="3579" customFormat="false" ht="16" hidden="false" customHeight="false" outlineLevel="0" collapsed="false">
      <c r="A3579" s="0" t="s">
        <v>17097</v>
      </c>
      <c r="B3579" s="10" t="n">
        <v>22930</v>
      </c>
    </row>
    <row r="3580" customFormat="false" ht="16" hidden="false" customHeight="false" outlineLevel="0" collapsed="false">
      <c r="A3580" s="0" t="s">
        <v>1116</v>
      </c>
      <c r="B3580" s="10" t="n">
        <v>3250000</v>
      </c>
      <c r="C3580" s="10" t="n">
        <v>3250000</v>
      </c>
    </row>
    <row r="3581" customFormat="false" ht="16" hidden="false" customHeight="false" outlineLevel="0" collapsed="false">
      <c r="A3581" s="0" t="s">
        <v>13843</v>
      </c>
      <c r="B3581" s="10" t="n">
        <v>10000000</v>
      </c>
      <c r="C3581" s="10" t="n">
        <v>7574066</v>
      </c>
    </row>
    <row r="3582" customFormat="false" ht="16" hidden="false" customHeight="false" outlineLevel="0" collapsed="false">
      <c r="A3582" s="0" t="s">
        <v>17098</v>
      </c>
      <c r="B3582" s="10" t="n">
        <v>6000000</v>
      </c>
    </row>
    <row r="3583" customFormat="false" ht="16" hidden="false" customHeight="false" outlineLevel="0" collapsed="false">
      <c r="A3583" s="0" t="s">
        <v>17099</v>
      </c>
      <c r="B3583" s="10" t="n">
        <v>12495865</v>
      </c>
    </row>
    <row r="3584" customFormat="false" ht="16" hidden="false" customHeight="false" outlineLevel="0" collapsed="false">
      <c r="A3584" s="0" t="s">
        <v>17100</v>
      </c>
      <c r="B3584" s="10" t="n">
        <v>15000</v>
      </c>
    </row>
    <row r="3585" customFormat="false" ht="16" hidden="false" customHeight="false" outlineLevel="0" collapsed="false">
      <c r="A3585" s="0" t="s">
        <v>913</v>
      </c>
      <c r="B3585" s="10" t="n">
        <v>7000000</v>
      </c>
      <c r="C3585" s="10" t="n">
        <v>6800</v>
      </c>
    </row>
    <row r="3586" customFormat="false" ht="16" hidden="false" customHeight="false" outlineLevel="0" collapsed="false">
      <c r="A3586" s="0" t="s">
        <v>17101</v>
      </c>
      <c r="B3586" s="10" t="n">
        <v>30402</v>
      </c>
    </row>
    <row r="3587" customFormat="false" ht="16" hidden="false" customHeight="false" outlineLevel="0" collapsed="false">
      <c r="A3587" s="0" t="s">
        <v>17102</v>
      </c>
    </row>
    <row r="3588" customFormat="false" ht="16" hidden="false" customHeight="false" outlineLevel="0" collapsed="false">
      <c r="A3588" s="0" t="s">
        <v>7802</v>
      </c>
      <c r="B3588" s="10" t="n">
        <v>5000000</v>
      </c>
      <c r="C3588" s="10" t="n">
        <v>36746</v>
      </c>
    </row>
    <row r="3589" customFormat="false" ht="16" hidden="false" customHeight="false" outlineLevel="0" collapsed="false">
      <c r="A3589" s="0" t="s">
        <v>17103</v>
      </c>
      <c r="B3589" s="10" t="n">
        <v>3474</v>
      </c>
    </row>
    <row r="3590" customFormat="false" ht="16" hidden="false" customHeight="false" outlineLevel="0" collapsed="false">
      <c r="A3590" s="0" t="s">
        <v>13760</v>
      </c>
      <c r="B3590" s="10" t="n">
        <v>5000000</v>
      </c>
      <c r="C3590" s="10" t="n">
        <v>37440</v>
      </c>
    </row>
    <row r="3591" customFormat="false" ht="16" hidden="false" customHeight="false" outlineLevel="0" collapsed="false">
      <c r="A3591" s="0" t="s">
        <v>14616</v>
      </c>
      <c r="B3591" s="10" t="n">
        <v>26000000</v>
      </c>
      <c r="C3591" s="10" t="n">
        <v>17664973</v>
      </c>
    </row>
    <row r="3592" customFormat="false" ht="16" hidden="false" customHeight="false" outlineLevel="0" collapsed="false">
      <c r="A3592" s="0" t="s">
        <v>13953</v>
      </c>
      <c r="B3592" s="10" t="n">
        <v>30000000</v>
      </c>
      <c r="C3592" s="10" t="n">
        <v>52421953</v>
      </c>
    </row>
    <row r="3593" customFormat="false" ht="16" hidden="false" customHeight="false" outlineLevel="0" collapsed="false">
      <c r="A3593" s="0" t="s">
        <v>13197</v>
      </c>
      <c r="B3593" s="10" t="n">
        <v>23000000</v>
      </c>
      <c r="C3593" s="10" t="n">
        <v>25568251</v>
      </c>
    </row>
    <row r="3594" customFormat="false" ht="16" hidden="false" customHeight="false" outlineLevel="0" collapsed="false">
      <c r="A3594" s="0" t="s">
        <v>17104</v>
      </c>
      <c r="B3594" s="10" t="n">
        <v>650000</v>
      </c>
    </row>
    <row r="3595" customFormat="false" ht="16" hidden="false" customHeight="false" outlineLevel="0" collapsed="false">
      <c r="A3595" s="0" t="s">
        <v>17105</v>
      </c>
    </row>
    <row r="3596" customFormat="false" ht="16" hidden="false" customHeight="false" outlineLevel="0" collapsed="false">
      <c r="A3596" s="0" t="s">
        <v>13153</v>
      </c>
      <c r="B3596" s="10" t="n">
        <v>40000000</v>
      </c>
      <c r="C3596" s="10" t="n">
        <v>150117807</v>
      </c>
    </row>
    <row r="3597" customFormat="false" ht="16" hidden="false" customHeight="false" outlineLevel="0" collapsed="false">
      <c r="A3597" s="0" t="s">
        <v>13220</v>
      </c>
      <c r="B3597" s="10" t="n">
        <v>8000000</v>
      </c>
      <c r="C3597" s="10" t="n">
        <v>26049082</v>
      </c>
    </row>
    <row r="3598" customFormat="false" ht="16" hidden="false" customHeight="false" outlineLevel="0" collapsed="false">
      <c r="A3598" s="0" t="s">
        <v>17106</v>
      </c>
    </row>
    <row r="3599" customFormat="false" ht="16" hidden="false" customHeight="false" outlineLevel="0" collapsed="false">
      <c r="A3599" s="0" t="s">
        <v>6959</v>
      </c>
      <c r="B3599" s="10" t="n">
        <v>33000000</v>
      </c>
      <c r="C3599" s="10" t="n">
        <v>35074677</v>
      </c>
    </row>
    <row r="3600" customFormat="false" ht="16" hidden="false" customHeight="false" outlineLevel="0" collapsed="false">
      <c r="A3600" s="0" t="s">
        <v>17107</v>
      </c>
    </row>
    <row r="3601" customFormat="false" ht="16" hidden="false" customHeight="false" outlineLevel="0" collapsed="false">
      <c r="A3601" s="0" t="s">
        <v>17108</v>
      </c>
      <c r="B3601" s="10" t="n">
        <v>355391</v>
      </c>
    </row>
    <row r="3602" customFormat="false" ht="16" hidden="false" customHeight="false" outlineLevel="0" collapsed="false">
      <c r="A3602" s="0" t="s">
        <v>17109</v>
      </c>
    </row>
    <row r="3603" customFormat="false" ht="16" hidden="false" customHeight="false" outlineLevel="0" collapsed="false">
      <c r="A3603" s="0" t="s">
        <v>17110</v>
      </c>
      <c r="C3603" s="0" t="s">
        <v>16718</v>
      </c>
    </row>
    <row r="3604" customFormat="false" ht="16" hidden="false" customHeight="false" outlineLevel="0" collapsed="false">
      <c r="A3604" s="0" t="s">
        <v>17111</v>
      </c>
      <c r="B3604" s="10" t="n">
        <v>53109</v>
      </c>
    </row>
    <row r="3605" customFormat="false" ht="16" hidden="false" customHeight="false" outlineLevel="0" collapsed="false">
      <c r="A3605" s="0" t="s">
        <v>17112</v>
      </c>
    </row>
    <row r="3606" customFormat="false" ht="16" hidden="false" customHeight="false" outlineLevel="0" collapsed="false">
      <c r="A3606" s="0" t="s">
        <v>17113</v>
      </c>
      <c r="B3606" s="10" t="n">
        <v>21154</v>
      </c>
    </row>
    <row r="3607" customFormat="false" ht="16" hidden="false" customHeight="false" outlineLevel="0" collapsed="false">
      <c r="A3607" s="0" t="s">
        <v>13093</v>
      </c>
      <c r="B3607" s="10" t="n">
        <v>5000000</v>
      </c>
      <c r="C3607" s="10" t="n">
        <v>15009</v>
      </c>
    </row>
    <row r="3608" customFormat="false" ht="16" hidden="false" customHeight="false" outlineLevel="0" collapsed="false">
      <c r="A3608" s="0" t="s">
        <v>17114</v>
      </c>
    </row>
    <row r="3609" customFormat="false" ht="16" hidden="false" customHeight="false" outlineLevel="0" collapsed="false">
      <c r="A3609" s="0" t="s">
        <v>17115</v>
      </c>
      <c r="B3609" s="10" t="n">
        <v>20386</v>
      </c>
    </row>
    <row r="3610" customFormat="false" ht="16" hidden="false" customHeight="false" outlineLevel="0" collapsed="false">
      <c r="A3610" s="0" t="s">
        <v>8076</v>
      </c>
      <c r="B3610" s="10" t="n">
        <v>65000000</v>
      </c>
      <c r="C3610" s="10" t="n">
        <v>115637895</v>
      </c>
    </row>
    <row r="3611" customFormat="false" ht="16" hidden="false" customHeight="false" outlineLevel="0" collapsed="false">
      <c r="A3611" s="0" t="s">
        <v>8187</v>
      </c>
      <c r="B3611" s="10" t="n">
        <v>20000000</v>
      </c>
      <c r="C3611" s="10" t="n">
        <v>6420319</v>
      </c>
    </row>
    <row r="3612" customFormat="false" ht="16" hidden="false" customHeight="false" outlineLevel="0" collapsed="false">
      <c r="A3612" s="0" t="s">
        <v>17116</v>
      </c>
      <c r="B3612" s="10" t="n">
        <v>181</v>
      </c>
    </row>
    <row r="3613" customFormat="false" ht="16" hidden="false" customHeight="false" outlineLevel="0" collapsed="false">
      <c r="A3613" s="0" t="s">
        <v>17117</v>
      </c>
    </row>
    <row r="3614" customFormat="false" ht="16" hidden="false" customHeight="false" outlineLevel="0" collapsed="false">
      <c r="A3614" s="0" t="s">
        <v>17118</v>
      </c>
    </row>
    <row r="3615" customFormat="false" ht="16" hidden="false" customHeight="false" outlineLevel="0" collapsed="false">
      <c r="A3615" s="0" t="s">
        <v>17119</v>
      </c>
      <c r="B3615" s="10" t="n">
        <v>315307</v>
      </c>
    </row>
    <row r="3616" customFormat="false" ht="16" hidden="false" customHeight="false" outlineLevel="0" collapsed="false">
      <c r="A3616" s="0" t="s">
        <v>7253</v>
      </c>
      <c r="B3616" s="10" t="n">
        <v>13000000</v>
      </c>
      <c r="C3616" s="10" t="n">
        <v>18004225</v>
      </c>
    </row>
    <row r="3617" customFormat="false" ht="16" hidden="false" customHeight="false" outlineLevel="0" collapsed="false">
      <c r="A3617" s="0" t="s">
        <v>17120</v>
      </c>
    </row>
    <row r="3618" customFormat="false" ht="16" hidden="false" customHeight="false" outlineLevel="0" collapsed="false">
      <c r="A3618" s="0" t="s">
        <v>17121</v>
      </c>
      <c r="B3618" s="10" t="n">
        <v>410077</v>
      </c>
    </row>
    <row r="3619" customFormat="false" ht="16" hidden="false" customHeight="false" outlineLevel="0" collapsed="false">
      <c r="A3619" s="0" t="s">
        <v>14950</v>
      </c>
      <c r="B3619" s="10" t="n">
        <v>2000000</v>
      </c>
      <c r="C3619" s="10" t="n">
        <v>3975</v>
      </c>
    </row>
    <row r="3620" customFormat="false" ht="16" hidden="false" customHeight="false" outlineLevel="0" collapsed="false">
      <c r="A3620" s="0" t="s">
        <v>17122</v>
      </c>
      <c r="B3620" s="10" t="n">
        <v>3376905</v>
      </c>
    </row>
    <row r="3621" customFormat="false" ht="16" hidden="false" customHeight="false" outlineLevel="0" collapsed="false">
      <c r="A3621" s="0" t="s">
        <v>17123</v>
      </c>
      <c r="B3621" s="10" t="n">
        <v>3900</v>
      </c>
    </row>
    <row r="3622" customFormat="false" ht="16" hidden="false" customHeight="false" outlineLevel="0" collapsed="false">
      <c r="A3622" s="0" t="s">
        <v>17124</v>
      </c>
    </row>
    <row r="3623" customFormat="false" ht="16" hidden="false" customHeight="false" outlineLevel="0" collapsed="false">
      <c r="A3623" s="0" t="s">
        <v>12844</v>
      </c>
      <c r="B3623" s="10" t="n">
        <v>15000000</v>
      </c>
      <c r="C3623" s="10" t="n">
        <v>21383298</v>
      </c>
    </row>
    <row r="3624" customFormat="false" ht="16" hidden="false" customHeight="false" outlineLevel="0" collapsed="false">
      <c r="A3624" s="0" t="s">
        <v>12793</v>
      </c>
      <c r="B3624" s="10" t="n">
        <v>5000000</v>
      </c>
      <c r="C3624" s="10" t="n">
        <v>10730</v>
      </c>
    </row>
    <row r="3625" customFormat="false" ht="16" hidden="false" customHeight="false" outlineLevel="0" collapsed="false">
      <c r="A3625" s="0" t="s">
        <v>17125</v>
      </c>
      <c r="B3625" s="10" t="n">
        <v>132409</v>
      </c>
    </row>
    <row r="3626" customFormat="false" ht="16" hidden="false" customHeight="false" outlineLevel="0" collapsed="false">
      <c r="A3626" s="0" t="s">
        <v>6990</v>
      </c>
      <c r="B3626" s="10" t="n">
        <v>5000000</v>
      </c>
      <c r="C3626" s="10" t="n">
        <v>2594878</v>
      </c>
    </row>
    <row r="3627" customFormat="false" ht="16" hidden="false" customHeight="false" outlineLevel="0" collapsed="false">
      <c r="A3627" s="0" t="s">
        <v>17126</v>
      </c>
    </row>
    <row r="3628" customFormat="false" ht="16" hidden="false" customHeight="false" outlineLevel="0" collapsed="false">
      <c r="A3628" s="0" t="s">
        <v>17127</v>
      </c>
      <c r="B3628" s="10" t="n">
        <v>6595</v>
      </c>
    </row>
    <row r="3629" customFormat="false" ht="16" hidden="false" customHeight="false" outlineLevel="0" collapsed="false">
      <c r="A3629" s="0" t="s">
        <v>1736</v>
      </c>
      <c r="B3629" s="10" t="n">
        <v>3500000</v>
      </c>
      <c r="C3629" s="10" t="n">
        <v>70544</v>
      </c>
    </row>
    <row r="3630" customFormat="false" ht="16" hidden="false" customHeight="false" outlineLevel="0" collapsed="false">
      <c r="A3630" s="0" t="s">
        <v>17128</v>
      </c>
      <c r="B3630" s="10" t="n">
        <v>1674</v>
      </c>
    </row>
    <row r="3631" customFormat="false" ht="16" hidden="false" customHeight="false" outlineLevel="0" collapsed="false">
      <c r="A3631" s="0" t="s">
        <v>17129</v>
      </c>
      <c r="B3631" s="10" t="n">
        <v>200000000</v>
      </c>
    </row>
    <row r="3632" customFormat="false" ht="16" hidden="false" customHeight="false" outlineLevel="0" collapsed="false">
      <c r="A3632" s="0" t="s">
        <v>17130</v>
      </c>
      <c r="B3632" s="10" t="n">
        <v>1035953</v>
      </c>
    </row>
    <row r="3633" customFormat="false" ht="16" hidden="false" customHeight="false" outlineLevel="0" collapsed="false">
      <c r="A3633" s="0" t="s">
        <v>13214</v>
      </c>
      <c r="B3633" s="10" t="n">
        <v>12000000</v>
      </c>
      <c r="C3633" s="10" t="n">
        <v>17654912</v>
      </c>
    </row>
    <row r="3634" customFormat="false" ht="16" hidden="false" customHeight="false" outlineLevel="0" collapsed="false">
      <c r="A3634" s="0" t="s">
        <v>17131</v>
      </c>
      <c r="B3634" s="10" t="n">
        <v>110000000</v>
      </c>
    </row>
    <row r="3635" customFormat="false" ht="16" hidden="false" customHeight="false" outlineLevel="0" collapsed="false">
      <c r="A3635" s="0" t="s">
        <v>966</v>
      </c>
      <c r="B3635" s="10" t="n">
        <v>34148170</v>
      </c>
      <c r="C3635" s="10" t="n">
        <v>137815</v>
      </c>
    </row>
    <row r="3636" customFormat="false" ht="16" hidden="false" customHeight="false" outlineLevel="0" collapsed="false">
      <c r="A3636" s="0" t="s">
        <v>3407</v>
      </c>
      <c r="B3636" s="10" t="n">
        <v>42000000</v>
      </c>
      <c r="C3636" s="10" t="n">
        <v>64251541</v>
      </c>
    </row>
    <row r="3637" customFormat="false" ht="16" hidden="false" customHeight="false" outlineLevel="0" collapsed="false">
      <c r="A3637" s="0" t="s">
        <v>7398</v>
      </c>
      <c r="B3637" s="10" t="n">
        <v>84000000</v>
      </c>
      <c r="C3637" s="10" t="n">
        <v>53262560</v>
      </c>
    </row>
    <row r="3638" customFormat="false" ht="16" hidden="false" customHeight="false" outlineLevel="0" collapsed="false">
      <c r="A3638" s="0" t="s">
        <v>17132</v>
      </c>
    </row>
    <row r="3639" customFormat="false" ht="16" hidden="false" customHeight="false" outlineLevel="0" collapsed="false">
      <c r="A3639" s="0" t="s">
        <v>17133</v>
      </c>
      <c r="B3639" s="10" t="n">
        <v>175000</v>
      </c>
    </row>
    <row r="3640" customFormat="false" ht="16" hidden="false" customHeight="false" outlineLevel="0" collapsed="false">
      <c r="A3640" s="0" t="s">
        <v>17134</v>
      </c>
    </row>
    <row r="3641" customFormat="false" ht="16" hidden="false" customHeight="false" outlineLevel="0" collapsed="false">
      <c r="A3641" s="0" t="s">
        <v>13784</v>
      </c>
      <c r="B3641" s="10" t="n">
        <v>49000000</v>
      </c>
      <c r="C3641" s="10" t="n">
        <v>31569268</v>
      </c>
    </row>
    <row r="3642" customFormat="false" ht="16" hidden="false" customHeight="false" outlineLevel="0" collapsed="false">
      <c r="A3642" s="0" t="s">
        <v>17135</v>
      </c>
      <c r="B3642" s="10" t="n">
        <v>158932</v>
      </c>
    </row>
    <row r="3643" customFormat="false" ht="16" hidden="false" customHeight="false" outlineLevel="0" collapsed="false">
      <c r="A3643" s="0" t="s">
        <v>17136</v>
      </c>
      <c r="B3643" s="10" t="n">
        <v>200268</v>
      </c>
    </row>
    <row r="3644" customFormat="false" ht="16" hidden="false" customHeight="false" outlineLevel="0" collapsed="false">
      <c r="A3644" s="0" t="s">
        <v>17137</v>
      </c>
    </row>
    <row r="3645" customFormat="false" ht="16" hidden="false" customHeight="false" outlineLevel="0" collapsed="false">
      <c r="A3645" s="0" t="s">
        <v>17138</v>
      </c>
      <c r="B3645" s="10" t="n">
        <v>1000000</v>
      </c>
    </row>
    <row r="3646" customFormat="false" ht="16" hidden="false" customHeight="false" outlineLevel="0" collapsed="false">
      <c r="A3646" s="0" t="s">
        <v>17139</v>
      </c>
      <c r="B3646" s="10" t="n">
        <v>112000</v>
      </c>
    </row>
    <row r="3647" customFormat="false" ht="16" hidden="false" customHeight="false" outlineLevel="0" collapsed="false">
      <c r="A3647" s="0" t="s">
        <v>17140</v>
      </c>
      <c r="C3647" s="0" t="s">
        <v>17141</v>
      </c>
    </row>
    <row r="3648" customFormat="false" ht="16" hidden="false" customHeight="false" outlineLevel="0" collapsed="false">
      <c r="A3648" s="0" t="s">
        <v>13233</v>
      </c>
      <c r="B3648" s="10" t="n">
        <v>12500000</v>
      </c>
      <c r="C3648" s="10" t="n">
        <v>48637684</v>
      </c>
    </row>
    <row r="3649" customFormat="false" ht="16" hidden="false" customHeight="false" outlineLevel="0" collapsed="false">
      <c r="A3649" s="0" t="s">
        <v>17142</v>
      </c>
      <c r="C3649" s="0" t="s">
        <v>17143</v>
      </c>
    </row>
    <row r="3650" customFormat="false" ht="16" hidden="false" customHeight="false" outlineLevel="0" collapsed="false">
      <c r="A3650" s="0" t="s">
        <v>17144</v>
      </c>
    </row>
    <row r="3651" customFormat="false" ht="16" hidden="false" customHeight="false" outlineLevel="0" collapsed="false">
      <c r="A3651" s="0" t="s">
        <v>17145</v>
      </c>
      <c r="B3651" s="10" t="n">
        <v>8326</v>
      </c>
    </row>
    <row r="3652" customFormat="false" ht="16" hidden="false" customHeight="false" outlineLevel="0" collapsed="false">
      <c r="A3652" s="0" t="s">
        <v>17146</v>
      </c>
    </row>
    <row r="3653" customFormat="false" ht="16" hidden="false" customHeight="false" outlineLevel="0" collapsed="false">
      <c r="A3653" s="0" t="s">
        <v>17147</v>
      </c>
    </row>
    <row r="3654" customFormat="false" ht="16" hidden="false" customHeight="false" outlineLevel="0" collapsed="false">
      <c r="A3654" s="0" t="s">
        <v>17148</v>
      </c>
    </row>
    <row r="3655" customFormat="false" ht="16" hidden="false" customHeight="false" outlineLevel="0" collapsed="false">
      <c r="A3655" s="0" t="s">
        <v>7764</v>
      </c>
      <c r="B3655" s="10" t="n">
        <v>15000000</v>
      </c>
      <c r="C3655" s="10" t="n">
        <v>122293</v>
      </c>
    </row>
    <row r="3656" customFormat="false" ht="16" hidden="false" customHeight="false" outlineLevel="0" collapsed="false">
      <c r="A3656" s="0" t="s">
        <v>17149</v>
      </c>
    </row>
    <row r="3657" customFormat="false" ht="16" hidden="false" customHeight="false" outlineLevel="0" collapsed="false">
      <c r="A3657" s="0" t="s">
        <v>17150</v>
      </c>
    </row>
    <row r="3658" customFormat="false" ht="16" hidden="false" customHeight="false" outlineLevel="0" collapsed="false">
      <c r="A3658" s="0" t="s">
        <v>17151</v>
      </c>
      <c r="B3658" s="10" t="n">
        <v>261156</v>
      </c>
    </row>
    <row r="3659" customFormat="false" ht="16" hidden="false" customHeight="false" outlineLevel="0" collapsed="false">
      <c r="A3659" s="0" t="s">
        <v>6448</v>
      </c>
      <c r="B3659" s="10" t="n">
        <v>500000</v>
      </c>
      <c r="C3659" s="10" t="n">
        <v>64302</v>
      </c>
    </row>
    <row r="3660" customFormat="false" ht="16" hidden="false" customHeight="false" outlineLevel="0" collapsed="false">
      <c r="A3660" s="0" t="s">
        <v>17152</v>
      </c>
      <c r="B3660" s="10" t="n">
        <v>819000</v>
      </c>
    </row>
    <row r="3661" customFormat="false" ht="16" hidden="false" customHeight="false" outlineLevel="0" collapsed="false">
      <c r="A3661" s="0" t="s">
        <v>17153</v>
      </c>
      <c r="B3661" s="10" t="n">
        <v>256099</v>
      </c>
    </row>
    <row r="3662" customFormat="false" ht="16" hidden="false" customHeight="false" outlineLevel="0" collapsed="false">
      <c r="A3662" s="0" t="s">
        <v>17154</v>
      </c>
    </row>
    <row r="3663" customFormat="false" ht="16" hidden="false" customHeight="false" outlineLevel="0" collapsed="false">
      <c r="A3663" s="0" t="s">
        <v>6351</v>
      </c>
      <c r="B3663" s="10" t="n">
        <v>500000</v>
      </c>
      <c r="C3663" s="10" t="n">
        <v>7098492</v>
      </c>
    </row>
    <row r="3664" customFormat="false" ht="16" hidden="false" customHeight="false" outlineLevel="0" collapsed="false">
      <c r="A3664" s="0" t="s">
        <v>17155</v>
      </c>
      <c r="B3664" s="10" t="n">
        <v>8031955</v>
      </c>
    </row>
    <row r="3665" customFormat="false" ht="16" hidden="false" customHeight="false" outlineLevel="0" collapsed="false">
      <c r="A3665" s="0" t="s">
        <v>17156</v>
      </c>
    </row>
    <row r="3666" customFormat="false" ht="16" hidden="false" customHeight="false" outlineLevel="0" collapsed="false">
      <c r="A3666" s="0" t="s">
        <v>17157</v>
      </c>
    </row>
    <row r="3667" customFormat="false" ht="16" hidden="false" customHeight="false" outlineLevel="0" collapsed="false">
      <c r="A3667" s="0" t="s">
        <v>17158</v>
      </c>
      <c r="B3667" s="10" t="n">
        <v>5757</v>
      </c>
    </row>
    <row r="3668" customFormat="false" ht="16" hidden="false" customHeight="false" outlineLevel="0" collapsed="false">
      <c r="A3668" s="0" t="s">
        <v>17159</v>
      </c>
      <c r="B3668" s="10" t="n">
        <v>20000</v>
      </c>
    </row>
    <row r="3669" customFormat="false" ht="16" hidden="false" customHeight="false" outlineLevel="0" collapsed="false">
      <c r="A3669" s="0" t="s">
        <v>17160</v>
      </c>
      <c r="B3669" s="10" t="n">
        <v>258656</v>
      </c>
    </row>
    <row r="3670" customFormat="false" ht="16" hidden="false" customHeight="false" outlineLevel="0" collapsed="false">
      <c r="A3670" s="0" t="s">
        <v>17161</v>
      </c>
      <c r="B3670" s="10" t="n">
        <v>4000000</v>
      </c>
    </row>
    <row r="3671" customFormat="false" ht="16" hidden="false" customHeight="false" outlineLevel="0" collapsed="false">
      <c r="A3671" s="0" t="s">
        <v>17162</v>
      </c>
      <c r="B3671" s="10" t="n">
        <v>234432</v>
      </c>
    </row>
    <row r="3672" customFormat="false" ht="16" hidden="false" customHeight="false" outlineLevel="0" collapsed="false">
      <c r="A3672" s="0" t="s">
        <v>17163</v>
      </c>
      <c r="B3672" s="10" t="n">
        <v>197973</v>
      </c>
    </row>
    <row r="3673" customFormat="false" ht="16" hidden="false" customHeight="false" outlineLevel="0" collapsed="false">
      <c r="A3673" s="0" t="s">
        <v>17164</v>
      </c>
    </row>
    <row r="3674" customFormat="false" ht="16" hidden="false" customHeight="false" outlineLevel="0" collapsed="false">
      <c r="A3674" s="0" t="s">
        <v>17165</v>
      </c>
      <c r="B3674" s="10" t="n">
        <v>6786</v>
      </c>
    </row>
    <row r="3675" customFormat="false" ht="16" hidden="false" customHeight="false" outlineLevel="0" collapsed="false">
      <c r="A3675" s="0" t="s">
        <v>13088</v>
      </c>
      <c r="B3675" s="10" t="n">
        <v>28000000</v>
      </c>
      <c r="C3675" s="10" t="n">
        <v>3254172</v>
      </c>
    </row>
    <row r="3676" customFormat="false" ht="16" hidden="false" customHeight="false" outlineLevel="0" collapsed="false">
      <c r="A3676" s="0" t="s">
        <v>7672</v>
      </c>
      <c r="B3676" s="10" t="n">
        <v>60000000</v>
      </c>
      <c r="C3676" s="10" t="n">
        <v>22451</v>
      </c>
    </row>
    <row r="3677" customFormat="false" ht="16" hidden="false" customHeight="false" outlineLevel="0" collapsed="false">
      <c r="A3677" s="0" t="s">
        <v>17166</v>
      </c>
      <c r="B3677" s="10" t="n">
        <v>1300000</v>
      </c>
    </row>
    <row r="3678" customFormat="false" ht="16" hidden="false" customHeight="false" outlineLevel="0" collapsed="false">
      <c r="A3678" s="0" t="s">
        <v>17167</v>
      </c>
      <c r="B3678" s="10" t="n">
        <v>11653123</v>
      </c>
    </row>
    <row r="3679" customFormat="false" ht="16" hidden="false" customHeight="false" outlineLevel="0" collapsed="false">
      <c r="A3679" s="0" t="s">
        <v>17168</v>
      </c>
      <c r="B3679" s="10" t="n">
        <v>8200000</v>
      </c>
    </row>
    <row r="3680" customFormat="false" ht="16" hidden="false" customHeight="false" outlineLevel="0" collapsed="false">
      <c r="A3680" s="0" t="s">
        <v>12478</v>
      </c>
      <c r="B3680" s="10" t="n">
        <v>8000000</v>
      </c>
      <c r="C3680" s="10" t="n">
        <v>2540106</v>
      </c>
    </row>
    <row r="3681" customFormat="false" ht="16" hidden="false" customHeight="false" outlineLevel="0" collapsed="false">
      <c r="A3681" s="0" t="s">
        <v>1601</v>
      </c>
      <c r="B3681" s="10" t="n">
        <v>10920000</v>
      </c>
      <c r="C3681" s="10" t="n">
        <v>985912</v>
      </c>
    </row>
    <row r="3682" customFormat="false" ht="16" hidden="false" customHeight="false" outlineLevel="0" collapsed="false">
      <c r="A3682" s="0" t="s">
        <v>7542</v>
      </c>
      <c r="B3682" s="10" t="n">
        <v>4000000</v>
      </c>
      <c r="C3682" s="10" t="n">
        <v>309427</v>
      </c>
    </row>
    <row r="3683" customFormat="false" ht="16" hidden="false" customHeight="false" outlineLevel="0" collapsed="false">
      <c r="A3683" s="0" t="s">
        <v>17169</v>
      </c>
      <c r="B3683" s="10" t="n">
        <v>1350640</v>
      </c>
    </row>
    <row r="3684" customFormat="false" ht="16" hidden="false" customHeight="false" outlineLevel="0" collapsed="false">
      <c r="A3684" s="0" t="s">
        <v>17170</v>
      </c>
      <c r="B3684" s="10" t="n">
        <v>100910</v>
      </c>
    </row>
    <row r="3685" customFormat="false" ht="16" hidden="false" customHeight="false" outlineLevel="0" collapsed="false">
      <c r="A3685" s="0" t="s">
        <v>7724</v>
      </c>
      <c r="B3685" s="10" t="n">
        <v>85000000</v>
      </c>
      <c r="C3685" s="10" t="n">
        <v>150947895</v>
      </c>
    </row>
    <row r="3686" customFormat="false" ht="16" hidden="false" customHeight="false" outlineLevel="0" collapsed="false">
      <c r="A3686" s="0" t="s">
        <v>7030</v>
      </c>
      <c r="B3686" s="10" t="n">
        <v>6000000</v>
      </c>
      <c r="C3686" s="10" t="n">
        <v>11494838</v>
      </c>
    </row>
    <row r="3687" customFormat="false" ht="16" hidden="false" customHeight="false" outlineLevel="0" collapsed="false">
      <c r="A3687" s="0" t="s">
        <v>17171</v>
      </c>
      <c r="B3687" s="10" t="n">
        <v>6149</v>
      </c>
    </row>
    <row r="3688" customFormat="false" ht="16" hidden="false" customHeight="false" outlineLevel="0" collapsed="false">
      <c r="A3688" s="0" t="s">
        <v>17172</v>
      </c>
    </row>
    <row r="3689" customFormat="false" ht="16" hidden="false" customHeight="false" outlineLevel="0" collapsed="false">
      <c r="A3689" s="0" t="s">
        <v>17173</v>
      </c>
      <c r="B3689" s="10" t="n">
        <v>221390</v>
      </c>
    </row>
    <row r="3690" customFormat="false" ht="16" hidden="false" customHeight="false" outlineLevel="0" collapsed="false">
      <c r="A3690" s="0" t="s">
        <v>7752</v>
      </c>
      <c r="B3690" s="10" t="n">
        <v>170000000</v>
      </c>
      <c r="C3690" s="10" t="n">
        <v>259766572</v>
      </c>
    </row>
    <row r="3691" customFormat="false" ht="16" hidden="false" customHeight="false" outlineLevel="0" collapsed="false">
      <c r="A3691" s="0" t="s">
        <v>13478</v>
      </c>
      <c r="B3691" s="10" t="n">
        <v>4000000</v>
      </c>
      <c r="C3691" s="10" t="n">
        <v>4063</v>
      </c>
    </row>
    <row r="3692" customFormat="false" ht="16" hidden="false" customHeight="false" outlineLevel="0" collapsed="false">
      <c r="A3692" s="0" t="s">
        <v>17174</v>
      </c>
      <c r="B3692" s="10" t="n">
        <v>2299</v>
      </c>
    </row>
    <row r="3693" customFormat="false" ht="16" hidden="false" customHeight="false" outlineLevel="0" collapsed="false">
      <c r="A3693" s="0" t="s">
        <v>17175</v>
      </c>
      <c r="B3693" s="10" t="n">
        <v>485519</v>
      </c>
    </row>
    <row r="3694" customFormat="false" ht="16" hidden="false" customHeight="false" outlineLevel="0" collapsed="false">
      <c r="A3694" s="0" t="s">
        <v>17176</v>
      </c>
      <c r="B3694" s="10" t="n">
        <v>15724</v>
      </c>
    </row>
    <row r="3695" customFormat="false" ht="16" hidden="false" customHeight="false" outlineLevel="0" collapsed="false">
      <c r="A3695" s="0" t="s">
        <v>1934</v>
      </c>
      <c r="B3695" s="10" t="n">
        <v>2000000</v>
      </c>
      <c r="C3695" s="10" t="n">
        <v>6240</v>
      </c>
    </row>
    <row r="3696" customFormat="false" ht="16" hidden="false" customHeight="false" outlineLevel="0" collapsed="false">
      <c r="A3696" s="0" t="s">
        <v>17177</v>
      </c>
      <c r="B3696" s="10" t="n">
        <v>55261</v>
      </c>
    </row>
    <row r="3697" customFormat="false" ht="16" hidden="false" customHeight="false" outlineLevel="0" collapsed="false">
      <c r="A3697" s="0" t="s">
        <v>17178</v>
      </c>
    </row>
    <row r="3698" customFormat="false" ht="16" hidden="false" customHeight="false" outlineLevel="0" collapsed="false">
      <c r="A3698" s="0" t="s">
        <v>12933</v>
      </c>
      <c r="B3698" s="10" t="n">
        <v>15000000</v>
      </c>
      <c r="C3698" s="10" t="n">
        <v>5290</v>
      </c>
    </row>
    <row r="3699" customFormat="false" ht="16" hidden="false" customHeight="false" outlineLevel="0" collapsed="false">
      <c r="A3699" s="0" t="s">
        <v>17179</v>
      </c>
      <c r="B3699" s="10" t="n">
        <v>390</v>
      </c>
    </row>
    <row r="3700" customFormat="false" ht="16" hidden="false" customHeight="false" outlineLevel="0" collapsed="false">
      <c r="A3700" s="0" t="s">
        <v>17180</v>
      </c>
      <c r="B3700" s="10" t="n">
        <v>342801</v>
      </c>
    </row>
    <row r="3701" customFormat="false" ht="16" hidden="false" customHeight="false" outlineLevel="0" collapsed="false">
      <c r="A3701" s="0" t="s">
        <v>17181</v>
      </c>
      <c r="B3701" s="10" t="n">
        <v>30150</v>
      </c>
    </row>
    <row r="3702" customFormat="false" ht="16" hidden="false" customHeight="false" outlineLevel="0" collapsed="false">
      <c r="A3702" s="0" t="s">
        <v>1638</v>
      </c>
      <c r="B3702" s="10" t="n">
        <v>600000000</v>
      </c>
      <c r="C3702" s="10" t="n">
        <v>1981605</v>
      </c>
    </row>
    <row r="3703" customFormat="false" ht="16" hidden="false" customHeight="false" outlineLevel="0" collapsed="false">
      <c r="A3703" s="0" t="s">
        <v>13730</v>
      </c>
      <c r="B3703" s="10" t="n">
        <v>14000000</v>
      </c>
      <c r="C3703" s="10" t="n">
        <v>5981749</v>
      </c>
    </row>
    <row r="3704" customFormat="false" ht="16" hidden="false" customHeight="false" outlineLevel="0" collapsed="false">
      <c r="A3704" s="0" t="s">
        <v>14193</v>
      </c>
      <c r="B3704" s="10" t="n">
        <v>30000000</v>
      </c>
      <c r="C3704" s="10" t="n">
        <v>87044645</v>
      </c>
    </row>
    <row r="3705" customFormat="false" ht="16" hidden="false" customHeight="false" outlineLevel="0" collapsed="false">
      <c r="A3705" s="0" t="s">
        <v>17182</v>
      </c>
      <c r="C3705" s="0" t="s">
        <v>17183</v>
      </c>
    </row>
    <row r="3706" customFormat="false" ht="16" hidden="false" customHeight="false" outlineLevel="0" collapsed="false">
      <c r="A3706" s="0" t="s">
        <v>17184</v>
      </c>
    </row>
    <row r="3707" customFormat="false" ht="16" hidden="false" customHeight="false" outlineLevel="0" collapsed="false">
      <c r="A3707" s="0" t="s">
        <v>17185</v>
      </c>
    </row>
    <row r="3708" customFormat="false" ht="16" hidden="false" customHeight="false" outlineLevel="0" collapsed="false">
      <c r="A3708" s="0" t="s">
        <v>17186</v>
      </c>
      <c r="B3708" s="10" t="n">
        <v>1641</v>
      </c>
    </row>
    <row r="3709" customFormat="false" ht="16" hidden="false" customHeight="false" outlineLevel="0" collapsed="false">
      <c r="A3709" s="0" t="s">
        <v>12657</v>
      </c>
      <c r="B3709" s="10" t="n">
        <v>100000000</v>
      </c>
      <c r="C3709" s="10" t="n">
        <v>162805434</v>
      </c>
    </row>
    <row r="3710" customFormat="false" ht="16" hidden="false" customHeight="false" outlineLevel="0" collapsed="false">
      <c r="A3710" s="0" t="s">
        <v>13013</v>
      </c>
      <c r="B3710" s="10" t="n">
        <v>1000000</v>
      </c>
      <c r="C3710" s="10" t="n">
        <v>18474268</v>
      </c>
    </row>
    <row r="3711" customFormat="false" ht="16" hidden="false" customHeight="false" outlineLevel="0" collapsed="false">
      <c r="A3711" s="0" t="s">
        <v>17187</v>
      </c>
      <c r="C3711" s="0" t="s">
        <v>17188</v>
      </c>
    </row>
    <row r="3712" customFormat="false" ht="16" hidden="false" customHeight="false" outlineLevel="0" collapsed="false">
      <c r="A3712" s="0" t="s">
        <v>3319</v>
      </c>
      <c r="B3712" s="10" t="n">
        <v>90000000</v>
      </c>
      <c r="C3712" s="10" t="n">
        <v>68559554</v>
      </c>
    </row>
    <row r="3713" customFormat="false" ht="16" hidden="false" customHeight="false" outlineLevel="0" collapsed="false">
      <c r="A3713" s="0" t="s">
        <v>17189</v>
      </c>
    </row>
    <row r="3714" customFormat="false" ht="16" hidden="false" customHeight="false" outlineLevel="0" collapsed="false">
      <c r="A3714" s="0" t="s">
        <v>12501</v>
      </c>
      <c r="B3714" s="10" t="n">
        <v>65000000</v>
      </c>
      <c r="C3714" s="10" t="n">
        <v>42345531</v>
      </c>
    </row>
    <row r="3715" customFormat="false" ht="16" hidden="false" customHeight="false" outlineLevel="0" collapsed="false">
      <c r="A3715" s="0" t="s">
        <v>12190</v>
      </c>
      <c r="B3715" s="10" t="n">
        <v>3000000</v>
      </c>
      <c r="C3715" s="10" t="n">
        <v>200803</v>
      </c>
    </row>
    <row r="3716" customFormat="false" ht="16" hidden="false" customHeight="false" outlineLevel="0" collapsed="false">
      <c r="A3716" s="0" t="s">
        <v>17190</v>
      </c>
    </row>
    <row r="3717" customFormat="false" ht="16" hidden="false" customHeight="false" outlineLevel="0" collapsed="false">
      <c r="A3717" s="0" t="s">
        <v>17191</v>
      </c>
      <c r="B3717" s="10" t="n">
        <v>30987</v>
      </c>
    </row>
    <row r="3718" customFormat="false" ht="16" hidden="false" customHeight="false" outlineLevel="0" collapsed="false">
      <c r="A3718" s="0" t="s">
        <v>17192</v>
      </c>
    </row>
    <row r="3719" customFormat="false" ht="16" hidden="false" customHeight="false" outlineLevel="0" collapsed="false">
      <c r="A3719" s="0" t="s">
        <v>17193</v>
      </c>
      <c r="B3719" s="10" t="n">
        <v>38151</v>
      </c>
    </row>
    <row r="3720" customFormat="false" ht="16" hidden="false" customHeight="false" outlineLevel="0" collapsed="false">
      <c r="A3720" s="0" t="s">
        <v>17194</v>
      </c>
    </row>
    <row r="3721" customFormat="false" ht="16" hidden="false" customHeight="false" outlineLevel="0" collapsed="false">
      <c r="A3721" s="0" t="s">
        <v>6626</v>
      </c>
      <c r="B3721" s="10" t="n">
        <v>200000000</v>
      </c>
      <c r="C3721" s="10" t="n">
        <v>18445</v>
      </c>
    </row>
    <row r="3722" customFormat="false" ht="16" hidden="false" customHeight="false" outlineLevel="0" collapsed="false">
      <c r="A3722" s="0" t="s">
        <v>17195</v>
      </c>
      <c r="B3722" s="10" t="n">
        <v>40000000</v>
      </c>
    </row>
    <row r="3723" customFormat="false" ht="16" hidden="false" customHeight="false" outlineLevel="0" collapsed="false">
      <c r="A3723" s="0" t="s">
        <v>13304</v>
      </c>
      <c r="B3723" s="10" t="n">
        <v>2500000</v>
      </c>
      <c r="C3723" s="10" t="n">
        <v>9326</v>
      </c>
    </row>
    <row r="3724" customFormat="false" ht="16" hidden="false" customHeight="false" outlineLevel="0" collapsed="false">
      <c r="A3724" s="0" t="s">
        <v>17196</v>
      </c>
      <c r="B3724" s="10" t="n">
        <v>5981</v>
      </c>
    </row>
    <row r="3725" customFormat="false" ht="16" hidden="false" customHeight="false" outlineLevel="0" collapsed="false">
      <c r="A3725" s="0" t="s">
        <v>17197</v>
      </c>
    </row>
    <row r="3726" customFormat="false" ht="16" hidden="false" customHeight="false" outlineLevel="0" collapsed="false">
      <c r="A3726" s="0" t="s">
        <v>17198</v>
      </c>
      <c r="C3726" s="0" t="s">
        <v>17199</v>
      </c>
    </row>
    <row r="3727" customFormat="false" ht="16" hidden="false" customHeight="false" outlineLevel="0" collapsed="false">
      <c r="A3727" s="0" t="s">
        <v>17200</v>
      </c>
      <c r="B3727" s="10" t="n">
        <v>15002</v>
      </c>
    </row>
    <row r="3728" customFormat="false" ht="16" hidden="false" customHeight="false" outlineLevel="0" collapsed="false">
      <c r="A3728" s="0" t="s">
        <v>14231</v>
      </c>
      <c r="B3728" s="10" t="n">
        <v>27500000</v>
      </c>
      <c r="C3728" s="10" t="n">
        <v>35537564</v>
      </c>
    </row>
    <row r="3729" customFormat="false" ht="16" hidden="false" customHeight="false" outlineLevel="0" collapsed="false">
      <c r="A3729" s="0" t="s">
        <v>17201</v>
      </c>
      <c r="B3729" s="10" t="n">
        <v>650000</v>
      </c>
    </row>
    <row r="3730" customFormat="false" ht="16" hidden="false" customHeight="false" outlineLevel="0" collapsed="false">
      <c r="A3730" s="0" t="s">
        <v>17202</v>
      </c>
      <c r="B3730" s="10" t="n">
        <v>562218</v>
      </c>
    </row>
    <row r="3731" customFormat="false" ht="16" hidden="false" customHeight="false" outlineLevel="0" collapsed="false">
      <c r="A3731" s="0" t="s">
        <v>8811</v>
      </c>
      <c r="B3731" s="10" t="n">
        <v>110000000</v>
      </c>
      <c r="C3731" s="10" t="n">
        <v>61284947</v>
      </c>
    </row>
    <row r="3732" customFormat="false" ht="16" hidden="false" customHeight="false" outlineLevel="0" collapsed="false">
      <c r="A3732" s="0" t="s">
        <v>17203</v>
      </c>
      <c r="B3732" s="10" t="n">
        <v>11141</v>
      </c>
    </row>
    <row r="3733" customFormat="false" ht="16" hidden="false" customHeight="false" outlineLevel="0" collapsed="false">
      <c r="A3733" s="0" t="s">
        <v>12554</v>
      </c>
      <c r="B3733" s="10" t="n">
        <v>750000</v>
      </c>
      <c r="C3733" s="10" t="n">
        <v>4010957</v>
      </c>
    </row>
    <row r="3734" customFormat="false" ht="16" hidden="false" customHeight="false" outlineLevel="0" collapsed="false">
      <c r="A3734" s="0" t="s">
        <v>17204</v>
      </c>
      <c r="B3734" s="10" t="n">
        <v>750000</v>
      </c>
    </row>
    <row r="3735" customFormat="false" ht="16" hidden="false" customHeight="false" outlineLevel="0" collapsed="false">
      <c r="A3735" s="0" t="s">
        <v>17205</v>
      </c>
      <c r="B3735" s="10" t="n">
        <v>267473</v>
      </c>
    </row>
    <row r="3736" customFormat="false" ht="16" hidden="false" customHeight="false" outlineLevel="0" collapsed="false">
      <c r="A3736" s="0" t="s">
        <v>17206</v>
      </c>
      <c r="B3736" s="10" t="n">
        <v>44500</v>
      </c>
    </row>
    <row r="3737" customFormat="false" ht="16" hidden="false" customHeight="false" outlineLevel="0" collapsed="false">
      <c r="A3737" s="0" t="s">
        <v>1688</v>
      </c>
      <c r="B3737" s="10" t="n">
        <v>500000</v>
      </c>
      <c r="C3737" s="10" t="n">
        <v>1332</v>
      </c>
    </row>
    <row r="3738" customFormat="false" ht="16" hidden="false" customHeight="false" outlineLevel="0" collapsed="false">
      <c r="A3738" s="0" t="s">
        <v>17207</v>
      </c>
    </row>
    <row r="3739" customFormat="false" ht="16" hidden="false" customHeight="false" outlineLevel="0" collapsed="false">
      <c r="A3739" s="0" t="s">
        <v>17208</v>
      </c>
      <c r="C3739" s="0" t="s">
        <v>17209</v>
      </c>
    </row>
    <row r="3740" customFormat="false" ht="16" hidden="false" customHeight="false" outlineLevel="0" collapsed="false">
      <c r="A3740" s="0" t="s">
        <v>17210</v>
      </c>
    </row>
    <row r="3741" customFormat="false" ht="16" hidden="false" customHeight="false" outlineLevel="0" collapsed="false">
      <c r="A3741" s="0" t="s">
        <v>12609</v>
      </c>
      <c r="B3741" s="10" t="n">
        <v>1000000</v>
      </c>
      <c r="C3741" s="10" t="n">
        <v>6002451</v>
      </c>
    </row>
    <row r="3742" customFormat="false" ht="16" hidden="false" customHeight="false" outlineLevel="0" collapsed="false">
      <c r="A3742" s="0" t="s">
        <v>17211</v>
      </c>
    </row>
    <row r="3743" customFormat="false" ht="16" hidden="false" customHeight="false" outlineLevel="0" collapsed="false">
      <c r="A3743" s="0" t="s">
        <v>17212</v>
      </c>
      <c r="B3743" s="10" t="n">
        <v>2000</v>
      </c>
    </row>
    <row r="3744" customFormat="false" ht="16" hidden="false" customHeight="false" outlineLevel="0" collapsed="false">
      <c r="A3744" s="0" t="s">
        <v>12301</v>
      </c>
      <c r="B3744" s="10" t="n">
        <v>12000000</v>
      </c>
      <c r="C3744" s="10" t="n">
        <v>1744</v>
      </c>
    </row>
    <row r="3745" customFormat="false" ht="16" hidden="false" customHeight="false" outlineLevel="0" collapsed="false">
      <c r="A3745" s="0" t="s">
        <v>17213</v>
      </c>
      <c r="B3745" s="10" t="n">
        <v>105000000</v>
      </c>
    </row>
    <row r="3746" customFormat="false" ht="16" hidden="false" customHeight="false" outlineLevel="0" collapsed="false">
      <c r="A3746" s="0" t="s">
        <v>17214</v>
      </c>
      <c r="B3746" s="10" t="n">
        <v>100000000</v>
      </c>
    </row>
    <row r="3747" customFormat="false" ht="16" hidden="false" customHeight="false" outlineLevel="0" collapsed="false">
      <c r="A3747" s="0" t="s">
        <v>12838</v>
      </c>
      <c r="B3747" s="10" t="n">
        <v>427000</v>
      </c>
      <c r="C3747" s="10" t="n">
        <v>2833383</v>
      </c>
    </row>
    <row r="3748" customFormat="false" ht="16" hidden="false" customHeight="false" outlineLevel="0" collapsed="false">
      <c r="A3748" s="0" t="s">
        <v>17215</v>
      </c>
    </row>
    <row r="3749" customFormat="false" ht="16" hidden="false" customHeight="false" outlineLevel="0" collapsed="false">
      <c r="A3749" s="0" t="s">
        <v>17216</v>
      </c>
    </row>
    <row r="3750" customFormat="false" ht="16" hidden="false" customHeight="false" outlineLevel="0" collapsed="false">
      <c r="A3750" s="0" t="s">
        <v>1025</v>
      </c>
      <c r="B3750" s="10" t="n">
        <v>750000</v>
      </c>
      <c r="C3750" s="10" t="n">
        <v>3750000</v>
      </c>
    </row>
    <row r="3751" customFormat="false" ht="16" hidden="false" customHeight="false" outlineLevel="0" collapsed="false">
      <c r="A3751" s="0" t="s">
        <v>17217</v>
      </c>
      <c r="B3751" s="10" t="n">
        <v>206000</v>
      </c>
    </row>
    <row r="3752" customFormat="false" ht="16" hidden="false" customHeight="false" outlineLevel="0" collapsed="false">
      <c r="A3752" s="0" t="s">
        <v>7810</v>
      </c>
      <c r="B3752" s="10" t="n">
        <v>200000000</v>
      </c>
      <c r="C3752" s="10" t="n">
        <v>202853933</v>
      </c>
    </row>
    <row r="3753" customFormat="false" ht="16" hidden="false" customHeight="false" outlineLevel="0" collapsed="false">
      <c r="A3753" s="0" t="s">
        <v>13600</v>
      </c>
      <c r="B3753" s="10" t="n">
        <v>50000000</v>
      </c>
      <c r="C3753" s="10" t="n">
        <v>47119388</v>
      </c>
    </row>
    <row r="3754" customFormat="false" ht="16" hidden="false" customHeight="false" outlineLevel="0" collapsed="false">
      <c r="A3754" s="0" t="s">
        <v>17218</v>
      </c>
      <c r="B3754" s="10" t="n">
        <v>317190</v>
      </c>
    </row>
    <row r="3755" customFormat="false" ht="16" hidden="false" customHeight="false" outlineLevel="0" collapsed="false">
      <c r="A3755" s="0" t="s">
        <v>17219</v>
      </c>
      <c r="B3755" s="10" t="n">
        <v>325000</v>
      </c>
    </row>
    <row r="3756" customFormat="false" ht="16" hidden="false" customHeight="false" outlineLevel="0" collapsed="false">
      <c r="A3756" s="0" t="s">
        <v>882</v>
      </c>
      <c r="B3756" s="10" t="n">
        <v>1300000</v>
      </c>
      <c r="C3756" s="10" t="n">
        <v>47991</v>
      </c>
    </row>
    <row r="3757" customFormat="false" ht="16" hidden="false" customHeight="false" outlineLevel="0" collapsed="false">
      <c r="A3757" s="0" t="s">
        <v>6619</v>
      </c>
      <c r="B3757" s="10" t="n">
        <v>2500000</v>
      </c>
      <c r="C3757" s="10" t="n">
        <v>31478</v>
      </c>
    </row>
    <row r="3758" customFormat="false" ht="16" hidden="false" customHeight="false" outlineLevel="0" collapsed="false">
      <c r="A3758" s="0" t="s">
        <v>17220</v>
      </c>
    </row>
    <row r="3759" customFormat="false" ht="16" hidden="false" customHeight="false" outlineLevel="0" collapsed="false">
      <c r="A3759" s="0" t="s">
        <v>850</v>
      </c>
      <c r="B3759" s="10" t="n">
        <v>1500000</v>
      </c>
      <c r="C3759" s="10" t="n">
        <v>5985</v>
      </c>
    </row>
    <row r="3760" customFormat="false" ht="16" hidden="false" customHeight="false" outlineLevel="0" collapsed="false">
      <c r="A3760" s="0" t="s">
        <v>6996</v>
      </c>
      <c r="B3760" s="10" t="n">
        <v>17000000</v>
      </c>
      <c r="C3760" s="10" t="n">
        <v>24397469</v>
      </c>
    </row>
    <row r="3761" customFormat="false" ht="16" hidden="false" customHeight="false" outlineLevel="0" collapsed="false">
      <c r="A3761" s="0" t="s">
        <v>17221</v>
      </c>
    </row>
    <row r="3762" customFormat="false" ht="16" hidden="false" customHeight="false" outlineLevel="0" collapsed="false">
      <c r="A3762" s="0" t="s">
        <v>7824</v>
      </c>
      <c r="B3762" s="10" t="n">
        <v>200000000</v>
      </c>
      <c r="C3762" s="10" t="n">
        <v>233921534</v>
      </c>
    </row>
    <row r="3763" customFormat="false" ht="16" hidden="false" customHeight="false" outlineLevel="0" collapsed="false">
      <c r="A3763" s="0" t="s">
        <v>17222</v>
      </c>
    </row>
    <row r="3764" customFormat="false" ht="16" hidden="false" customHeight="false" outlineLevel="0" collapsed="false">
      <c r="A3764" s="0" t="s">
        <v>8610</v>
      </c>
      <c r="B3764" s="10" t="n">
        <v>4000000</v>
      </c>
      <c r="C3764" s="10" t="n">
        <v>10732841</v>
      </c>
    </row>
    <row r="3765" customFormat="false" ht="16" hidden="false" customHeight="false" outlineLevel="0" collapsed="false">
      <c r="A3765" s="0" t="s">
        <v>14599</v>
      </c>
      <c r="B3765" s="10" t="n">
        <v>9000000</v>
      </c>
      <c r="C3765" s="10" t="n">
        <v>14260193</v>
      </c>
    </row>
    <row r="3766" customFormat="false" ht="16" hidden="false" customHeight="false" outlineLevel="0" collapsed="false">
      <c r="A3766" s="0" t="s">
        <v>17223</v>
      </c>
    </row>
    <row r="3767" customFormat="false" ht="16" hidden="false" customHeight="false" outlineLevel="0" collapsed="false">
      <c r="A3767" s="0" t="s">
        <v>17224</v>
      </c>
      <c r="B3767" s="10" t="n">
        <v>2000000</v>
      </c>
    </row>
    <row r="3768" customFormat="false" ht="16" hidden="false" customHeight="false" outlineLevel="0" collapsed="false">
      <c r="A3768" s="0" t="s">
        <v>8205</v>
      </c>
      <c r="B3768" s="10" t="n">
        <v>8500000</v>
      </c>
      <c r="C3768" s="10" t="n">
        <v>187112</v>
      </c>
    </row>
    <row r="3769" customFormat="false" ht="16" hidden="false" customHeight="false" outlineLevel="0" collapsed="false">
      <c r="A3769" s="0" t="s">
        <v>17225</v>
      </c>
      <c r="B3769" s="10" t="n">
        <v>222284</v>
      </c>
    </row>
    <row r="3770" customFormat="false" ht="16" hidden="false" customHeight="false" outlineLevel="0" collapsed="false">
      <c r="A3770" s="0" t="s">
        <v>17226</v>
      </c>
    </row>
    <row r="3771" customFormat="false" ht="16" hidden="false" customHeight="false" outlineLevel="0" collapsed="false">
      <c r="A3771" s="0" t="s">
        <v>17227</v>
      </c>
    </row>
    <row r="3772" customFormat="false" ht="16" hidden="false" customHeight="false" outlineLevel="0" collapsed="false">
      <c r="A3772" s="0" t="s">
        <v>17228</v>
      </c>
      <c r="B3772" s="10" t="n">
        <v>1469</v>
      </c>
    </row>
    <row r="3773" customFormat="false" ht="16" hidden="false" customHeight="false" outlineLevel="0" collapsed="false">
      <c r="A3773" s="0" t="s">
        <v>17229</v>
      </c>
      <c r="B3773" s="10" t="n">
        <v>35025791</v>
      </c>
    </row>
    <row r="3774" customFormat="false" ht="16" hidden="false" customHeight="false" outlineLevel="0" collapsed="false">
      <c r="A3774" s="0" t="s">
        <v>17230</v>
      </c>
      <c r="B3774" s="10" t="n">
        <v>32853</v>
      </c>
    </row>
    <row r="3775" customFormat="false" ht="16" hidden="false" customHeight="false" outlineLevel="0" collapsed="false">
      <c r="A3775" s="0" t="s">
        <v>7514</v>
      </c>
      <c r="B3775" s="10" t="n">
        <v>1500000</v>
      </c>
      <c r="C3775" s="10" t="n">
        <v>1842</v>
      </c>
    </row>
    <row r="3776" customFormat="false" ht="16" hidden="false" customHeight="false" outlineLevel="0" collapsed="false">
      <c r="A3776" s="0" t="s">
        <v>17231</v>
      </c>
      <c r="B3776" s="10" t="n">
        <v>44689</v>
      </c>
    </row>
    <row r="3777" customFormat="false" ht="16" hidden="false" customHeight="false" outlineLevel="0" collapsed="false">
      <c r="A3777" s="0" t="s">
        <v>17232</v>
      </c>
    </row>
    <row r="3778" customFormat="false" ht="16" hidden="false" customHeight="false" outlineLevel="0" collapsed="false">
      <c r="A3778" s="0" t="s">
        <v>17233</v>
      </c>
      <c r="B3778" s="10" t="n">
        <v>7665</v>
      </c>
    </row>
    <row r="3779" customFormat="false" ht="16" hidden="false" customHeight="false" outlineLevel="0" collapsed="false">
      <c r="A3779" s="0" t="s">
        <v>17234</v>
      </c>
    </row>
    <row r="3780" customFormat="false" ht="16" hidden="false" customHeight="false" outlineLevel="0" collapsed="false">
      <c r="A3780" s="0" t="s">
        <v>17235</v>
      </c>
    </row>
    <row r="3781" customFormat="false" ht="16" hidden="false" customHeight="false" outlineLevel="0" collapsed="false">
      <c r="A3781" s="0" t="s">
        <v>17236</v>
      </c>
      <c r="B3781" s="10" t="n">
        <v>350000000</v>
      </c>
    </row>
    <row r="3782" customFormat="false" ht="16" hidden="false" customHeight="false" outlineLevel="0" collapsed="false">
      <c r="A3782" s="0" t="s">
        <v>17237</v>
      </c>
      <c r="B3782" s="10" t="n">
        <v>153369</v>
      </c>
    </row>
    <row r="3783" customFormat="false" ht="16" hidden="false" customHeight="false" outlineLevel="0" collapsed="false">
      <c r="A3783" s="0" t="s">
        <v>17238</v>
      </c>
      <c r="B3783" s="10" t="n">
        <v>850000000</v>
      </c>
    </row>
    <row r="3784" customFormat="false" ht="16" hidden="false" customHeight="false" outlineLevel="0" collapsed="false">
      <c r="A3784" s="0" t="s">
        <v>17239</v>
      </c>
      <c r="B3784" s="10" t="n">
        <v>496868</v>
      </c>
    </row>
    <row r="3785" customFormat="false" ht="16" hidden="false" customHeight="false" outlineLevel="0" collapsed="false">
      <c r="A3785" s="0" t="s">
        <v>17240</v>
      </c>
      <c r="B3785" s="10" t="n">
        <v>60213</v>
      </c>
    </row>
    <row r="3786" customFormat="false" ht="16" hidden="false" customHeight="false" outlineLevel="0" collapsed="false">
      <c r="A3786" s="0" t="s">
        <v>17241</v>
      </c>
      <c r="B3786" s="10" t="n">
        <v>119782</v>
      </c>
    </row>
    <row r="3787" customFormat="false" ht="16" hidden="false" customHeight="false" outlineLevel="0" collapsed="false">
      <c r="A3787" s="0" t="s">
        <v>17242</v>
      </c>
      <c r="C3787" s="0" t="s">
        <v>15540</v>
      </c>
    </row>
    <row r="3788" customFormat="false" ht="16" hidden="false" customHeight="false" outlineLevel="0" collapsed="false">
      <c r="A3788" s="0" t="s">
        <v>14157</v>
      </c>
      <c r="B3788" s="10" t="n">
        <v>20000000</v>
      </c>
      <c r="C3788" s="10" t="n">
        <v>45055776</v>
      </c>
    </row>
    <row r="3789" customFormat="false" ht="16" hidden="false" customHeight="false" outlineLevel="0" collapsed="false">
      <c r="A3789" s="0" t="s">
        <v>12275</v>
      </c>
      <c r="B3789" s="10" t="n">
        <v>1100000</v>
      </c>
      <c r="C3789" s="10" t="n">
        <v>4105123</v>
      </c>
    </row>
    <row r="3790" customFormat="false" ht="16" hidden="false" customHeight="false" outlineLevel="0" collapsed="false">
      <c r="A3790" s="0" t="s">
        <v>17243</v>
      </c>
    </row>
    <row r="3791" customFormat="false" ht="16" hidden="false" customHeight="false" outlineLevel="0" collapsed="false">
      <c r="A3791" s="0" t="s">
        <v>17244</v>
      </c>
      <c r="B3791" s="10" t="n">
        <v>45209</v>
      </c>
    </row>
    <row r="3792" customFormat="false" ht="16" hidden="false" customHeight="false" outlineLevel="0" collapsed="false">
      <c r="A3792" s="0" t="s">
        <v>17245</v>
      </c>
    </row>
    <row r="3793" customFormat="false" ht="16" hidden="false" customHeight="false" outlineLevel="0" collapsed="false">
      <c r="A3793" s="0" t="s">
        <v>17246</v>
      </c>
      <c r="B3793" s="10" t="n">
        <v>50000000</v>
      </c>
    </row>
    <row r="3794" customFormat="false" ht="16" hidden="false" customHeight="false" outlineLevel="0" collapsed="false">
      <c r="A3794" s="0" t="s">
        <v>12709</v>
      </c>
      <c r="B3794" s="10" t="n">
        <v>35000000</v>
      </c>
      <c r="C3794" s="10" t="n">
        <v>17609982</v>
      </c>
    </row>
    <row r="3795" customFormat="false" ht="16" hidden="false" customHeight="false" outlineLevel="0" collapsed="false">
      <c r="A3795" s="0" t="s">
        <v>17247</v>
      </c>
    </row>
    <row r="3796" customFormat="false" ht="16" hidden="false" customHeight="false" outlineLevel="0" collapsed="false">
      <c r="A3796" s="0" t="s">
        <v>7342</v>
      </c>
      <c r="B3796" s="10" t="n">
        <v>160000000</v>
      </c>
      <c r="C3796" s="10" t="n">
        <v>238679850</v>
      </c>
    </row>
    <row r="3797" customFormat="false" ht="16" hidden="false" customHeight="false" outlineLevel="0" collapsed="false">
      <c r="A3797" s="0" t="s">
        <v>17248</v>
      </c>
    </row>
    <row r="3798" customFormat="false" ht="16" hidden="false" customHeight="false" outlineLevel="0" collapsed="false">
      <c r="A3798" s="0" t="s">
        <v>17249</v>
      </c>
      <c r="B3798" s="10" t="n">
        <v>850000</v>
      </c>
    </row>
    <row r="3799" customFormat="false" ht="16" hidden="false" customHeight="false" outlineLevel="0" collapsed="false">
      <c r="A3799" s="0" t="s">
        <v>17250</v>
      </c>
      <c r="B3799" s="10" t="n">
        <v>15151</v>
      </c>
    </row>
    <row r="3800" customFormat="false" ht="16" hidden="false" customHeight="false" outlineLevel="0" collapsed="false">
      <c r="A3800" s="0" t="s">
        <v>17251</v>
      </c>
      <c r="B3800" s="10" t="n">
        <v>34188</v>
      </c>
    </row>
    <row r="3801" customFormat="false" ht="16" hidden="false" customHeight="false" outlineLevel="0" collapsed="false">
      <c r="A3801" s="0" t="s">
        <v>6905</v>
      </c>
      <c r="B3801" s="10" t="n">
        <v>1000000</v>
      </c>
      <c r="C3801" s="10" t="n">
        <v>96734</v>
      </c>
    </row>
    <row r="3802" customFormat="false" ht="16" hidden="false" customHeight="false" outlineLevel="0" collapsed="false">
      <c r="A3802" s="0" t="s">
        <v>12585</v>
      </c>
      <c r="B3802" s="10" t="n">
        <v>31000000</v>
      </c>
      <c r="C3802" s="10" t="n">
        <v>93772375</v>
      </c>
    </row>
    <row r="3803" customFormat="false" ht="16" hidden="false" customHeight="false" outlineLevel="0" collapsed="false">
      <c r="A3803" s="0" t="s">
        <v>14024</v>
      </c>
      <c r="B3803" s="10" t="n">
        <v>3000000</v>
      </c>
      <c r="C3803" s="10" t="n">
        <v>138634</v>
      </c>
    </row>
    <row r="3804" customFormat="false" ht="16" hidden="false" customHeight="false" outlineLevel="0" collapsed="false">
      <c r="A3804" s="0" t="s">
        <v>17252</v>
      </c>
    </row>
    <row r="3805" customFormat="false" ht="16" hidden="false" customHeight="false" outlineLevel="0" collapsed="false">
      <c r="A3805" s="0" t="s">
        <v>17253</v>
      </c>
    </row>
    <row r="3806" customFormat="false" ht="16" hidden="false" customHeight="false" outlineLevel="0" collapsed="false">
      <c r="A3806" s="0" t="s">
        <v>12771</v>
      </c>
      <c r="B3806" s="10" t="n">
        <v>13000000</v>
      </c>
      <c r="C3806" s="10" t="n">
        <v>51872378</v>
      </c>
    </row>
    <row r="3807" customFormat="false" ht="16" hidden="false" customHeight="false" outlineLevel="0" collapsed="false">
      <c r="A3807" s="0" t="s">
        <v>3546</v>
      </c>
      <c r="B3807" s="10" t="n">
        <v>132000000</v>
      </c>
      <c r="C3807" s="10" t="n">
        <v>83348920</v>
      </c>
    </row>
    <row r="3808" customFormat="false" ht="16" hidden="false" customHeight="false" outlineLevel="0" collapsed="false">
      <c r="A3808" s="0" t="s">
        <v>17254</v>
      </c>
      <c r="B3808" s="10" t="n">
        <v>10000000</v>
      </c>
    </row>
    <row r="3809" customFormat="false" ht="16" hidden="false" customHeight="false" outlineLevel="0" collapsed="false">
      <c r="A3809" s="0" t="s">
        <v>17255</v>
      </c>
      <c r="B3809" s="10" t="n">
        <v>122029</v>
      </c>
    </row>
    <row r="3810" customFormat="false" ht="16" hidden="false" customHeight="false" outlineLevel="0" collapsed="false">
      <c r="A3810" s="0" t="s">
        <v>17256</v>
      </c>
      <c r="B3810" s="10" t="n">
        <v>10000000</v>
      </c>
    </row>
    <row r="3811" customFormat="false" ht="16" hidden="false" customHeight="false" outlineLevel="0" collapsed="false">
      <c r="A3811" s="0" t="s">
        <v>12409</v>
      </c>
      <c r="B3811" s="10" t="n">
        <v>7000000</v>
      </c>
      <c r="C3811" s="10" t="n">
        <v>113721571</v>
      </c>
    </row>
    <row r="3812" customFormat="false" ht="16" hidden="false" customHeight="false" outlineLevel="0" collapsed="false">
      <c r="A3812" s="0" t="s">
        <v>17257</v>
      </c>
    </row>
    <row r="3813" customFormat="false" ht="16" hidden="false" customHeight="false" outlineLevel="0" collapsed="false">
      <c r="A3813" s="0" t="s">
        <v>1632</v>
      </c>
      <c r="B3813" s="10" t="n">
        <v>200000</v>
      </c>
      <c r="C3813" s="10" t="n">
        <v>15368</v>
      </c>
    </row>
    <row r="3814" customFormat="false" ht="16" hidden="false" customHeight="false" outlineLevel="0" collapsed="false">
      <c r="A3814" s="0" t="s">
        <v>17258</v>
      </c>
      <c r="B3814" s="10" t="n">
        <v>127954</v>
      </c>
    </row>
    <row r="3815" customFormat="false" ht="16" hidden="false" customHeight="false" outlineLevel="0" collapsed="false">
      <c r="A3815" s="0" t="s">
        <v>17259</v>
      </c>
    </row>
    <row r="3816" customFormat="false" ht="16" hidden="false" customHeight="false" outlineLevel="0" collapsed="false">
      <c r="A3816" s="0" t="s">
        <v>17260</v>
      </c>
    </row>
    <row r="3817" customFormat="false" ht="16" hidden="false" customHeight="false" outlineLevel="0" collapsed="false">
      <c r="A3817" s="0" t="s">
        <v>17261</v>
      </c>
    </row>
    <row r="3818" customFormat="false" ht="16" hidden="false" customHeight="false" outlineLevel="0" collapsed="false">
      <c r="A3818" s="0" t="s">
        <v>17262</v>
      </c>
      <c r="B3818" s="10" t="n">
        <v>2000000</v>
      </c>
    </row>
    <row r="3819" customFormat="false" ht="16" hidden="false" customHeight="false" outlineLevel="0" collapsed="false">
      <c r="A3819" s="0" t="s">
        <v>12484</v>
      </c>
      <c r="B3819" s="10" t="n">
        <v>3000000</v>
      </c>
      <c r="C3819" s="10" t="n">
        <v>447954</v>
      </c>
    </row>
    <row r="3820" customFormat="false" ht="16" hidden="false" customHeight="false" outlineLevel="0" collapsed="false">
      <c r="A3820" s="0" t="s">
        <v>17263</v>
      </c>
      <c r="B3820" s="10" t="n">
        <v>30000000</v>
      </c>
    </row>
    <row r="3821" customFormat="false" ht="16" hidden="false" customHeight="false" outlineLevel="0" collapsed="false">
      <c r="A3821" s="0" t="s">
        <v>7683</v>
      </c>
      <c r="B3821" s="10" t="n">
        <v>80000000</v>
      </c>
      <c r="C3821" s="10" t="n">
        <v>23219748</v>
      </c>
    </row>
    <row r="3822" customFormat="false" ht="16" hidden="false" customHeight="false" outlineLevel="0" collapsed="false">
      <c r="A3822" s="0" t="s">
        <v>17264</v>
      </c>
      <c r="C3822" s="0" t="s">
        <v>17265</v>
      </c>
    </row>
    <row r="3823" customFormat="false" ht="16" hidden="false" customHeight="false" outlineLevel="0" collapsed="false">
      <c r="A3823" s="0" t="s">
        <v>17266</v>
      </c>
      <c r="B3823" s="10" t="n">
        <v>11819</v>
      </c>
    </row>
    <row r="3824" customFormat="false" ht="16" hidden="false" customHeight="false" outlineLevel="0" collapsed="false">
      <c r="A3824" s="0" t="s">
        <v>3023</v>
      </c>
      <c r="B3824" s="10" t="n">
        <v>9000000</v>
      </c>
      <c r="C3824" s="10" t="n">
        <v>11860839</v>
      </c>
    </row>
    <row r="3825" customFormat="false" ht="16" hidden="false" customHeight="false" outlineLevel="0" collapsed="false">
      <c r="A3825" s="0" t="s">
        <v>17267</v>
      </c>
      <c r="B3825" s="10" t="n">
        <v>38399</v>
      </c>
    </row>
    <row r="3826" customFormat="false" ht="16" hidden="false" customHeight="false" outlineLevel="0" collapsed="false">
      <c r="A3826" s="0" t="s">
        <v>12760</v>
      </c>
      <c r="B3826" s="10" t="n">
        <v>18000000</v>
      </c>
      <c r="C3826" s="10" t="n">
        <v>489984</v>
      </c>
    </row>
    <row r="3827" customFormat="false" ht="16" hidden="false" customHeight="false" outlineLevel="0" collapsed="false">
      <c r="A3827" s="0" t="s">
        <v>17268</v>
      </c>
    </row>
    <row r="3828" customFormat="false" ht="16" hidden="false" customHeight="false" outlineLevel="0" collapsed="false">
      <c r="A3828" s="0" t="s">
        <v>17269</v>
      </c>
      <c r="B3828" s="10" t="n">
        <v>17580</v>
      </c>
    </row>
    <row r="3829" customFormat="false" ht="16" hidden="false" customHeight="false" outlineLevel="0" collapsed="false">
      <c r="A3829" s="0" t="s">
        <v>12530</v>
      </c>
      <c r="B3829" s="10" t="n">
        <v>3000000</v>
      </c>
      <c r="C3829" s="10" t="n">
        <v>48086903</v>
      </c>
    </row>
    <row r="3830" customFormat="false" ht="16" hidden="false" customHeight="false" outlineLevel="0" collapsed="false">
      <c r="A3830" s="0" t="s">
        <v>17270</v>
      </c>
      <c r="B3830" s="10" t="n">
        <v>304357</v>
      </c>
    </row>
    <row r="3831" customFormat="false" ht="16" hidden="false" customHeight="false" outlineLevel="0" collapsed="false">
      <c r="A3831" s="0" t="s">
        <v>17271</v>
      </c>
      <c r="C3831" s="0" t="s">
        <v>17272</v>
      </c>
    </row>
    <row r="3832" customFormat="false" ht="16" hidden="false" customHeight="false" outlineLevel="0" collapsed="false">
      <c r="A3832" s="0" t="s">
        <v>12800</v>
      </c>
      <c r="B3832" s="10" t="n">
        <v>20000000</v>
      </c>
      <c r="C3832" s="10" t="n">
        <v>2319187</v>
      </c>
    </row>
    <row r="3833" customFormat="false" ht="16" hidden="false" customHeight="false" outlineLevel="0" collapsed="false">
      <c r="A3833" s="0" t="s">
        <v>13472</v>
      </c>
      <c r="B3833" s="10" t="n">
        <v>17000000</v>
      </c>
      <c r="C3833" s="10" t="n">
        <v>82390774</v>
      </c>
    </row>
    <row r="3834" customFormat="false" ht="16" hidden="false" customHeight="false" outlineLevel="0" collapsed="false">
      <c r="A3834" s="0" t="s">
        <v>17273</v>
      </c>
      <c r="B3834" s="10" t="n">
        <v>23278</v>
      </c>
    </row>
    <row r="3835" customFormat="false" ht="16" hidden="false" customHeight="false" outlineLevel="0" collapsed="false">
      <c r="A3835" s="0" t="s">
        <v>17274</v>
      </c>
    </row>
    <row r="3836" customFormat="false" ht="16" hidden="false" customHeight="false" outlineLevel="0" collapsed="false">
      <c r="A3836" s="0" t="s">
        <v>17275</v>
      </c>
    </row>
    <row r="3837" customFormat="false" ht="16" hidden="false" customHeight="false" outlineLevel="0" collapsed="false">
      <c r="A3837" s="0" t="s">
        <v>17276</v>
      </c>
      <c r="B3837" s="10" t="n">
        <v>12000000</v>
      </c>
      <c r="C3837" s="10" t="n">
        <v>0</v>
      </c>
    </row>
    <row r="3838" customFormat="false" ht="16" hidden="false" customHeight="false" outlineLevel="0" collapsed="false">
      <c r="A3838" s="0" t="s">
        <v>17277</v>
      </c>
      <c r="B3838" s="10" t="n">
        <v>2317</v>
      </c>
    </row>
    <row r="3839" customFormat="false" ht="16" hidden="false" customHeight="false" outlineLevel="0" collapsed="false">
      <c r="A3839" s="0" t="s">
        <v>17278</v>
      </c>
      <c r="B3839" s="10" t="n">
        <v>30000000</v>
      </c>
    </row>
    <row r="3840" customFormat="false" ht="16" hidden="false" customHeight="false" outlineLevel="0" collapsed="false">
      <c r="A3840" s="0" t="s">
        <v>17279</v>
      </c>
      <c r="B3840" s="10" t="n">
        <v>1000000</v>
      </c>
    </row>
    <row r="3841" customFormat="false" ht="16" hidden="false" customHeight="false" outlineLevel="0" collapsed="false">
      <c r="A3841" s="0" t="s">
        <v>17280</v>
      </c>
    </row>
    <row r="3842" customFormat="false" ht="16" hidden="false" customHeight="false" outlineLevel="0" collapsed="false">
      <c r="A3842" s="0" t="s">
        <v>17281</v>
      </c>
    </row>
    <row r="3843" customFormat="false" ht="16" hidden="false" customHeight="false" outlineLevel="0" collapsed="false">
      <c r="A3843" s="0" t="s">
        <v>3437</v>
      </c>
      <c r="B3843" s="10" t="n">
        <v>12000000</v>
      </c>
      <c r="C3843" s="10" t="n">
        <v>91443253</v>
      </c>
    </row>
    <row r="3844" customFormat="false" ht="16" hidden="false" customHeight="false" outlineLevel="0" collapsed="false">
      <c r="A3844" s="0" t="s">
        <v>17282</v>
      </c>
    </row>
    <row r="3845" customFormat="false" ht="16" hidden="false" customHeight="false" outlineLevel="0" collapsed="false">
      <c r="A3845" s="0" t="s">
        <v>17283</v>
      </c>
      <c r="B3845" s="10" t="n">
        <v>5651</v>
      </c>
    </row>
    <row r="3846" customFormat="false" ht="16" hidden="false" customHeight="false" outlineLevel="0" collapsed="false">
      <c r="A3846" s="0" t="s">
        <v>17284</v>
      </c>
    </row>
    <row r="3847" customFormat="false" ht="16" hidden="false" customHeight="false" outlineLevel="0" collapsed="false">
      <c r="A3847" s="0" t="s">
        <v>17285</v>
      </c>
    </row>
    <row r="3848" customFormat="false" ht="16" hidden="false" customHeight="false" outlineLevel="0" collapsed="false">
      <c r="A3848" s="0" t="s">
        <v>17286</v>
      </c>
    </row>
    <row r="3849" customFormat="false" ht="16" hidden="false" customHeight="false" outlineLevel="0" collapsed="false">
      <c r="A3849" s="0" t="s">
        <v>17287</v>
      </c>
    </row>
    <row r="3850" customFormat="false" ht="16" hidden="false" customHeight="false" outlineLevel="0" collapsed="false">
      <c r="A3850" s="0" t="s">
        <v>17288</v>
      </c>
      <c r="B3850" s="10" t="n">
        <v>114271</v>
      </c>
    </row>
    <row r="3851" customFormat="false" ht="16" hidden="false" customHeight="false" outlineLevel="0" collapsed="false">
      <c r="A3851" s="0" t="s">
        <v>12866</v>
      </c>
      <c r="B3851" s="10" t="n">
        <v>35000000</v>
      </c>
      <c r="C3851" s="10" t="n">
        <v>21784432</v>
      </c>
    </row>
    <row r="3852" customFormat="false" ht="16" hidden="false" customHeight="false" outlineLevel="0" collapsed="false">
      <c r="A3852" s="0" t="s">
        <v>17289</v>
      </c>
      <c r="B3852" s="10" t="n">
        <v>7000000</v>
      </c>
    </row>
    <row r="3853" customFormat="false" ht="16" hidden="false" customHeight="false" outlineLevel="0" collapsed="false">
      <c r="A3853" s="0" t="s">
        <v>12541</v>
      </c>
      <c r="B3853" s="10" t="n">
        <v>15000000</v>
      </c>
      <c r="C3853" s="10" t="n">
        <v>15024049</v>
      </c>
    </row>
    <row r="3854" customFormat="false" ht="16" hidden="false" customHeight="false" outlineLevel="0" collapsed="false">
      <c r="A3854" s="0" t="s">
        <v>17290</v>
      </c>
      <c r="B3854" s="10" t="n">
        <v>183342</v>
      </c>
    </row>
    <row r="3855" customFormat="false" ht="16" hidden="false" customHeight="false" outlineLevel="0" collapsed="false">
      <c r="A3855" s="0" t="s">
        <v>3040</v>
      </c>
      <c r="B3855" s="10" t="n">
        <v>3019382</v>
      </c>
      <c r="C3855" s="10" t="n">
        <v>555166</v>
      </c>
    </row>
    <row r="3856" customFormat="false" ht="16" hidden="false" customHeight="false" outlineLevel="0" collapsed="false">
      <c r="A3856" s="0" t="s">
        <v>17291</v>
      </c>
    </row>
    <row r="3857" customFormat="false" ht="16" hidden="false" customHeight="false" outlineLevel="0" collapsed="false">
      <c r="A3857" s="0" t="s">
        <v>17292</v>
      </c>
      <c r="B3857" s="10" t="n">
        <v>1059239</v>
      </c>
    </row>
    <row r="3858" customFormat="false" ht="16" hidden="false" customHeight="false" outlineLevel="0" collapsed="false">
      <c r="A3858" s="0" t="s">
        <v>17293</v>
      </c>
    </row>
    <row r="3859" customFormat="false" ht="16" hidden="false" customHeight="false" outlineLevel="0" collapsed="false">
      <c r="A3859" s="0" t="s">
        <v>17294</v>
      </c>
      <c r="B3859" s="10" t="n">
        <v>1531757</v>
      </c>
    </row>
    <row r="3860" customFormat="false" ht="16" hidden="false" customHeight="false" outlineLevel="0" collapsed="false">
      <c r="A3860" s="0" t="s">
        <v>17295</v>
      </c>
    </row>
    <row r="3861" customFormat="false" ht="16" hidden="false" customHeight="false" outlineLevel="0" collapsed="false">
      <c r="A3861" s="0" t="s">
        <v>1702</v>
      </c>
      <c r="B3861" s="10" t="n">
        <v>500000</v>
      </c>
      <c r="C3861" s="10" t="n">
        <v>116207</v>
      </c>
    </row>
    <row r="3862" customFormat="false" ht="16" hidden="false" customHeight="false" outlineLevel="0" collapsed="false">
      <c r="A3862" s="0" t="s">
        <v>17296</v>
      </c>
    </row>
    <row r="3863" customFormat="false" ht="16" hidden="false" customHeight="false" outlineLevel="0" collapsed="false">
      <c r="A3863" s="0" t="s">
        <v>17297</v>
      </c>
      <c r="B3863" s="10" t="n">
        <v>12522</v>
      </c>
    </row>
    <row r="3864" customFormat="false" ht="16" hidden="false" customHeight="false" outlineLevel="0" collapsed="false">
      <c r="A3864" s="0" t="s">
        <v>17298</v>
      </c>
      <c r="B3864" s="10" t="n">
        <v>646512</v>
      </c>
    </row>
    <row r="3865" customFormat="false" ht="16" hidden="false" customHeight="false" outlineLevel="0" collapsed="false">
      <c r="A3865" s="0" t="s">
        <v>7322</v>
      </c>
      <c r="B3865" s="10" t="n">
        <v>10000000</v>
      </c>
      <c r="C3865" s="10" t="n">
        <v>21590086</v>
      </c>
    </row>
    <row r="3866" customFormat="false" ht="16" hidden="false" customHeight="false" outlineLevel="0" collapsed="false">
      <c r="A3866" s="0" t="s">
        <v>17299</v>
      </c>
    </row>
    <row r="3867" customFormat="false" ht="16" hidden="false" customHeight="false" outlineLevel="0" collapsed="false">
      <c r="A3867" s="0" t="s">
        <v>17300</v>
      </c>
    </row>
    <row r="3868" customFormat="false" ht="16" hidden="false" customHeight="false" outlineLevel="0" collapsed="false">
      <c r="A3868" s="0" t="s">
        <v>17301</v>
      </c>
      <c r="C3868" s="0" t="s">
        <v>17302</v>
      </c>
    </row>
    <row r="3869" customFormat="false" ht="16" hidden="false" customHeight="false" outlineLevel="0" collapsed="false">
      <c r="A3869" s="0" t="s">
        <v>8800</v>
      </c>
      <c r="B3869" s="10" t="n">
        <v>110000000</v>
      </c>
      <c r="C3869" s="10" t="n">
        <v>87242834</v>
      </c>
    </row>
    <row r="3870" customFormat="false" ht="16" hidden="false" customHeight="false" outlineLevel="0" collapsed="false">
      <c r="A3870" s="0" t="s">
        <v>17303</v>
      </c>
    </row>
    <row r="3871" customFormat="false" ht="16" hidden="false" customHeight="false" outlineLevel="0" collapsed="false">
      <c r="A3871" s="0" t="s">
        <v>12826</v>
      </c>
      <c r="B3871" s="10" t="n">
        <v>900000</v>
      </c>
      <c r="C3871" s="10" t="n">
        <v>6643</v>
      </c>
    </row>
    <row r="3872" customFormat="false" ht="16" hidden="false" customHeight="false" outlineLevel="0" collapsed="false">
      <c r="A3872" s="0" t="s">
        <v>17304</v>
      </c>
    </row>
    <row r="3873" customFormat="false" ht="16" hidden="false" customHeight="false" outlineLevel="0" collapsed="false">
      <c r="A3873" s="0" t="s">
        <v>17305</v>
      </c>
    </row>
    <row r="3874" customFormat="false" ht="16" hidden="false" customHeight="false" outlineLevel="0" collapsed="false">
      <c r="A3874" s="0" t="s">
        <v>17306</v>
      </c>
      <c r="B3874" s="10" t="n">
        <v>5923</v>
      </c>
    </row>
    <row r="3875" customFormat="false" ht="16" hidden="false" customHeight="false" outlineLevel="0" collapsed="false">
      <c r="A3875" s="0" t="s">
        <v>17307</v>
      </c>
      <c r="B3875" s="10" t="n">
        <v>28026</v>
      </c>
    </row>
    <row r="3876" customFormat="false" ht="16" hidden="false" customHeight="false" outlineLevel="0" collapsed="false">
      <c r="A3876" s="0" t="s">
        <v>17308</v>
      </c>
      <c r="B3876" s="10" t="n">
        <v>5328</v>
      </c>
    </row>
    <row r="3877" customFormat="false" ht="16" hidden="false" customHeight="false" outlineLevel="0" collapsed="false">
      <c r="A3877" s="0" t="s">
        <v>17309</v>
      </c>
      <c r="B3877" s="10" t="n">
        <v>500000</v>
      </c>
    </row>
    <row r="3878" customFormat="false" ht="16" hidden="false" customHeight="false" outlineLevel="0" collapsed="false">
      <c r="A3878" s="0" t="s">
        <v>17310</v>
      </c>
      <c r="B3878" s="10" t="n">
        <v>379791</v>
      </c>
    </row>
    <row r="3879" customFormat="false" ht="16" hidden="false" customHeight="false" outlineLevel="0" collapsed="false">
      <c r="A3879" s="0" t="s">
        <v>17311</v>
      </c>
      <c r="B3879" s="10" t="n">
        <v>5000000</v>
      </c>
    </row>
    <row r="3880" customFormat="false" ht="16" hidden="false" customHeight="false" outlineLevel="0" collapsed="false">
      <c r="A3880" s="0" t="s">
        <v>17312</v>
      </c>
    </row>
    <row r="3881" customFormat="false" ht="16" hidden="false" customHeight="false" outlineLevel="0" collapsed="false">
      <c r="A3881" s="0" t="s">
        <v>790</v>
      </c>
      <c r="B3881" s="10" t="n">
        <v>275000</v>
      </c>
      <c r="C3881" s="10" t="n">
        <v>22560</v>
      </c>
    </row>
    <row r="3882" customFormat="false" ht="16" hidden="false" customHeight="false" outlineLevel="0" collapsed="false">
      <c r="A3882" s="0" t="s">
        <v>17313</v>
      </c>
      <c r="B3882" s="10" t="n">
        <v>3100</v>
      </c>
    </row>
    <row r="3883" customFormat="false" ht="16" hidden="false" customHeight="false" outlineLevel="0" collapsed="false">
      <c r="A3883" s="0" t="s">
        <v>17314</v>
      </c>
      <c r="B3883" s="10" t="n">
        <v>1200000</v>
      </c>
    </row>
    <row r="3884" customFormat="false" ht="16" hidden="false" customHeight="false" outlineLevel="0" collapsed="false">
      <c r="A3884" s="0" t="s">
        <v>17315</v>
      </c>
      <c r="B3884" s="10" t="n">
        <v>3386</v>
      </c>
    </row>
    <row r="3885" customFormat="false" ht="16" hidden="false" customHeight="false" outlineLevel="0" collapsed="false">
      <c r="A3885" s="0" t="s">
        <v>17316</v>
      </c>
      <c r="B3885" s="10" t="n">
        <v>27210</v>
      </c>
    </row>
    <row r="3886" customFormat="false" ht="16" hidden="false" customHeight="false" outlineLevel="0" collapsed="false">
      <c r="A3886" s="0" t="s">
        <v>17317</v>
      </c>
      <c r="B3886" s="10" t="n">
        <v>1500000</v>
      </c>
    </row>
    <row r="3887" customFormat="false" ht="16" hidden="false" customHeight="false" outlineLevel="0" collapsed="false">
      <c r="A3887" s="0" t="s">
        <v>12452</v>
      </c>
      <c r="B3887" s="10" t="n">
        <v>2500000</v>
      </c>
      <c r="C3887" s="10" t="n">
        <v>2760</v>
      </c>
    </row>
    <row r="3888" customFormat="false" ht="16" hidden="false" customHeight="false" outlineLevel="0" collapsed="false">
      <c r="A3888" s="0" t="s">
        <v>17318</v>
      </c>
    </row>
    <row r="3889" customFormat="false" ht="16" hidden="false" customHeight="false" outlineLevel="0" collapsed="false">
      <c r="A3889" s="0" t="s">
        <v>17319</v>
      </c>
    </row>
    <row r="3890" customFormat="false" ht="16" hidden="false" customHeight="false" outlineLevel="0" collapsed="false">
      <c r="A3890" s="0" t="s">
        <v>17320</v>
      </c>
    </row>
    <row r="3891" customFormat="false" ht="16" hidden="false" customHeight="false" outlineLevel="0" collapsed="false">
      <c r="A3891" s="0" t="s">
        <v>17321</v>
      </c>
    </row>
    <row r="3892" customFormat="false" ht="16" hidden="false" customHeight="false" outlineLevel="0" collapsed="false">
      <c r="A3892" s="0" t="s">
        <v>17322</v>
      </c>
      <c r="B3892" s="10" t="n">
        <v>40000000</v>
      </c>
    </row>
    <row r="3893" customFormat="false" ht="16" hidden="false" customHeight="false" outlineLevel="0" collapsed="false">
      <c r="A3893" s="0" t="s">
        <v>17323</v>
      </c>
    </row>
    <row r="3894" customFormat="false" ht="16" hidden="false" customHeight="false" outlineLevel="0" collapsed="false">
      <c r="A3894" s="0" t="s">
        <v>17324</v>
      </c>
      <c r="B3894" s="10" t="n">
        <v>345125</v>
      </c>
    </row>
    <row r="3895" customFormat="false" ht="16" hidden="false" customHeight="false" outlineLevel="0" collapsed="false">
      <c r="A3895" s="0" t="s">
        <v>17325</v>
      </c>
      <c r="B3895" s="10" t="n">
        <v>593344</v>
      </c>
    </row>
    <row r="3896" customFormat="false" ht="16" hidden="false" customHeight="false" outlineLevel="0" collapsed="false">
      <c r="A3896" s="0" t="s">
        <v>17326</v>
      </c>
    </row>
    <row r="3897" customFormat="false" ht="16" hidden="false" customHeight="false" outlineLevel="0" collapsed="false">
      <c r="A3897" s="0" t="s">
        <v>17327</v>
      </c>
    </row>
    <row r="3898" customFormat="false" ht="16" hidden="false" customHeight="false" outlineLevel="0" collapsed="false">
      <c r="A3898" s="0" t="s">
        <v>17328</v>
      </c>
    </row>
    <row r="3899" customFormat="false" ht="16" hidden="false" customHeight="false" outlineLevel="0" collapsed="false">
      <c r="A3899" s="0" t="s">
        <v>17329</v>
      </c>
    </row>
    <row r="3900" customFormat="false" ht="16" hidden="false" customHeight="false" outlineLevel="0" collapsed="false">
      <c r="A3900" s="0" t="s">
        <v>17330</v>
      </c>
      <c r="B3900" s="10" t="n">
        <v>37949</v>
      </c>
    </row>
    <row r="3901" customFormat="false" ht="16" hidden="false" customHeight="false" outlineLevel="0" collapsed="false">
      <c r="A3901" s="0" t="s">
        <v>17331</v>
      </c>
    </row>
    <row r="3902" customFormat="false" ht="16" hidden="false" customHeight="false" outlineLevel="0" collapsed="false">
      <c r="A3902" s="0" t="s">
        <v>17332</v>
      </c>
    </row>
    <row r="3903" customFormat="false" ht="16" hidden="false" customHeight="false" outlineLevel="0" collapsed="false">
      <c r="A3903" s="0" t="s">
        <v>13339</v>
      </c>
      <c r="B3903" s="10" t="n">
        <v>16000000</v>
      </c>
      <c r="C3903" s="10" t="n">
        <v>2013456</v>
      </c>
    </row>
    <row r="3904" customFormat="false" ht="16" hidden="false" customHeight="false" outlineLevel="0" collapsed="false">
      <c r="A3904" s="0" t="s">
        <v>17333</v>
      </c>
      <c r="B3904" s="10" t="n">
        <v>21252</v>
      </c>
    </row>
    <row r="3905" customFormat="false" ht="16" hidden="false" customHeight="false" outlineLevel="0" collapsed="false">
      <c r="A3905" s="0" t="s">
        <v>12890</v>
      </c>
      <c r="B3905" s="10" t="n">
        <v>103000000</v>
      </c>
      <c r="C3905" s="10" t="n">
        <v>112200072</v>
      </c>
    </row>
    <row r="3906" customFormat="false" ht="16" hidden="false" customHeight="false" outlineLevel="0" collapsed="false">
      <c r="A3906" s="0" t="s">
        <v>7571</v>
      </c>
      <c r="B3906" s="10" t="n">
        <v>130000000</v>
      </c>
      <c r="C3906" s="10" t="n">
        <v>424668047</v>
      </c>
    </row>
    <row r="3907" customFormat="false" ht="16" hidden="false" customHeight="false" outlineLevel="0" collapsed="false">
      <c r="A3907" s="0" t="s">
        <v>8040</v>
      </c>
      <c r="B3907" s="10" t="n">
        <v>125000000</v>
      </c>
      <c r="C3907" s="10" t="n">
        <v>337135885</v>
      </c>
    </row>
    <row r="3908" customFormat="false" ht="16" hidden="false" customHeight="false" outlineLevel="0" collapsed="false">
      <c r="A3908" s="0" t="s">
        <v>8399</v>
      </c>
      <c r="B3908" s="10" t="n">
        <v>160000000</v>
      </c>
      <c r="C3908" s="10" t="n">
        <v>281723902</v>
      </c>
    </row>
    <row r="3909" customFormat="false" ht="16" hidden="false" customHeight="false" outlineLevel="0" collapsed="false">
      <c r="A3909" s="0" t="s">
        <v>17334</v>
      </c>
      <c r="B3909" s="10" t="n">
        <v>300000000</v>
      </c>
    </row>
    <row r="3910" customFormat="false" ht="16" hidden="false" customHeight="false" outlineLevel="0" collapsed="false">
      <c r="A3910" s="0" t="s">
        <v>17335</v>
      </c>
      <c r="C3910" s="0" t="s">
        <v>17336</v>
      </c>
    </row>
    <row r="3911" customFormat="false" ht="16" hidden="false" customHeight="false" outlineLevel="0" collapsed="false">
      <c r="A3911" s="0" t="s">
        <v>6880</v>
      </c>
      <c r="B3911" s="10" t="n">
        <v>13000000</v>
      </c>
      <c r="C3911" s="10" t="n">
        <v>1830475</v>
      </c>
    </row>
    <row r="3912" customFormat="false" ht="16" hidden="false" customHeight="false" outlineLevel="0" collapsed="false">
      <c r="A3912" s="0" t="s">
        <v>17337</v>
      </c>
    </row>
    <row r="3913" customFormat="false" ht="16" hidden="false" customHeight="false" outlineLevel="0" collapsed="false">
      <c r="A3913" s="0" t="s">
        <v>17338</v>
      </c>
    </row>
    <row r="3914" customFormat="false" ht="16" hidden="false" customHeight="false" outlineLevel="0" collapsed="false">
      <c r="A3914" s="0" t="s">
        <v>13437</v>
      </c>
      <c r="B3914" s="10" t="n">
        <v>40000000</v>
      </c>
      <c r="C3914" s="10" t="n">
        <v>38543473</v>
      </c>
    </row>
    <row r="3915" customFormat="false" ht="16" hidden="false" customHeight="false" outlineLevel="0" collapsed="false">
      <c r="A3915" s="0" t="s">
        <v>17339</v>
      </c>
    </row>
    <row r="3916" customFormat="false" ht="16" hidden="false" customHeight="false" outlineLevel="0" collapsed="false">
      <c r="A3916" s="0" t="s">
        <v>17340</v>
      </c>
      <c r="B3916" s="10" t="n">
        <v>202581</v>
      </c>
    </row>
    <row r="3917" customFormat="false" ht="16" hidden="false" customHeight="false" outlineLevel="0" collapsed="false">
      <c r="A3917" s="0" t="s">
        <v>17341</v>
      </c>
    </row>
    <row r="3918" customFormat="false" ht="16" hidden="false" customHeight="false" outlineLevel="0" collapsed="false">
      <c r="A3918" s="0" t="s">
        <v>17342</v>
      </c>
      <c r="C3918" s="0" t="s">
        <v>16886</v>
      </c>
    </row>
    <row r="3919" customFormat="false" ht="16" hidden="false" customHeight="false" outlineLevel="0" collapsed="false">
      <c r="A3919" s="0" t="s">
        <v>17343</v>
      </c>
    </row>
    <row r="3920" customFormat="false" ht="16" hidden="false" customHeight="false" outlineLevel="0" collapsed="false">
      <c r="A3920" s="0" t="s">
        <v>7739</v>
      </c>
      <c r="B3920" s="10" t="n">
        <v>125000000</v>
      </c>
      <c r="C3920" s="10" t="n">
        <v>101200044</v>
      </c>
    </row>
    <row r="3921" customFormat="false" ht="16" hidden="false" customHeight="false" outlineLevel="0" collapsed="false">
      <c r="A3921" s="0" t="s">
        <v>17344</v>
      </c>
      <c r="B3921" s="10" t="n">
        <v>5571</v>
      </c>
    </row>
    <row r="3922" customFormat="false" ht="16" hidden="false" customHeight="false" outlineLevel="0" collapsed="false">
      <c r="A3922" s="0" t="s">
        <v>14845</v>
      </c>
      <c r="B3922" s="10" t="n">
        <v>30000000</v>
      </c>
      <c r="C3922" s="10" t="n">
        <v>21384504</v>
      </c>
    </row>
    <row r="3923" customFormat="false" ht="16" hidden="false" customHeight="false" outlineLevel="0" collapsed="false">
      <c r="A3923" s="0" t="s">
        <v>17345</v>
      </c>
      <c r="B3923" s="10" t="n">
        <v>33000000</v>
      </c>
    </row>
    <row r="3924" customFormat="false" ht="16" hidden="false" customHeight="false" outlineLevel="0" collapsed="false">
      <c r="A3924" s="0" t="s">
        <v>1882</v>
      </c>
      <c r="B3924" s="10" t="n">
        <v>335000</v>
      </c>
      <c r="C3924" s="10" t="n">
        <v>10895</v>
      </c>
    </row>
    <row r="3925" customFormat="false" ht="16" hidden="false" customHeight="false" outlineLevel="0" collapsed="false">
      <c r="A3925" s="0" t="s">
        <v>17346</v>
      </c>
      <c r="B3925" s="10" t="n">
        <v>1000000</v>
      </c>
    </row>
    <row r="3926" customFormat="false" ht="16" hidden="false" customHeight="false" outlineLevel="0" collapsed="false">
      <c r="A3926" s="0" t="s">
        <v>3617</v>
      </c>
      <c r="B3926" s="10" t="n">
        <v>190000000</v>
      </c>
      <c r="C3926" s="10" t="n">
        <v>93436322</v>
      </c>
    </row>
    <row r="3927" customFormat="false" ht="16" hidden="false" customHeight="false" outlineLevel="0" collapsed="false">
      <c r="A3927" s="0" t="s">
        <v>17347</v>
      </c>
    </row>
    <row r="3928" customFormat="false" ht="16" hidden="false" customHeight="false" outlineLevel="0" collapsed="false">
      <c r="A3928" s="0" t="s">
        <v>17348</v>
      </c>
      <c r="B3928" s="10" t="n">
        <v>3755</v>
      </c>
    </row>
    <row r="3929" customFormat="false" ht="16" hidden="false" customHeight="false" outlineLevel="0" collapsed="false">
      <c r="A3929" s="0" t="s">
        <v>17349</v>
      </c>
    </row>
    <row r="3930" customFormat="false" ht="16" hidden="false" customHeight="false" outlineLevel="0" collapsed="false">
      <c r="A3930" s="0" t="s">
        <v>17350</v>
      </c>
      <c r="B3930" s="10" t="n">
        <v>10524</v>
      </c>
    </row>
    <row r="3931" customFormat="false" ht="16" hidden="false" customHeight="false" outlineLevel="0" collapsed="false">
      <c r="A3931" s="0" t="s">
        <v>17351</v>
      </c>
    </row>
    <row r="3932" customFormat="false" ht="16" hidden="false" customHeight="false" outlineLevel="0" collapsed="false">
      <c r="A3932" s="0" t="s">
        <v>13077</v>
      </c>
      <c r="B3932" s="10" t="n">
        <v>30000000</v>
      </c>
      <c r="C3932" s="10" t="n">
        <v>1013945</v>
      </c>
    </row>
    <row r="3933" customFormat="false" ht="16" hidden="false" customHeight="false" outlineLevel="0" collapsed="false">
      <c r="A3933" s="0" t="s">
        <v>17352</v>
      </c>
      <c r="B3933" s="10" t="n">
        <v>892409</v>
      </c>
    </row>
    <row r="3934" customFormat="false" ht="16" hidden="false" customHeight="false" outlineLevel="0" collapsed="false">
      <c r="A3934" s="0" t="s">
        <v>7652</v>
      </c>
      <c r="B3934" s="10" t="n">
        <v>18000000</v>
      </c>
      <c r="C3934" s="10" t="n">
        <v>13362308</v>
      </c>
    </row>
    <row r="3935" customFormat="false" ht="16" hidden="false" customHeight="false" outlineLevel="0" collapsed="false">
      <c r="A3935" s="0" t="s">
        <v>14699</v>
      </c>
      <c r="B3935" s="10" t="n">
        <v>15000000</v>
      </c>
      <c r="C3935" s="10" t="n">
        <v>1658706</v>
      </c>
    </row>
    <row r="3936" customFormat="false" ht="16" hidden="false" customHeight="false" outlineLevel="0" collapsed="false">
      <c r="A3936" s="0" t="s">
        <v>17353</v>
      </c>
      <c r="B3936" s="10" t="n">
        <v>2500000</v>
      </c>
    </row>
    <row r="3937" customFormat="false" ht="16" hidden="false" customHeight="false" outlineLevel="0" collapsed="false">
      <c r="A3937" s="0" t="s">
        <v>17354</v>
      </c>
    </row>
    <row r="3938" customFormat="false" ht="16" hidden="false" customHeight="false" outlineLevel="0" collapsed="false">
      <c r="A3938" s="0" t="s">
        <v>13903</v>
      </c>
      <c r="B3938" s="10" t="n">
        <v>6700000</v>
      </c>
      <c r="C3938" s="10" t="n">
        <v>1428647</v>
      </c>
    </row>
    <row r="3939" customFormat="false" ht="16" hidden="false" customHeight="false" outlineLevel="0" collapsed="false">
      <c r="A3939" s="0" t="s">
        <v>12517</v>
      </c>
      <c r="B3939" s="10" t="n">
        <v>270000</v>
      </c>
      <c r="C3939" s="10" t="n">
        <v>318622</v>
      </c>
    </row>
    <row r="3940" customFormat="false" ht="16" hidden="false" customHeight="false" outlineLevel="0" collapsed="false">
      <c r="A3940" s="0" t="s">
        <v>17355</v>
      </c>
    </row>
    <row r="3941" customFormat="false" ht="16" hidden="false" customHeight="false" outlineLevel="0" collapsed="false">
      <c r="A3941" s="0" t="s">
        <v>17356</v>
      </c>
      <c r="B3941" s="10" t="n">
        <v>8601</v>
      </c>
    </row>
    <row r="3942" customFormat="false" ht="16" hidden="false" customHeight="false" outlineLevel="0" collapsed="false">
      <c r="A3942" s="0" t="s">
        <v>17357</v>
      </c>
    </row>
    <row r="3943" customFormat="false" ht="16" hidden="false" customHeight="false" outlineLevel="0" collapsed="false">
      <c r="A3943" s="0" t="s">
        <v>13453</v>
      </c>
      <c r="B3943" s="10" t="n">
        <v>15000000</v>
      </c>
      <c r="C3943" s="10" t="n">
        <v>17237244</v>
      </c>
    </row>
    <row r="3944" customFormat="false" ht="16" hidden="false" customHeight="false" outlineLevel="0" collapsed="false">
      <c r="A3944" s="0" t="s">
        <v>17358</v>
      </c>
      <c r="B3944" s="10" t="n">
        <v>216262</v>
      </c>
    </row>
    <row r="3945" customFormat="false" ht="16" hidden="false" customHeight="false" outlineLevel="0" collapsed="false">
      <c r="A3945" s="0" t="s">
        <v>7981</v>
      </c>
      <c r="B3945" s="10" t="n">
        <v>26000000</v>
      </c>
      <c r="C3945" s="10" t="n">
        <v>26761283</v>
      </c>
    </row>
    <row r="3946" customFormat="false" ht="16" hidden="false" customHeight="false" outlineLevel="0" collapsed="false">
      <c r="A3946" s="0" t="s">
        <v>17359</v>
      </c>
    </row>
    <row r="3947" customFormat="false" ht="16" hidden="false" customHeight="false" outlineLevel="0" collapsed="false">
      <c r="A3947" s="0" t="s">
        <v>17360</v>
      </c>
      <c r="B3947" s="10" t="n">
        <v>33428</v>
      </c>
    </row>
    <row r="3948" customFormat="false" ht="16" hidden="false" customHeight="false" outlineLevel="0" collapsed="false">
      <c r="A3948" s="0" t="s">
        <v>17361</v>
      </c>
      <c r="B3948" s="10" t="n">
        <v>19003</v>
      </c>
    </row>
    <row r="3949" customFormat="false" ht="16" hidden="false" customHeight="false" outlineLevel="0" collapsed="false">
      <c r="A3949" s="0" t="s">
        <v>14447</v>
      </c>
      <c r="B3949" s="10" t="n">
        <v>7000000</v>
      </c>
      <c r="C3949" s="10" t="n">
        <v>1333124</v>
      </c>
    </row>
    <row r="3950" customFormat="false" ht="16" hidden="false" customHeight="false" outlineLevel="0" collapsed="false">
      <c r="A3950" s="0" t="s">
        <v>8903</v>
      </c>
      <c r="B3950" s="10" t="n">
        <v>25000000</v>
      </c>
      <c r="C3950" s="10" t="n">
        <v>3647836</v>
      </c>
    </row>
    <row r="3951" customFormat="false" ht="16" hidden="false" customHeight="false" outlineLevel="0" collapsed="false">
      <c r="A3951" s="0" t="s">
        <v>17362</v>
      </c>
    </row>
    <row r="3952" customFormat="false" ht="16" hidden="false" customHeight="false" outlineLevel="0" collapsed="false">
      <c r="A3952" s="0" t="s">
        <v>17363</v>
      </c>
    </row>
    <row r="3953" customFormat="false" ht="16" hidden="false" customHeight="false" outlineLevel="0" collapsed="false">
      <c r="A3953" s="0" t="s">
        <v>17364</v>
      </c>
      <c r="B3953" s="10" t="n">
        <v>506067</v>
      </c>
    </row>
    <row r="3954" customFormat="false" ht="16" hidden="false" customHeight="false" outlineLevel="0" collapsed="false">
      <c r="A3954" s="0" t="s">
        <v>17365</v>
      </c>
    </row>
    <row r="3955" customFormat="false" ht="16" hidden="false" customHeight="false" outlineLevel="0" collapsed="false">
      <c r="A3955" s="0" t="s">
        <v>8425</v>
      </c>
      <c r="B3955" s="10" t="n">
        <v>40000000</v>
      </c>
      <c r="C3955" s="10" t="n">
        <v>5775076</v>
      </c>
    </row>
    <row r="3956" customFormat="false" ht="16" hidden="false" customHeight="false" outlineLevel="0" collapsed="false">
      <c r="A3956" s="0" t="s">
        <v>14924</v>
      </c>
      <c r="B3956" s="10" t="n">
        <v>500000</v>
      </c>
      <c r="C3956" s="10" t="n">
        <v>906666</v>
      </c>
    </row>
    <row r="3957" customFormat="false" ht="16" hidden="false" customHeight="false" outlineLevel="0" collapsed="false">
      <c r="A3957" s="0" t="s">
        <v>17366</v>
      </c>
    </row>
    <row r="3958" customFormat="false" ht="16" hidden="false" customHeight="false" outlineLevel="0" collapsed="false">
      <c r="A3958" s="0" t="s">
        <v>17367</v>
      </c>
    </row>
    <row r="3959" customFormat="false" ht="16" hidden="false" customHeight="false" outlineLevel="0" collapsed="false">
      <c r="A3959" s="0" t="s">
        <v>17368</v>
      </c>
      <c r="B3959" s="10" t="n">
        <v>7379</v>
      </c>
    </row>
    <row r="3960" customFormat="false" ht="16" hidden="false" customHeight="false" outlineLevel="0" collapsed="false">
      <c r="A3960" s="0" t="s">
        <v>17369</v>
      </c>
    </row>
    <row r="3961" customFormat="false" ht="16" hidden="false" customHeight="false" outlineLevel="0" collapsed="false">
      <c r="A3961" s="0" t="s">
        <v>17370</v>
      </c>
    </row>
    <row r="3962" customFormat="false" ht="16" hidden="false" customHeight="false" outlineLevel="0" collapsed="false">
      <c r="A3962" s="0" t="s">
        <v>3702</v>
      </c>
      <c r="B3962" s="10" t="n">
        <v>200000000</v>
      </c>
      <c r="C3962" s="10" t="n">
        <v>123087120</v>
      </c>
    </row>
    <row r="3963" customFormat="false" ht="16" hidden="false" customHeight="false" outlineLevel="0" collapsed="false">
      <c r="A3963" s="0" t="s">
        <v>12861</v>
      </c>
      <c r="B3963" s="10" t="n">
        <v>26000000</v>
      </c>
      <c r="C3963" s="10" t="n">
        <v>49875291</v>
      </c>
    </row>
    <row r="3964" customFormat="false" ht="16" hidden="false" customHeight="false" outlineLevel="0" collapsed="false">
      <c r="A3964" s="0" t="s">
        <v>13405</v>
      </c>
      <c r="B3964" s="10" t="n">
        <v>8000000</v>
      </c>
      <c r="C3964" s="10" t="n">
        <v>16170632</v>
      </c>
    </row>
    <row r="3965" customFormat="false" ht="16" hidden="false" customHeight="false" outlineLevel="0" collapsed="false">
      <c r="A3965" s="0" t="s">
        <v>1680</v>
      </c>
      <c r="B3965" s="10" t="n">
        <v>450000000</v>
      </c>
      <c r="C3965" s="10" t="n">
        <v>1503059</v>
      </c>
    </row>
    <row r="3966" customFormat="false" ht="16" hidden="false" customHeight="false" outlineLevel="0" collapsed="false">
      <c r="A3966" s="0" t="s">
        <v>17371</v>
      </c>
      <c r="B3966" s="10" t="n">
        <v>212094</v>
      </c>
    </row>
    <row r="3967" customFormat="false" ht="16" hidden="false" customHeight="false" outlineLevel="0" collapsed="false">
      <c r="A3967" s="0" t="s">
        <v>3652</v>
      </c>
      <c r="B3967" s="10" t="n">
        <v>33000000</v>
      </c>
      <c r="C3967" s="10" t="n">
        <v>99462</v>
      </c>
    </row>
    <row r="3968" customFormat="false" ht="16" hidden="false" customHeight="false" outlineLevel="0" collapsed="false">
      <c r="A3968" s="0" t="s">
        <v>7565</v>
      </c>
      <c r="B3968" s="10" t="n">
        <v>170000000</v>
      </c>
      <c r="C3968" s="10" t="n">
        <v>206362140</v>
      </c>
    </row>
    <row r="3969" customFormat="false" ht="16" hidden="false" customHeight="false" outlineLevel="0" collapsed="false">
      <c r="A3969" s="0" t="s">
        <v>17372</v>
      </c>
    </row>
    <row r="3970" customFormat="false" ht="16" hidden="false" customHeight="false" outlineLevel="0" collapsed="false">
      <c r="A3970" s="0" t="s">
        <v>17373</v>
      </c>
    </row>
    <row r="3971" customFormat="false" ht="16" hidden="false" customHeight="false" outlineLevel="0" collapsed="false">
      <c r="A3971" s="0" t="s">
        <v>7074</v>
      </c>
      <c r="B3971" s="10" t="n">
        <v>17000000</v>
      </c>
      <c r="C3971" s="10" t="n">
        <v>65001093</v>
      </c>
    </row>
    <row r="3972" customFormat="false" ht="16" hidden="false" customHeight="false" outlineLevel="0" collapsed="false">
      <c r="A3972" s="0" t="s">
        <v>17374</v>
      </c>
    </row>
    <row r="3973" customFormat="false" ht="16" hidden="false" customHeight="false" outlineLevel="0" collapsed="false">
      <c r="A3973" s="0" t="s">
        <v>738</v>
      </c>
      <c r="B3973" s="10" t="n">
        <v>560000</v>
      </c>
      <c r="C3973" s="10" t="n">
        <v>2245</v>
      </c>
    </row>
    <row r="3974" customFormat="false" ht="16" hidden="false" customHeight="false" outlineLevel="0" collapsed="false">
      <c r="A3974" s="0" t="s">
        <v>17375</v>
      </c>
      <c r="B3974" s="10" t="n">
        <v>237491</v>
      </c>
    </row>
    <row r="3975" customFormat="false" ht="16" hidden="false" customHeight="false" outlineLevel="0" collapsed="false">
      <c r="A3975" s="0" t="s">
        <v>7094</v>
      </c>
      <c r="B3975" s="10" t="n">
        <v>10000000</v>
      </c>
      <c r="C3975" s="10" t="n">
        <v>3333823</v>
      </c>
    </row>
    <row r="3976" customFormat="false" ht="16" hidden="false" customHeight="false" outlineLevel="0" collapsed="false">
      <c r="A3976" s="0" t="s">
        <v>17376</v>
      </c>
      <c r="C3976" s="0" t="s">
        <v>17377</v>
      </c>
    </row>
    <row r="3977" customFormat="false" ht="16" hidden="false" customHeight="false" outlineLevel="0" collapsed="false">
      <c r="A3977" s="0" t="s">
        <v>17378</v>
      </c>
    </row>
    <row r="3978" customFormat="false" ht="16" hidden="false" customHeight="false" outlineLevel="0" collapsed="false">
      <c r="A3978" s="0" t="s">
        <v>3778</v>
      </c>
      <c r="B3978" s="10" t="n">
        <v>73000000</v>
      </c>
      <c r="C3978" s="10" t="n">
        <v>107509366</v>
      </c>
    </row>
    <row r="3979" customFormat="false" ht="16" hidden="false" customHeight="false" outlineLevel="0" collapsed="false">
      <c r="A3979" s="0" t="s">
        <v>3349</v>
      </c>
      <c r="B3979" s="10" t="n">
        <v>78000000</v>
      </c>
      <c r="C3979" s="10" t="n">
        <v>119793567</v>
      </c>
    </row>
    <row r="3980" customFormat="false" ht="16" hidden="false" customHeight="false" outlineLevel="0" collapsed="false">
      <c r="A3980" s="0" t="s">
        <v>17379</v>
      </c>
    </row>
    <row r="3981" customFormat="false" ht="16" hidden="false" customHeight="false" outlineLevel="0" collapsed="false">
      <c r="A3981" s="0" t="s">
        <v>7498</v>
      </c>
      <c r="B3981" s="10" t="n">
        <v>11000000</v>
      </c>
      <c r="C3981" s="10" t="n">
        <v>668172</v>
      </c>
    </row>
    <row r="3982" customFormat="false" ht="16" hidden="false" customHeight="false" outlineLevel="0" collapsed="false">
      <c r="A3982" s="0" t="s">
        <v>17380</v>
      </c>
    </row>
    <row r="3983" customFormat="false" ht="16" hidden="false" customHeight="false" outlineLevel="0" collapsed="false">
      <c r="A3983" s="0" t="s">
        <v>17381</v>
      </c>
    </row>
    <row r="3984" customFormat="false" ht="16" hidden="false" customHeight="false" outlineLevel="0" collapsed="false">
      <c r="A3984" s="0" t="s">
        <v>17382</v>
      </c>
      <c r="B3984" s="10" t="n">
        <v>338803</v>
      </c>
    </row>
    <row r="3985" customFormat="false" ht="16" hidden="false" customHeight="false" outlineLevel="0" collapsed="false">
      <c r="A3985" s="0" t="s">
        <v>17383</v>
      </c>
      <c r="B3985" s="10" t="n">
        <v>22139</v>
      </c>
    </row>
    <row r="3986" customFormat="false" ht="16" hidden="false" customHeight="false" outlineLevel="0" collapsed="false">
      <c r="A3986" s="0" t="s">
        <v>17384</v>
      </c>
      <c r="B3986" s="10" t="n">
        <v>107300</v>
      </c>
    </row>
    <row r="3987" customFormat="false" ht="16" hidden="false" customHeight="false" outlineLevel="0" collapsed="false">
      <c r="A3987" s="0" t="s">
        <v>7036</v>
      </c>
      <c r="B3987" s="10" t="n">
        <v>2500000</v>
      </c>
      <c r="C3987" s="10" t="n">
        <v>3325638</v>
      </c>
    </row>
    <row r="3988" customFormat="false" ht="16" hidden="false" customHeight="false" outlineLevel="0" collapsed="false">
      <c r="A3988" s="0" t="s">
        <v>17385</v>
      </c>
      <c r="B3988" s="10" t="n">
        <v>75233</v>
      </c>
    </row>
    <row r="3989" customFormat="false" ht="16" hidden="false" customHeight="false" outlineLevel="0" collapsed="false">
      <c r="A3989" s="0" t="s">
        <v>17386</v>
      </c>
    </row>
    <row r="3990" customFormat="false" ht="16" hidden="false" customHeight="false" outlineLevel="0" collapsed="false">
      <c r="A3990" s="0" t="s">
        <v>17387</v>
      </c>
      <c r="B3990" s="10" t="n">
        <v>120000000</v>
      </c>
    </row>
    <row r="3991" customFormat="false" ht="16" hidden="false" customHeight="false" outlineLevel="0" collapsed="false">
      <c r="A3991" s="0" t="s">
        <v>17388</v>
      </c>
    </row>
    <row r="3992" customFormat="false" ht="16" hidden="false" customHeight="false" outlineLevel="0" collapsed="false">
      <c r="A3992" s="0" t="s">
        <v>17389</v>
      </c>
      <c r="B3992" s="10" t="n">
        <v>13983</v>
      </c>
    </row>
    <row r="3993" customFormat="false" ht="16" hidden="false" customHeight="false" outlineLevel="0" collapsed="false">
      <c r="A3993" s="0" t="s">
        <v>17390</v>
      </c>
    </row>
    <row r="3994" customFormat="false" ht="16" hidden="false" customHeight="false" outlineLevel="0" collapsed="false">
      <c r="A3994" s="0" t="s">
        <v>17391</v>
      </c>
      <c r="B3994" s="10" t="n">
        <v>15000000</v>
      </c>
    </row>
    <row r="3995" customFormat="false" ht="16" hidden="false" customHeight="false" outlineLevel="0" collapsed="false">
      <c r="A3995" s="0" t="s">
        <v>12913</v>
      </c>
      <c r="B3995" s="10" t="n">
        <v>3000000</v>
      </c>
      <c r="C3995" s="10" t="n">
        <v>38100</v>
      </c>
    </row>
    <row r="3996" customFormat="false" ht="16" hidden="false" customHeight="false" outlineLevel="0" collapsed="false">
      <c r="A3996" s="0" t="s">
        <v>17392</v>
      </c>
      <c r="B3996" s="10" t="n">
        <v>2400000</v>
      </c>
    </row>
    <row r="3997" customFormat="false" ht="16" hidden="false" customHeight="false" outlineLevel="0" collapsed="false">
      <c r="A3997" s="0" t="s">
        <v>12591</v>
      </c>
      <c r="B3997" s="10" t="n">
        <v>850000</v>
      </c>
      <c r="C3997" s="10" t="n">
        <v>1243961</v>
      </c>
    </row>
    <row r="3998" customFormat="false" ht="16" hidden="false" customHeight="false" outlineLevel="0" collapsed="false">
      <c r="A3998" s="0" t="s">
        <v>17393</v>
      </c>
      <c r="C3998" s="0" t="s">
        <v>17394</v>
      </c>
    </row>
    <row r="3999" customFormat="false" ht="16" hidden="false" customHeight="false" outlineLevel="0" collapsed="false">
      <c r="A3999" s="0" t="s">
        <v>17395</v>
      </c>
      <c r="B3999" s="10" t="n">
        <v>1082299</v>
      </c>
    </row>
    <row r="4000" customFormat="false" ht="16" hidden="false" customHeight="false" outlineLevel="0" collapsed="false">
      <c r="A4000" s="0" t="s">
        <v>17396</v>
      </c>
      <c r="C4000" s="0" t="s">
        <v>15637</v>
      </c>
    </row>
    <row r="4001" customFormat="false" ht="16" hidden="false" customHeight="false" outlineLevel="0" collapsed="false">
      <c r="A4001" s="0" t="s">
        <v>17397</v>
      </c>
    </row>
    <row r="4002" customFormat="false" ht="16" hidden="false" customHeight="false" outlineLevel="0" collapsed="false">
      <c r="A4002" s="0" t="s">
        <v>17398</v>
      </c>
      <c r="B4002" s="10" t="n">
        <v>7706436</v>
      </c>
    </row>
    <row r="4003" customFormat="false" ht="16" hidden="false" customHeight="false" outlineLevel="0" collapsed="false">
      <c r="A4003" s="0" t="s">
        <v>17399</v>
      </c>
      <c r="B4003" s="10" t="n">
        <v>15324</v>
      </c>
    </row>
    <row r="4004" customFormat="false" ht="16" hidden="false" customHeight="false" outlineLevel="0" collapsed="false">
      <c r="A4004" s="0" t="s">
        <v>17400</v>
      </c>
    </row>
    <row r="4005" customFormat="false" ht="16" hidden="false" customHeight="false" outlineLevel="0" collapsed="false">
      <c r="A4005" s="0" t="s">
        <v>17401</v>
      </c>
      <c r="B4005" s="10" t="n">
        <v>90106</v>
      </c>
    </row>
    <row r="4006" customFormat="false" ht="16" hidden="false" customHeight="false" outlineLevel="0" collapsed="false">
      <c r="A4006" s="0" t="s">
        <v>13321</v>
      </c>
      <c r="B4006" s="10" t="n">
        <v>18000000</v>
      </c>
      <c r="C4006" s="10" t="n">
        <v>150157400</v>
      </c>
    </row>
    <row r="4007" customFormat="false" ht="16" hidden="false" customHeight="false" outlineLevel="0" collapsed="false">
      <c r="A4007" s="0" t="s">
        <v>17402</v>
      </c>
      <c r="B4007" s="10" t="n">
        <v>7200000</v>
      </c>
    </row>
    <row r="4008" customFormat="false" ht="16" hidden="false" customHeight="false" outlineLevel="0" collapsed="false">
      <c r="A4008" s="0" t="s">
        <v>14498</v>
      </c>
      <c r="B4008" s="10" t="n">
        <v>40000000</v>
      </c>
      <c r="C4008" s="10" t="n">
        <v>43017433</v>
      </c>
    </row>
    <row r="4009" customFormat="false" ht="16" hidden="false" customHeight="false" outlineLevel="0" collapsed="false">
      <c r="A4009" s="0" t="s">
        <v>17403</v>
      </c>
      <c r="B4009" s="10" t="n">
        <v>61465</v>
      </c>
    </row>
    <row r="4010" customFormat="false" ht="16" hidden="false" customHeight="false" outlineLevel="0" collapsed="false">
      <c r="A4010" s="0" t="s">
        <v>17404</v>
      </c>
      <c r="B4010" s="10" t="n">
        <v>27220000</v>
      </c>
    </row>
    <row r="4011" customFormat="false" ht="16" hidden="false" customHeight="false" outlineLevel="0" collapsed="false">
      <c r="A4011" s="0" t="s">
        <v>17405</v>
      </c>
    </row>
    <row r="4012" customFormat="false" ht="16" hidden="false" customHeight="false" outlineLevel="0" collapsed="false">
      <c r="A4012" s="0" t="s">
        <v>17406</v>
      </c>
    </row>
    <row r="4013" customFormat="false" ht="16" hidden="false" customHeight="false" outlineLevel="0" collapsed="false">
      <c r="A4013" s="0" t="s">
        <v>8393</v>
      </c>
      <c r="B4013" s="10" t="n">
        <v>26000000</v>
      </c>
      <c r="C4013" s="10" t="n">
        <v>12188642</v>
      </c>
    </row>
    <row r="4014" customFormat="false" ht="16" hidden="false" customHeight="false" outlineLevel="0" collapsed="false">
      <c r="A4014" s="0" t="s">
        <v>17407</v>
      </c>
      <c r="B4014" s="10" t="n">
        <v>4500000</v>
      </c>
    </row>
    <row r="4015" customFormat="false" ht="16" hidden="false" customHeight="false" outlineLevel="0" collapsed="false">
      <c r="A4015" s="0" t="s">
        <v>17408</v>
      </c>
      <c r="B4015" s="10" t="n">
        <v>101218</v>
      </c>
    </row>
    <row r="4016" customFormat="false" ht="16" hidden="false" customHeight="false" outlineLevel="0" collapsed="false">
      <c r="A4016" s="0" t="s">
        <v>17409</v>
      </c>
      <c r="B4016" s="10" t="n">
        <v>11018</v>
      </c>
    </row>
    <row r="4017" customFormat="false" ht="16" hidden="false" customHeight="false" outlineLevel="0" collapsed="false">
      <c r="A4017" s="0" t="s">
        <v>1661</v>
      </c>
      <c r="B4017" s="10" t="n">
        <v>30000000</v>
      </c>
      <c r="C4017" s="10" t="n">
        <v>191456</v>
      </c>
    </row>
    <row r="4018" customFormat="false" ht="16" hidden="false" customHeight="false" outlineLevel="0" collapsed="false">
      <c r="A4018" s="0" t="s">
        <v>17410</v>
      </c>
      <c r="B4018" s="10" t="n">
        <v>1100000</v>
      </c>
    </row>
    <row r="4019" customFormat="false" ht="16" hidden="false" customHeight="false" outlineLevel="0" collapsed="false">
      <c r="A4019" s="0" t="s">
        <v>17411</v>
      </c>
      <c r="B4019" s="10" t="n">
        <v>12500000</v>
      </c>
    </row>
    <row r="4020" customFormat="false" ht="16" hidden="false" customHeight="false" outlineLevel="0" collapsed="false">
      <c r="A4020" s="0" t="s">
        <v>17412</v>
      </c>
      <c r="B4020" s="10" t="n">
        <v>90179</v>
      </c>
    </row>
    <row r="4021" customFormat="false" ht="16" hidden="false" customHeight="false" outlineLevel="0" collapsed="false">
      <c r="A4021" s="0" t="s">
        <v>7948</v>
      </c>
      <c r="B4021" s="10" t="n">
        <v>13200000</v>
      </c>
      <c r="C4021" s="10" t="n">
        <v>52543632</v>
      </c>
    </row>
    <row r="4022" customFormat="false" ht="16" hidden="false" customHeight="false" outlineLevel="0" collapsed="false">
      <c r="A4022" s="0" t="s">
        <v>17413</v>
      </c>
      <c r="B4022" s="10" t="n">
        <v>10431</v>
      </c>
    </row>
    <row r="4023" customFormat="false" ht="16" hidden="false" customHeight="false" outlineLevel="0" collapsed="false">
      <c r="A4023" s="0" t="s">
        <v>17414</v>
      </c>
    </row>
    <row r="4024" customFormat="false" ht="16" hidden="false" customHeight="false" outlineLevel="0" collapsed="false">
      <c r="A4024" s="0" t="s">
        <v>17415</v>
      </c>
    </row>
    <row r="4025" customFormat="false" ht="16" hidden="false" customHeight="false" outlineLevel="0" collapsed="false">
      <c r="A4025" s="0" t="s">
        <v>17416</v>
      </c>
      <c r="B4025" s="10" t="n">
        <v>245138</v>
      </c>
    </row>
    <row r="4026" customFormat="false" ht="16" hidden="false" customHeight="false" outlineLevel="0" collapsed="false">
      <c r="A4026" s="0" t="s">
        <v>17417</v>
      </c>
    </row>
    <row r="4027" customFormat="false" ht="16" hidden="false" customHeight="false" outlineLevel="0" collapsed="false">
      <c r="A4027" s="0" t="s">
        <v>13573</v>
      </c>
      <c r="B4027" s="10" t="n">
        <v>5000000</v>
      </c>
      <c r="C4027" s="10" t="n">
        <v>1179327</v>
      </c>
    </row>
    <row r="4028" customFormat="false" ht="16" hidden="false" customHeight="false" outlineLevel="0" collapsed="false">
      <c r="A4028" s="0" t="s">
        <v>7688</v>
      </c>
      <c r="B4028" s="10" t="n">
        <v>30000000</v>
      </c>
      <c r="C4028" s="10" t="n">
        <v>5209580</v>
      </c>
    </row>
    <row r="4029" customFormat="false" ht="16" hidden="false" customHeight="false" outlineLevel="0" collapsed="false">
      <c r="A4029" s="0" t="s">
        <v>17418</v>
      </c>
      <c r="B4029" s="10" t="n">
        <v>500000</v>
      </c>
    </row>
    <row r="4030" customFormat="false" ht="16" hidden="false" customHeight="false" outlineLevel="0" collapsed="false">
      <c r="A4030" s="0" t="s">
        <v>17419</v>
      </c>
      <c r="B4030" s="10" t="n">
        <v>30000000</v>
      </c>
    </row>
    <row r="4031" customFormat="false" ht="16" hidden="false" customHeight="false" outlineLevel="0" collapsed="false">
      <c r="A4031" s="0" t="s">
        <v>17420</v>
      </c>
    </row>
    <row r="4032" customFormat="false" ht="16" hidden="false" customHeight="false" outlineLevel="0" collapsed="false">
      <c r="A4032" s="0" t="s">
        <v>17421</v>
      </c>
    </row>
    <row r="4033" customFormat="false" ht="16" hidden="false" customHeight="false" outlineLevel="0" collapsed="false">
      <c r="A4033" s="0" t="s">
        <v>17422</v>
      </c>
      <c r="B4033" s="10" t="n">
        <v>28592</v>
      </c>
    </row>
    <row r="4034" customFormat="false" ht="16" hidden="false" customHeight="false" outlineLevel="0" collapsed="false">
      <c r="A4034" s="0" t="s">
        <v>17423</v>
      </c>
      <c r="B4034" s="10" t="n">
        <v>83796</v>
      </c>
    </row>
    <row r="4035" customFormat="false" ht="16" hidden="false" customHeight="false" outlineLevel="0" collapsed="false">
      <c r="A4035" s="0" t="s">
        <v>17424</v>
      </c>
      <c r="B4035" s="10" t="n">
        <v>109757</v>
      </c>
    </row>
    <row r="4036" customFormat="false" ht="16" hidden="false" customHeight="false" outlineLevel="0" collapsed="false">
      <c r="A4036" s="0" t="s">
        <v>17425</v>
      </c>
      <c r="B4036" s="10" t="n">
        <v>55518</v>
      </c>
    </row>
    <row r="4037" customFormat="false" ht="16" hidden="false" customHeight="false" outlineLevel="0" collapsed="false">
      <c r="A4037" s="0" t="s">
        <v>7900</v>
      </c>
      <c r="B4037" s="10" t="n">
        <v>170000000</v>
      </c>
      <c r="C4037" s="10" t="n">
        <v>333176600</v>
      </c>
    </row>
    <row r="4038" customFormat="false" ht="16" hidden="false" customHeight="false" outlineLevel="0" collapsed="false">
      <c r="A4038" s="0" t="s">
        <v>17426</v>
      </c>
      <c r="B4038" s="10" t="n">
        <v>700000</v>
      </c>
    </row>
    <row r="4039" customFormat="false" ht="16" hidden="false" customHeight="false" outlineLevel="0" collapsed="false">
      <c r="A4039" s="0" t="s">
        <v>17427</v>
      </c>
      <c r="B4039" s="10" t="n">
        <v>2347774</v>
      </c>
    </row>
    <row r="4040" customFormat="false" ht="16" hidden="false" customHeight="false" outlineLevel="0" collapsed="false">
      <c r="A4040" s="0" t="s">
        <v>12956</v>
      </c>
      <c r="B4040" s="10" t="n">
        <v>25000000</v>
      </c>
      <c r="C4040" s="10" t="n">
        <v>100144</v>
      </c>
    </row>
    <row r="4041" customFormat="false" ht="16" hidden="false" customHeight="false" outlineLevel="0" collapsed="false">
      <c r="A4041" s="0" t="s">
        <v>3313</v>
      </c>
      <c r="B4041" s="10" t="n">
        <v>105000000</v>
      </c>
      <c r="C4041" s="10" t="n">
        <v>71017784</v>
      </c>
    </row>
    <row r="4042" customFormat="false" ht="16" hidden="false" customHeight="false" outlineLevel="0" collapsed="false">
      <c r="A4042" s="0" t="s">
        <v>7559</v>
      </c>
      <c r="B4042" s="10" t="n">
        <v>9000000</v>
      </c>
      <c r="C4042" s="10" t="n">
        <v>6263670</v>
      </c>
    </row>
    <row r="4043" customFormat="false" ht="16" hidden="false" customHeight="false" outlineLevel="0" collapsed="false">
      <c r="A4043" s="0" t="s">
        <v>17428</v>
      </c>
      <c r="B4043" s="10" t="n">
        <v>5000000</v>
      </c>
    </row>
    <row r="4044" customFormat="false" ht="16" hidden="false" customHeight="false" outlineLevel="0" collapsed="false">
      <c r="A4044" s="0" t="s">
        <v>17429</v>
      </c>
      <c r="B4044" s="10" t="n">
        <v>18058</v>
      </c>
    </row>
    <row r="4045" customFormat="false" ht="16" hidden="false" customHeight="false" outlineLevel="0" collapsed="false">
      <c r="A4045" s="0" t="s">
        <v>17430</v>
      </c>
    </row>
    <row r="4046" customFormat="false" ht="16" hidden="false" customHeight="false" outlineLevel="0" collapsed="false">
      <c r="A4046" s="0" t="s">
        <v>17431</v>
      </c>
      <c r="C4046" s="0" t="s">
        <v>17432</v>
      </c>
    </row>
    <row r="4047" customFormat="false" ht="16" hidden="false" customHeight="false" outlineLevel="0" collapsed="false">
      <c r="A4047" s="0" t="s">
        <v>17433</v>
      </c>
      <c r="B4047" s="10" t="n">
        <v>35225</v>
      </c>
    </row>
    <row r="4048" customFormat="false" ht="16" hidden="false" customHeight="false" outlineLevel="0" collapsed="false">
      <c r="A4048" s="0" t="s">
        <v>17434</v>
      </c>
    </row>
    <row r="4049" customFormat="false" ht="16" hidden="false" customHeight="false" outlineLevel="0" collapsed="false">
      <c r="A4049" s="0" t="s">
        <v>3196</v>
      </c>
      <c r="B4049" s="10" t="n">
        <v>22000000</v>
      </c>
      <c r="C4049" s="10" t="n">
        <v>49008662</v>
      </c>
    </row>
    <row r="4050" customFormat="false" ht="16" hidden="false" customHeight="false" outlineLevel="0" collapsed="false">
      <c r="A4050" s="0" t="s">
        <v>17435</v>
      </c>
      <c r="B4050" s="10" t="n">
        <v>35722</v>
      </c>
    </row>
    <row r="4051" customFormat="false" ht="16" hidden="false" customHeight="false" outlineLevel="0" collapsed="false">
      <c r="A4051" s="0" t="s">
        <v>17436</v>
      </c>
    </row>
    <row r="4052" customFormat="false" ht="16" hidden="false" customHeight="false" outlineLevel="0" collapsed="false">
      <c r="A4052" s="0" t="s">
        <v>12726</v>
      </c>
      <c r="B4052" s="10" t="n">
        <v>35000000</v>
      </c>
      <c r="C4052" s="10" t="n">
        <v>134506920</v>
      </c>
    </row>
    <row r="4053" customFormat="false" ht="16" hidden="false" customHeight="false" outlineLevel="0" collapsed="false">
      <c r="A4053" s="0" t="s">
        <v>7702</v>
      </c>
      <c r="B4053" s="10" t="n">
        <v>50000000</v>
      </c>
      <c r="C4053" s="10" t="n">
        <v>92168600</v>
      </c>
    </row>
    <row r="4054" customFormat="false" ht="16" hidden="false" customHeight="false" outlineLevel="0" collapsed="false">
      <c r="A4054" s="0" t="s">
        <v>17437</v>
      </c>
      <c r="B4054" s="10" t="n">
        <v>175058</v>
      </c>
    </row>
    <row r="4055" customFormat="false" ht="16" hidden="false" customHeight="false" outlineLevel="0" collapsed="false">
      <c r="A4055" s="0" t="s">
        <v>13115</v>
      </c>
      <c r="B4055" s="10" t="n">
        <v>20000000</v>
      </c>
      <c r="C4055" s="10" t="n">
        <v>56671993</v>
      </c>
    </row>
    <row r="4056" customFormat="false" ht="16" hidden="false" customHeight="false" outlineLevel="0" collapsed="false">
      <c r="A4056" s="0" t="s">
        <v>17438</v>
      </c>
    </row>
    <row r="4057" customFormat="false" ht="16" hidden="false" customHeight="false" outlineLevel="0" collapsed="false">
      <c r="A4057" s="0" t="s">
        <v>8500</v>
      </c>
      <c r="B4057" s="10" t="n">
        <v>80000000</v>
      </c>
      <c r="C4057" s="10" t="n">
        <v>27550735</v>
      </c>
    </row>
    <row r="4058" customFormat="false" ht="16" hidden="false" customHeight="false" outlineLevel="0" collapsed="false">
      <c r="A4058" s="0" t="s">
        <v>17439</v>
      </c>
    </row>
    <row r="4059" customFormat="false" ht="16" hidden="false" customHeight="false" outlineLevel="0" collapsed="false">
      <c r="A4059" s="0" t="s">
        <v>17440</v>
      </c>
      <c r="C4059" s="0" t="s">
        <v>17441</v>
      </c>
    </row>
    <row r="4060" customFormat="false" ht="16" hidden="false" customHeight="false" outlineLevel="0" collapsed="false">
      <c r="A4060" s="0" t="s">
        <v>17442</v>
      </c>
    </row>
    <row r="4061" customFormat="false" ht="16" hidden="false" customHeight="false" outlineLevel="0" collapsed="false">
      <c r="A4061" s="0" t="s">
        <v>17443</v>
      </c>
    </row>
    <row r="4062" customFormat="false" ht="16" hidden="false" customHeight="false" outlineLevel="0" collapsed="false">
      <c r="A4062" s="0" t="s">
        <v>17444</v>
      </c>
      <c r="B4062" s="10" t="n">
        <v>519535</v>
      </c>
    </row>
    <row r="4063" customFormat="false" ht="16" hidden="false" customHeight="false" outlineLevel="0" collapsed="false">
      <c r="A4063" s="0" t="s">
        <v>17445</v>
      </c>
      <c r="B4063" s="10" t="n">
        <v>40000000</v>
      </c>
    </row>
    <row r="4064" customFormat="false" ht="16" hidden="false" customHeight="false" outlineLevel="0" collapsed="false">
      <c r="A4064" s="0" t="s">
        <v>17446</v>
      </c>
    </row>
    <row r="4065" customFormat="false" ht="16" hidden="false" customHeight="false" outlineLevel="0" collapsed="false">
      <c r="A4065" s="0" t="s">
        <v>17447</v>
      </c>
      <c r="B4065" s="10" t="n">
        <v>8278</v>
      </c>
    </row>
    <row r="4066" customFormat="false" ht="16" hidden="false" customHeight="false" outlineLevel="0" collapsed="false">
      <c r="A4066" s="0" t="s">
        <v>13631</v>
      </c>
      <c r="B4066" s="10" t="n">
        <v>5000000</v>
      </c>
      <c r="C4066" s="10" t="n">
        <v>440338</v>
      </c>
    </row>
    <row r="4067" customFormat="false" ht="16" hidden="false" customHeight="false" outlineLevel="0" collapsed="false">
      <c r="A4067" s="0" t="s">
        <v>17448</v>
      </c>
      <c r="B4067" s="10" t="n">
        <v>700000</v>
      </c>
    </row>
    <row r="4068" customFormat="false" ht="16" hidden="false" customHeight="false" outlineLevel="0" collapsed="false">
      <c r="A4068" s="0" t="s">
        <v>7222</v>
      </c>
      <c r="B4068" s="10" t="n">
        <v>5000000</v>
      </c>
      <c r="C4068" s="10" t="n">
        <v>15179302</v>
      </c>
    </row>
    <row r="4069" customFormat="false" ht="16" hidden="false" customHeight="false" outlineLevel="0" collapsed="false">
      <c r="A4069" s="0" t="s">
        <v>9004</v>
      </c>
      <c r="B4069" s="10" t="n">
        <v>150000000</v>
      </c>
      <c r="C4069" s="10" t="n">
        <v>45157105</v>
      </c>
    </row>
    <row r="4070" customFormat="false" ht="16" hidden="false" customHeight="false" outlineLevel="0" collapsed="false">
      <c r="A4070" s="0" t="s">
        <v>17449</v>
      </c>
      <c r="B4070" s="10" t="n">
        <v>87910</v>
      </c>
    </row>
    <row r="4071" customFormat="false" ht="16" hidden="false" customHeight="false" outlineLevel="0" collapsed="false">
      <c r="A4071" s="0" t="s">
        <v>17450</v>
      </c>
    </row>
    <row r="4072" customFormat="false" ht="16" hidden="false" customHeight="false" outlineLevel="0" collapsed="false">
      <c r="A4072" s="0" t="s">
        <v>17451</v>
      </c>
      <c r="B4072" s="10" t="n">
        <v>6111</v>
      </c>
    </row>
    <row r="4073" customFormat="false" ht="16" hidden="false" customHeight="false" outlineLevel="0" collapsed="false">
      <c r="A4073" s="0" t="s">
        <v>17452</v>
      </c>
      <c r="B4073" s="10" t="n">
        <v>20000000</v>
      </c>
    </row>
    <row r="4074" customFormat="false" ht="16" hidden="false" customHeight="false" outlineLevel="0" collapsed="false">
      <c r="A4074" s="0" t="s">
        <v>13662</v>
      </c>
      <c r="B4074" s="10" t="n">
        <v>25000000</v>
      </c>
      <c r="C4074" s="10" t="n">
        <v>33631221</v>
      </c>
    </row>
    <row r="4075" customFormat="false" ht="16" hidden="false" customHeight="false" outlineLevel="0" collapsed="false">
      <c r="A4075" s="0" t="s">
        <v>17453</v>
      </c>
    </row>
    <row r="4076" customFormat="false" ht="16" hidden="false" customHeight="false" outlineLevel="0" collapsed="false">
      <c r="A4076" s="0" t="s">
        <v>17454</v>
      </c>
    </row>
    <row r="4077" customFormat="false" ht="16" hidden="false" customHeight="false" outlineLevel="0" collapsed="false">
      <c r="A4077" s="0" t="s">
        <v>17455</v>
      </c>
    </row>
    <row r="4078" customFormat="false" ht="16" hidden="false" customHeight="false" outlineLevel="0" collapsed="false">
      <c r="A4078" s="0" t="s">
        <v>17456</v>
      </c>
    </row>
    <row r="4079" customFormat="false" ht="16" hidden="false" customHeight="false" outlineLevel="0" collapsed="false">
      <c r="A4079" s="0" t="s">
        <v>17457</v>
      </c>
    </row>
    <row r="4080" customFormat="false" ht="16" hidden="false" customHeight="false" outlineLevel="0" collapsed="false">
      <c r="A4080" s="0" t="s">
        <v>17458</v>
      </c>
    </row>
    <row r="4081" customFormat="false" ht="16" hidden="false" customHeight="false" outlineLevel="0" collapsed="false">
      <c r="A4081" s="0" t="s">
        <v>17459</v>
      </c>
    </row>
    <row r="4082" customFormat="false" ht="16" hidden="false" customHeight="false" outlineLevel="0" collapsed="false">
      <c r="A4082" s="0" t="s">
        <v>13191</v>
      </c>
      <c r="B4082" s="10" t="n">
        <v>11000000</v>
      </c>
      <c r="C4082" s="10" t="n">
        <v>13235319</v>
      </c>
    </row>
    <row r="4083" customFormat="false" ht="16" hidden="false" customHeight="false" outlineLevel="0" collapsed="false">
      <c r="A4083" s="0" t="s">
        <v>17460</v>
      </c>
    </row>
    <row r="4084" customFormat="false" ht="16" hidden="false" customHeight="false" outlineLevel="0" collapsed="false">
      <c r="A4084" s="0" t="s">
        <v>17461</v>
      </c>
      <c r="B4084" s="10" t="n">
        <v>40846</v>
      </c>
    </row>
    <row r="4085" customFormat="false" ht="16" hidden="false" customHeight="false" outlineLevel="0" collapsed="false">
      <c r="A4085" s="0" t="s">
        <v>17462</v>
      </c>
      <c r="B4085" s="10" t="n">
        <v>214588</v>
      </c>
    </row>
    <row r="4086" customFormat="false" ht="16" hidden="false" customHeight="false" outlineLevel="0" collapsed="false">
      <c r="A4086" s="0" t="s">
        <v>17463</v>
      </c>
      <c r="B4086" s="10" t="n">
        <v>252903</v>
      </c>
    </row>
    <row r="4087" customFormat="false" ht="16" hidden="false" customHeight="false" outlineLevel="0" collapsed="false">
      <c r="A4087" s="0" t="s">
        <v>17464</v>
      </c>
    </row>
    <row r="4088" customFormat="false" ht="16" hidden="false" customHeight="false" outlineLevel="0" collapsed="false">
      <c r="A4088" s="0" t="s">
        <v>17465</v>
      </c>
    </row>
    <row r="4089" customFormat="false" ht="16" hidden="false" customHeight="false" outlineLevel="0" collapsed="false">
      <c r="A4089" s="0" t="s">
        <v>17466</v>
      </c>
    </row>
    <row r="4090" customFormat="false" ht="16" hidden="false" customHeight="false" outlineLevel="0" collapsed="false">
      <c r="A4090" s="0" t="s">
        <v>17467</v>
      </c>
    </row>
    <row r="4091" customFormat="false" ht="16" hidden="false" customHeight="false" outlineLevel="0" collapsed="false">
      <c r="A4091" s="0" t="s">
        <v>17468</v>
      </c>
    </row>
    <row r="4092" customFormat="false" ht="16" hidden="false" customHeight="false" outlineLevel="0" collapsed="false">
      <c r="A4092" s="0" t="s">
        <v>17469</v>
      </c>
    </row>
    <row r="4093" customFormat="false" ht="16" hidden="false" customHeight="false" outlineLevel="0" collapsed="false">
      <c r="A4093" s="0" t="s">
        <v>17470</v>
      </c>
      <c r="B4093" s="10" t="n">
        <v>1914090</v>
      </c>
    </row>
    <row r="4094" customFormat="false" ht="16" hidden="false" customHeight="false" outlineLevel="0" collapsed="false">
      <c r="A4094" s="0" t="s">
        <v>17471</v>
      </c>
    </row>
    <row r="4095" customFormat="false" ht="16" hidden="false" customHeight="false" outlineLevel="0" collapsed="false">
      <c r="A4095" s="0" t="s">
        <v>17472</v>
      </c>
      <c r="B4095" s="10" t="n">
        <v>4267</v>
      </c>
    </row>
    <row r="4096" customFormat="false" ht="16" hidden="false" customHeight="false" outlineLevel="0" collapsed="false">
      <c r="A4096" s="0" t="s">
        <v>17473</v>
      </c>
    </row>
    <row r="4097" customFormat="false" ht="16" hidden="false" customHeight="false" outlineLevel="0" collapsed="false">
      <c r="A4097" s="0" t="s">
        <v>17474</v>
      </c>
      <c r="B4097" s="10" t="n">
        <v>365522</v>
      </c>
    </row>
    <row r="4098" customFormat="false" ht="16" hidden="false" customHeight="false" outlineLevel="0" collapsed="false">
      <c r="A4098" s="0" t="s">
        <v>17475</v>
      </c>
      <c r="B4098" s="10" t="n">
        <v>1500000</v>
      </c>
    </row>
    <row r="4099" customFormat="false" ht="16" hidden="false" customHeight="false" outlineLevel="0" collapsed="false">
      <c r="A4099" s="0" t="s">
        <v>7298</v>
      </c>
      <c r="B4099" s="10" t="n">
        <v>1200000</v>
      </c>
      <c r="C4099" s="10" t="n">
        <v>2859955</v>
      </c>
    </row>
    <row r="4100" customFormat="false" ht="16" hidden="false" customHeight="false" outlineLevel="0" collapsed="false">
      <c r="A4100" s="0" t="s">
        <v>17476</v>
      </c>
    </row>
    <row r="4101" customFormat="false" ht="16" hidden="false" customHeight="false" outlineLevel="0" collapsed="false">
      <c r="A4101" s="0" t="s">
        <v>12731</v>
      </c>
      <c r="B4101" s="10" t="n">
        <v>30000000</v>
      </c>
      <c r="C4101" s="10" t="n">
        <v>32172757</v>
      </c>
    </row>
    <row r="4102" customFormat="false" ht="16" hidden="false" customHeight="false" outlineLevel="0" collapsed="false">
      <c r="A4102" s="0" t="s">
        <v>17477</v>
      </c>
      <c r="B4102" s="10" t="n">
        <v>20000000</v>
      </c>
    </row>
    <row r="4103" customFormat="false" ht="16" hidden="false" customHeight="false" outlineLevel="0" collapsed="false">
      <c r="A4103" s="0" t="s">
        <v>17478</v>
      </c>
    </row>
    <row r="4104" customFormat="false" ht="16" hidden="false" customHeight="false" outlineLevel="0" collapsed="false">
      <c r="A4104" s="0" t="s">
        <v>17479</v>
      </c>
    </row>
    <row r="4105" customFormat="false" ht="16" hidden="false" customHeight="false" outlineLevel="0" collapsed="false">
      <c r="A4105" s="0" t="s">
        <v>17480</v>
      </c>
      <c r="B4105" s="10" t="n">
        <v>5000000</v>
      </c>
    </row>
    <row r="4106" customFormat="false" ht="16" hidden="false" customHeight="false" outlineLevel="0" collapsed="false">
      <c r="A4106" s="0" t="s">
        <v>17481</v>
      </c>
      <c r="B4106" s="10" t="n">
        <v>1982505</v>
      </c>
    </row>
    <row r="4107" customFormat="false" ht="16" hidden="false" customHeight="false" outlineLevel="0" collapsed="false">
      <c r="A4107" s="0" t="s">
        <v>14340</v>
      </c>
      <c r="B4107" s="10" t="n">
        <v>13000000</v>
      </c>
      <c r="C4107" s="10" t="n">
        <v>18700837</v>
      </c>
    </row>
    <row r="4108" customFormat="false" ht="16" hidden="false" customHeight="false" outlineLevel="0" collapsed="false">
      <c r="A4108" s="0" t="s">
        <v>17482</v>
      </c>
    </row>
    <row r="4109" customFormat="false" ht="16" hidden="false" customHeight="false" outlineLevel="0" collapsed="false">
      <c r="A4109" s="0" t="s">
        <v>17483</v>
      </c>
      <c r="B4109" s="10" t="n">
        <v>2647</v>
      </c>
    </row>
    <row r="4110" customFormat="false" ht="16" hidden="false" customHeight="false" outlineLevel="0" collapsed="false">
      <c r="A4110" s="0" t="s">
        <v>13288</v>
      </c>
      <c r="B4110" s="10" t="n">
        <v>4000000</v>
      </c>
      <c r="C4110" s="10" t="n">
        <v>9134</v>
      </c>
    </row>
    <row r="4111" customFormat="false" ht="16" hidden="false" customHeight="false" outlineLevel="0" collapsed="false">
      <c r="A4111" s="0" t="s">
        <v>17484</v>
      </c>
    </row>
    <row r="4112" customFormat="false" ht="16" hidden="false" customHeight="false" outlineLevel="0" collapsed="false">
      <c r="A4112" s="0" t="s">
        <v>17485</v>
      </c>
      <c r="B4112" s="10" t="n">
        <v>443684</v>
      </c>
    </row>
    <row r="4113" customFormat="false" ht="16" hidden="false" customHeight="false" outlineLevel="0" collapsed="false">
      <c r="A4113" s="0" t="s">
        <v>17486</v>
      </c>
      <c r="B4113" s="10" t="n">
        <v>109762</v>
      </c>
    </row>
    <row r="4114" customFormat="false" ht="16" hidden="false" customHeight="false" outlineLevel="0" collapsed="false">
      <c r="A4114" s="0" t="s">
        <v>17487</v>
      </c>
    </row>
    <row r="4115" customFormat="false" ht="16" hidden="false" customHeight="false" outlineLevel="0" collapsed="false">
      <c r="A4115" s="0" t="s">
        <v>17488</v>
      </c>
      <c r="B4115" s="10" t="n">
        <v>288312</v>
      </c>
    </row>
    <row r="4116" customFormat="false" ht="16" hidden="false" customHeight="false" outlineLevel="0" collapsed="false">
      <c r="A4116" s="0" t="s">
        <v>17489</v>
      </c>
    </row>
    <row r="4117" customFormat="false" ht="16" hidden="false" customHeight="false" outlineLevel="0" collapsed="false">
      <c r="A4117" s="0" t="s">
        <v>12641</v>
      </c>
      <c r="B4117" s="10" t="n">
        <v>500000</v>
      </c>
      <c r="C4117" s="10" t="n">
        <v>375981</v>
      </c>
    </row>
    <row r="4118" customFormat="false" ht="16" hidden="false" customHeight="false" outlineLevel="0" collapsed="false">
      <c r="A4118" s="0" t="s">
        <v>17490</v>
      </c>
      <c r="B4118" s="10" t="n">
        <v>125856</v>
      </c>
    </row>
    <row r="4119" customFormat="false" ht="16" hidden="false" customHeight="false" outlineLevel="0" collapsed="false">
      <c r="A4119" s="0" t="s">
        <v>17491</v>
      </c>
    </row>
    <row r="4120" customFormat="false" ht="16" hidden="false" customHeight="false" outlineLevel="0" collapsed="false">
      <c r="A4120" s="0" t="s">
        <v>17492</v>
      </c>
    </row>
    <row r="4121" customFormat="false" ht="16" hidden="false" customHeight="false" outlineLevel="0" collapsed="false">
      <c r="A4121" s="0" t="s">
        <v>17493</v>
      </c>
      <c r="B4121" s="10" t="n">
        <v>11192</v>
      </c>
    </row>
    <row r="4122" customFormat="false" ht="16" hidden="false" customHeight="false" outlineLevel="0" collapsed="false">
      <c r="A4122" s="0" t="s">
        <v>17494</v>
      </c>
    </row>
    <row r="4123" customFormat="false" ht="16" hidden="false" customHeight="false" outlineLevel="0" collapsed="false">
      <c r="A4123" s="0" t="s">
        <v>17495</v>
      </c>
    </row>
    <row r="4124" customFormat="false" ht="16" hidden="false" customHeight="false" outlineLevel="0" collapsed="false">
      <c r="A4124" s="0" t="s">
        <v>17496</v>
      </c>
    </row>
    <row r="4125" customFormat="false" ht="16" hidden="false" customHeight="false" outlineLevel="0" collapsed="false">
      <c r="A4125" s="0" t="s">
        <v>17497</v>
      </c>
      <c r="B4125" s="10" t="n">
        <v>200002</v>
      </c>
    </row>
    <row r="4126" customFormat="false" ht="16" hidden="false" customHeight="false" outlineLevel="0" collapsed="false">
      <c r="A4126" s="0" t="s">
        <v>17498</v>
      </c>
      <c r="B4126" s="10" t="n">
        <v>13433</v>
      </c>
    </row>
    <row r="4127" customFormat="false" ht="16" hidden="false" customHeight="false" outlineLevel="0" collapsed="false">
      <c r="A4127" s="0" t="s">
        <v>7240</v>
      </c>
      <c r="B4127" s="10" t="n">
        <v>1500000</v>
      </c>
      <c r="C4127" s="10" t="n">
        <v>93511</v>
      </c>
    </row>
    <row r="4128" customFormat="false" ht="16" hidden="false" customHeight="false" outlineLevel="0" collapsed="false">
      <c r="A4128" s="0" t="s">
        <v>17499</v>
      </c>
    </row>
    <row r="4129" customFormat="false" ht="16" hidden="false" customHeight="false" outlineLevel="0" collapsed="false">
      <c r="A4129" s="0" t="s">
        <v>17500</v>
      </c>
      <c r="B4129" s="10" t="n">
        <v>51975354</v>
      </c>
    </row>
    <row r="4130" customFormat="false" ht="16" hidden="false" customHeight="false" outlineLevel="0" collapsed="false">
      <c r="A4130" s="0" t="s">
        <v>17501</v>
      </c>
      <c r="B4130" s="10" t="n">
        <v>150000000</v>
      </c>
    </row>
    <row r="4131" customFormat="false" ht="16" hidden="false" customHeight="false" outlineLevel="0" collapsed="false">
      <c r="A4131" s="0" t="s">
        <v>1774</v>
      </c>
      <c r="B4131" s="10" t="n">
        <v>31000000</v>
      </c>
      <c r="C4131" s="10" t="n">
        <v>54000</v>
      </c>
    </row>
    <row r="4132" customFormat="false" ht="16" hidden="false" customHeight="false" outlineLevel="0" collapsed="false">
      <c r="A4132" s="0" t="s">
        <v>17502</v>
      </c>
      <c r="B4132" s="10" t="n">
        <v>467022</v>
      </c>
    </row>
    <row r="4133" customFormat="false" ht="16" hidden="false" customHeight="false" outlineLevel="0" collapsed="false">
      <c r="A4133" s="0" t="s">
        <v>17503</v>
      </c>
    </row>
    <row r="4134" customFormat="false" ht="16" hidden="false" customHeight="false" outlineLevel="0" collapsed="false">
      <c r="A4134" s="0" t="s">
        <v>17504</v>
      </c>
      <c r="B4134" s="10" t="n">
        <v>8000000</v>
      </c>
    </row>
    <row r="4135" customFormat="false" ht="16" hidden="false" customHeight="false" outlineLevel="0" collapsed="false">
      <c r="A4135" s="0" t="s">
        <v>17505</v>
      </c>
      <c r="B4135" s="10" t="n">
        <v>100000000</v>
      </c>
    </row>
    <row r="4136" customFormat="false" ht="16" hidden="false" customHeight="false" outlineLevel="0" collapsed="false">
      <c r="A4136" s="0" t="s">
        <v>14669</v>
      </c>
      <c r="B4136" s="10" t="n">
        <v>30000000</v>
      </c>
      <c r="C4136" s="10" t="n">
        <v>20757977</v>
      </c>
    </row>
    <row r="4137" customFormat="false" ht="16" hidden="false" customHeight="false" outlineLevel="0" collapsed="false">
      <c r="A4137" s="0" t="s">
        <v>17506</v>
      </c>
      <c r="B4137" s="10" t="n">
        <v>57566</v>
      </c>
    </row>
    <row r="4138" customFormat="false" ht="16" hidden="false" customHeight="false" outlineLevel="0" collapsed="false">
      <c r="A4138" s="0" t="s">
        <v>17507</v>
      </c>
      <c r="B4138" s="10" t="n">
        <v>86217</v>
      </c>
    </row>
    <row r="4139" customFormat="false" ht="16" hidden="false" customHeight="false" outlineLevel="0" collapsed="false">
      <c r="A4139" s="0" t="s">
        <v>17508</v>
      </c>
    </row>
    <row r="4140" customFormat="false" ht="16" hidden="false" customHeight="false" outlineLevel="0" collapsed="false">
      <c r="A4140" s="0" t="s">
        <v>17509</v>
      </c>
      <c r="B4140" s="10" t="n">
        <v>14515040</v>
      </c>
    </row>
    <row r="4141" customFormat="false" ht="16" hidden="false" customHeight="false" outlineLevel="0" collapsed="false">
      <c r="A4141" s="0" t="s">
        <v>17510</v>
      </c>
      <c r="B4141" s="10" t="n">
        <v>3500000</v>
      </c>
    </row>
    <row r="4142" customFormat="false" ht="16" hidden="false" customHeight="false" outlineLevel="0" collapsed="false">
      <c r="A4142" s="0" t="s">
        <v>17511</v>
      </c>
    </row>
    <row r="4143" customFormat="false" ht="16" hidden="false" customHeight="false" outlineLevel="0" collapsed="false">
      <c r="A4143" s="0" t="s">
        <v>17512</v>
      </c>
    </row>
    <row r="4144" customFormat="false" ht="16" hidden="false" customHeight="false" outlineLevel="0" collapsed="false">
      <c r="A4144" s="0" t="s">
        <v>17513</v>
      </c>
    </row>
    <row r="4145" customFormat="false" ht="16" hidden="false" customHeight="false" outlineLevel="0" collapsed="false">
      <c r="A4145" s="0" t="s">
        <v>17514</v>
      </c>
    </row>
    <row r="4146" customFormat="false" ht="16" hidden="false" customHeight="false" outlineLevel="0" collapsed="false">
      <c r="A4146" s="0" t="s">
        <v>17515</v>
      </c>
    </row>
    <row r="4147" customFormat="false" ht="16" hidden="false" customHeight="false" outlineLevel="0" collapsed="false">
      <c r="A4147" s="0" t="s">
        <v>17516</v>
      </c>
    </row>
    <row r="4148" customFormat="false" ht="16" hidden="false" customHeight="false" outlineLevel="0" collapsed="false">
      <c r="A4148" s="0" t="s">
        <v>17517</v>
      </c>
    </row>
    <row r="4149" customFormat="false" ht="16" hidden="false" customHeight="false" outlineLevel="0" collapsed="false">
      <c r="A4149" s="0" t="s">
        <v>17518</v>
      </c>
    </row>
    <row r="4150" customFormat="false" ht="16" hidden="false" customHeight="false" outlineLevel="0" collapsed="false">
      <c r="A4150" s="0" t="s">
        <v>17519</v>
      </c>
      <c r="B4150" s="10" t="n">
        <v>10305</v>
      </c>
    </row>
    <row r="4151" customFormat="false" ht="16" hidden="false" customHeight="false" outlineLevel="0" collapsed="false">
      <c r="A4151" s="0" t="s">
        <v>17520</v>
      </c>
    </row>
    <row r="4152" customFormat="false" ht="16" hidden="false" customHeight="false" outlineLevel="0" collapsed="false">
      <c r="A4152" s="0" t="s">
        <v>1708</v>
      </c>
      <c r="B4152" s="10" t="n">
        <v>450000000</v>
      </c>
      <c r="C4152" s="10" t="n">
        <v>775981</v>
      </c>
    </row>
    <row r="4153" customFormat="false" ht="16" hidden="false" customHeight="false" outlineLevel="0" collapsed="false">
      <c r="A4153" s="0" t="s">
        <v>7276</v>
      </c>
      <c r="B4153" s="10" t="n">
        <v>1000000</v>
      </c>
      <c r="C4153" s="10" t="n">
        <v>2263436</v>
      </c>
    </row>
    <row r="4154" customFormat="false" ht="16" hidden="false" customHeight="false" outlineLevel="0" collapsed="false">
      <c r="A4154" s="0" t="s">
        <v>17521</v>
      </c>
    </row>
    <row r="4155" customFormat="false" ht="16" hidden="false" customHeight="false" outlineLevel="0" collapsed="false">
      <c r="A4155" s="0" t="s">
        <v>17522</v>
      </c>
      <c r="B4155" s="10" t="n">
        <v>4669</v>
      </c>
    </row>
    <row r="4156" customFormat="false" ht="16" hidden="false" customHeight="false" outlineLevel="0" collapsed="false">
      <c r="A4156" s="0" t="s">
        <v>14109</v>
      </c>
      <c r="B4156" s="10" t="n">
        <v>30000000</v>
      </c>
      <c r="C4156" s="10" t="n">
        <v>17750583</v>
      </c>
    </row>
    <row r="4157" customFormat="false" ht="16" hidden="false" customHeight="false" outlineLevel="0" collapsed="false">
      <c r="A4157" s="0" t="s">
        <v>17523</v>
      </c>
      <c r="B4157" s="10" t="n">
        <v>475000</v>
      </c>
    </row>
    <row r="4158" customFormat="false" ht="16" hidden="false" customHeight="false" outlineLevel="0" collapsed="false">
      <c r="A4158" s="0" t="s">
        <v>17524</v>
      </c>
    </row>
    <row r="4159" customFormat="false" ht="16" hidden="false" customHeight="false" outlineLevel="0" collapsed="false">
      <c r="A4159" s="0" t="s">
        <v>17525</v>
      </c>
    </row>
    <row r="4160" customFormat="false" ht="16" hidden="false" customHeight="false" outlineLevel="0" collapsed="false">
      <c r="A4160" s="0" t="s">
        <v>1759</v>
      </c>
      <c r="B4160" s="10" t="n">
        <v>300000000</v>
      </c>
      <c r="C4160" s="10" t="n">
        <v>2804874</v>
      </c>
    </row>
    <row r="4161" customFormat="false" ht="16" hidden="false" customHeight="false" outlineLevel="0" collapsed="false">
      <c r="A4161" s="0" t="s">
        <v>17526</v>
      </c>
      <c r="B4161" s="10" t="n">
        <v>10481</v>
      </c>
    </row>
    <row r="4162" customFormat="false" ht="16" hidden="false" customHeight="false" outlineLevel="0" collapsed="false">
      <c r="A4162" s="0" t="s">
        <v>17527</v>
      </c>
    </row>
    <row r="4163" customFormat="false" ht="16" hidden="false" customHeight="false" outlineLevel="0" collapsed="false">
      <c r="A4163" s="0" t="s">
        <v>17528</v>
      </c>
      <c r="C4163" s="0" t="s">
        <v>17529</v>
      </c>
    </row>
    <row r="4164" customFormat="false" ht="16" hidden="false" customHeight="false" outlineLevel="0" collapsed="false">
      <c r="A4164" s="0" t="s">
        <v>17530</v>
      </c>
      <c r="B4164" s="10" t="n">
        <v>15000000</v>
      </c>
    </row>
    <row r="4165" customFormat="false" ht="16" hidden="false" customHeight="false" outlineLevel="0" collapsed="false">
      <c r="A4165" s="0" t="s">
        <v>13126</v>
      </c>
      <c r="B4165" s="10" t="n">
        <v>17000000</v>
      </c>
      <c r="C4165" s="10" t="n">
        <v>70525195</v>
      </c>
    </row>
    <row r="4166" customFormat="false" ht="16" hidden="false" customHeight="false" outlineLevel="0" collapsed="false">
      <c r="A4166" s="0" t="s">
        <v>17531</v>
      </c>
    </row>
    <row r="4167" customFormat="false" ht="16" hidden="false" customHeight="false" outlineLevel="0" collapsed="false">
      <c r="A4167" s="0" t="s">
        <v>7055</v>
      </c>
      <c r="B4167" s="10" t="n">
        <v>60000000</v>
      </c>
      <c r="C4167" s="10" t="n">
        <v>35763137</v>
      </c>
    </row>
    <row r="4168" customFormat="false" ht="16" hidden="false" customHeight="false" outlineLevel="0" collapsed="false">
      <c r="A4168" s="0" t="s">
        <v>17532</v>
      </c>
    </row>
    <row r="4169" customFormat="false" ht="16" hidden="false" customHeight="false" outlineLevel="0" collapsed="false">
      <c r="A4169" s="0" t="s">
        <v>17533</v>
      </c>
      <c r="B4169" s="10" t="n">
        <v>11926</v>
      </c>
    </row>
    <row r="4170" customFormat="false" ht="16" hidden="false" customHeight="false" outlineLevel="0" collapsed="false">
      <c r="A4170" s="0" t="s">
        <v>17534</v>
      </c>
      <c r="B4170" s="10" t="n">
        <v>55594</v>
      </c>
    </row>
    <row r="4171" customFormat="false" ht="16" hidden="false" customHeight="false" outlineLevel="0" collapsed="false">
      <c r="A4171" s="0" t="s">
        <v>8069</v>
      </c>
      <c r="B4171" s="10" t="n">
        <v>14000000</v>
      </c>
      <c r="C4171" s="10" t="n">
        <v>91125683</v>
      </c>
    </row>
    <row r="4172" customFormat="false" ht="16" hidden="false" customHeight="false" outlineLevel="0" collapsed="false">
      <c r="A4172" s="0" t="s">
        <v>1889</v>
      </c>
      <c r="B4172" s="10" t="n">
        <v>50000</v>
      </c>
      <c r="C4172" s="10" t="n">
        <v>444098</v>
      </c>
    </row>
    <row r="4173" customFormat="false" ht="16" hidden="false" customHeight="false" outlineLevel="0" collapsed="false">
      <c r="A4173" s="0" t="s">
        <v>17535</v>
      </c>
      <c r="B4173" s="10" t="n">
        <v>4809</v>
      </c>
    </row>
    <row r="4174" customFormat="false" ht="16" hidden="false" customHeight="false" outlineLevel="0" collapsed="false">
      <c r="A4174" s="0" t="s">
        <v>17536</v>
      </c>
      <c r="B4174" s="10" t="n">
        <v>7138</v>
      </c>
    </row>
    <row r="4175" customFormat="false" ht="16" hidden="false" customHeight="false" outlineLevel="0" collapsed="false">
      <c r="A4175" s="0" t="s">
        <v>17537</v>
      </c>
      <c r="B4175" s="10" t="n">
        <v>259765</v>
      </c>
    </row>
    <row r="4176" customFormat="false" ht="16" hidden="false" customHeight="false" outlineLevel="0" collapsed="false">
      <c r="A4176" s="0" t="s">
        <v>17538</v>
      </c>
      <c r="C4176" s="0" t="s">
        <v>17539</v>
      </c>
    </row>
    <row r="4177" customFormat="false" ht="16" hidden="false" customHeight="false" outlineLevel="0" collapsed="false">
      <c r="A4177" s="0" t="s">
        <v>17540</v>
      </c>
    </row>
    <row r="4178" customFormat="false" ht="16" hidden="false" customHeight="false" outlineLevel="0" collapsed="false">
      <c r="A4178" s="0" t="s">
        <v>17541</v>
      </c>
      <c r="B4178" s="10" t="n">
        <v>8941</v>
      </c>
    </row>
    <row r="4179" customFormat="false" ht="16" hidden="false" customHeight="false" outlineLevel="0" collapsed="false">
      <c r="A4179" s="0" t="s">
        <v>17542</v>
      </c>
    </row>
    <row r="4180" customFormat="false" ht="16" hidden="false" customHeight="false" outlineLevel="0" collapsed="false">
      <c r="A4180" s="0" t="s">
        <v>17543</v>
      </c>
    </row>
    <row r="4181" customFormat="false" ht="16" hidden="false" customHeight="false" outlineLevel="0" collapsed="false">
      <c r="A4181" s="0" t="s">
        <v>17544</v>
      </c>
      <c r="B4181" s="10" t="n">
        <v>37673</v>
      </c>
    </row>
    <row r="4182" customFormat="false" ht="16" hidden="false" customHeight="false" outlineLevel="0" collapsed="false">
      <c r="A4182" s="0" t="s">
        <v>17545</v>
      </c>
    </row>
    <row r="4183" customFormat="false" ht="16" hidden="false" customHeight="false" outlineLevel="0" collapsed="false">
      <c r="A4183" s="0" t="s">
        <v>17546</v>
      </c>
    </row>
    <row r="4184" customFormat="false" ht="16" hidden="false" customHeight="false" outlineLevel="0" collapsed="false">
      <c r="A4184" s="0" t="s">
        <v>17547</v>
      </c>
    </row>
    <row r="4185" customFormat="false" ht="16" hidden="false" customHeight="false" outlineLevel="0" collapsed="false">
      <c r="A4185" s="0" t="s">
        <v>17548</v>
      </c>
      <c r="B4185" s="10" t="n">
        <v>22000</v>
      </c>
    </row>
    <row r="4186" customFormat="false" ht="16" hidden="false" customHeight="false" outlineLevel="0" collapsed="false">
      <c r="A4186" s="0" t="s">
        <v>17549</v>
      </c>
    </row>
    <row r="4187" customFormat="false" ht="16" hidden="false" customHeight="false" outlineLevel="0" collapsed="false">
      <c r="A4187" s="0" t="s">
        <v>3982</v>
      </c>
      <c r="B4187" s="10" t="n">
        <v>38000000</v>
      </c>
      <c r="C4187" s="10" t="n">
        <v>71163113</v>
      </c>
    </row>
    <row r="4188" customFormat="false" ht="16" hidden="false" customHeight="false" outlineLevel="0" collapsed="false">
      <c r="A4188" s="0" t="s">
        <v>17550</v>
      </c>
    </row>
    <row r="4189" customFormat="false" ht="16" hidden="false" customHeight="false" outlineLevel="0" collapsed="false">
      <c r="A4189" s="0" t="s">
        <v>17551</v>
      </c>
    </row>
    <row r="4190" customFormat="false" ht="16" hidden="false" customHeight="false" outlineLevel="0" collapsed="false">
      <c r="A4190" s="0" t="s">
        <v>17552</v>
      </c>
    </row>
    <row r="4191" customFormat="false" ht="16" hidden="false" customHeight="false" outlineLevel="0" collapsed="false">
      <c r="A4191" s="0" t="s">
        <v>12669</v>
      </c>
      <c r="B4191" s="10" t="n">
        <v>15000000</v>
      </c>
      <c r="C4191" s="10" t="n">
        <v>7597898</v>
      </c>
    </row>
    <row r="4192" customFormat="false" ht="16" hidden="false" customHeight="false" outlineLevel="0" collapsed="false">
      <c r="A4192" s="0" t="s">
        <v>17553</v>
      </c>
    </row>
    <row r="4193" customFormat="false" ht="16" hidden="false" customHeight="false" outlineLevel="0" collapsed="false">
      <c r="A4193" s="0" t="s">
        <v>17554</v>
      </c>
    </row>
    <row r="4194" customFormat="false" ht="16" hidden="false" customHeight="false" outlineLevel="0" collapsed="false">
      <c r="A4194" s="0" t="s">
        <v>14367</v>
      </c>
      <c r="B4194" s="10" t="n">
        <v>8000000</v>
      </c>
      <c r="C4194" s="10" t="n">
        <v>25369</v>
      </c>
    </row>
    <row r="4195" customFormat="false" ht="16" hidden="false" customHeight="false" outlineLevel="0" collapsed="false">
      <c r="A4195" s="0" t="s">
        <v>17555</v>
      </c>
    </row>
    <row r="4196" customFormat="false" ht="16" hidden="false" customHeight="false" outlineLevel="0" collapsed="false">
      <c r="A4196" s="0" t="s">
        <v>17556</v>
      </c>
      <c r="B4196" s="10" t="n">
        <v>6088</v>
      </c>
    </row>
    <row r="4197" customFormat="false" ht="16" hidden="false" customHeight="false" outlineLevel="0" collapsed="false">
      <c r="A4197" s="0" t="s">
        <v>17557</v>
      </c>
      <c r="B4197" s="10" t="n">
        <v>97316</v>
      </c>
    </row>
    <row r="4198" customFormat="false" ht="16" hidden="false" customHeight="false" outlineLevel="0" collapsed="false">
      <c r="A4198" s="0" t="s">
        <v>17558</v>
      </c>
    </row>
    <row r="4199" customFormat="false" ht="16" hidden="false" customHeight="false" outlineLevel="0" collapsed="false">
      <c r="A4199" s="0" t="s">
        <v>17559</v>
      </c>
      <c r="B4199" s="10" t="n">
        <v>5000000</v>
      </c>
    </row>
    <row r="4200" customFormat="false" ht="16" hidden="false" customHeight="false" outlineLevel="0" collapsed="false">
      <c r="A4200" s="0" t="s">
        <v>17560</v>
      </c>
    </row>
    <row r="4201" customFormat="false" ht="16" hidden="false" customHeight="false" outlineLevel="0" collapsed="false">
      <c r="A4201" s="0" t="s">
        <v>17561</v>
      </c>
      <c r="B4201" s="10" t="n">
        <v>1031598</v>
      </c>
    </row>
    <row r="4202" customFormat="false" ht="16" hidden="false" customHeight="false" outlineLevel="0" collapsed="false">
      <c r="A4202" s="0" t="s">
        <v>17562</v>
      </c>
      <c r="B4202" s="10" t="n">
        <v>5000000</v>
      </c>
    </row>
    <row r="4203" customFormat="false" ht="16" hidden="false" customHeight="false" outlineLevel="0" collapsed="false">
      <c r="A4203" s="0" t="s">
        <v>17563</v>
      </c>
      <c r="B4203" s="10" t="n">
        <v>4000000</v>
      </c>
    </row>
    <row r="4204" customFormat="false" ht="16" hidden="false" customHeight="false" outlineLevel="0" collapsed="false">
      <c r="A4204" s="0" t="s">
        <v>17564</v>
      </c>
      <c r="B4204" s="10" t="n">
        <v>29227</v>
      </c>
    </row>
    <row r="4205" customFormat="false" ht="16" hidden="false" customHeight="false" outlineLevel="0" collapsed="false">
      <c r="A4205" s="0" t="s">
        <v>17565</v>
      </c>
      <c r="B4205" s="10" t="n">
        <v>4327763</v>
      </c>
    </row>
    <row r="4206" customFormat="false" ht="16" hidden="false" customHeight="false" outlineLevel="0" collapsed="false">
      <c r="A4206" s="0" t="s">
        <v>17566</v>
      </c>
    </row>
    <row r="4207" customFormat="false" ht="16" hidden="false" customHeight="false" outlineLevel="0" collapsed="false">
      <c r="A4207" s="0" t="s">
        <v>17567</v>
      </c>
    </row>
    <row r="4208" customFormat="false" ht="16" hidden="false" customHeight="false" outlineLevel="0" collapsed="false">
      <c r="A4208" s="0" t="s">
        <v>8933</v>
      </c>
      <c r="B4208" s="10" t="n">
        <v>125000000</v>
      </c>
      <c r="C4208" s="10" t="n">
        <v>54645723</v>
      </c>
    </row>
    <row r="4209" customFormat="false" ht="16" hidden="false" customHeight="false" outlineLevel="0" collapsed="false">
      <c r="A4209" s="0" t="s">
        <v>17568</v>
      </c>
    </row>
    <row r="4210" customFormat="false" ht="16" hidden="false" customHeight="false" outlineLevel="0" collapsed="false">
      <c r="A4210" s="0" t="s">
        <v>17569</v>
      </c>
      <c r="B4210" s="10" t="n">
        <v>5139</v>
      </c>
    </row>
    <row r="4211" customFormat="false" ht="16" hidden="false" customHeight="false" outlineLevel="0" collapsed="false">
      <c r="A4211" s="0" t="s">
        <v>17570</v>
      </c>
      <c r="B4211" s="10" t="n">
        <v>2120</v>
      </c>
    </row>
    <row r="4212" customFormat="false" ht="16" hidden="false" customHeight="false" outlineLevel="0" collapsed="false">
      <c r="A4212" s="0" t="s">
        <v>8023</v>
      </c>
      <c r="B4212" s="10" t="n">
        <v>35000000</v>
      </c>
      <c r="C4212" s="10" t="n">
        <v>86208010</v>
      </c>
    </row>
    <row r="4213" customFormat="false" ht="16" hidden="false" customHeight="false" outlineLevel="0" collapsed="false">
      <c r="A4213" s="0" t="s">
        <v>3623</v>
      </c>
      <c r="B4213" s="10" t="n">
        <v>175000000</v>
      </c>
      <c r="C4213" s="10" t="n">
        <v>356461711</v>
      </c>
    </row>
    <row r="4214" customFormat="false" ht="16" hidden="false" customHeight="false" outlineLevel="0" collapsed="false">
      <c r="A4214" s="0" t="s">
        <v>3586</v>
      </c>
      <c r="B4214" s="10" t="n">
        <v>17000000</v>
      </c>
      <c r="C4214" s="10" t="n">
        <v>44469602</v>
      </c>
    </row>
    <row r="4215" customFormat="false" ht="16" hidden="false" customHeight="false" outlineLevel="0" collapsed="false">
      <c r="A4215" s="0" t="s">
        <v>12467</v>
      </c>
      <c r="B4215" s="10" t="n">
        <v>2000000</v>
      </c>
      <c r="C4215" s="10" t="n">
        <v>13746550</v>
      </c>
    </row>
    <row r="4216" customFormat="false" ht="16" hidden="false" customHeight="false" outlineLevel="0" collapsed="false">
      <c r="A4216" s="0" t="s">
        <v>17571</v>
      </c>
      <c r="B4216" s="10" t="n">
        <v>240067</v>
      </c>
    </row>
    <row r="4217" customFormat="false" ht="16" hidden="false" customHeight="false" outlineLevel="0" collapsed="false">
      <c r="A4217" s="0" t="s">
        <v>17572</v>
      </c>
    </row>
    <row r="4218" customFormat="false" ht="16" hidden="false" customHeight="false" outlineLevel="0" collapsed="false">
      <c r="A4218" s="0" t="s">
        <v>17573</v>
      </c>
      <c r="B4218" s="10" t="n">
        <v>107114</v>
      </c>
    </row>
    <row r="4219" customFormat="false" ht="16" hidden="false" customHeight="false" outlineLevel="0" collapsed="false">
      <c r="A4219" s="0" t="s">
        <v>17574</v>
      </c>
      <c r="B4219" s="10" t="n">
        <v>90000000</v>
      </c>
    </row>
    <row r="4220" customFormat="false" ht="16" hidden="false" customHeight="false" outlineLevel="0" collapsed="false">
      <c r="A4220" s="0" t="s">
        <v>17575</v>
      </c>
      <c r="B4220" s="10" t="n">
        <v>3200000</v>
      </c>
    </row>
    <row r="4221" customFormat="false" ht="16" hidden="false" customHeight="false" outlineLevel="0" collapsed="false">
      <c r="A4221" s="0" t="s">
        <v>17576</v>
      </c>
    </row>
    <row r="4222" customFormat="false" ht="16" hidden="false" customHeight="false" outlineLevel="0" collapsed="false">
      <c r="A4222" s="0" t="s">
        <v>17577</v>
      </c>
      <c r="B4222" s="10" t="n">
        <v>3629</v>
      </c>
    </row>
    <row r="4223" customFormat="false" ht="16" hidden="false" customHeight="false" outlineLevel="0" collapsed="false">
      <c r="A4223" s="0" t="s">
        <v>12766</v>
      </c>
      <c r="B4223" s="10" t="n">
        <v>30000000</v>
      </c>
      <c r="C4223" s="10" t="n">
        <v>10880926</v>
      </c>
    </row>
    <row r="4224" customFormat="false" ht="16" hidden="false" customHeight="false" outlineLevel="0" collapsed="false">
      <c r="A4224" s="0" t="s">
        <v>17578</v>
      </c>
    </row>
    <row r="4225" customFormat="false" ht="16" hidden="false" customHeight="false" outlineLevel="0" collapsed="false">
      <c r="A4225" s="0" t="s">
        <v>17579</v>
      </c>
      <c r="B4225" s="10" t="n">
        <v>558402</v>
      </c>
    </row>
    <row r="4226" customFormat="false" ht="16" hidden="false" customHeight="false" outlineLevel="0" collapsed="false">
      <c r="A4226" s="0" t="s">
        <v>12781</v>
      </c>
      <c r="B4226" s="10" t="n">
        <v>5000000</v>
      </c>
      <c r="C4226" s="10" t="n">
        <v>14123773</v>
      </c>
    </row>
    <row r="4227" customFormat="false" ht="16" hidden="false" customHeight="false" outlineLevel="0" collapsed="false">
      <c r="A4227" s="0" t="s">
        <v>17580</v>
      </c>
      <c r="B4227" s="10" t="n">
        <v>1000000</v>
      </c>
    </row>
    <row r="4228" customFormat="false" ht="16" hidden="false" customHeight="false" outlineLevel="0" collapsed="false">
      <c r="A4228" s="0" t="s">
        <v>17581</v>
      </c>
      <c r="B4228" s="10" t="n">
        <v>10000000</v>
      </c>
    </row>
    <row r="4229" customFormat="false" ht="16" hidden="false" customHeight="false" outlineLevel="0" collapsed="false">
      <c r="A4229" s="0" t="s">
        <v>17582</v>
      </c>
    </row>
    <row r="4230" customFormat="false" ht="16" hidden="false" customHeight="false" outlineLevel="0" collapsed="false">
      <c r="A4230" s="0" t="s">
        <v>17583</v>
      </c>
    </row>
    <row r="4231" customFormat="false" ht="16" hidden="false" customHeight="false" outlineLevel="0" collapsed="false">
      <c r="A4231" s="0" t="s">
        <v>17584</v>
      </c>
      <c r="B4231" s="10" t="n">
        <v>50000</v>
      </c>
    </row>
    <row r="4232" customFormat="false" ht="16" hidden="false" customHeight="false" outlineLevel="0" collapsed="false">
      <c r="A4232" s="0" t="s">
        <v>17585</v>
      </c>
    </row>
    <row r="4233" customFormat="false" ht="16" hidden="false" customHeight="false" outlineLevel="0" collapsed="false">
      <c r="A4233" s="0" t="s">
        <v>17586</v>
      </c>
    </row>
    <row r="4234" customFormat="false" ht="16" hidden="false" customHeight="false" outlineLevel="0" collapsed="false">
      <c r="A4234" s="0" t="s">
        <v>1834</v>
      </c>
      <c r="B4234" s="10" t="n">
        <v>6000000</v>
      </c>
      <c r="C4234" s="10" t="n">
        <v>20551</v>
      </c>
    </row>
    <row r="4235" customFormat="false" ht="16" hidden="false" customHeight="false" outlineLevel="0" collapsed="false">
      <c r="A4235" s="0" t="s">
        <v>292</v>
      </c>
      <c r="B4235" s="10" t="n">
        <v>1000000</v>
      </c>
      <c r="C4235" s="10" t="n">
        <v>23656</v>
      </c>
    </row>
    <row r="4236" customFormat="false" ht="16" hidden="false" customHeight="false" outlineLevel="0" collapsed="false">
      <c r="A4236" s="0" t="s">
        <v>13392</v>
      </c>
      <c r="B4236" s="10" t="n">
        <v>20000000</v>
      </c>
      <c r="C4236" s="10" t="n">
        <v>84525432</v>
      </c>
    </row>
    <row r="4237" customFormat="false" ht="16" hidden="false" customHeight="false" outlineLevel="0" collapsed="false">
      <c r="A4237" s="0" t="s">
        <v>12805</v>
      </c>
      <c r="B4237" s="10" t="n">
        <v>16000000</v>
      </c>
      <c r="C4237" s="10" t="n">
        <v>317125</v>
      </c>
    </row>
    <row r="4238" customFormat="false" ht="16" hidden="false" customHeight="false" outlineLevel="0" collapsed="false">
      <c r="A4238" s="0" t="s">
        <v>7877</v>
      </c>
      <c r="B4238" s="10" t="n">
        <v>170000000</v>
      </c>
      <c r="C4238" s="10" t="n">
        <v>208545589</v>
      </c>
    </row>
    <row r="4239" customFormat="false" ht="16" hidden="false" customHeight="false" outlineLevel="0" collapsed="false">
      <c r="A4239" s="0" t="s">
        <v>17587</v>
      </c>
      <c r="B4239" s="10" t="n">
        <v>104286</v>
      </c>
    </row>
    <row r="4240" customFormat="false" ht="16" hidden="false" customHeight="false" outlineLevel="0" collapsed="false">
      <c r="A4240" s="0" t="s">
        <v>17588</v>
      </c>
      <c r="B4240" s="10" t="n">
        <v>99770</v>
      </c>
    </row>
    <row r="4241" customFormat="false" ht="16" hidden="false" customHeight="false" outlineLevel="0" collapsed="false">
      <c r="A4241" s="0" t="s">
        <v>7917</v>
      </c>
      <c r="B4241" s="10" t="n">
        <v>50000000</v>
      </c>
      <c r="C4241" s="10" t="n">
        <v>47602194</v>
      </c>
    </row>
    <row r="4242" customFormat="false" ht="16" hidden="false" customHeight="false" outlineLevel="0" collapsed="false">
      <c r="A4242" s="0" t="s">
        <v>17589</v>
      </c>
    </row>
    <row r="4243" customFormat="false" ht="16" hidden="false" customHeight="false" outlineLevel="0" collapsed="false">
      <c r="A4243" s="0" t="s">
        <v>17590</v>
      </c>
    </row>
    <row r="4244" customFormat="false" ht="16" hidden="false" customHeight="false" outlineLevel="0" collapsed="false">
      <c r="A4244" s="0" t="s">
        <v>17591</v>
      </c>
    </row>
    <row r="4245" customFormat="false" ht="16" hidden="false" customHeight="false" outlineLevel="0" collapsed="false">
      <c r="A4245" s="0" t="s">
        <v>17592</v>
      </c>
      <c r="B4245" s="10" t="n">
        <v>12000000</v>
      </c>
    </row>
    <row r="4246" customFormat="false" ht="16" hidden="false" customHeight="false" outlineLevel="0" collapsed="false">
      <c r="A4246" s="0" t="s">
        <v>17593</v>
      </c>
    </row>
    <row r="4247" customFormat="false" ht="16" hidden="false" customHeight="false" outlineLevel="0" collapsed="false">
      <c r="A4247" s="0" t="s">
        <v>12559</v>
      </c>
      <c r="B4247" s="10" t="n">
        <v>5000000</v>
      </c>
      <c r="C4247" s="10" t="n">
        <v>53921300</v>
      </c>
    </row>
    <row r="4248" customFormat="false" ht="16" hidden="false" customHeight="false" outlineLevel="0" collapsed="false">
      <c r="A4248" s="0" t="s">
        <v>7860</v>
      </c>
      <c r="B4248" s="10" t="n">
        <v>210000000</v>
      </c>
      <c r="C4248" s="10" t="n">
        <v>245439076</v>
      </c>
    </row>
    <row r="4249" customFormat="false" ht="16" hidden="false" customHeight="false" outlineLevel="0" collapsed="false">
      <c r="A4249" s="0" t="s">
        <v>17594</v>
      </c>
      <c r="B4249" s="10" t="n">
        <v>1000000</v>
      </c>
    </row>
    <row r="4250" customFormat="false" ht="16" hidden="false" customHeight="false" outlineLevel="0" collapsed="false">
      <c r="A4250" s="0" t="s">
        <v>17595</v>
      </c>
      <c r="B4250" s="10" t="n">
        <v>4750497</v>
      </c>
    </row>
    <row r="4251" customFormat="false" ht="16" hidden="false" customHeight="false" outlineLevel="0" collapsed="false">
      <c r="A4251" s="0" t="s">
        <v>17596</v>
      </c>
      <c r="B4251" s="10" t="n">
        <v>5306729</v>
      </c>
    </row>
    <row r="4252" customFormat="false" ht="16" hidden="false" customHeight="false" outlineLevel="0" collapsed="false">
      <c r="A4252" s="0" t="s">
        <v>1828</v>
      </c>
      <c r="B4252" s="10" t="n">
        <v>450000000</v>
      </c>
      <c r="C4252" s="10" t="n">
        <v>2519190</v>
      </c>
    </row>
    <row r="4253" customFormat="false" ht="16" hidden="false" customHeight="false" outlineLevel="0" collapsed="false">
      <c r="A4253" s="0" t="s">
        <v>17597</v>
      </c>
      <c r="B4253" s="10" t="n">
        <v>67105</v>
      </c>
    </row>
    <row r="4254" customFormat="false" ht="16" hidden="false" customHeight="false" outlineLevel="0" collapsed="false">
      <c r="A4254" s="0" t="s">
        <v>17598</v>
      </c>
      <c r="B4254" s="10" t="n">
        <v>487348</v>
      </c>
    </row>
    <row r="4255" customFormat="false" ht="16" hidden="false" customHeight="false" outlineLevel="0" collapsed="false">
      <c r="A4255" s="0" t="s">
        <v>17599</v>
      </c>
    </row>
    <row r="4256" customFormat="false" ht="16" hidden="false" customHeight="false" outlineLevel="0" collapsed="false">
      <c r="A4256" s="0" t="s">
        <v>17600</v>
      </c>
    </row>
    <row r="4257" customFormat="false" ht="16" hidden="false" customHeight="false" outlineLevel="0" collapsed="false">
      <c r="A4257" s="0" t="s">
        <v>17601</v>
      </c>
      <c r="B4257" s="10" t="n">
        <v>200000</v>
      </c>
    </row>
    <row r="4258" customFormat="false" ht="16" hidden="false" customHeight="false" outlineLevel="0" collapsed="false">
      <c r="A4258" s="0" t="s">
        <v>1813</v>
      </c>
      <c r="B4258" s="10" t="n">
        <v>33000000</v>
      </c>
      <c r="C4258" s="10" t="n">
        <v>308871</v>
      </c>
    </row>
    <row r="4259" customFormat="false" ht="16" hidden="false" customHeight="false" outlineLevel="0" collapsed="false">
      <c r="A4259" s="0" t="s">
        <v>17602</v>
      </c>
    </row>
    <row r="4260" customFormat="false" ht="16" hidden="false" customHeight="false" outlineLevel="0" collapsed="false">
      <c r="A4260" s="0" t="s">
        <v>17603</v>
      </c>
    </row>
    <row r="4261" customFormat="false" ht="16" hidden="false" customHeight="false" outlineLevel="0" collapsed="false">
      <c r="A4261" s="0" t="s">
        <v>17604</v>
      </c>
      <c r="B4261" s="10" t="n">
        <v>1005700</v>
      </c>
    </row>
    <row r="4262" customFormat="false" ht="16" hidden="false" customHeight="false" outlineLevel="0" collapsed="false">
      <c r="A4262" s="0" t="s">
        <v>17605</v>
      </c>
    </row>
    <row r="4263" customFormat="false" ht="16" hidden="false" customHeight="false" outlineLevel="0" collapsed="false">
      <c r="A4263" s="0" t="s">
        <v>17606</v>
      </c>
      <c r="B4263" s="10" t="n">
        <v>4500000</v>
      </c>
    </row>
    <row r="4264" customFormat="false" ht="16" hidden="false" customHeight="false" outlineLevel="0" collapsed="false">
      <c r="A4264" s="0" t="s">
        <v>17607</v>
      </c>
      <c r="C4264" s="0" t="s">
        <v>17608</v>
      </c>
    </row>
    <row r="4265" customFormat="false" ht="16" hidden="false" customHeight="false" outlineLevel="0" collapsed="false">
      <c r="A4265" s="0" t="s">
        <v>17609</v>
      </c>
    </row>
    <row r="4266" customFormat="false" ht="16" hidden="false" customHeight="false" outlineLevel="0" collapsed="false">
      <c r="A4266" s="0" t="s">
        <v>17610</v>
      </c>
      <c r="B4266" s="10" t="n">
        <v>59033</v>
      </c>
    </row>
    <row r="4267" customFormat="false" ht="16" hidden="false" customHeight="false" outlineLevel="0" collapsed="false">
      <c r="A4267" s="0" t="s">
        <v>14586</v>
      </c>
      <c r="B4267" s="10" t="n">
        <v>40000000</v>
      </c>
      <c r="C4267" s="10" t="n">
        <v>67115062</v>
      </c>
    </row>
    <row r="4268" customFormat="false" ht="16" hidden="false" customHeight="false" outlineLevel="0" collapsed="false">
      <c r="A4268" s="0" t="s">
        <v>8289</v>
      </c>
      <c r="B4268" s="10" t="n">
        <v>88000000</v>
      </c>
      <c r="C4268" s="10" t="n">
        <v>78747585</v>
      </c>
    </row>
    <row r="4269" customFormat="false" ht="16" hidden="false" customHeight="false" outlineLevel="0" collapsed="false">
      <c r="A4269" s="0" t="s">
        <v>17611</v>
      </c>
      <c r="B4269" s="10" t="n">
        <v>71968</v>
      </c>
    </row>
    <row r="4270" customFormat="false" ht="16" hidden="false" customHeight="false" outlineLevel="0" collapsed="false">
      <c r="A4270" s="0" t="s">
        <v>17612</v>
      </c>
    </row>
    <row r="4271" customFormat="false" ht="16" hidden="false" customHeight="false" outlineLevel="0" collapsed="false">
      <c r="A4271" s="0" t="s">
        <v>17613</v>
      </c>
    </row>
    <row r="4272" customFormat="false" ht="16" hidden="false" customHeight="false" outlineLevel="0" collapsed="false">
      <c r="A4272" s="0" t="s">
        <v>17614</v>
      </c>
      <c r="B4272" s="10" t="n">
        <v>420046</v>
      </c>
    </row>
    <row r="4273" customFormat="false" ht="16" hidden="false" customHeight="false" outlineLevel="0" collapsed="false">
      <c r="A4273" s="0" t="s">
        <v>17615</v>
      </c>
    </row>
    <row r="4274" customFormat="false" ht="16" hidden="false" customHeight="false" outlineLevel="0" collapsed="false">
      <c r="A4274" s="0" t="s">
        <v>3292</v>
      </c>
      <c r="B4274" s="10" t="n">
        <v>2500000</v>
      </c>
      <c r="C4274" s="10" t="n">
        <v>34810</v>
      </c>
    </row>
    <row r="4275" customFormat="false" ht="16" hidden="false" customHeight="false" outlineLevel="0" collapsed="false">
      <c r="A4275" s="0" t="s">
        <v>17616</v>
      </c>
      <c r="B4275" s="10" t="n">
        <v>16017</v>
      </c>
    </row>
    <row r="4276" customFormat="false" ht="16" hidden="false" customHeight="false" outlineLevel="0" collapsed="false">
      <c r="A4276" s="0" t="s">
        <v>17617</v>
      </c>
      <c r="B4276" s="10" t="n">
        <v>8000000</v>
      </c>
    </row>
    <row r="4277" customFormat="false" ht="16" hidden="false" customHeight="false" outlineLevel="0" collapsed="false">
      <c r="A4277" s="0" t="s">
        <v>17618</v>
      </c>
      <c r="B4277" s="10" t="n">
        <v>132055</v>
      </c>
    </row>
    <row r="4278" customFormat="false" ht="16" hidden="false" customHeight="false" outlineLevel="0" collapsed="false">
      <c r="A4278" s="0" t="s">
        <v>17619</v>
      </c>
      <c r="B4278" s="10" t="n">
        <v>505154</v>
      </c>
    </row>
    <row r="4279" customFormat="false" ht="16" hidden="false" customHeight="false" outlineLevel="0" collapsed="false">
      <c r="A4279" s="0" t="s">
        <v>17620</v>
      </c>
      <c r="B4279" s="10" t="n">
        <v>1000000</v>
      </c>
    </row>
    <row r="4280" customFormat="false" ht="16" hidden="false" customHeight="false" outlineLevel="0" collapsed="false">
      <c r="A4280" s="0" t="s">
        <v>17621</v>
      </c>
      <c r="B4280" s="10" t="n">
        <v>109983</v>
      </c>
    </row>
    <row r="4281" customFormat="false" ht="16" hidden="false" customHeight="false" outlineLevel="0" collapsed="false">
      <c r="A4281" s="0" t="s">
        <v>17622</v>
      </c>
      <c r="B4281" s="10" t="n">
        <v>125000</v>
      </c>
    </row>
    <row r="4282" customFormat="false" ht="16" hidden="false" customHeight="false" outlineLevel="0" collapsed="false">
      <c r="A4282" s="0" t="s">
        <v>17623</v>
      </c>
      <c r="B4282" s="10" t="n">
        <v>356172</v>
      </c>
    </row>
    <row r="4283" customFormat="false" ht="16" hidden="false" customHeight="false" outlineLevel="0" collapsed="false">
      <c r="A4283" s="0" t="s">
        <v>17624</v>
      </c>
      <c r="B4283" s="10" t="n">
        <v>3965090</v>
      </c>
    </row>
    <row r="4284" customFormat="false" ht="16" hidden="false" customHeight="false" outlineLevel="0" collapsed="false">
      <c r="A4284" s="0" t="s">
        <v>17625</v>
      </c>
      <c r="B4284" s="10" t="n">
        <v>210752</v>
      </c>
    </row>
    <row r="4285" customFormat="false" ht="16" hidden="false" customHeight="false" outlineLevel="0" collapsed="false">
      <c r="A4285" s="0" t="s">
        <v>3496</v>
      </c>
      <c r="B4285" s="10" t="n">
        <v>1000000</v>
      </c>
      <c r="C4285" s="10" t="n">
        <v>2401652</v>
      </c>
    </row>
    <row r="4286" customFormat="false" ht="16" hidden="false" customHeight="false" outlineLevel="0" collapsed="false">
      <c r="A4286" s="0" t="s">
        <v>17626</v>
      </c>
    </row>
    <row r="4287" customFormat="false" ht="16" hidden="false" customHeight="false" outlineLevel="0" collapsed="false">
      <c r="A4287" s="0" t="s">
        <v>9009</v>
      </c>
      <c r="B4287" s="10" t="n">
        <v>21500000</v>
      </c>
      <c r="C4287" s="10" t="n">
        <v>2280004</v>
      </c>
    </row>
    <row r="4288" customFormat="false" ht="16" hidden="false" customHeight="false" outlineLevel="0" collapsed="false">
      <c r="A4288" s="0" t="s">
        <v>17627</v>
      </c>
    </row>
    <row r="4289" customFormat="false" ht="16" hidden="false" customHeight="false" outlineLevel="0" collapsed="false">
      <c r="A4289" s="0" t="s">
        <v>17628</v>
      </c>
    </row>
    <row r="4290" customFormat="false" ht="16" hidden="false" customHeight="false" outlineLevel="0" collapsed="false">
      <c r="A4290" s="0" t="s">
        <v>8224</v>
      </c>
      <c r="B4290" s="10" t="n">
        <v>110000000</v>
      </c>
      <c r="C4290" s="10" t="n">
        <v>155190832</v>
      </c>
    </row>
    <row r="4291" customFormat="false" ht="16" hidden="false" customHeight="false" outlineLevel="0" collapsed="false">
      <c r="A4291" s="0" t="s">
        <v>17629</v>
      </c>
      <c r="B4291" s="10" t="n">
        <v>5000</v>
      </c>
    </row>
    <row r="4292" customFormat="false" ht="16" hidden="false" customHeight="false" outlineLevel="0" collapsed="false">
      <c r="A4292" s="0" t="s">
        <v>17630</v>
      </c>
      <c r="B4292" s="10" t="n">
        <v>177472</v>
      </c>
    </row>
    <row r="4293" customFormat="false" ht="16" hidden="false" customHeight="false" outlineLevel="0" collapsed="false">
      <c r="A4293" s="0" t="s">
        <v>17631</v>
      </c>
      <c r="B4293" s="10" t="n">
        <v>10800</v>
      </c>
    </row>
    <row r="4294" customFormat="false" ht="16" hidden="false" customHeight="false" outlineLevel="0" collapsed="false">
      <c r="A4294" s="0" t="s">
        <v>17632</v>
      </c>
      <c r="B4294" s="10" t="n">
        <v>309864</v>
      </c>
    </row>
    <row r="4295" customFormat="false" ht="16" hidden="false" customHeight="false" outlineLevel="0" collapsed="false">
      <c r="A4295" s="0" t="s">
        <v>17633</v>
      </c>
      <c r="B4295" s="10" t="n">
        <v>20791</v>
      </c>
    </row>
    <row r="4296" customFormat="false" ht="16" hidden="false" customHeight="false" outlineLevel="0" collapsed="false">
      <c r="A4296" s="0" t="s">
        <v>874</v>
      </c>
      <c r="B4296" s="10" t="n">
        <v>8000000</v>
      </c>
      <c r="C4296" s="10" t="n">
        <v>42286</v>
      </c>
    </row>
    <row r="4297" customFormat="false" ht="16" hidden="false" customHeight="false" outlineLevel="0" collapsed="false">
      <c r="A4297" s="0" t="s">
        <v>12939</v>
      </c>
      <c r="B4297" s="10" t="n">
        <v>8000000</v>
      </c>
      <c r="C4297" s="10" t="n">
        <v>5841046</v>
      </c>
    </row>
    <row r="4298" customFormat="false" ht="16" hidden="false" customHeight="false" outlineLevel="0" collapsed="false">
      <c r="A4298" s="0" t="s">
        <v>12974</v>
      </c>
      <c r="B4298" s="10" t="n">
        <v>4000000</v>
      </c>
      <c r="C4298" s="10" t="n">
        <v>3450</v>
      </c>
    </row>
    <row r="4299" customFormat="false" ht="16" hidden="false" customHeight="false" outlineLevel="0" collapsed="false">
      <c r="A4299" s="0" t="s">
        <v>17634</v>
      </c>
      <c r="B4299" s="10" t="n">
        <v>667476</v>
      </c>
    </row>
    <row r="4300" customFormat="false" ht="16" hidden="false" customHeight="false" outlineLevel="0" collapsed="false">
      <c r="A4300" s="0" t="s">
        <v>17635</v>
      </c>
      <c r="B4300" s="10" t="n">
        <v>14928</v>
      </c>
    </row>
    <row r="4301" customFormat="false" ht="16" hidden="false" customHeight="false" outlineLevel="0" collapsed="false">
      <c r="A4301" s="0" t="s">
        <v>17636</v>
      </c>
    </row>
    <row r="4302" customFormat="false" ht="16" hidden="false" customHeight="false" outlineLevel="0" collapsed="false">
      <c r="A4302" s="0" t="s">
        <v>17637</v>
      </c>
      <c r="B4302" s="10" t="n">
        <v>240000000</v>
      </c>
    </row>
    <row r="4303" customFormat="false" ht="16" hidden="false" customHeight="false" outlineLevel="0" collapsed="false">
      <c r="A4303" s="0" t="s">
        <v>17638</v>
      </c>
      <c r="B4303" s="10" t="n">
        <v>43748</v>
      </c>
    </row>
    <row r="4304" customFormat="false" ht="16" hidden="false" customHeight="false" outlineLevel="0" collapsed="false">
      <c r="A4304" s="0" t="s">
        <v>17639</v>
      </c>
      <c r="B4304" s="10" t="n">
        <v>3500000</v>
      </c>
    </row>
    <row r="4305" customFormat="false" ht="16" hidden="false" customHeight="false" outlineLevel="0" collapsed="false">
      <c r="A4305" s="0" t="s">
        <v>17640</v>
      </c>
    </row>
    <row r="4306" customFormat="false" ht="16" hidden="false" customHeight="false" outlineLevel="0" collapsed="false">
      <c r="A4306" s="0" t="s">
        <v>17641</v>
      </c>
    </row>
    <row r="4307" customFormat="false" ht="16" hidden="false" customHeight="false" outlineLevel="0" collapsed="false">
      <c r="A4307" s="0" t="s">
        <v>17642</v>
      </c>
    </row>
    <row r="4308" customFormat="false" ht="16" hidden="false" customHeight="false" outlineLevel="0" collapsed="false">
      <c r="A4308" s="0" t="s">
        <v>17643</v>
      </c>
    </row>
    <row r="4309" customFormat="false" ht="16" hidden="false" customHeight="false" outlineLevel="0" collapsed="false">
      <c r="A4309" s="0" t="s">
        <v>17644</v>
      </c>
      <c r="B4309" s="10" t="n">
        <v>97768</v>
      </c>
    </row>
    <row r="4310" customFormat="false" ht="16" hidden="false" customHeight="false" outlineLevel="0" collapsed="false">
      <c r="A4310" s="0" t="s">
        <v>14256</v>
      </c>
      <c r="B4310" s="10" t="n">
        <v>25000000</v>
      </c>
      <c r="C4310" s="10" t="n">
        <v>1512815</v>
      </c>
    </row>
    <row r="4311" customFormat="false" ht="16" hidden="false" customHeight="false" outlineLevel="0" collapsed="false">
      <c r="A4311" s="0" t="s">
        <v>7606</v>
      </c>
      <c r="B4311" s="10" t="n">
        <v>35000000</v>
      </c>
      <c r="C4311" s="10" t="n">
        <v>83301580</v>
      </c>
    </row>
    <row r="4312" customFormat="false" ht="16" hidden="false" customHeight="false" outlineLevel="0" collapsed="false">
      <c r="A4312" s="0" t="s">
        <v>8272</v>
      </c>
      <c r="B4312" s="10" t="n">
        <v>26000000</v>
      </c>
      <c r="C4312" s="10" t="n">
        <v>12276810</v>
      </c>
    </row>
    <row r="4313" customFormat="false" ht="16" hidden="false" customHeight="false" outlineLevel="0" collapsed="false">
      <c r="A4313" s="0" t="s">
        <v>17645</v>
      </c>
    </row>
    <row r="4314" customFormat="false" ht="16" hidden="false" customHeight="false" outlineLevel="0" collapsed="false">
      <c r="A4314" s="0" t="s">
        <v>14581</v>
      </c>
      <c r="B4314" s="10" t="n">
        <v>44000000</v>
      </c>
      <c r="C4314" s="10" t="n">
        <v>86198014</v>
      </c>
    </row>
    <row r="4315" customFormat="false" ht="16" hidden="false" customHeight="false" outlineLevel="0" collapsed="false">
      <c r="A4315" s="0" t="s">
        <v>17646</v>
      </c>
    </row>
    <row r="4316" customFormat="false" ht="16" hidden="false" customHeight="false" outlineLevel="0" collapsed="false">
      <c r="A4316" s="0" t="s">
        <v>17647</v>
      </c>
      <c r="B4316" s="10" t="n">
        <v>15600</v>
      </c>
    </row>
    <row r="4317" customFormat="false" ht="16" hidden="false" customHeight="false" outlineLevel="0" collapsed="false">
      <c r="A4317" s="0" t="s">
        <v>17648</v>
      </c>
      <c r="B4317" s="10" t="n">
        <v>913000</v>
      </c>
    </row>
    <row r="4318" customFormat="false" ht="16" hidden="false" customHeight="false" outlineLevel="0" collapsed="false">
      <c r="A4318" s="0" t="s">
        <v>14956</v>
      </c>
      <c r="B4318" s="10" t="n">
        <v>1850000</v>
      </c>
      <c r="C4318" s="10" t="n">
        <v>101542</v>
      </c>
    </row>
    <row r="4319" customFormat="false" ht="16" hidden="false" customHeight="false" outlineLevel="0" collapsed="false">
      <c r="A4319" s="0" t="s">
        <v>17649</v>
      </c>
      <c r="B4319" s="10" t="n">
        <v>156166</v>
      </c>
    </row>
    <row r="4320" customFormat="false" ht="16" hidden="false" customHeight="false" outlineLevel="0" collapsed="false">
      <c r="A4320" s="0" t="s">
        <v>17650</v>
      </c>
      <c r="B4320" s="10" t="n">
        <v>11022</v>
      </c>
    </row>
    <row r="4321" customFormat="false" ht="16" hidden="false" customHeight="false" outlineLevel="0" collapsed="false">
      <c r="A4321" s="0" t="s">
        <v>17651</v>
      </c>
      <c r="B4321" s="10" t="n">
        <v>1100000</v>
      </c>
    </row>
    <row r="4322" customFormat="false" ht="16" hidden="false" customHeight="false" outlineLevel="0" collapsed="false">
      <c r="A4322" s="0" t="s">
        <v>17652</v>
      </c>
      <c r="B4322" s="10" t="n">
        <v>21000000</v>
      </c>
    </row>
    <row r="4323" customFormat="false" ht="16" hidden="false" customHeight="false" outlineLevel="0" collapsed="false">
      <c r="A4323" s="0" t="s">
        <v>17653</v>
      </c>
      <c r="B4323" s="10" t="n">
        <v>7500000</v>
      </c>
    </row>
    <row r="4324" customFormat="false" ht="16" hidden="false" customHeight="false" outlineLevel="0" collapsed="false">
      <c r="A4324" s="0" t="s">
        <v>17654</v>
      </c>
      <c r="B4324" s="10" t="n">
        <v>150000</v>
      </c>
    </row>
    <row r="4325" customFormat="false" ht="16" hidden="false" customHeight="false" outlineLevel="0" collapsed="false">
      <c r="A4325" s="0" t="s">
        <v>17655</v>
      </c>
      <c r="C4325" s="10" t="n">
        <v>21964</v>
      </c>
    </row>
    <row r="4326" customFormat="false" ht="16" hidden="false" customHeight="false" outlineLevel="0" collapsed="false">
      <c r="A4326" s="0" t="s">
        <v>17656</v>
      </c>
      <c r="B4326" s="10" t="n">
        <v>8000</v>
      </c>
    </row>
    <row r="4327" customFormat="false" ht="16" hidden="false" customHeight="false" outlineLevel="0" collapsed="false">
      <c r="A4327" s="0" t="s">
        <v>17657</v>
      </c>
      <c r="B4327" s="10" t="n">
        <v>8612</v>
      </c>
    </row>
    <row r="4328" customFormat="false" ht="16" hidden="false" customHeight="false" outlineLevel="0" collapsed="false">
      <c r="A4328" s="0" t="s">
        <v>17658</v>
      </c>
      <c r="B4328" s="10" t="n">
        <v>3032</v>
      </c>
    </row>
    <row r="4329" customFormat="false" ht="16" hidden="false" customHeight="false" outlineLevel="0" collapsed="false">
      <c r="A4329" s="0" t="s">
        <v>17659</v>
      </c>
      <c r="B4329" s="10" t="n">
        <v>66236</v>
      </c>
    </row>
    <row r="4330" customFormat="false" ht="16" hidden="false" customHeight="false" outlineLevel="0" collapsed="false">
      <c r="A4330" s="0" t="s">
        <v>12849</v>
      </c>
      <c r="B4330" s="10" t="n">
        <v>1000000</v>
      </c>
      <c r="C4330" s="10" t="n">
        <v>41537</v>
      </c>
    </row>
    <row r="4331" customFormat="false" ht="16" hidden="false" customHeight="false" outlineLevel="0" collapsed="false">
      <c r="A4331" s="0" t="s">
        <v>17660</v>
      </c>
      <c r="B4331" s="10" t="n">
        <v>500000</v>
      </c>
    </row>
    <row r="4332" customFormat="false" ht="16" hidden="false" customHeight="false" outlineLevel="0" collapsed="false">
      <c r="A4332" s="0" t="s">
        <v>12812</v>
      </c>
      <c r="B4332" s="10" t="n">
        <v>100000000</v>
      </c>
      <c r="C4332" s="10" t="n">
        <v>127877</v>
      </c>
    </row>
    <row r="4333" customFormat="false" ht="16" hidden="false" customHeight="false" outlineLevel="0" collapsed="false">
      <c r="A4333" s="0" t="s">
        <v>17661</v>
      </c>
    </row>
    <row r="4334" customFormat="false" ht="16" hidden="false" customHeight="false" outlineLevel="0" collapsed="false">
      <c r="A4334" s="0" t="s">
        <v>17662</v>
      </c>
      <c r="B4334" s="10" t="n">
        <v>352684</v>
      </c>
    </row>
    <row r="4335" customFormat="false" ht="16" hidden="false" customHeight="false" outlineLevel="0" collapsed="false">
      <c r="A4335" s="0" t="s">
        <v>17663</v>
      </c>
    </row>
    <row r="4336" customFormat="false" ht="16" hidden="false" customHeight="false" outlineLevel="0" collapsed="false">
      <c r="A4336" s="0" t="s">
        <v>17664</v>
      </c>
    </row>
    <row r="4337" customFormat="false" ht="16" hidden="false" customHeight="false" outlineLevel="0" collapsed="false">
      <c r="A4337" s="0" t="s">
        <v>7457</v>
      </c>
      <c r="B4337" s="10" t="n">
        <v>18000000</v>
      </c>
      <c r="C4337" s="10" t="n">
        <v>10494494</v>
      </c>
    </row>
    <row r="4338" customFormat="false" ht="16" hidden="false" customHeight="false" outlineLevel="0" collapsed="false">
      <c r="A4338" s="0" t="s">
        <v>17665</v>
      </c>
      <c r="B4338" s="10" t="n">
        <v>508806</v>
      </c>
    </row>
    <row r="4339" customFormat="false" ht="16" hidden="false" customHeight="false" outlineLevel="0" collapsed="false">
      <c r="A4339" s="0" t="s">
        <v>17666</v>
      </c>
      <c r="B4339" s="10" t="n">
        <v>2000000</v>
      </c>
    </row>
    <row r="4340" customFormat="false" ht="16" hidden="false" customHeight="false" outlineLevel="0" collapsed="false">
      <c r="A4340" s="0" t="s">
        <v>1723</v>
      </c>
      <c r="B4340" s="10" t="n">
        <v>7980000</v>
      </c>
      <c r="C4340" s="10" t="n">
        <v>1027121</v>
      </c>
    </row>
    <row r="4341" customFormat="false" ht="16" hidden="false" customHeight="false" outlineLevel="0" collapsed="false">
      <c r="A4341" s="0" t="s">
        <v>17667</v>
      </c>
      <c r="B4341" s="10" t="n">
        <v>6945</v>
      </c>
    </row>
    <row r="4342" customFormat="false" ht="16" hidden="false" customHeight="false" outlineLevel="0" collapsed="false">
      <c r="A4342" s="0" t="s">
        <v>17668</v>
      </c>
      <c r="B4342" s="10" t="n">
        <v>173819</v>
      </c>
    </row>
    <row r="4343" customFormat="false" ht="16" hidden="false" customHeight="false" outlineLevel="0" collapsed="false">
      <c r="A4343" s="0" t="s">
        <v>13262</v>
      </c>
      <c r="B4343" s="10" t="n">
        <v>10000000</v>
      </c>
      <c r="C4343" s="10" t="n">
        <v>7764027</v>
      </c>
    </row>
    <row r="4344" customFormat="false" ht="16" hidden="false" customHeight="false" outlineLevel="0" collapsed="false">
      <c r="A4344" s="0" t="s">
        <v>17669</v>
      </c>
    </row>
    <row r="4345" customFormat="false" ht="16" hidden="false" customHeight="false" outlineLevel="0" collapsed="false">
      <c r="A4345" s="0" t="s">
        <v>13647</v>
      </c>
      <c r="B4345" s="10" t="n">
        <v>42000000</v>
      </c>
      <c r="C4345" s="10" t="n">
        <v>54445357</v>
      </c>
    </row>
    <row r="4346" customFormat="false" ht="16" hidden="false" customHeight="false" outlineLevel="0" collapsed="false">
      <c r="A4346" s="0" t="s">
        <v>7992</v>
      </c>
      <c r="B4346" s="10" t="n">
        <v>13000000</v>
      </c>
      <c r="C4346" s="10" t="n">
        <v>44134898</v>
      </c>
    </row>
    <row r="4347" customFormat="false" ht="16" hidden="false" customHeight="false" outlineLevel="0" collapsed="false">
      <c r="A4347" s="0" t="s">
        <v>17670</v>
      </c>
    </row>
    <row r="4348" customFormat="false" ht="16" hidden="false" customHeight="false" outlineLevel="0" collapsed="false">
      <c r="A4348" s="0" t="s">
        <v>17671</v>
      </c>
      <c r="B4348" s="10" t="n">
        <v>11000000</v>
      </c>
    </row>
    <row r="4349" customFormat="false" ht="16" hidden="false" customHeight="false" outlineLevel="0" collapsed="false">
      <c r="A4349" s="0" t="s">
        <v>17672</v>
      </c>
    </row>
    <row r="4350" customFormat="false" ht="16" hidden="false" customHeight="false" outlineLevel="0" collapsed="false">
      <c r="A4350" s="0" t="s">
        <v>17673</v>
      </c>
      <c r="B4350" s="10" t="n">
        <v>22710</v>
      </c>
    </row>
    <row r="4351" customFormat="false" ht="16" hidden="false" customHeight="false" outlineLevel="0" collapsed="false">
      <c r="A4351" s="0" t="s">
        <v>17674</v>
      </c>
      <c r="B4351" s="10" t="n">
        <v>326508</v>
      </c>
    </row>
    <row r="4352" customFormat="false" ht="16" hidden="false" customHeight="false" outlineLevel="0" collapsed="false">
      <c r="A4352" s="0" t="s">
        <v>17675</v>
      </c>
    </row>
    <row r="4353" customFormat="false" ht="16" hidden="false" customHeight="false" outlineLevel="0" collapsed="false">
      <c r="A4353" s="0" t="s">
        <v>13778</v>
      </c>
      <c r="B4353" s="10" t="n">
        <v>15000000</v>
      </c>
      <c r="C4353" s="10" t="n">
        <v>347648</v>
      </c>
    </row>
    <row r="4354" customFormat="false" ht="16" hidden="false" customHeight="false" outlineLevel="0" collapsed="false">
      <c r="A4354" s="0" t="s">
        <v>7678</v>
      </c>
      <c r="B4354" s="10" t="n">
        <v>28000000</v>
      </c>
      <c r="C4354" s="10" t="n">
        <v>30697999</v>
      </c>
    </row>
    <row r="4355" customFormat="false" ht="16" hidden="false" customHeight="false" outlineLevel="0" collapsed="false">
      <c r="A4355" s="0" t="s">
        <v>17676</v>
      </c>
      <c r="B4355" s="10" t="n">
        <v>61446</v>
      </c>
    </row>
    <row r="4356" customFormat="false" ht="16" hidden="false" customHeight="false" outlineLevel="0" collapsed="false">
      <c r="A4356" s="0" t="s">
        <v>17677</v>
      </c>
    </row>
    <row r="4357" customFormat="false" ht="16" hidden="false" customHeight="false" outlineLevel="0" collapsed="false">
      <c r="A4357" s="0" t="s">
        <v>17678</v>
      </c>
    </row>
    <row r="4358" customFormat="false" ht="16" hidden="false" customHeight="false" outlineLevel="0" collapsed="false">
      <c r="A4358" s="0" t="s">
        <v>17679</v>
      </c>
      <c r="B4358" s="10" t="n">
        <v>51481</v>
      </c>
    </row>
    <row r="4359" customFormat="false" ht="16" hidden="false" customHeight="false" outlineLevel="0" collapsed="false">
      <c r="A4359" s="0" t="s">
        <v>17680</v>
      </c>
      <c r="B4359" s="10" t="n">
        <v>1500000</v>
      </c>
    </row>
    <row r="4360" customFormat="false" ht="16" hidden="false" customHeight="false" outlineLevel="0" collapsed="false">
      <c r="A4360" s="0" t="s">
        <v>17681</v>
      </c>
    </row>
    <row r="4361" customFormat="false" ht="16" hidden="false" customHeight="false" outlineLevel="0" collapsed="false">
      <c r="A4361" s="0" t="s">
        <v>1798</v>
      </c>
      <c r="B4361" s="10" t="n">
        <v>7217600</v>
      </c>
      <c r="C4361" s="10" t="n">
        <v>3047539</v>
      </c>
    </row>
    <row r="4362" customFormat="false" ht="16" hidden="false" customHeight="false" outlineLevel="0" collapsed="false">
      <c r="A4362" s="0" t="s">
        <v>960</v>
      </c>
      <c r="B4362" s="10" t="n">
        <v>16000</v>
      </c>
      <c r="C4362" s="10" t="n">
        <v>11092</v>
      </c>
    </row>
    <row r="4363" customFormat="false" ht="16" hidden="false" customHeight="false" outlineLevel="0" collapsed="false">
      <c r="A4363" s="0" t="s">
        <v>17682</v>
      </c>
    </row>
    <row r="4364" customFormat="false" ht="16" hidden="false" customHeight="false" outlineLevel="0" collapsed="false">
      <c r="A4364" s="0" t="s">
        <v>17683</v>
      </c>
    </row>
    <row r="4365" customFormat="false" ht="16" hidden="false" customHeight="false" outlineLevel="0" collapsed="false">
      <c r="A4365" s="0" t="s">
        <v>7657</v>
      </c>
      <c r="B4365" s="10" t="n">
        <v>70000000</v>
      </c>
      <c r="C4365" s="10" t="n">
        <v>78031620</v>
      </c>
    </row>
    <row r="4366" customFormat="false" ht="16" hidden="false" customHeight="false" outlineLevel="0" collapsed="false">
      <c r="A4366" s="0" t="s">
        <v>17684</v>
      </c>
      <c r="B4366" s="10" t="n">
        <v>3827466</v>
      </c>
    </row>
    <row r="4367" customFormat="false" ht="16" hidden="false" customHeight="false" outlineLevel="0" collapsed="false">
      <c r="A4367" s="0" t="s">
        <v>1807</v>
      </c>
      <c r="B4367" s="10" t="n">
        <v>300000000</v>
      </c>
      <c r="C4367" s="10" t="n">
        <v>713754</v>
      </c>
    </row>
    <row r="4368" customFormat="false" ht="16" hidden="false" customHeight="false" outlineLevel="0" collapsed="false">
      <c r="A4368" s="0" t="s">
        <v>17685</v>
      </c>
    </row>
    <row r="4369" customFormat="false" ht="16" hidden="false" customHeight="false" outlineLevel="0" collapsed="false">
      <c r="A4369" s="0" t="s">
        <v>17686</v>
      </c>
      <c r="B4369" s="10" t="n">
        <v>5000000</v>
      </c>
    </row>
    <row r="4370" customFormat="false" ht="16" hidden="false" customHeight="false" outlineLevel="0" collapsed="false">
      <c r="A4370" s="0" t="s">
        <v>17687</v>
      </c>
      <c r="B4370" s="10" t="n">
        <v>1290312</v>
      </c>
    </row>
    <row r="4371" customFormat="false" ht="16" hidden="false" customHeight="false" outlineLevel="0" collapsed="false">
      <c r="A4371" s="0" t="s">
        <v>13686</v>
      </c>
      <c r="B4371" s="10" t="n">
        <v>58800000</v>
      </c>
      <c r="C4371" s="10" t="n">
        <v>350126372</v>
      </c>
    </row>
    <row r="4372" customFormat="false" ht="16" hidden="false" customHeight="false" outlineLevel="0" collapsed="false">
      <c r="A4372" s="0" t="s">
        <v>17688</v>
      </c>
    </row>
    <row r="4373" customFormat="false" ht="16" hidden="false" customHeight="false" outlineLevel="0" collapsed="false">
      <c r="A4373" s="0" t="s">
        <v>3566</v>
      </c>
      <c r="B4373" s="10" t="n">
        <v>50000000</v>
      </c>
      <c r="C4373" s="10" t="n">
        <v>128002372</v>
      </c>
    </row>
    <row r="4374" customFormat="false" ht="16" hidden="false" customHeight="false" outlineLevel="0" collapsed="false">
      <c r="A4374" s="0" t="s">
        <v>17689</v>
      </c>
    </row>
    <row r="4375" customFormat="false" ht="16" hidden="false" customHeight="false" outlineLevel="0" collapsed="false">
      <c r="A4375" s="0" t="s">
        <v>17690</v>
      </c>
    </row>
    <row r="4376" customFormat="false" ht="16" hidden="false" customHeight="false" outlineLevel="0" collapsed="false">
      <c r="A4376" s="0" t="s">
        <v>17691</v>
      </c>
    </row>
    <row r="4377" customFormat="false" ht="16" hidden="false" customHeight="false" outlineLevel="0" collapsed="false">
      <c r="A4377" s="0" t="s">
        <v>17692</v>
      </c>
      <c r="B4377" s="10" t="n">
        <v>1000000</v>
      </c>
    </row>
    <row r="4378" customFormat="false" ht="16" hidden="false" customHeight="false" outlineLevel="0" collapsed="false">
      <c r="A4378" s="0" t="s">
        <v>17693</v>
      </c>
      <c r="B4378" s="10" t="n">
        <v>1670773</v>
      </c>
    </row>
    <row r="4379" customFormat="false" ht="16" hidden="false" customHeight="false" outlineLevel="0" collapsed="false">
      <c r="A4379" s="0" t="s">
        <v>17694</v>
      </c>
    </row>
    <row r="4380" customFormat="false" ht="16" hidden="false" customHeight="false" outlineLevel="0" collapsed="false">
      <c r="A4380" s="0" t="s">
        <v>8106</v>
      </c>
      <c r="B4380" s="10" t="n">
        <v>6000000</v>
      </c>
      <c r="C4380" s="10" t="n">
        <v>31250</v>
      </c>
    </row>
    <row r="4381" customFormat="false" ht="16" hidden="false" customHeight="false" outlineLevel="0" collapsed="false">
      <c r="A4381" s="0" t="s">
        <v>3483</v>
      </c>
      <c r="B4381" s="10" t="n">
        <v>13000000</v>
      </c>
      <c r="C4381" s="10" t="n">
        <v>38916903</v>
      </c>
    </row>
    <row r="4382" customFormat="false" ht="16" hidden="false" customHeight="false" outlineLevel="0" collapsed="false">
      <c r="A4382" s="0" t="s">
        <v>17695</v>
      </c>
    </row>
    <row r="4383" customFormat="false" ht="16" hidden="false" customHeight="false" outlineLevel="0" collapsed="false">
      <c r="A4383" s="0" t="s">
        <v>17696</v>
      </c>
    </row>
    <row r="4384" customFormat="false" ht="16" hidden="false" customHeight="false" outlineLevel="0" collapsed="false">
      <c r="A4384" s="0" t="s">
        <v>17697</v>
      </c>
      <c r="C4384" s="0" t="s">
        <v>16109</v>
      </c>
    </row>
    <row r="4385" customFormat="false" ht="16" hidden="false" customHeight="false" outlineLevel="0" collapsed="false">
      <c r="A4385" s="0" t="s">
        <v>17698</v>
      </c>
      <c r="B4385" s="10" t="n">
        <v>3000000</v>
      </c>
    </row>
    <row r="4386" customFormat="false" ht="16" hidden="false" customHeight="false" outlineLevel="0" collapsed="false">
      <c r="A4386" s="0" t="s">
        <v>12901</v>
      </c>
      <c r="B4386" s="10" t="n">
        <v>3000000</v>
      </c>
      <c r="C4386" s="10" t="n">
        <v>64473115</v>
      </c>
    </row>
    <row r="4387" customFormat="false" ht="16" hidden="false" customHeight="false" outlineLevel="0" collapsed="false">
      <c r="A4387" s="0" t="s">
        <v>17699</v>
      </c>
    </row>
    <row r="4388" customFormat="false" ht="16" hidden="false" customHeight="false" outlineLevel="0" collapsed="false">
      <c r="A4388" s="0" t="s">
        <v>17700</v>
      </c>
    </row>
    <row r="4389" customFormat="false" ht="16" hidden="false" customHeight="false" outlineLevel="0" collapsed="false">
      <c r="A4389" s="0" t="s">
        <v>17701</v>
      </c>
    </row>
    <row r="4390" customFormat="false" ht="16" hidden="false" customHeight="false" outlineLevel="0" collapsed="false">
      <c r="A4390" s="0" t="s">
        <v>17702</v>
      </c>
    </row>
    <row r="4391" customFormat="false" ht="16" hidden="false" customHeight="false" outlineLevel="0" collapsed="false">
      <c r="A4391" s="0" t="s">
        <v>17703</v>
      </c>
      <c r="B4391" s="10" t="n">
        <v>1000000</v>
      </c>
    </row>
    <row r="4392" customFormat="false" ht="16" hidden="false" customHeight="false" outlineLevel="0" collapsed="false">
      <c r="A4392" s="0" t="s">
        <v>17704</v>
      </c>
      <c r="B4392" s="10" t="n">
        <v>140035</v>
      </c>
    </row>
    <row r="4393" customFormat="false" ht="16" hidden="false" customHeight="false" outlineLevel="0" collapsed="false">
      <c r="A4393" s="0" t="s">
        <v>17705</v>
      </c>
    </row>
    <row r="4394" customFormat="false" ht="16" hidden="false" customHeight="false" outlineLevel="0" collapsed="false">
      <c r="A4394" s="0" t="s">
        <v>17706</v>
      </c>
      <c r="B4394" s="10" t="n">
        <v>169719</v>
      </c>
    </row>
    <row r="4395" customFormat="false" ht="16" hidden="false" customHeight="false" outlineLevel="0" collapsed="false">
      <c r="A4395" s="0" t="s">
        <v>17707</v>
      </c>
    </row>
    <row r="4396" customFormat="false" ht="16" hidden="false" customHeight="false" outlineLevel="0" collapsed="false">
      <c r="A4396" s="0" t="s">
        <v>17708</v>
      </c>
      <c r="C4396" s="0" t="s">
        <v>17709</v>
      </c>
    </row>
    <row r="4397" customFormat="false" ht="16" hidden="false" customHeight="false" outlineLevel="0" collapsed="false">
      <c r="A4397" s="0" t="s">
        <v>17710</v>
      </c>
      <c r="B4397" s="10" t="n">
        <v>1000000</v>
      </c>
    </row>
    <row r="4398" customFormat="false" ht="16" hidden="false" customHeight="false" outlineLevel="0" collapsed="false">
      <c r="A4398" s="0" t="s">
        <v>17711</v>
      </c>
    </row>
    <row r="4399" customFormat="false" ht="16" hidden="false" customHeight="false" outlineLevel="0" collapsed="false">
      <c r="A4399" s="0" t="s">
        <v>17712</v>
      </c>
      <c r="B4399" s="10" t="n">
        <v>7078</v>
      </c>
    </row>
    <row r="4400" customFormat="false" ht="16" hidden="false" customHeight="false" outlineLevel="0" collapsed="false">
      <c r="A4400" s="0" t="s">
        <v>17713</v>
      </c>
    </row>
    <row r="4401" customFormat="false" ht="16" hidden="false" customHeight="false" outlineLevel="0" collapsed="false">
      <c r="A4401" s="0" t="s">
        <v>7388</v>
      </c>
      <c r="B4401" s="10" t="n">
        <v>80000000</v>
      </c>
      <c r="C4401" s="10" t="n">
        <v>133668525</v>
      </c>
    </row>
    <row r="4402" customFormat="false" ht="16" hidden="false" customHeight="false" outlineLevel="0" collapsed="false">
      <c r="A4402" s="0" t="s">
        <v>17714</v>
      </c>
    </row>
    <row r="4403" customFormat="false" ht="16" hidden="false" customHeight="false" outlineLevel="0" collapsed="false">
      <c r="A4403" s="0" t="s">
        <v>17715</v>
      </c>
    </row>
    <row r="4404" customFormat="false" ht="16" hidden="false" customHeight="false" outlineLevel="0" collapsed="false">
      <c r="A4404" s="0" t="s">
        <v>13424</v>
      </c>
      <c r="B4404" s="10" t="n">
        <v>3500000</v>
      </c>
      <c r="C4404" s="10" t="n">
        <v>61505</v>
      </c>
    </row>
    <row r="4405" customFormat="false" ht="16" hidden="false" customHeight="false" outlineLevel="0" collapsed="false">
      <c r="A4405" s="0" t="s">
        <v>17716</v>
      </c>
      <c r="B4405" s="10" t="n">
        <v>3500000</v>
      </c>
    </row>
    <row r="4406" customFormat="false" ht="16" hidden="false" customHeight="false" outlineLevel="0" collapsed="false">
      <c r="A4406" s="0" t="s">
        <v>17717</v>
      </c>
      <c r="B4406" s="10" t="n">
        <v>438</v>
      </c>
    </row>
    <row r="4407" customFormat="false" ht="16" hidden="false" customHeight="false" outlineLevel="0" collapsed="false">
      <c r="A4407" s="0" t="s">
        <v>17718</v>
      </c>
    </row>
    <row r="4408" customFormat="false" ht="16" hidden="false" customHeight="false" outlineLevel="0" collapsed="false">
      <c r="A4408" s="0" t="s">
        <v>13121</v>
      </c>
      <c r="B4408" s="10" t="n">
        <v>12000000</v>
      </c>
      <c r="C4408" s="10" t="n">
        <v>15322921</v>
      </c>
    </row>
    <row r="4409" customFormat="false" ht="16" hidden="false" customHeight="false" outlineLevel="0" collapsed="false">
      <c r="A4409" s="0" t="s">
        <v>17719</v>
      </c>
    </row>
    <row r="4410" customFormat="false" ht="16" hidden="false" customHeight="false" outlineLevel="0" collapsed="false">
      <c r="A4410" s="0" t="s">
        <v>17720</v>
      </c>
    </row>
    <row r="4411" customFormat="false" ht="16" hidden="false" customHeight="false" outlineLevel="0" collapsed="false">
      <c r="A4411" s="0" t="s">
        <v>13042</v>
      </c>
      <c r="B4411" s="10" t="n">
        <v>725000</v>
      </c>
      <c r="C4411" s="10" t="n">
        <v>204951</v>
      </c>
    </row>
    <row r="4412" customFormat="false" ht="16" hidden="false" customHeight="false" outlineLevel="0" collapsed="false">
      <c r="A4412" s="0" t="s">
        <v>17721</v>
      </c>
      <c r="B4412" s="10" t="n">
        <v>19500</v>
      </c>
    </row>
    <row r="4413" customFormat="false" ht="16" hidden="false" customHeight="false" outlineLevel="0" collapsed="false">
      <c r="A4413" s="0" t="s">
        <v>17722</v>
      </c>
    </row>
    <row r="4414" customFormat="false" ht="16" hidden="false" customHeight="false" outlineLevel="0" collapsed="false">
      <c r="A4414" s="0" t="s">
        <v>17723</v>
      </c>
      <c r="B4414" s="10" t="n">
        <v>35000000</v>
      </c>
    </row>
    <row r="4415" customFormat="false" ht="16" hidden="false" customHeight="false" outlineLevel="0" collapsed="false">
      <c r="A4415" s="0" t="s">
        <v>17724</v>
      </c>
    </row>
    <row r="4416" customFormat="false" ht="16" hidden="false" customHeight="false" outlineLevel="0" collapsed="false">
      <c r="A4416" s="0" t="s">
        <v>17725</v>
      </c>
      <c r="B4416" s="10" t="n">
        <v>4000000</v>
      </c>
    </row>
    <row r="4417" customFormat="false" ht="16" hidden="false" customHeight="false" outlineLevel="0" collapsed="false">
      <c r="A4417" s="0" t="s">
        <v>17726</v>
      </c>
      <c r="B4417" s="10" t="n">
        <v>200000</v>
      </c>
    </row>
    <row r="4418" customFormat="false" ht="16" hidden="false" customHeight="false" outlineLevel="0" collapsed="false">
      <c r="A4418" s="0" t="s">
        <v>13794</v>
      </c>
      <c r="B4418" s="10" t="n">
        <v>50000000</v>
      </c>
      <c r="C4418" s="10" t="n">
        <v>26442251</v>
      </c>
    </row>
    <row r="4419" customFormat="false" ht="16" hidden="false" customHeight="false" outlineLevel="0" collapsed="false">
      <c r="A4419" s="0" t="s">
        <v>17727</v>
      </c>
      <c r="B4419" s="10" t="n">
        <v>4000000</v>
      </c>
    </row>
    <row r="4420" customFormat="false" ht="16" hidden="false" customHeight="false" outlineLevel="0" collapsed="false">
      <c r="A4420" s="0" t="s">
        <v>17728</v>
      </c>
    </row>
    <row r="4421" customFormat="false" ht="16" hidden="false" customHeight="false" outlineLevel="0" collapsed="false">
      <c r="A4421" s="0" t="s">
        <v>17729</v>
      </c>
      <c r="B4421" s="10" t="n">
        <v>300000</v>
      </c>
    </row>
    <row r="4422" customFormat="false" ht="16" hidden="false" customHeight="false" outlineLevel="0" collapsed="false">
      <c r="A4422" s="0" t="s">
        <v>7790</v>
      </c>
      <c r="B4422" s="10" t="n">
        <v>40000000</v>
      </c>
      <c r="C4422" s="10" t="n">
        <v>83911193</v>
      </c>
    </row>
    <row r="4423" customFormat="false" ht="16" hidden="false" customHeight="false" outlineLevel="0" collapsed="false">
      <c r="A4423" s="0" t="s">
        <v>17730</v>
      </c>
    </row>
    <row r="4424" customFormat="false" ht="16" hidden="false" customHeight="false" outlineLevel="0" collapsed="false">
      <c r="A4424" s="0" t="s">
        <v>17731</v>
      </c>
      <c r="B4424" s="10" t="n">
        <v>450000000</v>
      </c>
    </row>
    <row r="4425" customFormat="false" ht="16" hidden="false" customHeight="false" outlineLevel="0" collapsed="false">
      <c r="A4425" s="0" t="s">
        <v>17732</v>
      </c>
      <c r="B4425" s="10" t="n">
        <v>170561</v>
      </c>
    </row>
    <row r="4426" customFormat="false" ht="16" hidden="false" customHeight="false" outlineLevel="0" collapsed="false">
      <c r="A4426" s="0" t="s">
        <v>17733</v>
      </c>
    </row>
    <row r="4427" customFormat="false" ht="16" hidden="false" customHeight="false" outlineLevel="0" collapsed="false">
      <c r="A4427" s="0" t="s">
        <v>13595</v>
      </c>
      <c r="B4427" s="10" t="n">
        <v>5000000</v>
      </c>
      <c r="C4427" s="10" t="n">
        <v>17382982</v>
      </c>
    </row>
    <row r="4428" customFormat="false" ht="16" hidden="false" customHeight="false" outlineLevel="0" collapsed="false">
      <c r="A4428" s="0" t="s">
        <v>17734</v>
      </c>
      <c r="B4428" s="10" t="n">
        <v>78950</v>
      </c>
    </row>
    <row r="4429" customFormat="false" ht="16" hidden="false" customHeight="false" outlineLevel="0" collapsed="false">
      <c r="A4429" s="0" t="s">
        <v>17735</v>
      </c>
      <c r="B4429" s="10" t="n">
        <v>849521</v>
      </c>
    </row>
    <row r="4430" customFormat="false" ht="16" hidden="false" customHeight="false" outlineLevel="0" collapsed="false">
      <c r="A4430" s="0" t="s">
        <v>17736</v>
      </c>
    </row>
    <row r="4431" customFormat="false" ht="16" hidden="false" customHeight="false" outlineLevel="0" collapsed="false">
      <c r="A4431" s="0" t="s">
        <v>6946</v>
      </c>
      <c r="B4431" s="10" t="n">
        <v>10000000</v>
      </c>
      <c r="C4431" s="10" t="n">
        <v>110251</v>
      </c>
    </row>
    <row r="4432" customFormat="false" ht="16" hidden="false" customHeight="false" outlineLevel="0" collapsed="false">
      <c r="A4432" s="0" t="s">
        <v>17737</v>
      </c>
    </row>
    <row r="4433" customFormat="false" ht="16" hidden="false" customHeight="false" outlineLevel="0" collapsed="false">
      <c r="A4433" s="0" t="s">
        <v>17738</v>
      </c>
    </row>
    <row r="4434" customFormat="false" ht="16" hidden="false" customHeight="false" outlineLevel="0" collapsed="false">
      <c r="A4434" s="0" t="s">
        <v>17739</v>
      </c>
      <c r="C4434" s="0" t="s">
        <v>17740</v>
      </c>
    </row>
    <row r="4435" customFormat="false" ht="16" hidden="false" customHeight="false" outlineLevel="0" collapsed="false">
      <c r="A4435" s="0" t="s">
        <v>12926</v>
      </c>
      <c r="B4435" s="10" t="n">
        <v>3000000</v>
      </c>
      <c r="C4435" s="10" t="n">
        <v>8114627</v>
      </c>
    </row>
    <row r="4436" customFormat="false" ht="16" hidden="false" customHeight="false" outlineLevel="0" collapsed="false">
      <c r="A4436" s="0" t="s">
        <v>7771</v>
      </c>
      <c r="B4436" s="10" t="n">
        <v>100000000</v>
      </c>
      <c r="C4436" s="10" t="n">
        <v>23022309</v>
      </c>
    </row>
    <row r="4437" customFormat="false" ht="16" hidden="false" customHeight="false" outlineLevel="0" collapsed="false">
      <c r="A4437" s="0" t="s">
        <v>17741</v>
      </c>
    </row>
    <row r="4438" customFormat="false" ht="16" hidden="false" customHeight="false" outlineLevel="0" collapsed="false">
      <c r="A4438" s="0" t="s">
        <v>17742</v>
      </c>
    </row>
    <row r="4439" customFormat="false" ht="16" hidden="false" customHeight="false" outlineLevel="0" collapsed="false">
      <c r="A4439" s="0" t="s">
        <v>866</v>
      </c>
      <c r="B4439" s="10" t="n">
        <v>10000000</v>
      </c>
      <c r="C4439" s="10" t="n">
        <v>23220</v>
      </c>
    </row>
    <row r="4440" customFormat="false" ht="16" hidden="false" customHeight="false" outlineLevel="0" collapsed="false">
      <c r="A4440" s="0" t="s">
        <v>17743</v>
      </c>
      <c r="B4440" s="10" t="n">
        <v>48817</v>
      </c>
    </row>
    <row r="4441" customFormat="false" ht="16" hidden="false" customHeight="false" outlineLevel="0" collapsed="false">
      <c r="A4441" s="0" t="s">
        <v>17744</v>
      </c>
      <c r="B4441" s="10" t="n">
        <v>1122527</v>
      </c>
    </row>
    <row r="4442" customFormat="false" ht="16" hidden="false" customHeight="false" outlineLevel="0" collapsed="false">
      <c r="A4442" s="0" t="s">
        <v>13326</v>
      </c>
      <c r="B4442" s="10" t="n">
        <v>1270000000</v>
      </c>
      <c r="C4442" s="10" t="n">
        <v>53645</v>
      </c>
    </row>
    <row r="4443" customFormat="false" ht="16" hidden="false" customHeight="false" outlineLevel="0" collapsed="false">
      <c r="A4443" s="0" t="s">
        <v>17745</v>
      </c>
      <c r="B4443" s="10" t="n">
        <v>1205079</v>
      </c>
    </row>
    <row r="4444" customFormat="false" ht="16" hidden="false" customHeight="false" outlineLevel="0" collapsed="false">
      <c r="A4444" s="0" t="s">
        <v>6922</v>
      </c>
      <c r="B4444" s="10" t="n">
        <v>20000000</v>
      </c>
      <c r="C4444" s="10" t="n">
        <v>65653242</v>
      </c>
    </row>
    <row r="4445" customFormat="false" ht="16" hidden="false" customHeight="false" outlineLevel="0" collapsed="false">
      <c r="A4445" s="0" t="s">
        <v>17746</v>
      </c>
      <c r="B4445" s="10" t="n">
        <v>1000000</v>
      </c>
    </row>
    <row r="4446" customFormat="false" ht="16" hidden="false" customHeight="false" outlineLevel="0" collapsed="false">
      <c r="A4446" s="0" t="s">
        <v>17747</v>
      </c>
      <c r="B4446" s="10" t="n">
        <v>144123</v>
      </c>
    </row>
    <row r="4447" customFormat="false" ht="16" hidden="false" customHeight="false" outlineLevel="0" collapsed="false">
      <c r="A4447" s="0" t="s">
        <v>17748</v>
      </c>
      <c r="B4447" s="10" t="n">
        <v>2674134</v>
      </c>
    </row>
    <row r="4448" customFormat="false" ht="16" hidden="false" customHeight="false" outlineLevel="0" collapsed="false">
      <c r="A4448" s="0" t="s">
        <v>3171</v>
      </c>
      <c r="B4448" s="10" t="n">
        <v>12000000</v>
      </c>
      <c r="C4448" s="10" t="n">
        <v>25240988</v>
      </c>
    </row>
    <row r="4449" customFormat="false" ht="16" hidden="false" customHeight="false" outlineLevel="0" collapsed="false">
      <c r="A4449" s="0" t="s">
        <v>17749</v>
      </c>
      <c r="B4449" s="10" t="n">
        <v>500000</v>
      </c>
    </row>
    <row r="4450" customFormat="false" ht="16" hidden="false" customHeight="false" outlineLevel="0" collapsed="false">
      <c r="A4450" s="0" t="s">
        <v>17750</v>
      </c>
    </row>
    <row r="4451" customFormat="false" ht="16" hidden="false" customHeight="false" outlineLevel="0" collapsed="false">
      <c r="A4451" s="0" t="s">
        <v>14073</v>
      </c>
      <c r="B4451" s="10" t="n">
        <v>11000000</v>
      </c>
      <c r="C4451" s="10" t="n">
        <v>161789</v>
      </c>
    </row>
    <row r="4452" customFormat="false" ht="16" hidden="false" customHeight="false" outlineLevel="0" collapsed="false">
      <c r="A4452" s="0" t="s">
        <v>17751</v>
      </c>
    </row>
    <row r="4453" customFormat="false" ht="16" hidden="false" customHeight="false" outlineLevel="0" collapsed="false">
      <c r="A4453" s="0" t="s">
        <v>17752</v>
      </c>
    </row>
    <row r="4454" customFormat="false" ht="16" hidden="false" customHeight="false" outlineLevel="0" collapsed="false">
      <c r="A4454" s="0" t="s">
        <v>13025</v>
      </c>
      <c r="B4454" s="10" t="n">
        <v>15000000</v>
      </c>
      <c r="C4454" s="10" t="n">
        <v>5733310</v>
      </c>
    </row>
    <row r="4455" customFormat="false" ht="16" hidden="false" customHeight="false" outlineLevel="0" collapsed="false">
      <c r="A4455" s="0" t="s">
        <v>17753</v>
      </c>
      <c r="B4455" s="10" t="n">
        <v>1774639</v>
      </c>
    </row>
    <row r="4456" customFormat="false" ht="16" hidden="false" customHeight="false" outlineLevel="0" collapsed="false">
      <c r="A4456" s="0" t="s">
        <v>17754</v>
      </c>
      <c r="B4456" s="10" t="n">
        <v>580000</v>
      </c>
    </row>
    <row r="4457" customFormat="false" ht="16" hidden="false" customHeight="false" outlineLevel="0" collapsed="false">
      <c r="A4457" s="0" t="s">
        <v>17755</v>
      </c>
    </row>
    <row r="4458" customFormat="false" ht="16" hidden="false" customHeight="false" outlineLevel="0" collapsed="false">
      <c r="A4458" s="0" t="s">
        <v>17756</v>
      </c>
    </row>
    <row r="4459" customFormat="false" ht="16" hidden="false" customHeight="false" outlineLevel="0" collapsed="false">
      <c r="A4459" s="0" t="s">
        <v>17757</v>
      </c>
      <c r="B4459" s="10" t="n">
        <v>9684</v>
      </c>
    </row>
    <row r="4460" customFormat="false" ht="16" hidden="false" customHeight="false" outlineLevel="0" collapsed="false">
      <c r="A4460" s="0" t="s">
        <v>17758</v>
      </c>
      <c r="B4460" s="10" t="n">
        <v>6100</v>
      </c>
    </row>
    <row r="4461" customFormat="false" ht="16" hidden="false" customHeight="false" outlineLevel="0" collapsed="false">
      <c r="A4461" s="0" t="s">
        <v>7758</v>
      </c>
      <c r="B4461" s="10" t="n">
        <v>25000000</v>
      </c>
      <c r="C4461" s="10" t="n">
        <v>28831145</v>
      </c>
    </row>
    <row r="4462" customFormat="false" ht="16" hidden="false" customHeight="false" outlineLevel="0" collapsed="false">
      <c r="A4462" s="0" t="s">
        <v>17759</v>
      </c>
      <c r="B4462" s="10" t="n">
        <v>7000000</v>
      </c>
    </row>
    <row r="4463" customFormat="false" ht="16" hidden="false" customHeight="false" outlineLevel="0" collapsed="false">
      <c r="A4463" s="0" t="s">
        <v>3606</v>
      </c>
      <c r="B4463" s="10" t="n">
        <v>135000000</v>
      </c>
      <c r="C4463" s="10" t="n">
        <v>177397510</v>
      </c>
    </row>
    <row r="4464" customFormat="false" ht="16" hidden="false" customHeight="false" outlineLevel="0" collapsed="false">
      <c r="A4464" s="0" t="s">
        <v>17760</v>
      </c>
      <c r="B4464" s="10" t="n">
        <v>250000000</v>
      </c>
    </row>
    <row r="4465" customFormat="false" ht="16" hidden="false" customHeight="false" outlineLevel="0" collapsed="false">
      <c r="A4465" s="0" t="s">
        <v>7482</v>
      </c>
      <c r="B4465" s="10" t="n">
        <v>5000000</v>
      </c>
      <c r="C4465" s="10" t="n">
        <v>83586447</v>
      </c>
    </row>
    <row r="4466" customFormat="false" ht="16" hidden="false" customHeight="false" outlineLevel="0" collapsed="false">
      <c r="A4466" s="0" t="s">
        <v>17761</v>
      </c>
    </row>
    <row r="4467" customFormat="false" ht="16" hidden="false" customHeight="false" outlineLevel="0" collapsed="false">
      <c r="A4467" s="0" t="s">
        <v>17762</v>
      </c>
      <c r="B4467" s="10" t="n">
        <v>2843</v>
      </c>
    </row>
    <row r="4468" customFormat="false" ht="16" hidden="false" customHeight="false" outlineLevel="0" collapsed="false">
      <c r="A4468" s="0" t="s">
        <v>17763</v>
      </c>
    </row>
    <row r="4469" customFormat="false" ht="16" hidden="false" customHeight="false" outlineLevel="0" collapsed="false">
      <c r="A4469" s="0" t="s">
        <v>17764</v>
      </c>
    </row>
    <row r="4470" customFormat="false" ht="16" hidden="false" customHeight="false" outlineLevel="0" collapsed="false">
      <c r="A4470" s="0" t="s">
        <v>17765</v>
      </c>
    </row>
    <row r="4471" customFormat="false" ht="16" hidden="false" customHeight="false" outlineLevel="0" collapsed="false">
      <c r="A4471" s="0" t="s">
        <v>17766</v>
      </c>
      <c r="B4471" s="10" t="n">
        <v>800000</v>
      </c>
    </row>
    <row r="4472" customFormat="false" ht="16" hidden="false" customHeight="false" outlineLevel="0" collapsed="false">
      <c r="A4472" s="0" t="s">
        <v>13065</v>
      </c>
      <c r="B4472" s="10" t="n">
        <v>3000000</v>
      </c>
      <c r="C4472" s="10" t="n">
        <v>24477704</v>
      </c>
    </row>
    <row r="4473" customFormat="false" ht="16" hidden="false" customHeight="false" outlineLevel="0" collapsed="false">
      <c r="A4473" s="0" t="s">
        <v>17767</v>
      </c>
      <c r="B4473" s="10" t="n">
        <v>31658</v>
      </c>
    </row>
    <row r="4474" customFormat="false" ht="16" hidden="false" customHeight="false" outlineLevel="0" collapsed="false">
      <c r="A4474" s="0" t="s">
        <v>17768</v>
      </c>
      <c r="B4474" s="10" t="n">
        <v>400000000</v>
      </c>
    </row>
    <row r="4475" customFormat="false" ht="16" hidden="false" customHeight="false" outlineLevel="0" collapsed="false">
      <c r="A4475" s="0" t="s">
        <v>17769</v>
      </c>
    </row>
    <row r="4476" customFormat="false" ht="16" hidden="false" customHeight="false" outlineLevel="0" collapsed="false">
      <c r="A4476" s="0" t="s">
        <v>17770</v>
      </c>
    </row>
    <row r="4477" customFormat="false" ht="16" hidden="false" customHeight="false" outlineLevel="0" collapsed="false">
      <c r="A4477" s="0" t="s">
        <v>17771</v>
      </c>
    </row>
    <row r="4478" customFormat="false" ht="16" hidden="false" customHeight="false" outlineLevel="0" collapsed="false">
      <c r="A4478" s="0" t="s">
        <v>17772</v>
      </c>
      <c r="B4478" s="10" t="n">
        <v>1500000</v>
      </c>
    </row>
    <row r="4479" customFormat="false" ht="16" hidden="false" customHeight="false" outlineLevel="0" collapsed="false">
      <c r="A4479" s="0" t="s">
        <v>7777</v>
      </c>
      <c r="B4479" s="10" t="n">
        <v>1300000</v>
      </c>
      <c r="C4479" s="10" t="n">
        <v>8462</v>
      </c>
    </row>
    <row r="4480" customFormat="false" ht="16" hidden="false" customHeight="false" outlineLevel="0" collapsed="false">
      <c r="A4480" s="0" t="s">
        <v>17773</v>
      </c>
      <c r="B4480" s="10" t="n">
        <v>3593460</v>
      </c>
    </row>
    <row r="4481" customFormat="false" ht="16" hidden="false" customHeight="false" outlineLevel="0" collapsed="false">
      <c r="A4481" s="0" t="s">
        <v>17774</v>
      </c>
    </row>
    <row r="4482" customFormat="false" ht="16" hidden="false" customHeight="false" outlineLevel="0" collapsed="false">
      <c r="A4482" s="0" t="s">
        <v>7352</v>
      </c>
      <c r="B4482" s="10" t="n">
        <v>58000000</v>
      </c>
      <c r="C4482" s="10" t="n">
        <v>44672764</v>
      </c>
    </row>
    <row r="4483" customFormat="false" ht="16" hidden="false" customHeight="false" outlineLevel="0" collapsed="false">
      <c r="A4483" s="0" t="s">
        <v>17775</v>
      </c>
      <c r="B4483" s="10" t="n">
        <v>303586</v>
      </c>
    </row>
    <row r="4484" customFormat="false" ht="16" hidden="false" customHeight="false" outlineLevel="0" collapsed="false">
      <c r="A4484" s="0" t="s">
        <v>17776</v>
      </c>
      <c r="B4484" s="10" t="n">
        <v>51787</v>
      </c>
    </row>
    <row r="4485" customFormat="false" ht="16" hidden="false" customHeight="false" outlineLevel="0" collapsed="false">
      <c r="A4485" s="0" t="s">
        <v>17777</v>
      </c>
      <c r="B4485" s="10" t="n">
        <v>4404154</v>
      </c>
    </row>
    <row r="4486" customFormat="false" ht="16" hidden="false" customHeight="false" outlineLevel="0" collapsed="false">
      <c r="A4486" s="0" t="s">
        <v>17778</v>
      </c>
    </row>
    <row r="4487" customFormat="false" ht="16" hidden="false" customHeight="false" outlineLevel="0" collapsed="false">
      <c r="A4487" s="0" t="s">
        <v>7783</v>
      </c>
      <c r="B4487" s="10" t="n">
        <v>200000</v>
      </c>
      <c r="C4487" s="10" t="n">
        <v>8496112</v>
      </c>
    </row>
    <row r="4488" customFormat="false" ht="16" hidden="false" customHeight="false" outlineLevel="0" collapsed="false">
      <c r="A4488" s="0" t="s">
        <v>17779</v>
      </c>
    </row>
    <row r="4489" customFormat="false" ht="16" hidden="false" customHeight="false" outlineLevel="0" collapsed="false">
      <c r="A4489" s="0" t="s">
        <v>17780</v>
      </c>
      <c r="B4489" s="10" t="n">
        <v>6400000</v>
      </c>
    </row>
    <row r="4490" customFormat="false" ht="16" hidden="false" customHeight="false" outlineLevel="0" collapsed="false">
      <c r="A4490" s="0" t="s">
        <v>17781</v>
      </c>
    </row>
    <row r="4491" customFormat="false" ht="16" hidden="false" customHeight="false" outlineLevel="0" collapsed="false">
      <c r="A4491" s="0" t="s">
        <v>17782</v>
      </c>
      <c r="B4491" s="10" t="n">
        <v>342212</v>
      </c>
    </row>
    <row r="4492" customFormat="false" ht="16" hidden="false" customHeight="false" outlineLevel="0" collapsed="false">
      <c r="A4492" s="0" t="s">
        <v>17783</v>
      </c>
      <c r="B4492" s="10" t="n">
        <v>32000000</v>
      </c>
    </row>
    <row r="4493" customFormat="false" ht="16" hidden="false" customHeight="false" outlineLevel="0" collapsed="false">
      <c r="A4493" s="0" t="s">
        <v>17784</v>
      </c>
      <c r="B4493" s="10" t="n">
        <v>33518</v>
      </c>
    </row>
    <row r="4494" customFormat="false" ht="16" hidden="false" customHeight="false" outlineLevel="0" collapsed="false">
      <c r="A4494" s="0" t="s">
        <v>17785</v>
      </c>
    </row>
    <row r="4495" customFormat="false" ht="16" hidden="false" customHeight="false" outlineLevel="0" collapsed="false">
      <c r="A4495" s="0" t="s">
        <v>17786</v>
      </c>
    </row>
    <row r="4496" customFormat="false" ht="16" hidden="false" customHeight="false" outlineLevel="0" collapsed="false">
      <c r="A4496" s="0" t="s">
        <v>17787</v>
      </c>
      <c r="B4496" s="10" t="n">
        <v>14056</v>
      </c>
    </row>
    <row r="4497" customFormat="false" ht="16" hidden="false" customHeight="false" outlineLevel="0" collapsed="false">
      <c r="A4497" s="0" t="s">
        <v>9138</v>
      </c>
      <c r="B4497" s="10" t="n">
        <v>177200000</v>
      </c>
      <c r="C4497" s="10" t="n">
        <v>39272263</v>
      </c>
    </row>
    <row r="4498" customFormat="false" ht="16" hidden="false" customHeight="false" outlineLevel="0" collapsed="false">
      <c r="A4498" s="0" t="s">
        <v>7855</v>
      </c>
      <c r="B4498" s="10" t="n">
        <v>24000000</v>
      </c>
      <c r="C4498" s="10" t="n">
        <v>65182182</v>
      </c>
    </row>
    <row r="4499" customFormat="false" ht="16" hidden="false" customHeight="false" outlineLevel="0" collapsed="false">
      <c r="A4499" s="0" t="s">
        <v>17788</v>
      </c>
    </row>
    <row r="4500" customFormat="false" ht="16" hidden="false" customHeight="false" outlineLevel="0" collapsed="false">
      <c r="A4500" s="0" t="s">
        <v>14395</v>
      </c>
      <c r="B4500" s="10" t="n">
        <v>27000000</v>
      </c>
      <c r="C4500" s="10" t="n">
        <v>41012075</v>
      </c>
    </row>
    <row r="4501" customFormat="false" ht="16" hidden="false" customHeight="false" outlineLevel="0" collapsed="false">
      <c r="A4501" s="0" t="s">
        <v>17789</v>
      </c>
      <c r="B4501" s="10" t="n">
        <v>1631</v>
      </c>
    </row>
    <row r="4502" customFormat="false" ht="16" hidden="false" customHeight="false" outlineLevel="0" collapsed="false">
      <c r="A4502" s="0" t="s">
        <v>12674</v>
      </c>
      <c r="B4502" s="10" t="n">
        <v>2500000</v>
      </c>
      <c r="C4502" s="10" t="n">
        <v>40041683</v>
      </c>
    </row>
    <row r="4503" customFormat="false" ht="16" hidden="false" customHeight="false" outlineLevel="0" collapsed="false">
      <c r="A4503" s="0" t="s">
        <v>17790</v>
      </c>
    </row>
    <row r="4504" customFormat="false" ht="16" hidden="false" customHeight="false" outlineLevel="0" collapsed="false">
      <c r="A4504" s="0" t="s">
        <v>1898</v>
      </c>
      <c r="B4504" s="10" t="n">
        <v>369753</v>
      </c>
      <c r="C4504" s="10" t="n">
        <v>369753</v>
      </c>
    </row>
    <row r="4505" customFormat="false" ht="16" hidden="false" customHeight="false" outlineLevel="0" collapsed="false">
      <c r="A4505" s="0" t="s">
        <v>17791</v>
      </c>
      <c r="B4505" s="10" t="n">
        <v>600000</v>
      </c>
    </row>
    <row r="4506" customFormat="false" ht="16" hidden="false" customHeight="false" outlineLevel="0" collapsed="false">
      <c r="A4506" s="0" t="s">
        <v>17792</v>
      </c>
      <c r="B4506" s="10" t="n">
        <v>32514</v>
      </c>
    </row>
    <row r="4507" customFormat="false" ht="16" hidden="false" customHeight="false" outlineLevel="0" collapsed="false">
      <c r="A4507" s="0" t="s">
        <v>17793</v>
      </c>
      <c r="B4507" s="10" t="n">
        <v>1162653</v>
      </c>
    </row>
    <row r="4508" customFormat="false" ht="16" hidden="false" customHeight="false" outlineLevel="0" collapsed="false">
      <c r="A4508" s="0" t="s">
        <v>3532</v>
      </c>
      <c r="B4508" s="10" t="n">
        <v>165000000</v>
      </c>
      <c r="C4508" s="10" t="n">
        <v>222527828</v>
      </c>
    </row>
    <row r="4509" customFormat="false" ht="16" hidden="false" customHeight="false" outlineLevel="0" collapsed="false">
      <c r="A4509" s="0" t="s">
        <v>17794</v>
      </c>
      <c r="B4509" s="10" t="n">
        <v>2000000</v>
      </c>
    </row>
    <row r="4510" customFormat="false" ht="16" hidden="false" customHeight="false" outlineLevel="0" collapsed="false">
      <c r="A4510" s="0" t="s">
        <v>17795</v>
      </c>
      <c r="B4510" s="10" t="n">
        <v>17646</v>
      </c>
    </row>
    <row r="4511" customFormat="false" ht="16" hidden="false" customHeight="false" outlineLevel="0" collapsed="false">
      <c r="A4511" s="0" t="s">
        <v>17796</v>
      </c>
      <c r="B4511" s="10" t="n">
        <v>350000</v>
      </c>
    </row>
    <row r="4512" customFormat="false" ht="16" hidden="false" customHeight="false" outlineLevel="0" collapsed="false">
      <c r="A4512" s="0" t="s">
        <v>1008</v>
      </c>
      <c r="B4512" s="10" t="n">
        <v>500000</v>
      </c>
      <c r="C4512" s="10" t="n">
        <v>21199</v>
      </c>
    </row>
    <row r="4513" customFormat="false" ht="16" hidden="false" customHeight="false" outlineLevel="0" collapsed="false">
      <c r="A4513" s="0" t="s">
        <v>17797</v>
      </c>
      <c r="B4513" s="10" t="n">
        <v>203044</v>
      </c>
    </row>
    <row r="4514" customFormat="false" ht="16" hidden="false" customHeight="false" outlineLevel="0" collapsed="false">
      <c r="A4514" s="0" t="s">
        <v>17798</v>
      </c>
      <c r="B4514" s="10" t="n">
        <v>500000000</v>
      </c>
    </row>
    <row r="4515" customFormat="false" ht="16" hidden="false" customHeight="false" outlineLevel="0" collapsed="false">
      <c r="A4515" s="0" t="s">
        <v>17799</v>
      </c>
      <c r="B4515" s="10" t="n">
        <v>2000000</v>
      </c>
    </row>
    <row r="4516" customFormat="false" ht="16" hidden="false" customHeight="false" outlineLevel="0" collapsed="false">
      <c r="A4516" s="0" t="s">
        <v>17800</v>
      </c>
    </row>
    <row r="4517" customFormat="false" ht="16" hidden="false" customHeight="false" outlineLevel="0" collapsed="false">
      <c r="A4517" s="0" t="s">
        <v>17801</v>
      </c>
    </row>
    <row r="4518" customFormat="false" ht="16" hidden="false" customHeight="false" outlineLevel="0" collapsed="false">
      <c r="A4518" s="0" t="s">
        <v>17802</v>
      </c>
      <c r="B4518" s="10" t="n">
        <v>55963</v>
      </c>
    </row>
    <row r="4519" customFormat="false" ht="16" hidden="false" customHeight="false" outlineLevel="0" collapsed="false">
      <c r="A4519" s="0" t="s">
        <v>3502</v>
      </c>
      <c r="B4519" s="10" t="n">
        <v>15000000</v>
      </c>
      <c r="C4519" s="10" t="n">
        <v>30127963</v>
      </c>
    </row>
    <row r="4520" customFormat="false" ht="16" hidden="false" customHeight="false" outlineLevel="0" collapsed="false">
      <c r="A4520" s="0" t="s">
        <v>17803</v>
      </c>
    </row>
    <row r="4521" customFormat="false" ht="16" hidden="false" customHeight="false" outlineLevel="0" collapsed="false">
      <c r="A4521" s="0" t="s">
        <v>3214</v>
      </c>
      <c r="B4521" s="10" t="n">
        <v>2500000</v>
      </c>
      <c r="C4521" s="10" t="n">
        <v>33449086</v>
      </c>
    </row>
    <row r="4522" customFormat="false" ht="16" hidden="false" customHeight="false" outlineLevel="0" collapsed="false">
      <c r="A4522" s="0" t="s">
        <v>17804</v>
      </c>
      <c r="B4522" s="10" t="n">
        <v>16050</v>
      </c>
    </row>
    <row r="4523" customFormat="false" ht="16" hidden="false" customHeight="false" outlineLevel="0" collapsed="false">
      <c r="A4523" s="0" t="s">
        <v>17805</v>
      </c>
    </row>
    <row r="4524" customFormat="false" ht="16" hidden="false" customHeight="false" outlineLevel="0" collapsed="false">
      <c r="A4524" s="0" t="s">
        <v>17806</v>
      </c>
      <c r="C4524" s="0" t="s">
        <v>17807</v>
      </c>
    </row>
    <row r="4525" customFormat="false" ht="16" hidden="false" customHeight="false" outlineLevel="0" collapsed="false">
      <c r="A4525" s="0" t="s">
        <v>17808</v>
      </c>
      <c r="B4525" s="10" t="n">
        <v>18765</v>
      </c>
    </row>
    <row r="4526" customFormat="false" ht="16" hidden="false" customHeight="false" outlineLevel="0" collapsed="false">
      <c r="A4526" s="0" t="s">
        <v>17809</v>
      </c>
      <c r="B4526" s="10" t="n">
        <v>6931</v>
      </c>
    </row>
    <row r="4527" customFormat="false" ht="16" hidden="false" customHeight="false" outlineLevel="0" collapsed="false">
      <c r="A4527" s="0" t="s">
        <v>17810</v>
      </c>
    </row>
    <row r="4528" customFormat="false" ht="16" hidden="false" customHeight="false" outlineLevel="0" collapsed="false">
      <c r="A4528" s="0" t="s">
        <v>1401</v>
      </c>
      <c r="B4528" s="10" t="n">
        <v>175000000</v>
      </c>
      <c r="C4528" s="10" t="n">
        <v>314057748</v>
      </c>
    </row>
    <row r="4529" customFormat="false" ht="16" hidden="false" customHeight="false" outlineLevel="0" collapsed="false">
      <c r="A4529" s="0" t="s">
        <v>17811</v>
      </c>
    </row>
    <row r="4530" customFormat="false" ht="16" hidden="false" customHeight="false" outlineLevel="0" collapsed="false">
      <c r="A4530" s="0" t="s">
        <v>17812</v>
      </c>
    </row>
    <row r="4531" customFormat="false" ht="16" hidden="false" customHeight="false" outlineLevel="0" collapsed="false">
      <c r="A4531" s="0" t="s">
        <v>17813</v>
      </c>
      <c r="B4531" s="10" t="n">
        <v>10000000</v>
      </c>
    </row>
    <row r="4532" customFormat="false" ht="16" hidden="false" customHeight="false" outlineLevel="0" collapsed="false">
      <c r="A4532" s="0" t="s">
        <v>17814</v>
      </c>
      <c r="B4532" s="10" t="n">
        <v>200000</v>
      </c>
    </row>
    <row r="4533" customFormat="false" ht="16" hidden="false" customHeight="false" outlineLevel="0" collapsed="false">
      <c r="A4533" s="0" t="s">
        <v>17815</v>
      </c>
      <c r="B4533" s="10" t="n">
        <v>40000000</v>
      </c>
    </row>
    <row r="4534" customFormat="false" ht="16" hidden="false" customHeight="false" outlineLevel="0" collapsed="false">
      <c r="A4534" s="0" t="s">
        <v>17816</v>
      </c>
      <c r="B4534" s="10" t="n">
        <v>1000000</v>
      </c>
    </row>
    <row r="4535" customFormat="false" ht="16" hidden="false" customHeight="false" outlineLevel="0" collapsed="false">
      <c r="A4535" s="0" t="s">
        <v>17817</v>
      </c>
    </row>
    <row r="4536" customFormat="false" ht="16" hidden="false" customHeight="false" outlineLevel="0" collapsed="false">
      <c r="A4536" s="0" t="s">
        <v>17818</v>
      </c>
    </row>
    <row r="4537" customFormat="false" ht="16" hidden="false" customHeight="false" outlineLevel="0" collapsed="false">
      <c r="A4537" s="0" t="s">
        <v>17819</v>
      </c>
    </row>
    <row r="4538" customFormat="false" ht="16" hidden="false" customHeight="false" outlineLevel="0" collapsed="false">
      <c r="A4538" s="0" t="s">
        <v>17820</v>
      </c>
      <c r="B4538" s="10" t="n">
        <v>300000000</v>
      </c>
    </row>
    <row r="4539" customFormat="false" ht="16" hidden="false" customHeight="false" outlineLevel="0" collapsed="false">
      <c r="A4539" s="0" t="s">
        <v>17821</v>
      </c>
      <c r="B4539" s="10" t="n">
        <v>3763973</v>
      </c>
    </row>
    <row r="4540" customFormat="false" ht="16" hidden="false" customHeight="false" outlineLevel="0" collapsed="false">
      <c r="A4540" s="0" t="s">
        <v>17822</v>
      </c>
      <c r="B4540" s="10" t="n">
        <v>1347578</v>
      </c>
    </row>
    <row r="4541" customFormat="false" ht="16" hidden="false" customHeight="false" outlineLevel="0" collapsed="false">
      <c r="A4541" s="0" t="s">
        <v>17823</v>
      </c>
    </row>
    <row r="4542" customFormat="false" ht="16" hidden="false" customHeight="false" outlineLevel="0" collapsed="false">
      <c r="A4542" s="0" t="s">
        <v>17824</v>
      </c>
      <c r="B4542" s="10" t="n">
        <v>1171559</v>
      </c>
    </row>
    <row r="4543" customFormat="false" ht="16" hidden="false" customHeight="false" outlineLevel="0" collapsed="false">
      <c r="A4543" s="0" t="s">
        <v>17825</v>
      </c>
      <c r="B4543" s="10" t="n">
        <v>9873</v>
      </c>
    </row>
    <row r="4544" customFormat="false" ht="16" hidden="false" customHeight="false" outlineLevel="0" collapsed="false">
      <c r="A4544" s="0" t="s">
        <v>17826</v>
      </c>
      <c r="B4544" s="10" t="n">
        <v>306387</v>
      </c>
    </row>
    <row r="4545" customFormat="false" ht="16" hidden="false" customHeight="false" outlineLevel="0" collapsed="false">
      <c r="A4545" s="0" t="s">
        <v>17827</v>
      </c>
      <c r="B4545" s="10" t="n">
        <v>159257</v>
      </c>
    </row>
    <row r="4546" customFormat="false" ht="16" hidden="false" customHeight="false" outlineLevel="0" collapsed="false">
      <c r="A4546" s="0" t="s">
        <v>17828</v>
      </c>
      <c r="B4546" s="10" t="n">
        <v>30000000</v>
      </c>
    </row>
    <row r="4547" customFormat="false" ht="16" hidden="false" customHeight="false" outlineLevel="0" collapsed="false">
      <c r="A4547" s="0" t="s">
        <v>17829</v>
      </c>
    </row>
    <row r="4548" customFormat="false" ht="16" hidden="false" customHeight="false" outlineLevel="0" collapsed="false">
      <c r="A4548" s="0" t="s">
        <v>17830</v>
      </c>
    </row>
    <row r="4549" customFormat="false" ht="16" hidden="false" customHeight="false" outlineLevel="0" collapsed="false">
      <c r="A4549" s="0" t="s">
        <v>17831</v>
      </c>
    </row>
    <row r="4550" customFormat="false" ht="16" hidden="false" customHeight="false" outlineLevel="0" collapsed="false">
      <c r="A4550" s="0" t="s">
        <v>17832</v>
      </c>
      <c r="B4550" s="10" t="n">
        <v>71497</v>
      </c>
    </row>
    <row r="4551" customFormat="false" ht="16" hidden="false" customHeight="false" outlineLevel="0" collapsed="false">
      <c r="A4551" s="0" t="s">
        <v>17833</v>
      </c>
      <c r="B4551" s="10" t="n">
        <v>750000</v>
      </c>
    </row>
    <row r="4552" customFormat="false" ht="16" hidden="false" customHeight="false" outlineLevel="0" collapsed="false">
      <c r="A4552" s="0" t="s">
        <v>13278</v>
      </c>
      <c r="B4552" s="10" t="n">
        <v>4500000</v>
      </c>
      <c r="C4552" s="10" t="n">
        <v>2625803</v>
      </c>
    </row>
    <row r="4553" customFormat="false" ht="16" hidden="false" customHeight="false" outlineLevel="0" collapsed="false">
      <c r="A4553" s="0" t="s">
        <v>17834</v>
      </c>
      <c r="B4553" s="10" t="n">
        <v>121160</v>
      </c>
    </row>
    <row r="4554" customFormat="false" ht="16" hidden="false" customHeight="false" outlineLevel="0" collapsed="false">
      <c r="A4554" s="0" t="s">
        <v>17835</v>
      </c>
    </row>
    <row r="4555" customFormat="false" ht="16" hidden="false" customHeight="false" outlineLevel="0" collapsed="false">
      <c r="A4555" s="0" t="s">
        <v>17836</v>
      </c>
      <c r="B4555" s="10" t="n">
        <v>342936</v>
      </c>
    </row>
    <row r="4556" customFormat="false" ht="16" hidden="false" customHeight="false" outlineLevel="0" collapsed="false">
      <c r="A4556" s="0" t="s">
        <v>17837</v>
      </c>
    </row>
    <row r="4557" customFormat="false" ht="16" hidden="false" customHeight="false" outlineLevel="0" collapsed="false">
      <c r="A4557" s="0" t="s">
        <v>17838</v>
      </c>
    </row>
    <row r="4558" customFormat="false" ht="16" hidden="false" customHeight="false" outlineLevel="0" collapsed="false">
      <c r="A4558" s="0" t="s">
        <v>17839</v>
      </c>
    </row>
    <row r="4559" customFormat="false" ht="16" hidden="false" customHeight="false" outlineLevel="0" collapsed="false">
      <c r="A4559" s="0" t="s">
        <v>3725</v>
      </c>
      <c r="B4559" s="10" t="n">
        <v>145000000</v>
      </c>
      <c r="C4559" s="10" t="n">
        <v>143528619</v>
      </c>
    </row>
    <row r="4560" customFormat="false" ht="16" hidden="false" customHeight="false" outlineLevel="0" collapsed="false">
      <c r="A4560" s="0" t="s">
        <v>13583</v>
      </c>
      <c r="B4560" s="10" t="n">
        <v>61000000</v>
      </c>
      <c r="C4560" s="10" t="n">
        <v>167767189</v>
      </c>
    </row>
    <row r="4561" customFormat="false" ht="16" hidden="false" customHeight="false" outlineLevel="0" collapsed="false">
      <c r="A4561" s="0" t="s">
        <v>13921</v>
      </c>
      <c r="B4561" s="10" t="n">
        <v>14800000</v>
      </c>
      <c r="C4561" s="10" t="n">
        <v>66013057</v>
      </c>
    </row>
    <row r="4562" customFormat="false" ht="16" hidden="false" customHeight="false" outlineLevel="0" collapsed="false">
      <c r="A4562" s="0" t="s">
        <v>17840</v>
      </c>
      <c r="B4562" s="10" t="n">
        <v>7500000</v>
      </c>
    </row>
    <row r="4563" customFormat="false" ht="16" hidden="false" customHeight="false" outlineLevel="0" collapsed="false">
      <c r="A4563" s="0" t="s">
        <v>17841</v>
      </c>
      <c r="B4563" s="10" t="n">
        <v>2500000</v>
      </c>
    </row>
    <row r="4564" customFormat="false" ht="16" hidden="false" customHeight="false" outlineLevel="0" collapsed="false">
      <c r="A4564" s="0" t="s">
        <v>17842</v>
      </c>
      <c r="B4564" s="10" t="n">
        <v>2000000</v>
      </c>
    </row>
    <row r="4565" customFormat="false" ht="16" hidden="false" customHeight="false" outlineLevel="0" collapsed="false">
      <c r="A4565" s="0" t="s">
        <v>17843</v>
      </c>
    </row>
    <row r="4566" customFormat="false" ht="16" hidden="false" customHeight="false" outlineLevel="0" collapsed="false">
      <c r="A4566" s="0" t="s">
        <v>17844</v>
      </c>
      <c r="B4566" s="10" t="n">
        <v>83725</v>
      </c>
    </row>
    <row r="4567" customFormat="false" ht="16" hidden="false" customHeight="false" outlineLevel="0" collapsed="false">
      <c r="A4567" s="0" t="s">
        <v>17845</v>
      </c>
      <c r="B4567" s="10" t="n">
        <v>11000000</v>
      </c>
    </row>
    <row r="4568" customFormat="false" ht="16" hidden="false" customHeight="false" outlineLevel="0" collapsed="false">
      <c r="A4568" s="0" t="s">
        <v>17846</v>
      </c>
      <c r="B4568" s="10" t="n">
        <v>212145</v>
      </c>
    </row>
    <row r="4569" customFormat="false" ht="16" hidden="false" customHeight="false" outlineLevel="0" collapsed="false">
      <c r="A4569" s="0" t="s">
        <v>17847</v>
      </c>
    </row>
    <row r="4570" customFormat="false" ht="16" hidden="false" customHeight="false" outlineLevel="0" collapsed="false">
      <c r="A4570" s="0" t="s">
        <v>17848</v>
      </c>
    </row>
    <row r="4571" customFormat="false" ht="16" hidden="false" customHeight="false" outlineLevel="0" collapsed="false">
      <c r="A4571" s="0" t="s">
        <v>17849</v>
      </c>
      <c r="B4571" s="10" t="n">
        <v>4715819</v>
      </c>
    </row>
    <row r="4572" customFormat="false" ht="16" hidden="false" customHeight="false" outlineLevel="0" collapsed="false">
      <c r="A4572" s="0" t="s">
        <v>13109</v>
      </c>
      <c r="B4572" s="10" t="n">
        <v>5000000</v>
      </c>
      <c r="C4572" s="10" t="n">
        <v>388</v>
      </c>
    </row>
    <row r="4573" customFormat="false" ht="16" hidden="false" customHeight="false" outlineLevel="0" collapsed="false">
      <c r="A4573" s="0" t="s">
        <v>17850</v>
      </c>
    </row>
    <row r="4574" customFormat="false" ht="16" hidden="false" customHeight="false" outlineLevel="0" collapsed="false">
      <c r="A4574" s="0" t="s">
        <v>17851</v>
      </c>
      <c r="B4574" s="10" t="n">
        <v>325885</v>
      </c>
    </row>
    <row r="4575" customFormat="false" ht="16" hidden="false" customHeight="false" outlineLevel="0" collapsed="false">
      <c r="A4575" s="0" t="s">
        <v>17852</v>
      </c>
      <c r="B4575" s="10" t="n">
        <v>738525</v>
      </c>
    </row>
    <row r="4576" customFormat="false" ht="16" hidden="false" customHeight="false" outlineLevel="0" collapsed="false">
      <c r="A4576" s="0" t="s">
        <v>17853</v>
      </c>
      <c r="B4576" s="10" t="n">
        <v>46874</v>
      </c>
    </row>
    <row r="4577" customFormat="false" ht="16" hidden="false" customHeight="false" outlineLevel="0" collapsed="false">
      <c r="A4577" s="0" t="s">
        <v>17854</v>
      </c>
    </row>
    <row r="4578" customFormat="false" ht="16" hidden="false" customHeight="false" outlineLevel="0" collapsed="false">
      <c r="A4578" s="0" t="s">
        <v>17855</v>
      </c>
      <c r="B4578" s="10" t="n">
        <v>2842</v>
      </c>
    </row>
    <row r="4579" customFormat="false" ht="16" hidden="false" customHeight="false" outlineLevel="0" collapsed="false">
      <c r="A4579" s="0" t="s">
        <v>3796</v>
      </c>
      <c r="B4579" s="10" t="n">
        <v>200000000</v>
      </c>
      <c r="C4579" s="10" t="n">
        <v>486295561</v>
      </c>
    </row>
    <row r="4580" customFormat="false" ht="16" hidden="false" customHeight="false" outlineLevel="0" collapsed="false">
      <c r="A4580" s="0" t="s">
        <v>13256</v>
      </c>
      <c r="B4580" s="10" t="n">
        <v>25000000</v>
      </c>
      <c r="C4580" s="10" t="n">
        <v>59100318</v>
      </c>
    </row>
    <row r="4581" customFormat="false" ht="16" hidden="false" customHeight="false" outlineLevel="0" collapsed="false">
      <c r="A4581" s="0" t="s">
        <v>17856</v>
      </c>
    </row>
    <row r="4582" customFormat="false" ht="16" hidden="false" customHeight="false" outlineLevel="0" collapsed="false">
      <c r="A4582" s="0" t="s">
        <v>8386</v>
      </c>
      <c r="B4582" s="10" t="n">
        <v>17000000</v>
      </c>
      <c r="C4582" s="10" t="n">
        <v>26284475</v>
      </c>
    </row>
    <row r="4583" customFormat="false" ht="16" hidden="false" customHeight="false" outlineLevel="0" collapsed="false">
      <c r="A4583" s="0" t="s">
        <v>3580</v>
      </c>
      <c r="B4583" s="10" t="n">
        <v>74000000</v>
      </c>
      <c r="C4583" s="10" t="n">
        <v>162994032</v>
      </c>
    </row>
    <row r="4584" customFormat="false" ht="16" hidden="false" customHeight="false" outlineLevel="0" collapsed="false">
      <c r="A4584" s="0" t="s">
        <v>17857</v>
      </c>
      <c r="D4584" s="0" t="s">
        <v>17858</v>
      </c>
    </row>
    <row r="4585" customFormat="false" ht="16" hidden="false" customHeight="false" outlineLevel="0" collapsed="false">
      <c r="A4585" s="0" t="s">
        <v>17859</v>
      </c>
      <c r="B4585" s="10" t="n">
        <v>58978</v>
      </c>
    </row>
    <row r="4586" customFormat="false" ht="16" hidden="false" customHeight="false" outlineLevel="0" collapsed="false">
      <c r="A4586" s="0" t="s">
        <v>3432</v>
      </c>
      <c r="B4586" s="10" t="n">
        <v>50000000</v>
      </c>
      <c r="C4586" s="10" t="n">
        <v>51183113</v>
      </c>
    </row>
    <row r="4587" customFormat="false" ht="16" hidden="false" customHeight="false" outlineLevel="0" collapsed="false">
      <c r="A4587" s="0" t="s">
        <v>17860</v>
      </c>
    </row>
    <row r="4588" customFormat="false" ht="16" hidden="false" customHeight="false" outlineLevel="0" collapsed="false">
      <c r="A4588" s="0" t="s">
        <v>17861</v>
      </c>
      <c r="B4588" s="10" t="n">
        <v>19249</v>
      </c>
    </row>
    <row r="4589" customFormat="false" ht="16" hidden="false" customHeight="false" outlineLevel="0" collapsed="false">
      <c r="A4589" s="0" t="s">
        <v>17862</v>
      </c>
    </row>
    <row r="4590" customFormat="false" ht="16" hidden="false" customHeight="false" outlineLevel="0" collapsed="false">
      <c r="A4590" s="0" t="s">
        <v>17863</v>
      </c>
      <c r="B4590" s="10" t="n">
        <v>923221</v>
      </c>
    </row>
    <row r="4591" customFormat="false" ht="16" hidden="false" customHeight="false" outlineLevel="0" collapsed="false">
      <c r="A4591" s="0" t="s">
        <v>17864</v>
      </c>
      <c r="B4591" s="10" t="n">
        <v>2022</v>
      </c>
    </row>
    <row r="4592" customFormat="false" ht="16" hidden="false" customHeight="false" outlineLevel="0" collapsed="false">
      <c r="A4592" s="0" t="s">
        <v>17865</v>
      </c>
      <c r="B4592" s="10" t="n">
        <v>92918</v>
      </c>
    </row>
    <row r="4593" customFormat="false" ht="16" hidden="false" customHeight="false" outlineLevel="0" collapsed="false">
      <c r="A4593" s="0" t="s">
        <v>17866</v>
      </c>
    </row>
    <row r="4594" customFormat="false" ht="16" hidden="false" customHeight="false" outlineLevel="0" collapsed="false">
      <c r="A4594" s="0" t="s">
        <v>17867</v>
      </c>
    </row>
    <row r="4595" customFormat="false" ht="16" hidden="false" customHeight="false" outlineLevel="0" collapsed="false">
      <c r="A4595" s="0" t="s">
        <v>999</v>
      </c>
      <c r="B4595" s="10" t="n">
        <v>25000</v>
      </c>
      <c r="C4595" s="10" t="n">
        <v>335</v>
      </c>
    </row>
    <row r="4596" customFormat="false" ht="16" hidden="false" customHeight="false" outlineLevel="0" collapsed="false">
      <c r="A4596" s="0" t="s">
        <v>17868</v>
      </c>
      <c r="B4596" s="10" t="n">
        <v>6248</v>
      </c>
    </row>
    <row r="4597" customFormat="false" ht="16" hidden="false" customHeight="false" outlineLevel="0" collapsed="false">
      <c r="A4597" s="0" t="s">
        <v>17869</v>
      </c>
      <c r="B4597" s="10" t="n">
        <v>105030</v>
      </c>
    </row>
    <row r="4598" customFormat="false" ht="16" hidden="false" customHeight="false" outlineLevel="0" collapsed="false">
      <c r="A4598" s="0" t="s">
        <v>8012</v>
      </c>
      <c r="B4598" s="10" t="n">
        <v>7000000</v>
      </c>
      <c r="C4598" s="10" t="n">
        <v>4239</v>
      </c>
    </row>
    <row r="4599" customFormat="false" ht="16" hidden="false" customHeight="false" outlineLevel="0" collapsed="false">
      <c r="A4599" s="0" t="s">
        <v>17870</v>
      </c>
      <c r="B4599" s="10" t="n">
        <v>922921</v>
      </c>
    </row>
    <row r="4600" customFormat="false" ht="16" hidden="false" customHeight="false" outlineLevel="0" collapsed="false">
      <c r="A4600" s="0" t="s">
        <v>17871</v>
      </c>
    </row>
    <row r="4601" customFormat="false" ht="16" hidden="false" customHeight="false" outlineLevel="0" collapsed="false">
      <c r="A4601" s="0" t="s">
        <v>17872</v>
      </c>
    </row>
    <row r="4602" customFormat="false" ht="16" hidden="false" customHeight="false" outlineLevel="0" collapsed="false">
      <c r="A4602" s="0" t="s">
        <v>12991</v>
      </c>
      <c r="B4602" s="10" t="n">
        <v>250000</v>
      </c>
      <c r="C4602" s="10" t="n">
        <v>49494</v>
      </c>
    </row>
    <row r="4603" customFormat="false" ht="16" hidden="false" customHeight="false" outlineLevel="0" collapsed="false">
      <c r="A4603" s="0" t="s">
        <v>13714</v>
      </c>
      <c r="B4603" s="10" t="n">
        <v>400000</v>
      </c>
      <c r="C4603" s="10" t="n">
        <v>122410</v>
      </c>
    </row>
    <row r="4604" customFormat="false" ht="16" hidden="false" customHeight="false" outlineLevel="0" collapsed="false">
      <c r="A4604" s="0" t="s">
        <v>3637</v>
      </c>
      <c r="B4604" s="10" t="n">
        <v>74000000</v>
      </c>
      <c r="C4604" s="10" t="n">
        <v>336045770</v>
      </c>
    </row>
    <row r="4605" customFormat="false" ht="16" hidden="false" customHeight="false" outlineLevel="0" collapsed="false">
      <c r="A4605" s="0" t="s">
        <v>13369</v>
      </c>
      <c r="B4605" s="10" t="n">
        <v>50000000</v>
      </c>
      <c r="C4605" s="10" t="n">
        <v>191719337</v>
      </c>
    </row>
    <row r="4606" customFormat="false" ht="16" hidden="false" customHeight="false" outlineLevel="0" collapsed="false">
      <c r="A4606" s="0" t="s">
        <v>17873</v>
      </c>
    </row>
    <row r="4607" customFormat="false" ht="16" hidden="false" customHeight="false" outlineLevel="0" collapsed="false">
      <c r="A4607" s="0" t="s">
        <v>3362</v>
      </c>
      <c r="B4607" s="10" t="n">
        <v>150000000</v>
      </c>
      <c r="C4607" s="10" t="n">
        <v>400738009</v>
      </c>
    </row>
    <row r="4608" customFormat="false" ht="16" hidden="false" customHeight="false" outlineLevel="0" collapsed="false">
      <c r="A4608" s="0" t="s">
        <v>17874</v>
      </c>
    </row>
    <row r="4609" customFormat="false" ht="16" hidden="false" customHeight="false" outlineLevel="0" collapsed="false">
      <c r="A4609" s="0" t="s">
        <v>17875</v>
      </c>
      <c r="B4609" s="10" t="n">
        <v>18395</v>
      </c>
    </row>
    <row r="4610" customFormat="false" ht="16" hidden="false" customHeight="false" outlineLevel="0" collapsed="false">
      <c r="A4610" s="0" t="s">
        <v>17876</v>
      </c>
    </row>
    <row r="4611" customFormat="false" ht="16" hidden="false" customHeight="false" outlineLevel="0" collapsed="false">
      <c r="A4611" s="0" t="s">
        <v>17877</v>
      </c>
    </row>
    <row r="4612" customFormat="false" ht="16" hidden="false" customHeight="false" outlineLevel="0" collapsed="false">
      <c r="A4612" s="0" t="s">
        <v>13652</v>
      </c>
      <c r="B4612" s="10" t="n">
        <v>4500000</v>
      </c>
      <c r="C4612" s="10" t="n">
        <v>8691</v>
      </c>
    </row>
    <row r="4613" customFormat="false" ht="16" hidden="false" customHeight="false" outlineLevel="0" collapsed="false">
      <c r="A4613" s="0" t="s">
        <v>795</v>
      </c>
      <c r="B4613" s="10" t="n">
        <v>40000000</v>
      </c>
      <c r="C4613" s="10" t="n">
        <v>35067</v>
      </c>
    </row>
    <row r="4614" customFormat="false" ht="16" hidden="false" customHeight="false" outlineLevel="0" collapsed="false">
      <c r="A4614" s="0" t="s">
        <v>17878</v>
      </c>
      <c r="B4614" s="10" t="n">
        <v>38361</v>
      </c>
    </row>
    <row r="4615" customFormat="false" ht="16" hidden="false" customHeight="false" outlineLevel="0" collapsed="false">
      <c r="A4615" s="0" t="s">
        <v>17879</v>
      </c>
      <c r="B4615" s="10" t="n">
        <v>33275</v>
      </c>
    </row>
    <row r="4616" customFormat="false" ht="16" hidden="false" customHeight="false" outlineLevel="0" collapsed="false">
      <c r="A4616" s="0" t="s">
        <v>17880</v>
      </c>
    </row>
    <row r="4617" customFormat="false" ht="16" hidden="false" customHeight="false" outlineLevel="0" collapsed="false">
      <c r="A4617" s="0" t="s">
        <v>17881</v>
      </c>
    </row>
    <row r="4618" customFormat="false" ht="16" hidden="false" customHeight="false" outlineLevel="0" collapsed="false">
      <c r="A4618" s="0" t="s">
        <v>17882</v>
      </c>
      <c r="B4618" s="10" t="n">
        <v>7636</v>
      </c>
    </row>
    <row r="4619" customFormat="false" ht="16" hidden="false" customHeight="false" outlineLevel="0" collapsed="false">
      <c r="A4619" s="0" t="s">
        <v>17883</v>
      </c>
      <c r="C4619" s="0" t="s">
        <v>17884</v>
      </c>
    </row>
    <row r="4620" customFormat="false" ht="16" hidden="false" customHeight="false" outlineLevel="0" collapsed="false">
      <c r="A4620" s="0" t="s">
        <v>17885</v>
      </c>
    </row>
    <row r="4621" customFormat="false" ht="16" hidden="false" customHeight="false" outlineLevel="0" collapsed="false">
      <c r="A4621" s="0" t="s">
        <v>17886</v>
      </c>
    </row>
    <row r="4622" customFormat="false" ht="16" hidden="false" customHeight="false" outlineLevel="0" collapsed="false">
      <c r="A4622" s="0" t="s">
        <v>843</v>
      </c>
      <c r="B4622" s="10" t="n">
        <v>260000000</v>
      </c>
      <c r="C4622" s="10" t="n">
        <v>369310</v>
      </c>
    </row>
    <row r="4623" customFormat="false" ht="16" hidden="false" customHeight="false" outlineLevel="0" collapsed="false">
      <c r="A4623" s="0" t="s">
        <v>14942</v>
      </c>
      <c r="B4623" s="10" t="n">
        <v>3000000</v>
      </c>
      <c r="C4623" s="10" t="n">
        <v>189500</v>
      </c>
    </row>
    <row r="4624" customFormat="false" ht="16" hidden="false" customHeight="false" outlineLevel="0" collapsed="false">
      <c r="A4624" s="0" t="s">
        <v>12788</v>
      </c>
      <c r="B4624" s="10" t="n">
        <v>70000000</v>
      </c>
      <c r="C4624" s="10" t="n">
        <v>98925640</v>
      </c>
    </row>
    <row r="4625" customFormat="false" ht="16" hidden="false" customHeight="false" outlineLevel="0" collapsed="false">
      <c r="A4625" s="0" t="s">
        <v>17887</v>
      </c>
      <c r="B4625" s="10" t="n">
        <v>10531</v>
      </c>
    </row>
    <row r="4626" customFormat="false" ht="16" hidden="false" customHeight="false" outlineLevel="0" collapsed="false">
      <c r="A4626" s="0" t="s">
        <v>7999</v>
      </c>
      <c r="B4626" s="10" t="n">
        <v>1000000</v>
      </c>
      <c r="C4626" s="10" t="n">
        <v>485128</v>
      </c>
    </row>
    <row r="4627" customFormat="false" ht="16" hidden="false" customHeight="false" outlineLevel="0" collapsed="false">
      <c r="A4627" s="0" t="s">
        <v>17888</v>
      </c>
    </row>
    <row r="4628" customFormat="false" ht="16" hidden="false" customHeight="false" outlineLevel="0" collapsed="false">
      <c r="A4628" s="0" t="s">
        <v>17889</v>
      </c>
    </row>
    <row r="4629" customFormat="false" ht="16" hidden="false" customHeight="false" outlineLevel="0" collapsed="false">
      <c r="A4629" s="0" t="s">
        <v>17890</v>
      </c>
      <c r="B4629" s="10" t="n">
        <v>37412</v>
      </c>
    </row>
    <row r="4630" customFormat="false" ht="16" hidden="false" customHeight="false" outlineLevel="0" collapsed="false">
      <c r="A4630" s="0" t="s">
        <v>17891</v>
      </c>
      <c r="B4630" s="10" t="n">
        <v>300000000</v>
      </c>
    </row>
    <row r="4631" customFormat="false" ht="16" hidden="false" customHeight="false" outlineLevel="0" collapsed="false">
      <c r="A4631" s="0" t="s">
        <v>7618</v>
      </c>
      <c r="B4631" s="10" t="n">
        <v>35000000</v>
      </c>
      <c r="C4631" s="10" t="n">
        <v>8323085</v>
      </c>
    </row>
    <row r="4632" customFormat="false" ht="16" hidden="false" customHeight="false" outlineLevel="0" collapsed="false">
      <c r="A4632" s="0" t="s">
        <v>17892</v>
      </c>
    </row>
    <row r="4633" customFormat="false" ht="16" hidden="false" customHeight="false" outlineLevel="0" collapsed="false">
      <c r="A4633" s="0" t="s">
        <v>17893</v>
      </c>
      <c r="B4633" s="10" t="n">
        <v>257779</v>
      </c>
    </row>
    <row r="4634" customFormat="false" ht="16" hidden="false" customHeight="false" outlineLevel="0" collapsed="false">
      <c r="A4634" s="0" t="s">
        <v>17894</v>
      </c>
      <c r="B4634" s="10" t="n">
        <v>8000000</v>
      </c>
    </row>
    <row r="4635" customFormat="false" ht="16" hidden="false" customHeight="false" outlineLevel="0" collapsed="false">
      <c r="A4635" s="0" t="s">
        <v>17895</v>
      </c>
    </row>
    <row r="4636" customFormat="false" ht="16" hidden="false" customHeight="false" outlineLevel="0" collapsed="false">
      <c r="A4636" s="0" t="s">
        <v>17896</v>
      </c>
    </row>
    <row r="4637" customFormat="false" ht="16" hidden="false" customHeight="false" outlineLevel="0" collapsed="false">
      <c r="A4637" s="0" t="s">
        <v>17897</v>
      </c>
      <c r="B4637" s="10" t="n">
        <v>422417</v>
      </c>
    </row>
    <row r="4638" customFormat="false" ht="16" hidden="false" customHeight="false" outlineLevel="0" collapsed="false">
      <c r="A4638" s="0" t="s">
        <v>17898</v>
      </c>
      <c r="B4638" s="10" t="n">
        <v>76633</v>
      </c>
    </row>
    <row r="4639" customFormat="false" ht="16" hidden="false" customHeight="false" outlineLevel="0" collapsed="false">
      <c r="A4639" s="0" t="s">
        <v>17899</v>
      </c>
    </row>
    <row r="4640" customFormat="false" ht="16" hidden="false" customHeight="false" outlineLevel="0" collapsed="false">
      <c r="A4640" s="0" t="s">
        <v>17900</v>
      </c>
      <c r="B4640" s="10" t="n">
        <v>33232</v>
      </c>
    </row>
    <row r="4641" customFormat="false" ht="16" hidden="false" customHeight="false" outlineLevel="0" collapsed="false">
      <c r="A4641" s="0" t="s">
        <v>13927</v>
      </c>
      <c r="B4641" s="10" t="n">
        <v>100000</v>
      </c>
      <c r="C4641" s="10" t="n">
        <v>22757819</v>
      </c>
    </row>
    <row r="4642" customFormat="false" ht="16" hidden="false" customHeight="false" outlineLevel="0" collapsed="false">
      <c r="A4642" s="0" t="s">
        <v>856</v>
      </c>
      <c r="B4642" s="10" t="n">
        <v>450000000</v>
      </c>
      <c r="C4642" s="10" t="n">
        <v>12331200</v>
      </c>
    </row>
    <row r="4643" customFormat="false" ht="16" hidden="false" customHeight="false" outlineLevel="0" collapsed="false">
      <c r="A4643" s="0" t="s">
        <v>17901</v>
      </c>
      <c r="B4643" s="10" t="n">
        <v>220000</v>
      </c>
    </row>
    <row r="4644" customFormat="false" ht="16" hidden="false" customHeight="false" outlineLevel="0" collapsed="false">
      <c r="A4644" s="0" t="s">
        <v>17902</v>
      </c>
      <c r="B4644" s="10" t="n">
        <v>1231550</v>
      </c>
    </row>
    <row r="4645" customFormat="false" ht="16" hidden="false" customHeight="false" outlineLevel="0" collapsed="false">
      <c r="A4645" s="0" t="s">
        <v>17903</v>
      </c>
      <c r="B4645" s="10" t="n">
        <v>2415727</v>
      </c>
    </row>
    <row r="4646" customFormat="false" ht="16" hidden="false" customHeight="false" outlineLevel="0" collapsed="false">
      <c r="A4646" s="0" t="s">
        <v>17904</v>
      </c>
      <c r="B4646" s="10" t="n">
        <v>121179</v>
      </c>
    </row>
    <row r="4647" customFormat="false" ht="16" hidden="false" customHeight="false" outlineLevel="0" collapsed="false">
      <c r="A4647" s="0" t="s">
        <v>17905</v>
      </c>
    </row>
    <row r="4648" customFormat="false" ht="16" hidden="false" customHeight="false" outlineLevel="0" collapsed="false">
      <c r="A4648" s="0" t="s">
        <v>8064</v>
      </c>
      <c r="B4648" s="10" t="n">
        <v>250000000</v>
      </c>
      <c r="C4648" s="10" t="n">
        <v>255119788</v>
      </c>
    </row>
    <row r="4649" customFormat="false" ht="16" hidden="false" customHeight="false" outlineLevel="0" collapsed="false">
      <c r="A4649" s="0" t="s">
        <v>17906</v>
      </c>
      <c r="B4649" s="10" t="n">
        <v>100000</v>
      </c>
    </row>
    <row r="4650" customFormat="false" ht="16" hidden="false" customHeight="false" outlineLevel="0" collapsed="false">
      <c r="A4650" s="0" t="s">
        <v>17907</v>
      </c>
    </row>
    <row r="4651" customFormat="false" ht="16" hidden="false" customHeight="false" outlineLevel="0" collapsed="false">
      <c r="A4651" s="0" t="s">
        <v>17908</v>
      </c>
      <c r="B4651" s="10" t="n">
        <v>18929</v>
      </c>
    </row>
    <row r="4652" customFormat="false" ht="16" hidden="false" customHeight="false" outlineLevel="0" collapsed="false">
      <c r="A4652" s="0" t="s">
        <v>17909</v>
      </c>
    </row>
    <row r="4653" customFormat="false" ht="16" hidden="false" customHeight="false" outlineLevel="0" collapsed="false">
      <c r="A4653" s="0" t="s">
        <v>17910</v>
      </c>
      <c r="B4653" s="10" t="n">
        <v>12486</v>
      </c>
    </row>
    <row r="4654" customFormat="false" ht="16" hidden="false" customHeight="false" outlineLevel="0" collapsed="false">
      <c r="A4654" s="0" t="s">
        <v>13138</v>
      </c>
      <c r="B4654" s="10" t="n">
        <v>22000000</v>
      </c>
      <c r="C4654" s="10" t="n">
        <v>19783777</v>
      </c>
    </row>
    <row r="4655" customFormat="false" ht="16" hidden="false" customHeight="false" outlineLevel="0" collapsed="false">
      <c r="A4655" s="0" t="s">
        <v>17911</v>
      </c>
      <c r="B4655" s="10" t="n">
        <v>174496</v>
      </c>
    </row>
    <row r="4656" customFormat="false" ht="16" hidden="false" customHeight="false" outlineLevel="0" collapsed="false">
      <c r="A4656" s="0" t="s">
        <v>17912</v>
      </c>
    </row>
    <row r="4657" customFormat="false" ht="16" hidden="false" customHeight="false" outlineLevel="0" collapsed="false">
      <c r="A4657" s="0" t="s">
        <v>17913</v>
      </c>
    </row>
    <row r="4658" customFormat="false" ht="16" hidden="false" customHeight="false" outlineLevel="0" collapsed="false">
      <c r="A4658" s="0" t="s">
        <v>17914</v>
      </c>
      <c r="B4658" s="10" t="n">
        <v>28116</v>
      </c>
    </row>
    <row r="4659" customFormat="false" ht="16" hidden="false" customHeight="false" outlineLevel="0" collapsed="false">
      <c r="A4659" s="0" t="s">
        <v>17915</v>
      </c>
      <c r="B4659" s="10" t="n">
        <v>1681</v>
      </c>
    </row>
    <row r="4660" customFormat="false" ht="16" hidden="false" customHeight="false" outlineLevel="0" collapsed="false">
      <c r="A4660" s="0" t="s">
        <v>17916</v>
      </c>
      <c r="B4660" s="10" t="n">
        <v>3000000</v>
      </c>
    </row>
    <row r="4661" customFormat="false" ht="16" hidden="false" customHeight="false" outlineLevel="0" collapsed="false">
      <c r="A4661" s="0" t="s">
        <v>17917</v>
      </c>
      <c r="B4661" s="10" t="n">
        <v>342922</v>
      </c>
    </row>
    <row r="4662" customFormat="false" ht="16" hidden="false" customHeight="false" outlineLevel="0" collapsed="false">
      <c r="A4662" s="0" t="s">
        <v>17918</v>
      </c>
    </row>
    <row r="4663" customFormat="false" ht="16" hidden="false" customHeight="false" outlineLevel="0" collapsed="false">
      <c r="A4663" s="0" t="s">
        <v>14776</v>
      </c>
      <c r="B4663" s="10" t="n">
        <v>97000000</v>
      </c>
      <c r="C4663" s="10" t="n">
        <v>74243930</v>
      </c>
    </row>
    <row r="4664" customFormat="false" ht="16" hidden="false" customHeight="false" outlineLevel="0" collapsed="false">
      <c r="A4664" s="0" t="s">
        <v>17919</v>
      </c>
    </row>
    <row r="4665" customFormat="false" ht="16" hidden="false" customHeight="false" outlineLevel="0" collapsed="false">
      <c r="A4665" s="0" t="s">
        <v>17920</v>
      </c>
    </row>
    <row r="4666" customFormat="false" ht="16" hidden="false" customHeight="false" outlineLevel="0" collapsed="false">
      <c r="A4666" s="0" t="s">
        <v>17921</v>
      </c>
    </row>
    <row r="4667" customFormat="false" ht="16" hidden="false" customHeight="false" outlineLevel="0" collapsed="false">
      <c r="A4667" s="0" t="s">
        <v>17922</v>
      </c>
      <c r="B4667" s="10" t="n">
        <v>169209</v>
      </c>
    </row>
    <row r="4668" customFormat="false" ht="16" hidden="false" customHeight="false" outlineLevel="0" collapsed="false">
      <c r="A4668" s="0" t="s">
        <v>7667</v>
      </c>
      <c r="B4668" s="10" t="n">
        <v>20000000</v>
      </c>
      <c r="C4668" s="10" t="n">
        <v>23393765</v>
      </c>
    </row>
    <row r="4669" customFormat="false" ht="16" hidden="false" customHeight="false" outlineLevel="0" collapsed="false">
      <c r="A4669" s="0" t="s">
        <v>13238</v>
      </c>
      <c r="B4669" s="10" t="n">
        <v>2500000</v>
      </c>
      <c r="C4669" s="10" t="n">
        <v>4980</v>
      </c>
    </row>
    <row r="4670" customFormat="false" ht="16" hidden="false" customHeight="false" outlineLevel="0" collapsed="false">
      <c r="A4670" s="0" t="s">
        <v>7835</v>
      </c>
      <c r="B4670" s="10" t="n">
        <v>12700000</v>
      </c>
      <c r="C4670" s="10" t="n">
        <v>3408966</v>
      </c>
    </row>
    <row r="4671" customFormat="false" ht="16" hidden="false" customHeight="false" outlineLevel="0" collapsed="false">
      <c r="A4671" s="0" t="s">
        <v>17923</v>
      </c>
    </row>
    <row r="4672" customFormat="false" ht="16" hidden="false" customHeight="false" outlineLevel="0" collapsed="false">
      <c r="A4672" s="0" t="s">
        <v>17924</v>
      </c>
      <c r="B4672" s="10" t="n">
        <v>13385</v>
      </c>
    </row>
    <row r="4673" customFormat="false" ht="16" hidden="false" customHeight="false" outlineLevel="0" collapsed="false">
      <c r="A4673" s="0" t="s">
        <v>17925</v>
      </c>
      <c r="B4673" s="10" t="n">
        <v>95236</v>
      </c>
    </row>
    <row r="4674" customFormat="false" ht="16" hidden="false" customHeight="false" outlineLevel="0" collapsed="false">
      <c r="A4674" s="0" t="s">
        <v>17926</v>
      </c>
      <c r="B4674" s="10" t="n">
        <v>9050</v>
      </c>
    </row>
    <row r="4675" customFormat="false" ht="16" hidden="false" customHeight="false" outlineLevel="0" collapsed="false">
      <c r="A4675" s="0" t="s">
        <v>17927</v>
      </c>
      <c r="C4675" s="0" t="s">
        <v>15611</v>
      </c>
    </row>
    <row r="4676" customFormat="false" ht="16" hidden="false" customHeight="false" outlineLevel="0" collapsed="false">
      <c r="A4676" s="0" t="s">
        <v>1967</v>
      </c>
      <c r="B4676" s="10" t="n">
        <v>2000000</v>
      </c>
      <c r="C4676" s="10" t="n">
        <v>924279</v>
      </c>
    </row>
    <row r="4677" customFormat="false" ht="16" hidden="false" customHeight="false" outlineLevel="0" collapsed="false">
      <c r="A4677" s="0" t="s">
        <v>13743</v>
      </c>
      <c r="B4677" s="10" t="n">
        <v>40000000</v>
      </c>
      <c r="C4677" s="10" t="n">
        <v>166167230</v>
      </c>
    </row>
    <row r="4678" customFormat="false" ht="16" hidden="false" customHeight="false" outlineLevel="0" collapsed="false">
      <c r="A4678" s="0" t="s">
        <v>17928</v>
      </c>
      <c r="B4678" s="10" t="n">
        <v>4949</v>
      </c>
    </row>
    <row r="4679" customFormat="false" ht="16" hidden="false" customHeight="false" outlineLevel="0" collapsed="false">
      <c r="A4679" s="0" t="s">
        <v>17929</v>
      </c>
      <c r="B4679" s="10" t="n">
        <v>109630</v>
      </c>
    </row>
    <row r="4680" customFormat="false" ht="16" hidden="false" customHeight="false" outlineLevel="0" collapsed="false">
      <c r="A4680" s="0" t="s">
        <v>17930</v>
      </c>
    </row>
    <row r="4681" customFormat="false" ht="16" hidden="false" customHeight="false" outlineLevel="0" collapsed="false">
      <c r="A4681" s="0" t="s">
        <v>17931</v>
      </c>
    </row>
    <row r="4682" customFormat="false" ht="16" hidden="false" customHeight="false" outlineLevel="0" collapsed="false">
      <c r="A4682" s="0" t="s">
        <v>17932</v>
      </c>
    </row>
    <row r="4683" customFormat="false" ht="16" hidden="false" customHeight="false" outlineLevel="0" collapsed="false">
      <c r="A4683" s="0" t="s">
        <v>1767</v>
      </c>
      <c r="B4683" s="10" t="n">
        <v>338663</v>
      </c>
      <c r="C4683" s="10" t="n">
        <v>19105</v>
      </c>
    </row>
    <row r="4684" customFormat="false" ht="16" hidden="false" customHeight="false" outlineLevel="0" collapsed="false">
      <c r="A4684" s="0" t="s">
        <v>803</v>
      </c>
      <c r="B4684" s="10" t="n">
        <v>11654</v>
      </c>
      <c r="C4684" s="0" t="s">
        <v>17933</v>
      </c>
    </row>
    <row r="4685" customFormat="false" ht="16" hidden="false" customHeight="false" outlineLevel="0" collapsed="false">
      <c r="A4685" s="0" t="s">
        <v>13940</v>
      </c>
      <c r="B4685" s="10" t="n">
        <v>10000000</v>
      </c>
      <c r="C4685" s="10" t="n">
        <v>17472</v>
      </c>
    </row>
    <row r="4686" customFormat="false" ht="16" hidden="false" customHeight="false" outlineLevel="0" collapsed="false">
      <c r="A4686" s="0" t="s">
        <v>3508</v>
      </c>
      <c r="B4686" s="10" t="n">
        <v>16000000</v>
      </c>
      <c r="C4686" s="10" t="n">
        <v>2817092</v>
      </c>
    </row>
    <row r="4687" customFormat="false" ht="16" hidden="false" customHeight="false" outlineLevel="0" collapsed="false">
      <c r="A4687" s="0" t="s">
        <v>17934</v>
      </c>
    </row>
    <row r="4688" customFormat="false" ht="16" hidden="false" customHeight="false" outlineLevel="0" collapsed="false">
      <c r="A4688" s="0" t="s">
        <v>17935</v>
      </c>
    </row>
    <row r="4689" customFormat="false" ht="16" hidden="false" customHeight="false" outlineLevel="0" collapsed="false">
      <c r="A4689" s="0" t="s">
        <v>17936</v>
      </c>
    </row>
    <row r="4690" customFormat="false" ht="16" hidden="false" customHeight="false" outlineLevel="0" collapsed="false">
      <c r="A4690" s="0" t="s">
        <v>17937</v>
      </c>
    </row>
    <row r="4691" customFormat="false" ht="16" hidden="false" customHeight="false" outlineLevel="0" collapsed="false">
      <c r="A4691" s="0" t="s">
        <v>17938</v>
      </c>
    </row>
    <row r="4692" customFormat="false" ht="16" hidden="false" customHeight="false" outlineLevel="0" collapsed="false">
      <c r="A4692" s="0" t="s">
        <v>17939</v>
      </c>
      <c r="B4692" s="10" t="n">
        <v>7000000</v>
      </c>
    </row>
    <row r="4693" customFormat="false" ht="16" hidden="false" customHeight="false" outlineLevel="0" collapsed="false">
      <c r="A4693" s="0" t="s">
        <v>17940</v>
      </c>
      <c r="B4693" s="10" t="n">
        <v>31173</v>
      </c>
    </row>
    <row r="4694" customFormat="false" ht="16" hidden="false" customHeight="false" outlineLevel="0" collapsed="false">
      <c r="A4694" s="0" t="s">
        <v>17941</v>
      </c>
    </row>
    <row r="4695" customFormat="false" ht="16" hidden="false" customHeight="false" outlineLevel="0" collapsed="false">
      <c r="A4695" s="0" t="s">
        <v>17942</v>
      </c>
      <c r="B4695" s="10" t="n">
        <v>10544</v>
      </c>
    </row>
    <row r="4696" customFormat="false" ht="16" hidden="false" customHeight="false" outlineLevel="0" collapsed="false">
      <c r="A4696" s="0" t="s">
        <v>17943</v>
      </c>
      <c r="B4696" s="10" t="n">
        <v>685839</v>
      </c>
    </row>
    <row r="4697" customFormat="false" ht="16" hidden="false" customHeight="false" outlineLevel="0" collapsed="false">
      <c r="A4697" s="0" t="s">
        <v>17944</v>
      </c>
      <c r="B4697" s="10" t="n">
        <v>1092800</v>
      </c>
    </row>
    <row r="4698" customFormat="false" ht="16" hidden="false" customHeight="false" outlineLevel="0" collapsed="false">
      <c r="A4698" s="0" t="s">
        <v>17945</v>
      </c>
    </row>
    <row r="4699" customFormat="false" ht="16" hidden="false" customHeight="false" outlineLevel="0" collapsed="false">
      <c r="A4699" s="0" t="s">
        <v>17946</v>
      </c>
      <c r="B4699" s="10" t="n">
        <v>149879</v>
      </c>
    </row>
    <row r="4700" customFormat="false" ht="16" hidden="false" customHeight="false" outlineLevel="0" collapsed="false">
      <c r="A4700" s="0" t="s">
        <v>7929</v>
      </c>
      <c r="B4700" s="10" t="n">
        <v>90000000</v>
      </c>
      <c r="C4700" s="10" t="n">
        <v>39322544</v>
      </c>
    </row>
    <row r="4701" customFormat="false" ht="16" hidden="false" customHeight="false" outlineLevel="0" collapsed="false">
      <c r="A4701" s="0" t="s">
        <v>13495</v>
      </c>
      <c r="B4701" s="10" t="n">
        <v>8500000</v>
      </c>
      <c r="C4701" s="10" t="n">
        <v>219438</v>
      </c>
    </row>
    <row r="4702" customFormat="false" ht="16" hidden="false" customHeight="false" outlineLevel="0" collapsed="false">
      <c r="A4702" s="0" t="s">
        <v>17947</v>
      </c>
    </row>
    <row r="4703" customFormat="false" ht="16" hidden="false" customHeight="false" outlineLevel="0" collapsed="false">
      <c r="A4703" s="0" t="s">
        <v>12979</v>
      </c>
      <c r="B4703" s="10" t="n">
        <v>900000</v>
      </c>
      <c r="C4703" s="10" t="n">
        <v>16097842</v>
      </c>
    </row>
    <row r="4704" customFormat="false" ht="16" hidden="false" customHeight="false" outlineLevel="0" collapsed="false">
      <c r="A4704" s="0" t="s">
        <v>17948</v>
      </c>
    </row>
    <row r="4705" customFormat="false" ht="16" hidden="false" customHeight="false" outlineLevel="0" collapsed="false">
      <c r="A4705" s="0" t="s">
        <v>14771</v>
      </c>
      <c r="B4705" s="10" t="n">
        <v>42000000</v>
      </c>
      <c r="C4705" s="10" t="n">
        <v>45825314</v>
      </c>
    </row>
    <row r="4706" customFormat="false" ht="16" hidden="false" customHeight="false" outlineLevel="0" collapsed="false">
      <c r="A4706" s="0" t="s">
        <v>7451</v>
      </c>
      <c r="B4706" s="10" t="n">
        <v>18000000</v>
      </c>
      <c r="C4706" s="10" t="n">
        <v>33405481</v>
      </c>
    </row>
    <row r="4707" customFormat="false" ht="16" hidden="false" customHeight="false" outlineLevel="0" collapsed="false">
      <c r="A4707" s="0" t="s">
        <v>7376</v>
      </c>
      <c r="B4707" s="10" t="n">
        <v>150000000</v>
      </c>
      <c r="C4707" s="10" t="n">
        <v>73103784</v>
      </c>
    </row>
    <row r="4708" customFormat="false" ht="16" hidden="false" customHeight="false" outlineLevel="0" collapsed="false">
      <c r="A4708" s="0" t="s">
        <v>17949</v>
      </c>
      <c r="B4708" s="10" t="n">
        <v>10000</v>
      </c>
    </row>
    <row r="4709" customFormat="false" ht="16" hidden="false" customHeight="false" outlineLevel="0" collapsed="false">
      <c r="A4709" s="0" t="s">
        <v>17950</v>
      </c>
    </row>
    <row r="4710" customFormat="false" ht="16" hidden="false" customHeight="false" outlineLevel="0" collapsed="false">
      <c r="A4710" s="0" t="s">
        <v>17951</v>
      </c>
    </row>
    <row r="4711" customFormat="false" ht="16" hidden="false" customHeight="false" outlineLevel="0" collapsed="false">
      <c r="A4711" s="0" t="s">
        <v>17952</v>
      </c>
      <c r="B4711" s="10" t="n">
        <v>10616104</v>
      </c>
    </row>
    <row r="4712" customFormat="false" ht="16" hidden="false" customHeight="false" outlineLevel="0" collapsed="false">
      <c r="A4712" s="0" t="s">
        <v>17953</v>
      </c>
      <c r="B4712" s="10" t="n">
        <v>135026</v>
      </c>
    </row>
    <row r="4713" customFormat="false" ht="16" hidden="false" customHeight="false" outlineLevel="0" collapsed="false">
      <c r="A4713" s="0" t="s">
        <v>17954</v>
      </c>
      <c r="B4713" s="10" t="n">
        <v>7371</v>
      </c>
    </row>
    <row r="4714" customFormat="false" ht="16" hidden="false" customHeight="false" outlineLevel="0" collapsed="false">
      <c r="A4714" s="0" t="s">
        <v>8089</v>
      </c>
      <c r="B4714" s="10" t="n">
        <v>15000000</v>
      </c>
      <c r="C4714" s="10" t="n">
        <v>26496583</v>
      </c>
    </row>
    <row r="4715" customFormat="false" ht="16" hidden="false" customHeight="false" outlineLevel="0" collapsed="false">
      <c r="A4715" s="0" t="s">
        <v>17955</v>
      </c>
      <c r="B4715" s="10" t="n">
        <v>220000</v>
      </c>
    </row>
    <row r="4716" customFormat="false" ht="16" hidden="false" customHeight="false" outlineLevel="0" collapsed="false">
      <c r="A4716" s="0" t="s">
        <v>17956</v>
      </c>
      <c r="C4716" s="0" t="s">
        <v>17957</v>
      </c>
    </row>
    <row r="4717" customFormat="false" ht="16" hidden="false" customHeight="false" outlineLevel="0" collapsed="false">
      <c r="A4717" s="0" t="s">
        <v>17958</v>
      </c>
    </row>
    <row r="4718" customFormat="false" ht="16" hidden="false" customHeight="false" outlineLevel="0" collapsed="false">
      <c r="A4718" s="0" t="s">
        <v>17959</v>
      </c>
    </row>
    <row r="4719" customFormat="false" ht="16" hidden="false" customHeight="false" outlineLevel="0" collapsed="false">
      <c r="A4719" s="0" t="s">
        <v>17960</v>
      </c>
      <c r="B4719" s="10" t="n">
        <v>8243</v>
      </c>
    </row>
    <row r="4720" customFormat="false" ht="16" hidden="false" customHeight="false" outlineLevel="0" collapsed="false">
      <c r="A4720" s="0" t="s">
        <v>17961</v>
      </c>
      <c r="B4720" s="10" t="n">
        <v>199659</v>
      </c>
    </row>
    <row r="4721" customFormat="false" ht="16" hidden="false" customHeight="false" outlineLevel="0" collapsed="false">
      <c r="A4721" s="0" t="s">
        <v>17962</v>
      </c>
    </row>
    <row r="4722" customFormat="false" ht="16" hidden="false" customHeight="false" outlineLevel="0" collapsed="false">
      <c r="A4722" s="0" t="s">
        <v>13642</v>
      </c>
      <c r="B4722" s="10" t="n">
        <v>28000000</v>
      </c>
      <c r="C4722" s="10" t="n">
        <v>1019038</v>
      </c>
    </row>
    <row r="4723" customFormat="false" ht="16" hidden="false" customHeight="false" outlineLevel="0" collapsed="false">
      <c r="A4723" s="0" t="s">
        <v>17963</v>
      </c>
      <c r="B4723" s="10" t="n">
        <v>500000000</v>
      </c>
    </row>
    <row r="4724" customFormat="false" ht="16" hidden="false" customHeight="false" outlineLevel="0" collapsed="false">
      <c r="A4724" s="0" t="s">
        <v>1849</v>
      </c>
      <c r="B4724" s="10" t="n">
        <v>10000000</v>
      </c>
      <c r="C4724" s="10" t="n">
        <v>270880</v>
      </c>
    </row>
    <row r="4725" customFormat="false" ht="16" hidden="false" customHeight="false" outlineLevel="0" collapsed="false">
      <c r="A4725" s="0" t="s">
        <v>7506</v>
      </c>
      <c r="B4725" s="10" t="n">
        <v>10000000</v>
      </c>
      <c r="C4725" s="10" t="n">
        <v>652355</v>
      </c>
    </row>
    <row r="4726" customFormat="false" ht="16" hidden="false" customHeight="false" outlineLevel="0" collapsed="false">
      <c r="A4726" s="0" t="s">
        <v>17964</v>
      </c>
    </row>
    <row r="4727" customFormat="false" ht="16" hidden="false" customHeight="false" outlineLevel="0" collapsed="false">
      <c r="A4727" s="0" t="s">
        <v>9099</v>
      </c>
      <c r="B4727" s="10" t="n">
        <v>125000000</v>
      </c>
      <c r="C4727" s="10" t="n">
        <v>80101125</v>
      </c>
    </row>
    <row r="4728" customFormat="false" ht="16" hidden="false" customHeight="false" outlineLevel="0" collapsed="false">
      <c r="A4728" s="0" t="s">
        <v>17965</v>
      </c>
    </row>
    <row r="4729" customFormat="false" ht="16" hidden="false" customHeight="false" outlineLevel="0" collapsed="false">
      <c r="A4729" s="0" t="s">
        <v>17966</v>
      </c>
      <c r="B4729" s="10" t="n">
        <v>9672</v>
      </c>
    </row>
    <row r="4730" customFormat="false" ht="16" hidden="false" customHeight="false" outlineLevel="0" collapsed="false">
      <c r="A4730" s="0" t="s">
        <v>17967</v>
      </c>
      <c r="B4730" s="10" t="n">
        <v>4063238</v>
      </c>
    </row>
    <row r="4731" customFormat="false" ht="16" hidden="false" customHeight="false" outlineLevel="0" collapsed="false">
      <c r="A4731" s="0" t="s">
        <v>17968</v>
      </c>
      <c r="B4731" s="10" t="n">
        <v>129747</v>
      </c>
    </row>
    <row r="4732" customFormat="false" ht="16" hidden="false" customHeight="false" outlineLevel="0" collapsed="false">
      <c r="A4732" s="0" t="s">
        <v>17969</v>
      </c>
      <c r="B4732" s="10" t="n">
        <v>2507106</v>
      </c>
    </row>
    <row r="4733" customFormat="false" ht="16" hidden="false" customHeight="false" outlineLevel="0" collapsed="false">
      <c r="A4733" s="0" t="s">
        <v>17970</v>
      </c>
    </row>
    <row r="4734" customFormat="false" ht="16" hidden="false" customHeight="false" outlineLevel="0" collapsed="false">
      <c r="A4734" s="0" t="s">
        <v>3342</v>
      </c>
      <c r="B4734" s="10" t="n">
        <v>1000000</v>
      </c>
      <c r="C4734" s="10" t="n">
        <v>4231500</v>
      </c>
    </row>
    <row r="4735" customFormat="false" ht="16" hidden="false" customHeight="false" outlineLevel="0" collapsed="false">
      <c r="A4735" s="0" t="s">
        <v>17971</v>
      </c>
    </row>
    <row r="4736" customFormat="false" ht="16" hidden="false" customHeight="false" outlineLevel="0" collapsed="false">
      <c r="A4736" s="0" t="s">
        <v>17972</v>
      </c>
      <c r="B4736" s="10" t="n">
        <v>5650</v>
      </c>
    </row>
    <row r="4737" customFormat="false" ht="16" hidden="false" customHeight="false" outlineLevel="0" collapsed="false">
      <c r="A4737" s="0" t="s">
        <v>17973</v>
      </c>
    </row>
    <row r="4738" customFormat="false" ht="16" hidden="false" customHeight="false" outlineLevel="0" collapsed="false">
      <c r="A4738" s="0" t="s">
        <v>17974</v>
      </c>
      <c r="C4738" s="0" t="s">
        <v>17975</v>
      </c>
    </row>
    <row r="4739" customFormat="false" ht="16" hidden="false" customHeight="false" outlineLevel="0" collapsed="false">
      <c r="A4739" s="0" t="s">
        <v>17976</v>
      </c>
      <c r="B4739" s="10" t="n">
        <v>250000</v>
      </c>
    </row>
    <row r="4740" customFormat="false" ht="16" hidden="false" customHeight="false" outlineLevel="0" collapsed="false">
      <c r="A4740" s="0" t="s">
        <v>17977</v>
      </c>
    </row>
    <row r="4741" customFormat="false" ht="16" hidden="false" customHeight="false" outlineLevel="0" collapsed="false">
      <c r="A4741" s="0" t="s">
        <v>7942</v>
      </c>
      <c r="B4741" s="10" t="n">
        <v>6000000</v>
      </c>
      <c r="C4741" s="10" t="n">
        <v>11766</v>
      </c>
    </row>
    <row r="4742" customFormat="false" ht="16" hidden="false" customHeight="false" outlineLevel="0" collapsed="false">
      <c r="A4742" s="0" t="s">
        <v>17978</v>
      </c>
      <c r="B4742" s="10" t="n">
        <v>200036</v>
      </c>
    </row>
    <row r="4743" customFormat="false" ht="16" hidden="false" customHeight="false" outlineLevel="0" collapsed="false">
      <c r="A4743" s="0" t="s">
        <v>17979</v>
      </c>
    </row>
    <row r="4744" customFormat="false" ht="16" hidden="false" customHeight="false" outlineLevel="0" collapsed="false">
      <c r="A4744" s="0" t="s">
        <v>17980</v>
      </c>
      <c r="B4744" s="10" t="n">
        <v>1626289</v>
      </c>
    </row>
    <row r="4745" customFormat="false" ht="16" hidden="false" customHeight="false" outlineLevel="0" collapsed="false">
      <c r="A4745" s="0" t="s">
        <v>7436</v>
      </c>
      <c r="B4745" s="10" t="n">
        <v>12000000</v>
      </c>
      <c r="C4745" s="10" t="n">
        <v>16117443</v>
      </c>
    </row>
    <row r="4746" customFormat="false" ht="16" hidden="false" customHeight="false" outlineLevel="0" collapsed="false">
      <c r="A4746" s="0" t="s">
        <v>17981</v>
      </c>
    </row>
    <row r="4747" customFormat="false" ht="16" hidden="false" customHeight="false" outlineLevel="0" collapsed="false">
      <c r="A4747" s="0" t="s">
        <v>316</v>
      </c>
      <c r="B4747" s="10" t="n">
        <v>103000000</v>
      </c>
      <c r="C4747" s="10" t="n">
        <v>131538435</v>
      </c>
    </row>
    <row r="4748" customFormat="false" ht="16" hidden="false" customHeight="false" outlineLevel="0" collapsed="false">
      <c r="A4748" s="0" t="s">
        <v>1842</v>
      </c>
      <c r="B4748" s="10" t="n">
        <v>9000000</v>
      </c>
      <c r="C4748" s="10" t="n">
        <v>665210</v>
      </c>
    </row>
    <row r="4749" customFormat="false" ht="16" hidden="false" customHeight="false" outlineLevel="0" collapsed="false">
      <c r="A4749" s="0" t="s">
        <v>17982</v>
      </c>
      <c r="C4749" s="0" t="s">
        <v>17983</v>
      </c>
    </row>
    <row r="4750" customFormat="false" ht="16" hidden="false" customHeight="false" outlineLevel="0" collapsed="false">
      <c r="A4750" s="0" t="s">
        <v>17984</v>
      </c>
      <c r="B4750" s="10" t="n">
        <v>16000000</v>
      </c>
    </row>
    <row r="4751" customFormat="false" ht="16" hidden="false" customHeight="false" outlineLevel="0" collapsed="false">
      <c r="A4751" s="0" t="s">
        <v>17985</v>
      </c>
    </row>
    <row r="4752" customFormat="false" ht="16" hidden="false" customHeight="false" outlineLevel="0" collapsed="false">
      <c r="A4752" s="0" t="s">
        <v>17986</v>
      </c>
    </row>
    <row r="4753" customFormat="false" ht="16" hidden="false" customHeight="false" outlineLevel="0" collapsed="false">
      <c r="A4753" s="0" t="s">
        <v>1975</v>
      </c>
      <c r="B4753" s="10" t="n">
        <v>100000</v>
      </c>
      <c r="C4753" s="10" t="n">
        <v>13000</v>
      </c>
    </row>
    <row r="4754" customFormat="false" ht="16" hidden="false" customHeight="false" outlineLevel="0" collapsed="false">
      <c r="A4754" s="0" t="s">
        <v>17987</v>
      </c>
      <c r="C4754" s="0" t="s">
        <v>17988</v>
      </c>
    </row>
    <row r="4755" customFormat="false" ht="16" hidden="false" customHeight="false" outlineLevel="0" collapsed="false">
      <c r="A4755" s="0" t="s">
        <v>13789</v>
      </c>
      <c r="B4755" s="10" t="n">
        <v>35000000</v>
      </c>
      <c r="C4755" s="10" t="n">
        <v>10214013</v>
      </c>
    </row>
    <row r="4756" customFormat="false" ht="16" hidden="false" customHeight="false" outlineLevel="0" collapsed="false">
      <c r="A4756" s="0" t="s">
        <v>13398</v>
      </c>
      <c r="B4756" s="10" t="n">
        <v>1066167</v>
      </c>
      <c r="C4756" s="10" t="n">
        <v>258113</v>
      </c>
    </row>
    <row r="4757" customFormat="false" ht="16" hidden="false" customHeight="false" outlineLevel="0" collapsed="false">
      <c r="A4757" s="0" t="s">
        <v>17989</v>
      </c>
      <c r="B4757" s="10" t="n">
        <v>3310439</v>
      </c>
    </row>
    <row r="4758" customFormat="false" ht="16" hidden="false" customHeight="false" outlineLevel="0" collapsed="false">
      <c r="A4758" s="0" t="s">
        <v>17990</v>
      </c>
      <c r="B4758" s="10" t="n">
        <v>6003</v>
      </c>
    </row>
    <row r="4759" customFormat="false" ht="16" hidden="false" customHeight="false" outlineLevel="0" collapsed="false">
      <c r="A4759" s="0" t="s">
        <v>17991</v>
      </c>
      <c r="B4759" s="10" t="n">
        <v>302645</v>
      </c>
    </row>
    <row r="4760" customFormat="false" ht="16" hidden="false" customHeight="false" outlineLevel="0" collapsed="false">
      <c r="A4760" s="0" t="s">
        <v>17992</v>
      </c>
    </row>
    <row r="4761" customFormat="false" ht="16" hidden="false" customHeight="false" outlineLevel="0" collapsed="false">
      <c r="A4761" s="0" t="s">
        <v>1861</v>
      </c>
      <c r="B4761" s="10" t="n">
        <v>350000000</v>
      </c>
      <c r="C4761" s="10" t="n">
        <v>875051</v>
      </c>
    </row>
    <row r="4762" customFormat="false" ht="16" hidden="false" customHeight="false" outlineLevel="0" collapsed="false">
      <c r="A4762" s="0" t="s">
        <v>14682</v>
      </c>
      <c r="B4762" s="10" t="n">
        <v>108000000</v>
      </c>
      <c r="C4762" s="10" t="n">
        <v>10377558</v>
      </c>
    </row>
    <row r="4763" customFormat="false" ht="16" hidden="false" customHeight="false" outlineLevel="0" collapsed="false">
      <c r="A4763" s="0" t="s">
        <v>8350</v>
      </c>
      <c r="B4763" s="10" t="n">
        <v>35000000</v>
      </c>
      <c r="C4763" s="10" t="n">
        <v>75764672</v>
      </c>
    </row>
    <row r="4764" customFormat="false" ht="16" hidden="false" customHeight="false" outlineLevel="0" collapsed="false">
      <c r="A4764" s="0" t="s">
        <v>17993</v>
      </c>
    </row>
    <row r="4765" customFormat="false" ht="16" hidden="false" customHeight="false" outlineLevel="0" collapsed="false">
      <c r="A4765" s="0" t="s">
        <v>3553</v>
      </c>
      <c r="B4765" s="10" t="n">
        <v>1000000</v>
      </c>
      <c r="C4765" s="10" t="n">
        <v>287761</v>
      </c>
    </row>
    <row r="4766" customFormat="false" ht="16" hidden="false" customHeight="false" outlineLevel="0" collapsed="false">
      <c r="A4766" s="0" t="s">
        <v>17994</v>
      </c>
    </row>
    <row r="4767" customFormat="false" ht="16" hidden="false" customHeight="false" outlineLevel="0" collapsed="false">
      <c r="A4767" s="0" t="s">
        <v>13132</v>
      </c>
      <c r="B4767" s="10" t="n">
        <v>1000000</v>
      </c>
      <c r="C4767" s="10" t="n">
        <v>218454</v>
      </c>
    </row>
    <row r="4768" customFormat="false" ht="16" hidden="false" customHeight="false" outlineLevel="0" collapsed="false">
      <c r="A4768" s="0" t="s">
        <v>13072</v>
      </c>
      <c r="B4768" s="10" t="n">
        <v>30000000</v>
      </c>
      <c r="C4768" s="10" t="n">
        <v>19316646</v>
      </c>
    </row>
    <row r="4769" customFormat="false" ht="16" hidden="false" customHeight="false" outlineLevel="0" collapsed="false">
      <c r="A4769" s="0" t="s">
        <v>14529</v>
      </c>
      <c r="B4769" s="10" t="n">
        <v>15000000</v>
      </c>
      <c r="C4769" s="10" t="n">
        <v>2411580</v>
      </c>
    </row>
    <row r="4770" customFormat="false" ht="16" hidden="false" customHeight="false" outlineLevel="0" collapsed="false">
      <c r="A4770" s="0" t="s">
        <v>17995</v>
      </c>
      <c r="B4770" s="10" t="n">
        <v>35022</v>
      </c>
    </row>
    <row r="4771" customFormat="false" ht="16" hidden="false" customHeight="false" outlineLevel="0" collapsed="false">
      <c r="A4771" s="0" t="s">
        <v>17996</v>
      </c>
      <c r="B4771" s="10" t="n">
        <v>180222</v>
      </c>
    </row>
    <row r="4772" customFormat="false" ht="16" hidden="false" customHeight="false" outlineLevel="0" collapsed="false">
      <c r="A4772" s="0" t="s">
        <v>17997</v>
      </c>
      <c r="B4772" s="10" t="n">
        <v>165000</v>
      </c>
    </row>
    <row r="4773" customFormat="false" ht="16" hidden="false" customHeight="false" outlineLevel="0" collapsed="false">
      <c r="A4773" s="0" t="s">
        <v>17998</v>
      </c>
    </row>
    <row r="4774" customFormat="false" ht="16" hidden="false" customHeight="false" outlineLevel="0" collapsed="false">
      <c r="A4774" s="0" t="s">
        <v>17999</v>
      </c>
      <c r="B4774" s="10" t="n">
        <v>1599038</v>
      </c>
    </row>
    <row r="4775" customFormat="false" ht="16" hidden="false" customHeight="false" outlineLevel="0" collapsed="false">
      <c r="A4775" s="0" t="s">
        <v>13824</v>
      </c>
      <c r="B4775" s="10" t="n">
        <v>2000000</v>
      </c>
      <c r="C4775" s="10" t="n">
        <v>43282</v>
      </c>
    </row>
    <row r="4776" customFormat="false" ht="16" hidden="false" customHeight="false" outlineLevel="0" collapsed="false">
      <c r="A4776" s="0" t="s">
        <v>1744</v>
      </c>
      <c r="B4776" s="10" t="n">
        <v>200000000</v>
      </c>
      <c r="C4776" s="10" t="n">
        <v>68677</v>
      </c>
    </row>
    <row r="4777" customFormat="false" ht="16" hidden="false" customHeight="false" outlineLevel="0" collapsed="false">
      <c r="A4777" s="0" t="s">
        <v>14611</v>
      </c>
      <c r="B4777" s="10" t="n">
        <v>20000000</v>
      </c>
      <c r="C4777" s="10" t="n">
        <v>39000</v>
      </c>
    </row>
    <row r="4778" customFormat="false" ht="16" hidden="false" customHeight="false" outlineLevel="0" collapsed="false">
      <c r="A4778" s="0" t="s">
        <v>18000</v>
      </c>
    </row>
    <row r="4779" customFormat="false" ht="16" hidden="false" customHeight="false" outlineLevel="0" collapsed="false">
      <c r="A4779" s="0" t="s">
        <v>825</v>
      </c>
      <c r="B4779" s="10" t="n">
        <v>3000000</v>
      </c>
      <c r="C4779" s="10" t="n">
        <v>3779</v>
      </c>
    </row>
    <row r="4780" customFormat="false" ht="16" hidden="false" customHeight="false" outlineLevel="0" collapsed="false">
      <c r="A4780" s="0" t="s">
        <v>7718</v>
      </c>
      <c r="B4780" s="10" t="n">
        <v>66000000</v>
      </c>
      <c r="C4780" s="10" t="n">
        <v>43577636</v>
      </c>
    </row>
    <row r="4781" customFormat="false" ht="16" hidden="false" customHeight="false" outlineLevel="0" collapsed="false">
      <c r="A4781" s="0" t="s">
        <v>18001</v>
      </c>
      <c r="B4781" s="10" t="n">
        <v>400000000</v>
      </c>
    </row>
    <row r="4782" customFormat="false" ht="16" hidden="false" customHeight="false" outlineLevel="0" collapsed="false">
      <c r="A4782" s="0" t="s">
        <v>18002</v>
      </c>
    </row>
    <row r="4783" customFormat="false" ht="16" hidden="false" customHeight="false" outlineLevel="0" collapsed="false">
      <c r="A4783" s="0" t="s">
        <v>18003</v>
      </c>
    </row>
    <row r="4784" customFormat="false" ht="16" hidden="false" customHeight="false" outlineLevel="0" collapsed="false">
      <c r="A4784" s="0" t="s">
        <v>18004</v>
      </c>
      <c r="B4784" s="10" t="n">
        <v>1010414</v>
      </c>
    </row>
    <row r="4785" customFormat="false" ht="16" hidden="false" customHeight="false" outlineLevel="0" collapsed="false">
      <c r="A4785" s="0" t="s">
        <v>1730</v>
      </c>
      <c r="B4785" s="10" t="n">
        <v>150000000</v>
      </c>
      <c r="C4785" s="10" t="n">
        <v>50425</v>
      </c>
    </row>
    <row r="4786" customFormat="false" ht="16" hidden="false" customHeight="false" outlineLevel="0" collapsed="false">
      <c r="A4786" s="0" t="s">
        <v>18005</v>
      </c>
      <c r="B4786" s="10" t="n">
        <v>2461031</v>
      </c>
    </row>
    <row r="4787" customFormat="false" ht="16" hidden="false" customHeight="false" outlineLevel="0" collapsed="false">
      <c r="A4787" s="0" t="s">
        <v>18006</v>
      </c>
      <c r="B4787" s="10" t="n">
        <v>2221675</v>
      </c>
    </row>
    <row r="4788" customFormat="false" ht="16" hidden="false" customHeight="false" outlineLevel="0" collapsed="false">
      <c r="A4788" s="0" t="s">
        <v>18007</v>
      </c>
      <c r="B4788" s="10" t="n">
        <v>600000</v>
      </c>
    </row>
    <row r="4789" customFormat="false" ht="16" hidden="false" customHeight="false" outlineLevel="0" collapsed="false">
      <c r="A4789" s="0" t="s">
        <v>18008</v>
      </c>
      <c r="B4789" s="10" t="n">
        <v>3000</v>
      </c>
    </row>
    <row r="4790" customFormat="false" ht="16" hidden="false" customHeight="false" outlineLevel="0" collapsed="false">
      <c r="A4790" s="0" t="s">
        <v>18009</v>
      </c>
      <c r="C4790" s="0" t="s">
        <v>18010</v>
      </c>
    </row>
    <row r="4791" customFormat="false" ht="16" hidden="false" customHeight="false" outlineLevel="0" collapsed="false">
      <c r="A4791" s="0" t="s">
        <v>1790</v>
      </c>
      <c r="B4791" s="10" t="n">
        <v>1000000</v>
      </c>
      <c r="C4791" s="10" t="n">
        <v>486919</v>
      </c>
    </row>
    <row r="4792" customFormat="false" ht="16" hidden="false" customHeight="false" outlineLevel="0" collapsed="false">
      <c r="A4792" s="0" t="s">
        <v>18011</v>
      </c>
      <c r="B4792" s="10" t="n">
        <v>51000</v>
      </c>
    </row>
    <row r="4793" customFormat="false" ht="16" hidden="false" customHeight="false" outlineLevel="0" collapsed="false">
      <c r="A4793" s="0" t="s">
        <v>18012</v>
      </c>
      <c r="B4793" s="10" t="n">
        <v>15000000</v>
      </c>
    </row>
    <row r="4794" customFormat="false" ht="16" hidden="false" customHeight="false" outlineLevel="0" collapsed="false">
      <c r="A4794" s="0" t="s">
        <v>18013</v>
      </c>
      <c r="B4794" s="10" t="n">
        <v>8512</v>
      </c>
    </row>
    <row r="4795" customFormat="false" ht="16" hidden="false" customHeight="false" outlineLevel="0" collapsed="false">
      <c r="A4795" s="0" t="s">
        <v>18014</v>
      </c>
      <c r="B4795" s="10" t="n">
        <v>1079369</v>
      </c>
    </row>
    <row r="4796" customFormat="false" ht="16" hidden="false" customHeight="false" outlineLevel="0" collapsed="false">
      <c r="A4796" s="0" t="s">
        <v>18015</v>
      </c>
      <c r="B4796" s="10" t="n">
        <v>1691439</v>
      </c>
    </row>
    <row r="4797" customFormat="false" ht="16" hidden="false" customHeight="false" outlineLevel="0" collapsed="false">
      <c r="A4797" s="0" t="s">
        <v>18016</v>
      </c>
      <c r="B4797" s="10" t="n">
        <v>9705840</v>
      </c>
    </row>
    <row r="4798" customFormat="false" ht="16" hidden="false" customHeight="false" outlineLevel="0" collapsed="false">
      <c r="A4798" s="0" t="s">
        <v>18017</v>
      </c>
    </row>
    <row r="4799" customFormat="false" ht="16" hidden="false" customHeight="false" outlineLevel="0" collapsed="false">
      <c r="A4799" s="0" t="s">
        <v>18018</v>
      </c>
    </row>
    <row r="4800" customFormat="false" ht="16" hidden="false" customHeight="false" outlineLevel="0" collapsed="false">
      <c r="A4800" s="0" t="s">
        <v>18019</v>
      </c>
      <c r="B4800" s="10" t="n">
        <v>273747</v>
      </c>
    </row>
    <row r="4801" customFormat="false" ht="16" hidden="false" customHeight="false" outlineLevel="0" collapsed="false">
      <c r="A4801" s="0" t="s">
        <v>18020</v>
      </c>
      <c r="B4801" s="10" t="n">
        <v>2166206</v>
      </c>
    </row>
    <row r="4802" customFormat="false" ht="16" hidden="false" customHeight="false" outlineLevel="0" collapsed="false">
      <c r="A4802" s="0" t="s">
        <v>18021</v>
      </c>
    </row>
    <row r="4803" customFormat="false" ht="16" hidden="false" customHeight="false" outlineLevel="0" collapsed="false">
      <c r="A4803" s="0" t="s">
        <v>8411</v>
      </c>
      <c r="B4803" s="10" t="n">
        <v>11000000</v>
      </c>
      <c r="C4803" s="10" t="n">
        <v>38317535</v>
      </c>
    </row>
    <row r="4804" customFormat="false" ht="16" hidden="false" customHeight="false" outlineLevel="0" collapsed="false">
      <c r="A4804" s="0" t="s">
        <v>18022</v>
      </c>
    </row>
    <row r="4805" customFormat="false" ht="16" hidden="false" customHeight="false" outlineLevel="0" collapsed="false">
      <c r="A4805" s="0" t="s">
        <v>8294</v>
      </c>
      <c r="B4805" s="10" t="n">
        <v>150000000</v>
      </c>
      <c r="C4805" s="10" t="n">
        <v>195042377</v>
      </c>
    </row>
    <row r="4806" customFormat="false" ht="16" hidden="false" customHeight="false" outlineLevel="0" collapsed="false">
      <c r="A4806" s="0" t="s">
        <v>18023</v>
      </c>
    </row>
    <row r="4807" customFormat="false" ht="16" hidden="false" customHeight="false" outlineLevel="0" collapsed="false">
      <c r="A4807" s="0" t="s">
        <v>18024</v>
      </c>
      <c r="B4807" s="10" t="n">
        <v>1538899</v>
      </c>
    </row>
    <row r="4808" customFormat="false" ht="16" hidden="false" customHeight="false" outlineLevel="0" collapsed="false">
      <c r="A4808" s="0" t="s">
        <v>13773</v>
      </c>
      <c r="B4808" s="10" t="n">
        <v>50100000</v>
      </c>
      <c r="C4808" s="10" t="n">
        <v>53862963</v>
      </c>
    </row>
    <row r="4809" customFormat="false" ht="16" hidden="false" customHeight="false" outlineLevel="0" collapsed="false">
      <c r="A4809" s="0" t="s">
        <v>8586</v>
      </c>
      <c r="B4809" s="10" t="n">
        <v>115000000</v>
      </c>
      <c r="C4809" s="10" t="n">
        <v>47952020</v>
      </c>
    </row>
    <row r="4810" customFormat="false" ht="16" hidden="false" customHeight="false" outlineLevel="0" collapsed="false">
      <c r="A4810" s="0" t="s">
        <v>13283</v>
      </c>
      <c r="B4810" s="10" t="n">
        <v>4000000</v>
      </c>
      <c r="C4810" s="10" t="n">
        <v>373375</v>
      </c>
    </row>
    <row r="4811" customFormat="false" ht="16" hidden="false" customHeight="false" outlineLevel="0" collapsed="false">
      <c r="A4811" s="0" t="s">
        <v>13310</v>
      </c>
      <c r="B4811" s="10" t="n">
        <v>4000000</v>
      </c>
      <c r="C4811" s="10" t="n">
        <v>9039</v>
      </c>
    </row>
    <row r="4812" customFormat="false" ht="16" hidden="false" customHeight="false" outlineLevel="0" collapsed="false">
      <c r="A4812" s="0" t="s">
        <v>18025</v>
      </c>
      <c r="B4812" s="10" t="n">
        <v>300000000</v>
      </c>
    </row>
    <row r="4813" customFormat="false" ht="16" hidden="false" customHeight="false" outlineLevel="0" collapsed="false">
      <c r="A4813" s="0" t="s">
        <v>18026</v>
      </c>
    </row>
    <row r="4814" customFormat="false" ht="16" hidden="false" customHeight="false" outlineLevel="0" collapsed="false">
      <c r="A4814" s="0" t="s">
        <v>18027</v>
      </c>
    </row>
    <row r="4815" customFormat="false" ht="16" hidden="false" customHeight="false" outlineLevel="0" collapsed="false">
      <c r="A4815" s="0" t="s">
        <v>18028</v>
      </c>
    </row>
    <row r="4816" customFormat="false" ht="16" hidden="false" customHeight="false" outlineLevel="0" collapsed="false">
      <c r="A4816" s="0" t="s">
        <v>18029</v>
      </c>
    </row>
    <row r="4817" customFormat="false" ht="16" hidden="false" customHeight="false" outlineLevel="0" collapsed="false">
      <c r="A4817" s="0" t="s">
        <v>18030</v>
      </c>
    </row>
    <row r="4818" customFormat="false" ht="16" hidden="false" customHeight="false" outlineLevel="0" collapsed="false">
      <c r="A4818" s="0" t="s">
        <v>7210</v>
      </c>
      <c r="B4818" s="10" t="n">
        <v>3500000</v>
      </c>
      <c r="C4818" s="10" t="n">
        <v>17411930</v>
      </c>
    </row>
    <row r="4819" customFormat="false" ht="16" hidden="false" customHeight="false" outlineLevel="0" collapsed="false">
      <c r="A4819" s="0" t="s">
        <v>8853</v>
      </c>
      <c r="B4819" s="10" t="n">
        <v>40000000</v>
      </c>
      <c r="C4819" s="10" t="n">
        <v>14896798</v>
      </c>
    </row>
    <row r="4820" customFormat="false" ht="16" hidden="false" customHeight="false" outlineLevel="0" collapsed="false">
      <c r="A4820" s="0" t="s">
        <v>7577</v>
      </c>
      <c r="B4820" s="10" t="n">
        <v>26000000</v>
      </c>
      <c r="C4820" s="10" t="n">
        <v>30664106</v>
      </c>
    </row>
    <row r="4821" customFormat="false" ht="16" hidden="false" customHeight="false" outlineLevel="0" collapsed="false">
      <c r="A4821" s="0" t="s">
        <v>18031</v>
      </c>
    </row>
    <row r="4822" customFormat="false" ht="16" hidden="false" customHeight="false" outlineLevel="0" collapsed="false">
      <c r="A4822" s="0" t="s">
        <v>18032</v>
      </c>
    </row>
    <row r="4823" customFormat="false" ht="16" hidden="false" customHeight="false" outlineLevel="0" collapsed="false">
      <c r="A4823" s="0" t="s">
        <v>18033</v>
      </c>
      <c r="B4823" s="10" t="n">
        <v>387606</v>
      </c>
    </row>
    <row r="4824" customFormat="false" ht="16" hidden="false" customHeight="false" outlineLevel="0" collapsed="false">
      <c r="A4824" s="0" t="s">
        <v>13273</v>
      </c>
      <c r="B4824" s="10" t="n">
        <v>5000000</v>
      </c>
      <c r="C4824" s="10" t="n">
        <v>27695246</v>
      </c>
    </row>
    <row r="4825" customFormat="false" ht="16" hidden="false" customHeight="false" outlineLevel="0" collapsed="false">
      <c r="A4825" s="0" t="s">
        <v>18034</v>
      </c>
      <c r="B4825" s="10" t="n">
        <v>6047</v>
      </c>
    </row>
    <row r="4826" customFormat="false" ht="16" hidden="false" customHeight="false" outlineLevel="0" collapsed="false">
      <c r="A4826" s="0" t="s">
        <v>18035</v>
      </c>
    </row>
    <row r="4827" customFormat="false" ht="16" hidden="false" customHeight="false" outlineLevel="0" collapsed="false">
      <c r="A4827" s="0" t="s">
        <v>1927</v>
      </c>
      <c r="B4827" s="10" t="n">
        <v>200000</v>
      </c>
      <c r="C4827" s="10" t="n">
        <v>59379</v>
      </c>
    </row>
    <row r="4828" customFormat="false" ht="16" hidden="false" customHeight="false" outlineLevel="0" collapsed="false">
      <c r="A4828" s="0" t="s">
        <v>18036</v>
      </c>
      <c r="B4828" s="10" t="n">
        <v>90310</v>
      </c>
    </row>
    <row r="4829" customFormat="false" ht="16" hidden="false" customHeight="false" outlineLevel="0" collapsed="false">
      <c r="A4829" s="0" t="s">
        <v>18037</v>
      </c>
      <c r="B4829" s="10" t="n">
        <v>18000000</v>
      </c>
    </row>
    <row r="4830" customFormat="false" ht="16" hidden="false" customHeight="false" outlineLevel="0" collapsed="false">
      <c r="A4830" s="0" t="s">
        <v>7528</v>
      </c>
      <c r="B4830" s="10" t="n">
        <v>8000000</v>
      </c>
      <c r="C4830" s="10" t="n">
        <v>17536788</v>
      </c>
    </row>
    <row r="4831" customFormat="false" ht="16" hidden="false" customHeight="false" outlineLevel="0" collapsed="false">
      <c r="A4831" s="0" t="s">
        <v>18038</v>
      </c>
      <c r="B4831" s="10" t="n">
        <v>276381</v>
      </c>
    </row>
    <row r="4832" customFormat="false" ht="16" hidden="false" customHeight="false" outlineLevel="0" collapsed="false">
      <c r="A4832" s="0" t="s">
        <v>18039</v>
      </c>
    </row>
    <row r="4833" customFormat="false" ht="16" hidden="false" customHeight="false" outlineLevel="0" collapsed="false">
      <c r="A4833" s="0" t="s">
        <v>18040</v>
      </c>
    </row>
    <row r="4834" customFormat="false" ht="16" hidden="false" customHeight="false" outlineLevel="0" collapsed="false">
      <c r="A4834" s="0" t="s">
        <v>13083</v>
      </c>
      <c r="B4834" s="10" t="n">
        <v>10000000</v>
      </c>
      <c r="C4834" s="10" t="n">
        <v>2223380</v>
      </c>
    </row>
    <row r="4835" customFormat="false" ht="16" hidden="false" customHeight="false" outlineLevel="0" collapsed="false">
      <c r="A4835" s="0" t="s">
        <v>18041</v>
      </c>
    </row>
    <row r="4836" customFormat="false" ht="16" hidden="false" customHeight="false" outlineLevel="0" collapsed="false">
      <c r="A4836" s="0" t="s">
        <v>18042</v>
      </c>
      <c r="B4836" s="10" t="n">
        <v>32869</v>
      </c>
    </row>
    <row r="4837" customFormat="false" ht="16" hidden="false" customHeight="false" outlineLevel="0" collapsed="false">
      <c r="A4837" s="0" t="s">
        <v>18043</v>
      </c>
      <c r="C4837" s="0" t="s">
        <v>18044</v>
      </c>
    </row>
    <row r="4838" customFormat="false" ht="16" hidden="false" customHeight="false" outlineLevel="0" collapsed="false">
      <c r="A4838" s="0" t="s">
        <v>18045</v>
      </c>
      <c r="B4838" s="10" t="n">
        <v>2124</v>
      </c>
    </row>
    <row r="4839" customFormat="false" ht="16" hidden="false" customHeight="false" outlineLevel="0" collapsed="false">
      <c r="A4839" s="0" t="s">
        <v>18046</v>
      </c>
      <c r="C4839" s="0" t="s">
        <v>16886</v>
      </c>
    </row>
    <row r="4840" customFormat="false" ht="16" hidden="false" customHeight="false" outlineLevel="0" collapsed="false">
      <c r="A4840" s="0" t="s">
        <v>18047</v>
      </c>
      <c r="B4840" s="10" t="n">
        <v>23840</v>
      </c>
    </row>
    <row r="4841" customFormat="false" ht="16" hidden="false" customHeight="false" outlineLevel="0" collapsed="false">
      <c r="A4841" s="0" t="s">
        <v>18048</v>
      </c>
      <c r="B4841" s="10" t="n">
        <v>60438</v>
      </c>
    </row>
    <row r="4842" customFormat="false" ht="16" hidden="false" customHeight="false" outlineLevel="0" collapsed="false">
      <c r="A4842" s="0" t="s">
        <v>18049</v>
      </c>
    </row>
    <row r="4843" customFormat="false" ht="16" hidden="false" customHeight="false" outlineLevel="0" collapsed="false">
      <c r="A4843" s="0" t="s">
        <v>18050</v>
      </c>
    </row>
    <row r="4844" customFormat="false" ht="16" hidden="false" customHeight="false" outlineLevel="0" collapsed="false">
      <c r="A4844" s="0" t="s">
        <v>18051</v>
      </c>
      <c r="B4844" s="10" t="n">
        <v>5000000</v>
      </c>
    </row>
    <row r="4845" customFormat="false" ht="16" hidden="false" customHeight="false" outlineLevel="0" collapsed="false">
      <c r="A4845" s="0" t="s">
        <v>18052</v>
      </c>
      <c r="B4845" s="10" t="n">
        <v>28368</v>
      </c>
    </row>
    <row r="4846" customFormat="false" ht="16" hidden="false" customHeight="false" outlineLevel="0" collapsed="false">
      <c r="A4846" s="0" t="s">
        <v>18053</v>
      </c>
    </row>
    <row r="4847" customFormat="false" ht="16" hidden="false" customHeight="false" outlineLevel="0" collapsed="false">
      <c r="A4847" s="0" t="s">
        <v>8193</v>
      </c>
      <c r="B4847" s="10" t="n">
        <v>250000000</v>
      </c>
      <c r="C4847" s="10" t="n">
        <v>459005868</v>
      </c>
    </row>
    <row r="4848" customFormat="false" ht="16" hidden="false" customHeight="false" outlineLevel="0" collapsed="false">
      <c r="A4848" s="0" t="s">
        <v>7408</v>
      </c>
      <c r="B4848" s="10" t="n">
        <v>1000000</v>
      </c>
      <c r="C4848" s="10" t="n">
        <v>4946445</v>
      </c>
    </row>
    <row r="4849" customFormat="false" ht="16" hidden="false" customHeight="false" outlineLevel="0" collapsed="false">
      <c r="A4849" s="0" t="s">
        <v>18054</v>
      </c>
    </row>
    <row r="4850" customFormat="false" ht="16" hidden="false" customHeight="false" outlineLevel="0" collapsed="false">
      <c r="A4850" s="0" t="s">
        <v>18055</v>
      </c>
      <c r="B4850" s="10" t="n">
        <v>68372</v>
      </c>
    </row>
    <row r="4851" customFormat="false" ht="16" hidden="false" customHeight="false" outlineLevel="0" collapsed="false">
      <c r="A4851" s="0" t="s">
        <v>18056</v>
      </c>
    </row>
    <row r="4852" customFormat="false" ht="16" hidden="false" customHeight="false" outlineLevel="0" collapsed="false">
      <c r="A4852" s="0" t="s">
        <v>18057</v>
      </c>
    </row>
    <row r="4853" customFormat="false" ht="16" hidden="false" customHeight="false" outlineLevel="0" collapsed="false">
      <c r="A4853" s="0" t="s">
        <v>13332</v>
      </c>
      <c r="B4853" s="10" t="n">
        <v>16000000</v>
      </c>
      <c r="C4853" s="10" t="n">
        <v>2428883</v>
      </c>
    </row>
    <row r="4854" customFormat="false" ht="16" hidden="false" customHeight="false" outlineLevel="0" collapsed="false">
      <c r="A4854" s="0" t="s">
        <v>3952</v>
      </c>
      <c r="B4854" s="10" t="n">
        <v>60000000</v>
      </c>
      <c r="C4854" s="10" t="n">
        <v>45020282</v>
      </c>
    </row>
    <row r="4855" customFormat="false" ht="16" hidden="false" customHeight="false" outlineLevel="0" collapsed="false">
      <c r="A4855" s="0" t="s">
        <v>18058</v>
      </c>
    </row>
    <row r="4856" customFormat="false" ht="16" hidden="false" customHeight="false" outlineLevel="0" collapsed="false">
      <c r="A4856" s="0" t="s">
        <v>18059</v>
      </c>
    </row>
    <row r="4857" customFormat="false" ht="16" hidden="false" customHeight="false" outlineLevel="0" collapsed="false">
      <c r="A4857" s="0" t="s">
        <v>18060</v>
      </c>
    </row>
    <row r="4858" customFormat="false" ht="16" hidden="false" customHeight="false" outlineLevel="0" collapsed="false">
      <c r="A4858" s="0" t="s">
        <v>7107</v>
      </c>
      <c r="B4858" s="10" t="n">
        <v>1000000</v>
      </c>
      <c r="C4858" s="10" t="n">
        <v>81432</v>
      </c>
    </row>
    <row r="4859" customFormat="false" ht="16" hidden="false" customHeight="false" outlineLevel="0" collapsed="false">
      <c r="A4859" s="0" t="s">
        <v>18061</v>
      </c>
      <c r="B4859" s="10" t="n">
        <v>231703</v>
      </c>
    </row>
    <row r="4860" customFormat="false" ht="16" hidden="false" customHeight="false" outlineLevel="0" collapsed="false">
      <c r="A4860" s="0" t="s">
        <v>18062</v>
      </c>
    </row>
    <row r="4861" customFormat="false" ht="16" hidden="false" customHeight="false" outlineLevel="0" collapsed="false">
      <c r="A4861" s="0" t="s">
        <v>18063</v>
      </c>
      <c r="B4861" s="10" t="n">
        <v>11000000</v>
      </c>
    </row>
    <row r="4862" customFormat="false" ht="16" hidden="false" customHeight="false" outlineLevel="0" collapsed="false">
      <c r="A4862" s="0" t="s">
        <v>18064</v>
      </c>
    </row>
    <row r="4863" customFormat="false" ht="16" hidden="false" customHeight="false" outlineLevel="0" collapsed="false">
      <c r="A4863" s="0" t="s">
        <v>18065</v>
      </c>
    </row>
    <row r="4864" customFormat="false" ht="16" hidden="false" customHeight="false" outlineLevel="0" collapsed="false">
      <c r="A4864" s="0" t="s">
        <v>18066</v>
      </c>
    </row>
    <row r="4865" customFormat="false" ht="16" hidden="false" customHeight="false" outlineLevel="0" collapsed="false">
      <c r="A4865" s="0" t="s">
        <v>18067</v>
      </c>
      <c r="B4865" s="10" t="n">
        <v>1950000</v>
      </c>
    </row>
    <row r="4866" customFormat="false" ht="16" hidden="false" customHeight="false" outlineLevel="0" collapsed="false">
      <c r="A4866" s="0" t="s">
        <v>18068</v>
      </c>
      <c r="B4866" s="10" t="n">
        <v>21000000</v>
      </c>
    </row>
    <row r="4867" customFormat="false" ht="16" hidden="false" customHeight="false" outlineLevel="0" collapsed="false">
      <c r="A4867" s="0" t="s">
        <v>14222</v>
      </c>
      <c r="B4867" s="10" t="n">
        <v>8000000</v>
      </c>
      <c r="C4867" s="10" t="n">
        <v>3442820</v>
      </c>
    </row>
    <row r="4868" customFormat="false" ht="16" hidden="false" customHeight="false" outlineLevel="0" collapsed="false">
      <c r="A4868" s="0" t="s">
        <v>18069</v>
      </c>
      <c r="B4868" s="10" t="n">
        <v>20000000</v>
      </c>
    </row>
    <row r="4869" customFormat="false" ht="16" hidden="false" customHeight="false" outlineLevel="0" collapsed="false">
      <c r="A4869" s="0" t="s">
        <v>18070</v>
      </c>
      <c r="B4869" s="10" t="n">
        <v>518134</v>
      </c>
    </row>
    <row r="4870" customFormat="false" ht="16" hidden="false" customHeight="false" outlineLevel="0" collapsed="false">
      <c r="A4870" s="0" t="s">
        <v>13506</v>
      </c>
      <c r="B4870" s="10" t="n">
        <v>15000000</v>
      </c>
      <c r="C4870" s="10" t="n">
        <v>24984868</v>
      </c>
    </row>
    <row r="4871" customFormat="false" ht="16" hidden="false" customHeight="false" outlineLevel="0" collapsed="false">
      <c r="A4871" s="0" t="s">
        <v>18071</v>
      </c>
    </row>
    <row r="4872" customFormat="false" ht="16" hidden="false" customHeight="false" outlineLevel="0" collapsed="false">
      <c r="A4872" s="0" t="s">
        <v>18072</v>
      </c>
    </row>
    <row r="4873" customFormat="false" ht="16" hidden="false" customHeight="false" outlineLevel="0" collapsed="false">
      <c r="A4873" s="0" t="s">
        <v>14210</v>
      </c>
      <c r="B4873" s="10" t="n">
        <v>11800000</v>
      </c>
      <c r="C4873" s="10" t="n">
        <v>12711491</v>
      </c>
    </row>
    <row r="4874" customFormat="false" ht="16" hidden="false" customHeight="false" outlineLevel="0" collapsed="false">
      <c r="A4874" s="0" t="s">
        <v>18073</v>
      </c>
      <c r="B4874" s="10" t="n">
        <v>25781</v>
      </c>
    </row>
    <row r="4875" customFormat="false" ht="16" hidden="false" customHeight="false" outlineLevel="0" collapsed="false">
      <c r="A4875" s="0" t="s">
        <v>14055</v>
      </c>
      <c r="B4875" s="10" t="n">
        <v>6000000</v>
      </c>
      <c r="C4875" s="10" t="n">
        <v>7192291</v>
      </c>
    </row>
    <row r="4876" customFormat="false" ht="16" hidden="false" customHeight="false" outlineLevel="0" collapsed="false">
      <c r="A4876" s="0" t="s">
        <v>18074</v>
      </c>
      <c r="B4876" s="10" t="n">
        <v>4500000</v>
      </c>
    </row>
    <row r="4877" customFormat="false" ht="16" hidden="false" customHeight="false" outlineLevel="0" collapsed="false">
      <c r="A4877" s="0" t="s">
        <v>8592</v>
      </c>
      <c r="B4877" s="10" t="n">
        <v>4000000</v>
      </c>
      <c r="C4877" s="10" t="n">
        <v>143653</v>
      </c>
    </row>
    <row r="4878" customFormat="false" ht="16" hidden="false" customHeight="false" outlineLevel="0" collapsed="false">
      <c r="A4878" s="0" t="s">
        <v>18075</v>
      </c>
      <c r="B4878" s="10" t="n">
        <v>2500000</v>
      </c>
    </row>
    <row r="4879" customFormat="false" ht="16" hidden="false" customHeight="false" outlineLevel="0" collapsed="false">
      <c r="A4879" s="0" t="s">
        <v>18076</v>
      </c>
      <c r="B4879" s="10" t="n">
        <v>7075</v>
      </c>
    </row>
    <row r="4880" customFormat="false" ht="16" hidden="false" customHeight="false" outlineLevel="0" collapsed="false">
      <c r="A4880" s="0" t="s">
        <v>3476</v>
      </c>
      <c r="B4880" s="10" t="n">
        <v>10900000</v>
      </c>
      <c r="C4880" s="10" t="n">
        <v>10726630</v>
      </c>
    </row>
    <row r="4881" customFormat="false" ht="16" hidden="false" customHeight="false" outlineLevel="0" collapsed="false">
      <c r="A4881" s="0" t="s">
        <v>8541</v>
      </c>
      <c r="B4881" s="10" t="n">
        <v>140000000</v>
      </c>
      <c r="C4881" s="10" t="n">
        <v>31153464</v>
      </c>
    </row>
    <row r="4882" customFormat="false" ht="16" hidden="false" customHeight="false" outlineLevel="0" collapsed="false">
      <c r="A4882" s="0" t="s">
        <v>18077</v>
      </c>
    </row>
    <row r="4883" customFormat="false" ht="16" hidden="false" customHeight="false" outlineLevel="0" collapsed="false">
      <c r="A4883" s="0" t="s">
        <v>13037</v>
      </c>
      <c r="B4883" s="10" t="n">
        <v>30000000</v>
      </c>
      <c r="C4883" s="10" t="n">
        <v>36918811</v>
      </c>
    </row>
    <row r="4884" customFormat="false" ht="16" hidden="false" customHeight="false" outlineLevel="0" collapsed="false">
      <c r="A4884" s="0" t="s">
        <v>18078</v>
      </c>
      <c r="B4884" s="10" t="n">
        <v>490000</v>
      </c>
    </row>
    <row r="4885" customFormat="false" ht="16" hidden="false" customHeight="false" outlineLevel="0" collapsed="false">
      <c r="A4885" s="0" t="s">
        <v>8788</v>
      </c>
      <c r="B4885" s="10" t="n">
        <v>90000000</v>
      </c>
      <c r="C4885" s="10" t="n">
        <v>93381044</v>
      </c>
    </row>
    <row r="4886" customFormat="false" ht="16" hidden="false" customHeight="false" outlineLevel="0" collapsed="false">
      <c r="A4886" s="0" t="s">
        <v>18079</v>
      </c>
    </row>
    <row r="4887" customFormat="false" ht="16" hidden="false" customHeight="false" outlineLevel="0" collapsed="false">
      <c r="A4887" s="0" t="s">
        <v>18080</v>
      </c>
    </row>
    <row r="4888" customFormat="false" ht="16" hidden="false" customHeight="false" outlineLevel="0" collapsed="false">
      <c r="A4888" s="0" t="s">
        <v>18081</v>
      </c>
    </row>
    <row r="4889" customFormat="false" ht="16" hidden="false" customHeight="false" outlineLevel="0" collapsed="false">
      <c r="A4889" s="0" t="s">
        <v>18082</v>
      </c>
      <c r="B4889" s="10" t="n">
        <v>342183</v>
      </c>
    </row>
    <row r="4890" customFormat="false" ht="16" hidden="false" customHeight="false" outlineLevel="0" collapsed="false">
      <c r="A4890" s="0" t="s">
        <v>14821</v>
      </c>
      <c r="B4890" s="10" t="n">
        <v>30000000</v>
      </c>
      <c r="C4890" s="10" t="n">
        <v>47158045</v>
      </c>
    </row>
    <row r="4891" customFormat="false" ht="16" hidden="false" customHeight="false" outlineLevel="0" collapsed="false">
      <c r="A4891" s="0" t="s">
        <v>18083</v>
      </c>
    </row>
    <row r="4892" customFormat="false" ht="16" hidden="false" customHeight="false" outlineLevel="0" collapsed="false">
      <c r="A4892" s="0" t="s">
        <v>18084</v>
      </c>
    </row>
    <row r="4893" customFormat="false" ht="16" hidden="false" customHeight="false" outlineLevel="0" collapsed="false">
      <c r="A4893" s="0" t="s">
        <v>18085</v>
      </c>
      <c r="B4893" s="10" t="n">
        <v>750000</v>
      </c>
    </row>
    <row r="4894" customFormat="false" ht="16" hidden="false" customHeight="false" outlineLevel="0" collapsed="false">
      <c r="A4894" s="0" t="s">
        <v>18086</v>
      </c>
      <c r="B4894" s="10" t="n">
        <v>10135</v>
      </c>
    </row>
    <row r="4895" customFormat="false" ht="16" hidden="false" customHeight="false" outlineLevel="0" collapsed="false">
      <c r="A4895" s="0" t="s">
        <v>18087</v>
      </c>
    </row>
    <row r="4896" customFormat="false" ht="16" hidden="false" customHeight="false" outlineLevel="0" collapsed="false">
      <c r="A4896" s="0" t="s">
        <v>18088</v>
      </c>
      <c r="B4896" s="10" t="n">
        <v>28534</v>
      </c>
    </row>
    <row r="4897" customFormat="false" ht="16" hidden="false" customHeight="false" outlineLevel="0" collapsed="false">
      <c r="A4897" s="0" t="s">
        <v>18089</v>
      </c>
    </row>
    <row r="4898" customFormat="false" ht="16" hidden="false" customHeight="false" outlineLevel="0" collapsed="false">
      <c r="A4898" s="0" t="s">
        <v>18090</v>
      </c>
      <c r="C4898" s="0" t="s">
        <v>15716</v>
      </c>
    </row>
    <row r="4899" customFormat="false" ht="16" hidden="false" customHeight="false" outlineLevel="0" collapsed="false">
      <c r="A4899" s="0" t="s">
        <v>18091</v>
      </c>
      <c r="B4899" s="10" t="n">
        <v>4000000</v>
      </c>
    </row>
    <row r="4900" customFormat="false" ht="16" hidden="false" customHeight="false" outlineLevel="0" collapsed="false">
      <c r="A4900" s="0" t="s">
        <v>18092</v>
      </c>
      <c r="B4900" s="10" t="n">
        <v>1301696</v>
      </c>
    </row>
    <row r="4901" customFormat="false" ht="16" hidden="false" customHeight="false" outlineLevel="0" collapsed="false">
      <c r="A4901" s="0" t="s">
        <v>18093</v>
      </c>
      <c r="B4901" s="10" t="n">
        <v>8150</v>
      </c>
    </row>
    <row r="4902" customFormat="false" ht="16" hidden="false" customHeight="false" outlineLevel="0" collapsed="false">
      <c r="A4902" s="0" t="s">
        <v>18094</v>
      </c>
      <c r="B4902" s="10" t="n">
        <v>70000</v>
      </c>
    </row>
    <row r="4903" customFormat="false" ht="16" hidden="false" customHeight="false" outlineLevel="0" collapsed="false">
      <c r="A4903" s="0" t="s">
        <v>18095</v>
      </c>
    </row>
    <row r="4904" customFormat="false" ht="16" hidden="false" customHeight="false" outlineLevel="0" collapsed="false">
      <c r="A4904" s="0" t="s">
        <v>18096</v>
      </c>
    </row>
    <row r="4905" customFormat="false" ht="16" hidden="false" customHeight="false" outlineLevel="0" collapsed="false">
      <c r="A4905" s="0" t="s">
        <v>18097</v>
      </c>
    </row>
    <row r="4906" customFormat="false" ht="16" hidden="false" customHeight="false" outlineLevel="0" collapsed="false">
      <c r="A4906" s="0" t="s">
        <v>18098</v>
      </c>
      <c r="B4906" s="10" t="n">
        <v>31430</v>
      </c>
    </row>
    <row r="4907" customFormat="false" ht="16" hidden="false" customHeight="false" outlineLevel="0" collapsed="false">
      <c r="A4907" s="0" t="s">
        <v>18099</v>
      </c>
    </row>
    <row r="4908" customFormat="false" ht="16" hidden="false" customHeight="false" outlineLevel="0" collapsed="false">
      <c r="A4908" s="0" t="s">
        <v>18100</v>
      </c>
      <c r="B4908" s="10" t="n">
        <v>44108</v>
      </c>
    </row>
    <row r="4909" customFormat="false" ht="16" hidden="false" customHeight="false" outlineLevel="0" collapsed="false">
      <c r="A4909" s="0" t="s">
        <v>18101</v>
      </c>
    </row>
    <row r="4910" customFormat="false" ht="16" hidden="false" customHeight="false" outlineLevel="0" collapsed="false">
      <c r="A4910" s="0" t="s">
        <v>18102</v>
      </c>
    </row>
    <row r="4911" customFormat="false" ht="16" hidden="false" customHeight="false" outlineLevel="0" collapsed="false">
      <c r="A4911" s="0" t="s">
        <v>18103</v>
      </c>
    </row>
    <row r="4912" customFormat="false" ht="16" hidden="false" customHeight="false" outlineLevel="0" collapsed="false">
      <c r="A4912" s="0" t="s">
        <v>18104</v>
      </c>
    </row>
    <row r="4913" customFormat="false" ht="16" hidden="false" customHeight="false" outlineLevel="0" collapsed="false">
      <c r="A4913" s="0" t="s">
        <v>18105</v>
      </c>
    </row>
    <row r="4914" customFormat="false" ht="16" hidden="false" customHeight="false" outlineLevel="0" collapsed="false">
      <c r="A4914" s="0" t="s">
        <v>18106</v>
      </c>
    </row>
    <row r="4915" customFormat="false" ht="16" hidden="false" customHeight="false" outlineLevel="0" collapsed="false">
      <c r="A4915" s="0" t="s">
        <v>18107</v>
      </c>
    </row>
    <row r="4916" customFormat="false" ht="16" hidden="false" customHeight="false" outlineLevel="0" collapsed="false">
      <c r="A4916" s="0" t="s">
        <v>18108</v>
      </c>
      <c r="B4916" s="10" t="n">
        <v>250000000</v>
      </c>
    </row>
    <row r="4917" customFormat="false" ht="16" hidden="false" customHeight="false" outlineLevel="0" collapsed="false">
      <c r="A4917" s="0" t="s">
        <v>18109</v>
      </c>
      <c r="B4917" s="10" t="n">
        <v>66300</v>
      </c>
    </row>
    <row r="4918" customFormat="false" ht="16" hidden="false" customHeight="false" outlineLevel="0" collapsed="false">
      <c r="A4918" s="0" t="s">
        <v>7583</v>
      </c>
      <c r="B4918" s="10" t="n">
        <v>12000000</v>
      </c>
      <c r="C4918" s="10" t="n">
        <v>37707719</v>
      </c>
    </row>
    <row r="4919" customFormat="false" ht="16" hidden="false" customHeight="false" outlineLevel="0" collapsed="false">
      <c r="A4919" s="0" t="s">
        <v>18110</v>
      </c>
    </row>
    <row r="4920" customFormat="false" ht="16" hidden="false" customHeight="false" outlineLevel="0" collapsed="false">
      <c r="A4920" s="0" t="s">
        <v>18111</v>
      </c>
      <c r="B4920" s="10" t="n">
        <v>1231025</v>
      </c>
    </row>
    <row r="4921" customFormat="false" ht="16" hidden="false" customHeight="false" outlineLevel="0" collapsed="false">
      <c r="A4921" s="0" t="s">
        <v>18112</v>
      </c>
    </row>
    <row r="4922" customFormat="false" ht="16" hidden="false" customHeight="false" outlineLevel="0" collapsed="false">
      <c r="A4922" s="0" t="s">
        <v>18113</v>
      </c>
    </row>
    <row r="4923" customFormat="false" ht="16" hidden="false" customHeight="false" outlineLevel="0" collapsed="false">
      <c r="A4923" s="0" t="s">
        <v>18114</v>
      </c>
      <c r="B4923" s="10" t="n">
        <v>100000</v>
      </c>
    </row>
    <row r="4924" customFormat="false" ht="16" hidden="false" customHeight="false" outlineLevel="0" collapsed="false">
      <c r="A4924" s="0" t="s">
        <v>18115</v>
      </c>
    </row>
    <row r="4925" customFormat="false" ht="16" hidden="false" customHeight="false" outlineLevel="0" collapsed="false">
      <c r="A4925" s="0" t="s">
        <v>8119</v>
      </c>
      <c r="B4925" s="10" t="n">
        <v>12000000</v>
      </c>
      <c r="C4925" s="10" t="n">
        <v>22331028</v>
      </c>
    </row>
    <row r="4926" customFormat="false" ht="16" hidden="false" customHeight="false" outlineLevel="0" collapsed="false">
      <c r="A4926" s="0" t="s">
        <v>18116</v>
      </c>
    </row>
    <row r="4927" customFormat="false" ht="16" hidden="false" customHeight="false" outlineLevel="0" collapsed="false">
      <c r="A4927" s="0" t="s">
        <v>18117</v>
      </c>
      <c r="B4927" s="10" t="n">
        <v>295414</v>
      </c>
    </row>
    <row r="4928" customFormat="false" ht="16" hidden="false" customHeight="false" outlineLevel="0" collapsed="false">
      <c r="A4928" s="0" t="s">
        <v>18118</v>
      </c>
    </row>
    <row r="4929" customFormat="false" ht="16" hidden="false" customHeight="false" outlineLevel="0" collapsed="false">
      <c r="A4929" s="0" t="s">
        <v>18119</v>
      </c>
      <c r="B4929" s="10" t="n">
        <v>10000000</v>
      </c>
    </row>
    <row r="4930" customFormat="false" ht="16" hidden="false" customHeight="false" outlineLevel="0" collapsed="false">
      <c r="A4930" s="0" t="s">
        <v>18120</v>
      </c>
      <c r="B4930" s="10" t="n">
        <v>13790</v>
      </c>
    </row>
    <row r="4931" customFormat="false" ht="16" hidden="false" customHeight="false" outlineLevel="0" collapsed="false">
      <c r="A4931" s="0" t="s">
        <v>920</v>
      </c>
      <c r="B4931" s="10" t="n">
        <v>300000000</v>
      </c>
      <c r="C4931" s="10" t="n">
        <v>223660</v>
      </c>
    </row>
    <row r="4932" customFormat="false" ht="16" hidden="false" customHeight="false" outlineLevel="0" collapsed="false">
      <c r="A4932" s="0" t="s">
        <v>18121</v>
      </c>
    </row>
    <row r="4933" customFormat="false" ht="16" hidden="false" customHeight="false" outlineLevel="0" collapsed="false">
      <c r="A4933" s="0" t="s">
        <v>18122</v>
      </c>
    </row>
    <row r="4934" customFormat="false" ht="16" hidden="false" customHeight="false" outlineLevel="0" collapsed="false">
      <c r="A4934" s="0" t="s">
        <v>18123</v>
      </c>
    </row>
    <row r="4935" customFormat="false" ht="16" hidden="false" customHeight="false" outlineLevel="0" collapsed="false">
      <c r="A4935" s="0" t="s">
        <v>18124</v>
      </c>
    </row>
    <row r="4936" customFormat="false" ht="16" hidden="false" customHeight="false" outlineLevel="0" collapsed="false">
      <c r="A4936" s="0" t="s">
        <v>18125</v>
      </c>
    </row>
    <row r="4937" customFormat="false" ht="16" hidden="false" customHeight="false" outlineLevel="0" collapsed="false">
      <c r="A4937" s="0" t="s">
        <v>8101</v>
      </c>
      <c r="B4937" s="10" t="n">
        <v>48000000</v>
      </c>
      <c r="C4937" s="10" t="n">
        <v>89256424</v>
      </c>
    </row>
    <row r="4938" customFormat="false" ht="16" hidden="false" customHeight="false" outlineLevel="0" collapsed="false">
      <c r="A4938" s="0" t="s">
        <v>18126</v>
      </c>
    </row>
    <row r="4939" customFormat="false" ht="16" hidden="false" customHeight="false" outlineLevel="0" collapsed="false">
      <c r="A4939" s="0" t="s">
        <v>18127</v>
      </c>
    </row>
    <row r="4940" customFormat="false" ht="16" hidden="false" customHeight="false" outlineLevel="0" collapsed="false">
      <c r="A4940" s="0" t="s">
        <v>18128</v>
      </c>
    </row>
    <row r="4941" customFormat="false" ht="16" hidden="false" customHeight="false" outlineLevel="0" collapsed="false">
      <c r="A4941" s="0" t="s">
        <v>18129</v>
      </c>
      <c r="B4941" s="10" t="n">
        <v>269642</v>
      </c>
    </row>
    <row r="4942" customFormat="false" ht="16" hidden="false" customHeight="false" outlineLevel="0" collapsed="false">
      <c r="A4942" s="0" t="s">
        <v>335</v>
      </c>
      <c r="B4942" s="10" t="n">
        <v>99000000</v>
      </c>
      <c r="C4942" s="10" t="n">
        <v>130178411</v>
      </c>
    </row>
    <row r="4943" customFormat="false" ht="16" hidden="false" customHeight="false" outlineLevel="0" collapsed="false">
      <c r="A4943" s="0" t="s">
        <v>18130</v>
      </c>
    </row>
    <row r="4944" customFormat="false" ht="16" hidden="false" customHeight="false" outlineLevel="0" collapsed="false">
      <c r="A4944" s="0" t="s">
        <v>18131</v>
      </c>
    </row>
    <row r="4945" customFormat="false" ht="16" hidden="false" customHeight="false" outlineLevel="0" collapsed="false">
      <c r="A4945" s="0" t="s">
        <v>18132</v>
      </c>
    </row>
    <row r="4946" customFormat="false" ht="16" hidden="false" customHeight="false" outlineLevel="0" collapsed="false">
      <c r="A4946" s="0" t="s">
        <v>322</v>
      </c>
      <c r="B4946" s="10" t="n">
        <v>5000000</v>
      </c>
      <c r="C4946" s="10" t="n">
        <v>17769442</v>
      </c>
    </row>
    <row r="4947" customFormat="false" ht="16" hidden="false" customHeight="false" outlineLevel="0" collapsed="false">
      <c r="A4947" s="0" t="s">
        <v>18133</v>
      </c>
      <c r="B4947" s="10" t="n">
        <v>86172</v>
      </c>
    </row>
    <row r="4948" customFormat="false" ht="16" hidden="false" customHeight="false" outlineLevel="0" collapsed="false">
      <c r="A4948" s="0" t="s">
        <v>18134</v>
      </c>
    </row>
    <row r="4949" customFormat="false" ht="16" hidden="false" customHeight="false" outlineLevel="0" collapsed="false">
      <c r="A4949" s="0" t="s">
        <v>18135</v>
      </c>
    </row>
    <row r="4950" customFormat="false" ht="16" hidden="false" customHeight="false" outlineLevel="0" collapsed="false">
      <c r="A4950" s="0" t="s">
        <v>14098</v>
      </c>
      <c r="B4950" s="10" t="n">
        <v>2100000</v>
      </c>
      <c r="C4950" s="10" t="n">
        <v>3330</v>
      </c>
    </row>
    <row r="4951" customFormat="false" ht="16" hidden="false" customHeight="false" outlineLevel="0" collapsed="false">
      <c r="A4951" s="0" t="s">
        <v>18136</v>
      </c>
      <c r="B4951" s="10" t="n">
        <v>39900</v>
      </c>
    </row>
    <row r="4952" customFormat="false" ht="16" hidden="false" customHeight="false" outlineLevel="0" collapsed="false">
      <c r="A4952" s="0" t="s">
        <v>18137</v>
      </c>
    </row>
    <row r="4953" customFormat="false" ht="16" hidden="false" customHeight="false" outlineLevel="0" collapsed="false">
      <c r="A4953" s="0" t="s">
        <v>8805</v>
      </c>
      <c r="B4953" s="10" t="n">
        <v>25000000</v>
      </c>
      <c r="C4953" s="10" t="n">
        <v>17356894</v>
      </c>
    </row>
    <row r="4954" customFormat="false" ht="16" hidden="false" customHeight="false" outlineLevel="0" collapsed="false">
      <c r="A4954" s="0" t="s">
        <v>1350</v>
      </c>
      <c r="B4954" s="10" t="n">
        <v>130000</v>
      </c>
      <c r="C4954" s="10" t="n">
        <v>13557</v>
      </c>
    </row>
    <row r="4955" customFormat="false" ht="16" hidden="false" customHeight="false" outlineLevel="0" collapsed="false">
      <c r="A4955" s="0" t="s">
        <v>18138</v>
      </c>
    </row>
    <row r="4956" customFormat="false" ht="16" hidden="false" customHeight="false" outlineLevel="0" collapsed="false">
      <c r="A4956" s="0" t="s">
        <v>18139</v>
      </c>
    </row>
    <row r="4957" customFormat="false" ht="16" hidden="false" customHeight="false" outlineLevel="0" collapsed="false">
      <c r="A4957" s="0" t="s">
        <v>18140</v>
      </c>
      <c r="B4957" s="10" t="n">
        <v>870000</v>
      </c>
    </row>
    <row r="4958" customFormat="false" ht="16" hidden="false" customHeight="false" outlineLevel="0" collapsed="false">
      <c r="A4958" s="0" t="s">
        <v>18141</v>
      </c>
      <c r="B4958" s="10" t="n">
        <v>39751</v>
      </c>
    </row>
    <row r="4959" customFormat="false" ht="16" hidden="false" customHeight="false" outlineLevel="0" collapsed="false">
      <c r="A4959" s="0" t="s">
        <v>13363</v>
      </c>
      <c r="B4959" s="10" t="n">
        <v>5000000</v>
      </c>
      <c r="C4959" s="10" t="n">
        <v>50573</v>
      </c>
    </row>
    <row r="4960" customFormat="false" ht="16" hidden="false" customHeight="false" outlineLevel="0" collapsed="false">
      <c r="A4960" s="0" t="s">
        <v>7713</v>
      </c>
      <c r="B4960" s="10" t="n">
        <v>8000000</v>
      </c>
      <c r="C4960" s="10" t="n">
        <v>15986272</v>
      </c>
    </row>
    <row r="4961" customFormat="false" ht="16" hidden="false" customHeight="false" outlineLevel="0" collapsed="false">
      <c r="A4961" s="0" t="s">
        <v>7890</v>
      </c>
      <c r="B4961" s="10" t="n">
        <v>18000000</v>
      </c>
      <c r="C4961" s="10" t="n">
        <v>15155772</v>
      </c>
    </row>
    <row r="4962" customFormat="false" ht="16" hidden="false" customHeight="false" outlineLevel="0" collapsed="false">
      <c r="A4962" s="0" t="s">
        <v>18142</v>
      </c>
      <c r="B4962" s="10" t="n">
        <v>4198</v>
      </c>
    </row>
    <row r="4963" customFormat="false" ht="16" hidden="false" customHeight="false" outlineLevel="0" collapsed="false">
      <c r="A4963" s="0" t="s">
        <v>18143</v>
      </c>
      <c r="B4963" s="10" t="n">
        <v>38856</v>
      </c>
    </row>
    <row r="4964" customFormat="false" ht="16" hidden="false" customHeight="false" outlineLevel="0" collapsed="false">
      <c r="A4964" s="0" t="s">
        <v>7969</v>
      </c>
      <c r="B4964" s="10" t="n">
        <v>16000000</v>
      </c>
      <c r="C4964" s="10" t="n">
        <v>13998282</v>
      </c>
    </row>
    <row r="4965" customFormat="false" ht="16" hidden="false" customHeight="false" outlineLevel="0" collapsed="false">
      <c r="A4965" s="0" t="s">
        <v>1031</v>
      </c>
      <c r="B4965" s="10" t="n">
        <v>210000</v>
      </c>
      <c r="C4965" s="10" t="n">
        <v>6947</v>
      </c>
    </row>
    <row r="4966" customFormat="false" ht="16" hidden="false" customHeight="false" outlineLevel="0" collapsed="false">
      <c r="A4966" s="0" t="s">
        <v>1854</v>
      </c>
      <c r="B4966" s="10" t="n">
        <v>60000</v>
      </c>
      <c r="C4966" s="10" t="n">
        <v>29000</v>
      </c>
    </row>
    <row r="4967" customFormat="false" ht="16" hidden="false" customHeight="false" outlineLevel="0" collapsed="false">
      <c r="A4967" s="0" t="s">
        <v>18144</v>
      </c>
    </row>
    <row r="4968" customFormat="false" ht="16" hidden="false" customHeight="false" outlineLevel="0" collapsed="false">
      <c r="A4968" s="0" t="s">
        <v>18145</v>
      </c>
    </row>
    <row r="4969" customFormat="false" ht="16" hidden="false" customHeight="false" outlineLevel="0" collapsed="false">
      <c r="A4969" s="0" t="s">
        <v>14103</v>
      </c>
      <c r="B4969" s="10" t="n">
        <v>10000000</v>
      </c>
      <c r="C4969" s="10" t="n">
        <v>18300124</v>
      </c>
    </row>
    <row r="4970" customFormat="false" ht="16" hidden="false" customHeight="false" outlineLevel="0" collapsed="false">
      <c r="A4970" s="0" t="s">
        <v>7907</v>
      </c>
      <c r="B4970" s="10" t="n">
        <v>30000000</v>
      </c>
      <c r="C4970" s="10" t="n">
        <v>30513940</v>
      </c>
    </row>
    <row r="4971" customFormat="false" ht="16" hidden="false" customHeight="false" outlineLevel="0" collapsed="false">
      <c r="A4971" s="0" t="s">
        <v>13173</v>
      </c>
      <c r="B4971" s="10" t="n">
        <v>5000000</v>
      </c>
      <c r="C4971" s="10" t="n">
        <v>32462372</v>
      </c>
    </row>
    <row r="4972" customFormat="false" ht="16" hidden="false" customHeight="false" outlineLevel="0" collapsed="false">
      <c r="A4972" s="0" t="s">
        <v>18146</v>
      </c>
    </row>
    <row r="4973" customFormat="false" ht="16" hidden="false" customHeight="false" outlineLevel="0" collapsed="false">
      <c r="A4973" s="0" t="s">
        <v>18147</v>
      </c>
      <c r="C4973" s="0" t="s">
        <v>18148</v>
      </c>
    </row>
    <row r="4974" customFormat="false" ht="16" hidden="false" customHeight="false" outlineLevel="0" collapsed="false">
      <c r="A4974" s="0" t="s">
        <v>18149</v>
      </c>
      <c r="B4974" s="10" t="n">
        <v>137945</v>
      </c>
    </row>
    <row r="4975" customFormat="false" ht="16" hidden="false" customHeight="false" outlineLevel="0" collapsed="false">
      <c r="A4975" s="0" t="s">
        <v>18150</v>
      </c>
    </row>
    <row r="4976" customFormat="false" ht="16" hidden="false" customHeight="false" outlineLevel="0" collapsed="false">
      <c r="A4976" s="0" t="s">
        <v>18151</v>
      </c>
    </row>
    <row r="4977" customFormat="false" ht="16" hidden="false" customHeight="false" outlineLevel="0" collapsed="false">
      <c r="A4977" s="0" t="s">
        <v>18152</v>
      </c>
      <c r="B4977" s="10" t="n">
        <v>8967</v>
      </c>
    </row>
    <row r="4978" customFormat="false" ht="16" hidden="false" customHeight="false" outlineLevel="0" collapsed="false">
      <c r="A4978" s="0" t="s">
        <v>18153</v>
      </c>
    </row>
    <row r="4979" customFormat="false" ht="16" hidden="false" customHeight="false" outlineLevel="0" collapsed="false">
      <c r="A4979" s="0" t="s">
        <v>18154</v>
      </c>
      <c r="B4979" s="10" t="n">
        <v>362560</v>
      </c>
    </row>
    <row r="4980" customFormat="false" ht="16" hidden="false" customHeight="false" outlineLevel="0" collapsed="false">
      <c r="A4980" s="0" t="s">
        <v>18155</v>
      </c>
      <c r="B4980" s="10" t="n">
        <v>3700000</v>
      </c>
    </row>
    <row r="4981" customFormat="false" ht="16" hidden="false" customHeight="false" outlineLevel="0" collapsed="false">
      <c r="A4981" s="0" t="s">
        <v>18156</v>
      </c>
      <c r="B4981" s="10" t="n">
        <v>6000000</v>
      </c>
    </row>
    <row r="4982" customFormat="false" ht="16" hidden="false" customHeight="false" outlineLevel="0" collapsed="false">
      <c r="A4982" s="0" t="s">
        <v>18157</v>
      </c>
      <c r="B4982" s="10" t="n">
        <v>60000000</v>
      </c>
    </row>
    <row r="4983" customFormat="false" ht="16" hidden="false" customHeight="false" outlineLevel="0" collapsed="false">
      <c r="A4983" s="0" t="s">
        <v>18158</v>
      </c>
      <c r="B4983" s="10" t="n">
        <v>750100</v>
      </c>
    </row>
    <row r="4984" customFormat="false" ht="16" hidden="false" customHeight="false" outlineLevel="0" collapsed="false">
      <c r="A4984" s="0" t="s">
        <v>18159</v>
      </c>
      <c r="B4984" s="10" t="n">
        <v>206909</v>
      </c>
    </row>
    <row r="4985" customFormat="false" ht="16" hidden="false" customHeight="false" outlineLevel="0" collapsed="false">
      <c r="A4985" s="0" t="s">
        <v>18160</v>
      </c>
    </row>
    <row r="4986" customFormat="false" ht="16" hidden="false" customHeight="false" outlineLevel="0" collapsed="false">
      <c r="A4986" s="0" t="s">
        <v>18161</v>
      </c>
    </row>
    <row r="4987" customFormat="false" ht="16" hidden="false" customHeight="false" outlineLevel="0" collapsed="false">
      <c r="A4987" s="0" t="s">
        <v>1912</v>
      </c>
      <c r="B4987" s="10" t="n">
        <v>1500000</v>
      </c>
      <c r="C4987" s="10" t="n">
        <v>124244</v>
      </c>
    </row>
    <row r="4988" customFormat="false" ht="16" hidden="false" customHeight="false" outlineLevel="0" collapsed="false">
      <c r="A4988" s="0" t="s">
        <v>18162</v>
      </c>
    </row>
    <row r="4989" customFormat="false" ht="16" hidden="false" customHeight="false" outlineLevel="0" collapsed="false">
      <c r="A4989" s="0" t="s">
        <v>18163</v>
      </c>
    </row>
    <row r="4990" customFormat="false" ht="16" hidden="false" customHeight="false" outlineLevel="0" collapsed="false">
      <c r="A4990" s="0" t="s">
        <v>8449</v>
      </c>
      <c r="B4990" s="10" t="n">
        <v>245000000</v>
      </c>
      <c r="C4990" s="10" t="n">
        <v>936662225</v>
      </c>
    </row>
    <row r="4991" customFormat="false" ht="16" hidden="false" customHeight="false" outlineLevel="0" collapsed="false">
      <c r="A4991" s="0" t="s">
        <v>18164</v>
      </c>
      <c r="B4991" s="10" t="n">
        <v>27166</v>
      </c>
    </row>
    <row r="4992" customFormat="false" ht="16" hidden="false" customHeight="false" outlineLevel="0" collapsed="false">
      <c r="A4992" s="0" t="s">
        <v>18165</v>
      </c>
      <c r="B4992" s="10" t="n">
        <v>57579</v>
      </c>
    </row>
    <row r="4993" customFormat="false" ht="16" hidden="false" customHeight="false" outlineLevel="0" collapsed="false">
      <c r="A4993" s="0" t="s">
        <v>18166</v>
      </c>
      <c r="B4993" s="10" t="n">
        <v>55749</v>
      </c>
    </row>
    <row r="4994" customFormat="false" ht="16" hidden="false" customHeight="false" outlineLevel="0" collapsed="false">
      <c r="A4994" s="0" t="s">
        <v>18167</v>
      </c>
      <c r="B4994" s="10" t="n">
        <v>22004</v>
      </c>
    </row>
    <row r="4995" customFormat="false" ht="16" hidden="false" customHeight="false" outlineLevel="0" collapsed="false">
      <c r="A4995" s="0" t="s">
        <v>18168</v>
      </c>
      <c r="B4995" s="10" t="n">
        <v>695625</v>
      </c>
    </row>
    <row r="4996" customFormat="false" ht="16" hidden="false" customHeight="false" outlineLevel="0" collapsed="false">
      <c r="A4996" s="0" t="s">
        <v>18169</v>
      </c>
    </row>
    <row r="4997" customFormat="false" ht="16" hidden="false" customHeight="false" outlineLevel="0" collapsed="false">
      <c r="A4997" s="0" t="s">
        <v>18170</v>
      </c>
      <c r="B4997" s="10" t="n">
        <v>40000000</v>
      </c>
    </row>
    <row r="4998" customFormat="false" ht="16" hidden="false" customHeight="false" outlineLevel="0" collapsed="false">
      <c r="A4998" s="0" t="s">
        <v>18171</v>
      </c>
      <c r="B4998" s="10" t="n">
        <v>5000000</v>
      </c>
    </row>
    <row r="4999" customFormat="false" ht="16" hidden="false" customHeight="false" outlineLevel="0" collapsed="false">
      <c r="A4999" s="0" t="s">
        <v>18172</v>
      </c>
      <c r="B4999" s="10" t="n">
        <v>1800000</v>
      </c>
    </row>
    <row r="5000" customFormat="false" ht="16" hidden="false" customHeight="false" outlineLevel="0" collapsed="false">
      <c r="A5000" s="0" t="s">
        <v>18173</v>
      </c>
      <c r="B5000" s="10" t="n">
        <v>37884</v>
      </c>
    </row>
    <row r="5001" customFormat="false" ht="16" hidden="false" customHeight="false" outlineLevel="0" collapsed="false">
      <c r="A5001" s="0" t="s">
        <v>18174</v>
      </c>
    </row>
    <row r="5002" customFormat="false" ht="16" hidden="false" customHeight="false" outlineLevel="0" collapsed="false">
      <c r="A5002" s="0" t="s">
        <v>18175</v>
      </c>
    </row>
    <row r="5003" customFormat="false" ht="16" hidden="false" customHeight="false" outlineLevel="0" collapsed="false">
      <c r="A5003" s="0" t="s">
        <v>18176</v>
      </c>
      <c r="B5003" s="10" t="n">
        <v>950000</v>
      </c>
    </row>
    <row r="5004" customFormat="false" ht="16" hidden="false" customHeight="false" outlineLevel="0" collapsed="false">
      <c r="A5004" s="0" t="s">
        <v>18177</v>
      </c>
      <c r="B5004" s="10" t="n">
        <v>136742</v>
      </c>
    </row>
    <row r="5005" customFormat="false" ht="16" hidden="false" customHeight="false" outlineLevel="0" collapsed="false">
      <c r="A5005" s="0" t="s">
        <v>18178</v>
      </c>
      <c r="B5005" s="10" t="n">
        <v>44796</v>
      </c>
    </row>
    <row r="5006" customFormat="false" ht="16" hidden="false" customHeight="false" outlineLevel="0" collapsed="false">
      <c r="A5006" s="0" t="s">
        <v>18179</v>
      </c>
      <c r="B5006" s="10" t="n">
        <v>8590</v>
      </c>
    </row>
    <row r="5007" customFormat="false" ht="16" hidden="false" customHeight="false" outlineLevel="0" collapsed="false">
      <c r="A5007" s="0" t="s">
        <v>18180</v>
      </c>
      <c r="B5007" s="10" t="n">
        <v>5000000</v>
      </c>
    </row>
    <row r="5008" customFormat="false" ht="16" hidden="false" customHeight="false" outlineLevel="0" collapsed="false">
      <c r="A5008" s="0" t="s">
        <v>18181</v>
      </c>
    </row>
    <row r="5009" customFormat="false" ht="16" hidden="false" customHeight="false" outlineLevel="0" collapsed="false">
      <c r="A5009" s="0" t="s">
        <v>18182</v>
      </c>
      <c r="C5009" s="0" t="s">
        <v>18183</v>
      </c>
    </row>
    <row r="5010" customFormat="false" ht="16" hidden="false" customHeight="false" outlineLevel="0" collapsed="false">
      <c r="A5010" s="0" t="s">
        <v>18184</v>
      </c>
    </row>
    <row r="5011" customFormat="false" ht="16" hidden="false" customHeight="false" outlineLevel="0" collapsed="false">
      <c r="A5011" s="0" t="s">
        <v>18185</v>
      </c>
    </row>
    <row r="5012" customFormat="false" ht="16" hidden="false" customHeight="false" outlineLevel="0" collapsed="false">
      <c r="A5012" s="0" t="s">
        <v>18186</v>
      </c>
    </row>
    <row r="5013" customFormat="false" ht="16" hidden="false" customHeight="false" outlineLevel="0" collapsed="false">
      <c r="A5013" s="0" t="s">
        <v>18187</v>
      </c>
    </row>
    <row r="5014" customFormat="false" ht="16" hidden="false" customHeight="false" outlineLevel="0" collapsed="false">
      <c r="A5014" s="0" t="s">
        <v>3670</v>
      </c>
      <c r="B5014" s="10" t="n">
        <v>80000000</v>
      </c>
      <c r="C5014" s="10" t="n">
        <v>169700110</v>
      </c>
    </row>
    <row r="5015" customFormat="false" ht="16" hidden="false" customHeight="false" outlineLevel="0" collapsed="false">
      <c r="A5015" s="0" t="s">
        <v>18188</v>
      </c>
    </row>
    <row r="5016" customFormat="false" ht="16" hidden="false" customHeight="false" outlineLevel="0" collapsed="false">
      <c r="A5016" s="0" t="s">
        <v>983</v>
      </c>
      <c r="B5016" s="10" t="n">
        <v>4000000</v>
      </c>
      <c r="C5016" s="10" t="n">
        <v>60426</v>
      </c>
    </row>
    <row r="5017" customFormat="false" ht="16" hidden="false" customHeight="false" outlineLevel="0" collapsed="false">
      <c r="A5017" s="0" t="s">
        <v>14606</v>
      </c>
      <c r="B5017" s="10" t="n">
        <v>40000000</v>
      </c>
      <c r="C5017" s="10" t="n">
        <v>1721524</v>
      </c>
    </row>
    <row r="5018" customFormat="false" ht="16" hidden="false" customHeight="false" outlineLevel="0" collapsed="false">
      <c r="A5018" s="0" t="s">
        <v>18189</v>
      </c>
      <c r="B5018" s="10" t="n">
        <v>359187</v>
      </c>
    </row>
    <row r="5019" customFormat="false" ht="16" hidden="false" customHeight="false" outlineLevel="0" collapsed="false">
      <c r="A5019" s="0" t="s">
        <v>18190</v>
      </c>
    </row>
    <row r="5020" customFormat="false" ht="16" hidden="false" customHeight="false" outlineLevel="0" collapsed="false">
      <c r="A5020" s="0" t="s">
        <v>13915</v>
      </c>
      <c r="B5020" s="10" t="n">
        <v>17000000</v>
      </c>
      <c r="C5020" s="10" t="n">
        <v>106869</v>
      </c>
    </row>
    <row r="5021" customFormat="false" ht="16" hidden="false" customHeight="false" outlineLevel="0" collapsed="false">
      <c r="A5021" s="0" t="s">
        <v>13799</v>
      </c>
      <c r="B5021" s="10" t="n">
        <v>40000000</v>
      </c>
      <c r="C5021" s="10" t="n">
        <v>10640645</v>
      </c>
    </row>
    <row r="5022" customFormat="false" ht="16" hidden="false" customHeight="false" outlineLevel="0" collapsed="false">
      <c r="A5022" s="0" t="s">
        <v>3330</v>
      </c>
      <c r="B5022" s="10" t="n">
        <v>10000000</v>
      </c>
      <c r="C5022" s="10" t="n">
        <v>28873374</v>
      </c>
    </row>
    <row r="5023" customFormat="false" ht="16" hidden="false" customHeight="false" outlineLevel="0" collapsed="false">
      <c r="A5023" s="0" t="s">
        <v>18191</v>
      </c>
    </row>
    <row r="5024" customFormat="false" ht="16" hidden="false" customHeight="false" outlineLevel="0" collapsed="false">
      <c r="A5024" s="0" t="s">
        <v>18192</v>
      </c>
      <c r="B5024" s="10" t="n">
        <v>18389</v>
      </c>
    </row>
    <row r="5025" customFormat="false" ht="16" hidden="false" customHeight="false" outlineLevel="0" collapsed="false">
      <c r="A5025" s="0" t="s">
        <v>18193</v>
      </c>
      <c r="B5025" s="10" t="n">
        <v>993114</v>
      </c>
    </row>
    <row r="5026" customFormat="false" ht="16" hidden="false" customHeight="false" outlineLevel="0" collapsed="false">
      <c r="A5026" s="0" t="s">
        <v>18194</v>
      </c>
    </row>
    <row r="5027" customFormat="false" ht="16" hidden="false" customHeight="false" outlineLevel="0" collapsed="false">
      <c r="A5027" s="0" t="s">
        <v>18195</v>
      </c>
      <c r="B5027" s="10" t="n">
        <v>100000</v>
      </c>
    </row>
    <row r="5028" customFormat="false" ht="16" hidden="false" customHeight="false" outlineLevel="0" collapsed="false">
      <c r="A5028" s="0" t="s">
        <v>18196</v>
      </c>
    </row>
    <row r="5029" customFormat="false" ht="16" hidden="false" customHeight="false" outlineLevel="0" collapsed="false">
      <c r="A5029" s="0" t="s">
        <v>18197</v>
      </c>
      <c r="B5029" s="10" t="n">
        <v>48643</v>
      </c>
    </row>
    <row r="5030" customFormat="false" ht="16" hidden="false" customHeight="false" outlineLevel="0" collapsed="false">
      <c r="A5030" s="0" t="s">
        <v>18198</v>
      </c>
    </row>
    <row r="5031" customFormat="false" ht="16" hidden="false" customHeight="false" outlineLevel="0" collapsed="false">
      <c r="A5031" s="0" t="s">
        <v>7363</v>
      </c>
      <c r="B5031" s="10" t="n">
        <v>175000</v>
      </c>
      <c r="C5031" s="10" t="n">
        <v>6781</v>
      </c>
    </row>
    <row r="5032" customFormat="false" ht="16" hidden="false" customHeight="false" outlineLevel="0" collapsed="false">
      <c r="A5032" s="0" t="s">
        <v>18199</v>
      </c>
    </row>
    <row r="5033" customFormat="false" ht="16" hidden="false" customHeight="false" outlineLevel="0" collapsed="false">
      <c r="A5033" s="0" t="s">
        <v>14936</v>
      </c>
      <c r="B5033" s="10" t="n">
        <v>59437</v>
      </c>
      <c r="C5033" s="0" t="s">
        <v>18200</v>
      </c>
    </row>
    <row r="5034" customFormat="false" ht="16" hidden="false" customHeight="false" outlineLevel="0" collapsed="false">
      <c r="A5034" s="0" t="s">
        <v>18201</v>
      </c>
    </row>
    <row r="5035" customFormat="false" ht="16" hidden="false" customHeight="false" outlineLevel="0" collapsed="false">
      <c r="A5035" s="0" t="s">
        <v>18202</v>
      </c>
    </row>
    <row r="5036" customFormat="false" ht="16" hidden="false" customHeight="false" outlineLevel="0" collapsed="false">
      <c r="A5036" s="0" t="s">
        <v>18203</v>
      </c>
    </row>
    <row r="5037" customFormat="false" ht="16" hidden="false" customHeight="false" outlineLevel="0" collapsed="false">
      <c r="A5037" s="0" t="s">
        <v>18204</v>
      </c>
    </row>
    <row r="5038" customFormat="false" ht="16" hidden="false" customHeight="false" outlineLevel="0" collapsed="false">
      <c r="A5038" s="0" t="s">
        <v>3425</v>
      </c>
      <c r="B5038" s="10" t="n">
        <v>2000000</v>
      </c>
      <c r="C5038" s="10" t="n">
        <v>60755732</v>
      </c>
    </row>
    <row r="5039" customFormat="false" ht="16" hidden="false" customHeight="false" outlineLevel="0" collapsed="false">
      <c r="A5039" s="0" t="s">
        <v>18205</v>
      </c>
      <c r="B5039" s="10" t="n">
        <v>48000</v>
      </c>
    </row>
    <row r="5040" customFormat="false" ht="16" hidden="false" customHeight="false" outlineLevel="0" collapsed="false">
      <c r="A5040" s="0" t="s">
        <v>18206</v>
      </c>
      <c r="B5040" s="10" t="n">
        <v>2930414</v>
      </c>
    </row>
    <row r="5041" customFormat="false" ht="16" hidden="false" customHeight="false" outlineLevel="0" collapsed="false">
      <c r="A5041" s="0" t="s">
        <v>18207</v>
      </c>
    </row>
    <row r="5042" customFormat="false" ht="16" hidden="false" customHeight="false" outlineLevel="0" collapsed="false">
      <c r="A5042" s="0" t="s">
        <v>18208</v>
      </c>
    </row>
    <row r="5043" customFormat="false" ht="16" hidden="false" customHeight="false" outlineLevel="0" collapsed="false">
      <c r="A5043" s="0" t="s">
        <v>18209</v>
      </c>
      <c r="B5043" s="10" t="n">
        <v>384473</v>
      </c>
    </row>
    <row r="5044" customFormat="false" ht="16" hidden="false" customHeight="false" outlineLevel="0" collapsed="false">
      <c r="A5044" s="0" t="s">
        <v>18210</v>
      </c>
    </row>
    <row r="5045" customFormat="false" ht="16" hidden="false" customHeight="false" outlineLevel="0" collapsed="false">
      <c r="A5045" s="0" t="s">
        <v>18211</v>
      </c>
    </row>
    <row r="5046" customFormat="false" ht="16" hidden="false" customHeight="false" outlineLevel="0" collapsed="false">
      <c r="A5046" s="0" t="s">
        <v>18212</v>
      </c>
      <c r="C5046" s="0" t="s">
        <v>16556</v>
      </c>
    </row>
    <row r="5047" customFormat="false" ht="16" hidden="false" customHeight="false" outlineLevel="0" collapsed="false">
      <c r="A5047" s="0" t="s">
        <v>18213</v>
      </c>
      <c r="B5047" s="10" t="n">
        <v>441</v>
      </c>
    </row>
    <row r="5048" customFormat="false" ht="16" hidden="false" customHeight="false" outlineLevel="0" collapsed="false">
      <c r="A5048" s="0" t="s">
        <v>18214</v>
      </c>
      <c r="B5048" s="10" t="n">
        <v>21080</v>
      </c>
    </row>
    <row r="5049" customFormat="false" ht="16" hidden="false" customHeight="false" outlineLevel="0" collapsed="false">
      <c r="A5049" s="0" t="s">
        <v>18215</v>
      </c>
      <c r="B5049" s="10" t="n">
        <v>6157</v>
      </c>
    </row>
    <row r="5050" customFormat="false" ht="16" hidden="false" customHeight="false" outlineLevel="0" collapsed="false">
      <c r="A5050" s="0" t="s">
        <v>8883</v>
      </c>
      <c r="B5050" s="10" t="n">
        <v>47000000</v>
      </c>
      <c r="C5050" s="10" t="n">
        <v>100546139</v>
      </c>
    </row>
    <row r="5051" customFormat="false" ht="16" hidden="false" customHeight="false" outlineLevel="0" collapsed="false">
      <c r="A5051" s="0" t="s">
        <v>18216</v>
      </c>
      <c r="B5051" s="10" t="n">
        <v>500000</v>
      </c>
    </row>
    <row r="5052" customFormat="false" ht="16" hidden="false" customHeight="false" outlineLevel="0" collapsed="false">
      <c r="A5052" s="0" t="s">
        <v>18217</v>
      </c>
    </row>
    <row r="5053" customFormat="false" ht="16" hidden="false" customHeight="false" outlineLevel="0" collapsed="false">
      <c r="A5053" s="0" t="s">
        <v>18218</v>
      </c>
    </row>
    <row r="5054" customFormat="false" ht="16" hidden="false" customHeight="false" outlineLevel="0" collapsed="false">
      <c r="A5054" s="0" t="s">
        <v>18219</v>
      </c>
    </row>
    <row r="5055" customFormat="false" ht="16" hidden="false" customHeight="false" outlineLevel="0" collapsed="false">
      <c r="A5055" s="0" t="s">
        <v>18220</v>
      </c>
      <c r="C5055" s="0" t="s">
        <v>18221</v>
      </c>
    </row>
    <row r="5056" customFormat="false" ht="16" hidden="false" customHeight="false" outlineLevel="0" collapsed="false">
      <c r="A5056" s="0" t="s">
        <v>18222</v>
      </c>
      <c r="B5056" s="10" t="n">
        <v>94000</v>
      </c>
    </row>
    <row r="5057" customFormat="false" ht="16" hidden="false" customHeight="false" outlineLevel="0" collapsed="false">
      <c r="A5057" s="0" t="s">
        <v>18223</v>
      </c>
      <c r="B5057" s="10" t="n">
        <v>2063312</v>
      </c>
    </row>
    <row r="5058" customFormat="false" ht="16" hidden="false" customHeight="false" outlineLevel="0" collapsed="false">
      <c r="A5058" s="0" t="s">
        <v>18224</v>
      </c>
      <c r="B5058" s="10" t="n">
        <v>153908</v>
      </c>
    </row>
    <row r="5059" customFormat="false" ht="16" hidden="false" customHeight="false" outlineLevel="0" collapsed="false">
      <c r="A5059" s="0" t="s">
        <v>18225</v>
      </c>
      <c r="B5059" s="10" t="n">
        <v>2332127</v>
      </c>
    </row>
    <row r="5060" customFormat="false" ht="16" hidden="false" customHeight="false" outlineLevel="0" collapsed="false">
      <c r="A5060" s="0" t="s">
        <v>8757</v>
      </c>
      <c r="B5060" s="10" t="n">
        <v>20000000</v>
      </c>
      <c r="C5060" s="10" t="n">
        <v>12545979</v>
      </c>
    </row>
    <row r="5061" customFormat="false" ht="16" hidden="false" customHeight="false" outlineLevel="0" collapsed="false">
      <c r="A5061" s="0" t="s">
        <v>18226</v>
      </c>
    </row>
    <row r="5062" customFormat="false" ht="16" hidden="false" customHeight="false" outlineLevel="0" collapsed="false">
      <c r="A5062" s="0" t="s">
        <v>18227</v>
      </c>
    </row>
    <row r="5063" customFormat="false" ht="16" hidden="false" customHeight="false" outlineLevel="0" collapsed="false">
      <c r="A5063" s="0" t="s">
        <v>18228</v>
      </c>
    </row>
    <row r="5064" customFormat="false" ht="16" hidden="false" customHeight="false" outlineLevel="0" collapsed="false">
      <c r="A5064" s="0" t="s">
        <v>18229</v>
      </c>
      <c r="B5064" s="10" t="n">
        <v>4156</v>
      </c>
    </row>
    <row r="5065" customFormat="false" ht="16" hidden="false" customHeight="false" outlineLevel="0" collapsed="false">
      <c r="A5065" s="0" t="s">
        <v>18230</v>
      </c>
    </row>
    <row r="5066" customFormat="false" ht="16" hidden="false" customHeight="false" outlineLevel="0" collapsed="false">
      <c r="A5066" s="0" t="s">
        <v>14092</v>
      </c>
      <c r="B5066" s="10" t="n">
        <v>55000000</v>
      </c>
      <c r="C5066" s="10" t="n">
        <v>31056945</v>
      </c>
    </row>
    <row r="5067" customFormat="false" ht="16" hidden="false" customHeight="false" outlineLevel="0" collapsed="false">
      <c r="A5067" s="0" t="s">
        <v>18231</v>
      </c>
      <c r="B5067" s="10" t="n">
        <v>120059</v>
      </c>
    </row>
    <row r="5068" customFormat="false" ht="16" hidden="false" customHeight="false" outlineLevel="0" collapsed="false">
      <c r="A5068" s="0" t="s">
        <v>18232</v>
      </c>
    </row>
    <row r="5069" customFormat="false" ht="16" hidden="false" customHeight="false" outlineLevel="0" collapsed="false">
      <c r="A5069" s="0" t="s">
        <v>18233</v>
      </c>
    </row>
    <row r="5070" customFormat="false" ht="16" hidden="false" customHeight="false" outlineLevel="0" collapsed="false">
      <c r="A5070" s="0" t="s">
        <v>18234</v>
      </c>
      <c r="B5070" s="10" t="n">
        <v>67705</v>
      </c>
    </row>
    <row r="5071" customFormat="false" ht="16" hidden="false" customHeight="false" outlineLevel="0" collapsed="false">
      <c r="A5071" s="0" t="s">
        <v>18235</v>
      </c>
    </row>
    <row r="5072" customFormat="false" ht="16" hidden="false" customHeight="false" outlineLevel="0" collapsed="false">
      <c r="A5072" s="0" t="s">
        <v>18236</v>
      </c>
    </row>
    <row r="5073" customFormat="false" ht="16" hidden="false" customHeight="false" outlineLevel="0" collapsed="false">
      <c r="A5073" s="0" t="s">
        <v>3592</v>
      </c>
      <c r="B5073" s="10" t="n">
        <v>10000000</v>
      </c>
      <c r="C5073" s="10" t="n">
        <v>33078266</v>
      </c>
    </row>
    <row r="5074" customFormat="false" ht="16" hidden="false" customHeight="false" outlineLevel="0" collapsed="false">
      <c r="A5074" s="0" t="s">
        <v>953</v>
      </c>
      <c r="B5074" s="10" t="n">
        <v>500000000</v>
      </c>
      <c r="C5074" s="10" t="n">
        <v>706893</v>
      </c>
    </row>
    <row r="5075" customFormat="false" ht="16" hidden="false" customHeight="false" outlineLevel="0" collapsed="false">
      <c r="A5075" s="0" t="s">
        <v>18237</v>
      </c>
    </row>
    <row r="5076" customFormat="false" ht="16" hidden="false" customHeight="false" outlineLevel="0" collapsed="false">
      <c r="A5076" s="0" t="s">
        <v>13566</v>
      </c>
      <c r="B5076" s="10" t="n">
        <v>200000000</v>
      </c>
      <c r="C5076" s="10" t="n">
        <v>7679</v>
      </c>
    </row>
    <row r="5077" customFormat="false" ht="16" hidden="false" customHeight="false" outlineLevel="0" collapsed="false">
      <c r="A5077" s="0" t="s">
        <v>18238</v>
      </c>
    </row>
    <row r="5078" customFormat="false" ht="16" hidden="false" customHeight="false" outlineLevel="0" collapsed="false">
      <c r="A5078" s="0" t="s">
        <v>18239</v>
      </c>
    </row>
    <row r="5079" customFormat="false" ht="16" hidden="false" customHeight="false" outlineLevel="0" collapsed="false">
      <c r="A5079" s="0" t="s">
        <v>13350</v>
      </c>
      <c r="B5079" s="10" t="n">
        <v>40000000</v>
      </c>
      <c r="C5079" s="10" t="n">
        <v>43139300</v>
      </c>
    </row>
    <row r="5080" customFormat="false" ht="16" hidden="false" customHeight="false" outlineLevel="0" collapsed="false">
      <c r="A5080" s="0" t="s">
        <v>18240</v>
      </c>
    </row>
    <row r="5081" customFormat="false" ht="16" hidden="false" customHeight="false" outlineLevel="0" collapsed="false">
      <c r="A5081" s="0" t="s">
        <v>18241</v>
      </c>
    </row>
    <row r="5082" customFormat="false" ht="16" hidden="false" customHeight="false" outlineLevel="0" collapsed="false">
      <c r="A5082" s="0" t="s">
        <v>18242</v>
      </c>
      <c r="B5082" s="10" t="n">
        <v>21068</v>
      </c>
    </row>
    <row r="5083" customFormat="false" ht="16" hidden="false" customHeight="false" outlineLevel="0" collapsed="false">
      <c r="A5083" s="0" t="s">
        <v>18243</v>
      </c>
    </row>
    <row r="5084" customFormat="false" ht="16" hidden="false" customHeight="false" outlineLevel="0" collapsed="false">
      <c r="A5084" s="0" t="s">
        <v>13811</v>
      </c>
      <c r="B5084" s="10" t="n">
        <v>40000000</v>
      </c>
      <c r="C5084" s="10" t="n">
        <v>90411453</v>
      </c>
    </row>
    <row r="5085" customFormat="false" ht="16" hidden="false" customHeight="false" outlineLevel="0" collapsed="false">
      <c r="A5085" s="0" t="s">
        <v>18244</v>
      </c>
      <c r="B5085" s="10" t="n">
        <v>80000000</v>
      </c>
    </row>
    <row r="5086" customFormat="false" ht="16" hidden="false" customHeight="false" outlineLevel="0" collapsed="false">
      <c r="A5086" s="0" t="s">
        <v>1281</v>
      </c>
      <c r="B5086" s="10" t="n">
        <v>2100000</v>
      </c>
      <c r="C5086" s="10" t="n">
        <v>18654</v>
      </c>
    </row>
    <row r="5087" customFormat="false" ht="16" hidden="false" customHeight="false" outlineLevel="0" collapsed="false">
      <c r="A5087" s="0" t="s">
        <v>3784</v>
      </c>
      <c r="B5087" s="10" t="n">
        <v>170000000</v>
      </c>
      <c r="C5087" s="10" t="n">
        <v>77042381</v>
      </c>
    </row>
    <row r="5088" customFormat="false" ht="16" hidden="false" customHeight="false" outlineLevel="0" collapsed="false">
      <c r="A5088" s="0" t="s">
        <v>18245</v>
      </c>
      <c r="B5088" s="10" t="n">
        <v>34100</v>
      </c>
    </row>
    <row r="5089" customFormat="false" ht="16" hidden="false" customHeight="false" outlineLevel="0" collapsed="false">
      <c r="A5089" s="0" t="s">
        <v>18246</v>
      </c>
      <c r="B5089" s="10" t="n">
        <v>2346</v>
      </c>
    </row>
    <row r="5090" customFormat="false" ht="16" hidden="false" customHeight="false" outlineLevel="0" collapsed="false">
      <c r="A5090" s="0" t="s">
        <v>9045</v>
      </c>
      <c r="B5090" s="10" t="n">
        <v>25000000</v>
      </c>
      <c r="C5090" s="10" t="n">
        <v>45003463</v>
      </c>
    </row>
    <row r="5091" customFormat="false" ht="16" hidden="false" customHeight="false" outlineLevel="0" collapsed="false">
      <c r="A5091" s="0" t="s">
        <v>18247</v>
      </c>
      <c r="B5091" s="10" t="n">
        <v>1989</v>
      </c>
    </row>
    <row r="5092" customFormat="false" ht="16" hidden="false" customHeight="false" outlineLevel="0" collapsed="false">
      <c r="A5092" s="0" t="s">
        <v>14963</v>
      </c>
      <c r="B5092" s="10" t="n">
        <v>1000000</v>
      </c>
      <c r="C5092" s="10" t="n">
        <v>32630</v>
      </c>
    </row>
    <row r="5093" customFormat="false" ht="16" hidden="false" customHeight="false" outlineLevel="0" collapsed="false">
      <c r="A5093" s="0" t="s">
        <v>18248</v>
      </c>
    </row>
    <row r="5094" customFormat="false" ht="16" hidden="false" customHeight="false" outlineLevel="0" collapsed="false">
      <c r="A5094" s="0" t="s">
        <v>18249</v>
      </c>
    </row>
    <row r="5095" customFormat="false" ht="16" hidden="false" customHeight="false" outlineLevel="0" collapsed="false">
      <c r="A5095" s="0" t="s">
        <v>18250</v>
      </c>
    </row>
    <row r="5096" customFormat="false" ht="16" hidden="false" customHeight="false" outlineLevel="0" collapsed="false">
      <c r="A5096" s="0" t="s">
        <v>18251</v>
      </c>
    </row>
    <row r="5097" customFormat="false" ht="16" hidden="false" customHeight="false" outlineLevel="0" collapsed="false">
      <c r="A5097" s="0" t="s">
        <v>18252</v>
      </c>
    </row>
    <row r="5098" customFormat="false" ht="16" hidden="false" customHeight="false" outlineLevel="0" collapsed="false">
      <c r="A5098" s="0" t="s">
        <v>18253</v>
      </c>
      <c r="B5098" s="10" t="n">
        <v>504000</v>
      </c>
    </row>
    <row r="5099" customFormat="false" ht="16" hidden="false" customHeight="false" outlineLevel="0" collapsed="false">
      <c r="A5099" s="0" t="s">
        <v>18254</v>
      </c>
      <c r="B5099" s="10" t="n">
        <v>3150000</v>
      </c>
    </row>
    <row r="5100" customFormat="false" ht="16" hidden="false" customHeight="false" outlineLevel="0" collapsed="false">
      <c r="A5100" s="0" t="s">
        <v>18255</v>
      </c>
    </row>
    <row r="5101" customFormat="false" ht="16" hidden="false" customHeight="false" outlineLevel="0" collapsed="false">
      <c r="A5101" s="0" t="s">
        <v>18256</v>
      </c>
    </row>
    <row r="5102" customFormat="false" ht="16" hidden="false" customHeight="false" outlineLevel="0" collapsed="false">
      <c r="A5102" s="0" t="s">
        <v>13418</v>
      </c>
      <c r="B5102" s="10" t="n">
        <v>2400000</v>
      </c>
      <c r="C5102" s="10" t="n">
        <v>80315</v>
      </c>
    </row>
    <row r="5103" customFormat="false" ht="16" hidden="false" customHeight="false" outlineLevel="0" collapsed="false">
      <c r="A5103" s="0" t="s">
        <v>18257</v>
      </c>
      <c r="B5103" s="10" t="n">
        <v>18001</v>
      </c>
    </row>
    <row r="5104" customFormat="false" ht="16" hidden="false" customHeight="false" outlineLevel="0" collapsed="false">
      <c r="A5104" s="0" t="s">
        <v>18258</v>
      </c>
      <c r="B5104" s="10" t="n">
        <v>2710</v>
      </c>
    </row>
    <row r="5105" customFormat="false" ht="16" hidden="false" customHeight="false" outlineLevel="0" collapsed="false">
      <c r="A5105" s="0" t="s">
        <v>8260</v>
      </c>
      <c r="B5105" s="10" t="n">
        <v>8000000</v>
      </c>
      <c r="C5105" s="10" t="n">
        <v>6743776</v>
      </c>
    </row>
    <row r="5106" customFormat="false" ht="16" hidden="false" customHeight="false" outlineLevel="0" collapsed="false">
      <c r="A5106" s="0" t="s">
        <v>8891</v>
      </c>
      <c r="B5106" s="10" t="n">
        <v>10000000</v>
      </c>
      <c r="C5106" s="10" t="n">
        <v>6883951</v>
      </c>
    </row>
    <row r="5107" customFormat="false" ht="16" hidden="false" customHeight="false" outlineLevel="0" collapsed="false">
      <c r="A5107" s="0" t="s">
        <v>18259</v>
      </c>
      <c r="B5107" s="10" t="n">
        <v>22400000</v>
      </c>
    </row>
    <row r="5108" customFormat="false" ht="16" hidden="false" customHeight="false" outlineLevel="0" collapsed="false">
      <c r="A5108" s="0" t="s">
        <v>18260</v>
      </c>
    </row>
    <row r="5109" customFormat="false" ht="16" hidden="false" customHeight="false" outlineLevel="0" collapsed="false">
      <c r="A5109" s="0" t="s">
        <v>18261</v>
      </c>
      <c r="B5109" s="10" t="n">
        <v>1250000</v>
      </c>
    </row>
    <row r="5110" customFormat="false" ht="16" hidden="false" customHeight="false" outlineLevel="0" collapsed="false">
      <c r="A5110" s="0" t="s">
        <v>14509</v>
      </c>
      <c r="B5110" s="10" t="n">
        <v>12000000</v>
      </c>
      <c r="C5110" s="10" t="n">
        <v>26862450</v>
      </c>
    </row>
    <row r="5111" customFormat="false" ht="16" hidden="false" customHeight="false" outlineLevel="0" collapsed="false">
      <c r="A5111" s="0" t="s">
        <v>13606</v>
      </c>
      <c r="B5111" s="10" t="n">
        <v>3300000</v>
      </c>
      <c r="C5111" s="10" t="n">
        <v>13092000</v>
      </c>
    </row>
    <row r="5112" customFormat="false" ht="16" hidden="false" customHeight="false" outlineLevel="0" collapsed="false">
      <c r="A5112" s="0" t="s">
        <v>7842</v>
      </c>
      <c r="B5112" s="10" t="n">
        <v>12000000</v>
      </c>
      <c r="C5112" s="10" t="n">
        <v>124872350</v>
      </c>
    </row>
    <row r="5113" customFormat="false" ht="16" hidden="false" customHeight="false" outlineLevel="0" collapsed="false">
      <c r="A5113" s="0" t="s">
        <v>18262</v>
      </c>
      <c r="B5113" s="10" t="n">
        <v>14500000</v>
      </c>
    </row>
    <row r="5114" customFormat="false" ht="16" hidden="false" customHeight="false" outlineLevel="0" collapsed="false">
      <c r="A5114" s="0" t="s">
        <v>18263</v>
      </c>
      <c r="C5114" s="0" t="s">
        <v>17302</v>
      </c>
    </row>
    <row r="5115" customFormat="false" ht="16" hidden="false" customHeight="false" outlineLevel="0" collapsed="false">
      <c r="A5115" s="0" t="s">
        <v>14694</v>
      </c>
      <c r="B5115" s="10" t="n">
        <v>40000000</v>
      </c>
      <c r="C5115" s="10" t="n">
        <v>26830068</v>
      </c>
    </row>
    <row r="5116" customFormat="false" ht="16" hidden="false" customHeight="false" outlineLevel="0" collapsed="false">
      <c r="A5116" s="0" t="s">
        <v>1960</v>
      </c>
      <c r="B5116" s="10" t="n">
        <v>600000</v>
      </c>
      <c r="C5116" s="10" t="n">
        <v>150200</v>
      </c>
    </row>
    <row r="5117" customFormat="false" ht="16" hidden="false" customHeight="false" outlineLevel="0" collapsed="false">
      <c r="A5117" s="0" t="s">
        <v>18264</v>
      </c>
    </row>
    <row r="5118" customFormat="false" ht="16" hidden="false" customHeight="false" outlineLevel="0" collapsed="false">
      <c r="A5118" s="0" t="s">
        <v>18265</v>
      </c>
      <c r="B5118" s="10" t="n">
        <v>1200000</v>
      </c>
    </row>
    <row r="5119" customFormat="false" ht="16" hidden="false" customHeight="false" outlineLevel="0" collapsed="false">
      <c r="A5119" s="0" t="s">
        <v>18266</v>
      </c>
    </row>
    <row r="5120" customFormat="false" ht="16" hidden="false" customHeight="false" outlineLevel="0" collapsed="false">
      <c r="A5120" s="0" t="s">
        <v>18267</v>
      </c>
    </row>
    <row r="5121" customFormat="false" ht="16" hidden="false" customHeight="false" outlineLevel="0" collapsed="false">
      <c r="A5121" s="0" t="s">
        <v>18268</v>
      </c>
    </row>
    <row r="5122" customFormat="false" ht="16" hidden="false" customHeight="false" outlineLevel="0" collapsed="false">
      <c r="A5122" s="0" t="s">
        <v>18269</v>
      </c>
      <c r="B5122" s="10" t="n">
        <v>12000000</v>
      </c>
    </row>
    <row r="5123" customFormat="false" ht="16" hidden="false" customHeight="false" outlineLevel="0" collapsed="false">
      <c r="A5123" s="0" t="s">
        <v>18270</v>
      </c>
    </row>
    <row r="5124" customFormat="false" ht="16" hidden="false" customHeight="false" outlineLevel="0" collapsed="false">
      <c r="A5124" s="0" t="s">
        <v>18271</v>
      </c>
      <c r="B5124" s="10" t="n">
        <v>500000</v>
      </c>
      <c r="C5124" s="10" t="n">
        <v>418940</v>
      </c>
    </row>
    <row r="5125" customFormat="false" ht="16" hidden="false" customHeight="false" outlineLevel="0" collapsed="false">
      <c r="A5125" s="0" t="s">
        <v>18272</v>
      </c>
    </row>
    <row r="5126" customFormat="false" ht="16" hidden="false" customHeight="false" outlineLevel="0" collapsed="false">
      <c r="A5126" s="0" t="s">
        <v>18273</v>
      </c>
    </row>
    <row r="5127" customFormat="false" ht="16" hidden="false" customHeight="false" outlineLevel="0" collapsed="false">
      <c r="A5127" s="0" t="s">
        <v>7590</v>
      </c>
      <c r="B5127" s="10" t="n">
        <v>25000000</v>
      </c>
      <c r="C5127" s="10" t="n">
        <v>52440051</v>
      </c>
    </row>
    <row r="5128" customFormat="false" ht="16" hidden="false" customHeight="false" outlineLevel="0" collapsed="false">
      <c r="A5128" s="0" t="s">
        <v>12944</v>
      </c>
      <c r="B5128" s="10" t="n">
        <v>2500000</v>
      </c>
      <c r="C5128" s="10" t="n">
        <v>32244051</v>
      </c>
    </row>
    <row r="5129" customFormat="false" ht="16" hidden="false" customHeight="false" outlineLevel="0" collapsed="false">
      <c r="A5129" s="0" t="s">
        <v>18274</v>
      </c>
      <c r="B5129" s="10" t="n">
        <v>311975</v>
      </c>
    </row>
    <row r="5130" customFormat="false" ht="16" hidden="false" customHeight="false" outlineLevel="0" collapsed="false">
      <c r="A5130" s="0" t="s">
        <v>18275</v>
      </c>
      <c r="B5130" s="10" t="n">
        <v>400000000</v>
      </c>
    </row>
    <row r="5131" customFormat="false" ht="16" hidden="false" customHeight="false" outlineLevel="0" collapsed="false">
      <c r="A5131" s="0" t="s">
        <v>18276</v>
      </c>
      <c r="B5131" s="10" t="n">
        <v>1268760</v>
      </c>
    </row>
    <row r="5132" customFormat="false" ht="16" hidden="false" customHeight="false" outlineLevel="0" collapsed="false">
      <c r="A5132" s="0" t="s">
        <v>18277</v>
      </c>
      <c r="B5132" s="10" t="n">
        <v>608799</v>
      </c>
    </row>
    <row r="5133" customFormat="false" ht="16" hidden="false" customHeight="false" outlineLevel="0" collapsed="false">
      <c r="A5133" s="0" t="s">
        <v>18278</v>
      </c>
      <c r="B5133" s="10" t="n">
        <v>390207</v>
      </c>
    </row>
    <row r="5134" customFormat="false" ht="16" hidden="false" customHeight="false" outlineLevel="0" collapsed="false">
      <c r="A5134" s="0" t="s">
        <v>18279</v>
      </c>
    </row>
    <row r="5135" customFormat="false" ht="16" hidden="false" customHeight="false" outlineLevel="0" collapsed="false">
      <c r="A5135" s="0" t="s">
        <v>18280</v>
      </c>
      <c r="B5135" s="10" t="n">
        <v>450000000</v>
      </c>
    </row>
    <row r="5136" customFormat="false" ht="16" hidden="false" customHeight="false" outlineLevel="0" collapsed="false">
      <c r="A5136" s="0" t="s">
        <v>18281</v>
      </c>
    </row>
    <row r="5137" customFormat="false" ht="16" hidden="false" customHeight="false" outlineLevel="0" collapsed="false">
      <c r="A5137" s="0" t="s">
        <v>18282</v>
      </c>
    </row>
    <row r="5138" customFormat="false" ht="16" hidden="false" customHeight="false" outlineLevel="0" collapsed="false">
      <c r="A5138" s="0" t="s">
        <v>18283</v>
      </c>
      <c r="B5138" s="10" t="n">
        <v>121150</v>
      </c>
    </row>
    <row r="5139" customFormat="false" ht="16" hidden="false" customHeight="false" outlineLevel="0" collapsed="false">
      <c r="A5139" s="0" t="s">
        <v>18284</v>
      </c>
      <c r="B5139" s="10" t="n">
        <v>457806</v>
      </c>
    </row>
    <row r="5140" customFormat="false" ht="16" hidden="false" customHeight="false" outlineLevel="0" collapsed="false">
      <c r="A5140" s="0" t="s">
        <v>18285</v>
      </c>
      <c r="B5140" s="10" t="n">
        <v>6438</v>
      </c>
    </row>
    <row r="5141" customFormat="false" ht="16" hidden="false" customHeight="false" outlineLevel="0" collapsed="false">
      <c r="A5141" s="0" t="s">
        <v>18286</v>
      </c>
      <c r="B5141" s="10" t="n">
        <v>347321</v>
      </c>
    </row>
    <row r="5142" customFormat="false" ht="16" hidden="false" customHeight="false" outlineLevel="0" collapsed="false">
      <c r="A5142" s="0" t="s">
        <v>18287</v>
      </c>
    </row>
    <row r="5143" customFormat="false" ht="16" hidden="false" customHeight="false" outlineLevel="0" collapsed="false">
      <c r="A5143" s="0" t="s">
        <v>7923</v>
      </c>
      <c r="B5143" s="10" t="n">
        <v>45000000</v>
      </c>
      <c r="C5143" s="10" t="n">
        <v>14904384</v>
      </c>
    </row>
    <row r="5144" customFormat="false" ht="16" hidden="false" customHeight="false" outlineLevel="0" collapsed="false">
      <c r="A5144" s="0" t="s">
        <v>18288</v>
      </c>
      <c r="B5144" s="10" t="n">
        <v>28098</v>
      </c>
    </row>
    <row r="5145" customFormat="false" ht="16" hidden="false" customHeight="false" outlineLevel="0" collapsed="false">
      <c r="A5145" s="0" t="s">
        <v>18289</v>
      </c>
    </row>
    <row r="5146" customFormat="false" ht="16" hidden="false" customHeight="false" outlineLevel="0" collapsed="false">
      <c r="A5146" s="0" t="s">
        <v>18290</v>
      </c>
    </row>
    <row r="5147" customFormat="false" ht="16" hidden="false" customHeight="false" outlineLevel="0" collapsed="false">
      <c r="A5147" s="0" t="s">
        <v>1123</v>
      </c>
      <c r="B5147" s="10" t="n">
        <v>18026148</v>
      </c>
      <c r="C5147" s="10" t="n">
        <v>6738000</v>
      </c>
    </row>
    <row r="5148" customFormat="false" ht="16" hidden="false" customHeight="false" outlineLevel="0" collapsed="false">
      <c r="A5148" s="0" t="s">
        <v>18291</v>
      </c>
    </row>
    <row r="5149" customFormat="false" ht="16" hidden="false" customHeight="false" outlineLevel="0" collapsed="false">
      <c r="A5149" s="0" t="s">
        <v>811</v>
      </c>
      <c r="B5149" s="10" t="n">
        <v>2671993</v>
      </c>
      <c r="C5149" s="10" t="n">
        <v>4550</v>
      </c>
    </row>
    <row r="5150" customFormat="false" ht="16" hidden="false" customHeight="false" outlineLevel="0" collapsed="false">
      <c r="A5150" s="0" t="s">
        <v>18292</v>
      </c>
      <c r="B5150" s="10" t="n">
        <v>115871</v>
      </c>
    </row>
    <row r="5151" customFormat="false" ht="16" hidden="false" customHeight="false" outlineLevel="0" collapsed="false">
      <c r="A5151" s="0" t="s">
        <v>18293</v>
      </c>
    </row>
    <row r="5152" customFormat="false" ht="16" hidden="false" customHeight="false" outlineLevel="0" collapsed="false">
      <c r="A5152" s="0" t="s">
        <v>18294</v>
      </c>
      <c r="B5152" s="10" t="n">
        <v>50257</v>
      </c>
    </row>
    <row r="5153" customFormat="false" ht="16" hidden="false" customHeight="false" outlineLevel="0" collapsed="false">
      <c r="A5153" s="0" t="s">
        <v>18295</v>
      </c>
      <c r="B5153" s="10" t="n">
        <v>248346</v>
      </c>
    </row>
    <row r="5154" customFormat="false" ht="16" hidden="false" customHeight="false" outlineLevel="0" collapsed="false">
      <c r="A5154" s="0" t="s">
        <v>18296</v>
      </c>
    </row>
    <row r="5155" customFormat="false" ht="16" hidden="false" customHeight="false" outlineLevel="0" collapsed="false">
      <c r="A5155" s="0" t="s">
        <v>18297</v>
      </c>
    </row>
    <row r="5156" customFormat="false" ht="16" hidden="false" customHeight="false" outlineLevel="0" collapsed="false">
      <c r="A5156" s="0" t="s">
        <v>13910</v>
      </c>
      <c r="B5156" s="10" t="n">
        <v>68000000</v>
      </c>
      <c r="C5156" s="10" t="n">
        <v>81476385</v>
      </c>
    </row>
    <row r="5157" customFormat="false" ht="16" hidden="false" customHeight="false" outlineLevel="0" collapsed="false">
      <c r="A5157" s="0" t="s">
        <v>13755</v>
      </c>
      <c r="B5157" s="10" t="n">
        <v>14000000</v>
      </c>
      <c r="C5157" s="10" t="n">
        <v>12282677</v>
      </c>
    </row>
    <row r="5158" customFormat="false" ht="16" hidden="false" customHeight="false" outlineLevel="0" collapsed="false">
      <c r="A5158" s="0" t="s">
        <v>18298</v>
      </c>
      <c r="B5158" s="10" t="n">
        <v>28041</v>
      </c>
    </row>
    <row r="5159" customFormat="false" ht="16" hidden="false" customHeight="false" outlineLevel="0" collapsed="false">
      <c r="A5159" s="0" t="s">
        <v>18299</v>
      </c>
    </row>
    <row r="5160" customFormat="false" ht="16" hidden="false" customHeight="false" outlineLevel="0" collapsed="false">
      <c r="A5160" s="0" t="s">
        <v>8725</v>
      </c>
      <c r="B5160" s="10" t="n">
        <v>100000000</v>
      </c>
      <c r="C5160" s="10" t="n">
        <v>26384681</v>
      </c>
    </row>
    <row r="5161" customFormat="false" ht="16" hidden="false" customHeight="false" outlineLevel="0" collapsed="false">
      <c r="A5161" s="0" t="s">
        <v>18300</v>
      </c>
      <c r="B5161" s="10" t="n">
        <v>551609</v>
      </c>
    </row>
    <row r="5162" customFormat="false" ht="16" hidden="false" customHeight="false" outlineLevel="0" collapsed="false">
      <c r="A5162" s="0" t="s">
        <v>18301</v>
      </c>
      <c r="B5162" s="10" t="n">
        <v>2252580</v>
      </c>
    </row>
    <row r="5163" customFormat="false" ht="16" hidden="false" customHeight="false" outlineLevel="0" collapsed="false">
      <c r="A5163" s="0" t="s">
        <v>18302</v>
      </c>
    </row>
    <row r="5164" customFormat="false" ht="16" hidden="false" customHeight="false" outlineLevel="0" collapsed="false">
      <c r="A5164" s="0" t="s">
        <v>18303</v>
      </c>
      <c r="B5164" s="10" t="n">
        <v>2700000</v>
      </c>
    </row>
    <row r="5165" customFormat="false" ht="16" hidden="false" customHeight="false" outlineLevel="0" collapsed="false">
      <c r="A5165" s="0" t="s">
        <v>18304</v>
      </c>
    </row>
    <row r="5166" customFormat="false" ht="16" hidden="false" customHeight="false" outlineLevel="0" collapsed="false">
      <c r="A5166" s="0" t="s">
        <v>8581</v>
      </c>
      <c r="B5166" s="10" t="n">
        <v>18000000</v>
      </c>
      <c r="C5166" s="10" t="n">
        <v>3707794</v>
      </c>
    </row>
    <row r="5167" customFormat="false" ht="16" hidden="false" customHeight="false" outlineLevel="0" collapsed="false">
      <c r="A5167" s="0" t="s">
        <v>18305</v>
      </c>
    </row>
    <row r="5168" customFormat="false" ht="16" hidden="false" customHeight="false" outlineLevel="0" collapsed="false">
      <c r="A5168" s="0" t="s">
        <v>18306</v>
      </c>
    </row>
    <row r="5169" customFormat="false" ht="16" hidden="false" customHeight="false" outlineLevel="0" collapsed="false">
      <c r="A5169" s="0" t="s">
        <v>18307</v>
      </c>
    </row>
    <row r="5170" customFormat="false" ht="16" hidden="false" customHeight="false" outlineLevel="0" collapsed="false">
      <c r="A5170" s="0" t="s">
        <v>18308</v>
      </c>
    </row>
    <row r="5171" customFormat="false" ht="16" hidden="false" customHeight="false" outlineLevel="0" collapsed="false">
      <c r="A5171" s="0" t="s">
        <v>8034</v>
      </c>
      <c r="B5171" s="10" t="n">
        <v>20000000</v>
      </c>
      <c r="C5171" s="10" t="n">
        <v>2716989</v>
      </c>
    </row>
    <row r="5172" customFormat="false" ht="16" hidden="false" customHeight="false" outlineLevel="0" collapsed="false">
      <c r="A5172" s="0" t="s">
        <v>18309</v>
      </c>
      <c r="B5172" s="10" t="n">
        <v>20000000</v>
      </c>
    </row>
    <row r="5173" customFormat="false" ht="16" hidden="false" customHeight="false" outlineLevel="0" collapsed="false">
      <c r="A5173" s="0" t="s">
        <v>18310</v>
      </c>
    </row>
    <row r="5174" customFormat="false" ht="16" hidden="false" customHeight="false" outlineLevel="0" collapsed="false">
      <c r="A5174" s="0" t="s">
        <v>18311</v>
      </c>
    </row>
    <row r="5175" customFormat="false" ht="16" hidden="false" customHeight="false" outlineLevel="0" collapsed="false">
      <c r="A5175" s="0" t="s">
        <v>783</v>
      </c>
      <c r="B5175" s="10" t="n">
        <v>500000</v>
      </c>
      <c r="C5175" s="10" t="n">
        <v>151389</v>
      </c>
    </row>
    <row r="5176" customFormat="false" ht="16" hidden="false" customHeight="false" outlineLevel="0" collapsed="false">
      <c r="A5176" s="0" t="s">
        <v>18312</v>
      </c>
      <c r="B5176" s="10" t="n">
        <v>3600000</v>
      </c>
    </row>
    <row r="5177" customFormat="false" ht="16" hidden="false" customHeight="false" outlineLevel="0" collapsed="false">
      <c r="A5177" s="0" t="s">
        <v>18313</v>
      </c>
    </row>
    <row r="5178" customFormat="false" ht="16" hidden="false" customHeight="false" outlineLevel="0" collapsed="false">
      <c r="A5178" s="0" t="s">
        <v>18314</v>
      </c>
      <c r="B5178" s="10" t="n">
        <v>20344</v>
      </c>
    </row>
    <row r="5179" customFormat="false" ht="16" hidden="false" customHeight="false" outlineLevel="0" collapsed="false">
      <c r="A5179" s="0" t="s">
        <v>18315</v>
      </c>
      <c r="M5179" s="0" t="s">
        <v>18316</v>
      </c>
      <c r="N5179" s="10" t="n">
        <v>20000000</v>
      </c>
      <c r="O5179" s="0" t="s">
        <v>18317</v>
      </c>
    </row>
    <row r="5180" customFormat="false" ht="16" hidden="false" customHeight="false" outlineLevel="0" collapsed="false">
      <c r="A5180" s="0" t="s">
        <v>18318</v>
      </c>
      <c r="B5180" s="10" t="n">
        <v>13684</v>
      </c>
    </row>
    <row r="5181" customFormat="false" ht="16" hidden="false" customHeight="false" outlineLevel="0" collapsed="false">
      <c r="A5181" s="0" t="s">
        <v>18319</v>
      </c>
    </row>
    <row r="5182" customFormat="false" ht="16" hidden="false" customHeight="false" outlineLevel="0" collapsed="false">
      <c r="A5182" s="0" t="s">
        <v>8687</v>
      </c>
      <c r="B5182" s="10" t="n">
        <v>185000000</v>
      </c>
      <c r="C5182" s="10" t="n">
        <v>158848340</v>
      </c>
    </row>
    <row r="5183" customFormat="false" ht="16" hidden="false" customHeight="false" outlineLevel="0" collapsed="false">
      <c r="A5183" s="0" t="s">
        <v>18320</v>
      </c>
      <c r="B5183" s="10" t="n">
        <v>11722</v>
      </c>
    </row>
    <row r="5184" customFormat="false" ht="16" hidden="false" customHeight="false" outlineLevel="0" collapsed="false">
      <c r="A5184" s="0" t="s">
        <v>18321</v>
      </c>
      <c r="P5184" s="0" t="s">
        <v>18322</v>
      </c>
    </row>
    <row r="5185" customFormat="false" ht="16" hidden="false" customHeight="false" outlineLevel="0" collapsed="false">
      <c r="A5185" s="0" t="s">
        <v>18323</v>
      </c>
    </row>
    <row r="5186" customFormat="false" ht="16" hidden="false" customHeight="false" outlineLevel="0" collapsed="false">
      <c r="A5186" s="0" t="s">
        <v>18324</v>
      </c>
    </row>
    <row r="5187" customFormat="false" ht="16" hidden="false" customHeight="false" outlineLevel="0" collapsed="false">
      <c r="A5187" s="0" t="s">
        <v>18325</v>
      </c>
    </row>
    <row r="5188" customFormat="false" ht="16" hidden="false" customHeight="false" outlineLevel="0" collapsed="false">
      <c r="A5188" s="0" t="s">
        <v>8938</v>
      </c>
      <c r="B5188" s="10" t="n">
        <v>24000000</v>
      </c>
      <c r="C5188" s="10" t="n">
        <v>57642961</v>
      </c>
    </row>
    <row r="5189" customFormat="false" ht="16" hidden="false" customHeight="false" outlineLevel="0" collapsed="false">
      <c r="A5189" s="0" t="s">
        <v>18326</v>
      </c>
      <c r="B5189" s="10" t="n">
        <v>2000000</v>
      </c>
      <c r="C5189" s="0" t="s">
        <v>18327</v>
      </c>
    </row>
    <row r="5190" customFormat="false" ht="16" hidden="false" customHeight="false" outlineLevel="0" collapsed="false">
      <c r="A5190" s="0" t="s">
        <v>18328</v>
      </c>
      <c r="B5190" s="10" t="n">
        <v>162530</v>
      </c>
    </row>
    <row r="5191" customFormat="false" ht="16" hidden="false" customHeight="false" outlineLevel="0" collapsed="false">
      <c r="A5191" s="0" t="s">
        <v>18329</v>
      </c>
      <c r="B5191" s="10" t="n">
        <v>17000000</v>
      </c>
    </row>
    <row r="5192" customFormat="false" ht="16" hidden="false" customHeight="false" outlineLevel="0" collapsed="false">
      <c r="A5192" s="0" t="s">
        <v>8627</v>
      </c>
      <c r="B5192" s="10" t="n">
        <v>20000000</v>
      </c>
      <c r="C5192" s="10" t="n">
        <v>56245075</v>
      </c>
    </row>
    <row r="5193" customFormat="false" ht="16" hidden="false" customHeight="false" outlineLevel="0" collapsed="false">
      <c r="A5193" s="0" t="s">
        <v>18330</v>
      </c>
    </row>
    <row r="5194" customFormat="false" ht="16" hidden="false" customHeight="false" outlineLevel="0" collapsed="false">
      <c r="A5194" s="0" t="s">
        <v>3988</v>
      </c>
      <c r="B5194" s="10" t="n">
        <v>10000000</v>
      </c>
      <c r="C5194" s="10" t="n">
        <v>1244798</v>
      </c>
    </row>
    <row r="5195" customFormat="false" ht="16" hidden="false" customHeight="false" outlineLevel="0" collapsed="false">
      <c r="A5195" s="0" t="s">
        <v>18331</v>
      </c>
    </row>
    <row r="5196" customFormat="false" ht="16" hidden="false" customHeight="false" outlineLevel="0" collapsed="false">
      <c r="A5196" s="0" t="s">
        <v>18332</v>
      </c>
      <c r="B5196" s="10" t="n">
        <v>87260</v>
      </c>
    </row>
    <row r="5197" customFormat="false" ht="16" hidden="false" customHeight="false" outlineLevel="0" collapsed="false">
      <c r="A5197" s="0" t="s">
        <v>18333</v>
      </c>
    </row>
    <row r="5198" customFormat="false" ht="16" hidden="false" customHeight="false" outlineLevel="0" collapsed="false">
      <c r="A5198" s="0" t="s">
        <v>18334</v>
      </c>
      <c r="B5198" s="10" t="n">
        <v>230221</v>
      </c>
    </row>
    <row r="5199" customFormat="false" ht="16" hidden="false" customHeight="false" outlineLevel="0" collapsed="false">
      <c r="A5199" s="0" t="s">
        <v>18335</v>
      </c>
      <c r="C5199" s="0" t="s">
        <v>18336</v>
      </c>
    </row>
    <row r="5200" customFormat="false" ht="16" hidden="false" customHeight="false" outlineLevel="0" collapsed="false">
      <c r="A5200" s="0" t="s">
        <v>18337</v>
      </c>
    </row>
    <row r="5201" customFormat="false" ht="16" hidden="false" customHeight="false" outlineLevel="0" collapsed="false">
      <c r="A5201" s="0" t="s">
        <v>18338</v>
      </c>
      <c r="B5201" s="10" t="n">
        <v>26311</v>
      </c>
    </row>
    <row r="5202" customFormat="false" ht="16" hidden="false" customHeight="false" outlineLevel="0" collapsed="false">
      <c r="A5202" s="0" t="s">
        <v>18339</v>
      </c>
      <c r="B5202" s="10" t="n">
        <v>200000000</v>
      </c>
      <c r="Q5202" s="0" t="s">
        <v>18340</v>
      </c>
    </row>
    <row r="5203" customFormat="false" ht="16" hidden="false" customHeight="false" outlineLevel="0" collapsed="false">
      <c r="A5203" s="0" t="s">
        <v>819</v>
      </c>
      <c r="B5203" s="10" t="n">
        <v>700000</v>
      </c>
      <c r="C5203" s="10" t="n">
        <v>2134206</v>
      </c>
    </row>
    <row r="5204" customFormat="false" ht="16" hidden="false" customHeight="false" outlineLevel="0" collapsed="false">
      <c r="A5204" s="0" t="s">
        <v>18341</v>
      </c>
    </row>
    <row r="5205" customFormat="false" ht="16" hidden="false" customHeight="false" outlineLevel="0" collapsed="false">
      <c r="A5205" s="0" t="s">
        <v>3561</v>
      </c>
      <c r="B5205" s="10" t="n">
        <v>127000000</v>
      </c>
      <c r="C5205" s="10" t="n">
        <v>113746621</v>
      </c>
    </row>
    <row r="5206" customFormat="false" ht="16" hidden="false" customHeight="false" outlineLevel="0" collapsed="false">
      <c r="A5206" s="0" t="s">
        <v>18342</v>
      </c>
      <c r="B5206" s="10" t="n">
        <v>1361423</v>
      </c>
    </row>
    <row r="5207" customFormat="false" ht="16" hidden="false" customHeight="false" outlineLevel="0" collapsed="false">
      <c r="A5207" s="0" t="s">
        <v>18343</v>
      </c>
    </row>
    <row r="5208" customFormat="false" ht="16" hidden="false" customHeight="false" outlineLevel="0" collapsed="false">
      <c r="A5208" s="0" t="s">
        <v>18344</v>
      </c>
    </row>
    <row r="5209" customFormat="false" ht="16" hidden="false" customHeight="false" outlineLevel="0" collapsed="false">
      <c r="A5209" s="0" t="s">
        <v>18345</v>
      </c>
    </row>
    <row r="5210" customFormat="false" ht="16" hidden="false" customHeight="false" outlineLevel="0" collapsed="false">
      <c r="A5210" s="0" t="s">
        <v>14362</v>
      </c>
      <c r="B5210" s="10" t="n">
        <v>29000000</v>
      </c>
      <c r="C5210" s="10" t="n">
        <v>63034755</v>
      </c>
    </row>
    <row r="5211" customFormat="false" ht="16" hidden="false" customHeight="false" outlineLevel="0" collapsed="false">
      <c r="A5211" s="0" t="s">
        <v>1059</v>
      </c>
      <c r="B5211" s="10" t="n">
        <v>1300000</v>
      </c>
      <c r="C5211" s="10" t="n">
        <v>287697</v>
      </c>
    </row>
    <row r="5212" customFormat="false" ht="16" hidden="false" customHeight="false" outlineLevel="0" collapsed="false">
      <c r="A5212" s="0" t="s">
        <v>18346</v>
      </c>
    </row>
    <row r="5213" customFormat="false" ht="16" hidden="false" customHeight="false" outlineLevel="0" collapsed="false">
      <c r="A5213" s="0" t="s">
        <v>18347</v>
      </c>
      <c r="C5213" s="0" t="s">
        <v>15540</v>
      </c>
    </row>
    <row r="5214" customFormat="false" ht="16" hidden="false" customHeight="false" outlineLevel="0" collapsed="false">
      <c r="A5214" s="0" t="s">
        <v>18348</v>
      </c>
      <c r="B5214" s="10" t="n">
        <v>5709</v>
      </c>
    </row>
    <row r="5215" customFormat="false" ht="16" hidden="false" customHeight="false" outlineLevel="0" collapsed="false">
      <c r="A5215" s="0" t="s">
        <v>18349</v>
      </c>
      <c r="B5215" s="10" t="n">
        <v>2220</v>
      </c>
    </row>
    <row r="5216" customFormat="false" ht="16" hidden="false" customHeight="false" outlineLevel="0" collapsed="false">
      <c r="A5216" s="0" t="s">
        <v>18350</v>
      </c>
    </row>
    <row r="5217" customFormat="false" ht="16" hidden="false" customHeight="false" outlineLevel="0" collapsed="false">
      <c r="A5217" s="0" t="s">
        <v>3809</v>
      </c>
      <c r="B5217" s="10" t="n">
        <v>75000000</v>
      </c>
      <c r="C5217" s="10" t="n">
        <v>368384330</v>
      </c>
    </row>
    <row r="5218" customFormat="false" ht="16" hidden="false" customHeight="false" outlineLevel="0" collapsed="false">
      <c r="A5218" s="0" t="s">
        <v>18351</v>
      </c>
      <c r="B5218" s="10" t="n">
        <v>92100</v>
      </c>
    </row>
    <row r="5219" customFormat="false" ht="16" hidden="false" customHeight="false" outlineLevel="0" collapsed="false">
      <c r="A5219" s="0" t="s">
        <v>18352</v>
      </c>
    </row>
    <row r="5220" customFormat="false" ht="16" hidden="false" customHeight="false" outlineLevel="0" collapsed="false">
      <c r="A5220" s="0" t="s">
        <v>18353</v>
      </c>
      <c r="B5220" s="10" t="n">
        <v>1400000</v>
      </c>
    </row>
    <row r="5221" customFormat="false" ht="16" hidden="false" customHeight="false" outlineLevel="0" collapsed="false">
      <c r="A5221" s="0" t="s">
        <v>18354</v>
      </c>
      <c r="B5221" s="10" t="n">
        <v>1169603</v>
      </c>
    </row>
    <row r="5222" customFormat="false" ht="16" hidden="false" customHeight="false" outlineLevel="0" collapsed="false">
      <c r="A5222" s="0" t="s">
        <v>18355</v>
      </c>
      <c r="B5222" s="10" t="n">
        <v>7123</v>
      </c>
    </row>
    <row r="5223" customFormat="false" ht="16" hidden="false" customHeight="false" outlineLevel="0" collapsed="false">
      <c r="A5223" s="0" t="s">
        <v>18356</v>
      </c>
    </row>
    <row r="5224" customFormat="false" ht="16" hidden="false" customHeight="false" outlineLevel="0" collapsed="false">
      <c r="A5224" s="0" t="s">
        <v>18357</v>
      </c>
      <c r="B5224" s="10" t="n">
        <v>1000000</v>
      </c>
    </row>
    <row r="5225" customFormat="false" ht="16" hidden="false" customHeight="false" outlineLevel="0" collapsed="false">
      <c r="A5225" s="0" t="s">
        <v>18358</v>
      </c>
      <c r="B5225" s="10" t="n">
        <v>161217</v>
      </c>
    </row>
    <row r="5226" customFormat="false" ht="16" hidden="false" customHeight="false" outlineLevel="0" collapsed="false">
      <c r="A5226" s="0" t="s">
        <v>13704</v>
      </c>
      <c r="B5226" s="10" t="n">
        <v>70000000</v>
      </c>
      <c r="C5226" s="10" t="n">
        <v>7097125</v>
      </c>
    </row>
    <row r="5227" customFormat="false" ht="16" hidden="false" customHeight="false" outlineLevel="0" collapsed="false">
      <c r="A5227" s="0" t="s">
        <v>18359</v>
      </c>
    </row>
    <row r="5228" customFormat="false" ht="16" hidden="false" customHeight="false" outlineLevel="0" collapsed="false">
      <c r="A5228" s="0" t="s">
        <v>18360</v>
      </c>
    </row>
    <row r="5229" customFormat="false" ht="16" hidden="false" customHeight="false" outlineLevel="0" collapsed="false">
      <c r="A5229" s="0" t="s">
        <v>18361</v>
      </c>
    </row>
    <row r="5230" customFormat="false" ht="16" hidden="false" customHeight="false" outlineLevel="0" collapsed="false">
      <c r="A5230" s="0" t="s">
        <v>18362</v>
      </c>
      <c r="B5230" s="10" t="n">
        <v>3827060</v>
      </c>
    </row>
    <row r="5231" customFormat="false" ht="16" hidden="false" customHeight="false" outlineLevel="0" collapsed="false">
      <c r="A5231" s="0" t="s">
        <v>18363</v>
      </c>
      <c r="C5231" s="0" t="s">
        <v>18364</v>
      </c>
    </row>
    <row r="5232" customFormat="false" ht="16" hidden="false" customHeight="false" outlineLevel="0" collapsed="false">
      <c r="A5232" s="0" t="s">
        <v>18365</v>
      </c>
    </row>
    <row r="5233" customFormat="false" ht="16" hidden="false" customHeight="false" outlineLevel="0" collapsed="false">
      <c r="A5233" s="0" t="s">
        <v>18366</v>
      </c>
    </row>
    <row r="5234" customFormat="false" ht="16" hidden="false" customHeight="false" outlineLevel="0" collapsed="false">
      <c r="A5234" s="0" t="s">
        <v>18367</v>
      </c>
      <c r="B5234" s="10" t="n">
        <v>250000</v>
      </c>
    </row>
    <row r="5235" customFormat="false" ht="16" hidden="false" customHeight="false" outlineLevel="0" collapsed="false">
      <c r="A5235" s="0" t="s">
        <v>18368</v>
      </c>
    </row>
    <row r="5236" customFormat="false" ht="16" hidden="false" customHeight="false" outlineLevel="0" collapsed="false">
      <c r="A5236" s="0" t="s">
        <v>18369</v>
      </c>
    </row>
    <row r="5237" customFormat="false" ht="16" hidden="false" customHeight="false" outlineLevel="0" collapsed="false">
      <c r="A5237" s="0" t="s">
        <v>18370</v>
      </c>
    </row>
    <row r="5238" customFormat="false" ht="16" hidden="false" customHeight="false" outlineLevel="0" collapsed="false">
      <c r="A5238" s="0" t="s">
        <v>18371</v>
      </c>
      <c r="C5238" s="0" t="s">
        <v>15449</v>
      </c>
    </row>
    <row r="5239" customFormat="false" ht="16" hidden="false" customHeight="false" outlineLevel="0" collapsed="false">
      <c r="A5239" s="0" t="s">
        <v>18372</v>
      </c>
      <c r="B5239" s="10" t="n">
        <v>1806</v>
      </c>
    </row>
    <row r="5240" customFormat="false" ht="16" hidden="false" customHeight="false" outlineLevel="0" collapsed="false">
      <c r="A5240" s="0" t="s">
        <v>8175</v>
      </c>
      <c r="B5240" s="10" t="n">
        <v>34000000</v>
      </c>
      <c r="C5240" s="10" t="n">
        <v>37432299</v>
      </c>
    </row>
    <row r="5241" customFormat="false" ht="16" hidden="false" customHeight="false" outlineLevel="0" collapsed="false">
      <c r="A5241" s="0" t="s">
        <v>18373</v>
      </c>
    </row>
    <row r="5242" customFormat="false" ht="16" hidden="false" customHeight="false" outlineLevel="0" collapsed="false">
      <c r="A5242" s="0" t="s">
        <v>18374</v>
      </c>
      <c r="B5242" s="10" t="n">
        <v>1100000</v>
      </c>
    </row>
    <row r="5243" customFormat="false" ht="16" hidden="false" customHeight="false" outlineLevel="0" collapsed="false">
      <c r="A5243" s="0" t="s">
        <v>18375</v>
      </c>
      <c r="B5243" s="10" t="n">
        <v>13008</v>
      </c>
    </row>
    <row r="5244" customFormat="false" ht="16" hidden="false" customHeight="false" outlineLevel="0" collapsed="false">
      <c r="A5244" s="0" t="s">
        <v>18376</v>
      </c>
    </row>
    <row r="5245" customFormat="false" ht="16" hidden="false" customHeight="false" outlineLevel="0" collapsed="false">
      <c r="A5245" s="0" t="s">
        <v>18377</v>
      </c>
      <c r="B5245" s="10" t="n">
        <v>1239</v>
      </c>
    </row>
    <row r="5246" customFormat="false" ht="16" hidden="false" customHeight="false" outlineLevel="0" collapsed="false">
      <c r="A5246" s="0" t="s">
        <v>18378</v>
      </c>
    </row>
    <row r="5247" customFormat="false" ht="16" hidden="false" customHeight="false" outlineLevel="0" collapsed="false">
      <c r="A5247" s="0" t="s">
        <v>18379</v>
      </c>
    </row>
    <row r="5248" customFormat="false" ht="16" hidden="false" customHeight="false" outlineLevel="0" collapsed="false">
      <c r="A5248" s="0" t="s">
        <v>18380</v>
      </c>
    </row>
    <row r="5249" customFormat="false" ht="16" hidden="false" customHeight="false" outlineLevel="0" collapsed="false">
      <c r="A5249" s="0" t="s">
        <v>18381</v>
      </c>
      <c r="B5249" s="10" t="n">
        <v>137460</v>
      </c>
    </row>
    <row r="5250" customFormat="false" ht="16" hidden="false" customHeight="false" outlineLevel="0" collapsed="false">
      <c r="A5250" s="0" t="s">
        <v>18382</v>
      </c>
    </row>
    <row r="5251" customFormat="false" ht="16" hidden="false" customHeight="false" outlineLevel="0" collapsed="false">
      <c r="A5251" s="0" t="s">
        <v>18383</v>
      </c>
    </row>
    <row r="5252" customFormat="false" ht="16" hidden="false" customHeight="false" outlineLevel="0" collapsed="false">
      <c r="A5252" s="0" t="s">
        <v>18384</v>
      </c>
      <c r="B5252" s="10" t="n">
        <v>175000</v>
      </c>
    </row>
    <row r="5253" customFormat="false" ht="16" hidden="false" customHeight="false" outlineLevel="0" collapsed="false">
      <c r="A5253" s="0" t="s">
        <v>18385</v>
      </c>
    </row>
    <row r="5254" customFormat="false" ht="16" hidden="false" customHeight="false" outlineLevel="0" collapsed="false">
      <c r="A5254" s="0" t="s">
        <v>18386</v>
      </c>
      <c r="B5254" s="10" t="n">
        <v>2209479</v>
      </c>
    </row>
    <row r="5255" customFormat="false" ht="16" hidden="false" customHeight="false" outlineLevel="0" collapsed="false">
      <c r="A5255" s="0" t="s">
        <v>18387</v>
      </c>
    </row>
    <row r="5256" customFormat="false" ht="16" hidden="false" customHeight="false" outlineLevel="0" collapsed="false">
      <c r="A5256" s="0" t="s">
        <v>18388</v>
      </c>
    </row>
    <row r="5257" customFormat="false" ht="16" hidden="false" customHeight="false" outlineLevel="0" collapsed="false">
      <c r="A5257" s="0" t="s">
        <v>18389</v>
      </c>
    </row>
    <row r="5258" customFormat="false" ht="16" hidden="false" customHeight="false" outlineLevel="0" collapsed="false">
      <c r="A5258" s="0" t="s">
        <v>18390</v>
      </c>
      <c r="B5258" s="10" t="n">
        <v>1115516</v>
      </c>
    </row>
    <row r="5259" customFormat="false" ht="16" hidden="false" customHeight="false" outlineLevel="0" collapsed="false">
      <c r="A5259" s="0" t="s">
        <v>18391</v>
      </c>
    </row>
    <row r="5260" customFormat="false" ht="16" hidden="false" customHeight="false" outlineLevel="0" collapsed="false">
      <c r="A5260" s="0" t="s">
        <v>18392</v>
      </c>
    </row>
    <row r="5261" customFormat="false" ht="16" hidden="false" customHeight="false" outlineLevel="0" collapsed="false">
      <c r="A5261" s="0" t="s">
        <v>13203</v>
      </c>
      <c r="B5261" s="10" t="n">
        <v>7000000</v>
      </c>
      <c r="C5261" s="10" t="n">
        <v>15818967</v>
      </c>
    </row>
    <row r="5262" customFormat="false" ht="16" hidden="false" customHeight="false" outlineLevel="0" collapsed="false">
      <c r="A5262" s="0" t="s">
        <v>13459</v>
      </c>
      <c r="B5262" s="10" t="n">
        <v>100000</v>
      </c>
      <c r="C5262" s="10" t="n">
        <v>511635</v>
      </c>
    </row>
    <row r="5263" customFormat="false" ht="16" hidden="false" customHeight="false" outlineLevel="0" collapsed="false">
      <c r="A5263" s="0" t="s">
        <v>18393</v>
      </c>
      <c r="B5263" s="10" t="n">
        <v>20000000</v>
      </c>
    </row>
    <row r="5264" customFormat="false" ht="16" hidden="false" customHeight="false" outlineLevel="0" collapsed="false">
      <c r="A5264" s="0" t="s">
        <v>18394</v>
      </c>
      <c r="B5264" s="10" t="n">
        <v>190229</v>
      </c>
    </row>
    <row r="5265" customFormat="false" ht="16" hidden="false" customHeight="false" outlineLevel="0" collapsed="false">
      <c r="A5265" s="0" t="s">
        <v>18395</v>
      </c>
    </row>
    <row r="5266" customFormat="false" ht="16" hidden="false" customHeight="false" outlineLevel="0" collapsed="false">
      <c r="A5266" s="0" t="s">
        <v>18396</v>
      </c>
      <c r="B5266" s="10" t="n">
        <v>274579</v>
      </c>
    </row>
    <row r="5267" customFormat="false" ht="16" hidden="false" customHeight="false" outlineLevel="0" collapsed="false">
      <c r="A5267" s="0" t="s">
        <v>14754</v>
      </c>
      <c r="B5267" s="10" t="n">
        <v>18000000</v>
      </c>
      <c r="C5267" s="10" t="n">
        <v>2395410</v>
      </c>
    </row>
    <row r="5268" customFormat="false" ht="16" hidden="false" customHeight="false" outlineLevel="0" collapsed="false">
      <c r="A5268" s="0" t="s">
        <v>834</v>
      </c>
      <c r="B5268" s="10" t="n">
        <v>20000000</v>
      </c>
      <c r="C5268" s="10" t="n">
        <v>11186</v>
      </c>
    </row>
    <row r="5269" customFormat="false" ht="16" hidden="false" customHeight="false" outlineLevel="0" collapsed="false">
      <c r="A5269" s="0" t="s">
        <v>18397</v>
      </c>
      <c r="B5269" s="10" t="n">
        <v>6000000</v>
      </c>
    </row>
    <row r="5270" customFormat="false" ht="16" hidden="false" customHeight="false" outlineLevel="0" collapsed="false">
      <c r="A5270" s="0" t="s">
        <v>18398</v>
      </c>
      <c r="B5270" s="10" t="n">
        <v>550000</v>
      </c>
    </row>
    <row r="5271" customFormat="false" ht="16" hidden="false" customHeight="false" outlineLevel="0" collapsed="false">
      <c r="A5271" s="0" t="s">
        <v>3934</v>
      </c>
      <c r="B5271" s="10" t="n">
        <v>160000000</v>
      </c>
      <c r="C5271" s="10" t="n">
        <v>504014165</v>
      </c>
    </row>
    <row r="5272" customFormat="false" ht="16" hidden="false" customHeight="false" outlineLevel="0" collapsed="false">
      <c r="A5272" s="0" t="s">
        <v>7707</v>
      </c>
      <c r="B5272" s="10" t="n">
        <v>6000000</v>
      </c>
      <c r="C5272" s="10" t="n">
        <v>3319109</v>
      </c>
    </row>
    <row r="5273" customFormat="false" ht="16" hidden="false" customHeight="false" outlineLevel="0" collapsed="false">
      <c r="A5273" s="0" t="s">
        <v>18399</v>
      </c>
      <c r="B5273" s="10" t="n">
        <v>15000000</v>
      </c>
    </row>
    <row r="5274" customFormat="false" ht="16" hidden="false" customHeight="false" outlineLevel="0" collapsed="false">
      <c r="A5274" s="0" t="s">
        <v>18400</v>
      </c>
    </row>
    <row r="5275" customFormat="false" ht="16" hidden="false" customHeight="false" outlineLevel="0" collapsed="false">
      <c r="A5275" s="0" t="s">
        <v>18401</v>
      </c>
    </row>
    <row r="5276" customFormat="false" ht="16" hidden="false" customHeight="false" outlineLevel="0" collapsed="false">
      <c r="A5276" s="0" t="s">
        <v>18402</v>
      </c>
    </row>
    <row r="5277" customFormat="false" ht="16" hidden="false" customHeight="false" outlineLevel="0" collapsed="false">
      <c r="A5277" s="0" t="s">
        <v>18403</v>
      </c>
    </row>
    <row r="5278" customFormat="false" ht="16" hidden="false" customHeight="false" outlineLevel="0" collapsed="false">
      <c r="A5278" s="0" t="s">
        <v>18404</v>
      </c>
      <c r="B5278" s="10" t="n">
        <v>11200000</v>
      </c>
    </row>
    <row r="5279" customFormat="false" ht="16" hidden="false" customHeight="false" outlineLevel="0" collapsed="false">
      <c r="A5279" s="0" t="s">
        <v>18405</v>
      </c>
      <c r="B5279" s="10" t="n">
        <v>8163</v>
      </c>
    </row>
    <row r="5280" customFormat="false" ht="16" hidden="false" customHeight="false" outlineLevel="0" collapsed="false">
      <c r="A5280" s="0" t="s">
        <v>18406</v>
      </c>
    </row>
    <row r="5281" customFormat="false" ht="16" hidden="false" customHeight="false" outlineLevel="0" collapsed="false">
      <c r="A5281" s="0" t="s">
        <v>18407</v>
      </c>
      <c r="B5281" s="10" t="n">
        <v>18238</v>
      </c>
    </row>
    <row r="5282" customFormat="false" ht="16" hidden="false" customHeight="false" outlineLevel="0" collapsed="false">
      <c r="A5282" s="0" t="s">
        <v>18408</v>
      </c>
    </row>
    <row r="5283" customFormat="false" ht="16" hidden="false" customHeight="false" outlineLevel="0" collapsed="false">
      <c r="A5283" s="0" t="s">
        <v>7866</v>
      </c>
      <c r="B5283" s="10" t="n">
        <v>5000000</v>
      </c>
      <c r="C5283" s="10" t="n">
        <v>14444502</v>
      </c>
    </row>
    <row r="5284" customFormat="false" ht="16" hidden="false" customHeight="false" outlineLevel="0" collapsed="false">
      <c r="A5284" s="0" t="s">
        <v>18409</v>
      </c>
      <c r="C5284" s="0" t="s">
        <v>18410</v>
      </c>
    </row>
    <row r="5285" customFormat="false" ht="16" hidden="false" customHeight="false" outlineLevel="0" collapsed="false">
      <c r="A5285" s="0" t="s">
        <v>13657</v>
      </c>
      <c r="B5285" s="10" t="n">
        <v>44000000</v>
      </c>
      <c r="C5285" s="10" t="n">
        <v>6105175</v>
      </c>
    </row>
    <row r="5286" customFormat="false" ht="16" hidden="false" customHeight="false" outlineLevel="0" collapsed="false">
      <c r="A5286" s="0" t="s">
        <v>18411</v>
      </c>
      <c r="B5286" s="10" t="n">
        <v>608852</v>
      </c>
    </row>
    <row r="5287" customFormat="false" ht="16" hidden="false" customHeight="false" outlineLevel="0" collapsed="false">
      <c r="A5287" s="0" t="s">
        <v>3835</v>
      </c>
      <c r="B5287" s="10" t="n">
        <v>65000000</v>
      </c>
      <c r="C5287" s="10" t="n">
        <v>76204454</v>
      </c>
    </row>
    <row r="5288" customFormat="false" ht="16" hidden="false" customHeight="false" outlineLevel="0" collapsed="false">
      <c r="A5288" s="0" t="s">
        <v>18412</v>
      </c>
      <c r="B5288" s="10" t="n">
        <v>43191</v>
      </c>
    </row>
    <row r="5289" customFormat="false" ht="16" hidden="false" customHeight="false" outlineLevel="0" collapsed="false">
      <c r="A5289" s="0" t="s">
        <v>18413</v>
      </c>
      <c r="B5289" s="10" t="n">
        <v>53686</v>
      </c>
    </row>
    <row r="5290" customFormat="false" ht="16" hidden="false" customHeight="false" outlineLevel="0" collapsed="false">
      <c r="A5290" s="0" t="s">
        <v>18414</v>
      </c>
    </row>
    <row r="5291" customFormat="false" ht="16" hidden="false" customHeight="false" outlineLevel="0" collapsed="false">
      <c r="A5291" s="0" t="s">
        <v>18415</v>
      </c>
      <c r="B5291" s="10" t="n">
        <v>80000000</v>
      </c>
    </row>
    <row r="5292" customFormat="false" ht="16" hidden="false" customHeight="false" outlineLevel="0" collapsed="false">
      <c r="A5292" s="0" t="s">
        <v>18416</v>
      </c>
    </row>
    <row r="5293" customFormat="false" ht="16" hidden="false" customHeight="false" outlineLevel="0" collapsed="false">
      <c r="A5293" s="0" t="s">
        <v>18417</v>
      </c>
      <c r="B5293" s="10" t="n">
        <v>40000000</v>
      </c>
    </row>
    <row r="5294" customFormat="false" ht="16" hidden="false" customHeight="false" outlineLevel="0" collapsed="false">
      <c r="A5294" s="0" t="s">
        <v>7956</v>
      </c>
      <c r="B5294" s="10" t="n">
        <v>5000000</v>
      </c>
      <c r="C5294" s="10" t="n">
        <v>830210</v>
      </c>
    </row>
    <row r="5295" customFormat="false" ht="16" hidden="false" customHeight="false" outlineLevel="0" collapsed="false">
      <c r="A5295" s="0" t="s">
        <v>18418</v>
      </c>
      <c r="B5295" s="10" t="n">
        <v>11266875</v>
      </c>
    </row>
    <row r="5296" customFormat="false" ht="16" hidden="false" customHeight="false" outlineLevel="0" collapsed="false">
      <c r="A5296" s="0" t="s">
        <v>18419</v>
      </c>
    </row>
    <row r="5297" customFormat="false" ht="16" hidden="false" customHeight="false" outlineLevel="0" collapsed="false">
      <c r="A5297" s="0" t="s">
        <v>18420</v>
      </c>
      <c r="B5297" s="10" t="n">
        <v>3000000</v>
      </c>
    </row>
    <row r="5298" customFormat="false" ht="16" hidden="false" customHeight="false" outlineLevel="0" collapsed="false">
      <c r="A5298" s="0" t="s">
        <v>13750</v>
      </c>
      <c r="B5298" s="10" t="n">
        <v>81000000</v>
      </c>
      <c r="C5298" s="10" t="n">
        <v>128261724</v>
      </c>
    </row>
    <row r="5299" customFormat="false" ht="16" hidden="false" customHeight="false" outlineLevel="0" collapsed="false">
      <c r="A5299" s="0" t="s">
        <v>18421</v>
      </c>
      <c r="B5299" s="10" t="n">
        <v>1092800</v>
      </c>
    </row>
    <row r="5300" customFormat="false" ht="16" hidden="false" customHeight="false" outlineLevel="0" collapsed="false">
      <c r="A5300" s="0" t="s">
        <v>18422</v>
      </c>
    </row>
    <row r="5301" customFormat="false" ht="16" hidden="false" customHeight="false" outlineLevel="0" collapsed="false">
      <c r="A5301" s="0" t="s">
        <v>18423</v>
      </c>
    </row>
    <row r="5302" customFormat="false" ht="16" hidden="false" customHeight="false" outlineLevel="0" collapsed="false">
      <c r="A5302" s="0" t="s">
        <v>18424</v>
      </c>
      <c r="B5302" s="10" t="n">
        <v>124221</v>
      </c>
    </row>
    <row r="5303" customFormat="false" ht="16" hidden="false" customHeight="false" outlineLevel="0" collapsed="false">
      <c r="A5303" s="0" t="s">
        <v>18425</v>
      </c>
    </row>
    <row r="5304" customFormat="false" ht="16" hidden="false" customHeight="false" outlineLevel="0" collapsed="false">
      <c r="A5304" s="0" t="s">
        <v>18426</v>
      </c>
    </row>
    <row r="5305" customFormat="false" ht="16" hidden="false" customHeight="false" outlineLevel="0" collapsed="false">
      <c r="A5305" s="0" t="s">
        <v>18427</v>
      </c>
      <c r="B5305" s="10" t="n">
        <v>3000000</v>
      </c>
    </row>
    <row r="5306" customFormat="false" ht="16" hidden="false" customHeight="false" outlineLevel="0" collapsed="false">
      <c r="A5306" s="0" t="s">
        <v>18428</v>
      </c>
    </row>
    <row r="5307" customFormat="false" ht="16" hidden="false" customHeight="false" outlineLevel="0" collapsed="false">
      <c r="A5307" s="0" t="s">
        <v>18429</v>
      </c>
      <c r="B5307" s="10" t="n">
        <v>51765</v>
      </c>
    </row>
    <row r="5308" customFormat="false" ht="16" hidden="false" customHeight="false" outlineLevel="0" collapsed="false">
      <c r="A5308" s="0" t="s">
        <v>8169</v>
      </c>
      <c r="B5308" s="10" t="n">
        <v>190000000</v>
      </c>
      <c r="C5308" s="10" t="n">
        <v>353007020</v>
      </c>
    </row>
    <row r="5309" customFormat="false" ht="16" hidden="false" customHeight="false" outlineLevel="0" collapsed="false">
      <c r="A5309" s="0" t="s">
        <v>18430</v>
      </c>
      <c r="B5309" s="10" t="n">
        <v>12247</v>
      </c>
    </row>
    <row r="5310" customFormat="false" ht="16" hidden="false" customHeight="false" outlineLevel="0" collapsed="false">
      <c r="A5310" s="0" t="s">
        <v>18431</v>
      </c>
    </row>
    <row r="5311" customFormat="false" ht="16" hidden="false" customHeight="false" outlineLevel="0" collapsed="false">
      <c r="A5311" s="0" t="s">
        <v>3928</v>
      </c>
      <c r="B5311" s="10" t="n">
        <v>60000000</v>
      </c>
      <c r="C5311" s="10" t="n">
        <v>9404922</v>
      </c>
    </row>
    <row r="5312" customFormat="false" ht="16" hidden="false" customHeight="false" outlineLevel="0" collapsed="false">
      <c r="A5312" s="0" t="s">
        <v>14466</v>
      </c>
      <c r="B5312" s="10" t="n">
        <v>33000000</v>
      </c>
      <c r="C5312" s="10" t="n">
        <v>46007113</v>
      </c>
    </row>
    <row r="5313" customFormat="false" ht="16" hidden="false" customHeight="false" outlineLevel="0" collapsed="false">
      <c r="A5313" s="0" t="s">
        <v>18432</v>
      </c>
    </row>
    <row r="5314" customFormat="false" ht="16" hidden="false" customHeight="false" outlineLevel="0" collapsed="false">
      <c r="A5314" s="0" t="s">
        <v>18433</v>
      </c>
    </row>
    <row r="5315" customFormat="false" ht="16" hidden="false" customHeight="false" outlineLevel="0" collapsed="false">
      <c r="A5315" s="0" t="s">
        <v>18434</v>
      </c>
    </row>
    <row r="5316" customFormat="false" ht="16" hidden="false" customHeight="false" outlineLevel="0" collapsed="false">
      <c r="A5316" s="0" t="s">
        <v>13293</v>
      </c>
      <c r="B5316" s="10" t="n">
        <v>4000000</v>
      </c>
      <c r="C5316" s="10" t="n">
        <v>17329486</v>
      </c>
    </row>
    <row r="5317" customFormat="false" ht="16" hidden="false" customHeight="false" outlineLevel="0" collapsed="false">
      <c r="A5317" s="0" t="s">
        <v>18435</v>
      </c>
    </row>
    <row r="5318" customFormat="false" ht="16" hidden="false" customHeight="false" outlineLevel="0" collapsed="false">
      <c r="A5318" s="0" t="s">
        <v>18436</v>
      </c>
    </row>
    <row r="5319" customFormat="false" ht="16" hidden="false" customHeight="false" outlineLevel="0" collapsed="false">
      <c r="A5319" s="0" t="s">
        <v>18437</v>
      </c>
      <c r="B5319" s="10" t="n">
        <v>60000</v>
      </c>
    </row>
    <row r="5320" customFormat="false" ht="16" hidden="false" customHeight="false" outlineLevel="0" collapsed="false">
      <c r="A5320" s="0" t="s">
        <v>18438</v>
      </c>
      <c r="B5320" s="10" t="n">
        <v>4460000</v>
      </c>
    </row>
    <row r="5321" customFormat="false" ht="16" hidden="false" customHeight="false" outlineLevel="0" collapsed="false">
      <c r="A5321" s="0" t="s">
        <v>18439</v>
      </c>
    </row>
    <row r="5322" customFormat="false" ht="16" hidden="false" customHeight="false" outlineLevel="0" collapsed="false">
      <c r="A5322" s="0" t="s">
        <v>18440</v>
      </c>
      <c r="B5322" s="10" t="n">
        <v>25000</v>
      </c>
    </row>
    <row r="5323" customFormat="false" ht="16" hidden="false" customHeight="false" outlineLevel="0" collapsed="false">
      <c r="A5323" s="0" t="s">
        <v>18441</v>
      </c>
    </row>
    <row r="5324" customFormat="false" ht="16" hidden="false" customHeight="false" outlineLevel="0" collapsed="false">
      <c r="A5324" s="0" t="s">
        <v>18442</v>
      </c>
      <c r="B5324" s="10" t="n">
        <v>200000</v>
      </c>
    </row>
    <row r="5325" customFormat="false" ht="16" hidden="false" customHeight="false" outlineLevel="0" collapsed="false">
      <c r="A5325" s="0" t="s">
        <v>18443</v>
      </c>
    </row>
    <row r="5326" customFormat="false" ht="16" hidden="false" customHeight="false" outlineLevel="0" collapsed="false">
      <c r="A5326" s="0" t="s">
        <v>18444</v>
      </c>
    </row>
    <row r="5327" customFormat="false" ht="16" hidden="false" customHeight="false" outlineLevel="0" collapsed="false">
      <c r="A5327" s="0" t="s">
        <v>18445</v>
      </c>
    </row>
    <row r="5328" customFormat="false" ht="16" hidden="false" customHeight="false" outlineLevel="0" collapsed="false">
      <c r="A5328" s="0" t="s">
        <v>8211</v>
      </c>
      <c r="B5328" s="10" t="n">
        <v>29000000</v>
      </c>
      <c r="C5328" s="10" t="n">
        <v>184296230</v>
      </c>
    </row>
    <row r="5329" customFormat="false" ht="16" hidden="false" customHeight="false" outlineLevel="0" collapsed="false">
      <c r="A5329" s="0" t="s">
        <v>18446</v>
      </c>
      <c r="B5329" s="10" t="n">
        <v>146070</v>
      </c>
    </row>
    <row r="5330" customFormat="false" ht="16" hidden="false" customHeight="false" outlineLevel="0" collapsed="false">
      <c r="A5330" s="0" t="s">
        <v>18447</v>
      </c>
      <c r="B5330" s="10" t="n">
        <v>91714</v>
      </c>
    </row>
    <row r="5331" customFormat="false" ht="16" hidden="false" customHeight="false" outlineLevel="0" collapsed="false">
      <c r="A5331" s="0" t="s">
        <v>889</v>
      </c>
      <c r="B5331" s="10" t="n">
        <v>2100000</v>
      </c>
      <c r="C5331" s="10" t="n">
        <v>356000</v>
      </c>
    </row>
    <row r="5332" customFormat="false" ht="16" hidden="false" customHeight="false" outlineLevel="0" collapsed="false">
      <c r="A5332" s="0" t="s">
        <v>18448</v>
      </c>
    </row>
    <row r="5333" customFormat="false" ht="16" hidden="false" customHeight="false" outlineLevel="0" collapsed="false">
      <c r="A5333" s="0" t="s">
        <v>18449</v>
      </c>
      <c r="B5333" s="10" t="n">
        <v>52164</v>
      </c>
    </row>
    <row r="5334" customFormat="false" ht="16" hidden="false" customHeight="false" outlineLevel="0" collapsed="false">
      <c r="A5334" s="0" t="s">
        <v>18450</v>
      </c>
      <c r="B5334" s="10" t="n">
        <v>800000</v>
      </c>
    </row>
    <row r="5335" customFormat="false" ht="16" hidden="false" customHeight="false" outlineLevel="0" collapsed="false">
      <c r="A5335" s="0" t="s">
        <v>18451</v>
      </c>
    </row>
    <row r="5336" customFormat="false" ht="16" hidden="false" customHeight="false" outlineLevel="0" collapsed="false">
      <c r="A5336" s="0" t="s">
        <v>18452</v>
      </c>
    </row>
    <row r="5337" customFormat="false" ht="16" hidden="false" customHeight="false" outlineLevel="0" collapsed="false">
      <c r="A5337" s="0" t="s">
        <v>18453</v>
      </c>
      <c r="B5337" s="10" t="n">
        <v>350000000</v>
      </c>
    </row>
    <row r="5338" customFormat="false" ht="16" hidden="false" customHeight="false" outlineLevel="0" collapsed="false">
      <c r="A5338" s="0" t="s">
        <v>18454</v>
      </c>
    </row>
    <row r="5339" customFormat="false" ht="16" hidden="false" customHeight="false" outlineLevel="0" collapsed="false">
      <c r="A5339" s="0" t="s">
        <v>18455</v>
      </c>
    </row>
    <row r="5340" customFormat="false" ht="16" hidden="false" customHeight="false" outlineLevel="0" collapsed="false">
      <c r="A5340" s="0" t="s">
        <v>3772</v>
      </c>
      <c r="B5340" s="10" t="n">
        <v>20000000</v>
      </c>
      <c r="C5340" s="10" t="n">
        <v>8549740</v>
      </c>
    </row>
    <row r="5341" customFormat="false" ht="16" hidden="false" customHeight="false" outlineLevel="0" collapsed="false">
      <c r="A5341" s="0" t="s">
        <v>18456</v>
      </c>
    </row>
    <row r="5342" customFormat="false" ht="16" hidden="false" customHeight="false" outlineLevel="0" collapsed="false">
      <c r="A5342" s="0" t="s">
        <v>976</v>
      </c>
      <c r="B5342" s="10" t="n">
        <v>50000</v>
      </c>
      <c r="C5342" s="10" t="n">
        <v>68877</v>
      </c>
    </row>
    <row r="5343" customFormat="false" ht="16" hidden="false" customHeight="false" outlineLevel="0" collapsed="false">
      <c r="A5343" s="0" t="s">
        <v>8479</v>
      </c>
      <c r="B5343" s="10" t="n">
        <v>40000000</v>
      </c>
      <c r="C5343" s="10" t="n">
        <v>90835030</v>
      </c>
    </row>
    <row r="5344" customFormat="false" ht="16" hidden="false" customHeight="false" outlineLevel="0" collapsed="false">
      <c r="A5344" s="0" t="s">
        <v>18457</v>
      </c>
      <c r="B5344" s="10" t="n">
        <v>8412034</v>
      </c>
    </row>
    <row r="5345" customFormat="false" ht="16" hidden="false" customHeight="false" outlineLevel="0" collapsed="false">
      <c r="A5345" s="0" t="s">
        <v>13448</v>
      </c>
      <c r="B5345" s="10" t="n">
        <v>6000000</v>
      </c>
      <c r="C5345" s="10" t="n">
        <v>3588432</v>
      </c>
    </row>
    <row r="5346" customFormat="false" ht="16" hidden="false" customHeight="false" outlineLevel="0" collapsed="false">
      <c r="A5346" s="0" t="s">
        <v>18458</v>
      </c>
      <c r="B5346" s="10" t="n">
        <v>7563</v>
      </c>
    </row>
    <row r="5347" customFormat="false" ht="16" hidden="false" customHeight="false" outlineLevel="0" collapsed="false">
      <c r="A5347" s="0" t="s">
        <v>18459</v>
      </c>
    </row>
    <row r="5348" customFormat="false" ht="16" hidden="false" customHeight="false" outlineLevel="0" collapsed="false">
      <c r="A5348" s="0" t="s">
        <v>18460</v>
      </c>
      <c r="B5348" s="10" t="n">
        <v>150000000</v>
      </c>
    </row>
    <row r="5349" customFormat="false" ht="16" hidden="false" customHeight="false" outlineLevel="0" collapsed="false">
      <c r="A5349" s="0" t="s">
        <v>18461</v>
      </c>
      <c r="B5349" s="10" t="n">
        <v>2461121</v>
      </c>
    </row>
    <row r="5350" customFormat="false" ht="16" hidden="false" customHeight="false" outlineLevel="0" collapsed="false">
      <c r="A5350" s="0" t="s">
        <v>9015</v>
      </c>
      <c r="B5350" s="10" t="n">
        <v>20000000</v>
      </c>
      <c r="C5350" s="10" t="n">
        <v>57330873</v>
      </c>
    </row>
    <row r="5351" customFormat="false" ht="16" hidden="false" customHeight="false" outlineLevel="0" collapsed="false">
      <c r="A5351" s="0" t="s">
        <v>18462</v>
      </c>
      <c r="B5351" s="10" t="n">
        <v>538509</v>
      </c>
    </row>
    <row r="5352" customFormat="false" ht="16" hidden="false" customHeight="false" outlineLevel="0" collapsed="false">
      <c r="A5352" s="0" t="s">
        <v>13443</v>
      </c>
      <c r="B5352" s="10" t="n">
        <v>40000000</v>
      </c>
      <c r="C5352" s="10" t="n">
        <v>126663600</v>
      </c>
    </row>
    <row r="5353" customFormat="false" ht="16" hidden="false" customHeight="false" outlineLevel="0" collapsed="false">
      <c r="A5353" s="0" t="s">
        <v>3658</v>
      </c>
      <c r="B5353" s="10" t="n">
        <v>25000000</v>
      </c>
      <c r="C5353" s="10" t="n">
        <v>19375982</v>
      </c>
    </row>
    <row r="5354" customFormat="false" ht="16" hidden="false" customHeight="false" outlineLevel="0" collapsed="false">
      <c r="A5354" s="0" t="s">
        <v>18463</v>
      </c>
    </row>
    <row r="5355" customFormat="false" ht="16" hidden="false" customHeight="false" outlineLevel="0" collapsed="false">
      <c r="A5355" s="0" t="s">
        <v>18464</v>
      </c>
    </row>
    <row r="5356" customFormat="false" ht="16" hidden="false" customHeight="false" outlineLevel="0" collapsed="false">
      <c r="A5356" s="0" t="s">
        <v>18465</v>
      </c>
      <c r="B5356" s="10" t="n">
        <v>40000000</v>
      </c>
    </row>
    <row r="5357" customFormat="false" ht="16" hidden="false" customHeight="false" outlineLevel="0" collapsed="false">
      <c r="A5357" s="0" t="s">
        <v>18466</v>
      </c>
      <c r="B5357" s="10" t="n">
        <v>92000</v>
      </c>
    </row>
    <row r="5358" customFormat="false" ht="16" hidden="false" customHeight="false" outlineLevel="0" collapsed="false">
      <c r="A5358" s="0" t="s">
        <v>18467</v>
      </c>
      <c r="B5358" s="10" t="n">
        <v>45000000</v>
      </c>
    </row>
    <row r="5359" customFormat="false" ht="16" hidden="false" customHeight="false" outlineLevel="0" collapsed="false">
      <c r="A5359" s="0" t="s">
        <v>18468</v>
      </c>
    </row>
    <row r="5360" customFormat="false" ht="16" hidden="false" customHeight="false" outlineLevel="0" collapsed="false">
      <c r="A5360" s="0" t="s">
        <v>8113</v>
      </c>
      <c r="B5360" s="10" t="n">
        <v>9000000</v>
      </c>
      <c r="C5360" s="10" t="n">
        <v>21569041</v>
      </c>
    </row>
    <row r="5361" customFormat="false" ht="16" hidden="false" customHeight="false" outlineLevel="0" collapsed="false">
      <c r="A5361" s="0" t="s">
        <v>18469</v>
      </c>
    </row>
    <row r="5362" customFormat="false" ht="16" hidden="false" customHeight="false" outlineLevel="0" collapsed="false">
      <c r="A5362" s="0" t="s">
        <v>13345</v>
      </c>
      <c r="B5362" s="10" t="n">
        <v>11000000</v>
      </c>
      <c r="C5362" s="10" t="n">
        <v>30640336</v>
      </c>
    </row>
    <row r="5363" customFormat="false" ht="16" hidden="false" customHeight="false" outlineLevel="0" collapsed="false">
      <c r="A5363" s="0" t="s">
        <v>14182</v>
      </c>
      <c r="B5363" s="10" t="n">
        <v>15000000</v>
      </c>
      <c r="C5363" s="10" t="n">
        <v>1108247</v>
      </c>
    </row>
    <row r="5364" customFormat="false" ht="16" hidden="false" customHeight="false" outlineLevel="0" collapsed="false">
      <c r="A5364" s="0" t="s">
        <v>18470</v>
      </c>
    </row>
    <row r="5365" customFormat="false" ht="16" hidden="false" customHeight="false" outlineLevel="0" collapsed="false">
      <c r="A5365" s="0" t="s">
        <v>7520</v>
      </c>
      <c r="B5365" s="10" t="n">
        <v>2137705</v>
      </c>
      <c r="C5365" s="0" t="s">
        <v>18471</v>
      </c>
    </row>
    <row r="5366" customFormat="false" ht="16" hidden="false" customHeight="false" outlineLevel="0" collapsed="false">
      <c r="A5366" s="0" t="s">
        <v>8455</v>
      </c>
      <c r="B5366" s="10" t="n">
        <v>36000000</v>
      </c>
      <c r="C5366" s="10" t="n">
        <v>2679437</v>
      </c>
    </row>
    <row r="5367" customFormat="false" ht="16" hidden="false" customHeight="false" outlineLevel="0" collapsed="false">
      <c r="A5367" s="0" t="s">
        <v>18472</v>
      </c>
      <c r="B5367" s="10" t="n">
        <v>17358</v>
      </c>
    </row>
    <row r="5368" customFormat="false" ht="16" hidden="false" customHeight="false" outlineLevel="0" collapsed="false">
      <c r="A5368" s="0" t="s">
        <v>14080</v>
      </c>
      <c r="B5368" s="10" t="n">
        <v>8000000</v>
      </c>
      <c r="C5368" s="10" t="n">
        <v>1410915</v>
      </c>
    </row>
    <row r="5369" customFormat="false" ht="16" hidden="false" customHeight="false" outlineLevel="0" collapsed="false">
      <c r="A5369" s="0" t="s">
        <v>18473</v>
      </c>
    </row>
    <row r="5370" customFormat="false" ht="16" hidden="false" customHeight="false" outlineLevel="0" collapsed="false">
      <c r="A5370" s="0" t="s">
        <v>8234</v>
      </c>
      <c r="B5370" s="10" t="n">
        <v>4000000</v>
      </c>
      <c r="C5370" s="10" t="n">
        <v>132075</v>
      </c>
    </row>
    <row r="5371" customFormat="false" ht="16" hidden="false" customHeight="false" outlineLevel="0" collapsed="false">
      <c r="A5371" s="0" t="s">
        <v>18474</v>
      </c>
      <c r="B5371" s="10" t="n">
        <v>560270</v>
      </c>
    </row>
    <row r="5372" customFormat="false" ht="16" hidden="false" customHeight="false" outlineLevel="0" collapsed="false">
      <c r="A5372" s="0" t="s">
        <v>18475</v>
      </c>
      <c r="B5372" s="10" t="n">
        <v>85755</v>
      </c>
    </row>
    <row r="5373" customFormat="false" ht="16" hidden="false" customHeight="false" outlineLevel="0" collapsed="false">
      <c r="A5373" s="0" t="s">
        <v>18476</v>
      </c>
      <c r="B5373" s="10" t="n">
        <v>54071</v>
      </c>
    </row>
    <row r="5374" customFormat="false" ht="16" hidden="false" customHeight="false" outlineLevel="0" collapsed="false">
      <c r="A5374" s="0" t="s">
        <v>18477</v>
      </c>
    </row>
    <row r="5375" customFormat="false" ht="16" hidden="false" customHeight="false" outlineLevel="0" collapsed="false">
      <c r="A5375" s="0" t="s">
        <v>18478</v>
      </c>
      <c r="B5375" s="10" t="n">
        <v>2546172</v>
      </c>
    </row>
    <row r="5376" customFormat="false" ht="16" hidden="false" customHeight="false" outlineLevel="0" collapsed="false">
      <c r="A5376" s="0" t="s">
        <v>18479</v>
      </c>
    </row>
    <row r="5377" customFormat="false" ht="16" hidden="false" customHeight="false" outlineLevel="0" collapsed="false">
      <c r="A5377" s="0" t="s">
        <v>8164</v>
      </c>
      <c r="B5377" s="10" t="n">
        <v>110000000</v>
      </c>
      <c r="C5377" s="10" t="n">
        <v>130179072</v>
      </c>
    </row>
    <row r="5378" customFormat="false" ht="16" hidden="false" customHeight="false" outlineLevel="0" collapsed="false">
      <c r="A5378" s="0" t="s">
        <v>8046</v>
      </c>
      <c r="B5378" s="10" t="n">
        <v>5000000</v>
      </c>
      <c r="C5378" s="10" t="n">
        <v>4011530</v>
      </c>
    </row>
    <row r="5379" customFormat="false" ht="16" hidden="false" customHeight="false" outlineLevel="0" collapsed="false">
      <c r="A5379" s="0" t="s">
        <v>8137</v>
      </c>
      <c r="B5379" s="10" t="n">
        <v>38000000</v>
      </c>
      <c r="C5379" s="10" t="n">
        <v>210591</v>
      </c>
    </row>
    <row r="5380" customFormat="false" ht="16" hidden="false" customHeight="false" outlineLevel="0" collapsed="false">
      <c r="A5380" s="0" t="s">
        <v>18480</v>
      </c>
      <c r="B5380" s="10" t="n">
        <v>3122616</v>
      </c>
    </row>
    <row r="5381" customFormat="false" ht="16" hidden="false" customHeight="false" outlineLevel="0" collapsed="false">
      <c r="A5381" s="0" t="s">
        <v>18481</v>
      </c>
    </row>
    <row r="5382" customFormat="false" ht="16" hidden="false" customHeight="false" outlineLevel="0" collapsed="false">
      <c r="A5382" s="0" t="s">
        <v>7871</v>
      </c>
      <c r="B5382" s="10" t="n">
        <v>4000000</v>
      </c>
      <c r="C5382" s="10" t="n">
        <v>600896</v>
      </c>
    </row>
    <row r="5383" customFormat="false" ht="16" hidden="false" customHeight="false" outlineLevel="0" collapsed="false">
      <c r="A5383" s="0" t="s">
        <v>14121</v>
      </c>
      <c r="B5383" s="10" t="n">
        <v>17000000</v>
      </c>
      <c r="C5383" s="10" t="n">
        <v>2021399</v>
      </c>
    </row>
    <row r="5384" customFormat="false" ht="16" hidden="false" customHeight="false" outlineLevel="0" collapsed="false">
      <c r="A5384" s="0" t="s">
        <v>18482</v>
      </c>
      <c r="B5384" s="10" t="n">
        <v>40000000</v>
      </c>
    </row>
    <row r="5385" customFormat="false" ht="16" hidden="false" customHeight="false" outlineLevel="0" collapsed="false">
      <c r="A5385" s="0" t="s">
        <v>13624</v>
      </c>
      <c r="B5385" s="10" t="n">
        <v>20000000</v>
      </c>
      <c r="C5385" s="10" t="n">
        <v>43037835</v>
      </c>
    </row>
    <row r="5386" customFormat="false" ht="16" hidden="false" customHeight="false" outlineLevel="0" collapsed="false">
      <c r="A5386" s="0" t="s">
        <v>18483</v>
      </c>
    </row>
    <row r="5387" customFormat="false" ht="16" hidden="false" customHeight="false" outlineLevel="0" collapsed="false">
      <c r="A5387" s="0" t="s">
        <v>18484</v>
      </c>
    </row>
    <row r="5388" customFormat="false" ht="16" hidden="false" customHeight="false" outlineLevel="0" collapsed="false">
      <c r="A5388" s="0" t="s">
        <v>18485</v>
      </c>
    </row>
    <row r="5389" customFormat="false" ht="16" hidden="false" customHeight="false" outlineLevel="0" collapsed="false">
      <c r="A5389" s="0" t="s">
        <v>1876</v>
      </c>
      <c r="B5389" s="10" t="n">
        <v>4000</v>
      </c>
      <c r="C5389" s="10" t="n">
        <v>19463</v>
      </c>
    </row>
    <row r="5390" customFormat="false" ht="16" hidden="false" customHeight="false" outlineLevel="0" collapsed="false">
      <c r="A5390" s="0" t="s">
        <v>14970</v>
      </c>
      <c r="B5390" s="10" t="n">
        <v>5500000</v>
      </c>
      <c r="C5390" s="10" t="n">
        <v>22770</v>
      </c>
    </row>
    <row r="5391" customFormat="false" ht="16" hidden="false" customHeight="false" outlineLevel="0" collapsed="false">
      <c r="A5391" s="0" t="s">
        <v>18486</v>
      </c>
    </row>
    <row r="5392" customFormat="false" ht="16" hidden="false" customHeight="false" outlineLevel="0" collapsed="false">
      <c r="A5392" s="0" t="s">
        <v>18487</v>
      </c>
    </row>
    <row r="5393" customFormat="false" ht="16" hidden="false" customHeight="false" outlineLevel="0" collapsed="false">
      <c r="A5393" s="0" t="s">
        <v>18488</v>
      </c>
    </row>
    <row r="5394" customFormat="false" ht="16" hidden="false" customHeight="false" outlineLevel="0" collapsed="false">
      <c r="A5394" s="0" t="s">
        <v>18489</v>
      </c>
      <c r="B5394" s="10" t="n">
        <v>2000000</v>
      </c>
    </row>
    <row r="5395" customFormat="false" ht="16" hidden="false" customHeight="false" outlineLevel="0" collapsed="false">
      <c r="A5395" s="0" t="s">
        <v>8157</v>
      </c>
      <c r="B5395" s="10" t="n">
        <v>3300000</v>
      </c>
      <c r="C5395" s="10" t="n">
        <v>25799043</v>
      </c>
    </row>
    <row r="5396" customFormat="false" ht="16" hidden="false" customHeight="false" outlineLevel="0" collapsed="false">
      <c r="A5396" s="0" t="s">
        <v>18490</v>
      </c>
      <c r="B5396" s="10" t="n">
        <v>277770</v>
      </c>
    </row>
    <row r="5397" customFormat="false" ht="16" hidden="false" customHeight="false" outlineLevel="0" collapsed="false">
      <c r="A5397" s="0" t="s">
        <v>13466</v>
      </c>
      <c r="B5397" s="10" t="n">
        <v>1000000</v>
      </c>
      <c r="C5397" s="10" t="n">
        <v>104401</v>
      </c>
    </row>
    <row r="5398" customFormat="false" ht="16" hidden="false" customHeight="false" outlineLevel="0" collapsed="false">
      <c r="A5398" s="0" t="s">
        <v>18491</v>
      </c>
    </row>
    <row r="5399" customFormat="false" ht="16" hidden="false" customHeight="false" outlineLevel="0" collapsed="false">
      <c r="A5399" s="0" t="s">
        <v>18492</v>
      </c>
    </row>
    <row r="5400" customFormat="false" ht="16" hidden="false" customHeight="false" outlineLevel="0" collapsed="false">
      <c r="A5400" s="0" t="s">
        <v>18493</v>
      </c>
      <c r="B5400" s="10" t="n">
        <v>10000000</v>
      </c>
    </row>
    <row r="5401" customFormat="false" ht="16" hidden="false" customHeight="false" outlineLevel="0" collapsed="false">
      <c r="A5401" s="0" t="s">
        <v>18494</v>
      </c>
      <c r="B5401" s="10" t="n">
        <v>1668</v>
      </c>
    </row>
    <row r="5402" customFormat="false" ht="16" hidden="false" customHeight="false" outlineLevel="0" collapsed="false">
      <c r="A5402" s="0" t="s">
        <v>18495</v>
      </c>
    </row>
    <row r="5403" customFormat="false" ht="16" hidden="false" customHeight="false" outlineLevel="0" collapsed="false">
      <c r="A5403" s="0" t="s">
        <v>18496</v>
      </c>
      <c r="B5403" s="10" t="n">
        <v>91512</v>
      </c>
    </row>
    <row r="5404" customFormat="false" ht="16" hidden="false" customHeight="false" outlineLevel="0" collapsed="false">
      <c r="A5404" s="0" t="s">
        <v>18497</v>
      </c>
    </row>
    <row r="5405" customFormat="false" ht="16" hidden="false" customHeight="false" outlineLevel="0" collapsed="false">
      <c r="A5405" s="0" t="s">
        <v>18498</v>
      </c>
    </row>
    <row r="5406" customFormat="false" ht="16" hidden="false" customHeight="false" outlineLevel="0" collapsed="false">
      <c r="A5406" s="0" t="s">
        <v>18499</v>
      </c>
    </row>
    <row r="5407" customFormat="false" ht="16" hidden="false" customHeight="false" outlineLevel="0" collapsed="false">
      <c r="A5407" s="0" t="s">
        <v>18500</v>
      </c>
      <c r="B5407" s="10" t="n">
        <v>850000</v>
      </c>
    </row>
    <row r="5408" customFormat="false" ht="16" hidden="false" customHeight="false" outlineLevel="0" collapsed="false">
      <c r="A5408" s="0" t="s">
        <v>18501</v>
      </c>
    </row>
    <row r="5409" customFormat="false" ht="16" hidden="false" customHeight="false" outlineLevel="0" collapsed="false">
      <c r="A5409" s="0" t="s">
        <v>9103</v>
      </c>
      <c r="B5409" s="10" t="n">
        <v>5500000</v>
      </c>
      <c r="C5409" s="10" t="n">
        <v>43609741</v>
      </c>
    </row>
    <row r="5410" customFormat="false" ht="16" hidden="false" customHeight="false" outlineLevel="0" collapsed="false">
      <c r="A5410" s="0" t="s">
        <v>18502</v>
      </c>
      <c r="B5410" s="10" t="n">
        <v>59808</v>
      </c>
    </row>
    <row r="5411" customFormat="false" ht="16" hidden="false" customHeight="false" outlineLevel="0" collapsed="false">
      <c r="A5411" s="0" t="s">
        <v>18503</v>
      </c>
      <c r="B5411" s="10" t="n">
        <v>20000000</v>
      </c>
    </row>
    <row r="5412" customFormat="false" ht="16" hidden="false" customHeight="false" outlineLevel="0" collapsed="false">
      <c r="A5412" s="0" t="s">
        <v>8199</v>
      </c>
      <c r="B5412" s="10" t="n">
        <v>6000000</v>
      </c>
      <c r="C5412" s="10" t="n">
        <v>1013061</v>
      </c>
    </row>
    <row r="5413" customFormat="false" ht="16" hidden="false" customHeight="false" outlineLevel="0" collapsed="false">
      <c r="A5413" s="0" t="s">
        <v>18504</v>
      </c>
    </row>
    <row r="5414" customFormat="false" ht="16" hidden="false" customHeight="false" outlineLevel="0" collapsed="false">
      <c r="A5414" s="0" t="s">
        <v>18505</v>
      </c>
      <c r="B5414" s="10" t="n">
        <v>25000</v>
      </c>
    </row>
    <row r="5415" customFormat="false" ht="16" hidden="false" customHeight="false" outlineLevel="0" collapsed="false">
      <c r="A5415" s="0" t="s">
        <v>18506</v>
      </c>
    </row>
    <row r="5416" customFormat="false" ht="16" hidden="false" customHeight="false" outlineLevel="0" collapsed="false">
      <c r="A5416" s="0" t="s">
        <v>18507</v>
      </c>
      <c r="C5416" s="0" t="s">
        <v>18508</v>
      </c>
    </row>
    <row r="5417" customFormat="false" ht="16" hidden="false" customHeight="false" outlineLevel="0" collapsed="false">
      <c r="A5417" s="0" t="s">
        <v>18509</v>
      </c>
      <c r="B5417" s="10" t="n">
        <v>70367</v>
      </c>
    </row>
    <row r="5418" customFormat="false" ht="16" hidden="false" customHeight="false" outlineLevel="0" collapsed="false">
      <c r="A5418" s="0" t="s">
        <v>18510</v>
      </c>
      <c r="B5418" s="10" t="n">
        <v>7700000</v>
      </c>
    </row>
    <row r="5419" customFormat="false" ht="16" hidden="false" customHeight="false" outlineLevel="0" collapsed="false">
      <c r="A5419" s="0" t="s">
        <v>18511</v>
      </c>
    </row>
    <row r="5420" customFormat="false" ht="16" hidden="false" customHeight="false" outlineLevel="0" collapsed="false">
      <c r="A5420" s="0" t="s">
        <v>18512</v>
      </c>
      <c r="B5420" s="10" t="n">
        <v>139357</v>
      </c>
    </row>
    <row r="5421" customFormat="false" ht="16" hidden="false" customHeight="false" outlineLevel="0" collapsed="false">
      <c r="A5421" s="0" t="s">
        <v>18513</v>
      </c>
    </row>
    <row r="5422" customFormat="false" ht="16" hidden="false" customHeight="false" outlineLevel="0" collapsed="false">
      <c r="A5422" s="0" t="s">
        <v>18514</v>
      </c>
    </row>
    <row r="5423" customFormat="false" ht="16" hidden="false" customHeight="false" outlineLevel="0" collapsed="false">
      <c r="A5423" s="0" t="s">
        <v>14350</v>
      </c>
      <c r="B5423" s="10" t="n">
        <v>10000000</v>
      </c>
      <c r="C5423" s="10" t="n">
        <v>3369431</v>
      </c>
    </row>
    <row r="5424" customFormat="false" ht="16" hidden="false" customHeight="false" outlineLevel="0" collapsed="false">
      <c r="A5424" s="0" t="s">
        <v>13737</v>
      </c>
      <c r="B5424" s="10" t="n">
        <v>20000000</v>
      </c>
      <c r="C5424" s="10" t="n">
        <v>5740310</v>
      </c>
    </row>
    <row r="5425" customFormat="false" ht="16" hidden="false" customHeight="false" outlineLevel="0" collapsed="false">
      <c r="A5425" s="0" t="s">
        <v>18515</v>
      </c>
      <c r="B5425" s="10" t="n">
        <v>8458</v>
      </c>
    </row>
    <row r="5426" customFormat="false" ht="16" hidden="false" customHeight="false" outlineLevel="0" collapsed="false">
      <c r="A5426" s="0" t="s">
        <v>8316</v>
      </c>
      <c r="B5426" s="10" t="n">
        <v>25000000</v>
      </c>
      <c r="C5426" s="10" t="n">
        <v>16027866</v>
      </c>
    </row>
    <row r="5427" customFormat="false" ht="16" hidden="false" customHeight="false" outlineLevel="0" collapsed="false">
      <c r="A5427" s="0" t="s">
        <v>18516</v>
      </c>
    </row>
    <row r="5428" customFormat="false" ht="16" hidden="false" customHeight="false" outlineLevel="0" collapsed="false">
      <c r="A5428" s="0" t="s">
        <v>18517</v>
      </c>
    </row>
    <row r="5429" customFormat="false" ht="16" hidden="false" customHeight="false" outlineLevel="0" collapsed="false">
      <c r="A5429" s="0" t="s">
        <v>18518</v>
      </c>
    </row>
    <row r="5430" customFormat="false" ht="16" hidden="false" customHeight="false" outlineLevel="0" collapsed="false">
      <c r="A5430" s="0" t="s">
        <v>18519</v>
      </c>
      <c r="B5430" s="10" t="n">
        <v>400000</v>
      </c>
    </row>
    <row r="5431" customFormat="false" ht="16" hidden="false" customHeight="false" outlineLevel="0" collapsed="false">
      <c r="A5431" s="0" t="s">
        <v>18520</v>
      </c>
    </row>
    <row r="5432" customFormat="false" ht="16" hidden="false" customHeight="false" outlineLevel="0" collapsed="false">
      <c r="A5432" s="0" t="s">
        <v>18521</v>
      </c>
    </row>
    <row r="5433" customFormat="false" ht="16" hidden="false" customHeight="false" outlineLevel="0" collapsed="false">
      <c r="A5433" s="0" t="s">
        <v>18522</v>
      </c>
    </row>
    <row r="5434" customFormat="false" ht="16" hidden="false" customHeight="false" outlineLevel="0" collapsed="false">
      <c r="A5434" s="0" t="s">
        <v>18523</v>
      </c>
      <c r="B5434" s="10" t="n">
        <v>15308</v>
      </c>
    </row>
    <row r="5435" customFormat="false" ht="16" hidden="false" customHeight="false" outlineLevel="0" collapsed="false">
      <c r="A5435" s="0" t="s">
        <v>3738</v>
      </c>
      <c r="B5435" s="10" t="n">
        <v>150000000</v>
      </c>
      <c r="C5435" s="10" t="n">
        <v>341268248</v>
      </c>
    </row>
    <row r="5436" customFormat="false" ht="16" hidden="false" customHeight="false" outlineLevel="0" collapsed="false">
      <c r="A5436" s="0" t="s">
        <v>18524</v>
      </c>
    </row>
    <row r="5437" customFormat="false" ht="16" hidden="false" customHeight="false" outlineLevel="0" collapsed="false">
      <c r="A5437" s="0" t="s">
        <v>18525</v>
      </c>
    </row>
    <row r="5438" customFormat="false" ht="16" hidden="false" customHeight="false" outlineLevel="0" collapsed="false">
      <c r="A5438" s="0" t="s">
        <v>18526</v>
      </c>
    </row>
    <row r="5439" customFormat="false" ht="16" hidden="false" customHeight="false" outlineLevel="0" collapsed="false">
      <c r="A5439" s="0" t="s">
        <v>18527</v>
      </c>
      <c r="B5439" s="10" t="n">
        <v>550000</v>
      </c>
    </row>
    <row r="5440" customFormat="false" ht="16" hidden="false" customHeight="false" outlineLevel="0" collapsed="false">
      <c r="A5440" s="0" t="s">
        <v>18528</v>
      </c>
    </row>
    <row r="5441" customFormat="false" ht="16" hidden="false" customHeight="false" outlineLevel="0" collapsed="false">
      <c r="A5441" s="0" t="s">
        <v>18529</v>
      </c>
    </row>
    <row r="5442" customFormat="false" ht="16" hidden="false" customHeight="false" outlineLevel="0" collapsed="false">
      <c r="A5442" s="0" t="s">
        <v>18530</v>
      </c>
      <c r="B5442" s="10" t="n">
        <v>12000000</v>
      </c>
    </row>
    <row r="5443" customFormat="false" ht="16" hidden="false" customHeight="false" outlineLevel="0" collapsed="false">
      <c r="A5443" s="0" t="s">
        <v>18531</v>
      </c>
    </row>
    <row r="5444" customFormat="false" ht="16" hidden="false" customHeight="false" outlineLevel="0" collapsed="false">
      <c r="A5444" s="0" t="s">
        <v>18532</v>
      </c>
    </row>
    <row r="5445" customFormat="false" ht="16" hidden="false" customHeight="false" outlineLevel="0" collapsed="false">
      <c r="A5445" s="0" t="s">
        <v>3848</v>
      </c>
      <c r="B5445" s="10" t="n">
        <v>9000000</v>
      </c>
      <c r="C5445" s="10" t="n">
        <v>1987603</v>
      </c>
    </row>
    <row r="5446" customFormat="false" ht="16" hidden="false" customHeight="false" outlineLevel="0" collapsed="false">
      <c r="A5446" s="0" t="s">
        <v>1088</v>
      </c>
      <c r="B5446" s="10" t="n">
        <v>25000000</v>
      </c>
      <c r="C5446" s="10" t="n">
        <v>129115</v>
      </c>
    </row>
    <row r="5447" customFormat="false" ht="16" hidden="false" customHeight="false" outlineLevel="0" collapsed="false">
      <c r="A5447" s="0" t="s">
        <v>18533</v>
      </c>
    </row>
    <row r="5448" customFormat="false" ht="16" hidden="false" customHeight="false" outlineLevel="0" collapsed="false">
      <c r="A5448" s="0" t="s">
        <v>18534</v>
      </c>
    </row>
    <row r="5449" customFormat="false" ht="16" hidden="false" customHeight="false" outlineLevel="0" collapsed="false">
      <c r="A5449" s="0" t="s">
        <v>18535</v>
      </c>
      <c r="B5449" s="10" t="n">
        <v>500000</v>
      </c>
    </row>
    <row r="5450" customFormat="false" ht="16" hidden="false" customHeight="false" outlineLevel="0" collapsed="false">
      <c r="A5450" s="0" t="s">
        <v>13380</v>
      </c>
      <c r="B5450" s="10" t="n">
        <v>70000</v>
      </c>
      <c r="C5450" s="10" t="n">
        <v>30312</v>
      </c>
    </row>
    <row r="5451" customFormat="false" ht="16" hidden="false" customHeight="false" outlineLevel="0" collapsed="false">
      <c r="A5451" s="0" t="s">
        <v>18536</v>
      </c>
    </row>
    <row r="5452" customFormat="false" ht="16" hidden="false" customHeight="false" outlineLevel="0" collapsed="false">
      <c r="A5452" s="0" t="s">
        <v>18537</v>
      </c>
    </row>
    <row r="5453" customFormat="false" ht="16" hidden="false" customHeight="false" outlineLevel="0" collapsed="false">
      <c r="A5453" s="0" t="s">
        <v>18538</v>
      </c>
      <c r="B5453" s="10" t="n">
        <v>247159</v>
      </c>
    </row>
    <row r="5454" customFormat="false" ht="16" hidden="false" customHeight="false" outlineLevel="0" collapsed="false">
      <c r="A5454" s="0" t="s">
        <v>18539</v>
      </c>
    </row>
    <row r="5455" customFormat="false" ht="16" hidden="false" customHeight="false" outlineLevel="0" collapsed="false">
      <c r="A5455" s="0" t="s">
        <v>18540</v>
      </c>
    </row>
    <row r="5456" customFormat="false" ht="16" hidden="false" customHeight="false" outlineLevel="0" collapsed="false">
      <c r="A5456" s="0" t="s">
        <v>18541</v>
      </c>
    </row>
    <row r="5457" customFormat="false" ht="16" hidden="false" customHeight="false" outlineLevel="0" collapsed="false">
      <c r="A5457" s="0" t="s">
        <v>18542</v>
      </c>
      <c r="B5457" s="10" t="n">
        <v>22518</v>
      </c>
    </row>
    <row r="5458" customFormat="false" ht="16" hidden="false" customHeight="false" outlineLevel="0" collapsed="false">
      <c r="A5458" s="0" t="s">
        <v>18543</v>
      </c>
    </row>
    <row r="5459" customFormat="false" ht="16" hidden="false" customHeight="false" outlineLevel="0" collapsed="false">
      <c r="A5459" s="0" t="s">
        <v>18544</v>
      </c>
    </row>
    <row r="5460" customFormat="false" ht="16" hidden="false" customHeight="false" outlineLevel="0" collapsed="false">
      <c r="A5460" s="0" t="s">
        <v>18545</v>
      </c>
    </row>
    <row r="5461" customFormat="false" ht="16" hidden="false" customHeight="false" outlineLevel="0" collapsed="false">
      <c r="A5461" s="0" t="s">
        <v>18546</v>
      </c>
    </row>
    <row r="5462" customFormat="false" ht="16" hidden="false" customHeight="false" outlineLevel="0" collapsed="false">
      <c r="A5462" s="0" t="s">
        <v>18547</v>
      </c>
    </row>
    <row r="5463" customFormat="false" ht="16" hidden="false" customHeight="false" outlineLevel="0" collapsed="false">
      <c r="A5463" s="0" t="s">
        <v>18548</v>
      </c>
      <c r="B5463" s="10" t="n">
        <v>204150</v>
      </c>
    </row>
    <row r="5464" customFormat="false" ht="16" hidden="false" customHeight="false" outlineLevel="0" collapsed="false">
      <c r="A5464" s="0" t="s">
        <v>18549</v>
      </c>
      <c r="B5464" s="10" t="n">
        <v>2873758</v>
      </c>
    </row>
    <row r="5465" customFormat="false" ht="16" hidden="false" customHeight="false" outlineLevel="0" collapsed="false">
      <c r="A5465" s="0" t="s">
        <v>18550</v>
      </c>
    </row>
    <row r="5466" customFormat="false" ht="16" hidden="false" customHeight="false" outlineLevel="0" collapsed="false">
      <c r="A5466" s="0" t="s">
        <v>18551</v>
      </c>
      <c r="B5466" s="10" t="n">
        <v>12000000</v>
      </c>
    </row>
    <row r="5467" customFormat="false" ht="16" hidden="false" customHeight="false" outlineLevel="0" collapsed="false">
      <c r="A5467" s="0" t="s">
        <v>18552</v>
      </c>
      <c r="C5467" s="0" t="s">
        <v>18553</v>
      </c>
    </row>
    <row r="5468" customFormat="false" ht="16" hidden="false" customHeight="false" outlineLevel="0" collapsed="false">
      <c r="A5468" s="0" t="s">
        <v>18554</v>
      </c>
      <c r="B5468" s="10" t="n">
        <v>280958</v>
      </c>
    </row>
    <row r="5469" customFormat="false" ht="16" hidden="false" customHeight="false" outlineLevel="0" collapsed="false">
      <c r="A5469" s="0" t="s">
        <v>18555</v>
      </c>
      <c r="B5469" s="10" t="n">
        <v>500000</v>
      </c>
    </row>
    <row r="5470" customFormat="false" ht="16" hidden="false" customHeight="false" outlineLevel="0" collapsed="false">
      <c r="A5470" s="0" t="s">
        <v>18556</v>
      </c>
    </row>
    <row r="5471" customFormat="false" ht="16" hidden="false" customHeight="false" outlineLevel="0" collapsed="false">
      <c r="A5471" s="0" t="s">
        <v>3714</v>
      </c>
      <c r="B5471" s="10" t="n">
        <v>90000000</v>
      </c>
      <c r="C5471" s="10" t="n">
        <v>85886987</v>
      </c>
    </row>
    <row r="5472" customFormat="false" ht="16" hidden="false" customHeight="false" outlineLevel="0" collapsed="false">
      <c r="A5472" s="0" t="s">
        <v>13432</v>
      </c>
      <c r="B5472" s="10" t="n">
        <v>9000000</v>
      </c>
      <c r="C5472" s="10" t="n">
        <v>71962800</v>
      </c>
      <c r="D5472" s="10" t="n">
        <v>69236</v>
      </c>
    </row>
    <row r="5473" customFormat="false" ht="16" hidden="false" customHeight="false" outlineLevel="0" collapsed="false">
      <c r="A5473" s="0" t="s">
        <v>8571</v>
      </c>
      <c r="B5473" s="10" t="n">
        <v>250000000</v>
      </c>
      <c r="C5473" s="10" t="n">
        <v>330360194</v>
      </c>
    </row>
    <row r="5474" customFormat="false" ht="16" hidden="false" customHeight="false" outlineLevel="0" collapsed="false">
      <c r="A5474" s="0" t="s">
        <v>18557</v>
      </c>
    </row>
    <row r="5475" customFormat="false" ht="16" hidden="false" customHeight="false" outlineLevel="0" collapsed="false">
      <c r="A5475" s="0" t="s">
        <v>18558</v>
      </c>
    </row>
    <row r="5476" customFormat="false" ht="16" hidden="false" customHeight="false" outlineLevel="0" collapsed="false">
      <c r="A5476" s="0" t="s">
        <v>18559</v>
      </c>
    </row>
    <row r="5477" customFormat="false" ht="16" hidden="false" customHeight="false" outlineLevel="0" collapsed="false">
      <c r="A5477" s="0" t="s">
        <v>14390</v>
      </c>
      <c r="B5477" s="10" t="n">
        <v>16500000</v>
      </c>
      <c r="C5477" s="10" t="n">
        <v>13040</v>
      </c>
    </row>
    <row r="5478" customFormat="false" ht="16" hidden="false" customHeight="false" outlineLevel="0" collapsed="false">
      <c r="A5478" s="0" t="s">
        <v>3514</v>
      </c>
      <c r="B5478" s="10" t="n">
        <v>36000000</v>
      </c>
      <c r="C5478" s="10" t="n">
        <v>42019483</v>
      </c>
    </row>
    <row r="5479" customFormat="false" ht="16" hidden="false" customHeight="false" outlineLevel="0" collapsed="false">
      <c r="A5479" s="0" t="s">
        <v>18560</v>
      </c>
    </row>
    <row r="5480" customFormat="false" ht="16" hidden="false" customHeight="false" outlineLevel="0" collapsed="false">
      <c r="A5480" s="0" t="s">
        <v>18561</v>
      </c>
    </row>
    <row r="5481" customFormat="false" ht="16" hidden="false" customHeight="false" outlineLevel="0" collapsed="false">
      <c r="A5481" s="0" t="s">
        <v>18562</v>
      </c>
      <c r="B5481" s="10" t="n">
        <v>800000000</v>
      </c>
    </row>
    <row r="5482" customFormat="false" ht="16" hidden="false" customHeight="false" outlineLevel="0" collapsed="false">
      <c r="A5482" s="0" t="s">
        <v>14379</v>
      </c>
      <c r="B5482" s="10" t="n">
        <v>30000000</v>
      </c>
      <c r="C5482" s="10" t="n">
        <v>4198126</v>
      </c>
    </row>
    <row r="5483" customFormat="false" ht="16" hidden="false" customHeight="false" outlineLevel="0" collapsed="false">
      <c r="A5483" s="0" t="s">
        <v>18563</v>
      </c>
      <c r="B5483" s="10" t="n">
        <v>8129</v>
      </c>
    </row>
    <row r="5484" customFormat="false" ht="16" hidden="false" customHeight="false" outlineLevel="0" collapsed="false">
      <c r="A5484" s="0" t="s">
        <v>8052</v>
      </c>
      <c r="B5484" s="10" t="n">
        <v>15000000</v>
      </c>
      <c r="C5484" s="10" t="n">
        <v>35893537</v>
      </c>
    </row>
    <row r="5485" customFormat="false" ht="16" hidden="false" customHeight="false" outlineLevel="0" collapsed="false">
      <c r="A5485" s="0" t="s">
        <v>18564</v>
      </c>
      <c r="B5485" s="10" t="n">
        <v>5249</v>
      </c>
    </row>
    <row r="5486" customFormat="false" ht="16" hidden="false" customHeight="false" outlineLevel="0" collapsed="false">
      <c r="A5486" s="0" t="s">
        <v>13523</v>
      </c>
      <c r="B5486" s="10" t="n">
        <v>5000000</v>
      </c>
      <c r="C5486" s="10" t="n">
        <v>322600</v>
      </c>
    </row>
    <row r="5487" customFormat="false" ht="16" hidden="false" customHeight="false" outlineLevel="0" collapsed="false">
      <c r="A5487" s="0" t="s">
        <v>3490</v>
      </c>
      <c r="B5487" s="10" t="n">
        <v>50000000</v>
      </c>
      <c r="C5487" s="10" t="n">
        <v>59165787</v>
      </c>
    </row>
    <row r="5488" customFormat="false" ht="16" hidden="false" customHeight="false" outlineLevel="0" collapsed="false">
      <c r="A5488" s="0" t="s">
        <v>18565</v>
      </c>
      <c r="B5488" s="10" t="n">
        <v>5000000</v>
      </c>
    </row>
    <row r="5489" customFormat="false" ht="16" hidden="false" customHeight="false" outlineLevel="0" collapsed="false">
      <c r="A5489" s="0" t="s">
        <v>1045</v>
      </c>
      <c r="B5489" s="10" t="n">
        <v>1050000</v>
      </c>
      <c r="C5489" s="10" t="n">
        <v>787325</v>
      </c>
    </row>
    <row r="5490" customFormat="false" ht="16" hidden="false" customHeight="false" outlineLevel="0" collapsed="false">
      <c r="A5490" s="0" t="s">
        <v>18566</v>
      </c>
      <c r="B5490" s="10" t="n">
        <v>529136</v>
      </c>
    </row>
    <row r="5491" customFormat="false" ht="16" hidden="false" customHeight="false" outlineLevel="0" collapsed="false">
      <c r="A5491" s="0" t="s">
        <v>18567</v>
      </c>
    </row>
    <row r="5492" customFormat="false" ht="16" hidden="false" customHeight="false" outlineLevel="0" collapsed="false">
      <c r="A5492" s="0" t="s">
        <v>18568</v>
      </c>
      <c r="B5492" s="10" t="n">
        <v>200000</v>
      </c>
    </row>
    <row r="5493" customFormat="false" ht="16" hidden="false" customHeight="false" outlineLevel="0" collapsed="false">
      <c r="A5493" s="0" t="s">
        <v>18569</v>
      </c>
      <c r="B5493" s="10" t="n">
        <v>19025</v>
      </c>
      <c r="D5493" s="10" t="n">
        <v>8817</v>
      </c>
    </row>
    <row r="5494" customFormat="false" ht="16" hidden="false" customHeight="false" outlineLevel="0" collapsed="false">
      <c r="A5494" s="0" t="s">
        <v>18570</v>
      </c>
      <c r="C5494" s="0" t="s">
        <v>15716</v>
      </c>
    </row>
    <row r="5495" customFormat="false" ht="16" hidden="false" customHeight="false" outlineLevel="0" collapsed="false">
      <c r="A5495" s="0" t="s">
        <v>18571</v>
      </c>
    </row>
    <row r="5496" customFormat="false" ht="16" hidden="false" customHeight="false" outlineLevel="0" collapsed="false">
      <c r="A5496" s="0" t="s">
        <v>18572</v>
      </c>
    </row>
    <row r="5497" customFormat="false" ht="16" hidden="false" customHeight="false" outlineLevel="0" collapsed="false">
      <c r="A5497" s="0" t="s">
        <v>18573</v>
      </c>
      <c r="B5497" s="10" t="n">
        <v>12153</v>
      </c>
    </row>
    <row r="5498" customFormat="false" ht="16" hidden="false" customHeight="false" outlineLevel="0" collapsed="false">
      <c r="A5498" s="0" t="s">
        <v>18574</v>
      </c>
      <c r="B5498" s="10" t="n">
        <v>87783</v>
      </c>
    </row>
    <row r="5499" customFormat="false" ht="16" hidden="false" customHeight="false" outlineLevel="0" collapsed="false">
      <c r="A5499" s="0" t="s">
        <v>18575</v>
      </c>
    </row>
    <row r="5500" customFormat="false" ht="16" hidden="false" customHeight="false" outlineLevel="0" collapsed="false">
      <c r="A5500" s="0" t="s">
        <v>13618</v>
      </c>
      <c r="B5500" s="10" t="n">
        <v>1000000</v>
      </c>
      <c r="C5500" s="10" t="n">
        <v>9837</v>
      </c>
    </row>
    <row r="5501" customFormat="false" ht="16" hidden="false" customHeight="false" outlineLevel="0" collapsed="false">
      <c r="A5501" s="0" t="s">
        <v>18576</v>
      </c>
    </row>
    <row r="5502" customFormat="false" ht="16" hidden="false" customHeight="false" outlineLevel="0" collapsed="false">
      <c r="A5502" s="0" t="s">
        <v>18577</v>
      </c>
      <c r="B5502" s="10" t="n">
        <v>3275</v>
      </c>
    </row>
    <row r="5503" customFormat="false" ht="16" hidden="false" customHeight="false" outlineLevel="0" collapsed="false">
      <c r="A5503" s="0" t="s">
        <v>18578</v>
      </c>
    </row>
    <row r="5504" customFormat="false" ht="16" hidden="false" customHeight="false" outlineLevel="0" collapsed="false">
      <c r="A5504" s="0" t="s">
        <v>18579</v>
      </c>
    </row>
    <row r="5505" customFormat="false" ht="16" hidden="false" customHeight="false" outlineLevel="0" collapsed="false">
      <c r="A5505" s="0" t="s">
        <v>18580</v>
      </c>
    </row>
    <row r="5506" customFormat="false" ht="16" hidden="false" customHeight="false" outlineLevel="0" collapsed="false">
      <c r="A5506" s="0" t="s">
        <v>18581</v>
      </c>
    </row>
    <row r="5507" customFormat="false" ht="16" hidden="false" customHeight="false" outlineLevel="0" collapsed="false">
      <c r="A5507" s="0" t="s">
        <v>18582</v>
      </c>
      <c r="D5507" s="10" t="n">
        <v>23808</v>
      </c>
    </row>
    <row r="5508" customFormat="false" ht="16" hidden="false" customHeight="false" outlineLevel="0" collapsed="false">
      <c r="A5508" s="0" t="s">
        <v>18583</v>
      </c>
    </row>
    <row r="5509" customFormat="false" ht="16" hidden="false" customHeight="false" outlineLevel="0" collapsed="false">
      <c r="A5509" s="0" t="s">
        <v>18584</v>
      </c>
      <c r="B5509" s="10" t="n">
        <v>590165</v>
      </c>
    </row>
    <row r="5510" customFormat="false" ht="16" hidden="false" customHeight="false" outlineLevel="0" collapsed="false">
      <c r="A5510" s="0" t="s">
        <v>18585</v>
      </c>
    </row>
    <row r="5511" customFormat="false" ht="16" hidden="false" customHeight="false" outlineLevel="0" collapsed="false">
      <c r="A5511" s="0" t="s">
        <v>18586</v>
      </c>
      <c r="B5511" s="10" t="n">
        <v>2000000</v>
      </c>
    </row>
    <row r="5512" customFormat="false" ht="16" hidden="false" customHeight="false" outlineLevel="0" collapsed="false">
      <c r="A5512" s="0" t="s">
        <v>18587</v>
      </c>
      <c r="B5512" s="10" t="n">
        <v>20289</v>
      </c>
    </row>
    <row r="5513" customFormat="false" ht="16" hidden="false" customHeight="false" outlineLevel="0" collapsed="false">
      <c r="A5513" s="0" t="s">
        <v>13667</v>
      </c>
      <c r="B5513" s="10" t="n">
        <v>22500000</v>
      </c>
      <c r="C5513" s="10" t="n">
        <v>4190530</v>
      </c>
    </row>
    <row r="5514" customFormat="false" ht="16" hidden="false" customHeight="false" outlineLevel="0" collapsed="false">
      <c r="A5514" s="0" t="s">
        <v>18588</v>
      </c>
      <c r="B5514" s="10" t="n">
        <v>515876</v>
      </c>
    </row>
    <row r="5515" customFormat="false" ht="16" hidden="false" customHeight="false" outlineLevel="0" collapsed="false">
      <c r="A5515" s="0" t="s">
        <v>18589</v>
      </c>
    </row>
    <row r="5516" customFormat="false" ht="16" hidden="false" customHeight="false" outlineLevel="0" collapsed="false">
      <c r="A5516" s="0" t="s">
        <v>18590</v>
      </c>
      <c r="C5516" s="0" t="s">
        <v>16718</v>
      </c>
    </row>
    <row r="5517" customFormat="false" ht="16" hidden="false" customHeight="false" outlineLevel="0" collapsed="false">
      <c r="A5517" s="0" t="s">
        <v>18591</v>
      </c>
      <c r="B5517" s="10" t="n">
        <v>13344</v>
      </c>
    </row>
    <row r="5518" customFormat="false" ht="16" hidden="false" customHeight="false" outlineLevel="0" collapsed="false">
      <c r="A5518" s="0" t="s">
        <v>18592</v>
      </c>
    </row>
    <row r="5519" customFormat="false" ht="16" hidden="false" customHeight="false" outlineLevel="0" collapsed="false">
      <c r="A5519" s="0" t="s">
        <v>18593</v>
      </c>
    </row>
    <row r="5520" customFormat="false" ht="16" hidden="false" customHeight="false" outlineLevel="0" collapsed="false">
      <c r="A5520" s="0" t="s">
        <v>3442</v>
      </c>
      <c r="B5520" s="10" t="n">
        <v>5000000</v>
      </c>
      <c r="C5520" s="10" t="n">
        <v>10429707</v>
      </c>
    </row>
    <row r="5521" customFormat="false" ht="16" hidden="false" customHeight="false" outlineLevel="0" collapsed="false">
      <c r="A5521" s="0" t="s">
        <v>14374</v>
      </c>
      <c r="B5521" s="10" t="n">
        <v>31500000</v>
      </c>
      <c r="C5521" s="10" t="n">
        <v>14268533</v>
      </c>
    </row>
    <row r="5522" customFormat="false" ht="16" hidden="false" customHeight="false" outlineLevel="0" collapsed="false">
      <c r="A5522" s="0" t="s">
        <v>18594</v>
      </c>
      <c r="B5522" s="10" t="n">
        <v>311729</v>
      </c>
    </row>
    <row r="5523" customFormat="false" ht="16" hidden="false" customHeight="false" outlineLevel="0" collapsed="false">
      <c r="A5523" s="0" t="s">
        <v>14062</v>
      </c>
      <c r="B5523" s="10" t="n">
        <v>13500000</v>
      </c>
      <c r="C5523" s="10" t="n">
        <v>186354</v>
      </c>
    </row>
    <row r="5524" customFormat="false" ht="16" hidden="false" customHeight="false" outlineLevel="0" collapsed="false">
      <c r="A5524" s="0" t="s">
        <v>18595</v>
      </c>
    </row>
    <row r="5525" customFormat="false" ht="16" hidden="false" customHeight="false" outlineLevel="0" collapsed="false">
      <c r="A5525" s="0" t="s">
        <v>18596</v>
      </c>
    </row>
    <row r="5526" customFormat="false" ht="16" hidden="false" customHeight="false" outlineLevel="0" collapsed="false">
      <c r="A5526" s="0" t="s">
        <v>18597</v>
      </c>
    </row>
    <row r="5527" customFormat="false" ht="16" hidden="false" customHeight="false" outlineLevel="0" collapsed="false">
      <c r="A5527" s="0" t="s">
        <v>18598</v>
      </c>
      <c r="B5527" s="10" t="n">
        <v>21796</v>
      </c>
    </row>
    <row r="5528" customFormat="false" ht="16" hidden="false" customHeight="false" outlineLevel="0" collapsed="false">
      <c r="A5528" s="0" t="s">
        <v>18599</v>
      </c>
      <c r="B5528" s="10" t="n">
        <v>150000</v>
      </c>
    </row>
    <row r="5529" customFormat="false" ht="16" hidden="false" customHeight="false" outlineLevel="0" collapsed="false">
      <c r="A5529" s="0" t="s">
        <v>18600</v>
      </c>
    </row>
    <row r="5530" customFormat="false" ht="16" hidden="false" customHeight="false" outlineLevel="0" collapsed="false">
      <c r="A5530" s="0" t="s">
        <v>18601</v>
      </c>
      <c r="B5530" s="10" t="n">
        <v>2000000</v>
      </c>
    </row>
    <row r="5531" customFormat="false" ht="16" hidden="false" customHeight="false" outlineLevel="0" collapsed="false">
      <c r="A5531" s="0" t="s">
        <v>18602</v>
      </c>
      <c r="B5531" s="10" t="n">
        <v>3400000</v>
      </c>
    </row>
    <row r="5532" customFormat="false" ht="16" hidden="false" customHeight="false" outlineLevel="0" collapsed="false">
      <c r="A5532" s="0" t="s">
        <v>18603</v>
      </c>
      <c r="B5532" s="10" t="n">
        <v>11000000</v>
      </c>
    </row>
    <row r="5533" customFormat="false" ht="16" hidden="false" customHeight="false" outlineLevel="0" collapsed="false">
      <c r="A5533" s="0" t="s">
        <v>18604</v>
      </c>
    </row>
    <row r="5534" customFormat="false" ht="16" hidden="false" customHeight="false" outlineLevel="0" collapsed="false">
      <c r="A5534" s="0" t="s">
        <v>18605</v>
      </c>
    </row>
    <row r="5535" customFormat="false" ht="16" hidden="false" customHeight="false" outlineLevel="0" collapsed="false">
      <c r="A5535" s="0" t="s">
        <v>18606</v>
      </c>
    </row>
    <row r="5536" customFormat="false" ht="16" hidden="false" customHeight="false" outlineLevel="0" collapsed="false">
      <c r="A5536" s="0" t="s">
        <v>18607</v>
      </c>
      <c r="D5536" s="10" t="n">
        <v>237301</v>
      </c>
    </row>
    <row r="5537" customFormat="false" ht="16" hidden="false" customHeight="false" outlineLevel="0" collapsed="false">
      <c r="A5537" s="0" t="s">
        <v>3765</v>
      </c>
      <c r="B5537" s="10" t="n">
        <v>175000000</v>
      </c>
      <c r="C5537" s="10" t="n">
        <v>364001123</v>
      </c>
      <c r="D5537" s="10" t="n">
        <v>9081782</v>
      </c>
    </row>
    <row r="5538" customFormat="false" ht="16" hidden="false" customHeight="false" outlineLevel="0" collapsed="false">
      <c r="A5538" s="0" t="s">
        <v>18608</v>
      </c>
    </row>
    <row r="5539" customFormat="false" ht="16" hidden="false" customHeight="false" outlineLevel="0" collapsed="false">
      <c r="A5539" s="0" t="s">
        <v>18609</v>
      </c>
      <c r="B5539" s="10" t="n">
        <v>700</v>
      </c>
      <c r="D5539" s="10" t="n">
        <v>8139</v>
      </c>
    </row>
    <row r="5540" customFormat="false" ht="16" hidden="false" customHeight="false" outlineLevel="0" collapsed="false">
      <c r="A5540" s="0" t="s">
        <v>18610</v>
      </c>
    </row>
    <row r="5541" customFormat="false" ht="16" hidden="false" customHeight="false" outlineLevel="0" collapsed="false">
      <c r="A5541" s="0" t="s">
        <v>18611</v>
      </c>
      <c r="B5541" s="10" t="n">
        <v>2700000</v>
      </c>
    </row>
    <row r="5542" customFormat="false" ht="16" hidden="false" customHeight="false" outlineLevel="0" collapsed="false">
      <c r="A5542" s="0" t="s">
        <v>1869</v>
      </c>
      <c r="B5542" s="10" t="n">
        <v>45000000</v>
      </c>
      <c r="C5542" s="10" t="n">
        <v>23462</v>
      </c>
    </row>
    <row r="5543" customFormat="false" ht="16" hidden="false" customHeight="false" outlineLevel="0" collapsed="false">
      <c r="A5543" s="0" t="s">
        <v>18612</v>
      </c>
      <c r="C5543" s="0" t="s">
        <v>17957</v>
      </c>
    </row>
    <row r="5544" customFormat="false" ht="16" hidden="false" customHeight="false" outlineLevel="0" collapsed="false">
      <c r="A5544" s="0" t="s">
        <v>18613</v>
      </c>
      <c r="B5544" s="10" t="n">
        <v>14037</v>
      </c>
    </row>
    <row r="5545" customFormat="false" ht="16" hidden="false" customHeight="false" outlineLevel="0" collapsed="false">
      <c r="A5545" s="0" t="s">
        <v>18614</v>
      </c>
      <c r="D5545" s="10" t="n">
        <v>5702083</v>
      </c>
    </row>
    <row r="5546" customFormat="false" ht="16" hidden="false" customHeight="false" outlineLevel="0" collapsed="false">
      <c r="A5546" s="0" t="s">
        <v>18615</v>
      </c>
    </row>
    <row r="5547" customFormat="false" ht="16" hidden="false" customHeight="false" outlineLevel="0" collapsed="false">
      <c r="A5547" s="0" t="s">
        <v>13724</v>
      </c>
      <c r="B5547" s="10" t="n">
        <v>60000000</v>
      </c>
      <c r="C5547" s="10" t="n">
        <v>7605668</v>
      </c>
    </row>
    <row r="5548" customFormat="false" ht="16" hidden="false" customHeight="false" outlineLevel="0" collapsed="false">
      <c r="A5548" s="0" t="s">
        <v>18616</v>
      </c>
      <c r="B5548" s="10" t="n">
        <v>109972</v>
      </c>
    </row>
    <row r="5549" customFormat="false" ht="16" hidden="false" customHeight="false" outlineLevel="0" collapsed="false">
      <c r="A5549" s="0" t="s">
        <v>18617</v>
      </c>
    </row>
    <row r="5550" customFormat="false" ht="16" hidden="false" customHeight="false" outlineLevel="0" collapsed="false">
      <c r="A5550" s="0" t="s">
        <v>18618</v>
      </c>
    </row>
    <row r="5551" customFormat="false" ht="16" hidden="false" customHeight="false" outlineLevel="0" collapsed="false">
      <c r="A5551" s="0" t="s">
        <v>18619</v>
      </c>
      <c r="B5551" s="10" t="n">
        <v>15073</v>
      </c>
    </row>
    <row r="5552" customFormat="false" ht="16" hidden="false" customHeight="false" outlineLevel="0" collapsed="false">
      <c r="A5552" s="0" t="s">
        <v>18620</v>
      </c>
      <c r="B5552" s="10" t="n">
        <v>5422</v>
      </c>
    </row>
    <row r="5553" customFormat="false" ht="16" hidden="false" customHeight="false" outlineLevel="0" collapsed="false">
      <c r="A5553" s="0" t="s">
        <v>18621</v>
      </c>
    </row>
    <row r="5554" customFormat="false" ht="16" hidden="false" customHeight="false" outlineLevel="0" collapsed="false">
      <c r="A5554" s="0" t="s">
        <v>18622</v>
      </c>
    </row>
    <row r="5555" customFormat="false" ht="16" hidden="false" customHeight="false" outlineLevel="0" collapsed="false">
      <c r="A5555" s="0" t="s">
        <v>18623</v>
      </c>
    </row>
    <row r="5556" customFormat="false" ht="16" hidden="false" customHeight="false" outlineLevel="0" collapsed="false">
      <c r="A5556" s="0" t="s">
        <v>18624</v>
      </c>
      <c r="B5556" s="10" t="n">
        <v>10078</v>
      </c>
    </row>
    <row r="5557" customFormat="false" ht="16" hidden="false" customHeight="false" outlineLevel="0" collapsed="false">
      <c r="A5557" s="0" t="s">
        <v>18625</v>
      </c>
    </row>
    <row r="5558" customFormat="false" ht="16" hidden="false" customHeight="false" outlineLevel="0" collapsed="false">
      <c r="A5558" s="0" t="s">
        <v>18626</v>
      </c>
      <c r="B5558" s="10" t="n">
        <v>100000</v>
      </c>
      <c r="D5558" s="10" t="n">
        <v>295983305</v>
      </c>
    </row>
    <row r="5559" customFormat="false" ht="16" hidden="false" customHeight="false" outlineLevel="0" collapsed="false">
      <c r="A5559" s="0" t="s">
        <v>8859</v>
      </c>
      <c r="B5559" s="10" t="n">
        <v>75000000</v>
      </c>
      <c r="C5559" s="10" t="n">
        <v>34343574</v>
      </c>
    </row>
    <row r="5560" customFormat="false" ht="16" hidden="false" customHeight="false" outlineLevel="0" collapsed="false">
      <c r="A5560" s="0" t="s">
        <v>18627</v>
      </c>
      <c r="B5560" s="10" t="n">
        <v>4706</v>
      </c>
    </row>
    <row r="5561" customFormat="false" ht="16" hidden="false" customHeight="false" outlineLevel="0" collapsed="false">
      <c r="A5561" s="0" t="s">
        <v>18628</v>
      </c>
    </row>
    <row r="5562" customFormat="false" ht="16" hidden="false" customHeight="false" outlineLevel="0" collapsed="false">
      <c r="A5562" s="0" t="s">
        <v>18629</v>
      </c>
      <c r="B5562" s="10" t="n">
        <v>987830</v>
      </c>
    </row>
    <row r="5563" customFormat="false" ht="16" hidden="false" customHeight="false" outlineLevel="0" collapsed="false">
      <c r="A5563" s="0" t="s">
        <v>18630</v>
      </c>
      <c r="B5563" s="10" t="n">
        <v>3446820</v>
      </c>
    </row>
    <row r="5564" customFormat="false" ht="16" hidden="false" customHeight="false" outlineLevel="0" collapsed="false">
      <c r="A5564" s="0" t="s">
        <v>13098</v>
      </c>
      <c r="B5564" s="10" t="n">
        <v>15000000</v>
      </c>
      <c r="C5564" s="10" t="n">
        <v>102003019</v>
      </c>
    </row>
    <row r="5565" customFormat="false" ht="16" hidden="false" customHeight="false" outlineLevel="0" collapsed="false">
      <c r="A5565" s="0" t="s">
        <v>18631</v>
      </c>
    </row>
    <row r="5566" customFormat="false" ht="16" hidden="false" customHeight="false" outlineLevel="0" collapsed="false">
      <c r="A5566" s="0" t="s">
        <v>18632</v>
      </c>
    </row>
    <row r="5567" customFormat="false" ht="16" hidden="false" customHeight="false" outlineLevel="0" collapsed="false">
      <c r="A5567" s="0" t="s">
        <v>18633</v>
      </c>
    </row>
    <row r="5568" customFormat="false" ht="16" hidden="false" customHeight="false" outlineLevel="0" collapsed="false">
      <c r="A5568" s="0" t="s">
        <v>18634</v>
      </c>
      <c r="B5568" s="10" t="n">
        <v>2642899</v>
      </c>
    </row>
    <row r="5569" customFormat="false" ht="16" hidden="false" customHeight="false" outlineLevel="0" collapsed="false">
      <c r="A5569" s="0" t="s">
        <v>14425</v>
      </c>
      <c r="B5569" s="10" t="n">
        <v>40000000</v>
      </c>
      <c r="C5569" s="10" t="n">
        <v>102470008</v>
      </c>
    </row>
    <row r="5570" customFormat="false" ht="16" hidden="false" customHeight="false" outlineLevel="0" collapsed="false">
      <c r="A5570" s="0" t="s">
        <v>18635</v>
      </c>
      <c r="B5570" s="10" t="n">
        <v>34043</v>
      </c>
    </row>
    <row r="5571" customFormat="false" ht="16" hidden="false" customHeight="false" outlineLevel="0" collapsed="false">
      <c r="A5571" s="0" t="s">
        <v>18636</v>
      </c>
    </row>
    <row r="5572" customFormat="false" ht="16" hidden="false" customHeight="false" outlineLevel="0" collapsed="false">
      <c r="A5572" s="0" t="s">
        <v>18637</v>
      </c>
    </row>
    <row r="5573" customFormat="false" ht="16" hidden="false" customHeight="false" outlineLevel="0" collapsed="false">
      <c r="A5573" s="0" t="s">
        <v>3788</v>
      </c>
      <c r="B5573" s="10" t="n">
        <v>3000000</v>
      </c>
      <c r="C5573" s="10" t="n">
        <v>14013564</v>
      </c>
    </row>
    <row r="5574" customFormat="false" ht="16" hidden="false" customHeight="false" outlineLevel="0" collapsed="false">
      <c r="A5574" s="0" t="s">
        <v>18638</v>
      </c>
    </row>
    <row r="5575" customFormat="false" ht="16" hidden="false" customHeight="false" outlineLevel="0" collapsed="false">
      <c r="A5575" s="0" t="s">
        <v>18639</v>
      </c>
    </row>
    <row r="5576" customFormat="false" ht="16" hidden="false" customHeight="false" outlineLevel="0" collapsed="false">
      <c r="A5576" s="0" t="s">
        <v>14356</v>
      </c>
      <c r="B5576" s="10" t="n">
        <v>2000000</v>
      </c>
      <c r="C5576" s="10" t="n">
        <v>9244565</v>
      </c>
    </row>
    <row r="5577" customFormat="false" ht="16" hidden="false" customHeight="false" outlineLevel="0" collapsed="false">
      <c r="A5577" s="0" t="s">
        <v>18640</v>
      </c>
      <c r="B5577" s="10" t="n">
        <v>100000</v>
      </c>
    </row>
    <row r="5578" customFormat="false" ht="16" hidden="false" customHeight="false" outlineLevel="0" collapsed="false">
      <c r="A5578" s="0" t="s">
        <v>18641</v>
      </c>
      <c r="B5578" s="10" t="n">
        <v>80000</v>
      </c>
    </row>
    <row r="5579" customFormat="false" ht="16" hidden="false" customHeight="false" outlineLevel="0" collapsed="false">
      <c r="A5579" s="0" t="s">
        <v>18642</v>
      </c>
    </row>
    <row r="5580" customFormat="false" ht="16" hidden="false" customHeight="false" outlineLevel="0" collapsed="false">
      <c r="A5580" s="0" t="s">
        <v>18643</v>
      </c>
    </row>
    <row r="5581" customFormat="false" ht="16" hidden="false" customHeight="false" outlineLevel="0" collapsed="false">
      <c r="A5581" s="0" t="s">
        <v>18644</v>
      </c>
      <c r="B5581" s="10" t="n">
        <v>212701</v>
      </c>
    </row>
    <row r="5582" customFormat="false" ht="16" hidden="false" customHeight="false" outlineLevel="0" collapsed="false">
      <c r="A5582" s="0" t="s">
        <v>18645</v>
      </c>
    </row>
    <row r="5583" customFormat="false" ht="16" hidden="false" customHeight="false" outlineLevel="0" collapsed="false">
      <c r="A5583" s="0" t="s">
        <v>8418</v>
      </c>
      <c r="B5583" s="10" t="n">
        <v>35000000</v>
      </c>
      <c r="C5583" s="10" t="n">
        <v>109767581</v>
      </c>
    </row>
    <row r="5584" customFormat="false" ht="16" hidden="false" customHeight="false" outlineLevel="0" collapsed="false">
      <c r="A5584" s="0" t="s">
        <v>8368</v>
      </c>
      <c r="B5584" s="10" t="n">
        <v>14000000</v>
      </c>
      <c r="C5584" s="10" t="n">
        <v>4693356</v>
      </c>
    </row>
    <row r="5585" customFormat="false" ht="16" hidden="false" customHeight="false" outlineLevel="0" collapsed="false">
      <c r="A5585" s="0" t="s">
        <v>18646</v>
      </c>
    </row>
    <row r="5586" customFormat="false" ht="16" hidden="false" customHeight="false" outlineLevel="0" collapsed="false">
      <c r="A5586" s="0" t="s">
        <v>13891</v>
      </c>
      <c r="B5586" s="10" t="n">
        <v>65000000</v>
      </c>
      <c r="C5586" s="10" t="n">
        <v>110825712</v>
      </c>
    </row>
    <row r="5587" customFormat="false" ht="16" hidden="false" customHeight="false" outlineLevel="0" collapsed="false">
      <c r="A5587" s="0" t="s">
        <v>18647</v>
      </c>
      <c r="B5587" s="10" t="n">
        <v>11738</v>
      </c>
    </row>
    <row r="5588" customFormat="false" ht="16" hidden="false" customHeight="false" outlineLevel="0" collapsed="false">
      <c r="A5588" s="0" t="s">
        <v>18648</v>
      </c>
      <c r="B5588" s="10" t="n">
        <v>5387</v>
      </c>
    </row>
    <row r="5589" customFormat="false" ht="16" hidden="false" customHeight="false" outlineLevel="0" collapsed="false">
      <c r="A5589" s="0" t="s">
        <v>18649</v>
      </c>
      <c r="B5589" s="10" t="n">
        <v>38265</v>
      </c>
    </row>
    <row r="5590" customFormat="false" ht="16" hidden="false" customHeight="false" outlineLevel="0" collapsed="false">
      <c r="A5590" s="0" t="s">
        <v>18650</v>
      </c>
      <c r="B5590" s="10" t="n">
        <v>10000000</v>
      </c>
    </row>
    <row r="5591" customFormat="false" ht="16" hidden="false" customHeight="false" outlineLevel="0" collapsed="false">
      <c r="A5591" s="0" t="s">
        <v>18651</v>
      </c>
    </row>
    <row r="5592" customFormat="false" ht="16" hidden="false" customHeight="false" outlineLevel="0" collapsed="false">
      <c r="A5592" s="0" t="s">
        <v>18652</v>
      </c>
    </row>
    <row r="5593" customFormat="false" ht="16" hidden="false" customHeight="false" outlineLevel="0" collapsed="false">
      <c r="A5593" s="0" t="s">
        <v>18653</v>
      </c>
    </row>
    <row r="5594" customFormat="false" ht="16" hidden="false" customHeight="false" outlineLevel="0" collapsed="false">
      <c r="A5594" s="0" t="s">
        <v>18654</v>
      </c>
      <c r="B5594" s="10" t="n">
        <v>1168902</v>
      </c>
    </row>
    <row r="5595" customFormat="false" ht="16" hidden="false" customHeight="false" outlineLevel="0" collapsed="false">
      <c r="A5595" s="0" t="s">
        <v>18655</v>
      </c>
      <c r="B5595" s="10" t="n">
        <v>1662566</v>
      </c>
    </row>
    <row r="5596" customFormat="false" ht="16" hidden="false" customHeight="false" outlineLevel="0" collapsed="false">
      <c r="A5596" s="0" t="s">
        <v>18656</v>
      </c>
    </row>
    <row r="5597" customFormat="false" ht="16" hidden="false" customHeight="false" outlineLevel="0" collapsed="false">
      <c r="A5597" s="0" t="s">
        <v>18657</v>
      </c>
    </row>
    <row r="5598" customFormat="false" ht="16" hidden="false" customHeight="false" outlineLevel="0" collapsed="false">
      <c r="A5598" s="0" t="s">
        <v>18658</v>
      </c>
    </row>
    <row r="5599" customFormat="false" ht="16" hidden="false" customHeight="false" outlineLevel="0" collapsed="false">
      <c r="A5599" s="0" t="s">
        <v>18659</v>
      </c>
      <c r="B5599" s="10" t="n">
        <v>22345</v>
      </c>
    </row>
    <row r="5600" customFormat="false" ht="16" hidden="false" customHeight="false" outlineLevel="0" collapsed="false">
      <c r="A5600" s="0" t="s">
        <v>18660</v>
      </c>
    </row>
    <row r="5601" customFormat="false" ht="16" hidden="false" customHeight="false" outlineLevel="0" collapsed="false">
      <c r="A5601" s="0" t="s">
        <v>18661</v>
      </c>
      <c r="B5601" s="10" t="n">
        <v>5069</v>
      </c>
    </row>
    <row r="5602" customFormat="false" ht="16" hidden="false" customHeight="false" outlineLevel="0" collapsed="false">
      <c r="A5602" s="0" t="s">
        <v>18662</v>
      </c>
    </row>
    <row r="5603" customFormat="false" ht="16" hidden="false" customHeight="false" outlineLevel="0" collapsed="false">
      <c r="A5603" s="0" t="s">
        <v>18663</v>
      </c>
    </row>
    <row r="5604" customFormat="false" ht="16" hidden="false" customHeight="false" outlineLevel="0" collapsed="false">
      <c r="A5604" s="0" t="s">
        <v>18664</v>
      </c>
    </row>
    <row r="5605" customFormat="false" ht="16" hidden="false" customHeight="false" outlineLevel="0" collapsed="false">
      <c r="A5605" s="0" t="s">
        <v>18665</v>
      </c>
    </row>
    <row r="5606" customFormat="false" ht="16" hidden="false" customHeight="false" outlineLevel="0" collapsed="false">
      <c r="A5606" s="0" t="s">
        <v>18666</v>
      </c>
    </row>
    <row r="5607" customFormat="false" ht="16" hidden="false" customHeight="false" outlineLevel="0" collapsed="false">
      <c r="A5607" s="0" t="s">
        <v>18667</v>
      </c>
    </row>
    <row r="5608" customFormat="false" ht="16" hidden="false" customHeight="false" outlineLevel="0" collapsed="false">
      <c r="A5608" s="0" t="s">
        <v>3911</v>
      </c>
      <c r="B5608" s="10" t="n">
        <v>125000000</v>
      </c>
      <c r="C5608" s="10" t="n">
        <v>33370166</v>
      </c>
    </row>
    <row r="5609" customFormat="false" ht="16" hidden="false" customHeight="false" outlineLevel="0" collapsed="false">
      <c r="A5609" s="0" t="s">
        <v>18668</v>
      </c>
      <c r="B5609" s="10" t="n">
        <v>1750000</v>
      </c>
    </row>
    <row r="5610" customFormat="false" ht="16" hidden="false" customHeight="false" outlineLevel="0" collapsed="false">
      <c r="A5610" s="0" t="s">
        <v>13561</v>
      </c>
      <c r="B5610" s="10" t="n">
        <v>3000000</v>
      </c>
      <c r="C5610" s="10" t="n">
        <v>1821983</v>
      </c>
    </row>
    <row r="5611" customFormat="false" ht="16" hidden="false" customHeight="false" outlineLevel="0" collapsed="false">
      <c r="A5611" s="0" t="s">
        <v>18669</v>
      </c>
    </row>
    <row r="5612" customFormat="false" ht="16" hidden="false" customHeight="false" outlineLevel="0" collapsed="false">
      <c r="A5612" s="0" t="s">
        <v>18670</v>
      </c>
      <c r="D5612" s="10" t="n">
        <v>3595841</v>
      </c>
    </row>
    <row r="5613" customFormat="false" ht="16" hidden="false" customHeight="false" outlineLevel="0" collapsed="false">
      <c r="A5613" s="0" t="s">
        <v>18671</v>
      </c>
    </row>
    <row r="5614" customFormat="false" ht="16" hidden="false" customHeight="false" outlineLevel="0" collapsed="false">
      <c r="A5614" s="0" t="s">
        <v>18672</v>
      </c>
    </row>
    <row r="5615" customFormat="false" ht="16" hidden="false" customHeight="false" outlineLevel="0" collapsed="false">
      <c r="A5615" s="0" t="s">
        <v>8489</v>
      </c>
      <c r="B5615" s="10" t="n">
        <v>3500000</v>
      </c>
      <c r="C5615" s="10" t="n">
        <v>123777</v>
      </c>
    </row>
    <row r="5616" customFormat="false" ht="16" hidden="false" customHeight="false" outlineLevel="0" collapsed="false">
      <c r="A5616" s="0" t="s">
        <v>18673</v>
      </c>
    </row>
    <row r="5617" customFormat="false" ht="16" hidden="false" customHeight="false" outlineLevel="0" collapsed="false">
      <c r="A5617" s="0" t="s">
        <v>18674</v>
      </c>
    </row>
    <row r="5618" customFormat="false" ht="16" hidden="false" customHeight="false" outlineLevel="0" collapsed="false">
      <c r="A5618" s="0" t="s">
        <v>18675</v>
      </c>
      <c r="B5618" s="10" t="n">
        <v>27623</v>
      </c>
    </row>
    <row r="5619" customFormat="false" ht="16" hidden="false" customHeight="false" outlineLevel="0" collapsed="false">
      <c r="A5619" s="0" t="s">
        <v>18676</v>
      </c>
      <c r="B5619" s="10" t="n">
        <v>1420000</v>
      </c>
    </row>
    <row r="5620" customFormat="false" ht="16" hidden="false" customHeight="false" outlineLevel="0" collapsed="false">
      <c r="A5620" s="0" t="s">
        <v>18677</v>
      </c>
    </row>
    <row r="5621" customFormat="false" ht="16" hidden="false" customHeight="false" outlineLevel="0" collapsed="false">
      <c r="A5621" s="0" t="s">
        <v>18678</v>
      </c>
    </row>
    <row r="5622" customFormat="false" ht="16" hidden="false" customHeight="false" outlineLevel="0" collapsed="false">
      <c r="A5622" s="0" t="s">
        <v>18679</v>
      </c>
      <c r="B5622" s="10" t="n">
        <v>82837</v>
      </c>
    </row>
    <row r="5623" customFormat="false" ht="16" hidden="false" customHeight="false" outlineLevel="0" collapsed="false">
      <c r="A5623" s="0" t="s">
        <v>18680</v>
      </c>
    </row>
    <row r="5624" customFormat="false" ht="16" hidden="false" customHeight="false" outlineLevel="0" collapsed="false">
      <c r="A5624" s="0" t="s">
        <v>18681</v>
      </c>
      <c r="C5624" s="0" t="s">
        <v>16886</v>
      </c>
    </row>
    <row r="5625" customFormat="false" ht="16" hidden="false" customHeight="false" outlineLevel="0" collapsed="false">
      <c r="A5625" s="0" t="s">
        <v>18682</v>
      </c>
      <c r="C5625" s="0" t="s">
        <v>18683</v>
      </c>
    </row>
    <row r="5626" customFormat="false" ht="16" hidden="false" customHeight="false" outlineLevel="0" collapsed="false">
      <c r="A5626" s="0" t="s">
        <v>18684</v>
      </c>
    </row>
    <row r="5627" customFormat="false" ht="16" hidden="false" customHeight="false" outlineLevel="0" collapsed="false">
      <c r="A5627" s="0" t="s">
        <v>1081</v>
      </c>
      <c r="B5627" s="10" t="n">
        <v>1500000</v>
      </c>
      <c r="C5627" s="10" t="n">
        <v>105943</v>
      </c>
    </row>
    <row r="5628" customFormat="false" ht="16" hidden="false" customHeight="false" outlineLevel="0" collapsed="false">
      <c r="A5628" s="0" t="s">
        <v>8644</v>
      </c>
      <c r="B5628" s="10" t="n">
        <v>90000000</v>
      </c>
      <c r="C5628" s="10" t="n">
        <v>65075540</v>
      </c>
    </row>
    <row r="5629" customFormat="false" ht="16" hidden="false" customHeight="false" outlineLevel="0" collapsed="false">
      <c r="A5629" s="0" t="s">
        <v>18685</v>
      </c>
      <c r="B5629" s="10" t="n">
        <v>560341</v>
      </c>
    </row>
    <row r="5630" customFormat="false" ht="16" hidden="false" customHeight="false" outlineLevel="0" collapsed="false">
      <c r="A5630" s="0" t="s">
        <v>18686</v>
      </c>
    </row>
    <row r="5631" customFormat="false" ht="16" hidden="false" customHeight="false" outlineLevel="0" collapsed="false">
      <c r="A5631" s="0" t="s">
        <v>18687</v>
      </c>
    </row>
    <row r="5632" customFormat="false" ht="16" hidden="false" customHeight="false" outlineLevel="0" collapsed="false">
      <c r="A5632" s="0" t="s">
        <v>18688</v>
      </c>
      <c r="B5632" s="10" t="n">
        <v>3500000</v>
      </c>
    </row>
    <row r="5633" customFormat="false" ht="16" hidden="false" customHeight="false" outlineLevel="0" collapsed="false">
      <c r="A5633" s="0" t="s">
        <v>18689</v>
      </c>
    </row>
    <row r="5634" customFormat="false" ht="16" hidden="false" customHeight="false" outlineLevel="0" collapsed="false">
      <c r="A5634" s="0" t="s">
        <v>18690</v>
      </c>
    </row>
    <row r="5635" customFormat="false" ht="16" hidden="false" customHeight="false" outlineLevel="0" collapsed="false">
      <c r="A5635" s="0" t="s">
        <v>18691</v>
      </c>
      <c r="B5635" s="10" t="n">
        <v>17378</v>
      </c>
    </row>
    <row r="5636" customFormat="false" ht="16" hidden="false" customHeight="false" outlineLevel="0" collapsed="false">
      <c r="A5636" s="0" t="s">
        <v>18692</v>
      </c>
    </row>
    <row r="5637" customFormat="false" ht="16" hidden="false" customHeight="false" outlineLevel="0" collapsed="false">
      <c r="A5637" s="0" t="s">
        <v>18693</v>
      </c>
    </row>
    <row r="5638" customFormat="false" ht="16" hidden="false" customHeight="false" outlineLevel="0" collapsed="false">
      <c r="A5638" s="0" t="s">
        <v>18694</v>
      </c>
    </row>
    <row r="5639" customFormat="false" ht="16" hidden="false" customHeight="false" outlineLevel="0" collapsed="false">
      <c r="A5639" s="0" t="s">
        <v>18695</v>
      </c>
      <c r="D5639" s="10" t="n">
        <v>18686</v>
      </c>
    </row>
    <row r="5640" customFormat="false" ht="16" hidden="false" customHeight="false" outlineLevel="0" collapsed="false">
      <c r="A5640" s="0" t="s">
        <v>18696</v>
      </c>
      <c r="B5640" s="10" t="n">
        <v>4233</v>
      </c>
    </row>
    <row r="5641" customFormat="false" ht="16" hidden="false" customHeight="false" outlineLevel="0" collapsed="false">
      <c r="A5641" s="0" t="s">
        <v>18697</v>
      </c>
    </row>
    <row r="5642" customFormat="false" ht="16" hidden="false" customHeight="false" outlineLevel="0" collapsed="false">
      <c r="A5642" s="0" t="s">
        <v>8029</v>
      </c>
      <c r="B5642" s="10" t="n">
        <v>7000000</v>
      </c>
      <c r="C5642" s="10" t="n">
        <v>14618727</v>
      </c>
    </row>
    <row r="5643" customFormat="false" ht="16" hidden="false" customHeight="false" outlineLevel="0" collapsed="false">
      <c r="A5643" s="0" t="s">
        <v>18698</v>
      </c>
      <c r="B5643" s="10" t="n">
        <v>377420</v>
      </c>
    </row>
    <row r="5644" customFormat="false" ht="16" hidden="false" customHeight="false" outlineLevel="0" collapsed="false">
      <c r="A5644" s="0" t="s">
        <v>18699</v>
      </c>
      <c r="D5644" s="10" t="n">
        <v>857522</v>
      </c>
    </row>
    <row r="5645" customFormat="false" ht="16" hidden="false" customHeight="false" outlineLevel="0" collapsed="false">
      <c r="A5645" s="0" t="s">
        <v>18700</v>
      </c>
      <c r="C5645" s="0" t="s">
        <v>18701</v>
      </c>
    </row>
    <row r="5646" customFormat="false" ht="16" hidden="false" customHeight="false" outlineLevel="0" collapsed="false">
      <c r="A5646" s="0" t="s">
        <v>18702</v>
      </c>
      <c r="B5646" s="10" t="n">
        <v>3000000</v>
      </c>
    </row>
    <row r="5647" customFormat="false" ht="16" hidden="false" customHeight="false" outlineLevel="0" collapsed="false">
      <c r="A5647" s="0" t="s">
        <v>18703</v>
      </c>
    </row>
    <row r="5648" customFormat="false" ht="16" hidden="false" customHeight="false" outlineLevel="0" collapsed="false">
      <c r="A5648" s="0" t="s">
        <v>18704</v>
      </c>
      <c r="B5648" s="10" t="n">
        <v>900</v>
      </c>
    </row>
    <row r="5649" customFormat="false" ht="16" hidden="false" customHeight="false" outlineLevel="0" collapsed="false">
      <c r="A5649" s="0" t="s">
        <v>18705</v>
      </c>
      <c r="B5649" s="10" t="n">
        <v>5300</v>
      </c>
    </row>
    <row r="5650" customFormat="false" ht="16" hidden="false" customHeight="false" outlineLevel="0" collapsed="false">
      <c r="A5650" s="0" t="s">
        <v>18706</v>
      </c>
      <c r="D5650" s="10" t="n">
        <v>85433</v>
      </c>
    </row>
    <row r="5651" customFormat="false" ht="16" hidden="false" customHeight="false" outlineLevel="0" collapsed="false">
      <c r="A5651" s="0" t="s">
        <v>18707</v>
      </c>
      <c r="B5651" s="10" t="n">
        <v>25000</v>
      </c>
    </row>
    <row r="5652" customFormat="false" ht="16" hidden="false" customHeight="false" outlineLevel="0" collapsed="false">
      <c r="A5652" s="0" t="s">
        <v>1240</v>
      </c>
      <c r="B5652" s="10" t="n">
        <v>2500000</v>
      </c>
      <c r="C5652" s="10" t="n">
        <v>201638</v>
      </c>
    </row>
    <row r="5653" customFormat="false" ht="16" hidden="false" customHeight="false" outlineLevel="0" collapsed="false">
      <c r="A5653" s="0" t="s">
        <v>18708</v>
      </c>
    </row>
    <row r="5654" customFormat="false" ht="16" hidden="false" customHeight="false" outlineLevel="0" collapsed="false">
      <c r="A5654" s="0" t="s">
        <v>18709</v>
      </c>
    </row>
    <row r="5655" customFormat="false" ht="16" hidden="false" customHeight="false" outlineLevel="0" collapsed="false">
      <c r="A5655" s="0" t="s">
        <v>18710</v>
      </c>
    </row>
    <row r="5656" customFormat="false" ht="16" hidden="false" customHeight="false" outlineLevel="0" collapsed="false">
      <c r="A5656" s="0" t="s">
        <v>18711</v>
      </c>
      <c r="B5656" s="10" t="n">
        <v>15000000</v>
      </c>
    </row>
    <row r="5657" customFormat="false" ht="16" hidden="false" customHeight="false" outlineLevel="0" collapsed="false">
      <c r="A5657" s="0" t="s">
        <v>18712</v>
      </c>
    </row>
    <row r="5658" customFormat="false" ht="16" hidden="false" customHeight="false" outlineLevel="0" collapsed="false">
      <c r="A5658" s="0" t="s">
        <v>18713</v>
      </c>
    </row>
    <row r="5659" customFormat="false" ht="16" hidden="false" customHeight="false" outlineLevel="0" collapsed="false">
      <c r="A5659" s="0" t="s">
        <v>18714</v>
      </c>
    </row>
    <row r="5660" customFormat="false" ht="16" hidden="false" customHeight="false" outlineLevel="0" collapsed="false">
      <c r="A5660" s="0" t="s">
        <v>18715</v>
      </c>
      <c r="B5660" s="10" t="n">
        <v>31849</v>
      </c>
    </row>
    <row r="5661" customFormat="false" ht="16" hidden="false" customHeight="false" outlineLevel="0" collapsed="false">
      <c r="A5661" s="0" t="s">
        <v>18716</v>
      </c>
      <c r="B5661" s="10" t="n">
        <v>1500000</v>
      </c>
    </row>
    <row r="5662" customFormat="false" ht="16" hidden="false" customHeight="false" outlineLevel="0" collapsed="false">
      <c r="A5662" s="0" t="s">
        <v>18717</v>
      </c>
      <c r="C5662" s="0" t="s">
        <v>18718</v>
      </c>
    </row>
    <row r="5663" customFormat="false" ht="16" hidden="false" customHeight="false" outlineLevel="0" collapsed="false">
      <c r="A5663" s="0" t="s">
        <v>18719</v>
      </c>
      <c r="B5663" s="10" t="n">
        <v>63051</v>
      </c>
      <c r="D5663" s="10" t="n">
        <v>56474</v>
      </c>
    </row>
    <row r="5664" customFormat="false" ht="16" hidden="false" customHeight="false" outlineLevel="0" collapsed="false">
      <c r="A5664" s="0" t="s">
        <v>18720</v>
      </c>
      <c r="B5664" s="10" t="n">
        <v>3623</v>
      </c>
    </row>
    <row r="5665" customFormat="false" ht="16" hidden="false" customHeight="false" outlineLevel="0" collapsed="false">
      <c r="A5665" s="0" t="s">
        <v>18721</v>
      </c>
    </row>
    <row r="5666" customFormat="false" ht="16" hidden="false" customHeight="false" outlineLevel="0" collapsed="false">
      <c r="A5666" s="0" t="s">
        <v>991</v>
      </c>
      <c r="B5666" s="10" t="n">
        <v>120000000</v>
      </c>
      <c r="C5666" s="10" t="n">
        <v>515393</v>
      </c>
    </row>
    <row r="5667" customFormat="false" ht="16" hidden="false" customHeight="false" outlineLevel="0" collapsed="false">
      <c r="A5667" s="0" t="s">
        <v>18722</v>
      </c>
    </row>
    <row r="5668" customFormat="false" ht="16" hidden="false" customHeight="false" outlineLevel="0" collapsed="false">
      <c r="A5668" s="0" t="s">
        <v>18723</v>
      </c>
      <c r="B5668" s="10" t="n">
        <v>76543</v>
      </c>
    </row>
    <row r="5669" customFormat="false" ht="16" hidden="false" customHeight="false" outlineLevel="0" collapsed="false">
      <c r="A5669" s="0" t="s">
        <v>18724</v>
      </c>
      <c r="B5669" s="10" t="n">
        <v>1000000</v>
      </c>
    </row>
    <row r="5670" customFormat="false" ht="16" hidden="false" customHeight="false" outlineLevel="0" collapsed="false">
      <c r="A5670" s="0" t="s">
        <v>18725</v>
      </c>
    </row>
    <row r="5671" customFormat="false" ht="16" hidden="false" customHeight="false" outlineLevel="0" collapsed="false">
      <c r="A5671" s="0" t="s">
        <v>18726</v>
      </c>
    </row>
    <row r="5672" customFormat="false" ht="16" hidden="false" customHeight="false" outlineLevel="0" collapsed="false">
      <c r="A5672" s="0" t="s">
        <v>18727</v>
      </c>
      <c r="B5672" s="10" t="n">
        <v>4000000</v>
      </c>
    </row>
    <row r="5673" customFormat="false" ht="16" hidden="false" customHeight="false" outlineLevel="0" collapsed="false">
      <c r="A5673" s="0" t="s">
        <v>933</v>
      </c>
      <c r="B5673" s="10" t="n">
        <v>34000000</v>
      </c>
      <c r="C5673" s="10" t="n">
        <v>4091</v>
      </c>
    </row>
    <row r="5674" customFormat="false" ht="16" hidden="false" customHeight="false" outlineLevel="0" collapsed="false">
      <c r="A5674" s="0" t="s">
        <v>18728</v>
      </c>
      <c r="B5674" s="10" t="n">
        <v>139511</v>
      </c>
    </row>
    <row r="5675" customFormat="false" ht="16" hidden="false" customHeight="false" outlineLevel="0" collapsed="false">
      <c r="A5675" s="0" t="s">
        <v>13947</v>
      </c>
      <c r="B5675" s="10" t="n">
        <v>35000000</v>
      </c>
      <c r="C5675" s="10" t="n">
        <v>110212700</v>
      </c>
    </row>
    <row r="5676" customFormat="false" ht="16" hidden="false" customHeight="false" outlineLevel="0" collapsed="false">
      <c r="A5676" s="0" t="s">
        <v>18729</v>
      </c>
    </row>
    <row r="5677" customFormat="false" ht="16" hidden="false" customHeight="false" outlineLevel="0" collapsed="false">
      <c r="A5677" s="0" t="s">
        <v>18730</v>
      </c>
    </row>
    <row r="5678" customFormat="false" ht="16" hidden="false" customHeight="false" outlineLevel="0" collapsed="false">
      <c r="A5678" s="0" t="s">
        <v>18731</v>
      </c>
      <c r="D5678" s="10" t="n">
        <v>303012</v>
      </c>
    </row>
    <row r="5679" customFormat="false" ht="16" hidden="false" customHeight="false" outlineLevel="0" collapsed="false">
      <c r="A5679" s="0" t="s">
        <v>18732</v>
      </c>
    </row>
    <row r="5680" customFormat="false" ht="16" hidden="false" customHeight="false" outlineLevel="0" collapsed="false">
      <c r="A5680" s="0" t="s">
        <v>18733</v>
      </c>
    </row>
    <row r="5681" customFormat="false" ht="16" hidden="false" customHeight="false" outlineLevel="0" collapsed="false">
      <c r="A5681" s="0" t="s">
        <v>18734</v>
      </c>
      <c r="B5681" s="10" t="n">
        <v>1388365</v>
      </c>
    </row>
    <row r="5682" customFormat="false" ht="16" hidden="false" customHeight="false" outlineLevel="0" collapsed="false">
      <c r="A5682" s="0" t="s">
        <v>18735</v>
      </c>
    </row>
    <row r="5683" customFormat="false" ht="16" hidden="false" customHeight="false" outlineLevel="0" collapsed="false">
      <c r="A5683" s="0" t="s">
        <v>18736</v>
      </c>
      <c r="B5683" s="10" t="n">
        <v>3000000</v>
      </c>
    </row>
    <row r="5684" customFormat="false" ht="16" hidden="false" customHeight="false" outlineLevel="0" collapsed="false">
      <c r="A5684" s="0" t="s">
        <v>18737</v>
      </c>
      <c r="B5684" s="10" t="n">
        <v>332843</v>
      </c>
    </row>
    <row r="5685" customFormat="false" ht="16" hidden="false" customHeight="false" outlineLevel="0" collapsed="false">
      <c r="A5685" s="0" t="s">
        <v>14115</v>
      </c>
      <c r="B5685" s="10" t="n">
        <v>15000000</v>
      </c>
      <c r="C5685" s="10" t="n">
        <v>2982281</v>
      </c>
    </row>
    <row r="5686" customFormat="false" ht="16" hidden="false" customHeight="false" outlineLevel="0" collapsed="false">
      <c r="A5686" s="0" t="s">
        <v>3402</v>
      </c>
      <c r="B5686" s="10" t="n">
        <v>5000000</v>
      </c>
      <c r="C5686" s="10" t="n">
        <v>884857</v>
      </c>
    </row>
    <row r="5687" customFormat="false" ht="16" hidden="false" customHeight="false" outlineLevel="0" collapsed="false">
      <c r="A5687" s="0" t="s">
        <v>18738</v>
      </c>
      <c r="B5687" s="10" t="n">
        <v>814775</v>
      </c>
    </row>
    <row r="5688" customFormat="false" ht="16" hidden="false" customHeight="false" outlineLevel="0" collapsed="false">
      <c r="A5688" s="0" t="s">
        <v>18739</v>
      </c>
    </row>
    <row r="5689" customFormat="false" ht="16" hidden="false" customHeight="false" outlineLevel="0" collapsed="false">
      <c r="A5689" s="0" t="s">
        <v>3644</v>
      </c>
      <c r="B5689" s="10" t="n">
        <v>10000000</v>
      </c>
      <c r="C5689" s="10" t="n">
        <v>17737646</v>
      </c>
    </row>
    <row r="5690" customFormat="false" ht="16" hidden="false" customHeight="false" outlineLevel="0" collapsed="false">
      <c r="A5690" s="0" t="s">
        <v>18740</v>
      </c>
    </row>
    <row r="5691" customFormat="false" ht="16" hidden="false" customHeight="false" outlineLevel="0" collapsed="false">
      <c r="A5691" s="0" t="s">
        <v>18741</v>
      </c>
    </row>
    <row r="5692" customFormat="false" ht="16" hidden="false" customHeight="false" outlineLevel="0" collapsed="false">
      <c r="A5692" s="0" t="s">
        <v>18742</v>
      </c>
      <c r="D5692" s="10" t="n">
        <v>16909</v>
      </c>
    </row>
    <row r="5693" customFormat="false" ht="16" hidden="false" customHeight="false" outlineLevel="0" collapsed="false">
      <c r="A5693" s="0" t="s">
        <v>14237</v>
      </c>
      <c r="B5693" s="10" t="n">
        <v>13000000</v>
      </c>
      <c r="C5693" s="10" t="n">
        <v>14677654</v>
      </c>
    </row>
    <row r="5694" customFormat="false" ht="16" hidden="false" customHeight="false" outlineLevel="0" collapsed="false">
      <c r="A5694" s="0" t="s">
        <v>18743</v>
      </c>
      <c r="B5694" s="10" t="n">
        <v>283024</v>
      </c>
    </row>
    <row r="5695" customFormat="false" ht="16" hidden="false" customHeight="false" outlineLevel="0" collapsed="false">
      <c r="A5695" s="0" t="s">
        <v>18744</v>
      </c>
    </row>
    <row r="5696" customFormat="false" ht="16" hidden="false" customHeight="false" outlineLevel="0" collapsed="false">
      <c r="A5696" s="0" t="s">
        <v>18745</v>
      </c>
      <c r="B5696" s="10" t="n">
        <v>1500000</v>
      </c>
    </row>
    <row r="5697" customFormat="false" ht="16" hidden="false" customHeight="false" outlineLevel="0" collapsed="false">
      <c r="A5697" s="0" t="s">
        <v>18746</v>
      </c>
    </row>
    <row r="5698" customFormat="false" ht="16" hidden="false" customHeight="false" outlineLevel="0" collapsed="false">
      <c r="A5698" s="0" t="s">
        <v>14010</v>
      </c>
      <c r="B5698" s="10" t="n">
        <v>2000000</v>
      </c>
      <c r="C5698" s="10" t="n">
        <v>1477002</v>
      </c>
    </row>
    <row r="5699" customFormat="false" ht="16" hidden="false" customHeight="false" outlineLevel="0" collapsed="false">
      <c r="A5699" s="0" t="s">
        <v>18747</v>
      </c>
    </row>
    <row r="5700" customFormat="false" ht="16" hidden="false" customHeight="false" outlineLevel="0" collapsed="false">
      <c r="A5700" s="0" t="s">
        <v>18748</v>
      </c>
      <c r="B5700" s="10" t="n">
        <v>2000000</v>
      </c>
    </row>
    <row r="5701" customFormat="false" ht="16" hidden="false" customHeight="false" outlineLevel="0" collapsed="false">
      <c r="A5701" s="0" t="s">
        <v>18749</v>
      </c>
      <c r="B5701" s="10" t="n">
        <v>336985</v>
      </c>
    </row>
    <row r="5702" customFormat="false" ht="16" hidden="false" customHeight="false" outlineLevel="0" collapsed="false">
      <c r="A5702" s="0" t="s">
        <v>18750</v>
      </c>
    </row>
    <row r="5703" customFormat="false" ht="16" hidden="false" customHeight="false" outlineLevel="0" collapsed="false">
      <c r="A5703" s="0" t="s">
        <v>18751</v>
      </c>
      <c r="B5703" s="10" t="n">
        <v>414116</v>
      </c>
    </row>
    <row r="5704" customFormat="false" ht="16" hidden="false" customHeight="false" outlineLevel="0" collapsed="false">
      <c r="A5704" s="0" t="s">
        <v>18752</v>
      </c>
    </row>
    <row r="5705" customFormat="false" ht="16" hidden="false" customHeight="false" outlineLevel="0" collapsed="false">
      <c r="A5705" s="0" t="s">
        <v>13535</v>
      </c>
      <c r="B5705" s="10" t="n">
        <v>1000000</v>
      </c>
      <c r="C5705" s="10" t="n">
        <v>9168</v>
      </c>
    </row>
    <row r="5706" customFormat="false" ht="16" hidden="false" customHeight="false" outlineLevel="0" collapsed="false">
      <c r="A5706" s="0" t="s">
        <v>13613</v>
      </c>
      <c r="B5706" s="10" t="n">
        <v>16000000</v>
      </c>
      <c r="C5706" s="10" t="n">
        <v>461162</v>
      </c>
    </row>
    <row r="5707" customFormat="false" ht="16" hidden="false" customHeight="false" outlineLevel="0" collapsed="false">
      <c r="A5707" s="0" t="s">
        <v>18753</v>
      </c>
    </row>
    <row r="5708" customFormat="false" ht="16" hidden="false" customHeight="false" outlineLevel="0" collapsed="false">
      <c r="A5708" s="0" t="s">
        <v>13709</v>
      </c>
      <c r="B5708" s="10" t="n">
        <v>4000000</v>
      </c>
      <c r="C5708" s="10" t="n">
        <v>35385560</v>
      </c>
    </row>
    <row r="5709" customFormat="false" ht="16" hidden="false" customHeight="false" outlineLevel="0" collapsed="false">
      <c r="A5709" s="0" t="s">
        <v>18754</v>
      </c>
    </row>
    <row r="5710" customFormat="false" ht="16" hidden="false" customHeight="false" outlineLevel="0" collapsed="false">
      <c r="A5710" s="0" t="s">
        <v>14726</v>
      </c>
      <c r="B5710" s="10" t="n">
        <v>20000000</v>
      </c>
      <c r="C5710" s="10" t="n">
        <v>557004</v>
      </c>
    </row>
    <row r="5711" customFormat="false" ht="16" hidden="false" customHeight="false" outlineLevel="0" collapsed="false">
      <c r="A5711" s="0" t="s">
        <v>8897</v>
      </c>
      <c r="B5711" s="10" t="n">
        <v>180000000</v>
      </c>
      <c r="C5711" s="10" t="n">
        <v>234037575</v>
      </c>
    </row>
    <row r="5712" customFormat="false" ht="16" hidden="false" customHeight="false" outlineLevel="0" collapsed="false">
      <c r="A5712" s="0" t="s">
        <v>18755</v>
      </c>
      <c r="B5712" s="10" t="n">
        <v>26305</v>
      </c>
    </row>
    <row r="5713" customFormat="false" ht="16" hidden="false" customHeight="false" outlineLevel="0" collapsed="false">
      <c r="A5713" s="0" t="s">
        <v>18756</v>
      </c>
      <c r="B5713" s="10" t="n">
        <v>40753</v>
      </c>
    </row>
    <row r="5714" customFormat="false" ht="16" hidden="false" customHeight="false" outlineLevel="0" collapsed="false">
      <c r="A5714" s="0" t="s">
        <v>1326</v>
      </c>
      <c r="B5714" s="10" t="n">
        <v>500000</v>
      </c>
      <c r="C5714" s="10" t="n">
        <v>756000</v>
      </c>
    </row>
    <row r="5715" customFormat="false" ht="16" hidden="false" customHeight="false" outlineLevel="0" collapsed="false">
      <c r="A5715" s="0" t="s">
        <v>18757</v>
      </c>
    </row>
    <row r="5716" customFormat="false" ht="16" hidden="false" customHeight="false" outlineLevel="0" collapsed="false">
      <c r="A5716" s="0" t="s">
        <v>18758</v>
      </c>
    </row>
    <row r="5717" customFormat="false" ht="16" hidden="false" customHeight="false" outlineLevel="0" collapsed="false">
      <c r="A5717" s="0" t="s">
        <v>8240</v>
      </c>
      <c r="B5717" s="10" t="n">
        <v>10000000</v>
      </c>
      <c r="C5717" s="10" t="n">
        <v>52218558</v>
      </c>
    </row>
    <row r="5718" customFormat="false" ht="16" hidden="false" customHeight="false" outlineLevel="0" collapsed="false">
      <c r="A5718" s="0" t="s">
        <v>18759</v>
      </c>
      <c r="B5718" s="10" t="n">
        <v>7349357</v>
      </c>
    </row>
    <row r="5719" customFormat="false" ht="16" hidden="false" customHeight="false" outlineLevel="0" collapsed="false">
      <c r="A5719" s="0" t="s">
        <v>18760</v>
      </c>
    </row>
    <row r="5720" customFormat="false" ht="16" hidden="false" customHeight="false" outlineLevel="0" collapsed="false">
      <c r="A5720" s="0" t="s">
        <v>18761</v>
      </c>
    </row>
    <row r="5721" customFormat="false" ht="16" hidden="false" customHeight="false" outlineLevel="0" collapsed="false">
      <c r="A5721" s="0" t="s">
        <v>18762</v>
      </c>
    </row>
    <row r="5722" customFormat="false" ht="16" hidden="false" customHeight="false" outlineLevel="0" collapsed="false">
      <c r="A5722" s="0" t="s">
        <v>18763</v>
      </c>
      <c r="B5722" s="10" t="n">
        <v>1098544</v>
      </c>
    </row>
    <row r="5723" customFormat="false" ht="16" hidden="false" customHeight="false" outlineLevel="0" collapsed="false">
      <c r="A5723" s="0" t="s">
        <v>18764</v>
      </c>
    </row>
    <row r="5724" customFormat="false" ht="16" hidden="false" customHeight="false" outlineLevel="0" collapsed="false">
      <c r="A5724" s="0" t="s">
        <v>18765</v>
      </c>
      <c r="B5724" s="10" t="n">
        <v>3600</v>
      </c>
      <c r="C5724" s="0" t="s">
        <v>18766</v>
      </c>
    </row>
    <row r="5725" customFormat="false" ht="16" hidden="false" customHeight="false" outlineLevel="0" collapsed="false">
      <c r="A5725" s="0" t="s">
        <v>14175</v>
      </c>
      <c r="B5725" s="10" t="n">
        <v>15000000</v>
      </c>
      <c r="C5725" s="10" t="n">
        <v>7857741</v>
      </c>
    </row>
    <row r="5726" customFormat="false" ht="16" hidden="false" customHeight="false" outlineLevel="0" collapsed="false">
      <c r="A5726" s="0" t="s">
        <v>18767</v>
      </c>
    </row>
    <row r="5727" customFormat="false" ht="16" hidden="false" customHeight="false" outlineLevel="0" collapsed="false">
      <c r="A5727" s="0" t="s">
        <v>18768</v>
      </c>
      <c r="B5727" s="10" t="n">
        <v>1322839</v>
      </c>
    </row>
    <row r="5728" customFormat="false" ht="16" hidden="false" customHeight="false" outlineLevel="0" collapsed="false">
      <c r="A5728" s="0" t="s">
        <v>18769</v>
      </c>
      <c r="B5728" s="10" t="n">
        <v>5823487</v>
      </c>
    </row>
    <row r="5729" customFormat="false" ht="16" hidden="false" customHeight="false" outlineLevel="0" collapsed="false">
      <c r="A5729" s="0" t="s">
        <v>18770</v>
      </c>
    </row>
    <row r="5730" customFormat="false" ht="16" hidden="false" customHeight="false" outlineLevel="0" collapsed="false">
      <c r="A5730" s="0" t="s">
        <v>18771</v>
      </c>
    </row>
    <row r="5731" customFormat="false" ht="16" hidden="false" customHeight="false" outlineLevel="0" collapsed="false">
      <c r="A5731" s="0" t="s">
        <v>13830</v>
      </c>
      <c r="B5731" s="10" t="n">
        <v>2000000</v>
      </c>
      <c r="C5731" s="10" t="n">
        <v>229094</v>
      </c>
    </row>
    <row r="5732" customFormat="false" ht="16" hidden="false" customHeight="false" outlineLevel="0" collapsed="false">
      <c r="A5732" s="0" t="s">
        <v>18772</v>
      </c>
      <c r="B5732" s="10" t="n">
        <v>45000000</v>
      </c>
    </row>
    <row r="5733" customFormat="false" ht="16" hidden="false" customHeight="false" outlineLevel="0" collapsed="false">
      <c r="A5733" s="0" t="s">
        <v>18773</v>
      </c>
    </row>
    <row r="5734" customFormat="false" ht="16" hidden="false" customHeight="false" outlineLevel="0" collapsed="false">
      <c r="A5734" s="0" t="s">
        <v>7696</v>
      </c>
      <c r="B5734" s="10" t="n">
        <v>22000000</v>
      </c>
      <c r="C5734" s="10" t="n">
        <v>59700064</v>
      </c>
    </row>
    <row r="5735" customFormat="false" ht="16" hidden="false" customHeight="false" outlineLevel="0" collapsed="false">
      <c r="A5735" s="0" t="s">
        <v>18774</v>
      </c>
    </row>
    <row r="5736" customFormat="false" ht="16" hidden="false" customHeight="false" outlineLevel="0" collapsed="false">
      <c r="A5736" s="0" t="s">
        <v>18775</v>
      </c>
      <c r="B5736" s="10" t="n">
        <v>18000000</v>
      </c>
    </row>
    <row r="5737" customFormat="false" ht="16" hidden="false" customHeight="false" outlineLevel="0" collapsed="false">
      <c r="A5737" s="0" t="s">
        <v>18776</v>
      </c>
    </row>
    <row r="5738" customFormat="false" ht="16" hidden="false" customHeight="false" outlineLevel="0" collapsed="false">
      <c r="A5738" s="0" t="s">
        <v>18777</v>
      </c>
      <c r="B5738" s="10" t="n">
        <v>400000</v>
      </c>
    </row>
    <row r="5739" customFormat="false" ht="16" hidden="false" customHeight="false" outlineLevel="0" collapsed="false">
      <c r="A5739" s="0" t="s">
        <v>18778</v>
      </c>
    </row>
    <row r="5740" customFormat="false" ht="16" hidden="false" customHeight="false" outlineLevel="0" collapsed="false">
      <c r="A5740" s="0" t="s">
        <v>18779</v>
      </c>
    </row>
    <row r="5741" customFormat="false" ht="16" hidden="false" customHeight="false" outlineLevel="0" collapsed="false">
      <c r="A5741" s="0" t="s">
        <v>18780</v>
      </c>
    </row>
    <row r="5742" customFormat="false" ht="16" hidden="false" customHeight="false" outlineLevel="0" collapsed="false">
      <c r="A5742" s="0" t="s">
        <v>18781</v>
      </c>
      <c r="B5742" s="10" t="n">
        <v>45000000</v>
      </c>
    </row>
    <row r="5743" customFormat="false" ht="16" hidden="false" customHeight="false" outlineLevel="0" collapsed="false">
      <c r="A5743" s="0" t="s">
        <v>18782</v>
      </c>
      <c r="B5743" s="10" t="n">
        <v>23043</v>
      </c>
    </row>
    <row r="5744" customFormat="false" ht="16" hidden="false" customHeight="false" outlineLevel="0" collapsed="false">
      <c r="A5744" s="0" t="s">
        <v>18783</v>
      </c>
    </row>
    <row r="5745" customFormat="false" ht="16" hidden="false" customHeight="false" outlineLevel="0" collapsed="false">
      <c r="A5745" s="0" t="s">
        <v>328</v>
      </c>
      <c r="B5745" s="10" t="n">
        <v>1000000</v>
      </c>
      <c r="C5745" s="10" t="n">
        <v>100240</v>
      </c>
    </row>
    <row r="5746" customFormat="false" ht="16" hidden="false" customHeight="false" outlineLevel="0" collapsed="false">
      <c r="A5746" s="0" t="s">
        <v>8910</v>
      </c>
      <c r="B5746" s="10" t="n">
        <v>5000000</v>
      </c>
      <c r="C5746" s="10" t="n">
        <v>4790573</v>
      </c>
    </row>
    <row r="5747" customFormat="false" ht="16" hidden="false" customHeight="false" outlineLevel="0" collapsed="false">
      <c r="A5747" s="0" t="s">
        <v>18784</v>
      </c>
    </row>
    <row r="5748" customFormat="false" ht="16" hidden="false" customHeight="false" outlineLevel="0" collapsed="false">
      <c r="A5748" s="0" t="s">
        <v>18785</v>
      </c>
    </row>
    <row r="5749" customFormat="false" ht="16" hidden="false" customHeight="false" outlineLevel="0" collapsed="false">
      <c r="A5749" s="0" t="s">
        <v>18786</v>
      </c>
      <c r="B5749" s="10" t="n">
        <v>250000000</v>
      </c>
    </row>
    <row r="5750" customFormat="false" ht="16" hidden="false" customHeight="false" outlineLevel="0" collapsed="false">
      <c r="A5750" s="0" t="s">
        <v>18787</v>
      </c>
      <c r="B5750" s="10" t="n">
        <v>49672</v>
      </c>
    </row>
    <row r="5751" customFormat="false" ht="16" hidden="false" customHeight="false" outlineLevel="0" collapsed="false">
      <c r="A5751" s="0" t="s">
        <v>18788</v>
      </c>
    </row>
    <row r="5752" customFormat="false" ht="16" hidden="false" customHeight="false" outlineLevel="0" collapsed="false">
      <c r="A5752" s="0" t="s">
        <v>18789</v>
      </c>
      <c r="B5752" s="10" t="n">
        <v>12000</v>
      </c>
    </row>
    <row r="5753" customFormat="false" ht="16" hidden="false" customHeight="false" outlineLevel="0" collapsed="false">
      <c r="A5753" s="0" t="s">
        <v>18790</v>
      </c>
      <c r="B5753" s="10" t="n">
        <v>4632</v>
      </c>
    </row>
    <row r="5754" customFormat="false" ht="16" hidden="false" customHeight="false" outlineLevel="0" collapsed="false">
      <c r="A5754" s="0" t="s">
        <v>18791</v>
      </c>
      <c r="B5754" s="10" t="n">
        <v>190511</v>
      </c>
    </row>
    <row r="5755" customFormat="false" ht="16" hidden="false" customHeight="false" outlineLevel="0" collapsed="false">
      <c r="A5755" s="0" t="s">
        <v>18792</v>
      </c>
    </row>
    <row r="5756" customFormat="false" ht="16" hidden="false" customHeight="false" outlineLevel="0" collapsed="false">
      <c r="A5756" s="0" t="s">
        <v>18793</v>
      </c>
      <c r="B5756" s="10" t="n">
        <v>684</v>
      </c>
    </row>
    <row r="5757" customFormat="false" ht="16" hidden="false" customHeight="false" outlineLevel="0" collapsed="false">
      <c r="A5757" s="0" t="s">
        <v>18794</v>
      </c>
    </row>
    <row r="5758" customFormat="false" ht="16" hidden="false" customHeight="false" outlineLevel="0" collapsed="false">
      <c r="A5758" s="0" t="s">
        <v>18795</v>
      </c>
      <c r="B5758" s="10" t="n">
        <v>10000000</v>
      </c>
    </row>
    <row r="5759" customFormat="false" ht="16" hidden="false" customHeight="false" outlineLevel="0" collapsed="false">
      <c r="A5759" s="0" t="s">
        <v>18796</v>
      </c>
      <c r="B5759" s="10" t="n">
        <v>10724896</v>
      </c>
    </row>
    <row r="5760" customFormat="false" ht="16" hidden="false" customHeight="false" outlineLevel="0" collapsed="false">
      <c r="A5760" s="0" t="s">
        <v>8517</v>
      </c>
      <c r="B5760" s="10" t="n">
        <v>20000000</v>
      </c>
      <c r="C5760" s="10" t="n">
        <v>36874745</v>
      </c>
    </row>
    <row r="5761" customFormat="false" ht="16" hidden="false" customHeight="false" outlineLevel="0" collapsed="false">
      <c r="A5761" s="0" t="s">
        <v>18797</v>
      </c>
      <c r="B5761" s="10" t="n">
        <v>3610933</v>
      </c>
      <c r="D5761" s="10" t="n">
        <v>292279</v>
      </c>
    </row>
    <row r="5762" customFormat="false" ht="16" hidden="false" customHeight="false" outlineLevel="0" collapsed="false">
      <c r="A5762" s="0" t="s">
        <v>18798</v>
      </c>
    </row>
    <row r="5763" customFormat="false" ht="16" hidden="false" customHeight="false" outlineLevel="0" collapsed="false">
      <c r="A5763" s="0" t="s">
        <v>13804</v>
      </c>
      <c r="B5763" s="10" t="n">
        <v>2000000</v>
      </c>
      <c r="C5763" s="10" t="n">
        <v>14673301</v>
      </c>
    </row>
    <row r="5764" customFormat="false" ht="16" hidden="false" customHeight="false" outlineLevel="0" collapsed="false">
      <c r="A5764" s="0" t="s">
        <v>18799</v>
      </c>
      <c r="B5764" s="10" t="n">
        <v>7425963</v>
      </c>
    </row>
    <row r="5765" customFormat="false" ht="16" hidden="false" customHeight="false" outlineLevel="0" collapsed="false">
      <c r="A5765" s="0" t="s">
        <v>18800</v>
      </c>
    </row>
    <row r="5766" customFormat="false" ht="16" hidden="false" customHeight="false" outlineLevel="0" collapsed="false">
      <c r="A5766" s="0" t="s">
        <v>18801</v>
      </c>
      <c r="M5766" s="0" t="s">
        <v>18316</v>
      </c>
      <c r="N5766" s="10" t="n">
        <v>10000000</v>
      </c>
      <c r="O5766" s="0" t="s">
        <v>18802</v>
      </c>
    </row>
    <row r="5767" customFormat="false" ht="16" hidden="false" customHeight="false" outlineLevel="0" collapsed="false">
      <c r="A5767" s="0" t="s">
        <v>18803</v>
      </c>
      <c r="B5767" s="10" t="n">
        <v>1903</v>
      </c>
    </row>
    <row r="5768" customFormat="false" ht="16" hidden="false" customHeight="false" outlineLevel="0" collapsed="false">
      <c r="A5768" s="0" t="s">
        <v>18804</v>
      </c>
      <c r="D5768" s="10" t="n">
        <v>38396</v>
      </c>
    </row>
    <row r="5769" customFormat="false" ht="16" hidden="false" customHeight="false" outlineLevel="0" collapsed="false">
      <c r="A5769" s="0" t="s">
        <v>18805</v>
      </c>
    </row>
    <row r="5770" customFormat="false" ht="16" hidden="false" customHeight="false" outlineLevel="0" collapsed="false">
      <c r="A5770" s="0" t="s">
        <v>18806</v>
      </c>
      <c r="D5770" s="10" t="n">
        <v>47331</v>
      </c>
    </row>
    <row r="5771" customFormat="false" ht="16" hidden="false" customHeight="false" outlineLevel="0" collapsed="false">
      <c r="A5771" s="0" t="s">
        <v>18807</v>
      </c>
      <c r="B5771" s="10" t="n">
        <v>3000</v>
      </c>
    </row>
    <row r="5772" customFormat="false" ht="16" hidden="false" customHeight="false" outlineLevel="0" collapsed="false">
      <c r="A5772" s="0" t="s">
        <v>18808</v>
      </c>
    </row>
    <row r="5773" customFormat="false" ht="16" hidden="false" customHeight="false" outlineLevel="0" collapsed="false">
      <c r="A5773" s="0" t="s">
        <v>18809</v>
      </c>
      <c r="D5773" s="10" t="n">
        <v>2852400</v>
      </c>
    </row>
    <row r="5774" customFormat="false" ht="16" hidden="false" customHeight="false" outlineLevel="0" collapsed="false">
      <c r="A5774" s="0" t="s">
        <v>18810</v>
      </c>
      <c r="B5774" s="10" t="n">
        <v>20000000</v>
      </c>
    </row>
    <row r="5775" customFormat="false" ht="16" hidden="false" customHeight="false" outlineLevel="0" collapsed="false">
      <c r="A5775" s="0" t="s">
        <v>18811</v>
      </c>
    </row>
    <row r="5776" customFormat="false" ht="16" hidden="false" customHeight="false" outlineLevel="0" collapsed="false">
      <c r="A5776" s="0" t="s">
        <v>18812</v>
      </c>
      <c r="B5776" s="10" t="n">
        <v>5236</v>
      </c>
    </row>
    <row r="5777" customFormat="false" ht="16" hidden="false" customHeight="false" outlineLevel="0" collapsed="false">
      <c r="A5777" s="0" t="s">
        <v>18813</v>
      </c>
      <c r="B5777" s="10" t="n">
        <v>200000</v>
      </c>
    </row>
    <row r="5778" customFormat="false" ht="16" hidden="false" customHeight="false" outlineLevel="0" collapsed="false">
      <c r="A5778" s="0" t="s">
        <v>18814</v>
      </c>
      <c r="D5778" s="10" t="n">
        <v>30716</v>
      </c>
    </row>
    <row r="5779" customFormat="false" ht="16" hidden="false" customHeight="false" outlineLevel="0" collapsed="false">
      <c r="A5779" s="0" t="s">
        <v>8915</v>
      </c>
      <c r="B5779" s="10" t="n">
        <v>3000000</v>
      </c>
      <c r="C5779" s="10" t="n">
        <v>320676</v>
      </c>
    </row>
    <row r="5780" customFormat="false" ht="16" hidden="false" customHeight="false" outlineLevel="0" collapsed="false">
      <c r="A5780" s="0" t="s">
        <v>18815</v>
      </c>
    </row>
    <row r="5781" customFormat="false" ht="16" hidden="false" customHeight="false" outlineLevel="0" collapsed="false">
      <c r="A5781" s="0" t="s">
        <v>18816</v>
      </c>
    </row>
    <row r="5782" customFormat="false" ht="16" hidden="false" customHeight="false" outlineLevel="0" collapsed="false">
      <c r="A5782" s="0" t="s">
        <v>18817</v>
      </c>
      <c r="B5782" s="10" t="n">
        <v>1009301</v>
      </c>
    </row>
    <row r="5783" customFormat="false" ht="16" hidden="false" customHeight="false" outlineLevel="0" collapsed="false">
      <c r="A5783" s="0" t="s">
        <v>18818</v>
      </c>
    </row>
    <row r="5784" customFormat="false" ht="16" hidden="false" customHeight="false" outlineLevel="0" collapsed="false">
      <c r="A5784" s="0" t="s">
        <v>18819</v>
      </c>
    </row>
    <row r="5785" customFormat="false" ht="16" hidden="false" customHeight="false" outlineLevel="0" collapsed="false">
      <c r="A5785" s="0" t="s">
        <v>18820</v>
      </c>
    </row>
    <row r="5786" customFormat="false" ht="16" hidden="false" customHeight="false" outlineLevel="0" collapsed="false">
      <c r="A5786" s="0" t="s">
        <v>13867</v>
      </c>
      <c r="B5786" s="10" t="n">
        <v>1900000</v>
      </c>
      <c r="C5786" s="10" t="n">
        <v>444044</v>
      </c>
    </row>
    <row r="5787" customFormat="false" ht="16" hidden="false" customHeight="false" outlineLevel="0" collapsed="false">
      <c r="A5787" s="0" t="s">
        <v>18821</v>
      </c>
      <c r="B5787" s="10" t="n">
        <v>30112</v>
      </c>
    </row>
    <row r="5788" customFormat="false" ht="16" hidden="false" customHeight="false" outlineLevel="0" collapsed="false">
      <c r="A5788" s="0" t="s">
        <v>18822</v>
      </c>
      <c r="B5788" s="10" t="n">
        <v>621127</v>
      </c>
    </row>
    <row r="5789" customFormat="false" ht="16" hidden="false" customHeight="false" outlineLevel="0" collapsed="false">
      <c r="A5789" s="0" t="s">
        <v>8770</v>
      </c>
      <c r="B5789" s="10" t="n">
        <v>60000000</v>
      </c>
      <c r="C5789" s="10" t="n">
        <v>125070033</v>
      </c>
      <c r="D5789" s="10" t="n">
        <v>1864266</v>
      </c>
    </row>
    <row r="5790" customFormat="false" ht="16" hidden="false" customHeight="false" outlineLevel="0" collapsed="false">
      <c r="A5790" s="0" t="s">
        <v>18823</v>
      </c>
      <c r="B5790" s="10" t="n">
        <v>108814</v>
      </c>
    </row>
    <row r="5791" customFormat="false" ht="16" hidden="false" customHeight="false" outlineLevel="0" collapsed="false">
      <c r="A5791" s="0" t="s">
        <v>18824</v>
      </c>
      <c r="B5791" s="10" t="n">
        <v>694600</v>
      </c>
    </row>
    <row r="5792" customFormat="false" ht="16" hidden="false" customHeight="false" outlineLevel="0" collapsed="false">
      <c r="A5792" s="0" t="s">
        <v>18825</v>
      </c>
    </row>
    <row r="5793" customFormat="false" ht="16" hidden="false" customHeight="false" outlineLevel="0" collapsed="false">
      <c r="A5793" s="0" t="s">
        <v>18826</v>
      </c>
    </row>
    <row r="5794" customFormat="false" ht="16" hidden="false" customHeight="false" outlineLevel="0" collapsed="false">
      <c r="A5794" s="0" t="s">
        <v>18827</v>
      </c>
      <c r="B5794" s="10" t="n">
        <v>6500</v>
      </c>
    </row>
    <row r="5795" customFormat="false" ht="16" hidden="false" customHeight="false" outlineLevel="0" collapsed="false">
      <c r="A5795" s="0" t="s">
        <v>18828</v>
      </c>
    </row>
    <row r="5796" customFormat="false" ht="16" hidden="false" customHeight="false" outlineLevel="0" collapsed="false">
      <c r="A5796" s="0" t="s">
        <v>18829</v>
      </c>
      <c r="B5796" s="10" t="n">
        <v>48911</v>
      </c>
    </row>
    <row r="5797" customFormat="false" ht="16" hidden="false" customHeight="false" outlineLevel="0" collapsed="false">
      <c r="A5797" s="0" t="s">
        <v>8344</v>
      </c>
      <c r="B5797" s="10" t="n">
        <v>2000000</v>
      </c>
      <c r="C5797" s="10" t="n">
        <v>2557668</v>
      </c>
    </row>
    <row r="5798" customFormat="false" ht="16" hidden="false" customHeight="false" outlineLevel="0" collapsed="false">
      <c r="A5798" s="0" t="s">
        <v>18830</v>
      </c>
    </row>
    <row r="5799" customFormat="false" ht="16" hidden="false" customHeight="false" outlineLevel="0" collapsed="false">
      <c r="A5799" s="0" t="s">
        <v>18831</v>
      </c>
    </row>
    <row r="5800" customFormat="false" ht="16" hidden="false" customHeight="false" outlineLevel="0" collapsed="false">
      <c r="A5800" s="0" t="s">
        <v>18832</v>
      </c>
    </row>
    <row r="5801" customFormat="false" ht="16" hidden="false" customHeight="false" outlineLevel="0" collapsed="false">
      <c r="A5801" s="0" t="s">
        <v>18833</v>
      </c>
      <c r="B5801" s="10" t="n">
        <v>44695</v>
      </c>
    </row>
    <row r="5802" customFormat="false" ht="16" hidden="false" customHeight="false" outlineLevel="0" collapsed="false">
      <c r="A5802" s="0" t="s">
        <v>18834</v>
      </c>
    </row>
    <row r="5803" customFormat="false" ht="16" hidden="false" customHeight="false" outlineLevel="0" collapsed="false">
      <c r="A5803" s="0" t="s">
        <v>18835</v>
      </c>
      <c r="B5803" s="10" t="n">
        <v>166872</v>
      </c>
    </row>
    <row r="5804" customFormat="false" ht="16" hidden="false" customHeight="false" outlineLevel="0" collapsed="false">
      <c r="A5804" s="0" t="s">
        <v>18836</v>
      </c>
    </row>
    <row r="5805" customFormat="false" ht="16" hidden="false" customHeight="false" outlineLevel="0" collapsed="false">
      <c r="A5805" s="0" t="s">
        <v>18837</v>
      </c>
      <c r="B5805" s="10" t="n">
        <v>9000000</v>
      </c>
    </row>
    <row r="5806" customFormat="false" ht="16" hidden="false" customHeight="false" outlineLevel="0" collapsed="false">
      <c r="A5806" s="0" t="s">
        <v>14314</v>
      </c>
      <c r="B5806" s="10" t="n">
        <v>1000000</v>
      </c>
      <c r="C5806" s="10" t="n">
        <v>62480</v>
      </c>
    </row>
    <row r="5807" customFormat="false" ht="16" hidden="false" customHeight="false" outlineLevel="0" collapsed="false">
      <c r="A5807" s="0" t="s">
        <v>18838</v>
      </c>
      <c r="C5807" s="0" t="s">
        <v>15540</v>
      </c>
    </row>
    <row r="5808" customFormat="false" ht="16" hidden="false" customHeight="false" outlineLevel="0" collapsed="false">
      <c r="A5808" s="0" t="s">
        <v>18839</v>
      </c>
      <c r="B5808" s="10" t="n">
        <v>466114</v>
      </c>
    </row>
    <row r="5809" customFormat="false" ht="16" hidden="false" customHeight="false" outlineLevel="0" collapsed="false">
      <c r="A5809" s="0" t="s">
        <v>18840</v>
      </c>
    </row>
    <row r="5810" customFormat="false" ht="16" hidden="false" customHeight="false" outlineLevel="0" collapsed="false">
      <c r="A5810" s="0" t="s">
        <v>18841</v>
      </c>
    </row>
    <row r="5811" customFormat="false" ht="16" hidden="false" customHeight="false" outlineLevel="0" collapsed="false">
      <c r="A5811" s="0" t="s">
        <v>18842</v>
      </c>
      <c r="B5811" s="10" t="n">
        <v>1000000</v>
      </c>
    </row>
    <row r="5812" customFormat="false" ht="16" hidden="false" customHeight="false" outlineLevel="0" collapsed="false">
      <c r="A5812" s="0" t="s">
        <v>18843</v>
      </c>
      <c r="B5812" s="10" t="n">
        <v>44611</v>
      </c>
    </row>
    <row r="5813" customFormat="false" ht="16" hidden="false" customHeight="false" outlineLevel="0" collapsed="false">
      <c r="A5813" s="0" t="s">
        <v>18844</v>
      </c>
      <c r="B5813" s="10" t="n">
        <v>25000</v>
      </c>
    </row>
    <row r="5814" customFormat="false" ht="16" hidden="false" customHeight="false" outlineLevel="0" collapsed="false">
      <c r="A5814" s="0" t="s">
        <v>18845</v>
      </c>
      <c r="B5814" s="10" t="n">
        <v>104005</v>
      </c>
    </row>
    <row r="5815" customFormat="false" ht="16" hidden="false" customHeight="false" outlineLevel="0" collapsed="false">
      <c r="A5815" s="0" t="s">
        <v>18846</v>
      </c>
    </row>
    <row r="5816" customFormat="false" ht="16" hidden="false" customHeight="false" outlineLevel="0" collapsed="false">
      <c r="A5816" s="0" t="s">
        <v>18847</v>
      </c>
      <c r="B5816" s="10" t="n">
        <v>12017</v>
      </c>
    </row>
    <row r="5817" customFormat="false" ht="16" hidden="false" customHeight="false" outlineLevel="0" collapsed="false">
      <c r="A5817" s="0" t="s">
        <v>18848</v>
      </c>
    </row>
    <row r="5818" customFormat="false" ht="16" hidden="false" customHeight="false" outlineLevel="0" collapsed="false">
      <c r="A5818" s="0" t="s">
        <v>18849</v>
      </c>
      <c r="B5818" s="10" t="n">
        <v>19980</v>
      </c>
    </row>
    <row r="5819" customFormat="false" ht="16" hidden="false" customHeight="false" outlineLevel="0" collapsed="false">
      <c r="A5819" s="0" t="s">
        <v>18850</v>
      </c>
      <c r="B5819" s="10" t="n">
        <v>2254</v>
      </c>
    </row>
    <row r="5820" customFormat="false" ht="16" hidden="false" customHeight="false" outlineLevel="0" collapsed="false">
      <c r="A5820" s="0" t="s">
        <v>8616</v>
      </c>
      <c r="B5820" s="10" t="n">
        <v>16000000</v>
      </c>
      <c r="C5820" s="10" t="n">
        <v>32095</v>
      </c>
    </row>
    <row r="5821" customFormat="false" ht="16" hidden="false" customHeight="false" outlineLevel="0" collapsed="false">
      <c r="A5821" s="0" t="s">
        <v>18851</v>
      </c>
      <c r="C5821" s="0" t="s">
        <v>18852</v>
      </c>
      <c r="D5821" s="10" t="n">
        <v>3958546</v>
      </c>
    </row>
    <row r="5822" customFormat="false" ht="16" hidden="false" customHeight="false" outlineLevel="0" collapsed="false">
      <c r="A5822" s="0" t="s">
        <v>18853</v>
      </c>
      <c r="B5822" s="10" t="n">
        <v>316842</v>
      </c>
    </row>
    <row r="5823" customFormat="false" ht="16" hidden="false" customHeight="false" outlineLevel="0" collapsed="false">
      <c r="A5823" s="0" t="s">
        <v>18854</v>
      </c>
    </row>
    <row r="5824" customFormat="false" ht="16" hidden="false" customHeight="false" outlineLevel="0" collapsed="false">
      <c r="A5824" s="0" t="s">
        <v>18855</v>
      </c>
    </row>
    <row r="5825" customFormat="false" ht="16" hidden="false" customHeight="false" outlineLevel="0" collapsed="false">
      <c r="A5825" s="0" t="s">
        <v>18856</v>
      </c>
    </row>
    <row r="5826" customFormat="false" ht="16" hidden="false" customHeight="false" outlineLevel="0" collapsed="false">
      <c r="A5826" s="0" t="s">
        <v>18857</v>
      </c>
    </row>
    <row r="5827" customFormat="false" ht="16" hidden="false" customHeight="false" outlineLevel="0" collapsed="false">
      <c r="A5827" s="0" t="s">
        <v>14292</v>
      </c>
      <c r="B5827" s="10" t="n">
        <v>60000000</v>
      </c>
      <c r="C5827" s="10" t="n">
        <v>62524260</v>
      </c>
    </row>
    <row r="5828" customFormat="false" ht="16" hidden="false" customHeight="false" outlineLevel="0" collapsed="false">
      <c r="A5828" s="0" t="s">
        <v>18858</v>
      </c>
      <c r="B5828" s="10" t="n">
        <v>11811</v>
      </c>
    </row>
    <row r="5829" customFormat="false" ht="16" hidden="false" customHeight="false" outlineLevel="0" collapsed="false">
      <c r="A5829" s="0" t="s">
        <v>18859</v>
      </c>
      <c r="D5829" s="10" t="n">
        <v>6505</v>
      </c>
    </row>
    <row r="5830" customFormat="false" ht="16" hidden="false" customHeight="false" outlineLevel="0" collapsed="false">
      <c r="A5830" s="0" t="s">
        <v>18860</v>
      </c>
      <c r="B5830" s="10" t="n">
        <v>582672</v>
      </c>
    </row>
    <row r="5831" customFormat="false" ht="16" hidden="false" customHeight="false" outlineLevel="0" collapsed="false">
      <c r="A5831" s="0" t="s">
        <v>18861</v>
      </c>
    </row>
    <row r="5832" customFormat="false" ht="16" hidden="false" customHeight="false" outlineLevel="0" collapsed="false">
      <c r="A5832" s="0" t="s">
        <v>18862</v>
      </c>
      <c r="B5832" s="10" t="n">
        <v>25000</v>
      </c>
    </row>
    <row r="5833" customFormat="false" ht="16" hidden="false" customHeight="false" outlineLevel="0" collapsed="false">
      <c r="A5833" s="0" t="s">
        <v>18863</v>
      </c>
    </row>
    <row r="5834" customFormat="false" ht="16" hidden="false" customHeight="false" outlineLevel="0" collapsed="false">
      <c r="A5834" s="0" t="s">
        <v>18864</v>
      </c>
      <c r="B5834" s="10" t="n">
        <v>750000</v>
      </c>
    </row>
    <row r="5835" customFormat="false" ht="16" hidden="false" customHeight="false" outlineLevel="0" collapsed="false">
      <c r="A5835" s="0" t="s">
        <v>18865</v>
      </c>
    </row>
    <row r="5836" customFormat="false" ht="16" hidden="false" customHeight="false" outlineLevel="0" collapsed="false">
      <c r="A5836" s="0" t="s">
        <v>18866</v>
      </c>
    </row>
    <row r="5837" customFormat="false" ht="16" hidden="false" customHeight="false" outlineLevel="0" collapsed="false">
      <c r="A5837" s="0" t="s">
        <v>18867</v>
      </c>
      <c r="C5837" s="0" t="s">
        <v>18868</v>
      </c>
    </row>
    <row r="5838" customFormat="false" ht="16" hidden="false" customHeight="false" outlineLevel="0" collapsed="false">
      <c r="A5838" s="0" t="s">
        <v>18869</v>
      </c>
    </row>
    <row r="5839" customFormat="false" ht="16" hidden="false" customHeight="false" outlineLevel="0" collapsed="false">
      <c r="A5839" s="0" t="s">
        <v>18870</v>
      </c>
    </row>
    <row r="5840" customFormat="false" ht="16" hidden="false" customHeight="false" outlineLevel="0" collapsed="false">
      <c r="A5840" s="0" t="s">
        <v>18871</v>
      </c>
      <c r="B5840" s="10" t="n">
        <v>135002</v>
      </c>
    </row>
    <row r="5841" customFormat="false" ht="16" hidden="false" customHeight="false" outlineLevel="0" collapsed="false">
      <c r="A5841" s="0" t="s">
        <v>14739</v>
      </c>
      <c r="B5841" s="10" t="n">
        <v>97000000</v>
      </c>
      <c r="C5841" s="10" t="n">
        <v>226277068</v>
      </c>
    </row>
    <row r="5842" customFormat="false" ht="16" hidden="false" customHeight="false" outlineLevel="0" collapsed="false">
      <c r="A5842" s="0" t="s">
        <v>18872</v>
      </c>
      <c r="B5842" s="10" t="n">
        <v>200000</v>
      </c>
    </row>
    <row r="5843" customFormat="false" ht="16" hidden="false" customHeight="false" outlineLevel="0" collapsed="false">
      <c r="A5843" s="0" t="s">
        <v>18873</v>
      </c>
      <c r="B5843" s="10" t="n">
        <v>300000</v>
      </c>
    </row>
    <row r="5844" customFormat="false" ht="16" hidden="false" customHeight="false" outlineLevel="0" collapsed="false">
      <c r="A5844" s="0" t="s">
        <v>18874</v>
      </c>
    </row>
    <row r="5845" customFormat="false" ht="16" hidden="false" customHeight="false" outlineLevel="0" collapsed="false">
      <c r="A5845" s="0" t="s">
        <v>13994</v>
      </c>
      <c r="B5845" s="10" t="n">
        <v>28000000</v>
      </c>
      <c r="C5845" s="10" t="n">
        <v>14434604</v>
      </c>
    </row>
    <row r="5846" customFormat="false" ht="16" hidden="false" customHeight="false" outlineLevel="0" collapsed="false">
      <c r="A5846" s="0" t="s">
        <v>8150</v>
      </c>
      <c r="B5846" s="10" t="n">
        <v>5000000</v>
      </c>
      <c r="C5846" s="10" t="n">
        <v>18754371</v>
      </c>
    </row>
    <row r="5847" customFormat="false" ht="16" hidden="false" customHeight="false" outlineLevel="0" collapsed="false">
      <c r="A5847" s="0" t="s">
        <v>18875</v>
      </c>
      <c r="B5847" s="10" t="n">
        <v>22386</v>
      </c>
    </row>
    <row r="5848" customFormat="false" ht="16" hidden="false" customHeight="false" outlineLevel="0" collapsed="false">
      <c r="A5848" s="0" t="s">
        <v>18876</v>
      </c>
    </row>
    <row r="5849" customFormat="false" ht="16" hidden="false" customHeight="false" outlineLevel="0" collapsed="false">
      <c r="A5849" s="0" t="s">
        <v>18877</v>
      </c>
    </row>
    <row r="5850" customFormat="false" ht="16" hidden="false" customHeight="false" outlineLevel="0" collapsed="false">
      <c r="A5850" s="0" t="s">
        <v>18878</v>
      </c>
      <c r="B5850" s="10" t="n">
        <v>104415</v>
      </c>
    </row>
    <row r="5851" customFormat="false" ht="16" hidden="false" customHeight="false" outlineLevel="0" collapsed="false">
      <c r="A5851" s="0" t="s">
        <v>18879</v>
      </c>
    </row>
    <row r="5852" customFormat="false" ht="16" hidden="false" customHeight="false" outlineLevel="0" collapsed="false">
      <c r="A5852" s="0" t="s">
        <v>18880</v>
      </c>
      <c r="B5852" s="10" t="n">
        <v>420593</v>
      </c>
    </row>
    <row r="5853" customFormat="false" ht="16" hidden="false" customHeight="false" outlineLevel="0" collapsed="false">
      <c r="A5853" s="0" t="s">
        <v>18881</v>
      </c>
      <c r="B5853" s="10" t="n">
        <v>17839</v>
      </c>
    </row>
    <row r="5854" customFormat="false" ht="16" hidden="false" customHeight="false" outlineLevel="0" collapsed="false">
      <c r="A5854" s="0" t="s">
        <v>18882</v>
      </c>
    </row>
    <row r="5855" customFormat="false" ht="16" hidden="false" customHeight="false" outlineLevel="0" collapsed="false">
      <c r="A5855" s="0" t="s">
        <v>940</v>
      </c>
      <c r="B5855" s="10" t="n">
        <v>44</v>
      </c>
      <c r="C5855" s="10" t="n">
        <v>243955</v>
      </c>
    </row>
    <row r="5856" customFormat="false" ht="16" hidden="false" customHeight="false" outlineLevel="0" collapsed="false">
      <c r="A5856" s="0" t="s">
        <v>18883</v>
      </c>
    </row>
    <row r="5857" customFormat="false" ht="16" hidden="false" customHeight="false" outlineLevel="0" collapsed="false">
      <c r="A5857" s="0" t="s">
        <v>8466</v>
      </c>
      <c r="B5857" s="10" t="n">
        <v>35000000</v>
      </c>
      <c r="C5857" s="10" t="n">
        <v>34531832</v>
      </c>
    </row>
    <row r="5858" customFormat="false" ht="16" hidden="false" customHeight="false" outlineLevel="0" collapsed="false">
      <c r="A5858" s="0" t="s">
        <v>18884</v>
      </c>
      <c r="B5858" s="10" t="n">
        <v>1429534</v>
      </c>
    </row>
    <row r="5859" customFormat="false" ht="16" hidden="false" customHeight="false" outlineLevel="0" collapsed="false">
      <c r="A5859" s="0" t="s">
        <v>18885</v>
      </c>
      <c r="B5859" s="10" t="n">
        <v>30611</v>
      </c>
      <c r="D5859" s="10" t="n">
        <v>5638</v>
      </c>
    </row>
    <row r="5860" customFormat="false" ht="16" hidden="false" customHeight="false" outlineLevel="0" collapsed="false">
      <c r="A5860" s="0" t="s">
        <v>13578</v>
      </c>
      <c r="B5860" s="10" t="n">
        <v>6500000</v>
      </c>
      <c r="C5860" s="10" t="n">
        <v>84273813</v>
      </c>
    </row>
    <row r="5861" customFormat="false" ht="16" hidden="false" customHeight="false" outlineLevel="0" collapsed="false">
      <c r="A5861" s="0" t="s">
        <v>18886</v>
      </c>
    </row>
    <row r="5862" customFormat="false" ht="16" hidden="false" customHeight="false" outlineLevel="0" collapsed="false">
      <c r="A5862" s="0" t="s">
        <v>18887</v>
      </c>
    </row>
    <row r="5863" customFormat="false" ht="16" hidden="false" customHeight="false" outlineLevel="0" collapsed="false">
      <c r="A5863" s="0" t="s">
        <v>18888</v>
      </c>
      <c r="B5863" s="10" t="n">
        <v>75644</v>
      </c>
    </row>
    <row r="5864" customFormat="false" ht="16" hidden="false" customHeight="false" outlineLevel="0" collapsed="false">
      <c r="A5864" s="0" t="s">
        <v>18889</v>
      </c>
    </row>
    <row r="5865" customFormat="false" ht="16" hidden="false" customHeight="false" outlineLevel="0" collapsed="false">
      <c r="A5865" s="0" t="s">
        <v>18890</v>
      </c>
      <c r="B5865" s="10" t="n">
        <v>800000</v>
      </c>
    </row>
    <row r="5866" customFormat="false" ht="16" hidden="false" customHeight="false" outlineLevel="0" collapsed="false">
      <c r="A5866" s="0" t="s">
        <v>18891</v>
      </c>
    </row>
    <row r="5867" customFormat="false" ht="16" hidden="false" customHeight="false" outlineLevel="0" collapsed="false">
      <c r="A5867" s="0" t="s">
        <v>18892</v>
      </c>
    </row>
    <row r="5868" customFormat="false" ht="16" hidden="false" customHeight="false" outlineLevel="0" collapsed="false">
      <c r="A5868" s="0" t="s">
        <v>18893</v>
      </c>
    </row>
    <row r="5869" customFormat="false" ht="16" hidden="false" customHeight="false" outlineLevel="0" collapsed="false">
      <c r="A5869" s="0" t="s">
        <v>18894</v>
      </c>
    </row>
    <row r="5870" customFormat="false" ht="16" hidden="false" customHeight="false" outlineLevel="0" collapsed="false">
      <c r="A5870" s="0" t="s">
        <v>3674</v>
      </c>
      <c r="B5870" s="10" t="n">
        <v>150000000</v>
      </c>
      <c r="C5870" s="10" t="n">
        <v>35088320</v>
      </c>
    </row>
    <row r="5871" customFormat="false" ht="16" hidden="false" customHeight="false" outlineLevel="0" collapsed="false">
      <c r="A5871" s="0" t="s">
        <v>18895</v>
      </c>
    </row>
    <row r="5872" customFormat="false" ht="16" hidden="false" customHeight="false" outlineLevel="0" collapsed="false">
      <c r="A5872" s="0" t="s">
        <v>18896</v>
      </c>
    </row>
    <row r="5873" customFormat="false" ht="16" hidden="false" customHeight="false" outlineLevel="0" collapsed="false">
      <c r="A5873" s="0" t="s">
        <v>18897</v>
      </c>
    </row>
    <row r="5874" customFormat="false" ht="16" hidden="false" customHeight="false" outlineLevel="0" collapsed="false">
      <c r="A5874" s="0" t="s">
        <v>18898</v>
      </c>
      <c r="B5874" s="10" t="n">
        <v>8892</v>
      </c>
    </row>
    <row r="5875" customFormat="false" ht="16" hidden="false" customHeight="false" outlineLevel="0" collapsed="false">
      <c r="A5875" s="0" t="s">
        <v>18899</v>
      </c>
    </row>
    <row r="5876" customFormat="false" ht="16" hidden="false" customHeight="false" outlineLevel="0" collapsed="false">
      <c r="A5876" s="0" t="s">
        <v>18900</v>
      </c>
    </row>
    <row r="5877" customFormat="false" ht="16" hidden="false" customHeight="false" outlineLevel="0" collapsed="false">
      <c r="A5877" s="0" t="s">
        <v>18901</v>
      </c>
      <c r="B5877" s="10" t="n">
        <v>44242</v>
      </c>
    </row>
    <row r="5878" customFormat="false" ht="16" hidden="false" customHeight="false" outlineLevel="0" collapsed="false">
      <c r="A5878" s="0" t="s">
        <v>18902</v>
      </c>
    </row>
    <row r="5879" customFormat="false" ht="16" hidden="false" customHeight="false" outlineLevel="0" collapsed="false">
      <c r="A5879" s="0" t="s">
        <v>18903</v>
      </c>
    </row>
    <row r="5880" customFormat="false" ht="16" hidden="false" customHeight="false" outlineLevel="0" collapsed="false">
      <c r="A5880" s="0" t="s">
        <v>18904</v>
      </c>
    </row>
    <row r="5881" customFormat="false" ht="16" hidden="false" customHeight="false" outlineLevel="0" collapsed="false">
      <c r="A5881" s="0" t="s">
        <v>18905</v>
      </c>
    </row>
    <row r="5882" customFormat="false" ht="16" hidden="false" customHeight="false" outlineLevel="0" collapsed="false">
      <c r="A5882" s="0" t="s">
        <v>18906</v>
      </c>
      <c r="B5882" s="10" t="n">
        <v>4500000</v>
      </c>
    </row>
    <row r="5883" customFormat="false" ht="16" hidden="false" customHeight="false" outlineLevel="0" collapsed="false">
      <c r="A5883" s="0" t="s">
        <v>18907</v>
      </c>
    </row>
    <row r="5884" customFormat="false" ht="16" hidden="false" customHeight="false" outlineLevel="0" collapsed="false">
      <c r="A5884" s="0" t="s">
        <v>18908</v>
      </c>
    </row>
    <row r="5885" customFormat="false" ht="16" hidden="false" customHeight="false" outlineLevel="0" collapsed="false">
      <c r="A5885" s="0" t="s">
        <v>18909</v>
      </c>
    </row>
    <row r="5886" customFormat="false" ht="16" hidden="false" customHeight="false" outlineLevel="0" collapsed="false">
      <c r="A5886" s="0" t="s">
        <v>18910</v>
      </c>
      <c r="B5886" s="10" t="n">
        <v>5000000</v>
      </c>
    </row>
    <row r="5887" customFormat="false" ht="16" hidden="false" customHeight="false" outlineLevel="0" collapsed="false">
      <c r="A5887" s="0" t="s">
        <v>18911</v>
      </c>
    </row>
    <row r="5888" customFormat="false" ht="16" hidden="false" customHeight="false" outlineLevel="0" collapsed="false">
      <c r="A5888" s="0" t="s">
        <v>18912</v>
      </c>
      <c r="D5888" s="10" t="n">
        <v>716679</v>
      </c>
    </row>
    <row r="5889" customFormat="false" ht="16" hidden="false" customHeight="false" outlineLevel="0" collapsed="false">
      <c r="A5889" s="0" t="s">
        <v>18913</v>
      </c>
    </row>
    <row r="5890" customFormat="false" ht="16" hidden="false" customHeight="false" outlineLevel="0" collapsed="false">
      <c r="A5890" s="0" t="s">
        <v>18914</v>
      </c>
      <c r="B5890" s="10" t="n">
        <v>15138</v>
      </c>
    </row>
    <row r="5891" customFormat="false" ht="16" hidden="false" customHeight="false" outlineLevel="0" collapsed="false">
      <c r="A5891" s="0" t="s">
        <v>18915</v>
      </c>
    </row>
    <row r="5892" customFormat="false" ht="16" hidden="false" customHeight="false" outlineLevel="0" collapsed="false">
      <c r="A5892" s="0" t="s">
        <v>18916</v>
      </c>
      <c r="B5892" s="10" t="n">
        <v>1000000</v>
      </c>
    </row>
    <row r="5893" customFormat="false" ht="16" hidden="false" customHeight="false" outlineLevel="0" collapsed="false">
      <c r="A5893" s="0" t="s">
        <v>18917</v>
      </c>
      <c r="D5893" s="10" t="n">
        <v>5000</v>
      </c>
    </row>
    <row r="5894" customFormat="false" ht="16" hidden="false" customHeight="false" outlineLevel="0" collapsed="false">
      <c r="A5894" s="0" t="s">
        <v>18918</v>
      </c>
    </row>
    <row r="5895" customFormat="false" ht="16" hidden="false" customHeight="false" outlineLevel="0" collapsed="false">
      <c r="A5895" s="0" t="s">
        <v>18919</v>
      </c>
    </row>
    <row r="5896" customFormat="false" ht="16" hidden="false" customHeight="false" outlineLevel="0" collapsed="false">
      <c r="A5896" s="0" t="s">
        <v>18920</v>
      </c>
    </row>
    <row r="5897" customFormat="false" ht="16" hidden="false" customHeight="false" outlineLevel="0" collapsed="false">
      <c r="A5897" s="0" t="s">
        <v>3631</v>
      </c>
      <c r="B5897" s="10" t="n">
        <v>20000000</v>
      </c>
      <c r="C5897" s="10" t="n">
        <v>42652003</v>
      </c>
    </row>
    <row r="5898" customFormat="false" ht="16" hidden="false" customHeight="false" outlineLevel="0" collapsed="false">
      <c r="A5898" s="0" t="s">
        <v>18921</v>
      </c>
    </row>
    <row r="5899" customFormat="false" ht="16" hidden="false" customHeight="false" outlineLevel="0" collapsed="false">
      <c r="A5899" s="0" t="s">
        <v>9115</v>
      </c>
      <c r="B5899" s="10" t="n">
        <v>217000000</v>
      </c>
      <c r="C5899" s="10" t="n">
        <v>130120862</v>
      </c>
    </row>
    <row r="5900" customFormat="false" ht="16" hidden="false" customHeight="false" outlineLevel="0" collapsed="false">
      <c r="A5900" s="0" t="s">
        <v>18922</v>
      </c>
      <c r="B5900" s="10" t="n">
        <v>37134</v>
      </c>
    </row>
    <row r="5901" customFormat="false" ht="16" hidden="false" customHeight="false" outlineLevel="0" collapsed="false">
      <c r="A5901" s="0" t="s">
        <v>18923</v>
      </c>
    </row>
    <row r="5902" customFormat="false" ht="16" hidden="false" customHeight="false" outlineLevel="0" collapsed="false">
      <c r="A5902" s="0" t="s">
        <v>18924</v>
      </c>
    </row>
    <row r="5903" customFormat="false" ht="16" hidden="false" customHeight="false" outlineLevel="0" collapsed="false">
      <c r="A5903" s="0" t="s">
        <v>14308</v>
      </c>
      <c r="B5903" s="10" t="n">
        <v>35000000</v>
      </c>
      <c r="C5903" s="10" t="n">
        <v>6864016</v>
      </c>
    </row>
    <row r="5904" customFormat="false" ht="16" hidden="false" customHeight="false" outlineLevel="0" collapsed="false">
      <c r="A5904" s="0" t="s">
        <v>18925</v>
      </c>
    </row>
    <row r="5905" customFormat="false" ht="16" hidden="false" customHeight="false" outlineLevel="0" collapsed="false">
      <c r="A5905" s="0" t="s">
        <v>18926</v>
      </c>
    </row>
    <row r="5906" customFormat="false" ht="16" hidden="false" customHeight="false" outlineLevel="0" collapsed="false">
      <c r="A5906" s="0" t="s">
        <v>18927</v>
      </c>
      <c r="B5906" s="10" t="n">
        <v>289575</v>
      </c>
    </row>
    <row r="5907" customFormat="false" ht="16" hidden="false" customHeight="false" outlineLevel="0" collapsed="false">
      <c r="A5907" s="0" t="s">
        <v>18928</v>
      </c>
    </row>
    <row r="5908" customFormat="false" ht="16" hidden="false" customHeight="false" outlineLevel="0" collapsed="false">
      <c r="A5908" s="0" t="s">
        <v>18929</v>
      </c>
    </row>
    <row r="5909" customFormat="false" ht="16" hidden="false" customHeight="false" outlineLevel="0" collapsed="false">
      <c r="A5909" s="0" t="s">
        <v>18930</v>
      </c>
      <c r="D5909" s="10" t="n">
        <v>191512</v>
      </c>
    </row>
    <row r="5910" customFormat="false" ht="16" hidden="false" customHeight="false" outlineLevel="0" collapsed="false">
      <c r="A5910" s="0" t="s">
        <v>8622</v>
      </c>
      <c r="B5910" s="10" t="n">
        <v>178000000</v>
      </c>
      <c r="C5910" s="10" t="n">
        <v>155442489</v>
      </c>
    </row>
    <row r="5911" customFormat="false" ht="16" hidden="false" customHeight="false" outlineLevel="0" collapsed="false">
      <c r="A5911" s="0" t="s">
        <v>8998</v>
      </c>
      <c r="B5911" s="10" t="n">
        <v>14000000</v>
      </c>
      <c r="C5911" s="10" t="n">
        <v>3901302</v>
      </c>
    </row>
    <row r="5912" customFormat="false" ht="16" hidden="false" customHeight="false" outlineLevel="0" collapsed="false">
      <c r="A5912" s="0" t="s">
        <v>8472</v>
      </c>
      <c r="B5912" s="10" t="n">
        <v>10000000</v>
      </c>
      <c r="C5912" s="10" t="n">
        <v>26583369</v>
      </c>
    </row>
    <row r="5913" customFormat="false" ht="16" hidden="false" customHeight="false" outlineLevel="0" collapsed="false">
      <c r="A5913" s="0" t="s">
        <v>18931</v>
      </c>
      <c r="B5913" s="10" t="n">
        <v>1500000</v>
      </c>
    </row>
    <row r="5914" customFormat="false" ht="16" hidden="false" customHeight="false" outlineLevel="0" collapsed="false">
      <c r="A5914" s="0" t="s">
        <v>1018</v>
      </c>
      <c r="B5914" s="10" t="n">
        <v>370000000</v>
      </c>
      <c r="C5914" s="10" t="n">
        <v>901610</v>
      </c>
    </row>
    <row r="5915" customFormat="false" ht="16" hidden="false" customHeight="false" outlineLevel="0" collapsed="false">
      <c r="A5915" s="0" t="s">
        <v>18932</v>
      </c>
    </row>
    <row r="5916" customFormat="false" ht="16" hidden="false" customHeight="false" outlineLevel="0" collapsed="false">
      <c r="A5916" s="0" t="s">
        <v>18933</v>
      </c>
      <c r="B5916" s="10" t="n">
        <v>20000</v>
      </c>
    </row>
    <row r="5917" customFormat="false" ht="16" hidden="false" customHeight="false" outlineLevel="0" collapsed="false">
      <c r="A5917" s="0" t="s">
        <v>8841</v>
      </c>
      <c r="B5917" s="10" t="n">
        <v>60000000</v>
      </c>
      <c r="C5917" s="10" t="n">
        <v>58399160</v>
      </c>
    </row>
    <row r="5918" customFormat="false" ht="16" hidden="false" customHeight="false" outlineLevel="0" collapsed="false">
      <c r="A5918" s="0" t="s">
        <v>18934</v>
      </c>
      <c r="B5918" s="10" t="n">
        <v>48949</v>
      </c>
    </row>
    <row r="5919" customFormat="false" ht="16" hidden="false" customHeight="false" outlineLevel="0" collapsed="false">
      <c r="A5919" s="0" t="s">
        <v>18935</v>
      </c>
    </row>
    <row r="5920" customFormat="false" ht="16" hidden="false" customHeight="false" outlineLevel="0" collapsed="false">
      <c r="A5920" s="0" t="s">
        <v>18936</v>
      </c>
    </row>
    <row r="5921" customFormat="false" ht="16" hidden="false" customHeight="false" outlineLevel="0" collapsed="false">
      <c r="A5921" s="0" t="s">
        <v>18937</v>
      </c>
      <c r="B5921" s="10" t="n">
        <v>59333</v>
      </c>
    </row>
    <row r="5922" customFormat="false" ht="16" hidden="false" customHeight="false" outlineLevel="0" collapsed="false">
      <c r="A5922" s="0" t="s">
        <v>14067</v>
      </c>
      <c r="B5922" s="10" t="n">
        <v>30000000</v>
      </c>
      <c r="C5922" s="10" t="n">
        <v>46889293</v>
      </c>
    </row>
    <row r="5923" customFormat="false" ht="16" hidden="false" customHeight="false" outlineLevel="0" collapsed="false">
      <c r="A5923" s="0" t="s">
        <v>18938</v>
      </c>
    </row>
    <row r="5924" customFormat="false" ht="16" hidden="false" customHeight="false" outlineLevel="0" collapsed="false">
      <c r="A5924" s="0" t="s">
        <v>18939</v>
      </c>
    </row>
    <row r="5925" customFormat="false" ht="16" hidden="false" customHeight="false" outlineLevel="0" collapsed="false">
      <c r="A5925" s="0" t="s">
        <v>18940</v>
      </c>
    </row>
    <row r="5926" customFormat="false" ht="16" hidden="false" customHeight="false" outlineLevel="0" collapsed="false">
      <c r="A5926" s="0" t="s">
        <v>18941</v>
      </c>
      <c r="B5926" s="10" t="n">
        <v>1500000</v>
      </c>
    </row>
    <row r="5927" customFormat="false" ht="16" hidden="false" customHeight="false" outlineLevel="0" collapsed="false">
      <c r="A5927" s="0" t="s">
        <v>18942</v>
      </c>
      <c r="B5927" s="10" t="n">
        <v>765127</v>
      </c>
    </row>
    <row r="5928" customFormat="false" ht="16" hidden="false" customHeight="false" outlineLevel="0" collapsed="false">
      <c r="A5928" s="0" t="s">
        <v>18943</v>
      </c>
    </row>
    <row r="5929" customFormat="false" ht="16" hidden="false" customHeight="false" outlineLevel="0" collapsed="false">
      <c r="A5929" s="0" t="s">
        <v>18944</v>
      </c>
    </row>
    <row r="5930" customFormat="false" ht="16" hidden="false" customHeight="false" outlineLevel="0" collapsed="false">
      <c r="A5930" s="0" t="s">
        <v>18945</v>
      </c>
    </row>
    <row r="5931" customFormat="false" ht="16" hidden="false" customHeight="false" outlineLevel="0" collapsed="false">
      <c r="A5931" s="0" t="s">
        <v>18946</v>
      </c>
      <c r="B5931" s="10" t="n">
        <v>4426</v>
      </c>
    </row>
    <row r="5932" customFormat="false" ht="16" hidden="false" customHeight="false" outlineLevel="0" collapsed="false">
      <c r="A5932" s="0" t="s">
        <v>18947</v>
      </c>
    </row>
    <row r="5933" customFormat="false" ht="16" hidden="false" customHeight="false" outlineLevel="0" collapsed="false">
      <c r="A5933" s="0" t="s">
        <v>18948</v>
      </c>
    </row>
    <row r="5934" customFormat="false" ht="16" hidden="false" customHeight="false" outlineLevel="0" collapsed="false">
      <c r="A5934" s="0" t="s">
        <v>18949</v>
      </c>
    </row>
    <row r="5935" customFormat="false" ht="16" hidden="false" customHeight="false" outlineLevel="0" collapsed="false">
      <c r="A5935" s="0" t="s">
        <v>14715</v>
      </c>
      <c r="B5935" s="10" t="n">
        <v>22000000</v>
      </c>
      <c r="C5935" s="10" t="n">
        <v>32153522</v>
      </c>
      <c r="D5935" s="10" t="n">
        <v>12229314</v>
      </c>
    </row>
    <row r="5936" customFormat="false" ht="16" hidden="false" customHeight="false" outlineLevel="0" collapsed="false">
      <c r="A5936" s="0" t="s">
        <v>18950</v>
      </c>
    </row>
    <row r="5937" customFormat="false" ht="16" hidden="false" customHeight="false" outlineLevel="0" collapsed="false">
      <c r="A5937" s="0" t="s">
        <v>18951</v>
      </c>
    </row>
    <row r="5938" customFormat="false" ht="16" hidden="false" customHeight="false" outlineLevel="0" collapsed="false">
      <c r="A5938" s="0" t="s">
        <v>927</v>
      </c>
      <c r="B5938" s="10" t="n">
        <v>5000000</v>
      </c>
      <c r="C5938" s="10" t="n">
        <v>557236</v>
      </c>
    </row>
    <row r="5939" customFormat="false" ht="16" hidden="false" customHeight="false" outlineLevel="0" collapsed="false">
      <c r="A5939" s="0" t="s">
        <v>18952</v>
      </c>
      <c r="B5939" s="10" t="n">
        <v>3262954</v>
      </c>
    </row>
    <row r="5940" customFormat="false" ht="16" hidden="false" customHeight="false" outlineLevel="0" collapsed="false">
      <c r="A5940" s="0" t="s">
        <v>18953</v>
      </c>
    </row>
    <row r="5941" customFormat="false" ht="16" hidden="false" customHeight="false" outlineLevel="0" collapsed="false">
      <c r="A5941" s="0" t="s">
        <v>18954</v>
      </c>
      <c r="C5941" s="0" t="s">
        <v>15906</v>
      </c>
    </row>
    <row r="5942" customFormat="false" ht="16" hidden="false" customHeight="false" outlineLevel="0" collapsed="false">
      <c r="A5942" s="0" t="s">
        <v>18955</v>
      </c>
    </row>
    <row r="5943" customFormat="false" ht="16" hidden="false" customHeight="false" outlineLevel="0" collapsed="false">
      <c r="A5943" s="0" t="s">
        <v>18956</v>
      </c>
      <c r="B5943" s="10" t="n">
        <v>1076075</v>
      </c>
    </row>
    <row r="5944" customFormat="false" ht="16" hidden="false" customHeight="false" outlineLevel="0" collapsed="false">
      <c r="A5944" s="0" t="s">
        <v>18957</v>
      </c>
      <c r="B5944" s="10" t="n">
        <v>300000000</v>
      </c>
    </row>
    <row r="5945" customFormat="false" ht="16" hidden="false" customHeight="false" outlineLevel="0" collapsed="false">
      <c r="A5945" s="0" t="s">
        <v>18958</v>
      </c>
      <c r="B5945" s="10" t="n">
        <v>9405</v>
      </c>
    </row>
    <row r="5946" customFormat="false" ht="16" hidden="false" customHeight="false" outlineLevel="0" collapsed="false">
      <c r="A5946" s="0" t="s">
        <v>8560</v>
      </c>
      <c r="B5946" s="10" t="n">
        <v>110000000</v>
      </c>
      <c r="C5946" s="10" t="n">
        <v>66002193</v>
      </c>
    </row>
    <row r="5947" customFormat="false" ht="16" hidden="false" customHeight="false" outlineLevel="0" collapsed="false">
      <c r="A5947" s="0" t="s">
        <v>18959</v>
      </c>
      <c r="C5947" s="0" t="s">
        <v>18960</v>
      </c>
    </row>
    <row r="5948" customFormat="false" ht="16" hidden="false" customHeight="false" outlineLevel="0" collapsed="false">
      <c r="A5948" s="0" t="s">
        <v>18961</v>
      </c>
    </row>
    <row r="5949" customFormat="false" ht="16" hidden="false" customHeight="false" outlineLevel="0" collapsed="false">
      <c r="A5949" s="0" t="s">
        <v>18962</v>
      </c>
      <c r="B5949" s="10" t="n">
        <v>173994</v>
      </c>
    </row>
    <row r="5950" customFormat="false" ht="16" hidden="false" customHeight="false" outlineLevel="0" collapsed="false">
      <c r="A5950" s="0" t="s">
        <v>18963</v>
      </c>
    </row>
    <row r="5951" customFormat="false" ht="16" hidden="false" customHeight="false" outlineLevel="0" collapsed="false">
      <c r="A5951" s="0" t="s">
        <v>18964</v>
      </c>
    </row>
    <row r="5952" customFormat="false" ht="16" hidden="false" customHeight="false" outlineLevel="0" collapsed="false">
      <c r="A5952" s="0" t="s">
        <v>18965</v>
      </c>
      <c r="B5952" s="10" t="n">
        <v>18400</v>
      </c>
    </row>
    <row r="5953" customFormat="false" ht="16" hidden="false" customHeight="false" outlineLevel="0" collapsed="false">
      <c r="A5953" s="0" t="s">
        <v>8953</v>
      </c>
      <c r="B5953" s="10" t="n">
        <v>43000000</v>
      </c>
      <c r="C5953" s="10" t="n">
        <v>3730982</v>
      </c>
    </row>
    <row r="5954" customFormat="false" ht="16" hidden="false" customHeight="false" outlineLevel="0" collapsed="false">
      <c r="A5954" s="0" t="s">
        <v>18966</v>
      </c>
      <c r="B5954" s="10" t="n">
        <v>3333000</v>
      </c>
    </row>
    <row r="5955" customFormat="false" ht="16" hidden="false" customHeight="false" outlineLevel="0" collapsed="false">
      <c r="A5955" s="0" t="s">
        <v>18967</v>
      </c>
      <c r="B5955" s="10" t="n">
        <v>2993669</v>
      </c>
    </row>
    <row r="5956" customFormat="false" ht="16" hidden="false" customHeight="false" outlineLevel="0" collapsed="false">
      <c r="A5956" s="0" t="s">
        <v>3816</v>
      </c>
      <c r="B5956" s="10" t="n">
        <v>105000000</v>
      </c>
      <c r="C5956" s="10" t="n">
        <v>64063008</v>
      </c>
    </row>
    <row r="5957" customFormat="false" ht="16" hidden="false" customHeight="false" outlineLevel="0" collapsed="false">
      <c r="A5957" s="0" t="s">
        <v>18968</v>
      </c>
    </row>
    <row r="5958" customFormat="false" ht="16" hidden="false" customHeight="false" outlineLevel="0" collapsed="false">
      <c r="A5958" s="0" t="s">
        <v>18969</v>
      </c>
    </row>
    <row r="5959" customFormat="false" ht="16" hidden="false" customHeight="false" outlineLevel="0" collapsed="false">
      <c r="A5959" s="0" t="s">
        <v>18970</v>
      </c>
    </row>
    <row r="5960" customFormat="false" ht="16" hidden="false" customHeight="false" outlineLevel="0" collapsed="false">
      <c r="A5960" s="0" t="s">
        <v>18971</v>
      </c>
      <c r="B5960" s="10" t="n">
        <v>70000000</v>
      </c>
    </row>
    <row r="5961" customFormat="false" ht="16" hidden="false" customHeight="false" outlineLevel="0" collapsed="false">
      <c r="A5961" s="0" t="s">
        <v>18972</v>
      </c>
    </row>
    <row r="5962" customFormat="false" ht="16" hidden="false" customHeight="false" outlineLevel="0" collapsed="false">
      <c r="A5962" s="0" t="s">
        <v>3758</v>
      </c>
      <c r="B5962" s="10" t="n">
        <v>12400000</v>
      </c>
      <c r="C5962" s="10" t="n">
        <v>294313</v>
      </c>
    </row>
    <row r="5963" customFormat="false" ht="16" hidden="false" customHeight="false" outlineLevel="0" collapsed="false">
      <c r="A5963" s="0" t="s">
        <v>18973</v>
      </c>
    </row>
    <row r="5964" customFormat="false" ht="16" hidden="false" customHeight="false" outlineLevel="0" collapsed="false">
      <c r="A5964" s="0" t="s">
        <v>18974</v>
      </c>
      <c r="D5964" s="10" t="n">
        <v>301664</v>
      </c>
    </row>
    <row r="5965" customFormat="false" ht="16" hidden="false" customHeight="false" outlineLevel="0" collapsed="false">
      <c r="A5965" s="0" t="s">
        <v>18975</v>
      </c>
    </row>
    <row r="5966" customFormat="false" ht="16" hidden="false" customHeight="false" outlineLevel="0" collapsed="false">
      <c r="A5966" s="0" t="s">
        <v>18976</v>
      </c>
    </row>
    <row r="5967" customFormat="false" ht="16" hidden="false" customHeight="false" outlineLevel="0" collapsed="false">
      <c r="A5967" s="0" t="s">
        <v>18977</v>
      </c>
    </row>
    <row r="5968" customFormat="false" ht="16" hidden="false" customHeight="false" outlineLevel="0" collapsed="false">
      <c r="A5968" s="0" t="s">
        <v>18978</v>
      </c>
    </row>
    <row r="5969" customFormat="false" ht="16" hidden="false" customHeight="false" outlineLevel="0" collapsed="false">
      <c r="A5969" s="0" t="s">
        <v>18979</v>
      </c>
      <c r="B5969" s="10" t="n">
        <v>8077</v>
      </c>
    </row>
    <row r="5970" customFormat="false" ht="16" hidden="false" customHeight="false" outlineLevel="0" collapsed="false">
      <c r="A5970" s="0" t="s">
        <v>13719</v>
      </c>
      <c r="B5970" s="10" t="n">
        <v>7000000</v>
      </c>
      <c r="C5970" s="10" t="n">
        <v>1873547</v>
      </c>
    </row>
    <row r="5971" customFormat="false" ht="16" hidden="false" customHeight="false" outlineLevel="0" collapsed="false">
      <c r="A5971" s="0" t="s">
        <v>18980</v>
      </c>
      <c r="B5971" s="10" t="n">
        <v>37934</v>
      </c>
    </row>
    <row r="5972" customFormat="false" ht="16" hidden="false" customHeight="false" outlineLevel="0" collapsed="false">
      <c r="A5972" s="0" t="s">
        <v>18981</v>
      </c>
      <c r="B5972" s="10" t="n">
        <v>75000</v>
      </c>
    </row>
    <row r="5973" customFormat="false" ht="16" hidden="false" customHeight="false" outlineLevel="0" collapsed="false">
      <c r="A5973" s="0" t="s">
        <v>18982</v>
      </c>
      <c r="B5973" s="10" t="n">
        <v>579055</v>
      </c>
    </row>
    <row r="5974" customFormat="false" ht="16" hidden="false" customHeight="false" outlineLevel="0" collapsed="false">
      <c r="A5974" s="0" t="s">
        <v>18983</v>
      </c>
      <c r="B5974" s="10" t="n">
        <v>500000</v>
      </c>
    </row>
    <row r="5975" customFormat="false" ht="16" hidden="false" customHeight="false" outlineLevel="0" collapsed="false">
      <c r="A5975" s="0" t="s">
        <v>18984</v>
      </c>
    </row>
    <row r="5976" customFormat="false" ht="16" hidden="false" customHeight="false" outlineLevel="0" collapsed="false">
      <c r="A5976" s="0" t="s">
        <v>18985</v>
      </c>
    </row>
    <row r="5977" customFormat="false" ht="16" hidden="false" customHeight="false" outlineLevel="0" collapsed="false">
      <c r="A5977" s="0" t="s">
        <v>3612</v>
      </c>
      <c r="B5977" s="10" t="n">
        <v>30000000</v>
      </c>
      <c r="C5977" s="10" t="n">
        <v>71038190</v>
      </c>
    </row>
    <row r="5978" customFormat="false" ht="16" hidden="false" customHeight="false" outlineLevel="0" collapsed="false">
      <c r="A5978" s="0" t="s">
        <v>8751</v>
      </c>
      <c r="B5978" s="10" t="n">
        <v>25000000</v>
      </c>
      <c r="C5978" s="10" t="n">
        <v>20083</v>
      </c>
    </row>
    <row r="5979" customFormat="false" ht="16" hidden="false" customHeight="false" outlineLevel="0" collapsed="false">
      <c r="A5979" s="0" t="s">
        <v>9128</v>
      </c>
      <c r="B5979" s="10" t="n">
        <v>150000000</v>
      </c>
      <c r="C5979" s="10" t="n">
        <v>140958101</v>
      </c>
    </row>
    <row r="5980" customFormat="false" ht="16" hidden="false" customHeight="false" outlineLevel="0" collapsed="false">
      <c r="A5980" s="0" t="s">
        <v>18986</v>
      </c>
      <c r="B5980" s="10" t="n">
        <v>45255</v>
      </c>
    </row>
    <row r="5981" customFormat="false" ht="16" hidden="false" customHeight="false" outlineLevel="0" collapsed="false">
      <c r="A5981" s="0" t="s">
        <v>14152</v>
      </c>
      <c r="B5981" s="10" t="n">
        <v>1200000</v>
      </c>
      <c r="C5981" s="10" t="n">
        <v>14616</v>
      </c>
    </row>
    <row r="5982" customFormat="false" ht="16" hidden="false" customHeight="false" outlineLevel="0" collapsed="false">
      <c r="A5982" s="0" t="s">
        <v>18987</v>
      </c>
    </row>
    <row r="5983" customFormat="false" ht="16" hidden="false" customHeight="false" outlineLevel="0" collapsed="false">
      <c r="A5983" s="0" t="s">
        <v>18988</v>
      </c>
      <c r="C5983" s="0" t="s">
        <v>17529</v>
      </c>
    </row>
    <row r="5984" customFormat="false" ht="16" hidden="false" customHeight="false" outlineLevel="0" collapsed="false">
      <c r="A5984" s="0" t="s">
        <v>18989</v>
      </c>
      <c r="C5984" s="0" t="s">
        <v>18990</v>
      </c>
    </row>
    <row r="5985" customFormat="false" ht="16" hidden="false" customHeight="false" outlineLevel="0" collapsed="false">
      <c r="A5985" s="0" t="s">
        <v>18991</v>
      </c>
    </row>
    <row r="5986" customFormat="false" ht="16" hidden="false" customHeight="false" outlineLevel="0" collapsed="false">
      <c r="A5986" s="0" t="s">
        <v>18992</v>
      </c>
    </row>
    <row r="5987" customFormat="false" ht="16" hidden="false" customHeight="false" outlineLevel="0" collapsed="false">
      <c r="A5987" s="0" t="s">
        <v>18993</v>
      </c>
    </row>
    <row r="5988" customFormat="false" ht="16" hidden="false" customHeight="false" outlineLevel="0" collapsed="false">
      <c r="A5988" s="0" t="s">
        <v>18994</v>
      </c>
    </row>
    <row r="5989" customFormat="false" ht="16" hidden="false" customHeight="false" outlineLevel="0" collapsed="false">
      <c r="A5989" s="0" t="s">
        <v>1102</v>
      </c>
      <c r="B5989" s="10" t="n">
        <v>450000</v>
      </c>
      <c r="C5989" s="10" t="n">
        <v>34151</v>
      </c>
    </row>
    <row r="5990" customFormat="false" ht="16" hidden="false" customHeight="false" outlineLevel="0" collapsed="false">
      <c r="A5990" s="0" t="s">
        <v>18995</v>
      </c>
    </row>
    <row r="5991" customFormat="false" ht="16" hidden="false" customHeight="false" outlineLevel="0" collapsed="false">
      <c r="A5991" s="0" t="s">
        <v>18996</v>
      </c>
    </row>
    <row r="5992" customFormat="false" ht="16" hidden="false" customHeight="false" outlineLevel="0" collapsed="false">
      <c r="A5992" s="0" t="s">
        <v>18997</v>
      </c>
      <c r="B5992" s="10" t="n">
        <v>3184</v>
      </c>
    </row>
    <row r="5993" customFormat="false" ht="16" hidden="false" customHeight="false" outlineLevel="0" collapsed="false">
      <c r="A5993" s="0" t="s">
        <v>18998</v>
      </c>
      <c r="B5993" s="10" t="n">
        <v>182851</v>
      </c>
    </row>
    <row r="5994" customFormat="false" ht="16" hidden="false" customHeight="false" outlineLevel="0" collapsed="false">
      <c r="A5994" s="0" t="s">
        <v>18999</v>
      </c>
      <c r="B5994" s="10" t="n">
        <v>100000000</v>
      </c>
    </row>
    <row r="5995" customFormat="false" ht="16" hidden="false" customHeight="false" outlineLevel="0" collapsed="false">
      <c r="A5995" s="0" t="s">
        <v>14204</v>
      </c>
      <c r="B5995" s="10" t="n">
        <v>44000000</v>
      </c>
      <c r="C5995" s="10" t="n">
        <v>54117416</v>
      </c>
    </row>
    <row r="5996" customFormat="false" ht="16" hidden="false" customHeight="false" outlineLevel="0" collapsed="false">
      <c r="A5996" s="0" t="s">
        <v>19000</v>
      </c>
    </row>
    <row r="5997" customFormat="false" ht="16" hidden="false" customHeight="false" outlineLevel="0" collapsed="false">
      <c r="A5997" s="0" t="s">
        <v>19001</v>
      </c>
      <c r="B5997" s="10" t="n">
        <v>35555</v>
      </c>
    </row>
    <row r="5998" customFormat="false" ht="16" hidden="false" customHeight="false" outlineLevel="0" collapsed="false">
      <c r="A5998" s="0" t="s">
        <v>14759</v>
      </c>
      <c r="B5998" s="10" t="n">
        <v>12000000</v>
      </c>
      <c r="C5998" s="10" t="n">
        <v>11274490</v>
      </c>
    </row>
    <row r="5999" customFormat="false" ht="16" hidden="false" customHeight="false" outlineLevel="0" collapsed="false">
      <c r="A5999" s="0" t="s">
        <v>19002</v>
      </c>
    </row>
    <row r="6000" customFormat="false" ht="16" hidden="false" customHeight="false" outlineLevel="0" collapsed="false">
      <c r="A6000" s="0" t="s">
        <v>19003</v>
      </c>
    </row>
    <row r="6001" customFormat="false" ht="16" hidden="false" customHeight="false" outlineLevel="0" collapsed="false">
      <c r="A6001" s="0" t="s">
        <v>19004</v>
      </c>
      <c r="C6001" s="0" t="s">
        <v>19005</v>
      </c>
    </row>
    <row r="6002" customFormat="false" ht="16" hidden="false" customHeight="false" outlineLevel="0" collapsed="false">
      <c r="A6002" s="0" t="s">
        <v>19006</v>
      </c>
      <c r="C6002" s="0" t="s">
        <v>15678</v>
      </c>
    </row>
    <row r="6003" customFormat="false" ht="16" hidden="false" customHeight="false" outlineLevel="0" collapsed="false">
      <c r="A6003" s="0" t="s">
        <v>19007</v>
      </c>
      <c r="B6003" s="10" t="n">
        <v>180000000</v>
      </c>
    </row>
    <row r="6004" customFormat="false" ht="16" hidden="false" customHeight="false" outlineLevel="0" collapsed="false">
      <c r="A6004" s="0" t="s">
        <v>19008</v>
      </c>
    </row>
    <row r="6005" customFormat="false" ht="16" hidden="false" customHeight="false" outlineLevel="0" collapsed="false">
      <c r="A6005" s="0" t="s">
        <v>19009</v>
      </c>
      <c r="B6005" s="10" t="n">
        <v>561963</v>
      </c>
    </row>
    <row r="6006" customFormat="false" ht="16" hidden="false" customHeight="false" outlineLevel="0" collapsed="false">
      <c r="A6006" s="0" t="s">
        <v>3995</v>
      </c>
      <c r="B6006" s="10" t="n">
        <v>80000000</v>
      </c>
      <c r="C6006" s="10" t="n">
        <v>251774330</v>
      </c>
    </row>
    <row r="6007" customFormat="false" ht="16" hidden="false" customHeight="false" outlineLevel="0" collapsed="false">
      <c r="A6007" s="0" t="s">
        <v>1139</v>
      </c>
      <c r="B6007" s="10" t="n">
        <v>7500000</v>
      </c>
      <c r="C6007" s="10" t="n">
        <v>207921</v>
      </c>
    </row>
    <row r="6008" customFormat="false" ht="16" hidden="false" customHeight="false" outlineLevel="0" collapsed="false">
      <c r="A6008" s="0" t="s">
        <v>19010</v>
      </c>
    </row>
    <row r="6009" customFormat="false" ht="16" hidden="false" customHeight="false" outlineLevel="0" collapsed="false">
      <c r="A6009" s="0" t="s">
        <v>19011</v>
      </c>
    </row>
    <row r="6010" customFormat="false" ht="16" hidden="false" customHeight="false" outlineLevel="0" collapsed="false">
      <c r="A6010" s="0" t="s">
        <v>3903</v>
      </c>
      <c r="B6010" s="10" t="n">
        <v>75000000</v>
      </c>
      <c r="C6010" s="10" t="n">
        <v>270329045</v>
      </c>
    </row>
    <row r="6011" customFormat="false" ht="16" hidden="false" customHeight="false" outlineLevel="0" collapsed="false">
      <c r="A6011" s="0" t="s">
        <v>19012</v>
      </c>
      <c r="B6011" s="10" t="n">
        <v>3351230</v>
      </c>
    </row>
    <row r="6012" customFormat="false" ht="16" hidden="false" customHeight="false" outlineLevel="0" collapsed="false">
      <c r="A6012" s="0" t="s">
        <v>19013</v>
      </c>
    </row>
    <row r="6013" customFormat="false" ht="16" hidden="false" customHeight="false" outlineLevel="0" collapsed="false">
      <c r="A6013" s="0" t="s">
        <v>19014</v>
      </c>
      <c r="B6013" s="10" t="n">
        <v>600000</v>
      </c>
    </row>
    <row r="6014" customFormat="false" ht="16" hidden="false" customHeight="false" outlineLevel="0" collapsed="false">
      <c r="A6014" s="0" t="s">
        <v>19015</v>
      </c>
    </row>
    <row r="6015" customFormat="false" ht="16" hidden="false" customHeight="false" outlineLevel="0" collapsed="false">
      <c r="A6015" s="0" t="s">
        <v>19016</v>
      </c>
      <c r="B6015" s="10" t="n">
        <v>500000</v>
      </c>
    </row>
    <row r="6016" customFormat="false" ht="16" hidden="false" customHeight="false" outlineLevel="0" collapsed="false">
      <c r="A6016" s="0" t="s">
        <v>19017</v>
      </c>
    </row>
    <row r="6017" customFormat="false" ht="16" hidden="false" customHeight="false" outlineLevel="0" collapsed="false">
      <c r="A6017" s="0" t="s">
        <v>19018</v>
      </c>
    </row>
    <row r="6018" customFormat="false" ht="16" hidden="false" customHeight="false" outlineLevel="0" collapsed="false">
      <c r="A6018" s="0" t="s">
        <v>19019</v>
      </c>
    </row>
    <row r="6019" customFormat="false" ht="16" hidden="false" customHeight="false" outlineLevel="0" collapsed="false">
      <c r="A6019" s="0" t="s">
        <v>19020</v>
      </c>
      <c r="B6019" s="10" t="n">
        <v>10000000</v>
      </c>
    </row>
    <row r="6020" customFormat="false" ht="16" hidden="false" customHeight="false" outlineLevel="0" collapsed="false">
      <c r="A6020" s="0" t="s">
        <v>19021</v>
      </c>
    </row>
    <row r="6021" customFormat="false" ht="16" hidden="false" customHeight="false" outlineLevel="0" collapsed="false">
      <c r="A6021" s="0" t="s">
        <v>19022</v>
      </c>
      <c r="B6021" s="10" t="n">
        <v>212223</v>
      </c>
    </row>
    <row r="6022" customFormat="false" ht="16" hidden="false" customHeight="false" outlineLevel="0" collapsed="false">
      <c r="A6022" s="0" t="s">
        <v>19023</v>
      </c>
    </row>
    <row r="6023" customFormat="false" ht="16" hidden="false" customHeight="false" outlineLevel="0" collapsed="false">
      <c r="A6023" s="0" t="s">
        <v>19024</v>
      </c>
    </row>
    <row r="6024" customFormat="false" ht="16" hidden="false" customHeight="false" outlineLevel="0" collapsed="false">
      <c r="A6024" s="0" t="s">
        <v>1110</v>
      </c>
      <c r="B6024" s="10" t="n">
        <v>350000000</v>
      </c>
      <c r="C6024" s="10" t="n">
        <v>235361</v>
      </c>
    </row>
    <row r="6025" customFormat="false" ht="16" hidden="false" customHeight="false" outlineLevel="0" collapsed="false">
      <c r="A6025" s="0" t="s">
        <v>19025</v>
      </c>
    </row>
    <row r="6026" customFormat="false" ht="16" hidden="false" customHeight="false" outlineLevel="0" collapsed="false">
      <c r="A6026" s="0" t="s">
        <v>19026</v>
      </c>
      <c r="B6026" s="10" t="n">
        <v>131105</v>
      </c>
    </row>
    <row r="6027" customFormat="false" ht="16" hidden="false" customHeight="false" outlineLevel="0" collapsed="false">
      <c r="A6027" s="0" t="s">
        <v>19027</v>
      </c>
      <c r="B6027" s="10" t="n">
        <v>375907</v>
      </c>
    </row>
    <row r="6028" customFormat="false" ht="16" hidden="false" customHeight="false" outlineLevel="0" collapsed="false">
      <c r="A6028" s="0" t="s">
        <v>19028</v>
      </c>
    </row>
    <row r="6029" customFormat="false" ht="16" hidden="false" customHeight="false" outlineLevel="0" collapsed="false">
      <c r="A6029" s="0" t="s">
        <v>19029</v>
      </c>
    </row>
    <row r="6030" customFormat="false" ht="16" hidden="false" customHeight="false" outlineLevel="0" collapsed="false">
      <c r="A6030" s="0" t="s">
        <v>19030</v>
      </c>
      <c r="B6030" s="10" t="n">
        <v>5846</v>
      </c>
    </row>
    <row r="6031" customFormat="false" ht="16" hidden="false" customHeight="false" outlineLevel="0" collapsed="false">
      <c r="A6031" s="0" t="s">
        <v>4008</v>
      </c>
      <c r="B6031" s="10" t="n">
        <v>40000000</v>
      </c>
      <c r="C6031" s="10" t="n">
        <v>17675989</v>
      </c>
    </row>
    <row r="6032" customFormat="false" ht="16" hidden="false" customHeight="false" outlineLevel="0" collapsed="false">
      <c r="A6032" s="0" t="s">
        <v>19031</v>
      </c>
    </row>
    <row r="6033" customFormat="false" ht="16" hidden="false" customHeight="false" outlineLevel="0" collapsed="false">
      <c r="A6033" s="0" t="s">
        <v>19032</v>
      </c>
    </row>
    <row r="6034" customFormat="false" ht="16" hidden="false" customHeight="false" outlineLevel="0" collapsed="false">
      <c r="A6034" s="0" t="s">
        <v>19033</v>
      </c>
    </row>
    <row r="6035" customFormat="false" ht="16" hidden="false" customHeight="false" outlineLevel="0" collapsed="false">
      <c r="A6035" s="0" t="s">
        <v>19034</v>
      </c>
    </row>
    <row r="6036" customFormat="false" ht="16" hidden="false" customHeight="false" outlineLevel="0" collapsed="false">
      <c r="A6036" s="0" t="s">
        <v>19035</v>
      </c>
    </row>
    <row r="6037" customFormat="false" ht="16" hidden="false" customHeight="false" outlineLevel="0" collapsed="false">
      <c r="A6037" s="0" t="s">
        <v>14976</v>
      </c>
      <c r="B6037" s="10" t="n">
        <v>850000000</v>
      </c>
      <c r="C6037" s="10" t="n">
        <v>1357212</v>
      </c>
    </row>
    <row r="6038" customFormat="false" ht="16" hidden="false" customHeight="false" outlineLevel="0" collapsed="false">
      <c r="A6038" s="0" t="s">
        <v>19036</v>
      </c>
    </row>
    <row r="6039" customFormat="false" ht="16" hidden="false" customHeight="false" outlineLevel="0" collapsed="false">
      <c r="A6039" s="0" t="s">
        <v>19037</v>
      </c>
    </row>
    <row r="6040" customFormat="false" ht="16" hidden="false" customHeight="false" outlineLevel="0" collapsed="false">
      <c r="A6040" s="0" t="s">
        <v>19038</v>
      </c>
      <c r="B6040" s="10" t="n">
        <v>3500000</v>
      </c>
    </row>
    <row r="6041" customFormat="false" ht="16" hidden="false" customHeight="false" outlineLevel="0" collapsed="false">
      <c r="A6041" s="0" t="s">
        <v>8603</v>
      </c>
      <c r="B6041" s="10" t="n">
        <v>250000000</v>
      </c>
      <c r="C6041" s="10" t="n">
        <v>408084349</v>
      </c>
    </row>
    <row r="6042" customFormat="false" ht="16" hidden="false" customHeight="false" outlineLevel="0" collapsed="false">
      <c r="A6042" s="0" t="s">
        <v>19039</v>
      </c>
      <c r="B6042" s="10" t="n">
        <v>27298</v>
      </c>
    </row>
    <row r="6043" customFormat="false" ht="16" hidden="false" customHeight="false" outlineLevel="0" collapsed="false">
      <c r="A6043" s="0" t="s">
        <v>8523</v>
      </c>
      <c r="B6043" s="10" t="n">
        <v>25000000</v>
      </c>
      <c r="C6043" s="10" t="n">
        <v>19097994</v>
      </c>
    </row>
    <row r="6044" customFormat="false" ht="16" hidden="false" customHeight="false" outlineLevel="0" collapsed="false">
      <c r="A6044" s="0" t="s">
        <v>19040</v>
      </c>
      <c r="B6044" s="10" t="n">
        <v>1250000</v>
      </c>
    </row>
    <row r="6045" customFormat="false" ht="16" hidden="false" customHeight="false" outlineLevel="0" collapsed="false">
      <c r="A6045" s="0" t="s">
        <v>19041</v>
      </c>
      <c r="B6045" s="10" t="n">
        <v>15000000</v>
      </c>
    </row>
    <row r="6046" customFormat="false" ht="16" hidden="false" customHeight="false" outlineLevel="0" collapsed="false">
      <c r="A6046" s="0" t="s">
        <v>19042</v>
      </c>
      <c r="B6046" s="10" t="n">
        <v>1904682</v>
      </c>
    </row>
    <row r="6047" customFormat="false" ht="16" hidden="false" customHeight="false" outlineLevel="0" collapsed="false">
      <c r="A6047" s="0" t="s">
        <v>19043</v>
      </c>
      <c r="B6047" s="10" t="n">
        <v>5000000</v>
      </c>
    </row>
    <row r="6048" customFormat="false" ht="16" hidden="false" customHeight="false" outlineLevel="0" collapsed="false">
      <c r="A6048" s="0" t="s">
        <v>19044</v>
      </c>
    </row>
    <row r="6049" customFormat="false" ht="16" hidden="false" customHeight="false" outlineLevel="0" collapsed="false">
      <c r="A6049" s="0" t="s">
        <v>19045</v>
      </c>
      <c r="B6049" s="10" t="n">
        <v>350000</v>
      </c>
    </row>
    <row r="6050" customFormat="false" ht="16" hidden="false" customHeight="false" outlineLevel="0" collapsed="false">
      <c r="A6050" s="0" t="s">
        <v>19046</v>
      </c>
      <c r="B6050" s="10" t="n">
        <v>4079</v>
      </c>
    </row>
    <row r="6051" customFormat="false" ht="16" hidden="false" customHeight="false" outlineLevel="0" collapsed="false">
      <c r="A6051" s="0" t="s">
        <v>19047</v>
      </c>
    </row>
    <row r="6052" customFormat="false" ht="16" hidden="false" customHeight="false" outlineLevel="0" collapsed="false">
      <c r="A6052" s="0" t="s">
        <v>19048</v>
      </c>
      <c r="B6052" s="10" t="n">
        <v>162270</v>
      </c>
      <c r="D6052" s="10" t="n">
        <v>80809</v>
      </c>
    </row>
    <row r="6053" customFormat="false" ht="16" hidden="false" customHeight="false" outlineLevel="0" collapsed="false">
      <c r="A6053" s="0" t="s">
        <v>19049</v>
      </c>
      <c r="B6053" s="10" t="n">
        <v>428318</v>
      </c>
    </row>
    <row r="6054" customFormat="false" ht="16" hidden="false" customHeight="false" outlineLevel="0" collapsed="false">
      <c r="A6054" s="0" t="s">
        <v>19050</v>
      </c>
      <c r="B6054" s="10" t="n">
        <v>20000000</v>
      </c>
    </row>
    <row r="6055" customFormat="false" ht="16" hidden="false" customHeight="false" outlineLevel="0" collapsed="false">
      <c r="A6055" s="0" t="s">
        <v>1990</v>
      </c>
      <c r="B6055" s="10" t="n">
        <v>15000000</v>
      </c>
      <c r="C6055" s="10" t="n">
        <v>613556</v>
      </c>
    </row>
    <row r="6056" customFormat="false" ht="16" hidden="false" customHeight="false" outlineLevel="0" collapsed="false">
      <c r="A6056" s="0" t="s">
        <v>19051</v>
      </c>
    </row>
    <row r="6057" customFormat="false" ht="16" hidden="false" customHeight="false" outlineLevel="0" collapsed="false">
      <c r="A6057" s="0" t="s">
        <v>19052</v>
      </c>
      <c r="B6057" s="10" t="n">
        <v>15616</v>
      </c>
    </row>
    <row r="6058" customFormat="false" ht="16" hidden="false" customHeight="false" outlineLevel="0" collapsed="false">
      <c r="A6058" s="0" t="s">
        <v>19053</v>
      </c>
      <c r="B6058" s="10" t="n">
        <v>172343</v>
      </c>
    </row>
    <row r="6059" customFormat="false" ht="16" hidden="false" customHeight="false" outlineLevel="0" collapsed="false">
      <c r="A6059" s="0" t="s">
        <v>19054</v>
      </c>
      <c r="B6059" s="10" t="n">
        <v>3000000</v>
      </c>
    </row>
    <row r="6060" customFormat="false" ht="16" hidden="false" customHeight="false" outlineLevel="0" collapsed="false">
      <c r="A6060" s="0" t="s">
        <v>19055</v>
      </c>
    </row>
    <row r="6061" customFormat="false" ht="16" hidden="false" customHeight="false" outlineLevel="0" collapsed="false">
      <c r="A6061" s="0" t="s">
        <v>19056</v>
      </c>
    </row>
    <row r="6062" customFormat="false" ht="16" hidden="false" customHeight="false" outlineLevel="0" collapsed="false">
      <c r="A6062" s="0" t="s">
        <v>19057</v>
      </c>
    </row>
    <row r="6063" customFormat="false" ht="16" hidden="false" customHeight="false" outlineLevel="0" collapsed="false">
      <c r="A6063" s="0" t="s">
        <v>19058</v>
      </c>
      <c r="B6063" s="10" t="n">
        <v>700000</v>
      </c>
      <c r="D6063" s="10" t="n">
        <v>2698509</v>
      </c>
    </row>
    <row r="6064" customFormat="false" ht="16" hidden="false" customHeight="false" outlineLevel="0" collapsed="false">
      <c r="A6064" s="0" t="s">
        <v>19059</v>
      </c>
    </row>
    <row r="6065" customFormat="false" ht="16" hidden="false" customHeight="false" outlineLevel="0" collapsed="false">
      <c r="A6065" s="0" t="s">
        <v>13964</v>
      </c>
      <c r="B6065" s="10" t="n">
        <v>1000000</v>
      </c>
      <c r="C6065" s="10" t="n">
        <v>891997</v>
      </c>
    </row>
    <row r="6066" customFormat="false" ht="16" hidden="false" customHeight="false" outlineLevel="0" collapsed="false">
      <c r="A6066" s="0" t="s">
        <v>19060</v>
      </c>
      <c r="C6066" s="0" t="s">
        <v>19061</v>
      </c>
    </row>
    <row r="6067" customFormat="false" ht="16" hidden="false" customHeight="false" outlineLevel="0" collapsed="false">
      <c r="A6067" s="0" t="s">
        <v>19062</v>
      </c>
    </row>
    <row r="6068" customFormat="false" ht="16" hidden="false" customHeight="false" outlineLevel="0" collapsed="false">
      <c r="A6068" s="0" t="s">
        <v>19063</v>
      </c>
    </row>
    <row r="6069" customFormat="false" ht="16" hidden="false" customHeight="false" outlineLevel="0" collapsed="false">
      <c r="A6069" s="0" t="s">
        <v>19064</v>
      </c>
    </row>
    <row r="6070" customFormat="false" ht="16" hidden="false" customHeight="false" outlineLevel="0" collapsed="false">
      <c r="A6070" s="0" t="s">
        <v>19065</v>
      </c>
    </row>
    <row r="6071" customFormat="false" ht="16" hidden="false" customHeight="false" outlineLevel="0" collapsed="false">
      <c r="A6071" s="0" t="s">
        <v>19066</v>
      </c>
    </row>
    <row r="6072" customFormat="false" ht="16" hidden="false" customHeight="false" outlineLevel="0" collapsed="false">
      <c r="A6072" s="0" t="s">
        <v>19067</v>
      </c>
      <c r="B6072" s="10" t="n">
        <v>109089</v>
      </c>
    </row>
    <row r="6073" customFormat="false" ht="16" hidden="false" customHeight="false" outlineLevel="0" collapsed="false">
      <c r="A6073" s="0" t="s">
        <v>3896</v>
      </c>
      <c r="B6073" s="10" t="n">
        <v>150000000</v>
      </c>
      <c r="C6073" s="10" t="n">
        <v>248757044</v>
      </c>
    </row>
    <row r="6074" customFormat="false" ht="16" hidden="false" customHeight="false" outlineLevel="0" collapsed="false">
      <c r="A6074" s="0" t="s">
        <v>19068</v>
      </c>
    </row>
    <row r="6075" customFormat="false" ht="16" hidden="false" customHeight="false" outlineLevel="0" collapsed="false">
      <c r="A6075" s="0" t="s">
        <v>14517</v>
      </c>
      <c r="B6075" s="10" t="n">
        <v>40000000</v>
      </c>
      <c r="C6075" s="10" t="n">
        <v>21203260</v>
      </c>
    </row>
    <row r="6076" customFormat="false" ht="16" hidden="false" customHeight="false" outlineLevel="0" collapsed="false">
      <c r="A6076" s="0" t="s">
        <v>19069</v>
      </c>
    </row>
    <row r="6077" customFormat="false" ht="16" hidden="false" customHeight="false" outlineLevel="0" collapsed="false">
      <c r="A6077" s="0" t="s">
        <v>19070</v>
      </c>
      <c r="B6077" s="10" t="n">
        <v>5300000</v>
      </c>
    </row>
    <row r="6078" customFormat="false" ht="16" hidden="false" customHeight="false" outlineLevel="0" collapsed="false">
      <c r="A6078" s="0" t="s">
        <v>19071</v>
      </c>
    </row>
    <row r="6079" customFormat="false" ht="16" hidden="false" customHeight="false" outlineLevel="0" collapsed="false">
      <c r="A6079" s="0" t="s">
        <v>19072</v>
      </c>
      <c r="B6079" s="10" t="n">
        <v>1500000</v>
      </c>
    </row>
    <row r="6080" customFormat="false" ht="16" hidden="false" customHeight="false" outlineLevel="0" collapsed="false">
      <c r="A6080" s="0" t="s">
        <v>19073</v>
      </c>
    </row>
    <row r="6081" customFormat="false" ht="16" hidden="false" customHeight="false" outlineLevel="0" collapsed="false">
      <c r="A6081" s="0" t="s">
        <v>19074</v>
      </c>
      <c r="B6081" s="10" t="n">
        <v>25676</v>
      </c>
    </row>
    <row r="6082" customFormat="false" ht="16" hidden="false" customHeight="false" outlineLevel="0" collapsed="false">
      <c r="A6082" s="0" t="s">
        <v>19075</v>
      </c>
    </row>
    <row r="6083" customFormat="false" ht="16" hidden="false" customHeight="false" outlineLevel="0" collapsed="false">
      <c r="A6083" s="0" t="s">
        <v>19076</v>
      </c>
    </row>
    <row r="6084" customFormat="false" ht="16" hidden="false" customHeight="false" outlineLevel="0" collapsed="false">
      <c r="A6084" s="0" t="s">
        <v>19077</v>
      </c>
      <c r="B6084" s="10" t="n">
        <v>3000000</v>
      </c>
    </row>
    <row r="6085" customFormat="false" ht="16" hidden="false" customHeight="false" outlineLevel="0" collapsed="false">
      <c r="A6085" s="0" t="s">
        <v>19078</v>
      </c>
      <c r="B6085" s="10" t="n">
        <v>1000</v>
      </c>
    </row>
    <row r="6086" customFormat="false" ht="16" hidden="false" customHeight="false" outlineLevel="0" collapsed="false">
      <c r="A6086" s="0" t="s">
        <v>14164</v>
      </c>
      <c r="B6086" s="10" t="n">
        <v>25000000</v>
      </c>
      <c r="C6086" s="10" t="n">
        <v>43035725</v>
      </c>
    </row>
    <row r="6087" customFormat="false" ht="16" hidden="false" customHeight="false" outlineLevel="0" collapsed="false">
      <c r="A6087" s="0" t="s">
        <v>19079</v>
      </c>
    </row>
    <row r="6088" customFormat="false" ht="16" hidden="false" customHeight="false" outlineLevel="0" collapsed="false">
      <c r="A6088" s="0" t="s">
        <v>19080</v>
      </c>
    </row>
    <row r="6089" customFormat="false" ht="16" hidden="false" customHeight="false" outlineLevel="0" collapsed="false">
      <c r="A6089" s="0" t="s">
        <v>19081</v>
      </c>
      <c r="C6089" s="0" t="s">
        <v>19082</v>
      </c>
    </row>
    <row r="6090" customFormat="false" ht="16" hidden="false" customHeight="false" outlineLevel="0" collapsed="false">
      <c r="A6090" s="0" t="s">
        <v>19083</v>
      </c>
    </row>
    <row r="6091" customFormat="false" ht="16" hidden="false" customHeight="false" outlineLevel="0" collapsed="false">
      <c r="A6091" s="0" t="s">
        <v>19084</v>
      </c>
    </row>
    <row r="6092" customFormat="false" ht="16" hidden="false" customHeight="false" outlineLevel="0" collapsed="false">
      <c r="A6092" s="0" t="s">
        <v>19085</v>
      </c>
    </row>
    <row r="6093" customFormat="false" ht="16" hidden="false" customHeight="false" outlineLevel="0" collapsed="false">
      <c r="A6093" s="0" t="s">
        <v>8693</v>
      </c>
      <c r="B6093" s="10" t="n">
        <v>20000000</v>
      </c>
      <c r="C6093" s="10" t="n">
        <v>38562379</v>
      </c>
    </row>
    <row r="6094" customFormat="false" ht="16" hidden="false" customHeight="false" outlineLevel="0" collapsed="false">
      <c r="A6094" s="0" t="s">
        <v>19086</v>
      </c>
    </row>
    <row r="6095" customFormat="false" ht="16" hidden="false" customHeight="false" outlineLevel="0" collapsed="false">
      <c r="A6095" s="0" t="s">
        <v>19087</v>
      </c>
      <c r="B6095" s="10" t="n">
        <v>80000000</v>
      </c>
    </row>
    <row r="6096" customFormat="false" ht="16" hidden="false" customHeight="false" outlineLevel="0" collapsed="false">
      <c r="A6096" s="0" t="s">
        <v>19088</v>
      </c>
      <c r="B6096" s="10" t="n">
        <v>250</v>
      </c>
    </row>
    <row r="6097" customFormat="false" ht="16" hidden="false" customHeight="false" outlineLevel="0" collapsed="false">
      <c r="A6097" s="0" t="s">
        <v>19089</v>
      </c>
      <c r="B6097" s="10" t="n">
        <v>2820939</v>
      </c>
    </row>
    <row r="6098" customFormat="false" ht="16" hidden="false" customHeight="false" outlineLevel="0" collapsed="false">
      <c r="A6098" s="0" t="s">
        <v>19090</v>
      </c>
    </row>
    <row r="6099" customFormat="false" ht="16" hidden="false" customHeight="false" outlineLevel="0" collapsed="false">
      <c r="A6099" s="0" t="s">
        <v>19091</v>
      </c>
      <c r="B6099" s="10" t="n">
        <v>4000000</v>
      </c>
    </row>
    <row r="6100" customFormat="false" ht="16" hidden="false" customHeight="false" outlineLevel="0" collapsed="false">
      <c r="A6100" s="0" t="s">
        <v>19092</v>
      </c>
    </row>
    <row r="6101" customFormat="false" ht="16" hidden="false" customHeight="false" outlineLevel="0" collapsed="false">
      <c r="A6101" s="0" t="s">
        <v>13873</v>
      </c>
      <c r="B6101" s="10" t="n">
        <v>3000000</v>
      </c>
      <c r="C6101" s="10" t="n">
        <v>660994</v>
      </c>
    </row>
    <row r="6102" customFormat="false" ht="16" hidden="false" customHeight="false" outlineLevel="0" collapsed="false">
      <c r="A6102" s="0" t="s">
        <v>19093</v>
      </c>
    </row>
    <row r="6103" customFormat="false" ht="16" hidden="false" customHeight="false" outlineLevel="0" collapsed="false">
      <c r="A6103" s="0" t="s">
        <v>19094</v>
      </c>
    </row>
    <row r="6104" customFormat="false" ht="16" hidden="false" customHeight="false" outlineLevel="0" collapsed="false">
      <c r="A6104" s="0" t="s">
        <v>19095</v>
      </c>
      <c r="B6104" s="10" t="n">
        <v>4000</v>
      </c>
    </row>
    <row r="6105" customFormat="false" ht="16" hidden="false" customHeight="false" outlineLevel="0" collapsed="false">
      <c r="A6105" s="0" t="s">
        <v>19096</v>
      </c>
    </row>
    <row r="6106" customFormat="false" ht="16" hidden="false" customHeight="false" outlineLevel="0" collapsed="false">
      <c r="A6106" s="0" t="s">
        <v>19097</v>
      </c>
    </row>
    <row r="6107" customFormat="false" ht="16" hidden="false" customHeight="false" outlineLevel="0" collapsed="false">
      <c r="A6107" s="0" t="s">
        <v>19098</v>
      </c>
    </row>
    <row r="6108" customFormat="false" ht="16" hidden="false" customHeight="false" outlineLevel="0" collapsed="false">
      <c r="A6108" s="0" t="s">
        <v>19099</v>
      </c>
    </row>
    <row r="6109" customFormat="false" ht="16" hidden="false" customHeight="false" outlineLevel="0" collapsed="false">
      <c r="A6109" s="0" t="s">
        <v>19100</v>
      </c>
      <c r="B6109" s="10" t="n">
        <v>4250507</v>
      </c>
    </row>
    <row r="6110" customFormat="false" ht="16" hidden="false" customHeight="false" outlineLevel="0" collapsed="false">
      <c r="A6110" s="0" t="s">
        <v>19101</v>
      </c>
      <c r="B6110" s="10" t="n">
        <v>3233839</v>
      </c>
    </row>
    <row r="6111" customFormat="false" ht="16" hidden="false" customHeight="false" outlineLevel="0" collapsed="false">
      <c r="A6111" s="0" t="s">
        <v>19102</v>
      </c>
      <c r="B6111" s="10" t="n">
        <v>6316</v>
      </c>
    </row>
    <row r="6112" customFormat="false" ht="16" hidden="false" customHeight="false" outlineLevel="0" collapsed="false">
      <c r="A6112" s="0" t="s">
        <v>19103</v>
      </c>
    </row>
    <row r="6113" customFormat="false" ht="16" hidden="false" customHeight="false" outlineLevel="0" collapsed="false">
      <c r="A6113" s="0" t="s">
        <v>19104</v>
      </c>
    </row>
    <row r="6114" customFormat="false" ht="16" hidden="false" customHeight="false" outlineLevel="0" collapsed="false">
      <c r="A6114" s="0" t="s">
        <v>19105</v>
      </c>
      <c r="B6114" s="10" t="n">
        <v>1161574</v>
      </c>
      <c r="D6114" s="10" t="n">
        <v>3274</v>
      </c>
    </row>
    <row r="6115" customFormat="false" ht="16" hidden="false" customHeight="false" outlineLevel="0" collapsed="false">
      <c r="A6115" s="0" t="s">
        <v>19106</v>
      </c>
      <c r="B6115" s="10" t="n">
        <v>20000</v>
      </c>
    </row>
    <row r="6116" customFormat="false" ht="16" hidden="false" customHeight="false" outlineLevel="0" collapsed="false">
      <c r="A6116" s="0" t="s">
        <v>19107</v>
      </c>
      <c r="B6116" s="10" t="n">
        <v>109300</v>
      </c>
    </row>
    <row r="6117" customFormat="false" ht="16" hidden="false" customHeight="false" outlineLevel="0" collapsed="false">
      <c r="A6117" s="0" t="s">
        <v>19108</v>
      </c>
      <c r="B6117" s="10" t="n">
        <v>100000</v>
      </c>
    </row>
    <row r="6118" customFormat="false" ht="16" hidden="false" customHeight="false" outlineLevel="0" collapsed="false">
      <c r="A6118" s="0" t="s">
        <v>19109</v>
      </c>
    </row>
    <row r="6119" customFormat="false" ht="16" hidden="false" customHeight="false" outlineLevel="0" collapsed="false">
      <c r="A6119" s="0" t="s">
        <v>19110</v>
      </c>
    </row>
    <row r="6120" customFormat="false" ht="16" hidden="false" customHeight="false" outlineLevel="0" collapsed="false">
      <c r="A6120" s="0" t="s">
        <v>19111</v>
      </c>
    </row>
    <row r="6121" customFormat="false" ht="16" hidden="false" customHeight="false" outlineLevel="0" collapsed="false">
      <c r="A6121" s="0" t="s">
        <v>14298</v>
      </c>
      <c r="B6121" s="10" t="n">
        <v>35000000</v>
      </c>
      <c r="C6121" s="10" t="n">
        <v>23049575</v>
      </c>
      <c r="D6121" s="10" t="n">
        <v>8699235</v>
      </c>
    </row>
    <row r="6122" customFormat="false" ht="16" hidden="false" customHeight="false" outlineLevel="0" collapsed="false">
      <c r="A6122" s="0" t="s">
        <v>19112</v>
      </c>
      <c r="B6122" s="10" t="n">
        <v>5875006</v>
      </c>
    </row>
    <row r="6123" customFormat="false" ht="16" hidden="false" customHeight="false" outlineLevel="0" collapsed="false">
      <c r="A6123" s="0" t="s">
        <v>19113</v>
      </c>
      <c r="B6123" s="10" t="n">
        <v>710508</v>
      </c>
    </row>
    <row r="6124" customFormat="false" ht="16" hidden="false" customHeight="false" outlineLevel="0" collapsed="false">
      <c r="A6124" s="0" t="s">
        <v>19114</v>
      </c>
    </row>
    <row r="6125" customFormat="false" ht="16" hidden="false" customHeight="false" outlineLevel="0" collapsed="false">
      <c r="A6125" s="0" t="s">
        <v>19115</v>
      </c>
    </row>
    <row r="6126" customFormat="false" ht="16" hidden="false" customHeight="false" outlineLevel="0" collapsed="false">
      <c r="A6126" s="0" t="s">
        <v>19116</v>
      </c>
    </row>
    <row r="6127" customFormat="false" ht="16" hidden="false" customHeight="false" outlineLevel="0" collapsed="false">
      <c r="A6127" s="0" t="s">
        <v>19117</v>
      </c>
    </row>
    <row r="6128" customFormat="false" ht="16" hidden="false" customHeight="false" outlineLevel="0" collapsed="false">
      <c r="A6128" s="0" t="s">
        <v>19118</v>
      </c>
    </row>
    <row r="6129" customFormat="false" ht="16" hidden="false" customHeight="false" outlineLevel="0" collapsed="false">
      <c r="A6129" s="0" t="s">
        <v>19119</v>
      </c>
    </row>
    <row r="6130" customFormat="false" ht="16" hidden="false" customHeight="false" outlineLevel="0" collapsed="false">
      <c r="A6130" s="0" t="s">
        <v>19120</v>
      </c>
      <c r="B6130" s="10" t="n">
        <v>750000000</v>
      </c>
    </row>
    <row r="6131" customFormat="false" ht="16" hidden="false" customHeight="false" outlineLevel="0" collapsed="false">
      <c r="A6131" s="0" t="s">
        <v>14816</v>
      </c>
      <c r="B6131" s="10" t="n">
        <v>19000000</v>
      </c>
      <c r="C6131" s="10" t="n">
        <v>104053445</v>
      </c>
    </row>
    <row r="6132" customFormat="false" ht="16" hidden="false" customHeight="false" outlineLevel="0" collapsed="false">
      <c r="A6132" s="0" t="s">
        <v>19121</v>
      </c>
    </row>
    <row r="6133" customFormat="false" ht="16" hidden="false" customHeight="false" outlineLevel="0" collapsed="false">
      <c r="A6133" s="0" t="s">
        <v>19122</v>
      </c>
    </row>
    <row r="6134" customFormat="false" ht="16" hidden="false" customHeight="false" outlineLevel="0" collapsed="false">
      <c r="A6134" s="0" t="s">
        <v>19123</v>
      </c>
    </row>
    <row r="6135" customFormat="false" ht="16" hidden="false" customHeight="false" outlineLevel="0" collapsed="false">
      <c r="A6135" s="0" t="s">
        <v>19124</v>
      </c>
    </row>
    <row r="6136" customFormat="false" ht="16" hidden="false" customHeight="false" outlineLevel="0" collapsed="false">
      <c r="A6136" s="0" t="s">
        <v>19125</v>
      </c>
      <c r="B6136" s="10" t="n">
        <v>9952</v>
      </c>
    </row>
    <row r="6137" customFormat="false" ht="16" hidden="false" customHeight="false" outlineLevel="0" collapsed="false">
      <c r="A6137" s="0" t="s">
        <v>8322</v>
      </c>
      <c r="B6137" s="10" t="n">
        <v>5000000</v>
      </c>
      <c r="C6137" s="10" t="n">
        <v>65206105</v>
      </c>
    </row>
    <row r="6138" customFormat="false" ht="16" hidden="false" customHeight="false" outlineLevel="0" collapsed="false">
      <c r="A6138" s="0" t="s">
        <v>19126</v>
      </c>
    </row>
    <row r="6139" customFormat="false" ht="16" hidden="false" customHeight="false" outlineLevel="0" collapsed="false">
      <c r="A6139" s="0" t="s">
        <v>14170</v>
      </c>
      <c r="B6139" s="10" t="n">
        <v>30000000</v>
      </c>
      <c r="C6139" s="10" t="n">
        <v>1872994</v>
      </c>
    </row>
    <row r="6140" customFormat="false" ht="16" hidden="false" customHeight="false" outlineLevel="0" collapsed="false">
      <c r="A6140" s="0" t="s">
        <v>1954</v>
      </c>
      <c r="B6140" s="10" t="n">
        <v>800000</v>
      </c>
      <c r="C6140" s="10" t="n">
        <v>3709</v>
      </c>
    </row>
    <row r="6141" customFormat="false" ht="16" hidden="false" customHeight="false" outlineLevel="0" collapsed="false">
      <c r="A6141" s="0" t="s">
        <v>1947</v>
      </c>
      <c r="B6141" s="10" t="n">
        <v>800000</v>
      </c>
      <c r="C6141" s="10" t="n">
        <v>35688</v>
      </c>
    </row>
    <row r="6142" customFormat="false" ht="16" hidden="false" customHeight="false" outlineLevel="0" collapsed="false">
      <c r="A6142" s="0" t="s">
        <v>19127</v>
      </c>
    </row>
    <row r="6143" customFormat="false" ht="16" hidden="false" customHeight="false" outlineLevel="0" collapsed="false">
      <c r="A6143" s="0" t="s">
        <v>19128</v>
      </c>
      <c r="B6143" s="10" t="n">
        <v>300000000</v>
      </c>
    </row>
    <row r="6144" customFormat="false" ht="16" hidden="false" customHeight="false" outlineLevel="0" collapsed="false">
      <c r="A6144" s="0" t="s">
        <v>19129</v>
      </c>
    </row>
    <row r="6145" customFormat="false" ht="16" hidden="false" customHeight="false" outlineLevel="0" collapsed="false">
      <c r="A6145" s="0" t="s">
        <v>19130</v>
      </c>
    </row>
    <row r="6146" customFormat="false" ht="16" hidden="false" customHeight="false" outlineLevel="0" collapsed="false">
      <c r="A6146" s="0" t="s">
        <v>19131</v>
      </c>
    </row>
    <row r="6147" customFormat="false" ht="16" hidden="false" customHeight="false" outlineLevel="0" collapsed="false">
      <c r="A6147" s="0" t="s">
        <v>19132</v>
      </c>
      <c r="B6147" s="10" t="n">
        <v>9600</v>
      </c>
    </row>
    <row r="6148" customFormat="false" ht="16" hidden="false" customHeight="false" outlineLevel="0" collapsed="false">
      <c r="A6148" s="0" t="s">
        <v>19133</v>
      </c>
    </row>
    <row r="6149" customFormat="false" ht="16" hidden="false" customHeight="false" outlineLevel="0" collapsed="false">
      <c r="A6149" s="0" t="s">
        <v>19134</v>
      </c>
      <c r="B6149" s="10" t="n">
        <v>101713</v>
      </c>
    </row>
    <row r="6150" customFormat="false" ht="16" hidden="false" customHeight="false" outlineLevel="0" collapsed="false">
      <c r="A6150" s="0" t="s">
        <v>19135</v>
      </c>
    </row>
    <row r="6151" customFormat="false" ht="16" hidden="false" customHeight="false" outlineLevel="0" collapsed="false">
      <c r="A6151" s="0" t="s">
        <v>19136</v>
      </c>
    </row>
    <row r="6152" customFormat="false" ht="16" hidden="false" customHeight="false" outlineLevel="0" collapsed="false">
      <c r="A6152" s="0" t="s">
        <v>1066</v>
      </c>
      <c r="B6152" s="10" t="n">
        <v>26400000</v>
      </c>
      <c r="C6152" s="10" t="n">
        <v>165428</v>
      </c>
    </row>
    <row r="6153" customFormat="false" ht="16" hidden="false" customHeight="false" outlineLevel="0" collapsed="false">
      <c r="A6153" s="0" t="s">
        <v>19137</v>
      </c>
    </row>
    <row r="6154" customFormat="false" ht="16" hidden="false" customHeight="false" outlineLevel="0" collapsed="false">
      <c r="A6154" s="0" t="s">
        <v>19138</v>
      </c>
    </row>
    <row r="6155" customFormat="false" ht="16" hidden="false" customHeight="false" outlineLevel="0" collapsed="false">
      <c r="A6155" s="0" t="s">
        <v>19139</v>
      </c>
    </row>
    <row r="6156" customFormat="false" ht="16" hidden="false" customHeight="false" outlineLevel="0" collapsed="false">
      <c r="A6156" s="0" t="s">
        <v>15007</v>
      </c>
      <c r="B6156" s="10" t="n">
        <v>750000</v>
      </c>
      <c r="C6156" s="10" t="n">
        <v>7095</v>
      </c>
    </row>
    <row r="6157" customFormat="false" ht="16" hidden="false" customHeight="false" outlineLevel="0" collapsed="false">
      <c r="A6157" s="0" t="s">
        <v>19140</v>
      </c>
    </row>
    <row r="6158" customFormat="false" ht="16" hidden="false" customHeight="false" outlineLevel="0" collapsed="false">
      <c r="A6158" s="0" t="s">
        <v>19141</v>
      </c>
    </row>
    <row r="6159" customFormat="false" ht="16" hidden="false" customHeight="false" outlineLevel="0" collapsed="false">
      <c r="A6159" s="0" t="s">
        <v>1145</v>
      </c>
      <c r="B6159" s="10" t="n">
        <v>1800000000</v>
      </c>
      <c r="C6159" s="10" t="n">
        <v>4364639</v>
      </c>
    </row>
    <row r="6160" customFormat="false" ht="16" hidden="false" customHeight="false" outlineLevel="0" collapsed="false">
      <c r="A6160" s="0" t="s">
        <v>19142</v>
      </c>
      <c r="B6160" s="10" t="n">
        <v>26414</v>
      </c>
    </row>
    <row r="6161" customFormat="false" ht="16" hidden="false" customHeight="false" outlineLevel="0" collapsed="false">
      <c r="A6161" s="0" t="s">
        <v>19143</v>
      </c>
    </row>
    <row r="6162" customFormat="false" ht="16" hidden="false" customHeight="false" outlineLevel="0" collapsed="false">
      <c r="A6162" s="0" t="s">
        <v>19144</v>
      </c>
      <c r="B6162" s="10" t="n">
        <v>114105</v>
      </c>
    </row>
    <row r="6163" customFormat="false" ht="16" hidden="false" customHeight="false" outlineLevel="0" collapsed="false">
      <c r="A6163" s="0" t="s">
        <v>19145</v>
      </c>
      <c r="B6163" s="10" t="n">
        <v>2000000</v>
      </c>
    </row>
    <row r="6164" customFormat="false" ht="16" hidden="false" customHeight="false" outlineLevel="0" collapsed="false">
      <c r="A6164" s="0" t="s">
        <v>19146</v>
      </c>
    </row>
    <row r="6165" customFormat="false" ht="16" hidden="false" customHeight="false" outlineLevel="0" collapsed="false">
      <c r="A6165" s="0" t="s">
        <v>14087</v>
      </c>
      <c r="B6165" s="10" t="n">
        <v>2500000</v>
      </c>
      <c r="C6165" s="10" t="n">
        <v>36336</v>
      </c>
    </row>
    <row r="6166" customFormat="false" ht="16" hidden="false" customHeight="false" outlineLevel="0" collapsed="false">
      <c r="A6166" s="0" t="s">
        <v>342</v>
      </c>
      <c r="B6166" s="10" t="n">
        <v>175000000</v>
      </c>
      <c r="C6166" s="10" t="n">
        <v>148803614</v>
      </c>
    </row>
    <row r="6167" customFormat="false" ht="16" hidden="false" customHeight="false" outlineLevel="0" collapsed="false">
      <c r="A6167" s="0" t="s">
        <v>19147</v>
      </c>
    </row>
    <row r="6168" customFormat="false" ht="16" hidden="false" customHeight="false" outlineLevel="0" collapsed="false">
      <c r="A6168" s="0" t="s">
        <v>14987</v>
      </c>
      <c r="B6168" s="10" t="n">
        <v>8000000</v>
      </c>
      <c r="C6168" s="10" t="n">
        <v>35070</v>
      </c>
    </row>
    <row r="6169" customFormat="false" ht="16" hidden="false" customHeight="false" outlineLevel="0" collapsed="false">
      <c r="A6169" s="0" t="s">
        <v>19148</v>
      </c>
      <c r="B6169" s="10" t="n">
        <v>70000000</v>
      </c>
    </row>
    <row r="6170" customFormat="false" ht="16" hidden="false" customHeight="false" outlineLevel="0" collapsed="false">
      <c r="A6170" s="0" t="s">
        <v>19149</v>
      </c>
      <c r="B6170" s="10" t="n">
        <v>80000000</v>
      </c>
    </row>
    <row r="6171" customFormat="false" ht="16" hidden="false" customHeight="false" outlineLevel="0" collapsed="false">
      <c r="A6171" s="0" t="s">
        <v>19150</v>
      </c>
      <c r="B6171" s="10" t="n">
        <v>37200</v>
      </c>
    </row>
    <row r="6172" customFormat="false" ht="16" hidden="false" customHeight="false" outlineLevel="0" collapsed="false">
      <c r="A6172" s="0" t="s">
        <v>19151</v>
      </c>
      <c r="B6172" s="10" t="n">
        <v>50381</v>
      </c>
    </row>
    <row r="6173" customFormat="false" ht="16" hidden="false" customHeight="false" outlineLevel="0" collapsed="false">
      <c r="A6173" s="0" t="s">
        <v>19152</v>
      </c>
    </row>
    <row r="6174" customFormat="false" ht="16" hidden="false" customHeight="false" outlineLevel="0" collapsed="false">
      <c r="A6174" s="0" t="s">
        <v>19153</v>
      </c>
    </row>
    <row r="6175" customFormat="false" ht="16" hidden="false" customHeight="false" outlineLevel="0" collapsed="false">
      <c r="A6175" s="0" t="s">
        <v>19154</v>
      </c>
      <c r="B6175" s="10" t="n">
        <v>1200000</v>
      </c>
    </row>
    <row r="6176" customFormat="false" ht="16" hidden="false" customHeight="false" outlineLevel="0" collapsed="false">
      <c r="A6176" s="0" t="s">
        <v>19155</v>
      </c>
    </row>
    <row r="6177" customFormat="false" ht="16" hidden="false" customHeight="false" outlineLevel="0" collapsed="false">
      <c r="A6177" s="0" t="s">
        <v>3690</v>
      </c>
      <c r="B6177" s="10" t="n">
        <v>5000000</v>
      </c>
      <c r="C6177" s="10" t="n">
        <v>2184640</v>
      </c>
    </row>
    <row r="6178" customFormat="false" ht="16" hidden="false" customHeight="false" outlineLevel="0" collapsed="false">
      <c r="A6178" s="0" t="s">
        <v>19156</v>
      </c>
      <c r="B6178" s="10" t="n">
        <v>1000000</v>
      </c>
    </row>
    <row r="6179" customFormat="false" ht="16" hidden="false" customHeight="false" outlineLevel="0" collapsed="false">
      <c r="A6179" s="0" t="s">
        <v>14017</v>
      </c>
      <c r="B6179" s="10" t="n">
        <v>50000000</v>
      </c>
      <c r="C6179" s="10" t="n">
        <v>176637</v>
      </c>
    </row>
    <row r="6180" customFormat="false" ht="16" hidden="false" customHeight="false" outlineLevel="0" collapsed="false">
      <c r="A6180" s="0" t="s">
        <v>19157</v>
      </c>
    </row>
    <row r="6181" customFormat="false" ht="16" hidden="false" customHeight="false" outlineLevel="0" collapsed="false">
      <c r="A6181" s="0" t="s">
        <v>19158</v>
      </c>
    </row>
    <row r="6182" customFormat="false" ht="16" hidden="false" customHeight="false" outlineLevel="0" collapsed="false">
      <c r="A6182" s="0" t="s">
        <v>19159</v>
      </c>
    </row>
    <row r="6183" customFormat="false" ht="16" hidden="false" customHeight="false" outlineLevel="0" collapsed="false">
      <c r="A6183" s="0" t="s">
        <v>19160</v>
      </c>
    </row>
    <row r="6184" customFormat="false" ht="16" hidden="false" customHeight="false" outlineLevel="0" collapsed="false">
      <c r="A6184" s="0" t="s">
        <v>19161</v>
      </c>
    </row>
    <row r="6185" customFormat="false" ht="16" hidden="false" customHeight="false" outlineLevel="0" collapsed="false">
      <c r="A6185" s="0" t="s">
        <v>19162</v>
      </c>
    </row>
    <row r="6186" customFormat="false" ht="16" hidden="false" customHeight="false" outlineLevel="0" collapsed="false">
      <c r="A6186" s="0" t="s">
        <v>8284</v>
      </c>
      <c r="B6186" s="10" t="n">
        <v>12000000</v>
      </c>
      <c r="C6186" s="10" t="n">
        <v>32000304</v>
      </c>
    </row>
    <row r="6187" customFormat="false" ht="16" hidden="false" customHeight="false" outlineLevel="0" collapsed="false">
      <c r="A6187" s="0" t="s">
        <v>8300</v>
      </c>
      <c r="B6187" s="10" t="n">
        <v>18000000</v>
      </c>
      <c r="C6187" s="10" t="n">
        <v>26822144</v>
      </c>
    </row>
    <row r="6188" customFormat="false" ht="16" hidden="false" customHeight="false" outlineLevel="0" collapsed="false">
      <c r="A6188" s="0" t="s">
        <v>19163</v>
      </c>
      <c r="B6188" s="10" t="n">
        <v>250000</v>
      </c>
    </row>
    <row r="6189" customFormat="false" ht="16" hidden="false" customHeight="false" outlineLevel="0" collapsed="false">
      <c r="A6189" s="0" t="s">
        <v>19164</v>
      </c>
    </row>
    <row r="6190" customFormat="false" ht="16" hidden="false" customHeight="false" outlineLevel="0" collapsed="false">
      <c r="A6190" s="0" t="s">
        <v>19165</v>
      </c>
      <c r="B6190" s="10" t="n">
        <v>40602</v>
      </c>
    </row>
    <row r="6191" customFormat="false" ht="16" hidden="false" customHeight="false" outlineLevel="0" collapsed="false">
      <c r="A6191" s="0" t="s">
        <v>19166</v>
      </c>
    </row>
    <row r="6192" customFormat="false" ht="16" hidden="false" customHeight="false" outlineLevel="0" collapsed="false">
      <c r="A6192" s="0" t="s">
        <v>8577</v>
      </c>
      <c r="B6192" s="10" t="n">
        <v>20000000</v>
      </c>
      <c r="C6192" s="10" t="n">
        <v>54030051</v>
      </c>
    </row>
    <row r="6193" customFormat="false" ht="16" hidden="false" customHeight="false" outlineLevel="0" collapsed="false">
      <c r="A6193" s="0" t="s">
        <v>19167</v>
      </c>
    </row>
    <row r="6194" customFormat="false" ht="16" hidden="false" customHeight="false" outlineLevel="0" collapsed="false">
      <c r="A6194" s="0" t="s">
        <v>14570</v>
      </c>
      <c r="B6194" s="10" t="n">
        <v>45000000</v>
      </c>
      <c r="C6194" s="10" t="n">
        <v>75311445</v>
      </c>
    </row>
    <row r="6195" customFormat="false" ht="16" hidden="false" customHeight="false" outlineLevel="0" collapsed="false">
      <c r="A6195" s="0" t="s">
        <v>19168</v>
      </c>
    </row>
    <row r="6196" customFormat="false" ht="16" hidden="false" customHeight="false" outlineLevel="0" collapsed="false">
      <c r="A6196" s="0" t="s">
        <v>19169</v>
      </c>
      <c r="B6196" s="10" t="n">
        <v>450000</v>
      </c>
    </row>
    <row r="6197" customFormat="false" ht="16" hidden="false" customHeight="false" outlineLevel="0" collapsed="false">
      <c r="A6197" s="0" t="s">
        <v>19170</v>
      </c>
    </row>
    <row r="6198" customFormat="false" ht="16" hidden="false" customHeight="false" outlineLevel="0" collapsed="false">
      <c r="A6198" s="0" t="s">
        <v>19171</v>
      </c>
    </row>
    <row r="6199" customFormat="false" ht="16" hidden="false" customHeight="false" outlineLevel="0" collapsed="false">
      <c r="A6199" s="0" t="s">
        <v>19172</v>
      </c>
      <c r="B6199" s="10" t="n">
        <v>41866</v>
      </c>
    </row>
    <row r="6200" customFormat="false" ht="16" hidden="false" customHeight="false" outlineLevel="0" collapsed="false">
      <c r="A6200" s="0" t="s">
        <v>19173</v>
      </c>
      <c r="B6200" s="10" t="n">
        <v>20000</v>
      </c>
    </row>
    <row r="6201" customFormat="false" ht="16" hidden="false" customHeight="false" outlineLevel="0" collapsed="false">
      <c r="A6201" s="0" t="s">
        <v>19174</v>
      </c>
    </row>
    <row r="6202" customFormat="false" ht="16" hidden="false" customHeight="false" outlineLevel="0" collapsed="false">
      <c r="A6202" s="0" t="s">
        <v>19175</v>
      </c>
    </row>
    <row r="6203" customFormat="false" ht="16" hidden="false" customHeight="false" outlineLevel="0" collapsed="false">
      <c r="A6203" s="0" t="s">
        <v>14622</v>
      </c>
      <c r="B6203" s="10" t="n">
        <v>85000000</v>
      </c>
      <c r="C6203" s="10" t="n">
        <v>40069087</v>
      </c>
    </row>
    <row r="6204" customFormat="false" ht="16" hidden="false" customHeight="false" outlineLevel="0" collapsed="false">
      <c r="A6204" s="0" t="s">
        <v>14146</v>
      </c>
      <c r="B6204" s="10" t="n">
        <v>495000</v>
      </c>
      <c r="C6204" s="10" t="n">
        <v>57678</v>
      </c>
    </row>
    <row r="6205" customFormat="false" ht="16" hidden="false" customHeight="false" outlineLevel="0" collapsed="false">
      <c r="A6205" s="0" t="s">
        <v>19176</v>
      </c>
    </row>
    <row r="6206" customFormat="false" ht="16" hidden="false" customHeight="false" outlineLevel="0" collapsed="false">
      <c r="A6206" s="0" t="s">
        <v>19177</v>
      </c>
    </row>
    <row r="6207" customFormat="false" ht="16" hidden="false" customHeight="false" outlineLevel="0" collapsed="false">
      <c r="A6207" s="0" t="s">
        <v>19178</v>
      </c>
      <c r="B6207" s="10" t="n">
        <v>250000</v>
      </c>
    </row>
    <row r="6208" customFormat="false" ht="16" hidden="false" customHeight="false" outlineLevel="0" collapsed="false">
      <c r="A6208" s="0" t="s">
        <v>19179</v>
      </c>
    </row>
    <row r="6209" customFormat="false" ht="16" hidden="false" customHeight="false" outlineLevel="0" collapsed="false">
      <c r="A6209" s="0" t="s">
        <v>19180</v>
      </c>
      <c r="B6209" s="10" t="n">
        <v>4235</v>
      </c>
    </row>
    <row r="6210" customFormat="false" ht="16" hidden="false" customHeight="false" outlineLevel="0" collapsed="false">
      <c r="A6210" s="0" t="s">
        <v>19181</v>
      </c>
      <c r="B6210" s="10" t="n">
        <v>3500</v>
      </c>
    </row>
    <row r="6211" customFormat="false" ht="16" hidden="false" customHeight="false" outlineLevel="0" collapsed="false">
      <c r="A6211" s="0" t="s">
        <v>19182</v>
      </c>
      <c r="B6211" s="10" t="n">
        <v>50291</v>
      </c>
    </row>
    <row r="6212" customFormat="false" ht="16" hidden="false" customHeight="false" outlineLevel="0" collapsed="false">
      <c r="A6212" s="0" t="s">
        <v>19183</v>
      </c>
      <c r="B6212" s="10" t="n">
        <v>114535</v>
      </c>
    </row>
    <row r="6213" customFormat="false" ht="16" hidden="false" customHeight="false" outlineLevel="0" collapsed="false">
      <c r="A6213" s="0" t="s">
        <v>19184</v>
      </c>
    </row>
    <row r="6214" customFormat="false" ht="16" hidden="false" customHeight="false" outlineLevel="0" collapsed="false">
      <c r="A6214" s="0" t="s">
        <v>19185</v>
      </c>
      <c r="B6214" s="10" t="n">
        <v>215300</v>
      </c>
    </row>
    <row r="6215" customFormat="false" ht="16" hidden="false" customHeight="false" outlineLevel="0" collapsed="false">
      <c r="A6215" s="0" t="s">
        <v>19186</v>
      </c>
    </row>
    <row r="6216" customFormat="false" ht="16" hidden="false" customHeight="false" outlineLevel="0" collapsed="false">
      <c r="A6216" s="0" t="s">
        <v>19187</v>
      </c>
    </row>
    <row r="6217" customFormat="false" ht="16" hidden="false" customHeight="false" outlineLevel="0" collapsed="false">
      <c r="A6217" s="0" t="s">
        <v>19188</v>
      </c>
    </row>
    <row r="6218" customFormat="false" ht="16" hidden="false" customHeight="false" outlineLevel="0" collapsed="false">
      <c r="A6218" s="0" t="s">
        <v>19189</v>
      </c>
    </row>
    <row r="6219" customFormat="false" ht="16" hidden="false" customHeight="false" outlineLevel="0" collapsed="false">
      <c r="A6219" s="0" t="s">
        <v>19190</v>
      </c>
      <c r="B6219" s="10" t="n">
        <v>11000000</v>
      </c>
    </row>
    <row r="6220" customFormat="false" ht="16" hidden="false" customHeight="false" outlineLevel="0" collapsed="false">
      <c r="A6220" s="0" t="s">
        <v>8362</v>
      </c>
      <c r="B6220" s="10" t="n">
        <v>108000000</v>
      </c>
      <c r="C6220" s="10" t="n">
        <v>228433663</v>
      </c>
    </row>
    <row r="6221" customFormat="false" ht="16" hidden="false" customHeight="false" outlineLevel="0" collapsed="false">
      <c r="A6221" s="0" t="s">
        <v>19191</v>
      </c>
      <c r="B6221" s="10" t="n">
        <v>16427836</v>
      </c>
    </row>
    <row r="6222" customFormat="false" ht="16" hidden="false" customHeight="false" outlineLevel="0" collapsed="false">
      <c r="A6222" s="0" t="s">
        <v>19192</v>
      </c>
    </row>
    <row r="6223" customFormat="false" ht="16" hidden="false" customHeight="false" outlineLevel="0" collapsed="false">
      <c r="A6223" s="0" t="s">
        <v>19193</v>
      </c>
    </row>
    <row r="6224" customFormat="false" ht="16" hidden="false" customHeight="false" outlineLevel="0" collapsed="false">
      <c r="A6224" s="0" t="s">
        <v>19194</v>
      </c>
      <c r="B6224" s="10" t="n">
        <v>1153</v>
      </c>
    </row>
    <row r="6225" customFormat="false" ht="16" hidden="false" customHeight="false" outlineLevel="0" collapsed="false">
      <c r="A6225" s="0" t="s">
        <v>19195</v>
      </c>
    </row>
    <row r="6226" customFormat="false" ht="16" hidden="false" customHeight="false" outlineLevel="0" collapsed="false">
      <c r="A6226" s="0" t="s">
        <v>19196</v>
      </c>
      <c r="B6226" s="10" t="n">
        <v>920057</v>
      </c>
    </row>
    <row r="6227" customFormat="false" ht="16" hidden="false" customHeight="false" outlineLevel="0" collapsed="false">
      <c r="A6227" s="0" t="s">
        <v>19197</v>
      </c>
    </row>
    <row r="6228" customFormat="false" ht="16" hidden="false" customHeight="false" outlineLevel="0" collapsed="false">
      <c r="A6228" s="0" t="s">
        <v>19198</v>
      </c>
    </row>
    <row r="6229" customFormat="false" ht="16" hidden="false" customHeight="false" outlineLevel="0" collapsed="false">
      <c r="A6229" s="0" t="s">
        <v>19199</v>
      </c>
      <c r="B6229" s="10" t="n">
        <v>208959</v>
      </c>
    </row>
    <row r="6230" customFormat="false" ht="16" hidden="false" customHeight="false" outlineLevel="0" collapsed="false">
      <c r="A6230" s="0" t="s">
        <v>19200</v>
      </c>
    </row>
    <row r="6231" customFormat="false" ht="16" hidden="false" customHeight="false" outlineLevel="0" collapsed="false">
      <c r="A6231" s="0" t="s">
        <v>19201</v>
      </c>
      <c r="B6231" s="10" t="n">
        <v>1000000</v>
      </c>
    </row>
    <row r="6232" customFormat="false" ht="16" hidden="false" customHeight="false" outlineLevel="0" collapsed="false">
      <c r="A6232" s="0" t="s">
        <v>19202</v>
      </c>
      <c r="D6232" s="10" t="n">
        <v>6117777</v>
      </c>
    </row>
    <row r="6233" customFormat="false" ht="16" hidden="false" customHeight="false" outlineLevel="0" collapsed="false">
      <c r="A6233" s="0" t="s">
        <v>19203</v>
      </c>
    </row>
    <row r="6234" customFormat="false" ht="16" hidden="false" customHeight="false" outlineLevel="0" collapsed="false">
      <c r="A6234" s="0" t="s">
        <v>14036</v>
      </c>
      <c r="B6234" s="10" t="n">
        <v>65000000</v>
      </c>
      <c r="C6234" s="10" t="n">
        <v>74068</v>
      </c>
    </row>
    <row r="6235" customFormat="false" ht="16" hidden="false" customHeight="false" outlineLevel="0" collapsed="false">
      <c r="A6235" s="0" t="s">
        <v>19204</v>
      </c>
    </row>
    <row r="6236" customFormat="false" ht="16" hidden="false" customHeight="false" outlineLevel="0" collapsed="false">
      <c r="A6236" s="0" t="s">
        <v>19205</v>
      </c>
    </row>
    <row r="6237" customFormat="false" ht="16" hidden="false" customHeight="false" outlineLevel="0" collapsed="false">
      <c r="A6237" s="0" t="s">
        <v>19206</v>
      </c>
      <c r="B6237" s="10" t="n">
        <v>192400</v>
      </c>
    </row>
    <row r="6238" customFormat="false" ht="16" hidden="false" customHeight="false" outlineLevel="0" collapsed="false">
      <c r="A6238" s="0" t="s">
        <v>19207</v>
      </c>
    </row>
    <row r="6239" customFormat="false" ht="16" hidden="false" customHeight="false" outlineLevel="0" collapsed="false">
      <c r="A6239" s="0" t="s">
        <v>19208</v>
      </c>
    </row>
    <row r="6240" customFormat="false" ht="16" hidden="false" customHeight="false" outlineLevel="0" collapsed="false">
      <c r="A6240" s="0" t="s">
        <v>19209</v>
      </c>
    </row>
    <row r="6241" customFormat="false" ht="16" hidden="false" customHeight="false" outlineLevel="0" collapsed="false">
      <c r="A6241" s="0" t="s">
        <v>19210</v>
      </c>
    </row>
    <row r="6242" customFormat="false" ht="16" hidden="false" customHeight="false" outlineLevel="0" collapsed="false">
      <c r="A6242" s="0" t="s">
        <v>1074</v>
      </c>
      <c r="B6242" s="10" t="n">
        <v>250000000</v>
      </c>
      <c r="C6242" s="10" t="n">
        <v>370843</v>
      </c>
    </row>
    <row r="6243" customFormat="false" ht="16" hidden="false" customHeight="false" outlineLevel="0" collapsed="false">
      <c r="A6243" s="0" t="s">
        <v>19211</v>
      </c>
      <c r="B6243" s="10" t="n">
        <v>380011</v>
      </c>
    </row>
    <row r="6244" customFormat="false" ht="16" hidden="false" customHeight="false" outlineLevel="0" collapsed="false">
      <c r="A6244" s="0" t="s">
        <v>19212</v>
      </c>
    </row>
    <row r="6245" customFormat="false" ht="16" hidden="false" customHeight="false" outlineLevel="0" collapsed="false">
      <c r="A6245" s="0" t="s">
        <v>19213</v>
      </c>
      <c r="B6245" s="10" t="n">
        <v>442299</v>
      </c>
    </row>
    <row r="6246" customFormat="false" ht="16" hidden="false" customHeight="false" outlineLevel="0" collapsed="false">
      <c r="A6246" s="0" t="s">
        <v>1265</v>
      </c>
      <c r="B6246" s="10" t="n">
        <v>3992880</v>
      </c>
      <c r="C6246" s="10" t="n">
        <v>32848</v>
      </c>
    </row>
    <row r="6247" customFormat="false" ht="16" hidden="false" customHeight="false" outlineLevel="0" collapsed="false">
      <c r="A6247" s="0" t="s">
        <v>19214</v>
      </c>
    </row>
    <row r="6248" customFormat="false" ht="16" hidden="false" customHeight="false" outlineLevel="0" collapsed="false">
      <c r="A6248" s="0" t="s">
        <v>19215</v>
      </c>
    </row>
    <row r="6249" customFormat="false" ht="16" hidden="false" customHeight="false" outlineLevel="0" collapsed="false">
      <c r="A6249" s="0" t="s">
        <v>19216</v>
      </c>
    </row>
    <row r="6250" customFormat="false" ht="16" hidden="false" customHeight="false" outlineLevel="0" collapsed="false">
      <c r="A6250" s="0" t="s">
        <v>19217</v>
      </c>
    </row>
    <row r="6251" customFormat="false" ht="16" hidden="false" customHeight="false" outlineLevel="0" collapsed="false">
      <c r="A6251" s="0" t="s">
        <v>19218</v>
      </c>
    </row>
    <row r="6252" customFormat="false" ht="16" hidden="false" customHeight="false" outlineLevel="0" collapsed="false">
      <c r="A6252" s="0" t="s">
        <v>19219</v>
      </c>
    </row>
    <row r="6253" customFormat="false" ht="16" hidden="false" customHeight="false" outlineLevel="0" collapsed="false">
      <c r="A6253" s="0" t="s">
        <v>8375</v>
      </c>
      <c r="B6253" s="10" t="n">
        <v>40000000</v>
      </c>
      <c r="C6253" s="10" t="n">
        <v>72313754</v>
      </c>
    </row>
    <row r="6254" customFormat="false" ht="16" hidden="false" customHeight="false" outlineLevel="0" collapsed="false">
      <c r="A6254" s="0" t="s">
        <v>19220</v>
      </c>
    </row>
    <row r="6255" customFormat="false" ht="16" hidden="false" customHeight="false" outlineLevel="0" collapsed="false">
      <c r="A6255" s="0" t="s">
        <v>19221</v>
      </c>
    </row>
    <row r="6256" customFormat="false" ht="16" hidden="false" customHeight="false" outlineLevel="0" collapsed="false">
      <c r="A6256" s="0" t="s">
        <v>19222</v>
      </c>
      <c r="B6256" s="10" t="n">
        <v>1239307</v>
      </c>
    </row>
    <row r="6257" customFormat="false" ht="16" hidden="false" customHeight="false" outlineLevel="0" collapsed="false">
      <c r="A6257" s="0" t="s">
        <v>19223</v>
      </c>
    </row>
    <row r="6258" customFormat="false" ht="16" hidden="false" customHeight="false" outlineLevel="0" collapsed="false">
      <c r="A6258" s="0" t="s">
        <v>19224</v>
      </c>
    </row>
    <row r="6259" customFormat="false" ht="16" hidden="false" customHeight="false" outlineLevel="0" collapsed="false">
      <c r="A6259" s="0" t="s">
        <v>19225</v>
      </c>
    </row>
    <row r="6260" customFormat="false" ht="16" hidden="false" customHeight="false" outlineLevel="0" collapsed="false">
      <c r="A6260" s="0" t="s">
        <v>19226</v>
      </c>
    </row>
    <row r="6261" customFormat="false" ht="16" hidden="false" customHeight="false" outlineLevel="0" collapsed="false">
      <c r="A6261" s="0" t="s">
        <v>19227</v>
      </c>
    </row>
    <row r="6262" customFormat="false" ht="16" hidden="false" customHeight="false" outlineLevel="0" collapsed="false">
      <c r="A6262" s="0" t="s">
        <v>19228</v>
      </c>
    </row>
    <row r="6263" customFormat="false" ht="16" hidden="false" customHeight="false" outlineLevel="0" collapsed="false">
      <c r="A6263" s="0" t="s">
        <v>19229</v>
      </c>
      <c r="B6263" s="10" t="n">
        <v>80015</v>
      </c>
    </row>
    <row r="6264" customFormat="false" ht="16" hidden="false" customHeight="false" outlineLevel="0" collapsed="false">
      <c r="A6264" s="0" t="s">
        <v>19230</v>
      </c>
    </row>
    <row r="6265" customFormat="false" ht="16" hidden="false" customHeight="false" outlineLevel="0" collapsed="false">
      <c r="A6265" s="0" t="s">
        <v>19231</v>
      </c>
      <c r="B6265" s="10" t="n">
        <v>7000000</v>
      </c>
    </row>
    <row r="6266" customFormat="false" ht="16" hidden="false" customHeight="false" outlineLevel="0" collapsed="false">
      <c r="A6266" s="0" t="s">
        <v>19232</v>
      </c>
    </row>
    <row r="6267" customFormat="false" ht="16" hidden="false" customHeight="false" outlineLevel="0" collapsed="false">
      <c r="A6267" s="0" t="s">
        <v>19233</v>
      </c>
      <c r="B6267" s="10" t="n">
        <v>6000000</v>
      </c>
    </row>
    <row r="6268" customFormat="false" ht="16" hidden="false" customHeight="false" outlineLevel="0" collapsed="false">
      <c r="A6268" s="0" t="s">
        <v>19234</v>
      </c>
      <c r="B6268" s="10" t="n">
        <v>216202</v>
      </c>
    </row>
    <row r="6269" customFormat="false" ht="16" hidden="false" customHeight="false" outlineLevel="0" collapsed="false">
      <c r="A6269" s="0" t="s">
        <v>3803</v>
      </c>
      <c r="B6269" s="10" t="n">
        <v>140000000</v>
      </c>
      <c r="C6269" s="10" t="n">
        <v>55483770</v>
      </c>
    </row>
    <row r="6270" customFormat="false" ht="16" hidden="false" customHeight="false" outlineLevel="0" collapsed="false">
      <c r="A6270" s="0" t="s">
        <v>19235</v>
      </c>
    </row>
    <row r="6271" customFormat="false" ht="16" hidden="false" customHeight="false" outlineLevel="0" collapsed="false">
      <c r="A6271" s="0" t="s">
        <v>19236</v>
      </c>
    </row>
    <row r="6272" customFormat="false" ht="16" hidden="false" customHeight="false" outlineLevel="0" collapsed="false">
      <c r="A6272" s="0" t="s">
        <v>19237</v>
      </c>
    </row>
    <row r="6273" customFormat="false" ht="16" hidden="false" customHeight="false" outlineLevel="0" collapsed="false">
      <c r="A6273" s="0" t="s">
        <v>19238</v>
      </c>
      <c r="B6273" s="10" t="n">
        <v>99872</v>
      </c>
    </row>
    <row r="6274" customFormat="false" ht="16" hidden="false" customHeight="false" outlineLevel="0" collapsed="false">
      <c r="A6274" s="0" t="s">
        <v>19239</v>
      </c>
      <c r="B6274" s="10" t="n">
        <v>919095</v>
      </c>
    </row>
    <row r="6275" customFormat="false" ht="16" hidden="false" customHeight="false" outlineLevel="0" collapsed="false">
      <c r="A6275" s="0" t="s">
        <v>19240</v>
      </c>
    </row>
    <row r="6276" customFormat="false" ht="16" hidden="false" customHeight="false" outlineLevel="0" collapsed="false">
      <c r="A6276" s="0" t="s">
        <v>19241</v>
      </c>
    </row>
    <row r="6277" customFormat="false" ht="16" hidden="false" customHeight="false" outlineLevel="0" collapsed="false">
      <c r="A6277" s="0" t="s">
        <v>19242</v>
      </c>
    </row>
    <row r="6278" customFormat="false" ht="16" hidden="false" customHeight="false" outlineLevel="0" collapsed="false">
      <c r="A6278" s="0" t="s">
        <v>19243</v>
      </c>
    </row>
    <row r="6279" customFormat="false" ht="16" hidden="false" customHeight="false" outlineLevel="0" collapsed="false">
      <c r="A6279" s="0" t="s">
        <v>19244</v>
      </c>
      <c r="B6279" s="10" t="n">
        <v>305048</v>
      </c>
    </row>
    <row r="6280" customFormat="false" ht="16" hidden="false" customHeight="false" outlineLevel="0" collapsed="false">
      <c r="A6280" s="0" t="s">
        <v>19245</v>
      </c>
    </row>
    <row r="6281" customFormat="false" ht="16" hidden="false" customHeight="false" outlineLevel="0" collapsed="false">
      <c r="A6281" s="0" t="s">
        <v>19246</v>
      </c>
      <c r="B6281" s="10" t="n">
        <v>2987063</v>
      </c>
    </row>
    <row r="6282" customFormat="false" ht="16" hidden="false" customHeight="false" outlineLevel="0" collapsed="false">
      <c r="A6282" s="0" t="s">
        <v>19247</v>
      </c>
    </row>
    <row r="6283" customFormat="false" ht="16" hidden="false" customHeight="false" outlineLevel="0" collapsed="false">
      <c r="A6283" s="0" t="s">
        <v>19248</v>
      </c>
    </row>
    <row r="6284" customFormat="false" ht="16" hidden="false" customHeight="false" outlineLevel="0" collapsed="false">
      <c r="A6284" s="0" t="s">
        <v>19249</v>
      </c>
    </row>
    <row r="6285" customFormat="false" ht="16" hidden="false" customHeight="false" outlineLevel="0" collapsed="false">
      <c r="A6285" s="0" t="s">
        <v>14187</v>
      </c>
      <c r="B6285" s="10" t="n">
        <v>13000000</v>
      </c>
      <c r="C6285" s="10" t="n">
        <v>637555</v>
      </c>
    </row>
    <row r="6286" customFormat="false" ht="16" hidden="false" customHeight="false" outlineLevel="0" collapsed="false">
      <c r="A6286" s="0" t="s">
        <v>19250</v>
      </c>
      <c r="B6286" s="10" t="n">
        <v>119364</v>
      </c>
    </row>
    <row r="6287" customFormat="false" ht="16" hidden="false" customHeight="false" outlineLevel="0" collapsed="false">
      <c r="A6287" s="0" t="s">
        <v>19251</v>
      </c>
      <c r="B6287" s="10" t="n">
        <v>2567</v>
      </c>
    </row>
    <row r="6288" customFormat="false" ht="16" hidden="false" customHeight="false" outlineLevel="0" collapsed="false">
      <c r="A6288" s="0" t="s">
        <v>19252</v>
      </c>
    </row>
    <row r="6289" customFormat="false" ht="16" hidden="false" customHeight="false" outlineLevel="0" collapsed="false">
      <c r="A6289" s="0" t="s">
        <v>19253</v>
      </c>
    </row>
    <row r="6290" customFormat="false" ht="16" hidden="false" customHeight="false" outlineLevel="0" collapsed="false">
      <c r="A6290" s="0" t="s">
        <v>19254</v>
      </c>
      <c r="B6290" s="10" t="n">
        <v>410465</v>
      </c>
    </row>
    <row r="6291" customFormat="false" ht="16" hidden="false" customHeight="false" outlineLevel="0" collapsed="false">
      <c r="A6291" s="0" t="s">
        <v>19255</v>
      </c>
    </row>
    <row r="6292" customFormat="false" ht="16" hidden="false" customHeight="false" outlineLevel="0" collapsed="false">
      <c r="A6292" s="0" t="s">
        <v>19256</v>
      </c>
    </row>
    <row r="6293" customFormat="false" ht="16" hidden="false" customHeight="false" outlineLevel="0" collapsed="false">
      <c r="A6293" s="0" t="s">
        <v>19257</v>
      </c>
    </row>
    <row r="6294" customFormat="false" ht="16" hidden="false" customHeight="false" outlineLevel="0" collapsed="false">
      <c r="A6294" s="0" t="s">
        <v>19258</v>
      </c>
    </row>
    <row r="6295" customFormat="false" ht="16" hidden="false" customHeight="false" outlineLevel="0" collapsed="false">
      <c r="A6295" s="0" t="s">
        <v>13837</v>
      </c>
      <c r="B6295" s="10" t="n">
        <v>1000000</v>
      </c>
      <c r="C6295" s="10" t="n">
        <v>31537320</v>
      </c>
    </row>
    <row r="6296" customFormat="false" ht="16" hidden="false" customHeight="false" outlineLevel="0" collapsed="false">
      <c r="A6296" s="0" t="s">
        <v>19259</v>
      </c>
      <c r="B6296" s="10" t="n">
        <v>5000</v>
      </c>
    </row>
    <row r="6297" customFormat="false" ht="16" hidden="false" customHeight="false" outlineLevel="0" collapsed="false">
      <c r="A6297" s="0" t="s">
        <v>8745</v>
      </c>
      <c r="B6297" s="10" t="n">
        <v>3800000</v>
      </c>
      <c r="C6297" s="10" t="n">
        <v>1016872</v>
      </c>
    </row>
    <row r="6298" customFormat="false" ht="16" hidden="false" customHeight="false" outlineLevel="0" collapsed="false">
      <c r="A6298" s="0" t="s">
        <v>13978</v>
      </c>
      <c r="B6298" s="10" t="n">
        <v>11000000</v>
      </c>
      <c r="C6298" s="10" t="n">
        <v>4027764</v>
      </c>
    </row>
    <row r="6299" customFormat="false" ht="16" hidden="false" customHeight="false" outlineLevel="0" collapsed="false">
      <c r="A6299" s="0" t="s">
        <v>19260</v>
      </c>
    </row>
    <row r="6300" customFormat="false" ht="16" hidden="false" customHeight="false" outlineLevel="0" collapsed="false">
      <c r="A6300" s="0" t="s">
        <v>19261</v>
      </c>
      <c r="C6300" s="0" t="s">
        <v>16065</v>
      </c>
    </row>
    <row r="6301" customFormat="false" ht="16" hidden="false" customHeight="false" outlineLevel="0" collapsed="false">
      <c r="A6301" s="0" t="s">
        <v>19262</v>
      </c>
    </row>
    <row r="6302" customFormat="false" ht="16" hidden="false" customHeight="false" outlineLevel="0" collapsed="false">
      <c r="A6302" s="0" t="s">
        <v>19263</v>
      </c>
    </row>
    <row r="6303" customFormat="false" ht="16" hidden="false" customHeight="false" outlineLevel="0" collapsed="false">
      <c r="A6303" s="0" t="s">
        <v>14657</v>
      </c>
      <c r="B6303" s="10" t="n">
        <v>35000000</v>
      </c>
      <c r="C6303" s="10" t="n">
        <v>30348260</v>
      </c>
    </row>
    <row r="6304" customFormat="false" ht="16" hidden="false" customHeight="false" outlineLevel="0" collapsed="false">
      <c r="A6304" s="0" t="s">
        <v>19264</v>
      </c>
    </row>
    <row r="6305" customFormat="false" ht="16" hidden="false" customHeight="false" outlineLevel="0" collapsed="false">
      <c r="A6305" s="0" t="s">
        <v>9040</v>
      </c>
      <c r="B6305" s="10" t="n">
        <v>100000000</v>
      </c>
      <c r="C6305" s="10" t="n">
        <v>85067486</v>
      </c>
    </row>
    <row r="6306" customFormat="false" ht="16" hidden="false" customHeight="false" outlineLevel="0" collapsed="false">
      <c r="A6306" s="0" t="s">
        <v>3695</v>
      </c>
      <c r="B6306" s="10" t="n">
        <v>20000000</v>
      </c>
      <c r="C6306" s="10" t="n">
        <v>2246000</v>
      </c>
    </row>
    <row r="6307" customFormat="false" ht="16" hidden="false" customHeight="false" outlineLevel="0" collapsed="false">
      <c r="A6307" s="0" t="s">
        <v>19265</v>
      </c>
      <c r="B6307" s="10" t="n">
        <v>100100</v>
      </c>
    </row>
    <row r="6308" customFormat="false" ht="16" hidden="false" customHeight="false" outlineLevel="0" collapsed="false">
      <c r="A6308" s="0" t="s">
        <v>19266</v>
      </c>
    </row>
    <row r="6309" customFormat="false" ht="16" hidden="false" customHeight="false" outlineLevel="0" collapsed="false">
      <c r="A6309" s="0" t="s">
        <v>19267</v>
      </c>
    </row>
    <row r="6310" customFormat="false" ht="16" hidden="false" customHeight="false" outlineLevel="0" collapsed="false">
      <c r="A6310" s="0" t="s">
        <v>19268</v>
      </c>
      <c r="B6310" s="10" t="n">
        <v>662786</v>
      </c>
    </row>
    <row r="6311" customFormat="false" ht="16" hidden="false" customHeight="false" outlineLevel="0" collapsed="false">
      <c r="A6311" s="0" t="s">
        <v>19269</v>
      </c>
      <c r="C6311" s="0" t="s">
        <v>19270</v>
      </c>
    </row>
    <row r="6312" customFormat="false" ht="16" hidden="false" customHeight="false" outlineLevel="0" collapsed="false">
      <c r="A6312" s="0" t="s">
        <v>19271</v>
      </c>
    </row>
    <row r="6313" customFormat="false" ht="16" hidden="false" customHeight="false" outlineLevel="0" collapsed="false">
      <c r="A6313" s="0" t="s">
        <v>8529</v>
      </c>
      <c r="B6313" s="10" t="n">
        <v>6000000</v>
      </c>
      <c r="C6313" s="10" t="n">
        <v>10017675</v>
      </c>
    </row>
    <row r="6314" customFormat="false" ht="16" hidden="false" customHeight="false" outlineLevel="0" collapsed="false">
      <c r="A6314" s="0" t="s">
        <v>19272</v>
      </c>
      <c r="B6314" s="10" t="n">
        <v>6000000</v>
      </c>
    </row>
    <row r="6315" customFormat="false" ht="16" hidden="false" customHeight="false" outlineLevel="0" collapsed="false">
      <c r="A6315" s="0" t="s">
        <v>19273</v>
      </c>
    </row>
    <row r="6316" customFormat="false" ht="16" hidden="false" customHeight="false" outlineLevel="0" collapsed="false">
      <c r="A6316" s="0" t="s">
        <v>19274</v>
      </c>
    </row>
    <row r="6317" customFormat="false" ht="16" hidden="false" customHeight="false" outlineLevel="0" collapsed="false">
      <c r="A6317" s="0" t="s">
        <v>19275</v>
      </c>
      <c r="B6317" s="10" t="n">
        <v>43403</v>
      </c>
    </row>
    <row r="6318" customFormat="false" ht="16" hidden="false" customHeight="false" outlineLevel="0" collapsed="false">
      <c r="A6318" s="0" t="s">
        <v>19276</v>
      </c>
      <c r="B6318" s="10" t="n">
        <v>8671</v>
      </c>
    </row>
    <row r="6319" customFormat="false" ht="16" hidden="false" customHeight="false" outlineLevel="0" collapsed="false">
      <c r="A6319" s="0" t="s">
        <v>19277</v>
      </c>
      <c r="B6319" s="10" t="n">
        <v>155075</v>
      </c>
    </row>
    <row r="6320" customFormat="false" ht="16" hidden="false" customHeight="false" outlineLevel="0" collapsed="false">
      <c r="A6320" s="0" t="s">
        <v>19278</v>
      </c>
      <c r="B6320" s="10" t="n">
        <v>12000000</v>
      </c>
    </row>
    <row r="6321" customFormat="false" ht="16" hidden="false" customHeight="false" outlineLevel="0" collapsed="false">
      <c r="A6321" s="0" t="s">
        <v>19279</v>
      </c>
      <c r="B6321" s="10" t="n">
        <v>5000000</v>
      </c>
    </row>
    <row r="6322" customFormat="false" ht="16" hidden="false" customHeight="false" outlineLevel="0" collapsed="false">
      <c r="A6322" s="0" t="s">
        <v>19280</v>
      </c>
    </row>
    <row r="6323" customFormat="false" ht="16" hidden="false" customHeight="false" outlineLevel="0" collapsed="false">
      <c r="A6323" s="0" t="s">
        <v>13529</v>
      </c>
      <c r="B6323" s="10" t="n">
        <v>3000000</v>
      </c>
      <c r="C6323" s="10" t="n">
        <v>585640</v>
      </c>
    </row>
    <row r="6324" customFormat="false" ht="16" hidden="false" customHeight="false" outlineLevel="0" collapsed="false">
      <c r="A6324" s="0" t="s">
        <v>19281</v>
      </c>
    </row>
    <row r="6325" customFormat="false" ht="16" hidden="false" customHeight="false" outlineLevel="0" collapsed="false">
      <c r="A6325" s="0" t="s">
        <v>9033</v>
      </c>
      <c r="B6325" s="10" t="n">
        <v>185000000</v>
      </c>
      <c r="C6325" s="10" t="n">
        <v>168052812</v>
      </c>
    </row>
    <row r="6326" customFormat="false" ht="16" hidden="false" customHeight="false" outlineLevel="0" collapsed="false">
      <c r="A6326" s="0" t="s">
        <v>19282</v>
      </c>
    </row>
    <row r="6327" customFormat="false" ht="16" hidden="false" customHeight="false" outlineLevel="0" collapsed="false">
      <c r="A6327" s="0" t="s">
        <v>19283</v>
      </c>
      <c r="B6327" s="10" t="n">
        <v>80000000</v>
      </c>
    </row>
    <row r="6328" customFormat="false" ht="16" hidden="false" customHeight="false" outlineLevel="0" collapsed="false">
      <c r="A6328" s="0" t="s">
        <v>19284</v>
      </c>
    </row>
    <row r="6329" customFormat="false" ht="16" hidden="false" customHeight="false" outlineLevel="0" collapsed="false">
      <c r="A6329" s="0" t="s">
        <v>19285</v>
      </c>
      <c r="B6329" s="10" t="n">
        <v>1500000</v>
      </c>
    </row>
    <row r="6330" customFormat="false" ht="16" hidden="false" customHeight="false" outlineLevel="0" collapsed="false">
      <c r="A6330" s="0" t="s">
        <v>19286</v>
      </c>
      <c r="B6330" s="10" t="n">
        <v>9000000</v>
      </c>
    </row>
    <row r="6331" customFormat="false" ht="16" hidden="false" customHeight="false" outlineLevel="0" collapsed="false">
      <c r="A6331" s="0" t="s">
        <v>19287</v>
      </c>
    </row>
    <row r="6332" customFormat="false" ht="16" hidden="false" customHeight="false" outlineLevel="0" collapsed="false">
      <c r="A6332" s="0" t="s">
        <v>1169</v>
      </c>
      <c r="B6332" s="10" t="n">
        <v>1250000000</v>
      </c>
      <c r="C6332" s="10" t="n">
        <v>6557047</v>
      </c>
    </row>
    <row r="6333" customFormat="false" ht="16" hidden="false" customHeight="false" outlineLevel="0" collapsed="false">
      <c r="A6333" s="0" t="s">
        <v>19288</v>
      </c>
    </row>
    <row r="6334" customFormat="false" ht="16" hidden="false" customHeight="false" outlineLevel="0" collapsed="false">
      <c r="A6334" s="0" t="s">
        <v>19289</v>
      </c>
      <c r="B6334" s="10" t="n">
        <v>387130</v>
      </c>
    </row>
    <row r="6335" customFormat="false" ht="16" hidden="false" customHeight="false" outlineLevel="0" collapsed="false">
      <c r="A6335" s="0" t="s">
        <v>19290</v>
      </c>
    </row>
    <row r="6336" customFormat="false" ht="16" hidden="false" customHeight="false" outlineLevel="0" collapsed="false">
      <c r="A6336" s="0" t="s">
        <v>19291</v>
      </c>
    </row>
    <row r="6337" customFormat="false" ht="16" hidden="false" customHeight="false" outlineLevel="0" collapsed="false">
      <c r="A6337" s="0" t="s">
        <v>19292</v>
      </c>
      <c r="B6337" s="10" t="n">
        <v>32756</v>
      </c>
    </row>
    <row r="6338" customFormat="false" ht="16" hidden="false" customHeight="false" outlineLevel="0" collapsed="false">
      <c r="A6338" s="0" t="s">
        <v>19293</v>
      </c>
    </row>
    <row r="6339" customFormat="false" ht="16" hidden="false" customHeight="false" outlineLevel="0" collapsed="false">
      <c r="A6339" s="0" t="s">
        <v>19294</v>
      </c>
    </row>
    <row r="6340" customFormat="false" ht="16" hidden="false" customHeight="false" outlineLevel="0" collapsed="false">
      <c r="A6340" s="0" t="s">
        <v>19295</v>
      </c>
    </row>
    <row r="6341" customFormat="false" ht="16" hidden="false" customHeight="false" outlineLevel="0" collapsed="false">
      <c r="A6341" s="0" t="s">
        <v>8945</v>
      </c>
      <c r="B6341" s="10" t="n">
        <v>12000000</v>
      </c>
      <c r="C6341" s="10" t="n">
        <v>51694854</v>
      </c>
    </row>
    <row r="6342" customFormat="false" ht="16" hidden="false" customHeight="false" outlineLevel="0" collapsed="false">
      <c r="A6342" s="0" t="s">
        <v>19296</v>
      </c>
      <c r="B6342" s="10" t="n">
        <v>1017328</v>
      </c>
    </row>
    <row r="6343" customFormat="false" ht="16" hidden="false" customHeight="false" outlineLevel="0" collapsed="false">
      <c r="A6343" s="0" t="s">
        <v>19297</v>
      </c>
    </row>
    <row r="6344" customFormat="false" ht="16" hidden="false" customHeight="false" outlineLevel="0" collapsed="false">
      <c r="A6344" s="0" t="s">
        <v>19298</v>
      </c>
    </row>
    <row r="6345" customFormat="false" ht="16" hidden="false" customHeight="false" outlineLevel="0" collapsed="false">
      <c r="A6345" s="0" t="s">
        <v>19299</v>
      </c>
      <c r="B6345" s="10" t="n">
        <v>5000000</v>
      </c>
    </row>
    <row r="6346" customFormat="false" ht="16" hidden="false" customHeight="false" outlineLevel="0" collapsed="false">
      <c r="A6346" s="0" t="s">
        <v>19300</v>
      </c>
    </row>
    <row r="6347" customFormat="false" ht="16" hidden="false" customHeight="false" outlineLevel="0" collapsed="false">
      <c r="A6347" s="0" t="s">
        <v>19301</v>
      </c>
    </row>
    <row r="6348" customFormat="false" ht="16" hidden="false" customHeight="false" outlineLevel="0" collapsed="false">
      <c r="A6348" s="0" t="s">
        <v>19302</v>
      </c>
      <c r="B6348" s="10" t="n">
        <v>69</v>
      </c>
    </row>
    <row r="6349" customFormat="false" ht="16" hidden="false" customHeight="false" outlineLevel="0" collapsed="false">
      <c r="A6349" s="0" t="s">
        <v>19303</v>
      </c>
    </row>
    <row r="6350" customFormat="false" ht="16" hidden="false" customHeight="false" outlineLevel="0" collapsed="false">
      <c r="A6350" s="0" t="s">
        <v>19304</v>
      </c>
      <c r="B6350" s="10" t="n">
        <v>304899</v>
      </c>
    </row>
    <row r="6351" customFormat="false" ht="16" hidden="false" customHeight="false" outlineLevel="0" collapsed="false">
      <c r="A6351" s="0" t="s">
        <v>8921</v>
      </c>
      <c r="B6351" s="10" t="n">
        <v>200000000</v>
      </c>
      <c r="C6351" s="10" t="n">
        <v>532177324</v>
      </c>
    </row>
    <row r="6352" customFormat="false" ht="16" hidden="false" customHeight="false" outlineLevel="0" collapsed="false">
      <c r="A6352" s="0" t="s">
        <v>19305</v>
      </c>
    </row>
    <row r="6353" customFormat="false" ht="16" hidden="false" customHeight="false" outlineLevel="0" collapsed="false">
      <c r="A6353" s="0" t="s">
        <v>19306</v>
      </c>
      <c r="B6353" s="10" t="n">
        <v>16777</v>
      </c>
    </row>
    <row r="6354" customFormat="false" ht="16" hidden="false" customHeight="false" outlineLevel="0" collapsed="false">
      <c r="A6354" s="0" t="s">
        <v>19307</v>
      </c>
      <c r="B6354" s="10" t="n">
        <v>45000000</v>
      </c>
    </row>
    <row r="6355" customFormat="false" ht="16" hidden="false" customHeight="false" outlineLevel="0" collapsed="false">
      <c r="A6355" s="0" t="s">
        <v>19308</v>
      </c>
    </row>
    <row r="6356" customFormat="false" ht="16" hidden="false" customHeight="false" outlineLevel="0" collapsed="false">
      <c r="A6356" s="0" t="s">
        <v>19309</v>
      </c>
      <c r="B6356" s="10" t="n">
        <v>461263</v>
      </c>
    </row>
    <row r="6357" customFormat="false" ht="16" hidden="false" customHeight="false" outlineLevel="0" collapsed="false">
      <c r="A6357" s="0" t="s">
        <v>19310</v>
      </c>
    </row>
    <row r="6358" customFormat="false" ht="16" hidden="false" customHeight="false" outlineLevel="0" collapsed="false">
      <c r="A6358" s="0" t="s">
        <v>19311</v>
      </c>
    </row>
    <row r="6359" customFormat="false" ht="16" hidden="false" customHeight="false" outlineLevel="0" collapsed="false">
      <c r="A6359" s="0" t="s">
        <v>19312</v>
      </c>
    </row>
    <row r="6360" customFormat="false" ht="16" hidden="false" customHeight="false" outlineLevel="0" collapsed="false">
      <c r="A6360" s="0" t="s">
        <v>8565</v>
      </c>
      <c r="B6360" s="10" t="n">
        <v>18000000</v>
      </c>
      <c r="C6360" s="10" t="n">
        <v>59573085</v>
      </c>
    </row>
    <row r="6361" customFormat="false" ht="16" hidden="false" customHeight="false" outlineLevel="0" collapsed="false">
      <c r="A6361" s="0" t="s">
        <v>19313</v>
      </c>
    </row>
    <row r="6362" customFormat="false" ht="16" hidden="false" customHeight="false" outlineLevel="0" collapsed="false">
      <c r="A6362" s="0" t="s">
        <v>19314</v>
      </c>
    </row>
    <row r="6363" customFormat="false" ht="16" hidden="false" customHeight="false" outlineLevel="0" collapsed="false">
      <c r="A6363" s="0" t="s">
        <v>19315</v>
      </c>
    </row>
    <row r="6364" customFormat="false" ht="16" hidden="false" customHeight="false" outlineLevel="0" collapsed="false">
      <c r="A6364" s="0" t="s">
        <v>19316</v>
      </c>
    </row>
    <row r="6365" customFormat="false" ht="16" hidden="false" customHeight="false" outlineLevel="0" collapsed="false">
      <c r="A6365" s="0" t="s">
        <v>19317</v>
      </c>
    </row>
    <row r="6366" customFormat="false" ht="16" hidden="false" customHeight="false" outlineLevel="0" collapsed="false">
      <c r="A6366" s="0" t="s">
        <v>19318</v>
      </c>
    </row>
    <row r="6367" customFormat="false" ht="16" hidden="false" customHeight="false" outlineLevel="0" collapsed="false">
      <c r="A6367" s="0" t="s">
        <v>19319</v>
      </c>
    </row>
    <row r="6368" customFormat="false" ht="16" hidden="false" customHeight="false" outlineLevel="0" collapsed="false">
      <c r="A6368" s="0" t="s">
        <v>14327</v>
      </c>
      <c r="B6368" s="10" t="n">
        <v>1000000</v>
      </c>
      <c r="C6368" s="10" t="n">
        <v>14443077</v>
      </c>
    </row>
    <row r="6369" customFormat="false" ht="16" hidden="false" customHeight="false" outlineLevel="0" collapsed="false">
      <c r="A6369" s="0" t="s">
        <v>19320</v>
      </c>
      <c r="B6369" s="10" t="n">
        <v>980000</v>
      </c>
    </row>
    <row r="6370" customFormat="false" ht="16" hidden="false" customHeight="false" outlineLevel="0" collapsed="false">
      <c r="A6370" s="0" t="s">
        <v>19321</v>
      </c>
    </row>
    <row r="6371" customFormat="false" ht="16" hidden="false" customHeight="false" outlineLevel="0" collapsed="false">
      <c r="A6371" s="0" t="s">
        <v>19322</v>
      </c>
    </row>
    <row r="6372" customFormat="false" ht="16" hidden="false" customHeight="false" outlineLevel="0" collapsed="false">
      <c r="A6372" s="0" t="s">
        <v>19323</v>
      </c>
    </row>
    <row r="6373" customFormat="false" ht="16" hidden="false" customHeight="false" outlineLevel="0" collapsed="false">
      <c r="A6373" s="0" t="s">
        <v>19324</v>
      </c>
    </row>
    <row r="6374" customFormat="false" ht="16" hidden="false" customHeight="false" outlineLevel="0" collapsed="false">
      <c r="A6374" s="0" t="s">
        <v>19325</v>
      </c>
      <c r="B6374" s="10" t="n">
        <v>200000</v>
      </c>
    </row>
    <row r="6375" customFormat="false" ht="16" hidden="false" customHeight="false" outlineLevel="0" collapsed="false">
      <c r="A6375" s="0" t="s">
        <v>19326</v>
      </c>
    </row>
    <row r="6376" customFormat="false" ht="16" hidden="false" customHeight="false" outlineLevel="0" collapsed="false">
      <c r="A6376" s="0" t="s">
        <v>14541</v>
      </c>
      <c r="B6376" s="10" t="n">
        <v>40000000</v>
      </c>
      <c r="C6376" s="10" t="n">
        <v>21587519</v>
      </c>
    </row>
    <row r="6377" customFormat="false" ht="16" hidden="false" customHeight="false" outlineLevel="0" collapsed="false">
      <c r="A6377" s="0" t="s">
        <v>19327</v>
      </c>
      <c r="B6377" s="10" t="n">
        <v>4631</v>
      </c>
    </row>
    <row r="6378" customFormat="false" ht="16" hidden="false" customHeight="false" outlineLevel="0" collapsed="false">
      <c r="A6378" s="0" t="s">
        <v>19328</v>
      </c>
    </row>
    <row r="6379" customFormat="false" ht="16" hidden="false" customHeight="false" outlineLevel="0" collapsed="false">
      <c r="A6379" s="0" t="s">
        <v>19329</v>
      </c>
    </row>
    <row r="6380" customFormat="false" ht="16" hidden="false" customHeight="false" outlineLevel="0" collapsed="false">
      <c r="A6380" s="0" t="s">
        <v>14551</v>
      </c>
      <c r="B6380" s="10" t="n">
        <v>1250000</v>
      </c>
      <c r="C6380" s="10" t="n">
        <v>55000</v>
      </c>
    </row>
    <row r="6381" customFormat="false" ht="16" hidden="false" customHeight="false" outlineLevel="0" collapsed="false">
      <c r="A6381" s="0" t="s">
        <v>19330</v>
      </c>
    </row>
    <row r="6382" customFormat="false" ht="16" hidden="false" customHeight="false" outlineLevel="0" collapsed="false">
      <c r="A6382" s="0" t="s">
        <v>19331</v>
      </c>
      <c r="B6382" s="10" t="n">
        <v>8834</v>
      </c>
    </row>
    <row r="6383" customFormat="false" ht="16" hidden="false" customHeight="false" outlineLevel="0" collapsed="false">
      <c r="A6383" s="0" t="s">
        <v>19332</v>
      </c>
    </row>
    <row r="6384" customFormat="false" ht="16" hidden="false" customHeight="false" outlineLevel="0" collapsed="false">
      <c r="A6384" s="0" t="s">
        <v>19333</v>
      </c>
    </row>
    <row r="6385" customFormat="false" ht="16" hidden="false" customHeight="false" outlineLevel="0" collapsed="false">
      <c r="A6385" s="0" t="s">
        <v>19334</v>
      </c>
    </row>
    <row r="6386" customFormat="false" ht="16" hidden="false" customHeight="false" outlineLevel="0" collapsed="false">
      <c r="A6386" s="0" t="s">
        <v>19335</v>
      </c>
    </row>
    <row r="6387" customFormat="false" ht="16" hidden="false" customHeight="false" outlineLevel="0" collapsed="false">
      <c r="A6387" s="0" t="s">
        <v>19336</v>
      </c>
      <c r="B6387" s="10" t="n">
        <v>10</v>
      </c>
    </row>
    <row r="6388" customFormat="false" ht="16" hidden="false" customHeight="false" outlineLevel="0" collapsed="false">
      <c r="A6388" s="0" t="s">
        <v>19337</v>
      </c>
    </row>
    <row r="6389" customFormat="false" ht="16" hidden="false" customHeight="false" outlineLevel="0" collapsed="false">
      <c r="A6389" s="0" t="s">
        <v>19338</v>
      </c>
      <c r="B6389" s="10" t="n">
        <v>21074</v>
      </c>
    </row>
    <row r="6390" customFormat="false" ht="16" hidden="false" customHeight="false" outlineLevel="0" collapsed="false">
      <c r="A6390" s="0" t="s">
        <v>19339</v>
      </c>
      <c r="B6390" s="10" t="n">
        <v>96682</v>
      </c>
    </row>
    <row r="6391" customFormat="false" ht="16" hidden="false" customHeight="false" outlineLevel="0" collapsed="false">
      <c r="A6391" s="0" t="s">
        <v>19340</v>
      </c>
    </row>
    <row r="6392" customFormat="false" ht="16" hidden="false" customHeight="false" outlineLevel="0" collapsed="false">
      <c r="A6392" s="0" t="s">
        <v>19341</v>
      </c>
    </row>
    <row r="6393" customFormat="false" ht="16" hidden="false" customHeight="false" outlineLevel="0" collapsed="false">
      <c r="A6393" s="0" t="s">
        <v>14004</v>
      </c>
      <c r="B6393" s="10" t="n">
        <v>2000000</v>
      </c>
      <c r="C6393" s="10" t="n">
        <v>3590010</v>
      </c>
    </row>
    <row r="6394" customFormat="false" ht="16" hidden="false" customHeight="false" outlineLevel="0" collapsed="false">
      <c r="A6394" s="0" t="s">
        <v>1160</v>
      </c>
      <c r="B6394" s="10" t="n">
        <v>1100000</v>
      </c>
      <c r="C6394" s="10" t="n">
        <v>498428</v>
      </c>
    </row>
    <row r="6395" customFormat="false" ht="16" hidden="false" customHeight="false" outlineLevel="0" collapsed="false">
      <c r="A6395" s="0" t="s">
        <v>19342</v>
      </c>
    </row>
    <row r="6396" customFormat="false" ht="16" hidden="false" customHeight="false" outlineLevel="0" collapsed="false">
      <c r="A6396" s="0" t="s">
        <v>19343</v>
      </c>
    </row>
    <row r="6397" customFormat="false" ht="16" hidden="false" customHeight="false" outlineLevel="0" collapsed="false">
      <c r="A6397" s="0" t="s">
        <v>19344</v>
      </c>
    </row>
    <row r="6398" customFormat="false" ht="16" hidden="false" customHeight="false" outlineLevel="0" collapsed="false">
      <c r="A6398" s="0" t="s">
        <v>19345</v>
      </c>
    </row>
    <row r="6399" customFormat="false" ht="16" hidden="false" customHeight="false" outlineLevel="0" collapsed="false">
      <c r="A6399" s="0" t="s">
        <v>19346</v>
      </c>
    </row>
    <row r="6400" customFormat="false" ht="16" hidden="false" customHeight="false" outlineLevel="0" collapsed="false">
      <c r="A6400" s="0" t="s">
        <v>19347</v>
      </c>
      <c r="B6400" s="10" t="n">
        <v>81083</v>
      </c>
    </row>
    <row r="6401" customFormat="false" ht="16" hidden="false" customHeight="false" outlineLevel="0" collapsed="false">
      <c r="A6401" s="0" t="s">
        <v>19348</v>
      </c>
      <c r="B6401" s="10" t="n">
        <v>18709066</v>
      </c>
    </row>
    <row r="6402" customFormat="false" ht="16" hidden="false" customHeight="false" outlineLevel="0" collapsed="false">
      <c r="A6402" s="0" t="s">
        <v>19349</v>
      </c>
    </row>
    <row r="6403" customFormat="false" ht="16" hidden="false" customHeight="false" outlineLevel="0" collapsed="false">
      <c r="A6403" s="0" t="s">
        <v>19350</v>
      </c>
      <c r="B6403" s="10" t="n">
        <v>250000</v>
      </c>
    </row>
    <row r="6404" customFormat="false" ht="16" hidden="false" customHeight="false" outlineLevel="0" collapsed="false">
      <c r="A6404" s="0" t="s">
        <v>19351</v>
      </c>
    </row>
    <row r="6405" customFormat="false" ht="16" hidden="false" customHeight="false" outlineLevel="0" collapsed="false">
      <c r="A6405" s="0" t="s">
        <v>14407</v>
      </c>
      <c r="B6405" s="10" t="n">
        <v>50000000</v>
      </c>
      <c r="C6405" s="10" t="n">
        <v>36261763</v>
      </c>
    </row>
    <row r="6406" customFormat="false" ht="16" hidden="false" customHeight="false" outlineLevel="0" collapsed="false">
      <c r="A6406" s="0" t="s">
        <v>19352</v>
      </c>
    </row>
    <row r="6407" customFormat="false" ht="16" hidden="false" customHeight="false" outlineLevel="0" collapsed="false">
      <c r="A6407" s="0" t="s">
        <v>19353</v>
      </c>
      <c r="D6407" s="10" t="n">
        <v>119091</v>
      </c>
    </row>
    <row r="6408" customFormat="false" ht="16" hidden="false" customHeight="false" outlineLevel="0" collapsed="false">
      <c r="A6408" s="0" t="s">
        <v>19354</v>
      </c>
      <c r="B6408" s="10" t="n">
        <v>5000000</v>
      </c>
    </row>
    <row r="6409" customFormat="false" ht="16" hidden="false" customHeight="false" outlineLevel="0" collapsed="false">
      <c r="A6409" s="0" t="s">
        <v>1132</v>
      </c>
      <c r="B6409" s="10" t="n">
        <v>10205000</v>
      </c>
      <c r="C6409" s="10" t="n">
        <v>266175</v>
      </c>
    </row>
    <row r="6410" customFormat="false" ht="16" hidden="false" customHeight="false" outlineLevel="0" collapsed="false">
      <c r="A6410" s="0" t="s">
        <v>19355</v>
      </c>
      <c r="B6410" s="10" t="n">
        <v>600000</v>
      </c>
    </row>
    <row r="6411" customFormat="false" ht="16" hidden="false" customHeight="false" outlineLevel="0" collapsed="false">
      <c r="A6411" s="0" t="s">
        <v>19356</v>
      </c>
      <c r="C6411" s="0" t="s">
        <v>19357</v>
      </c>
    </row>
    <row r="6412" customFormat="false" ht="16" hidden="false" customHeight="false" outlineLevel="0" collapsed="false">
      <c r="A6412" s="0" t="s">
        <v>19358</v>
      </c>
    </row>
    <row r="6413" customFormat="false" ht="16" hidden="false" customHeight="false" outlineLevel="0" collapsed="false">
      <c r="A6413" s="0" t="s">
        <v>19359</v>
      </c>
    </row>
    <row r="6414" customFormat="false" ht="16" hidden="false" customHeight="false" outlineLevel="0" collapsed="false">
      <c r="A6414" s="0" t="s">
        <v>19360</v>
      </c>
    </row>
    <row r="6415" customFormat="false" ht="16" hidden="false" customHeight="false" outlineLevel="0" collapsed="false">
      <c r="A6415" s="0" t="s">
        <v>19361</v>
      </c>
    </row>
    <row r="6416" customFormat="false" ht="16" hidden="false" customHeight="false" outlineLevel="0" collapsed="false">
      <c r="A6416" s="0" t="s">
        <v>19362</v>
      </c>
    </row>
    <row r="6417" customFormat="false" ht="16" hidden="false" customHeight="false" outlineLevel="0" collapsed="false">
      <c r="A6417" s="0" t="s">
        <v>13983</v>
      </c>
      <c r="B6417" s="10" t="n">
        <v>800000</v>
      </c>
      <c r="C6417" s="10" t="n">
        <v>128002</v>
      </c>
    </row>
    <row r="6418" customFormat="false" ht="16" hidden="false" customHeight="false" outlineLevel="0" collapsed="false">
      <c r="A6418" s="0" t="s">
        <v>19363</v>
      </c>
      <c r="B6418" s="10" t="n">
        <v>10000</v>
      </c>
    </row>
    <row r="6419" customFormat="false" ht="16" hidden="false" customHeight="false" outlineLevel="0" collapsed="false">
      <c r="A6419" s="0" t="s">
        <v>19364</v>
      </c>
    </row>
    <row r="6420" customFormat="false" ht="16" hidden="false" customHeight="false" outlineLevel="0" collapsed="false">
      <c r="A6420" s="0" t="s">
        <v>19365</v>
      </c>
      <c r="B6420" s="10" t="n">
        <v>250000000</v>
      </c>
    </row>
    <row r="6421" customFormat="false" ht="16" hidden="false" customHeight="false" outlineLevel="0" collapsed="false">
      <c r="A6421" s="0" t="s">
        <v>19366</v>
      </c>
    </row>
    <row r="6422" customFormat="false" ht="16" hidden="false" customHeight="false" outlineLevel="0" collapsed="false">
      <c r="A6422" s="0" t="s">
        <v>19367</v>
      </c>
    </row>
    <row r="6423" customFormat="false" ht="16" hidden="false" customHeight="false" outlineLevel="0" collapsed="false">
      <c r="A6423" s="0" t="s">
        <v>19368</v>
      </c>
    </row>
    <row r="6424" customFormat="false" ht="16" hidden="false" customHeight="false" outlineLevel="0" collapsed="false">
      <c r="A6424" s="0" t="s">
        <v>19369</v>
      </c>
    </row>
    <row r="6425" customFormat="false" ht="16" hidden="false" customHeight="false" outlineLevel="0" collapsed="false">
      <c r="A6425" s="0" t="s">
        <v>19370</v>
      </c>
      <c r="B6425" s="10" t="n">
        <v>3000000</v>
      </c>
    </row>
    <row r="6426" customFormat="false" ht="16" hidden="false" customHeight="false" outlineLevel="0" collapsed="false">
      <c r="A6426" s="0" t="s">
        <v>19371</v>
      </c>
      <c r="B6426" s="10" t="n">
        <v>103887</v>
      </c>
      <c r="D6426" s="10" t="n">
        <v>104706</v>
      </c>
    </row>
    <row r="6427" customFormat="false" ht="16" hidden="false" customHeight="false" outlineLevel="0" collapsed="false">
      <c r="A6427" s="0" t="s">
        <v>19372</v>
      </c>
    </row>
    <row r="6428" customFormat="false" ht="16" hidden="false" customHeight="false" outlineLevel="0" collapsed="false">
      <c r="A6428" s="0" t="s">
        <v>13933</v>
      </c>
      <c r="B6428" s="10" t="n">
        <v>100000</v>
      </c>
      <c r="C6428" s="10" t="n">
        <v>701837</v>
      </c>
    </row>
    <row r="6429" customFormat="false" ht="16" hidden="false" customHeight="false" outlineLevel="0" collapsed="false">
      <c r="A6429" s="0" t="s">
        <v>19373</v>
      </c>
    </row>
    <row r="6430" customFormat="false" ht="16" hidden="false" customHeight="false" outlineLevel="0" collapsed="false">
      <c r="A6430" s="0" t="s">
        <v>19374</v>
      </c>
      <c r="B6430" s="10" t="n">
        <v>3689</v>
      </c>
    </row>
    <row r="6431" customFormat="false" ht="16" hidden="false" customHeight="false" outlineLevel="0" collapsed="false">
      <c r="A6431" s="0" t="s">
        <v>19375</v>
      </c>
    </row>
    <row r="6432" customFormat="false" ht="16" hidden="false" customHeight="false" outlineLevel="0" collapsed="false">
      <c r="A6432" s="0" t="s">
        <v>19376</v>
      </c>
    </row>
    <row r="6433" customFormat="false" ht="16" hidden="false" customHeight="false" outlineLevel="0" collapsed="false">
      <c r="A6433" s="0" t="s">
        <v>19377</v>
      </c>
    </row>
    <row r="6434" customFormat="false" ht="16" hidden="false" customHeight="false" outlineLevel="0" collapsed="false">
      <c r="A6434" s="0" t="s">
        <v>19378</v>
      </c>
    </row>
    <row r="6435" customFormat="false" ht="16" hidden="false" customHeight="false" outlineLevel="0" collapsed="false">
      <c r="A6435" s="0" t="s">
        <v>19379</v>
      </c>
    </row>
    <row r="6436" customFormat="false" ht="16" hidden="false" customHeight="false" outlineLevel="0" collapsed="false">
      <c r="A6436" s="0" t="s">
        <v>19380</v>
      </c>
    </row>
    <row r="6437" customFormat="false" ht="16" hidden="false" customHeight="false" outlineLevel="0" collapsed="false">
      <c r="A6437" s="0" t="s">
        <v>19381</v>
      </c>
    </row>
    <row r="6438" customFormat="false" ht="16" hidden="false" customHeight="false" outlineLevel="0" collapsed="false">
      <c r="A6438" s="0" t="s">
        <v>19382</v>
      </c>
    </row>
    <row r="6439" customFormat="false" ht="16" hidden="false" customHeight="false" outlineLevel="0" collapsed="false">
      <c r="A6439" s="0" t="s">
        <v>19383</v>
      </c>
    </row>
    <row r="6440" customFormat="false" ht="16" hidden="false" customHeight="false" outlineLevel="0" collapsed="false">
      <c r="A6440" s="0" t="s">
        <v>3665</v>
      </c>
      <c r="B6440" s="10" t="n">
        <v>3000000</v>
      </c>
      <c r="C6440" s="10" t="n">
        <v>67790117</v>
      </c>
    </row>
    <row r="6441" customFormat="false" ht="16" hidden="false" customHeight="false" outlineLevel="0" collapsed="false">
      <c r="A6441" s="0" t="s">
        <v>19384</v>
      </c>
    </row>
    <row r="6442" customFormat="false" ht="16" hidden="false" customHeight="false" outlineLevel="0" collapsed="false">
      <c r="A6442" s="0" t="s">
        <v>14546</v>
      </c>
      <c r="B6442" s="10" t="n">
        <v>1500000</v>
      </c>
      <c r="C6442" s="10" t="n">
        <v>779820</v>
      </c>
    </row>
    <row r="6443" customFormat="false" ht="16" hidden="false" customHeight="false" outlineLevel="0" collapsed="false">
      <c r="A6443" s="0" t="s">
        <v>19385</v>
      </c>
    </row>
    <row r="6444" customFormat="false" ht="16" hidden="false" customHeight="false" outlineLevel="0" collapsed="false">
      <c r="A6444" s="0" t="s">
        <v>19386</v>
      </c>
      <c r="B6444" s="10" t="n">
        <v>500000</v>
      </c>
    </row>
    <row r="6445" customFormat="false" ht="16" hidden="false" customHeight="false" outlineLevel="0" collapsed="false">
      <c r="A6445" s="0" t="s">
        <v>19387</v>
      </c>
      <c r="B6445" s="10" t="n">
        <v>241720</v>
      </c>
    </row>
    <row r="6446" customFormat="false" ht="16" hidden="false" customHeight="false" outlineLevel="0" collapsed="false">
      <c r="A6446" s="0" t="s">
        <v>19388</v>
      </c>
    </row>
    <row r="6447" customFormat="false" ht="16" hidden="false" customHeight="false" outlineLevel="0" collapsed="false">
      <c r="A6447" s="0" t="s">
        <v>19389</v>
      </c>
      <c r="B6447" s="10" t="n">
        <v>5000000</v>
      </c>
    </row>
    <row r="6448" customFormat="false" ht="16" hidden="false" customHeight="false" outlineLevel="0" collapsed="false">
      <c r="A6448" s="0" t="s">
        <v>19390</v>
      </c>
    </row>
    <row r="6449" customFormat="false" ht="16" hidden="false" customHeight="false" outlineLevel="0" collapsed="false">
      <c r="A6449" s="0" t="s">
        <v>19391</v>
      </c>
      <c r="B6449" s="10" t="n">
        <v>1100000</v>
      </c>
    </row>
    <row r="6450" customFormat="false" ht="16" hidden="false" customHeight="false" outlineLevel="0" collapsed="false">
      <c r="A6450" s="0" t="s">
        <v>19392</v>
      </c>
      <c r="B6450" s="10" t="n">
        <v>8683</v>
      </c>
    </row>
    <row r="6451" customFormat="false" ht="16" hidden="false" customHeight="false" outlineLevel="0" collapsed="false">
      <c r="A6451" s="0" t="s">
        <v>19393</v>
      </c>
      <c r="B6451" s="10" t="n">
        <v>11132</v>
      </c>
    </row>
    <row r="6452" customFormat="false" ht="16" hidden="false" customHeight="false" outlineLevel="0" collapsed="false">
      <c r="A6452" s="0" t="s">
        <v>19394</v>
      </c>
    </row>
    <row r="6453" customFormat="false" ht="16" hidden="false" customHeight="false" outlineLevel="0" collapsed="false">
      <c r="A6453" s="0" t="s">
        <v>19395</v>
      </c>
    </row>
    <row r="6454" customFormat="false" ht="16" hidden="false" customHeight="false" outlineLevel="0" collapsed="false">
      <c r="A6454" s="0" t="s">
        <v>19396</v>
      </c>
      <c r="B6454" s="10" t="n">
        <v>30097</v>
      </c>
    </row>
    <row r="6455" customFormat="false" ht="16" hidden="false" customHeight="false" outlineLevel="0" collapsed="false">
      <c r="A6455" s="0" t="s">
        <v>13897</v>
      </c>
      <c r="B6455" s="10" t="n">
        <v>7000000</v>
      </c>
      <c r="C6455" s="10" t="n">
        <v>17474107</v>
      </c>
    </row>
    <row r="6456" customFormat="false" ht="16" hidden="false" customHeight="false" outlineLevel="0" collapsed="false">
      <c r="A6456" s="0" t="s">
        <v>19397</v>
      </c>
      <c r="B6456" s="10" t="n">
        <v>8835</v>
      </c>
    </row>
    <row r="6457" customFormat="false" ht="16" hidden="false" customHeight="false" outlineLevel="0" collapsed="false">
      <c r="A6457" s="0" t="s">
        <v>3855</v>
      </c>
      <c r="B6457" s="10" t="n">
        <v>10000000</v>
      </c>
      <c r="C6457" s="10" t="n">
        <v>2379745</v>
      </c>
    </row>
    <row r="6458" customFormat="false" ht="16" hidden="false" customHeight="false" outlineLevel="0" collapsed="false">
      <c r="A6458" s="0" t="s">
        <v>8437</v>
      </c>
      <c r="B6458" s="10" t="n">
        <v>15000000</v>
      </c>
      <c r="C6458" s="10" t="n">
        <v>42592530</v>
      </c>
    </row>
    <row r="6459" customFormat="false" ht="16" hidden="false" customHeight="false" outlineLevel="0" collapsed="false">
      <c r="A6459" s="0" t="s">
        <v>19398</v>
      </c>
      <c r="B6459" s="10" t="n">
        <v>7000</v>
      </c>
    </row>
    <row r="6460" customFormat="false" ht="16" hidden="false" customHeight="false" outlineLevel="0" collapsed="false">
      <c r="A6460" s="0" t="s">
        <v>19399</v>
      </c>
    </row>
    <row r="6461" customFormat="false" ht="16" hidden="false" customHeight="false" outlineLevel="0" collapsed="false">
      <c r="A6461" s="0" t="s">
        <v>19400</v>
      </c>
    </row>
    <row r="6462" customFormat="false" ht="16" hidden="false" customHeight="false" outlineLevel="0" collapsed="false">
      <c r="A6462" s="0" t="s">
        <v>19401</v>
      </c>
    </row>
    <row r="6463" customFormat="false" ht="16" hidden="false" customHeight="false" outlineLevel="0" collapsed="false">
      <c r="A6463" s="0" t="s">
        <v>19402</v>
      </c>
    </row>
    <row r="6464" customFormat="false" ht="16" hidden="false" customHeight="false" outlineLevel="0" collapsed="false">
      <c r="A6464" s="0" t="s">
        <v>19403</v>
      </c>
    </row>
    <row r="6465" customFormat="false" ht="16" hidden="false" customHeight="false" outlineLevel="0" collapsed="false">
      <c r="A6465" s="0" t="s">
        <v>13542</v>
      </c>
      <c r="B6465" s="10" t="n">
        <v>250000</v>
      </c>
      <c r="C6465" s="10" t="n">
        <v>186403</v>
      </c>
    </row>
    <row r="6466" customFormat="false" ht="16" hidden="false" customHeight="false" outlineLevel="0" collapsed="false">
      <c r="A6466" s="0" t="s">
        <v>14129</v>
      </c>
      <c r="B6466" s="10" t="n">
        <v>9600000</v>
      </c>
      <c r="C6466" s="10" t="n">
        <v>2541554</v>
      </c>
    </row>
    <row r="6467" customFormat="false" ht="16" hidden="false" customHeight="false" outlineLevel="0" collapsed="false">
      <c r="A6467" s="0" t="s">
        <v>14320</v>
      </c>
      <c r="B6467" s="10" t="n">
        <v>3500000</v>
      </c>
      <c r="C6467" s="10" t="n">
        <v>615654</v>
      </c>
    </row>
    <row r="6468" customFormat="false" ht="16" hidden="false" customHeight="false" outlineLevel="0" collapsed="false">
      <c r="A6468" s="0" t="s">
        <v>19404</v>
      </c>
      <c r="B6468" s="10" t="n">
        <v>1250765</v>
      </c>
    </row>
    <row r="6469" customFormat="false" ht="16" hidden="false" customHeight="false" outlineLevel="0" collapsed="false">
      <c r="A6469" s="0" t="s">
        <v>19405</v>
      </c>
    </row>
    <row r="6470" customFormat="false" ht="16" hidden="false" customHeight="false" outlineLevel="0" collapsed="false">
      <c r="A6470" s="0" t="s">
        <v>8327</v>
      </c>
      <c r="B6470" s="10" t="n">
        <v>12000000</v>
      </c>
      <c r="C6470" s="10" t="n">
        <v>57017904</v>
      </c>
    </row>
    <row r="6471" customFormat="false" ht="16" hidden="false" customHeight="false" outlineLevel="0" collapsed="false">
      <c r="A6471" s="0" t="s">
        <v>19406</v>
      </c>
    </row>
    <row r="6472" customFormat="false" ht="16" hidden="false" customHeight="false" outlineLevel="0" collapsed="false">
      <c r="A6472" s="0" t="s">
        <v>19407</v>
      </c>
      <c r="B6472" s="10" t="n">
        <v>8178001</v>
      </c>
    </row>
    <row r="6473" customFormat="false" ht="16" hidden="false" customHeight="false" outlineLevel="0" collapsed="false">
      <c r="A6473" s="0" t="s">
        <v>8494</v>
      </c>
      <c r="B6473" s="10" t="n">
        <v>2480421</v>
      </c>
      <c r="C6473" s="10" t="n">
        <v>1149878</v>
      </c>
    </row>
    <row r="6474" customFormat="false" ht="16" hidden="false" customHeight="false" outlineLevel="0" collapsed="false">
      <c r="A6474" s="0" t="s">
        <v>19408</v>
      </c>
      <c r="B6474" s="10" t="n">
        <v>10000</v>
      </c>
    </row>
    <row r="6475" customFormat="false" ht="16" hidden="false" customHeight="false" outlineLevel="0" collapsed="false">
      <c r="A6475" s="0" t="s">
        <v>19409</v>
      </c>
      <c r="B6475" s="10" t="n">
        <v>8000000</v>
      </c>
    </row>
    <row r="6476" customFormat="false" ht="16" hidden="false" customHeight="false" outlineLevel="0" collapsed="false">
      <c r="A6476" s="0" t="s">
        <v>19410</v>
      </c>
    </row>
    <row r="6477" customFormat="false" ht="16" hidden="false" customHeight="false" outlineLevel="0" collapsed="false">
      <c r="A6477" s="0" t="s">
        <v>19411</v>
      </c>
      <c r="B6477" s="10" t="n">
        <v>45254</v>
      </c>
    </row>
    <row r="6478" customFormat="false" ht="16" hidden="false" customHeight="false" outlineLevel="0" collapsed="false">
      <c r="A6478" s="0" t="s">
        <v>3940</v>
      </c>
      <c r="B6478" s="10" t="n">
        <v>125000000</v>
      </c>
      <c r="C6478" s="10" t="n">
        <v>174922035</v>
      </c>
      <c r="D6478" s="10" t="n">
        <v>11757</v>
      </c>
    </row>
    <row r="6479" customFormat="false" ht="16" hidden="false" customHeight="false" outlineLevel="0" collapsed="false">
      <c r="A6479" s="0" t="s">
        <v>19412</v>
      </c>
    </row>
    <row r="6480" customFormat="false" ht="16" hidden="false" customHeight="false" outlineLevel="0" collapsed="false">
      <c r="A6480" s="0" t="s">
        <v>19413</v>
      </c>
      <c r="B6480" s="10" t="n">
        <v>1348625</v>
      </c>
    </row>
    <row r="6481" customFormat="false" ht="16" hidden="false" customHeight="false" outlineLevel="0" collapsed="false">
      <c r="A6481" s="0" t="s">
        <v>19414</v>
      </c>
    </row>
    <row r="6482" customFormat="false" ht="16" hidden="false" customHeight="false" outlineLevel="0" collapsed="false">
      <c r="A6482" s="0" t="s">
        <v>19415</v>
      </c>
    </row>
    <row r="6483" customFormat="false" ht="16" hidden="false" customHeight="false" outlineLevel="0" collapsed="false">
      <c r="A6483" s="0" t="s">
        <v>19416</v>
      </c>
      <c r="B6483" s="10" t="n">
        <v>400</v>
      </c>
    </row>
    <row r="6484" customFormat="false" ht="16" hidden="false" customHeight="false" outlineLevel="0" collapsed="false">
      <c r="A6484" s="0" t="s">
        <v>19417</v>
      </c>
    </row>
    <row r="6485" customFormat="false" ht="16" hidden="false" customHeight="false" outlineLevel="0" collapsed="false">
      <c r="A6485" s="0" t="s">
        <v>19418</v>
      </c>
    </row>
    <row r="6486" customFormat="false" ht="16" hidden="false" customHeight="false" outlineLevel="0" collapsed="false">
      <c r="A6486" s="0" t="s">
        <v>19419</v>
      </c>
      <c r="B6486" s="10" t="n">
        <v>3169211</v>
      </c>
    </row>
    <row r="6487" customFormat="false" ht="16" hidden="false" customHeight="false" outlineLevel="0" collapsed="false">
      <c r="A6487" s="0" t="s">
        <v>8484</v>
      </c>
      <c r="B6487" s="10" t="n">
        <v>8000000</v>
      </c>
      <c r="C6487" s="10" t="n">
        <v>35794166</v>
      </c>
    </row>
    <row r="6488" customFormat="false" ht="16" hidden="false" customHeight="false" outlineLevel="0" collapsed="false">
      <c r="A6488" s="0" t="s">
        <v>19420</v>
      </c>
      <c r="B6488" s="10" t="n">
        <v>73002</v>
      </c>
    </row>
    <row r="6489" customFormat="false" ht="16" hidden="false" customHeight="false" outlineLevel="0" collapsed="false">
      <c r="A6489" s="0" t="s">
        <v>19421</v>
      </c>
    </row>
    <row r="6490" customFormat="false" ht="16" hidden="false" customHeight="false" outlineLevel="0" collapsed="false">
      <c r="A6490" s="0" t="s">
        <v>19422</v>
      </c>
    </row>
    <row r="6491" customFormat="false" ht="16" hidden="false" customHeight="false" outlineLevel="0" collapsed="false">
      <c r="A6491" s="0" t="s">
        <v>19423</v>
      </c>
      <c r="C6491" s="0" t="s">
        <v>19424</v>
      </c>
    </row>
    <row r="6492" customFormat="false" ht="16" hidden="false" customHeight="false" outlineLevel="0" collapsed="false">
      <c r="A6492" s="0" t="s">
        <v>1394</v>
      </c>
      <c r="B6492" s="10" t="n">
        <v>34000000</v>
      </c>
      <c r="C6492" s="10" t="n">
        <v>101689495</v>
      </c>
    </row>
    <row r="6493" customFormat="false" ht="16" hidden="false" customHeight="false" outlineLevel="0" collapsed="false">
      <c r="A6493" s="0" t="s">
        <v>19425</v>
      </c>
      <c r="B6493" s="10" t="n">
        <v>777896</v>
      </c>
    </row>
    <row r="6494" customFormat="false" ht="16" hidden="false" customHeight="false" outlineLevel="0" collapsed="false">
      <c r="A6494" s="0" t="s">
        <v>19426</v>
      </c>
      <c r="B6494" s="10" t="n">
        <v>76772</v>
      </c>
    </row>
    <row r="6495" customFormat="false" ht="16" hidden="false" customHeight="false" outlineLevel="0" collapsed="false">
      <c r="A6495" s="0" t="s">
        <v>19427</v>
      </c>
    </row>
    <row r="6496" customFormat="false" ht="16" hidden="false" customHeight="false" outlineLevel="0" collapsed="false">
      <c r="A6496" s="0" t="s">
        <v>19428</v>
      </c>
    </row>
    <row r="6497" customFormat="false" ht="16" hidden="false" customHeight="false" outlineLevel="0" collapsed="false">
      <c r="A6497" s="0" t="s">
        <v>19429</v>
      </c>
      <c r="B6497" s="10" t="n">
        <v>30000</v>
      </c>
    </row>
    <row r="6498" customFormat="false" ht="16" hidden="false" customHeight="false" outlineLevel="0" collapsed="false">
      <c r="A6498" s="0" t="s">
        <v>19430</v>
      </c>
      <c r="B6498" s="10" t="n">
        <v>100120</v>
      </c>
    </row>
    <row r="6499" customFormat="false" ht="16" hidden="false" customHeight="false" outlineLevel="0" collapsed="false">
      <c r="A6499" s="0" t="s">
        <v>19431</v>
      </c>
    </row>
    <row r="6500" customFormat="false" ht="16" hidden="false" customHeight="false" outlineLevel="0" collapsed="false">
      <c r="A6500" s="0" t="s">
        <v>19432</v>
      </c>
    </row>
    <row r="6501" customFormat="false" ht="16" hidden="false" customHeight="false" outlineLevel="0" collapsed="false">
      <c r="A6501" s="0" t="s">
        <v>19433</v>
      </c>
      <c r="B6501" s="10" t="n">
        <v>1000</v>
      </c>
    </row>
    <row r="6502" customFormat="false" ht="16" hidden="false" customHeight="false" outlineLevel="0" collapsed="false">
      <c r="A6502" s="0" t="s">
        <v>19434</v>
      </c>
      <c r="C6502" s="0" t="s">
        <v>19435</v>
      </c>
    </row>
    <row r="6503" customFormat="false" ht="16" hidden="false" customHeight="false" outlineLevel="0" collapsed="false">
      <c r="A6503" s="0" t="s">
        <v>9083</v>
      </c>
      <c r="B6503" s="10" t="n">
        <v>200000000</v>
      </c>
      <c r="C6503" s="10" t="n">
        <v>389213281</v>
      </c>
    </row>
    <row r="6504" customFormat="false" ht="16" hidden="false" customHeight="false" outlineLevel="0" collapsed="false">
      <c r="A6504" s="0" t="s">
        <v>19436</v>
      </c>
    </row>
    <row r="6505" customFormat="false" ht="16" hidden="false" customHeight="false" outlineLevel="0" collapsed="false">
      <c r="A6505" s="0" t="s">
        <v>19437</v>
      </c>
    </row>
    <row r="6506" customFormat="false" ht="16" hidden="false" customHeight="false" outlineLevel="0" collapsed="false">
      <c r="A6506" s="0" t="s">
        <v>19438</v>
      </c>
    </row>
    <row r="6507" customFormat="false" ht="16" hidden="false" customHeight="false" outlineLevel="0" collapsed="false">
      <c r="A6507" s="0" t="s">
        <v>19439</v>
      </c>
      <c r="B6507" s="10" t="n">
        <v>750000</v>
      </c>
    </row>
    <row r="6508" customFormat="false" ht="16" hidden="false" customHeight="false" outlineLevel="0" collapsed="false">
      <c r="A6508" s="0" t="s">
        <v>19440</v>
      </c>
    </row>
    <row r="6509" customFormat="false" ht="16" hidden="false" customHeight="false" outlineLevel="0" collapsed="false">
      <c r="A6509" s="0" t="s">
        <v>19441</v>
      </c>
    </row>
    <row r="6510" customFormat="false" ht="16" hidden="false" customHeight="false" outlineLevel="0" collapsed="false">
      <c r="A6510" s="0" t="s">
        <v>19442</v>
      </c>
    </row>
    <row r="6511" customFormat="false" ht="16" hidden="false" customHeight="false" outlineLevel="0" collapsed="false">
      <c r="A6511" s="0" t="s">
        <v>19443</v>
      </c>
      <c r="B6511" s="10" t="n">
        <v>4000000</v>
      </c>
    </row>
    <row r="6512" customFormat="false" ht="16" hidden="false" customHeight="false" outlineLevel="0" collapsed="false">
      <c r="A6512" s="0" t="s">
        <v>19444</v>
      </c>
      <c r="D6512" s="10" t="n">
        <v>62159</v>
      </c>
    </row>
    <row r="6513" customFormat="false" ht="16" hidden="false" customHeight="false" outlineLevel="0" collapsed="false">
      <c r="A6513" s="0" t="s">
        <v>19445</v>
      </c>
    </row>
    <row r="6514" customFormat="false" ht="16" hidden="false" customHeight="false" outlineLevel="0" collapsed="false">
      <c r="A6514" s="0" t="s">
        <v>19446</v>
      </c>
    </row>
    <row r="6515" customFormat="false" ht="16" hidden="false" customHeight="false" outlineLevel="0" collapsed="false">
      <c r="A6515" s="0" t="s">
        <v>19447</v>
      </c>
      <c r="B6515" s="10" t="n">
        <v>417558</v>
      </c>
    </row>
    <row r="6516" customFormat="false" ht="16" hidden="false" customHeight="false" outlineLevel="0" collapsed="false">
      <c r="A6516" s="0" t="s">
        <v>19448</v>
      </c>
      <c r="C6516" s="0" t="s">
        <v>19449</v>
      </c>
    </row>
    <row r="6517" customFormat="false" ht="16" hidden="false" customHeight="false" outlineLevel="0" collapsed="false">
      <c r="A6517" s="0" t="s">
        <v>19450</v>
      </c>
    </row>
    <row r="6518" customFormat="false" ht="16" hidden="false" customHeight="false" outlineLevel="0" collapsed="false">
      <c r="A6518" s="0" t="s">
        <v>19451</v>
      </c>
    </row>
    <row r="6519" customFormat="false" ht="16" hidden="false" customHeight="false" outlineLevel="0" collapsed="false">
      <c r="A6519" s="0" t="s">
        <v>19452</v>
      </c>
      <c r="B6519" s="10" t="n">
        <v>228894</v>
      </c>
    </row>
    <row r="6520" customFormat="false" ht="16" hidden="false" customHeight="false" outlineLevel="0" collapsed="false">
      <c r="A6520" s="0" t="s">
        <v>19453</v>
      </c>
      <c r="B6520" s="10" t="n">
        <v>14547</v>
      </c>
    </row>
    <row r="6521" customFormat="false" ht="16" hidden="false" customHeight="false" outlineLevel="0" collapsed="false">
      <c r="A6521" s="0" t="s">
        <v>19454</v>
      </c>
    </row>
    <row r="6522" customFormat="false" ht="16" hidden="false" customHeight="false" outlineLevel="0" collapsed="false">
      <c r="A6522" s="0" t="s">
        <v>19455</v>
      </c>
    </row>
    <row r="6523" customFormat="false" ht="16" hidden="false" customHeight="false" outlineLevel="0" collapsed="false">
      <c r="A6523" s="0" t="s">
        <v>19456</v>
      </c>
    </row>
    <row r="6524" customFormat="false" ht="16" hidden="false" customHeight="false" outlineLevel="0" collapsed="false">
      <c r="A6524" s="0" t="s">
        <v>19457</v>
      </c>
      <c r="B6524" s="10" t="n">
        <v>6823</v>
      </c>
    </row>
    <row r="6525" customFormat="false" ht="16" hidden="false" customHeight="false" outlineLevel="0" collapsed="false">
      <c r="A6525" s="0" t="s">
        <v>19458</v>
      </c>
    </row>
    <row r="6526" customFormat="false" ht="16" hidden="false" customHeight="false" outlineLevel="0" collapsed="false">
      <c r="A6526" s="0" t="s">
        <v>19459</v>
      </c>
    </row>
    <row r="6527" customFormat="false" ht="16" hidden="false" customHeight="false" outlineLevel="0" collapsed="false">
      <c r="A6527" s="0" t="s">
        <v>19460</v>
      </c>
      <c r="B6527" s="10" t="n">
        <v>248849</v>
      </c>
    </row>
    <row r="6528" customFormat="false" ht="16" hidden="false" customHeight="false" outlineLevel="0" collapsed="false">
      <c r="A6528" s="0" t="s">
        <v>19461</v>
      </c>
    </row>
    <row r="6529" customFormat="false" ht="16" hidden="false" customHeight="false" outlineLevel="0" collapsed="false">
      <c r="A6529" s="0" t="s">
        <v>19462</v>
      </c>
    </row>
    <row r="6530" customFormat="false" ht="16" hidden="false" customHeight="false" outlineLevel="0" collapsed="false">
      <c r="A6530" s="0" t="s">
        <v>19463</v>
      </c>
      <c r="B6530" s="10" t="n">
        <v>244031</v>
      </c>
    </row>
    <row r="6531" customFormat="false" ht="16" hidden="false" customHeight="false" outlineLevel="0" collapsed="false">
      <c r="A6531" s="0" t="s">
        <v>19464</v>
      </c>
    </row>
    <row r="6532" customFormat="false" ht="16" hidden="false" customHeight="false" outlineLevel="0" collapsed="false">
      <c r="A6532" s="0" t="s">
        <v>19465</v>
      </c>
    </row>
    <row r="6533" customFormat="false" ht="16" hidden="false" customHeight="false" outlineLevel="0" collapsed="false">
      <c r="A6533" s="0" t="s">
        <v>19466</v>
      </c>
    </row>
    <row r="6534" customFormat="false" ht="16" hidden="false" customHeight="false" outlineLevel="0" collapsed="false">
      <c r="A6534" s="0" t="s">
        <v>19467</v>
      </c>
    </row>
    <row r="6535" customFormat="false" ht="16" hidden="false" customHeight="false" outlineLevel="0" collapsed="false">
      <c r="A6535" s="0" t="s">
        <v>19468</v>
      </c>
      <c r="B6535" s="10" t="n">
        <v>26376</v>
      </c>
    </row>
    <row r="6536" customFormat="false" ht="16" hidden="false" customHeight="false" outlineLevel="0" collapsed="false">
      <c r="A6536" s="0" t="s">
        <v>8980</v>
      </c>
      <c r="B6536" s="10" t="n">
        <v>30000000</v>
      </c>
      <c r="C6536" s="10" t="n">
        <v>7829766</v>
      </c>
    </row>
    <row r="6537" customFormat="false" ht="16" hidden="false" customHeight="false" outlineLevel="0" collapsed="false">
      <c r="A6537" s="0" t="s">
        <v>19469</v>
      </c>
    </row>
    <row r="6538" customFormat="false" ht="16" hidden="false" customHeight="false" outlineLevel="0" collapsed="false">
      <c r="A6538" s="0" t="s">
        <v>19470</v>
      </c>
    </row>
    <row r="6539" customFormat="false" ht="16" hidden="false" customHeight="false" outlineLevel="0" collapsed="false">
      <c r="A6539" s="0" t="s">
        <v>19471</v>
      </c>
      <c r="C6539" s="0" t="s">
        <v>16109</v>
      </c>
    </row>
    <row r="6540" customFormat="false" ht="16" hidden="false" customHeight="false" outlineLevel="0" collapsed="false">
      <c r="A6540" s="0" t="s">
        <v>19472</v>
      </c>
    </row>
    <row r="6541" customFormat="false" ht="16" hidden="false" customHeight="false" outlineLevel="0" collapsed="false">
      <c r="A6541" s="0" t="s">
        <v>19473</v>
      </c>
      <c r="B6541" s="10" t="n">
        <v>84147</v>
      </c>
    </row>
    <row r="6542" customFormat="false" ht="16" hidden="false" customHeight="false" outlineLevel="0" collapsed="false">
      <c r="A6542" s="0" t="s">
        <v>19474</v>
      </c>
      <c r="B6542" s="10" t="n">
        <v>500000</v>
      </c>
    </row>
    <row r="6543" customFormat="false" ht="16" hidden="false" customHeight="false" outlineLevel="0" collapsed="false">
      <c r="A6543" s="0" t="s">
        <v>19475</v>
      </c>
    </row>
    <row r="6544" customFormat="false" ht="16" hidden="false" customHeight="false" outlineLevel="0" collapsed="false">
      <c r="A6544" s="0" t="s">
        <v>19476</v>
      </c>
    </row>
    <row r="6545" customFormat="false" ht="16" hidden="false" customHeight="false" outlineLevel="0" collapsed="false">
      <c r="A6545" s="0" t="s">
        <v>19477</v>
      </c>
    </row>
    <row r="6546" customFormat="false" ht="16" hidden="false" customHeight="false" outlineLevel="0" collapsed="false">
      <c r="A6546" s="0" t="s">
        <v>19478</v>
      </c>
    </row>
    <row r="6547" customFormat="false" ht="16" hidden="false" customHeight="false" outlineLevel="0" collapsed="false">
      <c r="A6547" s="0" t="s">
        <v>19479</v>
      </c>
    </row>
    <row r="6548" customFormat="false" ht="16" hidden="false" customHeight="false" outlineLevel="0" collapsed="false">
      <c r="A6548" s="0" t="s">
        <v>8639</v>
      </c>
      <c r="B6548" s="10" t="n">
        <v>135000000</v>
      </c>
      <c r="C6548" s="10" t="n">
        <v>82051601</v>
      </c>
    </row>
    <row r="6549" customFormat="false" ht="16" hidden="false" customHeight="false" outlineLevel="0" collapsed="false">
      <c r="A6549" s="0" t="s">
        <v>19480</v>
      </c>
      <c r="B6549" s="10" t="n">
        <v>228984</v>
      </c>
    </row>
    <row r="6550" customFormat="false" ht="16" hidden="false" customHeight="false" outlineLevel="0" collapsed="false">
      <c r="A6550" s="0" t="s">
        <v>19481</v>
      </c>
      <c r="B6550" s="10" t="n">
        <v>1000000</v>
      </c>
    </row>
    <row r="6551" customFormat="false" ht="16" hidden="false" customHeight="false" outlineLevel="0" collapsed="false">
      <c r="A6551" s="0" t="s">
        <v>19482</v>
      </c>
    </row>
    <row r="6552" customFormat="false" ht="16" hidden="false" customHeight="false" outlineLevel="0" collapsed="false">
      <c r="A6552" s="0" t="s">
        <v>19483</v>
      </c>
    </row>
    <row r="6553" customFormat="false" ht="16" hidden="false" customHeight="false" outlineLevel="0" collapsed="false">
      <c r="A6553" s="0" t="s">
        <v>19484</v>
      </c>
    </row>
    <row r="6554" customFormat="false" ht="16" hidden="false" customHeight="false" outlineLevel="0" collapsed="false">
      <c r="A6554" s="0" t="s">
        <v>19485</v>
      </c>
    </row>
    <row r="6555" customFormat="false" ht="16" hidden="false" customHeight="false" outlineLevel="0" collapsed="false">
      <c r="A6555" s="0" t="s">
        <v>1296</v>
      </c>
      <c r="B6555" s="10" t="n">
        <v>1500000</v>
      </c>
      <c r="C6555" s="10" t="n">
        <v>45650</v>
      </c>
    </row>
    <row r="6556" customFormat="false" ht="16" hidden="false" customHeight="false" outlineLevel="0" collapsed="false">
      <c r="A6556" s="0" t="s">
        <v>19486</v>
      </c>
      <c r="D6556" s="10" t="n">
        <v>508425</v>
      </c>
    </row>
    <row r="6557" customFormat="false" ht="16" hidden="false" customHeight="false" outlineLevel="0" collapsed="false">
      <c r="A6557" s="0" t="s">
        <v>19487</v>
      </c>
    </row>
    <row r="6558" customFormat="false" ht="16" hidden="false" customHeight="false" outlineLevel="0" collapsed="false">
      <c r="A6558" s="0" t="s">
        <v>19488</v>
      </c>
    </row>
    <row r="6559" customFormat="false" ht="16" hidden="false" customHeight="false" outlineLevel="0" collapsed="false">
      <c r="A6559" s="0" t="s">
        <v>19489</v>
      </c>
      <c r="B6559" s="10" t="n">
        <v>1604101</v>
      </c>
    </row>
    <row r="6560" customFormat="false" ht="16" hidden="false" customHeight="false" outlineLevel="0" collapsed="false">
      <c r="A6560" s="0" t="s">
        <v>19490</v>
      </c>
      <c r="B6560" s="10" t="n">
        <v>350000</v>
      </c>
    </row>
    <row r="6561" customFormat="false" ht="16" hidden="false" customHeight="false" outlineLevel="0" collapsed="false">
      <c r="A6561" s="0" t="s">
        <v>14419</v>
      </c>
      <c r="B6561" s="10" t="n">
        <v>20000000</v>
      </c>
      <c r="C6561" s="10" t="n">
        <v>9393835</v>
      </c>
    </row>
    <row r="6562" customFormat="false" ht="16" hidden="false" customHeight="false" outlineLevel="0" collapsed="false">
      <c r="A6562" s="0" t="s">
        <v>19491</v>
      </c>
      <c r="B6562" s="10" t="n">
        <v>30000000</v>
      </c>
    </row>
    <row r="6563" customFormat="false" ht="16" hidden="false" customHeight="false" outlineLevel="0" collapsed="false">
      <c r="A6563" s="0" t="s">
        <v>19492</v>
      </c>
      <c r="B6563" s="10" t="n">
        <v>3387</v>
      </c>
    </row>
    <row r="6564" customFormat="false" ht="16" hidden="false" customHeight="false" outlineLevel="0" collapsed="false">
      <c r="A6564" s="0" t="s">
        <v>19493</v>
      </c>
      <c r="B6564" s="10" t="n">
        <v>36010</v>
      </c>
    </row>
    <row r="6565" customFormat="false" ht="16" hidden="false" customHeight="false" outlineLevel="0" collapsed="false">
      <c r="A6565" s="0" t="s">
        <v>19494</v>
      </c>
    </row>
    <row r="6566" customFormat="false" ht="16" hidden="false" customHeight="false" outlineLevel="0" collapsed="false">
      <c r="A6566" s="0" t="s">
        <v>19495</v>
      </c>
    </row>
    <row r="6567" customFormat="false" ht="16" hidden="false" customHeight="false" outlineLevel="0" collapsed="false">
      <c r="A6567" s="0" t="s">
        <v>19496</v>
      </c>
      <c r="B6567" s="10" t="n">
        <v>15000000</v>
      </c>
    </row>
    <row r="6568" customFormat="false" ht="16" hidden="false" customHeight="false" outlineLevel="0" collapsed="false">
      <c r="A6568" s="0" t="s">
        <v>19497</v>
      </c>
    </row>
    <row r="6569" customFormat="false" ht="16" hidden="false" customHeight="false" outlineLevel="0" collapsed="false">
      <c r="A6569" s="0" t="s">
        <v>19498</v>
      </c>
    </row>
    <row r="6570" customFormat="false" ht="16" hidden="false" customHeight="false" outlineLevel="0" collapsed="false">
      <c r="A6570" s="0" t="s">
        <v>19499</v>
      </c>
      <c r="B6570" s="10" t="n">
        <v>50000000</v>
      </c>
    </row>
    <row r="6571" customFormat="false" ht="16" hidden="false" customHeight="false" outlineLevel="0" collapsed="false">
      <c r="A6571" s="0" t="s">
        <v>19500</v>
      </c>
    </row>
    <row r="6572" customFormat="false" ht="16" hidden="false" customHeight="false" outlineLevel="0" collapsed="false">
      <c r="A6572" s="0" t="s">
        <v>19501</v>
      </c>
    </row>
    <row r="6573" customFormat="false" ht="16" hidden="false" customHeight="false" outlineLevel="0" collapsed="false">
      <c r="A6573" s="0" t="s">
        <v>19502</v>
      </c>
      <c r="B6573" s="10" t="n">
        <v>275000</v>
      </c>
    </row>
    <row r="6574" customFormat="false" ht="16" hidden="false" customHeight="false" outlineLevel="0" collapsed="false">
      <c r="A6574" s="0" t="s">
        <v>19503</v>
      </c>
      <c r="B6574" s="10" t="n">
        <v>5000000</v>
      </c>
    </row>
    <row r="6575" customFormat="false" ht="16" hidden="false" customHeight="false" outlineLevel="0" collapsed="false">
      <c r="A6575" s="0" t="s">
        <v>19504</v>
      </c>
      <c r="B6575" s="10" t="n">
        <v>2500000</v>
      </c>
    </row>
    <row r="6576" customFormat="false" ht="16" hidden="false" customHeight="false" outlineLevel="0" collapsed="false">
      <c r="A6576" s="0" t="s">
        <v>19505</v>
      </c>
    </row>
    <row r="6577" customFormat="false" ht="16" hidden="false" customHeight="false" outlineLevel="0" collapsed="false">
      <c r="A6577" s="0" t="s">
        <v>19506</v>
      </c>
      <c r="B6577" s="10" t="n">
        <v>2700000</v>
      </c>
    </row>
    <row r="6578" customFormat="false" ht="16" hidden="false" customHeight="false" outlineLevel="0" collapsed="false">
      <c r="A6578" s="0" t="s">
        <v>19507</v>
      </c>
    </row>
    <row r="6579" customFormat="false" ht="16" hidden="false" customHeight="false" outlineLevel="0" collapsed="false">
      <c r="A6579" s="0" t="s">
        <v>19508</v>
      </c>
    </row>
    <row r="6580" customFormat="false" ht="16" hidden="false" customHeight="false" outlineLevel="0" collapsed="false">
      <c r="A6580" s="0" t="s">
        <v>19509</v>
      </c>
    </row>
    <row r="6581" customFormat="false" ht="16" hidden="false" customHeight="false" outlineLevel="0" collapsed="false">
      <c r="A6581" s="0" t="s">
        <v>19510</v>
      </c>
    </row>
    <row r="6582" customFormat="false" ht="16" hidden="false" customHeight="false" outlineLevel="0" collapsed="false">
      <c r="A6582" s="0" t="s">
        <v>1226</v>
      </c>
      <c r="B6582" s="10" t="n">
        <v>500000</v>
      </c>
      <c r="C6582" s="10" t="n">
        <v>24356</v>
      </c>
    </row>
    <row r="6583" customFormat="false" ht="16" hidden="false" customHeight="false" outlineLevel="0" collapsed="false">
      <c r="A6583" s="0" t="s">
        <v>19511</v>
      </c>
    </row>
    <row r="6584" customFormat="false" ht="16" hidden="false" customHeight="false" outlineLevel="0" collapsed="false">
      <c r="A6584" s="0" t="s">
        <v>19512</v>
      </c>
    </row>
    <row r="6585" customFormat="false" ht="16" hidden="false" customHeight="false" outlineLevel="0" collapsed="false">
      <c r="A6585" s="0" t="s">
        <v>19513</v>
      </c>
      <c r="B6585" s="10" t="n">
        <v>78353</v>
      </c>
    </row>
    <row r="6586" customFormat="false" ht="16" hidden="false" customHeight="false" outlineLevel="0" collapsed="false">
      <c r="A6586" s="0" t="s">
        <v>19514</v>
      </c>
    </row>
    <row r="6587" customFormat="false" ht="16" hidden="false" customHeight="false" outlineLevel="0" collapsed="false">
      <c r="A6587" s="0" t="s">
        <v>19515</v>
      </c>
      <c r="B6587" s="10" t="n">
        <v>40000000</v>
      </c>
    </row>
    <row r="6588" customFormat="false" ht="16" hidden="false" customHeight="false" outlineLevel="0" collapsed="false">
      <c r="A6588" s="0" t="s">
        <v>19516</v>
      </c>
      <c r="B6588" s="10" t="n">
        <v>57000</v>
      </c>
    </row>
    <row r="6589" customFormat="false" ht="16" hidden="false" customHeight="false" outlineLevel="0" collapsed="false">
      <c r="A6589" s="0" t="s">
        <v>19517</v>
      </c>
    </row>
    <row r="6590" customFormat="false" ht="16" hidden="false" customHeight="false" outlineLevel="0" collapsed="false">
      <c r="A6590" s="0" t="s">
        <v>19518</v>
      </c>
    </row>
    <row r="6591" customFormat="false" ht="16" hidden="false" customHeight="false" outlineLevel="0" collapsed="false">
      <c r="A6591" s="0" t="s">
        <v>19519</v>
      </c>
      <c r="B6591" s="10" t="n">
        <v>732655</v>
      </c>
    </row>
    <row r="6592" customFormat="false" ht="16" hidden="false" customHeight="false" outlineLevel="0" collapsed="false">
      <c r="A6592" s="0" t="s">
        <v>19520</v>
      </c>
    </row>
    <row r="6593" customFormat="false" ht="16" hidden="false" customHeight="false" outlineLevel="0" collapsed="false">
      <c r="A6593" s="0" t="s">
        <v>19521</v>
      </c>
    </row>
    <row r="6594" customFormat="false" ht="16" hidden="false" customHeight="false" outlineLevel="0" collapsed="false">
      <c r="A6594" s="0" t="s">
        <v>19522</v>
      </c>
    </row>
    <row r="6595" customFormat="false" ht="16" hidden="false" customHeight="false" outlineLevel="0" collapsed="false">
      <c r="A6595" s="0" t="s">
        <v>19523</v>
      </c>
      <c r="B6595" s="10" t="n">
        <v>433541</v>
      </c>
      <c r="D6595" s="10" t="n">
        <v>65560</v>
      </c>
    </row>
    <row r="6596" customFormat="false" ht="16" hidden="false" customHeight="false" outlineLevel="0" collapsed="false">
      <c r="A6596" s="0" t="s">
        <v>19524</v>
      </c>
      <c r="B6596" s="10" t="n">
        <v>120391</v>
      </c>
    </row>
    <row r="6597" customFormat="false" ht="16" hidden="false" customHeight="false" outlineLevel="0" collapsed="false">
      <c r="A6597" s="0" t="s">
        <v>19525</v>
      </c>
      <c r="B6597" s="10" t="n">
        <v>4178</v>
      </c>
    </row>
    <row r="6598" customFormat="false" ht="16" hidden="false" customHeight="false" outlineLevel="0" collapsed="false">
      <c r="A6598" s="0" t="s">
        <v>19526</v>
      </c>
    </row>
    <row r="6599" customFormat="false" ht="16" hidden="false" customHeight="false" outlineLevel="0" collapsed="false">
      <c r="A6599" s="0" t="s">
        <v>3539</v>
      </c>
      <c r="B6599" s="10" t="n">
        <v>500000</v>
      </c>
      <c r="C6599" s="10" t="n">
        <v>2783970</v>
      </c>
    </row>
    <row r="6600" customFormat="false" ht="16" hidden="false" customHeight="false" outlineLevel="0" collapsed="false">
      <c r="A6600" s="0" t="s">
        <v>19527</v>
      </c>
    </row>
    <row r="6601" customFormat="false" ht="16" hidden="false" customHeight="false" outlineLevel="0" collapsed="false">
      <c r="A6601" s="0" t="s">
        <v>19528</v>
      </c>
    </row>
    <row r="6602" customFormat="false" ht="16" hidden="false" customHeight="false" outlineLevel="0" collapsed="false">
      <c r="A6602" s="0" t="s">
        <v>2012</v>
      </c>
      <c r="B6602" s="10" t="n">
        <v>10000000000</v>
      </c>
      <c r="C6602" s="10" t="n">
        <v>2005473</v>
      </c>
      <c r="D6602" s="10" t="n">
        <v>3040</v>
      </c>
    </row>
    <row r="6603" customFormat="false" ht="16" hidden="false" customHeight="false" outlineLevel="0" collapsed="false">
      <c r="A6603" s="0" t="s">
        <v>19529</v>
      </c>
    </row>
    <row r="6604" customFormat="false" ht="16" hidden="false" customHeight="false" outlineLevel="0" collapsed="false">
      <c r="A6604" s="0" t="s">
        <v>19530</v>
      </c>
    </row>
    <row r="6605" customFormat="false" ht="16" hidden="false" customHeight="false" outlineLevel="0" collapsed="false">
      <c r="A6605" s="0" t="s">
        <v>19531</v>
      </c>
      <c r="C6605" s="0" t="s">
        <v>16718</v>
      </c>
    </row>
    <row r="6606" customFormat="false" ht="16" hidden="false" customHeight="false" outlineLevel="0" collapsed="false">
      <c r="A6606" s="0" t="s">
        <v>1345</v>
      </c>
      <c r="B6606" s="10" t="n">
        <v>400000</v>
      </c>
      <c r="C6606" s="10" t="n">
        <v>12262</v>
      </c>
    </row>
    <row r="6607" customFormat="false" ht="16" hidden="false" customHeight="false" outlineLevel="0" collapsed="false">
      <c r="A6607" s="0" t="s">
        <v>19532</v>
      </c>
      <c r="B6607" s="10" t="n">
        <v>10000</v>
      </c>
    </row>
    <row r="6608" customFormat="false" ht="16" hidden="false" customHeight="false" outlineLevel="0" collapsed="false">
      <c r="A6608" s="0" t="s">
        <v>19533</v>
      </c>
    </row>
    <row r="6609" customFormat="false" ht="16" hidden="false" customHeight="false" outlineLevel="0" collapsed="false">
      <c r="A6609" s="0" t="s">
        <v>19534</v>
      </c>
    </row>
    <row r="6610" customFormat="false" ht="16" hidden="false" customHeight="false" outlineLevel="0" collapsed="false">
      <c r="A6610" s="0" t="s">
        <v>8959</v>
      </c>
      <c r="B6610" s="10" t="n">
        <v>7400000</v>
      </c>
      <c r="C6610" s="10" t="n">
        <v>22377458</v>
      </c>
    </row>
    <row r="6611" customFormat="false" ht="16" hidden="false" customHeight="false" outlineLevel="0" collapsed="false">
      <c r="A6611" s="0" t="s">
        <v>14645</v>
      </c>
      <c r="B6611" s="10" t="n">
        <v>8500000</v>
      </c>
      <c r="C6611" s="10" t="n">
        <v>47695120</v>
      </c>
    </row>
    <row r="6612" customFormat="false" ht="16" hidden="false" customHeight="false" outlineLevel="0" collapsed="false">
      <c r="A6612" s="0" t="s">
        <v>14459</v>
      </c>
      <c r="B6612" s="10" t="n">
        <v>3000000</v>
      </c>
      <c r="C6612" s="10" t="n">
        <v>4208879</v>
      </c>
    </row>
    <row r="6613" customFormat="false" ht="16" hidden="false" customHeight="false" outlineLevel="0" collapsed="false">
      <c r="A6613" s="0" t="s">
        <v>19535</v>
      </c>
      <c r="C6613" s="10" t="n">
        <v>1430</v>
      </c>
    </row>
    <row r="6614" customFormat="false" ht="16" hidden="false" customHeight="false" outlineLevel="0" collapsed="false">
      <c r="A6614" s="0" t="s">
        <v>19536</v>
      </c>
      <c r="B6614" s="10" t="n">
        <v>18000000</v>
      </c>
    </row>
    <row r="6615" customFormat="false" ht="16" hidden="false" customHeight="false" outlineLevel="0" collapsed="false">
      <c r="A6615" s="0" t="s">
        <v>15001</v>
      </c>
      <c r="B6615" s="10" t="n">
        <v>66000</v>
      </c>
      <c r="C6615" s="10" t="n">
        <v>47965</v>
      </c>
    </row>
    <row r="6616" customFormat="false" ht="16" hidden="false" customHeight="false" outlineLevel="0" collapsed="false">
      <c r="A6616" s="0" t="s">
        <v>19537</v>
      </c>
    </row>
    <row r="6617" customFormat="false" ht="16" hidden="false" customHeight="false" outlineLevel="0" collapsed="false">
      <c r="A6617" s="0" t="s">
        <v>19538</v>
      </c>
    </row>
    <row r="6618" customFormat="false" ht="16" hidden="false" customHeight="false" outlineLevel="0" collapsed="false">
      <c r="A6618" s="0" t="s">
        <v>19539</v>
      </c>
      <c r="B6618" s="10" t="n">
        <v>2800870</v>
      </c>
    </row>
    <row r="6619" customFormat="false" ht="16" hidden="false" customHeight="false" outlineLevel="0" collapsed="false">
      <c r="A6619" s="0" t="s">
        <v>8339</v>
      </c>
      <c r="B6619" s="10" t="n">
        <v>61000000</v>
      </c>
      <c r="C6619" s="10" t="n">
        <v>81670090</v>
      </c>
    </row>
    <row r="6620" customFormat="false" ht="16" hidden="false" customHeight="false" outlineLevel="0" collapsed="false">
      <c r="A6620" s="0" t="s">
        <v>19540</v>
      </c>
    </row>
    <row r="6621" customFormat="false" ht="16" hidden="false" customHeight="false" outlineLevel="0" collapsed="false">
      <c r="A6621" s="0" t="s">
        <v>19541</v>
      </c>
    </row>
    <row r="6622" customFormat="false" ht="16" hidden="false" customHeight="false" outlineLevel="0" collapsed="false">
      <c r="A6622" s="0" t="s">
        <v>19542</v>
      </c>
    </row>
    <row r="6623" customFormat="false" ht="16" hidden="false" customHeight="false" outlineLevel="0" collapsed="false">
      <c r="A6623" s="0" t="s">
        <v>19543</v>
      </c>
    </row>
    <row r="6624" customFormat="false" ht="16" hidden="false" customHeight="false" outlineLevel="0" collapsed="false">
      <c r="A6624" s="0" t="s">
        <v>19544</v>
      </c>
      <c r="B6624" s="10" t="n">
        <v>2958</v>
      </c>
    </row>
    <row r="6625" customFormat="false" ht="16" hidden="false" customHeight="false" outlineLevel="0" collapsed="false">
      <c r="A6625" s="0" t="s">
        <v>19545</v>
      </c>
      <c r="B6625" s="10" t="n">
        <v>268548</v>
      </c>
    </row>
    <row r="6626" customFormat="false" ht="16" hidden="false" customHeight="false" outlineLevel="0" collapsed="false">
      <c r="A6626" s="0" t="s">
        <v>19546</v>
      </c>
      <c r="B6626" s="10" t="n">
        <v>4000</v>
      </c>
    </row>
    <row r="6627" customFormat="false" ht="16" hidden="false" customHeight="false" outlineLevel="0" collapsed="false">
      <c r="A6627" s="0" t="s">
        <v>19547</v>
      </c>
      <c r="B6627" s="10" t="n">
        <v>20555</v>
      </c>
    </row>
    <row r="6628" customFormat="false" ht="16" hidden="false" customHeight="false" outlineLevel="0" collapsed="false">
      <c r="A6628" s="0" t="s">
        <v>19548</v>
      </c>
    </row>
    <row r="6629" customFormat="false" ht="16" hidden="false" customHeight="false" outlineLevel="0" collapsed="false">
      <c r="A6629" s="0" t="s">
        <v>19549</v>
      </c>
    </row>
    <row r="6630" customFormat="false" ht="16" hidden="false" customHeight="false" outlineLevel="0" collapsed="false">
      <c r="A6630" s="0" t="s">
        <v>19550</v>
      </c>
    </row>
    <row r="6631" customFormat="false" ht="16" hidden="false" customHeight="false" outlineLevel="0" collapsed="false">
      <c r="A6631" s="0" t="s">
        <v>19551</v>
      </c>
    </row>
    <row r="6632" customFormat="false" ht="16" hidden="false" customHeight="false" outlineLevel="0" collapsed="false">
      <c r="A6632" s="0" t="s">
        <v>19552</v>
      </c>
      <c r="B6632" s="10" t="n">
        <v>4696</v>
      </c>
    </row>
    <row r="6633" customFormat="false" ht="16" hidden="false" customHeight="false" outlineLevel="0" collapsed="false">
      <c r="A6633" s="0" t="s">
        <v>19553</v>
      </c>
      <c r="B6633" s="10" t="n">
        <v>316554</v>
      </c>
    </row>
    <row r="6634" customFormat="false" ht="16" hidden="false" customHeight="false" outlineLevel="0" collapsed="false">
      <c r="A6634" s="0" t="s">
        <v>19554</v>
      </c>
      <c r="B6634" s="10" t="n">
        <v>8000000</v>
      </c>
    </row>
    <row r="6635" customFormat="false" ht="16" hidden="false" customHeight="false" outlineLevel="0" collapsed="false">
      <c r="A6635" s="0" t="s">
        <v>14430</v>
      </c>
      <c r="B6635" s="10" t="n">
        <v>8000000</v>
      </c>
      <c r="C6635" s="10" t="n">
        <v>16458</v>
      </c>
    </row>
    <row r="6636" customFormat="false" ht="16" hidden="false" customHeight="false" outlineLevel="0" collapsed="false">
      <c r="A6636" s="0" t="s">
        <v>14401</v>
      </c>
      <c r="B6636" s="10" t="n">
        <v>5000000</v>
      </c>
      <c r="C6636" s="10" t="n">
        <v>3219029</v>
      </c>
    </row>
    <row r="6637" customFormat="false" ht="16" hidden="false" customHeight="false" outlineLevel="0" collapsed="false">
      <c r="A6637" s="0" t="s">
        <v>19555</v>
      </c>
    </row>
    <row r="6638" customFormat="false" ht="16" hidden="false" customHeight="false" outlineLevel="0" collapsed="false">
      <c r="A6638" s="0" t="s">
        <v>19556</v>
      </c>
      <c r="B6638" s="10" t="n">
        <v>2000000</v>
      </c>
    </row>
    <row r="6639" customFormat="false" ht="16" hidden="false" customHeight="false" outlineLevel="0" collapsed="false">
      <c r="A6639" s="0" t="s">
        <v>19557</v>
      </c>
      <c r="B6639" s="10" t="n">
        <v>86446</v>
      </c>
    </row>
    <row r="6640" customFormat="false" ht="16" hidden="false" customHeight="false" outlineLevel="0" collapsed="false">
      <c r="A6640" s="0" t="s">
        <v>19558</v>
      </c>
      <c r="C6640" s="0" t="s">
        <v>16426</v>
      </c>
    </row>
    <row r="6641" customFormat="false" ht="16" hidden="false" customHeight="false" outlineLevel="0" collapsed="false">
      <c r="A6641" s="0" t="s">
        <v>19559</v>
      </c>
    </row>
    <row r="6642" customFormat="false" ht="16" hidden="false" customHeight="false" outlineLevel="0" collapsed="false">
      <c r="A6642" s="0" t="s">
        <v>19560</v>
      </c>
      <c r="B6642" s="10" t="n">
        <v>2147</v>
      </c>
      <c r="D6642" s="10" t="n">
        <v>402918</v>
      </c>
    </row>
    <row r="6643" customFormat="false" ht="16" hidden="false" customHeight="false" outlineLevel="0" collapsed="false">
      <c r="A6643" s="0" t="s">
        <v>19561</v>
      </c>
      <c r="B6643" s="10" t="n">
        <v>1850000</v>
      </c>
    </row>
    <row r="6644" customFormat="false" ht="16" hidden="false" customHeight="false" outlineLevel="0" collapsed="false">
      <c r="A6644" s="0" t="s">
        <v>19562</v>
      </c>
    </row>
    <row r="6645" customFormat="false" ht="16" hidden="false" customHeight="false" outlineLevel="0" collapsed="false">
      <c r="A6645" s="0" t="s">
        <v>19563</v>
      </c>
    </row>
    <row r="6646" customFormat="false" ht="16" hidden="false" customHeight="false" outlineLevel="0" collapsed="false">
      <c r="A6646" s="0" t="s">
        <v>19564</v>
      </c>
    </row>
    <row r="6647" customFormat="false" ht="16" hidden="false" customHeight="false" outlineLevel="0" collapsed="false">
      <c r="A6647" s="0" t="s">
        <v>19565</v>
      </c>
    </row>
    <row r="6648" customFormat="false" ht="16" hidden="false" customHeight="false" outlineLevel="0" collapsed="false">
      <c r="A6648" s="0" t="s">
        <v>19566</v>
      </c>
    </row>
    <row r="6649" customFormat="false" ht="16" hidden="false" customHeight="false" outlineLevel="0" collapsed="false">
      <c r="A6649" s="0" t="s">
        <v>19567</v>
      </c>
    </row>
    <row r="6650" customFormat="false" ht="16" hidden="false" customHeight="false" outlineLevel="0" collapsed="false">
      <c r="A6650" s="0" t="s">
        <v>19568</v>
      </c>
      <c r="B6650" s="10" t="n">
        <v>7000000</v>
      </c>
    </row>
    <row r="6651" customFormat="false" ht="16" hidden="false" customHeight="false" outlineLevel="0" collapsed="false">
      <c r="A6651" s="0" t="s">
        <v>19569</v>
      </c>
    </row>
    <row r="6652" customFormat="false" ht="16" hidden="false" customHeight="false" outlineLevel="0" collapsed="false">
      <c r="A6652" s="0" t="s">
        <v>19570</v>
      </c>
    </row>
    <row r="6653" customFormat="false" ht="16" hidden="false" customHeight="false" outlineLevel="0" collapsed="false">
      <c r="A6653" s="0" t="s">
        <v>19571</v>
      </c>
    </row>
    <row r="6654" customFormat="false" ht="16" hidden="false" customHeight="false" outlineLevel="0" collapsed="false">
      <c r="A6654" s="0" t="s">
        <v>19572</v>
      </c>
      <c r="B6654" s="10" t="n">
        <v>26632</v>
      </c>
    </row>
    <row r="6655" customFormat="false" ht="16" hidden="false" customHeight="false" outlineLevel="0" collapsed="false">
      <c r="A6655" s="0" t="s">
        <v>19573</v>
      </c>
    </row>
    <row r="6656" customFormat="false" ht="16" hidden="false" customHeight="false" outlineLevel="0" collapsed="false">
      <c r="A6656" s="0" t="s">
        <v>19574</v>
      </c>
    </row>
    <row r="6657" customFormat="false" ht="16" hidden="false" customHeight="false" outlineLevel="0" collapsed="false">
      <c r="A6657" s="0" t="s">
        <v>19575</v>
      </c>
      <c r="B6657" s="10" t="n">
        <v>3000000</v>
      </c>
    </row>
    <row r="6658" customFormat="false" ht="16" hidden="false" customHeight="false" outlineLevel="0" collapsed="false">
      <c r="A6658" s="0" t="s">
        <v>19576</v>
      </c>
    </row>
    <row r="6659" customFormat="false" ht="16" hidden="false" customHeight="false" outlineLevel="0" collapsed="false">
      <c r="A6659" s="0" t="s">
        <v>19577</v>
      </c>
      <c r="D6659" s="10" t="n">
        <v>6921</v>
      </c>
    </row>
    <row r="6660" customFormat="false" ht="16" hidden="false" customHeight="false" outlineLevel="0" collapsed="false">
      <c r="A6660" s="0" t="s">
        <v>19578</v>
      </c>
      <c r="B6660" s="10" t="n">
        <v>247597</v>
      </c>
    </row>
    <row r="6661" customFormat="false" ht="16" hidden="false" customHeight="false" outlineLevel="0" collapsed="false">
      <c r="A6661" s="0" t="s">
        <v>19579</v>
      </c>
      <c r="B6661" s="10" t="n">
        <v>13295</v>
      </c>
    </row>
    <row r="6662" customFormat="false" ht="16" hidden="false" customHeight="false" outlineLevel="0" collapsed="false">
      <c r="A6662" s="0" t="s">
        <v>19580</v>
      </c>
      <c r="C6662" s="0" t="s">
        <v>17265</v>
      </c>
    </row>
    <row r="6663" customFormat="false" ht="16" hidden="false" customHeight="false" outlineLevel="0" collapsed="false">
      <c r="A6663" s="0" t="s">
        <v>19581</v>
      </c>
    </row>
    <row r="6664" customFormat="false" ht="16" hidden="false" customHeight="false" outlineLevel="0" collapsed="false">
      <c r="A6664" s="0" t="s">
        <v>19582</v>
      </c>
      <c r="B6664" s="10" t="n">
        <v>5000000</v>
      </c>
    </row>
    <row r="6665" customFormat="false" ht="16" hidden="false" customHeight="false" outlineLevel="0" collapsed="false">
      <c r="A6665" s="0" t="s">
        <v>19583</v>
      </c>
    </row>
    <row r="6666" customFormat="false" ht="16" hidden="false" customHeight="false" outlineLevel="0" collapsed="false">
      <c r="A6666" s="0" t="s">
        <v>19584</v>
      </c>
    </row>
    <row r="6667" customFormat="false" ht="16" hidden="false" customHeight="false" outlineLevel="0" collapsed="false">
      <c r="A6667" s="0" t="s">
        <v>19585</v>
      </c>
    </row>
    <row r="6668" customFormat="false" ht="16" hidden="false" customHeight="false" outlineLevel="0" collapsed="false">
      <c r="A6668" s="0" t="s">
        <v>19586</v>
      </c>
      <c r="B6668" s="10" t="n">
        <v>200000000</v>
      </c>
    </row>
    <row r="6669" customFormat="false" ht="16" hidden="false" customHeight="false" outlineLevel="0" collapsed="false">
      <c r="A6669" s="0" t="s">
        <v>19587</v>
      </c>
    </row>
    <row r="6670" customFormat="false" ht="16" hidden="false" customHeight="false" outlineLevel="0" collapsed="false">
      <c r="A6670" s="0" t="s">
        <v>19588</v>
      </c>
    </row>
    <row r="6671" customFormat="false" ht="16" hidden="false" customHeight="false" outlineLevel="0" collapsed="false">
      <c r="A6671" s="0" t="s">
        <v>19589</v>
      </c>
    </row>
    <row r="6672" customFormat="false" ht="16" hidden="false" customHeight="false" outlineLevel="0" collapsed="false">
      <c r="A6672" s="0" t="s">
        <v>19590</v>
      </c>
      <c r="B6672" s="10" t="n">
        <v>35006</v>
      </c>
    </row>
    <row r="6673" customFormat="false" ht="16" hidden="false" customHeight="false" outlineLevel="0" collapsed="false">
      <c r="A6673" s="0" t="s">
        <v>19591</v>
      </c>
    </row>
    <row r="6674" customFormat="false" ht="16" hidden="false" customHeight="false" outlineLevel="0" collapsed="false">
      <c r="A6674" s="0" t="s">
        <v>19592</v>
      </c>
      <c r="B6674" s="10" t="n">
        <v>976</v>
      </c>
    </row>
    <row r="6675" customFormat="false" ht="16" hidden="false" customHeight="false" outlineLevel="0" collapsed="false">
      <c r="A6675" s="0" t="s">
        <v>14454</v>
      </c>
      <c r="B6675" s="10" t="n">
        <v>10000000</v>
      </c>
      <c r="C6675" s="10" t="n">
        <v>79003080</v>
      </c>
    </row>
    <row r="6676" customFormat="false" ht="16" hidden="false" customHeight="false" outlineLevel="0" collapsed="false">
      <c r="A6676" s="0" t="s">
        <v>19593</v>
      </c>
    </row>
    <row r="6677" customFormat="false" ht="16" hidden="false" customHeight="false" outlineLevel="0" collapsed="false">
      <c r="A6677" s="0" t="s">
        <v>19594</v>
      </c>
      <c r="C6677" s="0" t="s">
        <v>19595</v>
      </c>
    </row>
    <row r="6678" customFormat="false" ht="16" hidden="false" customHeight="false" outlineLevel="0" collapsed="false">
      <c r="A6678" s="0" t="s">
        <v>19596</v>
      </c>
      <c r="B6678" s="10" t="n">
        <v>28140</v>
      </c>
    </row>
    <row r="6679" customFormat="false" ht="16" hidden="false" customHeight="false" outlineLevel="0" collapsed="false">
      <c r="A6679" s="0" t="s">
        <v>19597</v>
      </c>
    </row>
    <row r="6680" customFormat="false" ht="16" hidden="false" customHeight="false" outlineLevel="0" collapsed="false">
      <c r="A6680" s="0" t="s">
        <v>19598</v>
      </c>
    </row>
    <row r="6681" customFormat="false" ht="16" hidden="false" customHeight="false" outlineLevel="0" collapsed="false">
      <c r="A6681" s="0" t="s">
        <v>19599</v>
      </c>
    </row>
    <row r="6682" customFormat="false" ht="16" hidden="false" customHeight="false" outlineLevel="0" collapsed="false">
      <c r="A6682" s="0" t="s">
        <v>19600</v>
      </c>
    </row>
    <row r="6683" customFormat="false" ht="16" hidden="false" customHeight="false" outlineLevel="0" collapsed="false">
      <c r="A6683" s="0" t="s">
        <v>19601</v>
      </c>
      <c r="B6683" s="10" t="n">
        <v>114903</v>
      </c>
    </row>
    <row r="6684" customFormat="false" ht="16" hidden="false" customHeight="false" outlineLevel="0" collapsed="false">
      <c r="A6684" s="0" t="s">
        <v>19602</v>
      </c>
    </row>
    <row r="6685" customFormat="false" ht="16" hidden="false" customHeight="false" outlineLevel="0" collapsed="false">
      <c r="A6685" s="0" t="s">
        <v>19603</v>
      </c>
    </row>
    <row r="6686" customFormat="false" ht="16" hidden="false" customHeight="false" outlineLevel="0" collapsed="false">
      <c r="A6686" s="0" t="s">
        <v>19604</v>
      </c>
      <c r="C6686" s="0" t="s">
        <v>19605</v>
      </c>
    </row>
    <row r="6687" customFormat="false" ht="16" hidden="false" customHeight="false" outlineLevel="0" collapsed="false">
      <c r="A6687" s="0" t="s">
        <v>19606</v>
      </c>
      <c r="B6687" s="10" t="n">
        <v>550000000</v>
      </c>
    </row>
    <row r="6688" customFormat="false" ht="16" hidden="false" customHeight="false" outlineLevel="0" collapsed="false">
      <c r="A6688" s="0" t="s">
        <v>19607</v>
      </c>
    </row>
    <row r="6689" customFormat="false" ht="16" hidden="false" customHeight="false" outlineLevel="0" collapsed="false">
      <c r="A6689" s="0" t="s">
        <v>19608</v>
      </c>
    </row>
    <row r="6690" customFormat="false" ht="16" hidden="false" customHeight="false" outlineLevel="0" collapsed="false">
      <c r="A6690" s="0" t="s">
        <v>3922</v>
      </c>
      <c r="B6690" s="10" t="n">
        <v>80000000</v>
      </c>
      <c r="C6690" s="10" t="n">
        <v>175750384</v>
      </c>
    </row>
    <row r="6691" customFormat="false" ht="16" hidden="false" customHeight="false" outlineLevel="0" collapsed="false">
      <c r="A6691" s="0" t="s">
        <v>19609</v>
      </c>
    </row>
    <row r="6692" customFormat="false" ht="16" hidden="false" customHeight="false" outlineLevel="0" collapsed="false">
      <c r="A6692" s="0" t="s">
        <v>19610</v>
      </c>
    </row>
    <row r="6693" customFormat="false" ht="16" hidden="false" customHeight="false" outlineLevel="0" collapsed="false">
      <c r="A6693" s="0" t="s">
        <v>19611</v>
      </c>
      <c r="B6693" s="10" t="n">
        <v>15000</v>
      </c>
    </row>
    <row r="6694" customFormat="false" ht="16" hidden="false" customHeight="false" outlineLevel="0" collapsed="false">
      <c r="A6694" s="0" t="s">
        <v>19612</v>
      </c>
      <c r="C6694" s="0" t="s">
        <v>19613</v>
      </c>
    </row>
    <row r="6695" customFormat="false" ht="16" hidden="false" customHeight="false" outlineLevel="0" collapsed="false">
      <c r="A6695" s="0" t="s">
        <v>19614</v>
      </c>
    </row>
    <row r="6696" customFormat="false" ht="16" hidden="false" customHeight="false" outlineLevel="0" collapsed="false">
      <c r="A6696" s="0" t="s">
        <v>19615</v>
      </c>
    </row>
    <row r="6697" customFormat="false" ht="16" hidden="false" customHeight="false" outlineLevel="0" collapsed="false">
      <c r="A6697" s="0" t="s">
        <v>19616</v>
      </c>
    </row>
    <row r="6698" customFormat="false" ht="16" hidden="false" customHeight="false" outlineLevel="0" collapsed="false">
      <c r="A6698" s="0" t="s">
        <v>19617</v>
      </c>
    </row>
    <row r="6699" customFormat="false" ht="16" hidden="false" customHeight="false" outlineLevel="0" collapsed="false">
      <c r="A6699" s="0" t="s">
        <v>19618</v>
      </c>
    </row>
    <row r="6700" customFormat="false" ht="16" hidden="false" customHeight="false" outlineLevel="0" collapsed="false">
      <c r="A6700" s="0" t="s">
        <v>19619</v>
      </c>
    </row>
    <row r="6701" customFormat="false" ht="16" hidden="false" customHeight="false" outlineLevel="0" collapsed="false">
      <c r="A6701" s="0" t="s">
        <v>19620</v>
      </c>
      <c r="B6701" s="10" t="n">
        <v>490232</v>
      </c>
    </row>
    <row r="6702" customFormat="false" ht="16" hidden="false" customHeight="false" outlineLevel="0" collapsed="false">
      <c r="A6702" s="0" t="s">
        <v>19621</v>
      </c>
      <c r="B6702" s="10" t="n">
        <v>198493</v>
      </c>
    </row>
    <row r="6703" customFormat="false" ht="16" hidden="false" customHeight="false" outlineLevel="0" collapsed="false">
      <c r="A6703" s="0" t="s">
        <v>19622</v>
      </c>
    </row>
    <row r="6704" customFormat="false" ht="16" hidden="false" customHeight="false" outlineLevel="0" collapsed="false">
      <c r="A6704" s="0" t="s">
        <v>19623</v>
      </c>
    </row>
    <row r="6705" customFormat="false" ht="16" hidden="false" customHeight="false" outlineLevel="0" collapsed="false">
      <c r="A6705" s="0" t="s">
        <v>19624</v>
      </c>
    </row>
    <row r="6706" customFormat="false" ht="16" hidden="false" customHeight="false" outlineLevel="0" collapsed="false">
      <c r="A6706" s="0" t="s">
        <v>19625</v>
      </c>
      <c r="B6706" s="10" t="n">
        <v>14785</v>
      </c>
    </row>
    <row r="6707" customFormat="false" ht="16" hidden="false" customHeight="false" outlineLevel="0" collapsed="false">
      <c r="A6707" s="0" t="s">
        <v>8718</v>
      </c>
      <c r="B6707" s="10" t="n">
        <v>29000000</v>
      </c>
      <c r="C6707" s="10" t="n">
        <v>27370107</v>
      </c>
    </row>
    <row r="6708" customFormat="false" ht="16" hidden="false" customHeight="false" outlineLevel="0" collapsed="false">
      <c r="A6708" s="0" t="s">
        <v>8431</v>
      </c>
      <c r="B6708" s="10" t="n">
        <v>813505</v>
      </c>
      <c r="C6708" s="10" t="n">
        <v>15528</v>
      </c>
    </row>
    <row r="6709" customFormat="false" ht="16" hidden="false" customHeight="false" outlineLevel="0" collapsed="false">
      <c r="A6709" s="0" t="s">
        <v>19626</v>
      </c>
    </row>
    <row r="6710" customFormat="false" ht="16" hidden="false" customHeight="false" outlineLevel="0" collapsed="false">
      <c r="A6710" s="0" t="s">
        <v>14384</v>
      </c>
      <c r="B6710" s="10" t="n">
        <v>15000000</v>
      </c>
      <c r="C6710" s="10" t="n">
        <v>20566327</v>
      </c>
    </row>
    <row r="6711" customFormat="false" ht="16" hidden="false" customHeight="false" outlineLevel="0" collapsed="false">
      <c r="A6711" s="0" t="s">
        <v>19627</v>
      </c>
    </row>
    <row r="6712" customFormat="false" ht="16" hidden="false" customHeight="false" outlineLevel="0" collapsed="false">
      <c r="A6712" s="0" t="s">
        <v>19628</v>
      </c>
      <c r="B6712" s="10" t="n">
        <v>445392</v>
      </c>
    </row>
    <row r="6713" customFormat="false" ht="16" hidden="false" customHeight="false" outlineLevel="0" collapsed="false">
      <c r="A6713" s="0" t="s">
        <v>19629</v>
      </c>
    </row>
    <row r="6714" customFormat="false" ht="16" hidden="false" customHeight="false" outlineLevel="0" collapsed="false">
      <c r="A6714" s="0" t="s">
        <v>19630</v>
      </c>
      <c r="B6714" s="10" t="n">
        <v>423176</v>
      </c>
    </row>
    <row r="6715" customFormat="false" ht="16" hidden="false" customHeight="false" outlineLevel="0" collapsed="false">
      <c r="A6715" s="0" t="s">
        <v>19631</v>
      </c>
    </row>
    <row r="6716" customFormat="false" ht="16" hidden="false" customHeight="false" outlineLevel="0" collapsed="false">
      <c r="A6716" s="0" t="s">
        <v>19632</v>
      </c>
      <c r="B6716" s="10" t="n">
        <v>1130000</v>
      </c>
    </row>
    <row r="6717" customFormat="false" ht="16" hidden="false" customHeight="false" outlineLevel="0" collapsed="false">
      <c r="A6717" s="0" t="s">
        <v>19633</v>
      </c>
      <c r="B6717" s="10" t="n">
        <v>50000000</v>
      </c>
    </row>
    <row r="6718" customFormat="false" ht="16" hidden="false" customHeight="false" outlineLevel="0" collapsed="false">
      <c r="A6718" s="0" t="s">
        <v>19634</v>
      </c>
    </row>
    <row r="6719" customFormat="false" ht="16" hidden="false" customHeight="false" outlineLevel="0" collapsed="false">
      <c r="A6719" s="0" t="s">
        <v>19635</v>
      </c>
    </row>
    <row r="6720" customFormat="false" ht="16" hidden="false" customHeight="false" outlineLevel="0" collapsed="false">
      <c r="A6720" s="0" t="s">
        <v>19636</v>
      </c>
    </row>
    <row r="6721" customFormat="false" ht="16" hidden="false" customHeight="false" outlineLevel="0" collapsed="false">
      <c r="A6721" s="0" t="s">
        <v>19637</v>
      </c>
    </row>
    <row r="6722" customFormat="false" ht="16" hidden="false" customHeight="false" outlineLevel="0" collapsed="false">
      <c r="A6722" s="0" t="s">
        <v>19638</v>
      </c>
    </row>
    <row r="6723" customFormat="false" ht="16" hidden="false" customHeight="false" outlineLevel="0" collapsed="false">
      <c r="A6723" s="0" t="s">
        <v>19639</v>
      </c>
      <c r="B6723" s="10" t="n">
        <v>1310229</v>
      </c>
    </row>
    <row r="6724" customFormat="false" ht="16" hidden="false" customHeight="false" outlineLevel="0" collapsed="false">
      <c r="A6724" s="0" t="s">
        <v>19640</v>
      </c>
    </row>
    <row r="6725" customFormat="false" ht="16" hidden="false" customHeight="false" outlineLevel="0" collapsed="false">
      <c r="A6725" s="0" t="s">
        <v>14765</v>
      </c>
      <c r="B6725" s="10" t="n">
        <v>10000000</v>
      </c>
      <c r="C6725" s="10" t="n">
        <v>1798472</v>
      </c>
    </row>
    <row r="6726" customFormat="false" ht="16" hidden="false" customHeight="false" outlineLevel="0" collapsed="false">
      <c r="A6726" s="0" t="s">
        <v>8794</v>
      </c>
      <c r="B6726" s="10" t="n">
        <v>5000000</v>
      </c>
      <c r="C6726" s="10" t="n">
        <v>66371</v>
      </c>
    </row>
    <row r="6727" customFormat="false" ht="16" hidden="false" customHeight="false" outlineLevel="0" collapsed="false">
      <c r="A6727" s="0" t="s">
        <v>19641</v>
      </c>
      <c r="B6727" s="10" t="n">
        <v>93000</v>
      </c>
    </row>
    <row r="6728" customFormat="false" ht="16" hidden="false" customHeight="false" outlineLevel="0" collapsed="false">
      <c r="A6728" s="0" t="s">
        <v>14503</v>
      </c>
      <c r="B6728" s="10" t="n">
        <v>9900000</v>
      </c>
      <c r="C6728" s="10" t="n">
        <v>89210468</v>
      </c>
    </row>
    <row r="6729" customFormat="false" ht="16" hidden="false" customHeight="false" outlineLevel="0" collapsed="false">
      <c r="A6729" s="0" t="s">
        <v>19642</v>
      </c>
      <c r="B6729" s="10" t="n">
        <v>60197</v>
      </c>
    </row>
    <row r="6730" customFormat="false" ht="16" hidden="false" customHeight="false" outlineLevel="0" collapsed="false">
      <c r="A6730" s="0" t="s">
        <v>19643</v>
      </c>
    </row>
    <row r="6731" customFormat="false" ht="16" hidden="false" customHeight="false" outlineLevel="0" collapsed="false">
      <c r="A6731" s="0" t="s">
        <v>19644</v>
      </c>
      <c r="C6731" s="0" t="s">
        <v>19645</v>
      </c>
    </row>
    <row r="6732" customFormat="false" ht="16" hidden="false" customHeight="false" outlineLevel="0" collapsed="false">
      <c r="A6732" s="0" t="s">
        <v>19646</v>
      </c>
    </row>
    <row r="6733" customFormat="false" ht="16" hidden="false" customHeight="false" outlineLevel="0" collapsed="false">
      <c r="A6733" s="0" t="s">
        <v>19647</v>
      </c>
    </row>
    <row r="6734" customFormat="false" ht="16" hidden="false" customHeight="false" outlineLevel="0" collapsed="false">
      <c r="A6734" s="0" t="s">
        <v>19648</v>
      </c>
      <c r="B6734" s="10" t="n">
        <v>90000</v>
      </c>
    </row>
    <row r="6735" customFormat="false" ht="16" hidden="false" customHeight="false" outlineLevel="0" collapsed="false">
      <c r="A6735" s="0" t="s">
        <v>19649</v>
      </c>
    </row>
    <row r="6736" customFormat="false" ht="16" hidden="false" customHeight="false" outlineLevel="0" collapsed="false">
      <c r="A6736" s="0" t="s">
        <v>19650</v>
      </c>
    </row>
    <row r="6737" customFormat="false" ht="16" hidden="false" customHeight="false" outlineLevel="0" collapsed="false">
      <c r="A6737" s="0" t="s">
        <v>19651</v>
      </c>
      <c r="B6737" s="10" t="n">
        <v>1782795</v>
      </c>
    </row>
    <row r="6738" customFormat="false" ht="16" hidden="false" customHeight="false" outlineLevel="0" collapsed="false">
      <c r="A6738" s="0" t="s">
        <v>19652</v>
      </c>
      <c r="B6738" s="10" t="n">
        <v>97711</v>
      </c>
    </row>
    <row r="6739" customFormat="false" ht="16" hidden="false" customHeight="false" outlineLevel="0" collapsed="false">
      <c r="A6739" s="0" t="s">
        <v>19653</v>
      </c>
    </row>
    <row r="6740" customFormat="false" ht="16" hidden="false" customHeight="false" outlineLevel="0" collapsed="false">
      <c r="A6740" s="0" t="s">
        <v>19654</v>
      </c>
    </row>
    <row r="6741" customFormat="false" ht="16" hidden="false" customHeight="false" outlineLevel="0" collapsed="false">
      <c r="A6741" s="0" t="s">
        <v>19655</v>
      </c>
    </row>
    <row r="6742" customFormat="false" ht="16" hidden="false" customHeight="false" outlineLevel="0" collapsed="false">
      <c r="A6742" s="0" t="s">
        <v>19656</v>
      </c>
    </row>
    <row r="6743" customFormat="false" ht="16" hidden="false" customHeight="false" outlineLevel="0" collapsed="false">
      <c r="A6743" s="0" t="s">
        <v>19657</v>
      </c>
    </row>
    <row r="6744" customFormat="false" ht="16" hidden="false" customHeight="false" outlineLevel="0" collapsed="false">
      <c r="A6744" s="0" t="s">
        <v>19658</v>
      </c>
    </row>
    <row r="6745" customFormat="false" ht="16" hidden="false" customHeight="false" outlineLevel="0" collapsed="false">
      <c r="A6745" s="0" t="s">
        <v>14216</v>
      </c>
      <c r="B6745" s="10" t="n">
        <v>50000000</v>
      </c>
      <c r="C6745" s="10" t="n">
        <v>52853219</v>
      </c>
    </row>
    <row r="6746" customFormat="false" ht="16" hidden="false" customHeight="false" outlineLevel="0" collapsed="false">
      <c r="A6746" s="0" t="s">
        <v>19659</v>
      </c>
    </row>
    <row r="6747" customFormat="false" ht="16" hidden="false" customHeight="false" outlineLevel="0" collapsed="false">
      <c r="A6747" s="0" t="s">
        <v>19660</v>
      </c>
      <c r="B6747" s="10" t="n">
        <v>1600000</v>
      </c>
    </row>
    <row r="6748" customFormat="false" ht="16" hidden="false" customHeight="false" outlineLevel="0" collapsed="false">
      <c r="A6748" s="0" t="s">
        <v>19661</v>
      </c>
    </row>
    <row r="6749" customFormat="false" ht="16" hidden="false" customHeight="false" outlineLevel="0" collapsed="false">
      <c r="A6749" s="0" t="s">
        <v>19662</v>
      </c>
    </row>
    <row r="6750" customFormat="false" ht="16" hidden="false" customHeight="false" outlineLevel="0" collapsed="false">
      <c r="A6750" s="0" t="s">
        <v>13972</v>
      </c>
      <c r="B6750" s="10" t="n">
        <v>5000000</v>
      </c>
      <c r="C6750" s="10" t="n">
        <v>43771291</v>
      </c>
    </row>
    <row r="6751" customFormat="false" ht="16" hidden="false" customHeight="false" outlineLevel="0" collapsed="false">
      <c r="A6751" s="0" t="s">
        <v>19663</v>
      </c>
    </row>
    <row r="6752" customFormat="false" ht="16" hidden="false" customHeight="false" outlineLevel="0" collapsed="false">
      <c r="A6752" s="0" t="s">
        <v>19664</v>
      </c>
    </row>
    <row r="6753" customFormat="false" ht="16" hidden="false" customHeight="false" outlineLevel="0" collapsed="false">
      <c r="A6753" s="0" t="s">
        <v>19665</v>
      </c>
    </row>
    <row r="6754" customFormat="false" ht="16" hidden="false" customHeight="false" outlineLevel="0" collapsed="false">
      <c r="A6754" s="0" t="s">
        <v>3685</v>
      </c>
      <c r="B6754" s="10" t="n">
        <v>12000000</v>
      </c>
      <c r="C6754" s="10" t="n">
        <v>14393862</v>
      </c>
    </row>
    <row r="6755" customFormat="false" ht="16" hidden="false" customHeight="false" outlineLevel="0" collapsed="false">
      <c r="A6755" s="0" t="s">
        <v>19666</v>
      </c>
    </row>
    <row r="6756" customFormat="false" ht="16" hidden="false" customHeight="false" outlineLevel="0" collapsed="false">
      <c r="A6756" s="0" t="s">
        <v>19667</v>
      </c>
    </row>
    <row r="6757" customFormat="false" ht="16" hidden="false" customHeight="false" outlineLevel="0" collapsed="false">
      <c r="A6757" s="0" t="s">
        <v>19668</v>
      </c>
      <c r="B6757" s="10" t="n">
        <v>13532</v>
      </c>
    </row>
    <row r="6758" customFormat="false" ht="16" hidden="false" customHeight="false" outlineLevel="0" collapsed="false">
      <c r="A6758" s="0" t="s">
        <v>19669</v>
      </c>
    </row>
    <row r="6759" customFormat="false" ht="16" hidden="false" customHeight="false" outlineLevel="0" collapsed="false">
      <c r="A6759" s="0" t="s">
        <v>19670</v>
      </c>
    </row>
    <row r="6760" customFormat="false" ht="16" hidden="false" customHeight="false" outlineLevel="0" collapsed="false">
      <c r="A6760" s="0" t="s">
        <v>19671</v>
      </c>
    </row>
    <row r="6761" customFormat="false" ht="16" hidden="false" customHeight="false" outlineLevel="0" collapsed="false">
      <c r="A6761" s="0" t="s">
        <v>19672</v>
      </c>
    </row>
    <row r="6762" customFormat="false" ht="16" hidden="false" customHeight="false" outlineLevel="0" collapsed="false">
      <c r="A6762" s="0" t="s">
        <v>19673</v>
      </c>
      <c r="B6762" s="10" t="n">
        <v>12427046</v>
      </c>
    </row>
    <row r="6763" customFormat="false" ht="16" hidden="false" customHeight="false" outlineLevel="0" collapsed="false">
      <c r="A6763" s="0" t="s">
        <v>14334</v>
      </c>
      <c r="B6763" s="10" t="n">
        <v>900000</v>
      </c>
      <c r="C6763" s="10" t="n">
        <v>9093856</v>
      </c>
    </row>
    <row r="6764" customFormat="false" ht="16" hidden="false" customHeight="false" outlineLevel="0" collapsed="false">
      <c r="A6764" s="0" t="s">
        <v>19674</v>
      </c>
      <c r="B6764" s="10" t="n">
        <v>3810812</v>
      </c>
    </row>
    <row r="6765" customFormat="false" ht="16" hidden="false" customHeight="false" outlineLevel="0" collapsed="false">
      <c r="A6765" s="0" t="s">
        <v>19675</v>
      </c>
    </row>
    <row r="6766" customFormat="false" ht="16" hidden="false" customHeight="false" outlineLevel="0" collapsed="false">
      <c r="A6766" s="0" t="s">
        <v>19676</v>
      </c>
    </row>
    <row r="6767" customFormat="false" ht="16" hidden="false" customHeight="false" outlineLevel="0" collapsed="false">
      <c r="A6767" s="0" t="s">
        <v>19677</v>
      </c>
      <c r="B6767" s="10" t="n">
        <v>3399841</v>
      </c>
    </row>
    <row r="6768" customFormat="false" ht="16" hidden="false" customHeight="false" outlineLevel="0" collapsed="false">
      <c r="A6768" s="0" t="s">
        <v>19678</v>
      </c>
    </row>
    <row r="6769" customFormat="false" ht="16" hidden="false" customHeight="false" outlineLevel="0" collapsed="false">
      <c r="A6769" s="0" t="s">
        <v>14564</v>
      </c>
      <c r="B6769" s="10" t="n">
        <v>8500000</v>
      </c>
      <c r="C6769" s="10" t="n">
        <v>15858754</v>
      </c>
    </row>
    <row r="6770" customFormat="false" ht="16" hidden="false" customHeight="false" outlineLevel="0" collapsed="false">
      <c r="A6770" s="0" t="s">
        <v>19679</v>
      </c>
    </row>
    <row r="6771" customFormat="false" ht="16" hidden="false" customHeight="false" outlineLevel="0" collapsed="false">
      <c r="A6771" s="0" t="s">
        <v>19680</v>
      </c>
      <c r="B6771" s="10" t="n">
        <v>1000</v>
      </c>
    </row>
    <row r="6772" customFormat="false" ht="16" hidden="false" customHeight="false" outlineLevel="0" collapsed="false">
      <c r="A6772" s="0" t="s">
        <v>8706</v>
      </c>
      <c r="B6772" s="10" t="n">
        <v>120000000</v>
      </c>
      <c r="C6772" s="10" t="n">
        <v>162434410</v>
      </c>
    </row>
    <row r="6773" customFormat="false" ht="16" hidden="false" customHeight="false" outlineLevel="0" collapsed="false">
      <c r="A6773" s="0" t="s">
        <v>19681</v>
      </c>
      <c r="B6773" s="10" t="n">
        <v>1500000</v>
      </c>
    </row>
    <row r="6774" customFormat="false" ht="16" hidden="false" customHeight="false" outlineLevel="0" collapsed="false">
      <c r="A6774" s="0" t="s">
        <v>19682</v>
      </c>
      <c r="B6774" s="10" t="n">
        <v>39361</v>
      </c>
    </row>
    <row r="6775" customFormat="false" ht="16" hidden="false" customHeight="false" outlineLevel="0" collapsed="false">
      <c r="A6775" s="0" t="s">
        <v>8776</v>
      </c>
      <c r="B6775" s="10" t="n">
        <v>8000000</v>
      </c>
      <c r="C6775" s="10" t="n">
        <v>685143</v>
      </c>
    </row>
    <row r="6776" customFormat="false" ht="16" hidden="false" customHeight="false" outlineLevel="0" collapsed="false">
      <c r="A6776" s="0" t="s">
        <v>19683</v>
      </c>
      <c r="B6776" s="10" t="n">
        <v>240000000</v>
      </c>
    </row>
    <row r="6777" customFormat="false" ht="16" hidden="false" customHeight="false" outlineLevel="0" collapsed="false">
      <c r="A6777" s="0" t="s">
        <v>19684</v>
      </c>
    </row>
    <row r="6778" customFormat="false" ht="16" hidden="false" customHeight="false" outlineLevel="0" collapsed="false">
      <c r="A6778" s="0" t="s">
        <v>19685</v>
      </c>
    </row>
    <row r="6779" customFormat="false" ht="16" hidden="false" customHeight="false" outlineLevel="0" collapsed="false">
      <c r="A6779" s="0" t="s">
        <v>19686</v>
      </c>
    </row>
    <row r="6780" customFormat="false" ht="16" hidden="false" customHeight="false" outlineLevel="0" collapsed="false">
      <c r="A6780" s="0" t="s">
        <v>19687</v>
      </c>
    </row>
    <row r="6781" customFormat="false" ht="16" hidden="false" customHeight="false" outlineLevel="0" collapsed="false">
      <c r="A6781" s="0" t="s">
        <v>19688</v>
      </c>
    </row>
    <row r="6782" customFormat="false" ht="16" hidden="false" customHeight="false" outlineLevel="0" collapsed="false">
      <c r="A6782" s="0" t="s">
        <v>19689</v>
      </c>
    </row>
    <row r="6783" customFormat="false" ht="16" hidden="false" customHeight="false" outlineLevel="0" collapsed="false">
      <c r="A6783" s="0" t="s">
        <v>19690</v>
      </c>
    </row>
    <row r="6784" customFormat="false" ht="16" hidden="false" customHeight="false" outlineLevel="0" collapsed="false">
      <c r="A6784" s="0" t="s">
        <v>19691</v>
      </c>
    </row>
    <row r="6785" customFormat="false" ht="16" hidden="false" customHeight="false" outlineLevel="0" collapsed="false">
      <c r="A6785" s="0" t="s">
        <v>19692</v>
      </c>
    </row>
    <row r="6786" customFormat="false" ht="16" hidden="false" customHeight="false" outlineLevel="0" collapsed="false">
      <c r="A6786" s="0" t="s">
        <v>19693</v>
      </c>
    </row>
    <row r="6787" customFormat="false" ht="16" hidden="false" customHeight="false" outlineLevel="0" collapsed="false">
      <c r="A6787" s="0" t="s">
        <v>1364</v>
      </c>
      <c r="B6787" s="10" t="n">
        <v>65000000</v>
      </c>
      <c r="C6787" s="10" t="n">
        <v>357263</v>
      </c>
    </row>
    <row r="6788" customFormat="false" ht="16" hidden="false" customHeight="false" outlineLevel="0" collapsed="false">
      <c r="A6788" s="0" t="s">
        <v>19694</v>
      </c>
    </row>
    <row r="6789" customFormat="false" ht="16" hidden="false" customHeight="false" outlineLevel="0" collapsed="false">
      <c r="A6789" s="0" t="s">
        <v>19695</v>
      </c>
      <c r="B6789" s="10" t="n">
        <v>1803009</v>
      </c>
    </row>
    <row r="6790" customFormat="false" ht="16" hidden="false" customHeight="false" outlineLevel="0" collapsed="false">
      <c r="A6790" s="0" t="s">
        <v>19696</v>
      </c>
    </row>
    <row r="6791" customFormat="false" ht="16" hidden="false" customHeight="false" outlineLevel="0" collapsed="false">
      <c r="A6791" s="0" t="s">
        <v>1053</v>
      </c>
      <c r="B6791" s="10" t="n">
        <v>150000</v>
      </c>
      <c r="C6791" s="10" t="n">
        <v>5858</v>
      </c>
    </row>
    <row r="6792" customFormat="false" ht="16" hidden="false" customHeight="false" outlineLevel="0" collapsed="false">
      <c r="A6792" s="0" t="s">
        <v>19697</v>
      </c>
    </row>
    <row r="6793" customFormat="false" ht="16" hidden="false" customHeight="false" outlineLevel="0" collapsed="false">
      <c r="A6793" s="0" t="s">
        <v>19698</v>
      </c>
    </row>
    <row r="6794" customFormat="false" ht="16" hidden="false" customHeight="false" outlineLevel="0" collapsed="false">
      <c r="A6794" s="0" t="s">
        <v>19699</v>
      </c>
      <c r="B6794" s="10" t="n">
        <v>2650</v>
      </c>
    </row>
    <row r="6795" customFormat="false" ht="16" hidden="false" customHeight="false" outlineLevel="0" collapsed="false">
      <c r="A6795" s="0" t="s">
        <v>19700</v>
      </c>
    </row>
    <row r="6796" customFormat="false" ht="16" hidden="false" customHeight="false" outlineLevel="0" collapsed="false">
      <c r="A6796" s="0" t="s">
        <v>19701</v>
      </c>
    </row>
    <row r="6797" customFormat="false" ht="16" hidden="false" customHeight="false" outlineLevel="0" collapsed="false">
      <c r="A6797" s="0" t="s">
        <v>19702</v>
      </c>
    </row>
    <row r="6798" customFormat="false" ht="16" hidden="false" customHeight="false" outlineLevel="0" collapsed="false">
      <c r="A6798" s="0" t="s">
        <v>19703</v>
      </c>
    </row>
    <row r="6799" customFormat="false" ht="16" hidden="false" customHeight="false" outlineLevel="0" collapsed="false">
      <c r="A6799" s="0" t="s">
        <v>19704</v>
      </c>
      <c r="B6799" s="10" t="n">
        <v>166827</v>
      </c>
    </row>
    <row r="6800" customFormat="false" ht="16" hidden="false" customHeight="false" outlineLevel="0" collapsed="false">
      <c r="A6800" s="0" t="s">
        <v>19705</v>
      </c>
      <c r="B6800" s="10" t="n">
        <v>166425</v>
      </c>
    </row>
    <row r="6801" customFormat="false" ht="16" hidden="false" customHeight="false" outlineLevel="0" collapsed="false">
      <c r="A6801" s="0" t="s">
        <v>19706</v>
      </c>
      <c r="B6801" s="10" t="n">
        <v>484000</v>
      </c>
    </row>
    <row r="6802" customFormat="false" ht="16" hidden="false" customHeight="false" outlineLevel="0" collapsed="false">
      <c r="A6802" s="0" t="s">
        <v>19707</v>
      </c>
      <c r="B6802" s="10" t="n">
        <v>27000</v>
      </c>
    </row>
    <row r="6803" customFormat="false" ht="16" hidden="false" customHeight="false" outlineLevel="0" collapsed="false">
      <c r="A6803" s="0" t="s">
        <v>19708</v>
      </c>
      <c r="B6803" s="10" t="n">
        <v>5711</v>
      </c>
    </row>
    <row r="6804" customFormat="false" ht="16" hidden="false" customHeight="false" outlineLevel="0" collapsed="false">
      <c r="A6804" s="0" t="s">
        <v>19709</v>
      </c>
      <c r="B6804" s="10" t="n">
        <v>3229</v>
      </c>
    </row>
    <row r="6805" customFormat="false" ht="16" hidden="false" customHeight="false" outlineLevel="0" collapsed="false">
      <c r="A6805" s="0" t="s">
        <v>19710</v>
      </c>
      <c r="B6805" s="10" t="n">
        <v>1302281</v>
      </c>
    </row>
    <row r="6806" customFormat="false" ht="16" hidden="false" customHeight="false" outlineLevel="0" collapsed="false">
      <c r="A6806" s="0" t="s">
        <v>19711</v>
      </c>
      <c r="B6806" s="10" t="n">
        <v>271451</v>
      </c>
    </row>
    <row r="6807" customFormat="false" ht="16" hidden="false" customHeight="false" outlineLevel="0" collapsed="false">
      <c r="A6807" s="0" t="s">
        <v>1288</v>
      </c>
      <c r="B6807" s="10" t="n">
        <v>1600000</v>
      </c>
      <c r="C6807" s="10" t="n">
        <v>10104</v>
      </c>
    </row>
    <row r="6808" customFormat="false" ht="16" hidden="false" customHeight="false" outlineLevel="0" collapsed="false">
      <c r="A6808" s="0" t="s">
        <v>19712</v>
      </c>
    </row>
    <row r="6809" customFormat="false" ht="16" hidden="false" customHeight="false" outlineLevel="0" collapsed="false">
      <c r="A6809" s="0" t="s">
        <v>19713</v>
      </c>
    </row>
    <row r="6810" customFormat="false" ht="16" hidden="false" customHeight="false" outlineLevel="0" collapsed="false">
      <c r="A6810" s="0" t="s">
        <v>19714</v>
      </c>
      <c r="B6810" s="10" t="n">
        <v>11643</v>
      </c>
    </row>
    <row r="6811" customFormat="false" ht="16" hidden="false" customHeight="false" outlineLevel="0" collapsed="false">
      <c r="A6811" s="0" t="s">
        <v>19715</v>
      </c>
    </row>
    <row r="6812" customFormat="false" ht="16" hidden="false" customHeight="false" outlineLevel="0" collapsed="false">
      <c r="A6812" s="0" t="s">
        <v>19716</v>
      </c>
      <c r="B6812" s="10" t="n">
        <v>145368</v>
      </c>
    </row>
    <row r="6813" customFormat="false" ht="16" hidden="false" customHeight="false" outlineLevel="0" collapsed="false">
      <c r="A6813" s="0" t="s">
        <v>19717</v>
      </c>
    </row>
    <row r="6814" customFormat="false" ht="16" hidden="false" customHeight="false" outlineLevel="0" collapsed="false">
      <c r="A6814" s="0" t="s">
        <v>19718</v>
      </c>
      <c r="B6814" s="10" t="n">
        <v>150372</v>
      </c>
    </row>
    <row r="6815" customFormat="false" ht="16" hidden="false" customHeight="false" outlineLevel="0" collapsed="false">
      <c r="A6815" s="0" t="s">
        <v>19719</v>
      </c>
    </row>
    <row r="6816" customFormat="false" ht="16" hidden="false" customHeight="false" outlineLevel="0" collapsed="false">
      <c r="A6816" s="0" t="s">
        <v>19720</v>
      </c>
    </row>
    <row r="6817" customFormat="false" ht="16" hidden="false" customHeight="false" outlineLevel="0" collapsed="false">
      <c r="A6817" s="0" t="s">
        <v>3746</v>
      </c>
      <c r="B6817" s="10" t="n">
        <v>13000000</v>
      </c>
      <c r="C6817" s="10" t="n">
        <v>61693523</v>
      </c>
    </row>
    <row r="6818" customFormat="false" ht="16" hidden="false" customHeight="false" outlineLevel="0" collapsed="false">
      <c r="A6818" s="0" t="s">
        <v>8738</v>
      </c>
      <c r="B6818" s="10" t="n">
        <v>1500000</v>
      </c>
      <c r="C6818" s="10" t="n">
        <v>6303853</v>
      </c>
    </row>
    <row r="6819" customFormat="false" ht="16" hidden="false" customHeight="false" outlineLevel="0" collapsed="false">
      <c r="A6819" s="0" t="s">
        <v>19721</v>
      </c>
    </row>
    <row r="6820" customFormat="false" ht="16" hidden="false" customHeight="false" outlineLevel="0" collapsed="false">
      <c r="A6820" s="0" t="s">
        <v>14280</v>
      </c>
      <c r="B6820" s="10" t="n">
        <v>3500000</v>
      </c>
      <c r="C6820" s="10" t="n">
        <v>25138292</v>
      </c>
    </row>
    <row r="6821" customFormat="false" ht="16" hidden="false" customHeight="false" outlineLevel="0" collapsed="false">
      <c r="A6821" s="0" t="s">
        <v>19722</v>
      </c>
    </row>
    <row r="6822" customFormat="false" ht="16" hidden="false" customHeight="false" outlineLevel="0" collapsed="false">
      <c r="A6822" s="0" t="s">
        <v>19723</v>
      </c>
    </row>
    <row r="6823" customFormat="false" ht="16" hidden="false" customHeight="false" outlineLevel="0" collapsed="false">
      <c r="A6823" s="0" t="s">
        <v>19724</v>
      </c>
    </row>
    <row r="6824" customFormat="false" ht="16" hidden="false" customHeight="false" outlineLevel="0" collapsed="false">
      <c r="A6824" s="0" t="s">
        <v>19725</v>
      </c>
      <c r="B6824" s="10" t="n">
        <v>140779</v>
      </c>
    </row>
    <row r="6825" customFormat="false" ht="16" hidden="false" customHeight="false" outlineLevel="0" collapsed="false">
      <c r="A6825" s="0" t="s">
        <v>19726</v>
      </c>
    </row>
    <row r="6826" customFormat="false" ht="16" hidden="false" customHeight="false" outlineLevel="0" collapsed="false">
      <c r="A6826" s="0" t="s">
        <v>19727</v>
      </c>
      <c r="B6826" s="10" t="n">
        <v>19600</v>
      </c>
    </row>
    <row r="6827" customFormat="false" ht="16" hidden="false" customHeight="false" outlineLevel="0" collapsed="false">
      <c r="A6827" s="0" t="s">
        <v>19728</v>
      </c>
      <c r="C6827" s="0" t="s">
        <v>19357</v>
      </c>
    </row>
    <row r="6828" customFormat="false" ht="16" hidden="false" customHeight="false" outlineLevel="0" collapsed="false">
      <c r="A6828" s="0" t="s">
        <v>19729</v>
      </c>
    </row>
    <row r="6829" customFormat="false" ht="16" hidden="false" customHeight="false" outlineLevel="0" collapsed="false">
      <c r="A6829" s="0" t="s">
        <v>14043</v>
      </c>
      <c r="B6829" s="10" t="n">
        <v>600000</v>
      </c>
      <c r="C6829" s="10" t="n">
        <v>6980421</v>
      </c>
    </row>
    <row r="6830" customFormat="false" ht="16" hidden="false" customHeight="false" outlineLevel="0" collapsed="false">
      <c r="A6830" s="0" t="s">
        <v>19730</v>
      </c>
      <c r="B6830" s="10" t="n">
        <v>30999</v>
      </c>
    </row>
    <row r="6831" customFormat="false" ht="16" hidden="false" customHeight="false" outlineLevel="0" collapsed="false">
      <c r="A6831" s="0" t="s">
        <v>19731</v>
      </c>
      <c r="B6831" s="10" t="n">
        <v>2852</v>
      </c>
    </row>
    <row r="6832" customFormat="false" ht="16" hidden="false" customHeight="false" outlineLevel="0" collapsed="false">
      <c r="A6832" s="0" t="s">
        <v>19732</v>
      </c>
      <c r="B6832" s="10" t="n">
        <v>107004</v>
      </c>
    </row>
    <row r="6833" customFormat="false" ht="16" hidden="false" customHeight="false" outlineLevel="0" collapsed="false">
      <c r="A6833" s="0" t="s">
        <v>19733</v>
      </c>
      <c r="B6833" s="10" t="n">
        <v>4212</v>
      </c>
    </row>
    <row r="6834" customFormat="false" ht="16" hidden="false" customHeight="false" outlineLevel="0" collapsed="false">
      <c r="A6834" s="0" t="s">
        <v>2006</v>
      </c>
      <c r="B6834" s="10" t="n">
        <v>37000000</v>
      </c>
      <c r="C6834" s="10" t="n">
        <v>1243810</v>
      </c>
    </row>
    <row r="6835" customFormat="false" ht="16" hidden="false" customHeight="false" outlineLevel="0" collapsed="false">
      <c r="A6835" s="0" t="s">
        <v>8975</v>
      </c>
      <c r="B6835" s="10" t="n">
        <v>25000000</v>
      </c>
      <c r="C6835" s="10" t="n">
        <v>12785093</v>
      </c>
    </row>
    <row r="6836" customFormat="false" ht="16" hidden="false" customHeight="false" outlineLevel="0" collapsed="false">
      <c r="A6836" s="0" t="s">
        <v>19734</v>
      </c>
      <c r="B6836" s="10" t="n">
        <v>50000</v>
      </c>
    </row>
    <row r="6837" customFormat="false" ht="16" hidden="false" customHeight="false" outlineLevel="0" collapsed="false">
      <c r="A6837" s="0" t="s">
        <v>19735</v>
      </c>
      <c r="B6837" s="10" t="n">
        <v>27000000</v>
      </c>
    </row>
    <row r="6838" customFormat="false" ht="16" hidden="false" customHeight="false" outlineLevel="0" collapsed="false">
      <c r="A6838" s="0" t="s">
        <v>19736</v>
      </c>
      <c r="B6838" s="10" t="n">
        <v>40000000</v>
      </c>
    </row>
    <row r="6839" customFormat="false" ht="16" hidden="false" customHeight="false" outlineLevel="0" collapsed="false">
      <c r="A6839" s="0" t="s">
        <v>19737</v>
      </c>
      <c r="C6839" s="0" t="s">
        <v>19738</v>
      </c>
    </row>
    <row r="6840" customFormat="false" ht="16" hidden="false" customHeight="false" outlineLevel="0" collapsed="false">
      <c r="A6840" s="0" t="s">
        <v>19739</v>
      </c>
    </row>
    <row r="6841" customFormat="false" ht="16" hidden="false" customHeight="false" outlineLevel="0" collapsed="false">
      <c r="A6841" s="0" t="s">
        <v>19740</v>
      </c>
    </row>
    <row r="6842" customFormat="false" ht="16" hidden="false" customHeight="false" outlineLevel="0" collapsed="false">
      <c r="A6842" s="0" t="s">
        <v>19741</v>
      </c>
    </row>
    <row r="6843" customFormat="false" ht="16" hidden="false" customHeight="false" outlineLevel="0" collapsed="false">
      <c r="A6843" s="0" t="s">
        <v>19742</v>
      </c>
      <c r="B6843" s="10" t="n">
        <v>569280</v>
      </c>
    </row>
    <row r="6844" customFormat="false" ht="16" hidden="false" customHeight="false" outlineLevel="0" collapsed="false">
      <c r="A6844" s="0" t="s">
        <v>1982</v>
      </c>
      <c r="B6844" s="10" t="n">
        <v>1400000</v>
      </c>
      <c r="C6844" s="10" t="n">
        <v>1329249</v>
      </c>
    </row>
    <row r="6845" customFormat="false" ht="16" hidden="false" customHeight="false" outlineLevel="0" collapsed="false">
      <c r="A6845" s="0" t="s">
        <v>9076</v>
      </c>
      <c r="B6845" s="10" t="n">
        <v>18000000</v>
      </c>
      <c r="C6845" s="10" t="n">
        <v>20476391</v>
      </c>
    </row>
    <row r="6846" customFormat="false" ht="16" hidden="false" customHeight="false" outlineLevel="0" collapsed="false">
      <c r="A6846" s="0" t="s">
        <v>19743</v>
      </c>
      <c r="B6846" s="10" t="n">
        <v>303737</v>
      </c>
    </row>
    <row r="6847" customFormat="false" ht="16" hidden="false" customHeight="false" outlineLevel="0" collapsed="false">
      <c r="A6847" s="0" t="s">
        <v>19744</v>
      </c>
    </row>
    <row r="6848" customFormat="false" ht="16" hidden="false" customHeight="false" outlineLevel="0" collapsed="false">
      <c r="A6848" s="0" t="s">
        <v>19745</v>
      </c>
      <c r="C6848" s="0" t="s">
        <v>19746</v>
      </c>
    </row>
    <row r="6849" customFormat="false" ht="16" hidden="false" customHeight="false" outlineLevel="0" collapsed="false">
      <c r="A6849" s="0" t="s">
        <v>19747</v>
      </c>
      <c r="B6849" s="10" t="n">
        <v>94464</v>
      </c>
    </row>
    <row r="6850" customFormat="false" ht="16" hidden="false" customHeight="false" outlineLevel="0" collapsed="false">
      <c r="A6850" s="0" t="s">
        <v>19748</v>
      </c>
    </row>
    <row r="6851" customFormat="false" ht="16" hidden="false" customHeight="false" outlineLevel="0" collapsed="false">
      <c r="A6851" s="0" t="s">
        <v>19749</v>
      </c>
    </row>
    <row r="6852" customFormat="false" ht="16" hidden="false" customHeight="false" outlineLevel="0" collapsed="false">
      <c r="A6852" s="0" t="s">
        <v>19750</v>
      </c>
      <c r="B6852" s="10" t="n">
        <v>1007759</v>
      </c>
    </row>
    <row r="6853" customFormat="false" ht="16" hidden="false" customHeight="false" outlineLevel="0" collapsed="false">
      <c r="A6853" s="0" t="s">
        <v>19751</v>
      </c>
      <c r="D6853" s="10" t="n">
        <v>8400000</v>
      </c>
    </row>
    <row r="6854" customFormat="false" ht="16" hidden="false" customHeight="false" outlineLevel="0" collapsed="false">
      <c r="A6854" s="0" t="s">
        <v>19752</v>
      </c>
      <c r="B6854" s="10" t="n">
        <v>150000000</v>
      </c>
    </row>
    <row r="6855" customFormat="false" ht="16" hidden="false" customHeight="false" outlineLevel="0" collapsed="false">
      <c r="A6855" s="0" t="s">
        <v>19753</v>
      </c>
      <c r="B6855" s="10" t="n">
        <v>150000</v>
      </c>
      <c r="D6855" s="10" t="n">
        <v>14743391</v>
      </c>
    </row>
    <row r="6856" customFormat="false" ht="16" hidden="false" customHeight="false" outlineLevel="0" collapsed="false">
      <c r="A6856" s="0" t="s">
        <v>19754</v>
      </c>
      <c r="D6856" s="10" t="n">
        <v>80490</v>
      </c>
    </row>
    <row r="6857" customFormat="false" ht="16" hidden="false" customHeight="false" outlineLevel="0" collapsed="false">
      <c r="A6857" s="0" t="s">
        <v>1095</v>
      </c>
      <c r="B6857" s="10" t="n">
        <v>234000000</v>
      </c>
      <c r="C6857" s="10" t="n">
        <v>119949</v>
      </c>
    </row>
    <row r="6858" customFormat="false" ht="16" hidden="false" customHeight="false" outlineLevel="0" collapsed="false">
      <c r="A6858" s="0" t="s">
        <v>19755</v>
      </c>
      <c r="B6858" s="10" t="n">
        <v>500</v>
      </c>
    </row>
    <row r="6859" customFormat="false" ht="16" hidden="false" customHeight="false" outlineLevel="0" collapsed="false">
      <c r="A6859" s="0" t="s">
        <v>3841</v>
      </c>
      <c r="B6859" s="10" t="n">
        <v>60000000</v>
      </c>
      <c r="C6859" s="10" t="n">
        <v>48023088</v>
      </c>
    </row>
    <row r="6860" customFormat="false" ht="16" hidden="false" customHeight="false" outlineLevel="0" collapsed="false">
      <c r="A6860" s="0" t="s">
        <v>19756</v>
      </c>
      <c r="B6860" s="10" t="n">
        <v>150000000</v>
      </c>
      <c r="D6860" s="10" t="n">
        <v>26558</v>
      </c>
    </row>
    <row r="6861" customFormat="false" ht="16" hidden="false" customHeight="false" outlineLevel="0" collapsed="false">
      <c r="A6861" s="0" t="s">
        <v>19757</v>
      </c>
      <c r="D6861" s="10" t="n">
        <v>3650677</v>
      </c>
    </row>
    <row r="6862" customFormat="false" ht="16" hidden="false" customHeight="false" outlineLevel="0" collapsed="false">
      <c r="A6862" s="0" t="s">
        <v>19758</v>
      </c>
      <c r="C6862" s="0" t="s">
        <v>19759</v>
      </c>
    </row>
    <row r="6863" customFormat="false" ht="16" hidden="false" customHeight="false" outlineLevel="0" collapsed="false">
      <c r="A6863" s="0" t="s">
        <v>19760</v>
      </c>
      <c r="B6863" s="10" t="n">
        <v>10545</v>
      </c>
      <c r="D6863" s="10" t="n">
        <v>6541</v>
      </c>
    </row>
    <row r="6864" customFormat="false" ht="16" hidden="false" customHeight="false" outlineLevel="0" collapsed="false">
      <c r="A6864" s="0" t="s">
        <v>19761</v>
      </c>
      <c r="B6864" s="10" t="n">
        <v>100000000</v>
      </c>
    </row>
    <row r="6865" customFormat="false" ht="16" hidden="false" customHeight="false" outlineLevel="0" collapsed="false">
      <c r="A6865" s="0" t="s">
        <v>19762</v>
      </c>
    </row>
    <row r="6866" customFormat="false" ht="16" hidden="false" customHeight="false" outlineLevel="0" collapsed="false">
      <c r="A6866" s="0" t="s">
        <v>19763</v>
      </c>
      <c r="B6866" s="10" t="n">
        <v>482396</v>
      </c>
    </row>
    <row r="6867" customFormat="false" ht="16" hidden="false" customHeight="false" outlineLevel="0" collapsed="false">
      <c r="A6867" s="0" t="s">
        <v>19764</v>
      </c>
      <c r="D6867" s="10" t="n">
        <v>18947630</v>
      </c>
    </row>
    <row r="6868" customFormat="false" ht="16" hidden="false" customHeight="false" outlineLevel="0" collapsed="false">
      <c r="A6868" s="0" t="s">
        <v>19765</v>
      </c>
    </row>
    <row r="6869" customFormat="false" ht="16" hidden="false" customHeight="false" outlineLevel="0" collapsed="false">
      <c r="A6869" s="0" t="s">
        <v>19766</v>
      </c>
      <c r="D6869" s="10" t="n">
        <v>13542874</v>
      </c>
    </row>
    <row r="6870" customFormat="false" ht="16" hidden="false" customHeight="false" outlineLevel="0" collapsed="false">
      <c r="A6870" s="0" t="s">
        <v>19767</v>
      </c>
      <c r="B6870" s="10" t="n">
        <v>14285</v>
      </c>
      <c r="D6870" s="10" t="n">
        <v>2338695</v>
      </c>
    </row>
    <row r="6871" customFormat="false" ht="16" hidden="false" customHeight="false" outlineLevel="0" collapsed="false">
      <c r="A6871" s="0" t="s">
        <v>19768</v>
      </c>
      <c r="B6871" s="10" t="n">
        <v>4400000</v>
      </c>
      <c r="D6871" s="10" t="n">
        <v>1987287</v>
      </c>
    </row>
    <row r="6872" customFormat="false" ht="16" hidden="false" customHeight="false" outlineLevel="0" collapsed="false">
      <c r="A6872" s="0" t="s">
        <v>19769</v>
      </c>
      <c r="D6872" s="10" t="n">
        <v>992238</v>
      </c>
    </row>
    <row r="6873" customFormat="false" ht="16" hidden="false" customHeight="false" outlineLevel="0" collapsed="false">
      <c r="A6873" s="0" t="s">
        <v>19770</v>
      </c>
    </row>
    <row r="6874" customFormat="false" ht="16" hidden="false" customHeight="false" outlineLevel="0" collapsed="false">
      <c r="A6874" s="0" t="s">
        <v>19771</v>
      </c>
      <c r="D6874" s="10" t="n">
        <v>38051724</v>
      </c>
    </row>
    <row r="6875" customFormat="false" ht="16" hidden="false" customHeight="false" outlineLevel="0" collapsed="false">
      <c r="A6875" s="0" t="s">
        <v>19772</v>
      </c>
      <c r="B6875" s="10" t="n">
        <v>10000000</v>
      </c>
      <c r="D6875" s="10" t="n">
        <v>2223293</v>
      </c>
    </row>
    <row r="6876" customFormat="false" ht="16" hidden="false" customHeight="false" outlineLevel="0" collapsed="false">
      <c r="A6876" s="0" t="s">
        <v>19773</v>
      </c>
    </row>
    <row r="6877" customFormat="false" ht="16" hidden="false" customHeight="false" outlineLevel="0" collapsed="false">
      <c r="A6877" s="0" t="s">
        <v>19774</v>
      </c>
      <c r="D6877" s="10" t="n">
        <v>1197786</v>
      </c>
    </row>
    <row r="6878" customFormat="false" ht="16" hidden="false" customHeight="false" outlineLevel="0" collapsed="false">
      <c r="A6878" s="0" t="s">
        <v>19775</v>
      </c>
    </row>
    <row r="6879" customFormat="false" ht="16" hidden="false" customHeight="false" outlineLevel="0" collapsed="false">
      <c r="A6879" s="0" t="s">
        <v>19776</v>
      </c>
      <c r="B6879" s="10" t="n">
        <v>67591</v>
      </c>
      <c r="D6879" s="10" t="n">
        <v>23637265</v>
      </c>
    </row>
    <row r="6880" customFormat="false" ht="16" hidden="false" customHeight="false" outlineLevel="0" collapsed="false">
      <c r="A6880" s="0" t="s">
        <v>19777</v>
      </c>
    </row>
    <row r="6881" customFormat="false" ht="16" hidden="false" customHeight="false" outlineLevel="0" collapsed="false">
      <c r="A6881" s="0" t="s">
        <v>19778</v>
      </c>
    </row>
    <row r="6882" customFormat="false" ht="16" hidden="false" customHeight="false" outlineLevel="0" collapsed="false">
      <c r="A6882" s="0" t="s">
        <v>14792</v>
      </c>
      <c r="B6882" s="10" t="n">
        <v>6000000</v>
      </c>
      <c r="C6882" s="10" t="n">
        <v>177680</v>
      </c>
    </row>
    <row r="6883" customFormat="false" ht="16" hidden="false" customHeight="false" outlineLevel="0" collapsed="false">
      <c r="A6883" s="0" t="s">
        <v>8333</v>
      </c>
      <c r="B6883" s="10" t="n">
        <v>5000000</v>
      </c>
      <c r="C6883" s="10" t="n">
        <v>4700361</v>
      </c>
    </row>
    <row r="6884" customFormat="false" ht="16" hidden="false" customHeight="false" outlineLevel="0" collapsed="false">
      <c r="A6884" s="0" t="s">
        <v>19779</v>
      </c>
    </row>
    <row r="6885" customFormat="false" ht="16" hidden="false" customHeight="false" outlineLevel="0" collapsed="false">
      <c r="A6885" s="0" t="s">
        <v>19780</v>
      </c>
      <c r="D6885" s="10" t="n">
        <v>156331</v>
      </c>
    </row>
    <row r="6886" customFormat="false" ht="16" hidden="false" customHeight="false" outlineLevel="0" collapsed="false">
      <c r="A6886" s="0" t="s">
        <v>19781</v>
      </c>
      <c r="B6886" s="10" t="n">
        <v>16000000</v>
      </c>
    </row>
    <row r="6887" customFormat="false" ht="16" hidden="false" customHeight="false" outlineLevel="0" collapsed="false">
      <c r="A6887" s="0" t="s">
        <v>19782</v>
      </c>
      <c r="B6887" s="10" t="n">
        <v>1300000</v>
      </c>
    </row>
    <row r="6888" customFormat="false" ht="16" hidden="false" customHeight="false" outlineLevel="0" collapsed="false">
      <c r="A6888" s="0" t="s">
        <v>3870</v>
      </c>
      <c r="B6888" s="10" t="n">
        <v>15000000</v>
      </c>
      <c r="C6888" s="10" t="n">
        <v>8805918</v>
      </c>
    </row>
    <row r="6889" customFormat="false" ht="16" hidden="false" customHeight="false" outlineLevel="0" collapsed="false">
      <c r="A6889" s="0" t="s">
        <v>19783</v>
      </c>
      <c r="B6889" s="10" t="n">
        <v>234573</v>
      </c>
    </row>
    <row r="6890" customFormat="false" ht="16" hidden="false" customHeight="false" outlineLevel="0" collapsed="false">
      <c r="A6890" s="0" t="s">
        <v>19784</v>
      </c>
    </row>
    <row r="6891" customFormat="false" ht="16" hidden="false" customHeight="false" outlineLevel="0" collapsed="false">
      <c r="A6891" s="0" t="s">
        <v>19785</v>
      </c>
      <c r="B6891" s="10" t="n">
        <v>3000</v>
      </c>
      <c r="D6891" s="10" t="n">
        <v>59255</v>
      </c>
    </row>
    <row r="6892" customFormat="false" ht="16" hidden="false" customHeight="false" outlineLevel="0" collapsed="false">
      <c r="A6892" s="0" t="s">
        <v>19786</v>
      </c>
    </row>
    <row r="6893" customFormat="false" ht="16" hidden="false" customHeight="false" outlineLevel="0" collapsed="false">
      <c r="A6893" s="0" t="s">
        <v>19787</v>
      </c>
      <c r="C6893" s="0" t="s">
        <v>19788</v>
      </c>
    </row>
    <row r="6894" customFormat="false" ht="16" hidden="false" customHeight="false" outlineLevel="0" collapsed="false">
      <c r="A6894" s="0" t="s">
        <v>19789</v>
      </c>
      <c r="D6894" s="10" t="n">
        <v>1499127</v>
      </c>
    </row>
    <row r="6895" customFormat="false" ht="16" hidden="false" customHeight="false" outlineLevel="0" collapsed="false">
      <c r="A6895" s="0" t="s">
        <v>19790</v>
      </c>
      <c r="B6895" s="10" t="n">
        <v>3599835</v>
      </c>
    </row>
    <row r="6896" customFormat="false" ht="16" hidden="false" customHeight="false" outlineLevel="0" collapsed="false">
      <c r="A6896" s="0" t="s">
        <v>19791</v>
      </c>
      <c r="B6896" s="10" t="n">
        <v>321642</v>
      </c>
      <c r="D6896" s="10" t="n">
        <v>686383</v>
      </c>
    </row>
    <row r="6897" customFormat="false" ht="16" hidden="false" customHeight="false" outlineLevel="0" collapsed="false">
      <c r="A6897" s="0" t="s">
        <v>8823</v>
      </c>
      <c r="B6897" s="10" t="n">
        <v>9000000</v>
      </c>
      <c r="C6897" s="10" t="n">
        <v>34904885</v>
      </c>
    </row>
    <row r="6898" customFormat="false" ht="16" hidden="false" customHeight="false" outlineLevel="0" collapsed="false">
      <c r="A6898" s="0" t="s">
        <v>19792</v>
      </c>
      <c r="B6898" s="10" t="n">
        <v>18000</v>
      </c>
    </row>
    <row r="6899" customFormat="false" ht="16" hidden="false" customHeight="false" outlineLevel="0" collapsed="false">
      <c r="A6899" s="0" t="s">
        <v>1311</v>
      </c>
      <c r="B6899" s="10" t="n">
        <v>3850000</v>
      </c>
      <c r="C6899" s="10" t="n">
        <v>83078</v>
      </c>
    </row>
    <row r="6900" customFormat="false" ht="16" hidden="false" customHeight="false" outlineLevel="0" collapsed="false">
      <c r="A6900" s="0" t="s">
        <v>19793</v>
      </c>
    </row>
    <row r="6901" customFormat="false" ht="16" hidden="false" customHeight="false" outlineLevel="0" collapsed="false">
      <c r="A6901" s="0" t="s">
        <v>19794</v>
      </c>
    </row>
    <row r="6902" customFormat="false" ht="16" hidden="false" customHeight="false" outlineLevel="0" collapsed="false">
      <c r="A6902" s="0" t="s">
        <v>19795</v>
      </c>
      <c r="D6902" s="10" t="n">
        <v>18569</v>
      </c>
    </row>
    <row r="6903" customFormat="false" ht="16" hidden="false" customHeight="false" outlineLevel="0" collapsed="false">
      <c r="A6903" s="0" t="s">
        <v>19796</v>
      </c>
      <c r="B6903" s="10" t="n">
        <v>145</v>
      </c>
    </row>
    <row r="6904" customFormat="false" ht="16" hidden="false" customHeight="false" outlineLevel="0" collapsed="false">
      <c r="A6904" s="0" t="s">
        <v>19797</v>
      </c>
      <c r="C6904" s="0" t="s">
        <v>19798</v>
      </c>
    </row>
    <row r="6905" customFormat="false" ht="16" hidden="false" customHeight="false" outlineLevel="0" collapsed="false">
      <c r="A6905" s="0" t="s">
        <v>19799</v>
      </c>
      <c r="D6905" s="10" t="n">
        <v>3547</v>
      </c>
    </row>
    <row r="6906" customFormat="false" ht="16" hidden="false" customHeight="false" outlineLevel="0" collapsed="false">
      <c r="A6906" s="0" t="s">
        <v>19800</v>
      </c>
      <c r="D6906" s="10" t="n">
        <v>5309</v>
      </c>
    </row>
    <row r="6907" customFormat="false" ht="16" hidden="false" customHeight="false" outlineLevel="0" collapsed="false">
      <c r="A6907" s="0" t="s">
        <v>19801</v>
      </c>
      <c r="B6907" s="10" t="n">
        <v>65500</v>
      </c>
      <c r="D6907" s="10" t="n">
        <v>476270</v>
      </c>
    </row>
    <row r="6908" customFormat="false" ht="16" hidden="false" customHeight="false" outlineLevel="0" collapsed="false">
      <c r="A6908" s="0" t="s">
        <v>19802</v>
      </c>
      <c r="B6908" s="10" t="n">
        <v>43580</v>
      </c>
      <c r="D6908" s="10" t="n">
        <v>17114882</v>
      </c>
    </row>
    <row r="6909" customFormat="false" ht="16" hidden="false" customHeight="false" outlineLevel="0" collapsed="false">
      <c r="A6909" s="0" t="s">
        <v>19803</v>
      </c>
      <c r="D6909" s="10" t="n">
        <v>2231474</v>
      </c>
    </row>
    <row r="6910" customFormat="false" ht="16" hidden="false" customHeight="false" outlineLevel="0" collapsed="false">
      <c r="A6910" s="0" t="s">
        <v>19804</v>
      </c>
      <c r="B6910" s="10" t="n">
        <v>4024</v>
      </c>
    </row>
    <row r="6911" customFormat="false" ht="16" hidden="false" customHeight="false" outlineLevel="0" collapsed="false">
      <c r="A6911" s="0" t="s">
        <v>19805</v>
      </c>
    </row>
    <row r="6912" customFormat="false" ht="16" hidden="false" customHeight="false" outlineLevel="0" collapsed="false">
      <c r="A6912" s="0" t="s">
        <v>19806</v>
      </c>
      <c r="D6912" s="10" t="n">
        <v>542860</v>
      </c>
    </row>
    <row r="6913" customFormat="false" ht="16" hidden="false" customHeight="false" outlineLevel="0" collapsed="false">
      <c r="A6913" s="0" t="s">
        <v>19807</v>
      </c>
      <c r="D6913" s="10" t="n">
        <v>971561</v>
      </c>
    </row>
    <row r="6914" customFormat="false" ht="16" hidden="false" customHeight="false" outlineLevel="0" collapsed="false">
      <c r="A6914" s="0" t="s">
        <v>19808</v>
      </c>
    </row>
    <row r="6915" customFormat="false" ht="16" hidden="false" customHeight="false" outlineLevel="0" collapsed="false">
      <c r="A6915" s="0" t="s">
        <v>19809</v>
      </c>
    </row>
    <row r="6916" customFormat="false" ht="16" hidden="false" customHeight="false" outlineLevel="0" collapsed="false">
      <c r="A6916" s="0" t="s">
        <v>3822</v>
      </c>
      <c r="B6916" s="10" t="n">
        <v>30000000</v>
      </c>
      <c r="C6916" s="10" t="n">
        <v>19637449</v>
      </c>
    </row>
    <row r="6917" customFormat="false" ht="16" hidden="false" customHeight="false" outlineLevel="0" collapsed="false">
      <c r="A6917" s="0" t="s">
        <v>19810</v>
      </c>
      <c r="D6917" s="10" t="n">
        <v>5484715</v>
      </c>
    </row>
    <row r="6918" customFormat="false" ht="16" hidden="false" customHeight="false" outlineLevel="0" collapsed="false">
      <c r="A6918" s="0" t="s">
        <v>14687</v>
      </c>
      <c r="B6918" s="10" t="n">
        <v>7000000</v>
      </c>
      <c r="C6918" s="10" t="n">
        <v>5663855</v>
      </c>
    </row>
    <row r="6919" customFormat="false" ht="16" hidden="false" customHeight="false" outlineLevel="0" collapsed="false">
      <c r="A6919" s="0" t="s">
        <v>19811</v>
      </c>
    </row>
    <row r="6920" customFormat="false" ht="16" hidden="false" customHeight="false" outlineLevel="0" collapsed="false">
      <c r="A6920" s="0" t="s">
        <v>19812</v>
      </c>
      <c r="B6920" s="10" t="n">
        <v>4400000</v>
      </c>
    </row>
    <row r="6921" customFormat="false" ht="16" hidden="false" customHeight="false" outlineLevel="0" collapsed="false">
      <c r="A6921" s="0" t="s">
        <v>19813</v>
      </c>
      <c r="B6921" s="10" t="n">
        <v>1500000</v>
      </c>
    </row>
    <row r="6922" customFormat="false" ht="16" hidden="false" customHeight="false" outlineLevel="0" collapsed="false">
      <c r="A6922" s="0" t="s">
        <v>19814</v>
      </c>
      <c r="D6922" s="10" t="n">
        <v>459364</v>
      </c>
    </row>
    <row r="6923" customFormat="false" ht="16" hidden="false" customHeight="false" outlineLevel="0" collapsed="false">
      <c r="A6923" s="0" t="s">
        <v>19815</v>
      </c>
    </row>
    <row r="6924" customFormat="false" ht="16" hidden="false" customHeight="false" outlineLevel="0" collapsed="false">
      <c r="A6924" s="0" t="s">
        <v>19816</v>
      </c>
      <c r="B6924" s="10" t="n">
        <v>11891</v>
      </c>
    </row>
    <row r="6925" customFormat="false" ht="16" hidden="false" customHeight="false" outlineLevel="0" collapsed="false">
      <c r="A6925" s="0" t="s">
        <v>19817</v>
      </c>
      <c r="D6925" s="10" t="n">
        <v>1784769</v>
      </c>
    </row>
    <row r="6926" customFormat="false" ht="16" hidden="false" customHeight="false" outlineLevel="0" collapsed="false">
      <c r="A6926" s="0" t="s">
        <v>19818</v>
      </c>
      <c r="D6926" s="10" t="n">
        <v>251004</v>
      </c>
    </row>
    <row r="6927" customFormat="false" ht="16" hidden="false" customHeight="false" outlineLevel="0" collapsed="false">
      <c r="A6927" s="0" t="s">
        <v>19819</v>
      </c>
    </row>
    <row r="6928" customFormat="false" ht="16" hidden="false" customHeight="false" outlineLevel="0" collapsed="false">
      <c r="A6928" s="0" t="s">
        <v>1195</v>
      </c>
      <c r="B6928" s="10" t="n">
        <v>9000000</v>
      </c>
      <c r="C6928" s="10" t="n">
        <v>506806</v>
      </c>
      <c r="D6928" s="10" t="n">
        <v>26345</v>
      </c>
    </row>
    <row r="6929" customFormat="false" ht="16" hidden="false" customHeight="false" outlineLevel="0" collapsed="false">
      <c r="A6929" s="0" t="s">
        <v>19820</v>
      </c>
      <c r="B6929" s="10" t="n">
        <v>30924</v>
      </c>
    </row>
    <row r="6930" customFormat="false" ht="16" hidden="false" customHeight="false" outlineLevel="0" collapsed="false">
      <c r="A6930" s="0" t="s">
        <v>19821</v>
      </c>
      <c r="D6930" s="10" t="n">
        <v>17546</v>
      </c>
    </row>
    <row r="6931" customFormat="false" ht="16" hidden="false" customHeight="false" outlineLevel="0" collapsed="false">
      <c r="A6931" s="0" t="s">
        <v>19822</v>
      </c>
      <c r="D6931" s="10" t="n">
        <v>13823741</v>
      </c>
    </row>
    <row r="6932" customFormat="false" ht="16" hidden="false" customHeight="false" outlineLevel="0" collapsed="false">
      <c r="A6932" s="0" t="s">
        <v>19823</v>
      </c>
    </row>
    <row r="6933" customFormat="false" ht="16" hidden="false" customHeight="false" outlineLevel="0" collapsed="false">
      <c r="A6933" s="0" t="s">
        <v>19824</v>
      </c>
    </row>
    <row r="6934" customFormat="false" ht="16" hidden="false" customHeight="false" outlineLevel="0" collapsed="false">
      <c r="A6934" s="0" t="s">
        <v>19825</v>
      </c>
    </row>
    <row r="6935" customFormat="false" ht="16" hidden="false" customHeight="false" outlineLevel="0" collapsed="false">
      <c r="A6935" s="0" t="s">
        <v>19826</v>
      </c>
      <c r="B6935" s="10" t="n">
        <v>2676077</v>
      </c>
    </row>
    <row r="6936" customFormat="false" ht="16" hidden="false" customHeight="false" outlineLevel="0" collapsed="false">
      <c r="A6936" s="0" t="s">
        <v>19827</v>
      </c>
      <c r="B6936" s="10" t="n">
        <v>15000000</v>
      </c>
    </row>
    <row r="6937" customFormat="false" ht="16" hidden="false" customHeight="false" outlineLevel="0" collapsed="false">
      <c r="A6937" s="0" t="s">
        <v>19828</v>
      </c>
      <c r="B6937" s="10" t="n">
        <v>310978</v>
      </c>
    </row>
    <row r="6938" customFormat="false" ht="16" hidden="false" customHeight="false" outlineLevel="0" collapsed="false">
      <c r="A6938" s="0" t="s">
        <v>19829</v>
      </c>
      <c r="B6938" s="10" t="n">
        <v>8700000</v>
      </c>
    </row>
    <row r="6939" customFormat="false" ht="16" hidden="false" customHeight="false" outlineLevel="0" collapsed="false">
      <c r="A6939" s="0" t="s">
        <v>19830</v>
      </c>
    </row>
    <row r="6940" customFormat="false" ht="16" hidden="false" customHeight="false" outlineLevel="0" collapsed="false">
      <c r="A6940" s="0" t="s">
        <v>19831</v>
      </c>
    </row>
    <row r="6941" customFormat="false" ht="16" hidden="false" customHeight="false" outlineLevel="0" collapsed="false">
      <c r="A6941" s="0" t="s">
        <v>19832</v>
      </c>
      <c r="C6941" s="0" t="s">
        <v>16598</v>
      </c>
    </row>
    <row r="6942" customFormat="false" ht="16" hidden="false" customHeight="false" outlineLevel="0" collapsed="false">
      <c r="A6942" s="0" t="s">
        <v>19833</v>
      </c>
    </row>
    <row r="6943" customFormat="false" ht="16" hidden="false" customHeight="false" outlineLevel="0" collapsed="false">
      <c r="A6943" s="0" t="s">
        <v>19834</v>
      </c>
      <c r="D6943" s="10" t="n">
        <v>347136</v>
      </c>
    </row>
    <row r="6944" customFormat="false" ht="16" hidden="false" customHeight="false" outlineLevel="0" collapsed="false">
      <c r="A6944" s="0" t="s">
        <v>19835</v>
      </c>
      <c r="B6944" s="10" t="n">
        <v>2000000</v>
      </c>
    </row>
    <row r="6945" customFormat="false" ht="16" hidden="false" customHeight="false" outlineLevel="0" collapsed="false">
      <c r="A6945" s="0" t="s">
        <v>19836</v>
      </c>
    </row>
    <row r="6946" customFormat="false" ht="16" hidden="false" customHeight="false" outlineLevel="0" collapsed="false">
      <c r="A6946" s="0" t="s">
        <v>19837</v>
      </c>
    </row>
    <row r="6947" customFormat="false" ht="16" hidden="false" customHeight="false" outlineLevel="0" collapsed="false">
      <c r="A6947" s="0" t="s">
        <v>19838</v>
      </c>
      <c r="B6947" s="10" t="n">
        <v>31100</v>
      </c>
    </row>
    <row r="6948" customFormat="false" ht="16" hidden="false" customHeight="false" outlineLevel="0" collapsed="false">
      <c r="A6948" s="0" t="s">
        <v>19839</v>
      </c>
      <c r="B6948" s="10" t="n">
        <v>494461</v>
      </c>
    </row>
    <row r="6949" customFormat="false" ht="16" hidden="false" customHeight="false" outlineLevel="0" collapsed="false">
      <c r="A6949" s="0" t="s">
        <v>14703</v>
      </c>
      <c r="B6949" s="10" t="n">
        <v>40000000</v>
      </c>
      <c r="C6949" s="10" t="n">
        <v>92029184</v>
      </c>
    </row>
    <row r="6950" customFormat="false" ht="16" hidden="false" customHeight="false" outlineLevel="0" collapsed="false">
      <c r="A6950" s="0" t="s">
        <v>19840</v>
      </c>
    </row>
    <row r="6951" customFormat="false" ht="16" hidden="false" customHeight="false" outlineLevel="0" collapsed="false">
      <c r="A6951" s="0" t="s">
        <v>19841</v>
      </c>
    </row>
    <row r="6952" customFormat="false" ht="16" hidden="false" customHeight="false" outlineLevel="0" collapsed="false">
      <c r="A6952" s="0" t="s">
        <v>3965</v>
      </c>
      <c r="B6952" s="10" t="n">
        <v>5000000</v>
      </c>
      <c r="C6952" s="10" t="n">
        <v>5300675</v>
      </c>
    </row>
    <row r="6953" customFormat="false" ht="16" hidden="false" customHeight="false" outlineLevel="0" collapsed="false">
      <c r="A6953" s="0" t="s">
        <v>19842</v>
      </c>
      <c r="B6953" s="10" t="n">
        <v>222856</v>
      </c>
      <c r="D6953" s="10" t="n">
        <v>340611</v>
      </c>
    </row>
    <row r="6954" customFormat="false" ht="16" hidden="false" customHeight="false" outlineLevel="0" collapsed="false">
      <c r="A6954" s="0" t="s">
        <v>19843</v>
      </c>
      <c r="B6954" s="10" t="n">
        <v>1000000</v>
      </c>
    </row>
    <row r="6955" customFormat="false" ht="16" hidden="false" customHeight="false" outlineLevel="0" collapsed="false">
      <c r="A6955" s="0" t="s">
        <v>19844</v>
      </c>
      <c r="D6955" s="10" t="n">
        <v>1342</v>
      </c>
    </row>
    <row r="6956" customFormat="false" ht="16" hidden="false" customHeight="false" outlineLevel="0" collapsed="false">
      <c r="A6956" s="0" t="s">
        <v>19845</v>
      </c>
      <c r="B6956" s="10" t="n">
        <v>15000000</v>
      </c>
      <c r="D6956" s="10" t="n">
        <v>154084</v>
      </c>
    </row>
    <row r="6957" customFormat="false" ht="16" hidden="false" customHeight="false" outlineLevel="0" collapsed="false">
      <c r="A6957" s="0" t="s">
        <v>19846</v>
      </c>
      <c r="D6957" s="10" t="n">
        <v>18378</v>
      </c>
    </row>
    <row r="6958" customFormat="false" ht="16" hidden="false" customHeight="false" outlineLevel="0" collapsed="false">
      <c r="A6958" s="0" t="s">
        <v>19847</v>
      </c>
    </row>
    <row r="6959" customFormat="false" ht="16" hidden="false" customHeight="false" outlineLevel="0" collapsed="false">
      <c r="A6959" s="0" t="s">
        <v>19848</v>
      </c>
      <c r="B6959" s="10" t="n">
        <v>5900000</v>
      </c>
    </row>
    <row r="6960" customFormat="false" ht="16" hidden="false" customHeight="false" outlineLevel="0" collapsed="false">
      <c r="A6960" s="0" t="s">
        <v>19849</v>
      </c>
    </row>
    <row r="6961" customFormat="false" ht="16" hidden="false" customHeight="false" outlineLevel="0" collapsed="false">
      <c r="A6961" s="0" t="s">
        <v>19850</v>
      </c>
    </row>
    <row r="6962" customFormat="false" ht="16" hidden="false" customHeight="false" outlineLevel="0" collapsed="false">
      <c r="A6962" s="0" t="s">
        <v>19851</v>
      </c>
      <c r="B6962" s="10" t="n">
        <v>23020</v>
      </c>
    </row>
    <row r="6963" customFormat="false" ht="16" hidden="false" customHeight="false" outlineLevel="0" collapsed="false">
      <c r="A6963" s="0" t="s">
        <v>19852</v>
      </c>
      <c r="B6963" s="10" t="n">
        <v>7251</v>
      </c>
    </row>
    <row r="6964" customFormat="false" ht="16" hidden="false" customHeight="false" outlineLevel="0" collapsed="false">
      <c r="A6964" s="0" t="s">
        <v>19853</v>
      </c>
      <c r="B6964" s="10" t="n">
        <v>734</v>
      </c>
    </row>
    <row r="6965" customFormat="false" ht="16" hidden="false" customHeight="false" outlineLevel="0" collapsed="false">
      <c r="A6965" s="0" t="s">
        <v>19854</v>
      </c>
      <c r="B6965" s="10" t="n">
        <v>10000</v>
      </c>
      <c r="D6965" s="10" t="n">
        <v>239294</v>
      </c>
    </row>
    <row r="6966" customFormat="false" ht="16" hidden="false" customHeight="false" outlineLevel="0" collapsed="false">
      <c r="A6966" s="0" t="s">
        <v>19855</v>
      </c>
      <c r="B6966" s="10" t="n">
        <v>186908</v>
      </c>
    </row>
    <row r="6967" customFormat="false" ht="16" hidden="false" customHeight="false" outlineLevel="0" collapsed="false">
      <c r="A6967" s="0" t="s">
        <v>19856</v>
      </c>
    </row>
    <row r="6968" customFormat="false" ht="16" hidden="false" customHeight="false" outlineLevel="0" collapsed="false">
      <c r="A6968" s="0" t="s">
        <v>19857</v>
      </c>
      <c r="B6968" s="10" t="n">
        <v>61309</v>
      </c>
      <c r="D6968" s="10" t="n">
        <v>1185783</v>
      </c>
    </row>
    <row r="6969" customFormat="false" ht="16" hidden="false" customHeight="false" outlineLevel="0" collapsed="false">
      <c r="A6969" s="0" t="s">
        <v>19858</v>
      </c>
    </row>
    <row r="6970" customFormat="false" ht="16" hidden="false" customHeight="false" outlineLevel="0" collapsed="false">
      <c r="A6970" s="0" t="s">
        <v>19859</v>
      </c>
    </row>
    <row r="6971" customFormat="false" ht="16" hidden="false" customHeight="false" outlineLevel="0" collapsed="false">
      <c r="A6971" s="0" t="s">
        <v>19860</v>
      </c>
      <c r="B6971" s="10" t="n">
        <v>60000000</v>
      </c>
    </row>
    <row r="6972" customFormat="false" ht="16" hidden="false" customHeight="false" outlineLevel="0" collapsed="false">
      <c r="A6972" s="0" t="s">
        <v>19861</v>
      </c>
    </row>
    <row r="6973" customFormat="false" ht="16" hidden="false" customHeight="false" outlineLevel="0" collapsed="false">
      <c r="A6973" s="0" t="s">
        <v>19862</v>
      </c>
      <c r="D6973" s="10" t="n">
        <v>22406</v>
      </c>
    </row>
    <row r="6974" customFormat="false" ht="16" hidden="false" customHeight="false" outlineLevel="0" collapsed="false">
      <c r="A6974" s="0" t="s">
        <v>19863</v>
      </c>
      <c r="C6974" s="0" t="s">
        <v>19864</v>
      </c>
    </row>
    <row r="6975" customFormat="false" ht="16" hidden="false" customHeight="false" outlineLevel="0" collapsed="false">
      <c r="A6975" s="0" t="s">
        <v>19865</v>
      </c>
      <c r="B6975" s="10" t="n">
        <v>250000</v>
      </c>
    </row>
    <row r="6976" customFormat="false" ht="16" hidden="false" customHeight="false" outlineLevel="0" collapsed="false">
      <c r="A6976" s="0" t="s">
        <v>19866</v>
      </c>
      <c r="B6976" s="10" t="n">
        <v>820000</v>
      </c>
    </row>
    <row r="6977" customFormat="false" ht="16" hidden="false" customHeight="false" outlineLevel="0" collapsed="false">
      <c r="A6977" s="0" t="s">
        <v>19867</v>
      </c>
      <c r="B6977" s="10" t="n">
        <v>9915</v>
      </c>
    </row>
    <row r="6978" customFormat="false" ht="16" hidden="false" customHeight="false" outlineLevel="0" collapsed="false">
      <c r="A6978" s="0" t="s">
        <v>19868</v>
      </c>
      <c r="B6978" s="10" t="n">
        <v>1500000</v>
      </c>
    </row>
    <row r="6979" customFormat="false" ht="16" hidden="false" customHeight="false" outlineLevel="0" collapsed="false">
      <c r="A6979" s="0" t="s">
        <v>19869</v>
      </c>
      <c r="B6979" s="10" t="n">
        <v>34117</v>
      </c>
    </row>
    <row r="6980" customFormat="false" ht="16" hidden="false" customHeight="false" outlineLevel="0" collapsed="false">
      <c r="A6980" s="0" t="s">
        <v>19870</v>
      </c>
      <c r="B6980" s="10" t="n">
        <v>20000000</v>
      </c>
    </row>
    <row r="6981" customFormat="false" ht="16" hidden="false" customHeight="false" outlineLevel="0" collapsed="false">
      <c r="A6981" s="0" t="s">
        <v>19871</v>
      </c>
    </row>
    <row r="6982" customFormat="false" ht="16" hidden="false" customHeight="false" outlineLevel="0" collapsed="false">
      <c r="A6982" s="0" t="s">
        <v>19872</v>
      </c>
    </row>
    <row r="6983" customFormat="false" ht="16" hidden="false" customHeight="false" outlineLevel="0" collapsed="false">
      <c r="A6983" s="0" t="s">
        <v>19873</v>
      </c>
      <c r="B6983" s="10" t="n">
        <v>50000</v>
      </c>
    </row>
    <row r="6984" customFormat="false" ht="16" hidden="false" customHeight="false" outlineLevel="0" collapsed="false">
      <c r="A6984" s="0" t="s">
        <v>19874</v>
      </c>
    </row>
    <row r="6985" customFormat="false" ht="16" hidden="false" customHeight="false" outlineLevel="0" collapsed="false">
      <c r="A6985" s="0" t="s">
        <v>19875</v>
      </c>
      <c r="B6985" s="10" t="n">
        <v>140000000</v>
      </c>
    </row>
    <row r="6986" customFormat="false" ht="16" hidden="false" customHeight="false" outlineLevel="0" collapsed="false">
      <c r="A6986" s="0" t="s">
        <v>19876</v>
      </c>
      <c r="D6986" s="10" t="n">
        <v>10794</v>
      </c>
    </row>
    <row r="6987" customFormat="false" ht="16" hidden="false" customHeight="false" outlineLevel="0" collapsed="false">
      <c r="A6987" s="0" t="s">
        <v>14709</v>
      </c>
      <c r="B6987" s="10" t="n">
        <v>55000000</v>
      </c>
      <c r="C6987" s="10" t="n">
        <v>114376885</v>
      </c>
    </row>
    <row r="6988" customFormat="false" ht="16" hidden="false" customHeight="false" outlineLevel="0" collapsed="false">
      <c r="A6988" s="0" t="s">
        <v>19877</v>
      </c>
    </row>
    <row r="6989" customFormat="false" ht="16" hidden="false" customHeight="false" outlineLevel="0" collapsed="false">
      <c r="A6989" s="0" t="s">
        <v>19878</v>
      </c>
    </row>
    <row r="6990" customFormat="false" ht="16" hidden="false" customHeight="false" outlineLevel="0" collapsed="false">
      <c r="A6990" s="0" t="s">
        <v>19879</v>
      </c>
    </row>
    <row r="6991" customFormat="false" ht="16" hidden="false" customHeight="false" outlineLevel="0" collapsed="false">
      <c r="A6991" s="0" t="s">
        <v>19880</v>
      </c>
      <c r="B6991" s="10" t="n">
        <v>1032942</v>
      </c>
    </row>
    <row r="6992" customFormat="false" ht="16" hidden="false" customHeight="false" outlineLevel="0" collapsed="false">
      <c r="A6992" s="0" t="s">
        <v>19881</v>
      </c>
    </row>
    <row r="6993" customFormat="false" ht="16" hidden="false" customHeight="false" outlineLevel="0" collapsed="false">
      <c r="A6993" s="0" t="s">
        <v>19882</v>
      </c>
    </row>
    <row r="6994" customFormat="false" ht="16" hidden="false" customHeight="false" outlineLevel="0" collapsed="false">
      <c r="A6994" s="0" t="s">
        <v>19883</v>
      </c>
      <c r="B6994" s="10" t="n">
        <v>1000000000</v>
      </c>
    </row>
    <row r="6995" customFormat="false" ht="16" hidden="false" customHeight="false" outlineLevel="0" collapsed="false">
      <c r="A6995" s="0" t="s">
        <v>19884</v>
      </c>
      <c r="C6995" s="0" t="s">
        <v>16886</v>
      </c>
    </row>
    <row r="6996" customFormat="false" ht="16" hidden="false" customHeight="false" outlineLevel="0" collapsed="false">
      <c r="A6996" s="0" t="s">
        <v>19885</v>
      </c>
    </row>
    <row r="6997" customFormat="false" ht="16" hidden="false" customHeight="false" outlineLevel="0" collapsed="false">
      <c r="A6997" s="0" t="s">
        <v>19886</v>
      </c>
    </row>
    <row r="6998" customFormat="false" ht="16" hidden="false" customHeight="false" outlineLevel="0" collapsed="false">
      <c r="A6998" s="0" t="s">
        <v>19887</v>
      </c>
    </row>
    <row r="6999" customFormat="false" ht="16" hidden="false" customHeight="false" outlineLevel="0" collapsed="false">
      <c r="A6999" s="0" t="s">
        <v>9051</v>
      </c>
      <c r="B6999" s="10" t="n">
        <v>7000000</v>
      </c>
      <c r="C6999" s="10" t="n">
        <v>24801212</v>
      </c>
    </row>
    <row r="7000" customFormat="false" ht="16" hidden="false" customHeight="false" outlineLevel="0" collapsed="false">
      <c r="A7000" s="0" t="s">
        <v>14805</v>
      </c>
      <c r="B7000" s="10" t="n">
        <v>40000000</v>
      </c>
      <c r="C7000" s="10" t="n">
        <v>25481529</v>
      </c>
    </row>
    <row r="7001" customFormat="false" ht="16" hidden="false" customHeight="false" outlineLevel="0" collapsed="false">
      <c r="A7001" s="0" t="s">
        <v>19888</v>
      </c>
      <c r="B7001" s="10" t="n">
        <v>8677</v>
      </c>
    </row>
    <row r="7002" customFormat="false" ht="16" hidden="false" customHeight="false" outlineLevel="0" collapsed="false">
      <c r="A7002" s="0" t="s">
        <v>19889</v>
      </c>
      <c r="D7002" s="10" t="n">
        <v>2222647</v>
      </c>
    </row>
    <row r="7003" customFormat="false" ht="16" hidden="false" customHeight="false" outlineLevel="0" collapsed="false">
      <c r="A7003" s="0" t="s">
        <v>19890</v>
      </c>
    </row>
    <row r="7004" customFormat="false" ht="16" hidden="false" customHeight="false" outlineLevel="0" collapsed="false">
      <c r="A7004" s="0" t="s">
        <v>19891</v>
      </c>
      <c r="C7004" s="0" t="s">
        <v>19892</v>
      </c>
    </row>
    <row r="7005" customFormat="false" ht="16" hidden="false" customHeight="false" outlineLevel="0" collapsed="false">
      <c r="A7005" s="0" t="s">
        <v>14982</v>
      </c>
      <c r="B7005" s="10" t="n">
        <v>700000</v>
      </c>
      <c r="C7005" s="10" t="n">
        <v>42237</v>
      </c>
      <c r="D7005" s="10" t="n">
        <v>615278</v>
      </c>
    </row>
    <row r="7006" customFormat="false" ht="16" hidden="false" customHeight="false" outlineLevel="0" collapsed="false">
      <c r="A7006" s="0" t="s">
        <v>19893</v>
      </c>
    </row>
    <row r="7007" customFormat="false" ht="16" hidden="false" customHeight="false" outlineLevel="0" collapsed="false">
      <c r="A7007" s="0" t="s">
        <v>19894</v>
      </c>
    </row>
    <row r="7008" customFormat="false" ht="16" hidden="false" customHeight="false" outlineLevel="0" collapsed="false">
      <c r="A7008" s="0" t="s">
        <v>19895</v>
      </c>
      <c r="B7008" s="10" t="n">
        <v>300000</v>
      </c>
    </row>
    <row r="7009" customFormat="false" ht="16" hidden="false" customHeight="false" outlineLevel="0" collapsed="false">
      <c r="A7009" s="0" t="s">
        <v>19896</v>
      </c>
    </row>
    <row r="7010" customFormat="false" ht="16" hidden="false" customHeight="false" outlineLevel="0" collapsed="false">
      <c r="A7010" s="0" t="s">
        <v>19897</v>
      </c>
    </row>
    <row r="7011" customFormat="false" ht="16" hidden="false" customHeight="false" outlineLevel="0" collapsed="false">
      <c r="A7011" s="0" t="s">
        <v>19898</v>
      </c>
      <c r="C7011" s="0" t="s">
        <v>19899</v>
      </c>
    </row>
    <row r="7012" customFormat="false" ht="16" hidden="false" customHeight="false" outlineLevel="0" collapsed="false">
      <c r="A7012" s="0" t="s">
        <v>19900</v>
      </c>
    </row>
    <row r="7013" customFormat="false" ht="16" hidden="false" customHeight="false" outlineLevel="0" collapsed="false">
      <c r="A7013" s="0" t="s">
        <v>14652</v>
      </c>
      <c r="B7013" s="10" t="n">
        <v>38000000</v>
      </c>
      <c r="C7013" s="10" t="n">
        <v>60269575</v>
      </c>
      <c r="D7013" s="10" t="n">
        <v>53971</v>
      </c>
    </row>
    <row r="7014" customFormat="false" ht="16" hidden="false" customHeight="false" outlineLevel="0" collapsed="false">
      <c r="A7014" s="0" t="s">
        <v>8633</v>
      </c>
      <c r="B7014" s="10" t="n">
        <v>3200000</v>
      </c>
      <c r="C7014" s="10" t="n">
        <v>4265673</v>
      </c>
    </row>
    <row r="7015" customFormat="false" ht="16" hidden="false" customHeight="false" outlineLevel="0" collapsed="false">
      <c r="A7015" s="0" t="s">
        <v>19901</v>
      </c>
    </row>
    <row r="7016" customFormat="false" ht="16" hidden="false" customHeight="false" outlineLevel="0" collapsed="false">
      <c r="A7016" s="0" t="s">
        <v>19902</v>
      </c>
      <c r="D7016" s="10" t="n">
        <v>12574715</v>
      </c>
    </row>
    <row r="7017" customFormat="false" ht="16" hidden="false" customHeight="false" outlineLevel="0" collapsed="false">
      <c r="A7017" s="0" t="s">
        <v>19903</v>
      </c>
      <c r="B7017" s="10" t="n">
        <v>96900</v>
      </c>
    </row>
    <row r="7018" customFormat="false" ht="16" hidden="false" customHeight="false" outlineLevel="0" collapsed="false">
      <c r="A7018" s="0" t="s">
        <v>19904</v>
      </c>
    </row>
    <row r="7019" customFormat="false" ht="16" hidden="false" customHeight="false" outlineLevel="0" collapsed="false">
      <c r="A7019" s="0" t="s">
        <v>19905</v>
      </c>
      <c r="B7019" s="10" t="n">
        <v>30000000</v>
      </c>
      <c r="D7019" s="10" t="n">
        <v>96889</v>
      </c>
    </row>
    <row r="7020" customFormat="false" ht="16" hidden="false" customHeight="false" outlineLevel="0" collapsed="false">
      <c r="A7020" s="0" t="s">
        <v>19906</v>
      </c>
      <c r="B7020" s="10" t="n">
        <v>185367</v>
      </c>
    </row>
    <row r="7021" customFormat="false" ht="16" hidden="false" customHeight="false" outlineLevel="0" collapsed="false">
      <c r="A7021" s="0" t="s">
        <v>19907</v>
      </c>
    </row>
    <row r="7022" customFormat="false" ht="16" hidden="false" customHeight="false" outlineLevel="0" collapsed="false">
      <c r="A7022" s="0" t="s">
        <v>19908</v>
      </c>
    </row>
    <row r="7023" customFormat="false" ht="16" hidden="false" customHeight="false" outlineLevel="0" collapsed="false">
      <c r="A7023" s="0" t="s">
        <v>19909</v>
      </c>
      <c r="B7023" s="10" t="n">
        <v>143656</v>
      </c>
    </row>
    <row r="7024" customFormat="false" ht="16" hidden="false" customHeight="false" outlineLevel="0" collapsed="false">
      <c r="A7024" s="0" t="s">
        <v>19910</v>
      </c>
      <c r="B7024" s="10" t="n">
        <v>1000000</v>
      </c>
    </row>
    <row r="7025" customFormat="false" ht="16" hidden="false" customHeight="false" outlineLevel="0" collapsed="false">
      <c r="A7025" s="0" t="s">
        <v>19911</v>
      </c>
    </row>
    <row r="7026" customFormat="false" ht="16" hidden="false" customHeight="false" outlineLevel="0" collapsed="false">
      <c r="A7026" s="0" t="s">
        <v>19912</v>
      </c>
      <c r="B7026" s="10" t="n">
        <v>15000</v>
      </c>
    </row>
    <row r="7027" customFormat="false" ht="16" hidden="false" customHeight="false" outlineLevel="0" collapsed="false">
      <c r="A7027" s="0" t="s">
        <v>19913</v>
      </c>
      <c r="B7027" s="10" t="n">
        <v>97629</v>
      </c>
    </row>
    <row r="7028" customFormat="false" ht="16" hidden="false" customHeight="false" outlineLevel="0" collapsed="false">
      <c r="A7028" s="0" t="s">
        <v>19914</v>
      </c>
    </row>
    <row r="7029" customFormat="false" ht="16" hidden="false" customHeight="false" outlineLevel="0" collapsed="false">
      <c r="A7029" s="0" t="s">
        <v>19915</v>
      </c>
    </row>
    <row r="7030" customFormat="false" ht="16" hidden="false" customHeight="false" outlineLevel="0" collapsed="false">
      <c r="A7030" s="0" t="s">
        <v>3731</v>
      </c>
      <c r="B7030" s="10" t="n">
        <v>20000000</v>
      </c>
      <c r="C7030" s="10" t="n">
        <v>107953</v>
      </c>
    </row>
    <row r="7031" customFormat="false" ht="16" hidden="false" customHeight="false" outlineLevel="0" collapsed="false">
      <c r="A7031" s="0" t="s">
        <v>19916</v>
      </c>
    </row>
    <row r="7032" customFormat="false" ht="16" hidden="false" customHeight="false" outlineLevel="0" collapsed="false">
      <c r="A7032" s="0" t="s">
        <v>14523</v>
      </c>
      <c r="B7032" s="10" t="n">
        <v>8000000</v>
      </c>
      <c r="C7032" s="10" t="n">
        <v>3912052</v>
      </c>
    </row>
    <row r="7033" customFormat="false" ht="16" hidden="false" customHeight="false" outlineLevel="0" collapsed="false">
      <c r="A7033" s="0" t="s">
        <v>19917</v>
      </c>
    </row>
    <row r="7034" customFormat="false" ht="16" hidden="false" customHeight="false" outlineLevel="0" collapsed="false">
      <c r="A7034" s="0" t="s">
        <v>19918</v>
      </c>
    </row>
    <row r="7035" customFormat="false" ht="16" hidden="false" customHeight="false" outlineLevel="0" collapsed="false">
      <c r="A7035" s="0" t="s">
        <v>19919</v>
      </c>
    </row>
    <row r="7036" customFormat="false" ht="16" hidden="false" customHeight="false" outlineLevel="0" collapsed="false">
      <c r="A7036" s="0" t="s">
        <v>1253</v>
      </c>
      <c r="B7036" s="10" t="n">
        <v>15000</v>
      </c>
      <c r="C7036" s="10" t="n">
        <v>33145</v>
      </c>
    </row>
    <row r="7037" customFormat="false" ht="16" hidden="false" customHeight="false" outlineLevel="0" collapsed="false">
      <c r="A7037" s="0" t="s">
        <v>19920</v>
      </c>
      <c r="D7037" s="10" t="n">
        <v>2384044</v>
      </c>
      <c r="E7037" s="0" t="s">
        <v>19921</v>
      </c>
    </row>
    <row r="7038" customFormat="false" ht="16" hidden="false" customHeight="false" outlineLevel="0" collapsed="false">
      <c r="A7038" s="0" t="s">
        <v>19922</v>
      </c>
    </row>
    <row r="7039" customFormat="false" ht="16" hidden="false" customHeight="false" outlineLevel="0" collapsed="false">
      <c r="A7039" s="0" t="s">
        <v>19923</v>
      </c>
    </row>
    <row r="7040" customFormat="false" ht="16" hidden="false" customHeight="false" outlineLevel="0" collapsed="false">
      <c r="A7040" s="0" t="s">
        <v>19924</v>
      </c>
      <c r="B7040" s="10" t="n">
        <v>30348</v>
      </c>
    </row>
    <row r="7041" customFormat="false" ht="16" hidden="false" customHeight="false" outlineLevel="0" collapsed="false">
      <c r="A7041" s="0" t="s">
        <v>19925</v>
      </c>
    </row>
    <row r="7042" customFormat="false" ht="16" hidden="false" customHeight="false" outlineLevel="0" collapsed="false">
      <c r="A7042" s="0" t="s">
        <v>1179</v>
      </c>
      <c r="B7042" s="10" t="n">
        <v>1250000000</v>
      </c>
      <c r="C7042" s="10" t="n">
        <v>4830637</v>
      </c>
    </row>
    <row r="7043" customFormat="false" ht="16" hidden="false" customHeight="false" outlineLevel="0" collapsed="false">
      <c r="A7043" s="0" t="s">
        <v>19926</v>
      </c>
    </row>
    <row r="7044" customFormat="false" ht="16" hidden="false" customHeight="false" outlineLevel="0" collapsed="false">
      <c r="A7044" s="0" t="s">
        <v>19927</v>
      </c>
      <c r="D7044" s="10" t="n">
        <v>2084637</v>
      </c>
    </row>
    <row r="7045" customFormat="false" ht="16" hidden="false" customHeight="false" outlineLevel="0" collapsed="false">
      <c r="A7045" s="0" t="s">
        <v>19928</v>
      </c>
    </row>
    <row r="7046" customFormat="false" ht="16" hidden="false" customHeight="false" outlineLevel="0" collapsed="false">
      <c r="A7046" s="0" t="s">
        <v>19929</v>
      </c>
      <c r="B7046" s="0" t="s">
        <v>19930</v>
      </c>
    </row>
    <row r="7047" customFormat="false" ht="16" hidden="false" customHeight="false" outlineLevel="0" collapsed="false">
      <c r="A7047" s="0" t="s">
        <v>19931</v>
      </c>
    </row>
    <row r="7048" customFormat="false" ht="16" hidden="false" customHeight="false" outlineLevel="0" collapsed="false">
      <c r="A7048" s="0" t="s">
        <v>14639</v>
      </c>
      <c r="B7048" s="10" t="n">
        <v>13000000</v>
      </c>
      <c r="C7048" s="10" t="n">
        <v>3439171</v>
      </c>
    </row>
    <row r="7049" customFormat="false" ht="16" hidden="false" customHeight="false" outlineLevel="0" collapsed="false">
      <c r="A7049" s="0" t="s">
        <v>19932</v>
      </c>
    </row>
    <row r="7050" customFormat="false" ht="16" hidden="false" customHeight="false" outlineLevel="0" collapsed="false">
      <c r="A7050" s="0" t="s">
        <v>19933</v>
      </c>
      <c r="B7050" s="10" t="n">
        <v>150000000</v>
      </c>
      <c r="D7050" s="10" t="n">
        <v>274385</v>
      </c>
    </row>
    <row r="7051" customFormat="false" ht="16" hidden="false" customHeight="false" outlineLevel="0" collapsed="false">
      <c r="A7051" s="0" t="s">
        <v>19934</v>
      </c>
      <c r="C7051" s="0" t="s">
        <v>15514</v>
      </c>
    </row>
    <row r="7052" customFormat="false" ht="16" hidden="false" customHeight="false" outlineLevel="0" collapsed="false">
      <c r="A7052" s="0" t="s">
        <v>14633</v>
      </c>
      <c r="B7052" s="10" t="n">
        <v>22500000</v>
      </c>
      <c r="C7052" s="10" t="n">
        <v>10639114</v>
      </c>
    </row>
    <row r="7053" customFormat="false" ht="16" hidden="false" customHeight="false" outlineLevel="0" collapsed="false">
      <c r="A7053" s="0" t="s">
        <v>19935</v>
      </c>
      <c r="D7053" s="10" t="n">
        <v>36039</v>
      </c>
    </row>
    <row r="7054" customFormat="false" ht="16" hidden="false" customHeight="false" outlineLevel="0" collapsed="false">
      <c r="A7054" s="0" t="s">
        <v>19936</v>
      </c>
      <c r="B7054" s="10" t="n">
        <v>500000</v>
      </c>
    </row>
    <row r="7055" customFormat="false" ht="16" hidden="false" customHeight="false" outlineLevel="0" collapsed="false">
      <c r="A7055" s="0" t="s">
        <v>19937</v>
      </c>
    </row>
    <row r="7056" customFormat="false" ht="16" hidden="false" customHeight="false" outlineLevel="0" collapsed="false">
      <c r="A7056" s="0" t="s">
        <v>19938</v>
      </c>
    </row>
    <row r="7057" customFormat="false" ht="16" hidden="false" customHeight="false" outlineLevel="0" collapsed="false">
      <c r="A7057" s="0" t="s">
        <v>19939</v>
      </c>
    </row>
    <row r="7058" customFormat="false" ht="16" hidden="false" customHeight="false" outlineLevel="0" collapsed="false">
      <c r="A7058" s="0" t="s">
        <v>19940</v>
      </c>
      <c r="D7058" s="10" t="n">
        <v>1716</v>
      </c>
    </row>
    <row r="7059" customFormat="false" ht="16" hidden="false" customHeight="false" outlineLevel="0" collapsed="false">
      <c r="A7059" s="0" t="s">
        <v>19941</v>
      </c>
    </row>
    <row r="7060" customFormat="false" ht="16" hidden="false" customHeight="false" outlineLevel="0" collapsed="false">
      <c r="A7060" s="0" t="s">
        <v>19942</v>
      </c>
    </row>
    <row r="7061" customFormat="false" ht="16" hidden="false" customHeight="false" outlineLevel="0" collapsed="false">
      <c r="A7061" s="0" t="s">
        <v>19943</v>
      </c>
      <c r="C7061" s="0" t="s">
        <v>19944</v>
      </c>
    </row>
    <row r="7062" customFormat="false" ht="16" hidden="false" customHeight="false" outlineLevel="0" collapsed="false">
      <c r="A7062" s="0" t="s">
        <v>19945</v>
      </c>
      <c r="B7062" s="10" t="n">
        <v>4237741</v>
      </c>
    </row>
    <row r="7063" customFormat="false" ht="16" hidden="false" customHeight="false" outlineLevel="0" collapsed="false">
      <c r="A7063" s="0" t="s">
        <v>19946</v>
      </c>
      <c r="B7063" s="10" t="n">
        <v>1157163</v>
      </c>
    </row>
    <row r="7064" customFormat="false" ht="16" hidden="false" customHeight="false" outlineLevel="0" collapsed="false">
      <c r="A7064" s="0" t="s">
        <v>19947</v>
      </c>
      <c r="B7064" s="10" t="n">
        <v>36877</v>
      </c>
    </row>
    <row r="7065" customFormat="false" ht="16" hidden="false" customHeight="false" outlineLevel="0" collapsed="false">
      <c r="A7065" s="0" t="s">
        <v>19948</v>
      </c>
    </row>
    <row r="7066" customFormat="false" ht="16" hidden="false" customHeight="false" outlineLevel="0" collapsed="false">
      <c r="A7066" s="0" t="s">
        <v>19949</v>
      </c>
    </row>
    <row r="7067" customFormat="false" ht="16" hidden="false" customHeight="false" outlineLevel="0" collapsed="false">
      <c r="A7067" s="0" t="s">
        <v>19950</v>
      </c>
    </row>
    <row r="7068" customFormat="false" ht="16" hidden="false" customHeight="false" outlineLevel="0" collapsed="false">
      <c r="A7068" s="0" t="s">
        <v>19951</v>
      </c>
    </row>
    <row r="7069" customFormat="false" ht="16" hidden="false" customHeight="false" outlineLevel="0" collapsed="false">
      <c r="A7069" s="0" t="s">
        <v>19952</v>
      </c>
      <c r="D7069" s="10" t="n">
        <v>1357042</v>
      </c>
    </row>
    <row r="7070" customFormat="false" ht="16" hidden="false" customHeight="false" outlineLevel="0" collapsed="false">
      <c r="A7070" s="0" t="s">
        <v>14664</v>
      </c>
      <c r="B7070" s="10" t="n">
        <v>45000000</v>
      </c>
      <c r="C7070" s="10" t="n">
        <v>31886361</v>
      </c>
    </row>
    <row r="7071" customFormat="false" ht="16" hidden="false" customHeight="false" outlineLevel="0" collapsed="false">
      <c r="A7071" s="0" t="s">
        <v>9110</v>
      </c>
      <c r="B7071" s="10" t="n">
        <v>10000000</v>
      </c>
      <c r="C7071" s="10" t="n">
        <v>4219536</v>
      </c>
    </row>
    <row r="7072" customFormat="false" ht="16" hidden="false" customHeight="false" outlineLevel="0" collapsed="false">
      <c r="A7072" s="0" t="s">
        <v>19953</v>
      </c>
    </row>
    <row r="7073" customFormat="false" ht="16" hidden="false" customHeight="false" outlineLevel="0" collapsed="false">
      <c r="A7073" s="0" t="s">
        <v>19954</v>
      </c>
      <c r="B7073" s="10" t="n">
        <v>447648</v>
      </c>
    </row>
    <row r="7074" customFormat="false" ht="16" hidden="false" customHeight="false" outlineLevel="0" collapsed="false">
      <c r="A7074" s="0" t="s">
        <v>19955</v>
      </c>
    </row>
    <row r="7075" customFormat="false" ht="16" hidden="false" customHeight="false" outlineLevel="0" collapsed="false">
      <c r="A7075" s="0" t="s">
        <v>19956</v>
      </c>
      <c r="B7075" s="10" t="n">
        <v>5000</v>
      </c>
    </row>
    <row r="7076" customFormat="false" ht="16" hidden="false" customHeight="false" outlineLevel="0" collapsed="false">
      <c r="A7076" s="0" t="s">
        <v>19957</v>
      </c>
    </row>
    <row r="7077" customFormat="false" ht="16" hidden="false" customHeight="false" outlineLevel="0" collapsed="false">
      <c r="A7077" s="0" t="s">
        <v>19958</v>
      </c>
      <c r="D7077" s="10" t="n">
        <v>2412</v>
      </c>
    </row>
    <row r="7078" customFormat="false" ht="16" hidden="false" customHeight="false" outlineLevel="0" collapsed="false">
      <c r="A7078" s="0" t="s">
        <v>19959</v>
      </c>
    </row>
    <row r="7079" customFormat="false" ht="16" hidden="false" customHeight="false" outlineLevel="0" collapsed="false">
      <c r="A7079" s="0" t="s">
        <v>19960</v>
      </c>
      <c r="B7079" s="10" t="n">
        <v>10500000</v>
      </c>
    </row>
    <row r="7080" customFormat="false" ht="16" hidden="false" customHeight="false" outlineLevel="0" collapsed="false">
      <c r="A7080" s="0" t="s">
        <v>19961</v>
      </c>
    </row>
    <row r="7081" customFormat="false" ht="16" hidden="false" customHeight="false" outlineLevel="0" collapsed="false">
      <c r="A7081" s="0" t="s">
        <v>19962</v>
      </c>
      <c r="B7081" s="10" t="n">
        <v>18000000</v>
      </c>
    </row>
    <row r="7082" customFormat="false" ht="16" hidden="false" customHeight="false" outlineLevel="0" collapsed="false">
      <c r="A7082" s="0" t="s">
        <v>19963</v>
      </c>
      <c r="B7082" s="10" t="n">
        <v>4605</v>
      </c>
    </row>
    <row r="7083" customFormat="false" ht="16" hidden="false" customHeight="false" outlineLevel="0" collapsed="false">
      <c r="A7083" s="0" t="s">
        <v>1187</v>
      </c>
      <c r="B7083" s="10" t="n">
        <v>68005000</v>
      </c>
      <c r="C7083" s="10" t="n">
        <v>709982</v>
      </c>
    </row>
    <row r="7084" customFormat="false" ht="16" hidden="false" customHeight="false" outlineLevel="0" collapsed="false">
      <c r="A7084" s="0" t="s">
        <v>19964</v>
      </c>
      <c r="B7084" s="10" t="n">
        <v>2647377</v>
      </c>
      <c r="D7084" s="10" t="n">
        <v>63709</v>
      </c>
    </row>
    <row r="7085" customFormat="false" ht="16" hidden="false" customHeight="false" outlineLevel="0" collapsed="false">
      <c r="A7085" s="0" t="s">
        <v>19965</v>
      </c>
    </row>
    <row r="7086" customFormat="false" ht="16" hidden="false" customHeight="false" outlineLevel="0" collapsed="false">
      <c r="A7086" s="0" t="s">
        <v>19966</v>
      </c>
    </row>
    <row r="7087" customFormat="false" ht="16" hidden="false" customHeight="false" outlineLevel="0" collapsed="false">
      <c r="A7087" s="0" t="s">
        <v>19967</v>
      </c>
      <c r="B7087" s="10" t="n">
        <v>380000000</v>
      </c>
    </row>
    <row r="7088" customFormat="false" ht="16" hidden="false" customHeight="false" outlineLevel="0" collapsed="false">
      <c r="A7088" s="0" t="s">
        <v>19968</v>
      </c>
      <c r="B7088" s="10" t="n">
        <v>17950</v>
      </c>
    </row>
    <row r="7089" customFormat="false" ht="16" hidden="false" customHeight="false" outlineLevel="0" collapsed="false">
      <c r="A7089" s="0" t="s">
        <v>19969</v>
      </c>
    </row>
    <row r="7090" customFormat="false" ht="16" hidden="false" customHeight="false" outlineLevel="0" collapsed="false">
      <c r="A7090" s="0" t="s">
        <v>19970</v>
      </c>
      <c r="D7090" s="10" t="n">
        <v>230311</v>
      </c>
    </row>
    <row r="7091" customFormat="false" ht="16" hidden="false" customHeight="false" outlineLevel="0" collapsed="false">
      <c r="A7091" s="0" t="s">
        <v>19971</v>
      </c>
      <c r="B7091" s="10" t="n">
        <v>19554</v>
      </c>
    </row>
    <row r="7092" customFormat="false" ht="16" hidden="false" customHeight="false" outlineLevel="0" collapsed="false">
      <c r="A7092" s="0" t="s">
        <v>19972</v>
      </c>
    </row>
    <row r="7093" customFormat="false" ht="16" hidden="false" customHeight="false" outlineLevel="0" collapsed="false">
      <c r="A7093" s="0" t="s">
        <v>19973</v>
      </c>
    </row>
    <row r="7094" customFormat="false" ht="16" hidden="false" customHeight="false" outlineLevel="0" collapsed="false">
      <c r="A7094" s="0" t="s">
        <v>19974</v>
      </c>
    </row>
    <row r="7095" customFormat="false" ht="16" hidden="false" customHeight="false" outlineLevel="0" collapsed="false">
      <c r="A7095" s="0" t="s">
        <v>19975</v>
      </c>
      <c r="B7095" s="10" t="n">
        <v>500000</v>
      </c>
      <c r="D7095" s="10" t="n">
        <v>48298</v>
      </c>
    </row>
    <row r="7096" customFormat="false" ht="16" hidden="false" customHeight="false" outlineLevel="0" collapsed="false">
      <c r="A7096" s="0" t="s">
        <v>19976</v>
      </c>
    </row>
    <row r="7097" customFormat="false" ht="16" hidden="false" customHeight="false" outlineLevel="0" collapsed="false">
      <c r="A7097" s="0" t="s">
        <v>19977</v>
      </c>
    </row>
    <row r="7098" customFormat="false" ht="16" hidden="false" customHeight="false" outlineLevel="0" collapsed="false">
      <c r="A7098" s="0" t="s">
        <v>19978</v>
      </c>
    </row>
    <row r="7099" customFormat="false" ht="16" hidden="false" customHeight="false" outlineLevel="0" collapsed="false">
      <c r="A7099" s="0" t="s">
        <v>19979</v>
      </c>
      <c r="D7099" s="10" t="n">
        <v>5188972</v>
      </c>
    </row>
    <row r="7100" customFormat="false" ht="16" hidden="false" customHeight="false" outlineLevel="0" collapsed="false">
      <c r="A7100" s="0" t="s">
        <v>19980</v>
      </c>
      <c r="B7100" s="10" t="n">
        <v>239256</v>
      </c>
    </row>
    <row r="7101" customFormat="false" ht="16" hidden="false" customHeight="false" outlineLevel="0" collapsed="false">
      <c r="A7101" s="0" t="s">
        <v>19981</v>
      </c>
    </row>
    <row r="7102" customFormat="false" ht="16" hidden="false" customHeight="false" outlineLevel="0" collapsed="false">
      <c r="A7102" s="0" t="s">
        <v>3863</v>
      </c>
      <c r="B7102" s="10" t="n">
        <v>70000000</v>
      </c>
      <c r="C7102" s="10" t="n">
        <v>72655779</v>
      </c>
    </row>
    <row r="7103" customFormat="false" ht="16" hidden="false" customHeight="false" outlineLevel="0" collapsed="false">
      <c r="A7103" s="0" t="s">
        <v>19982</v>
      </c>
    </row>
    <row r="7104" customFormat="false" ht="16" hidden="false" customHeight="false" outlineLevel="0" collapsed="false">
      <c r="A7104" s="0" t="s">
        <v>19983</v>
      </c>
      <c r="B7104" s="10" t="n">
        <v>1500000</v>
      </c>
    </row>
    <row r="7105" customFormat="false" ht="16" hidden="false" customHeight="false" outlineLevel="0" collapsed="false">
      <c r="A7105" s="0" t="s">
        <v>19984</v>
      </c>
      <c r="B7105" s="10" t="n">
        <v>6625</v>
      </c>
    </row>
    <row r="7106" customFormat="false" ht="16" hidden="false" customHeight="false" outlineLevel="0" collapsed="false">
      <c r="A7106" s="0" t="s">
        <v>19985</v>
      </c>
    </row>
    <row r="7107" customFormat="false" ht="16" hidden="false" customHeight="false" outlineLevel="0" collapsed="false">
      <c r="A7107" s="0" t="s">
        <v>19986</v>
      </c>
      <c r="B7107" s="10" t="n">
        <v>13830237</v>
      </c>
    </row>
    <row r="7108" customFormat="false" ht="16" hidden="false" customHeight="false" outlineLevel="0" collapsed="false">
      <c r="A7108" s="0" t="s">
        <v>19987</v>
      </c>
      <c r="B7108" s="10" t="n">
        <v>10247</v>
      </c>
    </row>
    <row r="7109" customFormat="false" ht="16" hidden="false" customHeight="false" outlineLevel="0" collapsed="false">
      <c r="A7109" s="0" t="s">
        <v>19988</v>
      </c>
      <c r="B7109" s="10" t="n">
        <v>11872</v>
      </c>
    </row>
    <row r="7110" customFormat="false" ht="16" hidden="false" customHeight="false" outlineLevel="0" collapsed="false">
      <c r="A7110" s="0" t="s">
        <v>9056</v>
      </c>
      <c r="B7110" s="10" t="n">
        <v>250000000</v>
      </c>
      <c r="C7110" s="10" t="n">
        <v>225764765</v>
      </c>
      <c r="D7110" s="10" t="n">
        <v>11410</v>
      </c>
    </row>
    <row r="7111" customFormat="false" ht="16" hidden="false" customHeight="false" outlineLevel="0" collapsed="false">
      <c r="A7111" s="0" t="s">
        <v>19989</v>
      </c>
      <c r="B7111" s="10" t="n">
        <v>576589</v>
      </c>
      <c r="D7111" s="10" t="n">
        <v>1510893</v>
      </c>
    </row>
    <row r="7112" customFormat="false" ht="16" hidden="false" customHeight="false" outlineLevel="0" collapsed="false">
      <c r="A7112" s="0" t="s">
        <v>19990</v>
      </c>
      <c r="B7112" s="10" t="n">
        <v>8239</v>
      </c>
    </row>
    <row r="7113" customFormat="false" ht="16" hidden="false" customHeight="false" outlineLevel="0" collapsed="false">
      <c r="A7113" s="0" t="s">
        <v>19991</v>
      </c>
      <c r="B7113" s="10" t="n">
        <v>6332</v>
      </c>
    </row>
    <row r="7114" customFormat="false" ht="16" hidden="false" customHeight="false" outlineLevel="0" collapsed="false">
      <c r="A7114" s="0" t="s">
        <v>19992</v>
      </c>
    </row>
    <row r="7115" customFormat="false" ht="16" hidden="false" customHeight="false" outlineLevel="0" collapsed="false">
      <c r="A7115" s="0" t="s">
        <v>19993</v>
      </c>
    </row>
    <row r="7116" customFormat="false" ht="16" hidden="false" customHeight="false" outlineLevel="0" collapsed="false">
      <c r="A7116" s="0" t="s">
        <v>19994</v>
      </c>
      <c r="C7116" s="0" t="s">
        <v>19424</v>
      </c>
    </row>
    <row r="7117" customFormat="false" ht="16" hidden="false" customHeight="false" outlineLevel="0" collapsed="false">
      <c r="A7117" s="0" t="s">
        <v>19995</v>
      </c>
      <c r="D7117" s="10" t="n">
        <v>345</v>
      </c>
    </row>
    <row r="7118" customFormat="false" ht="16" hidden="false" customHeight="false" outlineLevel="0" collapsed="false">
      <c r="A7118" s="0" t="s">
        <v>19996</v>
      </c>
    </row>
    <row r="7119" customFormat="false" ht="16" hidden="false" customHeight="false" outlineLevel="0" collapsed="false">
      <c r="A7119" s="0" t="s">
        <v>8846</v>
      </c>
      <c r="B7119" s="10" t="n">
        <v>10000000</v>
      </c>
      <c r="C7119" s="10" t="n">
        <v>4072226</v>
      </c>
    </row>
    <row r="7120" customFormat="false" ht="16" hidden="false" customHeight="false" outlineLevel="0" collapsed="false">
      <c r="A7120" s="0" t="s">
        <v>19997</v>
      </c>
      <c r="B7120" s="10" t="n">
        <v>10000000000</v>
      </c>
      <c r="D7120" s="10" t="n">
        <v>263210</v>
      </c>
    </row>
    <row r="7121" customFormat="false" ht="16" hidden="false" customHeight="false" outlineLevel="0" collapsed="false">
      <c r="A7121" s="0" t="s">
        <v>19998</v>
      </c>
    </row>
    <row r="7122" customFormat="false" ht="16" hidden="false" customHeight="false" outlineLevel="0" collapsed="false">
      <c r="A7122" s="0" t="s">
        <v>19999</v>
      </c>
    </row>
    <row r="7123" customFormat="false" ht="16" hidden="false" customHeight="false" outlineLevel="0" collapsed="false">
      <c r="A7123" s="0" t="s">
        <v>20000</v>
      </c>
      <c r="D7123" s="10" t="n">
        <v>8705</v>
      </c>
    </row>
    <row r="7124" customFormat="false" ht="16" hidden="false" customHeight="false" outlineLevel="0" collapsed="false">
      <c r="A7124" s="0" t="s">
        <v>8877</v>
      </c>
      <c r="B7124" s="10" t="n">
        <v>17000000</v>
      </c>
      <c r="C7124" s="10" t="n">
        <v>41715860</v>
      </c>
    </row>
    <row r="7125" customFormat="false" ht="16" hidden="false" customHeight="false" outlineLevel="0" collapsed="false">
      <c r="A7125" s="0" t="s">
        <v>20001</v>
      </c>
    </row>
    <row r="7126" customFormat="false" ht="16" hidden="false" customHeight="false" outlineLevel="0" collapsed="false">
      <c r="A7126" s="0" t="s">
        <v>20002</v>
      </c>
      <c r="B7126" s="10" t="n">
        <v>10500000</v>
      </c>
      <c r="D7126" s="10" t="n">
        <v>46834</v>
      </c>
    </row>
    <row r="7127" customFormat="false" ht="16" hidden="false" customHeight="false" outlineLevel="0" collapsed="false">
      <c r="A7127" s="0" t="s">
        <v>14485</v>
      </c>
      <c r="B7127" s="10" t="n">
        <v>20000000</v>
      </c>
      <c r="C7127" s="10" t="n">
        <v>113257297</v>
      </c>
    </row>
    <row r="7128" customFormat="false" ht="16" hidden="false" customHeight="false" outlineLevel="0" collapsed="false">
      <c r="A7128" s="0" t="s">
        <v>20003</v>
      </c>
    </row>
    <row r="7129" customFormat="false" ht="16" hidden="false" customHeight="false" outlineLevel="0" collapsed="false">
      <c r="A7129" s="0" t="s">
        <v>20004</v>
      </c>
      <c r="C7129" s="0" t="s">
        <v>15653</v>
      </c>
    </row>
    <row r="7130" customFormat="false" ht="16" hidden="false" customHeight="false" outlineLevel="0" collapsed="false">
      <c r="A7130" s="0" t="s">
        <v>20005</v>
      </c>
      <c r="B7130" s="10" t="n">
        <v>118253</v>
      </c>
    </row>
    <row r="7131" customFormat="false" ht="16" hidden="false" customHeight="false" outlineLevel="0" collapsed="false">
      <c r="A7131" s="0" t="s">
        <v>20006</v>
      </c>
    </row>
    <row r="7132" customFormat="false" ht="16" hidden="false" customHeight="false" outlineLevel="0" collapsed="false">
      <c r="A7132" s="0" t="s">
        <v>20007</v>
      </c>
      <c r="B7132" s="10" t="n">
        <v>75000</v>
      </c>
    </row>
    <row r="7133" customFormat="false" ht="16" hidden="false" customHeight="false" outlineLevel="0" collapsed="false">
      <c r="A7133" s="0" t="s">
        <v>20008</v>
      </c>
    </row>
    <row r="7134" customFormat="false" ht="16" hidden="false" customHeight="false" outlineLevel="0" collapsed="false">
      <c r="A7134" s="0" t="s">
        <v>20009</v>
      </c>
      <c r="B7134" s="10" t="n">
        <v>14105</v>
      </c>
      <c r="D7134" s="10" t="n">
        <v>3205706</v>
      </c>
    </row>
    <row r="7135" customFormat="false" ht="16" hidden="false" customHeight="false" outlineLevel="0" collapsed="false">
      <c r="A7135" s="0" t="s">
        <v>20010</v>
      </c>
      <c r="B7135" s="10" t="n">
        <v>2578</v>
      </c>
    </row>
    <row r="7136" customFormat="false" ht="16" hidden="false" customHeight="false" outlineLevel="0" collapsed="false">
      <c r="A7136" s="0" t="s">
        <v>20011</v>
      </c>
      <c r="B7136" s="10" t="n">
        <v>2000000</v>
      </c>
    </row>
    <row r="7137" customFormat="false" ht="16" hidden="false" customHeight="false" outlineLevel="0" collapsed="false">
      <c r="A7137" s="0" t="s">
        <v>20012</v>
      </c>
      <c r="D7137" s="10" t="n">
        <v>58104</v>
      </c>
    </row>
    <row r="7138" customFormat="false" ht="16" hidden="false" customHeight="false" outlineLevel="0" collapsed="false">
      <c r="A7138" s="0" t="s">
        <v>20013</v>
      </c>
    </row>
    <row r="7139" customFormat="false" ht="16" hidden="false" customHeight="false" outlineLevel="0" collapsed="false">
      <c r="A7139" s="0" t="s">
        <v>20014</v>
      </c>
      <c r="B7139" s="10" t="n">
        <v>2000000</v>
      </c>
      <c r="D7139" s="10" t="n">
        <v>3524826</v>
      </c>
    </row>
    <row r="7140" customFormat="false" ht="16" hidden="false" customHeight="false" outlineLevel="0" collapsed="false">
      <c r="A7140" s="0" t="s">
        <v>20015</v>
      </c>
      <c r="B7140" s="10" t="n">
        <v>500000</v>
      </c>
      <c r="D7140" s="10" t="n">
        <v>142242</v>
      </c>
    </row>
    <row r="7141" customFormat="false" ht="16" hidden="false" customHeight="false" outlineLevel="0" collapsed="false">
      <c r="A7141" s="0" t="s">
        <v>20016</v>
      </c>
    </row>
    <row r="7142" customFormat="false" ht="16" hidden="false" customHeight="false" outlineLevel="0" collapsed="false">
      <c r="A7142" s="0" t="s">
        <v>20017</v>
      </c>
      <c r="B7142" s="10" t="n">
        <v>298484</v>
      </c>
    </row>
    <row r="7143" customFormat="false" ht="16" hidden="false" customHeight="false" outlineLevel="0" collapsed="false">
      <c r="A7143" s="0" t="s">
        <v>14251</v>
      </c>
      <c r="B7143" s="10" t="n">
        <v>5000000</v>
      </c>
      <c r="C7143" s="10" t="n">
        <v>11675178</v>
      </c>
    </row>
    <row r="7144" customFormat="false" ht="16" hidden="false" customHeight="false" outlineLevel="0" collapsed="false">
      <c r="A7144" s="0" t="s">
        <v>20018</v>
      </c>
    </row>
    <row r="7145" customFormat="false" ht="16" hidden="false" customHeight="false" outlineLevel="0" collapsed="false">
      <c r="A7145" s="0" t="s">
        <v>14576</v>
      </c>
      <c r="B7145" s="10" t="n">
        <v>9900000</v>
      </c>
      <c r="C7145" s="10" t="n">
        <v>23564630</v>
      </c>
    </row>
    <row r="7146" customFormat="false" ht="16" hidden="false" customHeight="false" outlineLevel="0" collapsed="false">
      <c r="A7146" s="0" t="s">
        <v>20019</v>
      </c>
      <c r="B7146" s="10" t="n">
        <v>21312</v>
      </c>
    </row>
    <row r="7147" customFormat="false" ht="16" hidden="false" customHeight="false" outlineLevel="0" collapsed="false">
      <c r="A7147" s="0" t="s">
        <v>8870</v>
      </c>
      <c r="B7147" s="10" t="n">
        <v>9000000</v>
      </c>
      <c r="C7147" s="10" t="n">
        <v>7696098</v>
      </c>
    </row>
    <row r="7148" customFormat="false" ht="16" hidden="false" customHeight="false" outlineLevel="0" collapsed="false">
      <c r="A7148" s="0" t="s">
        <v>20020</v>
      </c>
    </row>
    <row r="7149" customFormat="false" ht="16" hidden="false" customHeight="false" outlineLevel="0" collapsed="false">
      <c r="A7149" s="0" t="s">
        <v>20021</v>
      </c>
      <c r="B7149" s="10" t="n">
        <v>500</v>
      </c>
      <c r="D7149" s="10" t="n">
        <v>480926</v>
      </c>
    </row>
    <row r="7150" customFormat="false" ht="16" hidden="false" customHeight="false" outlineLevel="0" collapsed="false">
      <c r="A7150" s="0" t="s">
        <v>20022</v>
      </c>
    </row>
    <row r="7151" customFormat="false" ht="16" hidden="false" customHeight="false" outlineLevel="0" collapsed="false">
      <c r="A7151" s="0" t="s">
        <v>20023</v>
      </c>
    </row>
    <row r="7152" customFormat="false" ht="16" hidden="false" customHeight="false" outlineLevel="0" collapsed="false">
      <c r="A7152" s="0" t="s">
        <v>20024</v>
      </c>
      <c r="D7152" s="10" t="n">
        <v>181467</v>
      </c>
    </row>
    <row r="7153" customFormat="false" ht="16" hidden="false" customHeight="false" outlineLevel="0" collapsed="false">
      <c r="A7153" s="0" t="s">
        <v>20025</v>
      </c>
      <c r="B7153" s="10" t="n">
        <v>20000000</v>
      </c>
    </row>
    <row r="7154" customFormat="false" ht="16" hidden="false" customHeight="false" outlineLevel="0" collapsed="false">
      <c r="A7154" s="0" t="s">
        <v>20026</v>
      </c>
    </row>
    <row r="7155" customFormat="false" ht="16" hidden="false" customHeight="false" outlineLevel="0" collapsed="false">
      <c r="A7155" s="0" t="s">
        <v>20027</v>
      </c>
      <c r="B7155" s="10" t="n">
        <v>165000</v>
      </c>
    </row>
    <row r="7156" customFormat="false" ht="16" hidden="false" customHeight="false" outlineLevel="0" collapsed="false">
      <c r="A7156" s="0" t="s">
        <v>20028</v>
      </c>
      <c r="B7156" s="10" t="n">
        <v>3021345</v>
      </c>
    </row>
    <row r="7157" customFormat="false" ht="16" hidden="false" customHeight="false" outlineLevel="0" collapsed="false">
      <c r="A7157" s="0" t="s">
        <v>20029</v>
      </c>
    </row>
    <row r="7158" customFormat="false" ht="16" hidden="false" customHeight="false" outlineLevel="0" collapsed="false">
      <c r="A7158" s="0" t="s">
        <v>20030</v>
      </c>
    </row>
    <row r="7159" customFormat="false" ht="16" hidden="false" customHeight="false" outlineLevel="0" collapsed="false">
      <c r="A7159" s="0" t="s">
        <v>20031</v>
      </c>
    </row>
    <row r="7160" customFormat="false" ht="16" hidden="false" customHeight="false" outlineLevel="0" collapsed="false">
      <c r="A7160" s="0" t="s">
        <v>20032</v>
      </c>
    </row>
    <row r="7161" customFormat="false" ht="16" hidden="false" customHeight="false" outlineLevel="0" collapsed="false">
      <c r="A7161" s="0" t="s">
        <v>20033</v>
      </c>
    </row>
    <row r="7162" customFormat="false" ht="16" hidden="false" customHeight="false" outlineLevel="0" collapsed="false">
      <c r="A7162" s="0" t="s">
        <v>20034</v>
      </c>
    </row>
    <row r="7163" customFormat="false" ht="16" hidden="false" customHeight="false" outlineLevel="0" collapsed="false">
      <c r="A7163" s="0" t="s">
        <v>20035</v>
      </c>
      <c r="B7163" s="10" t="n">
        <v>11117</v>
      </c>
      <c r="D7163" s="10" t="n">
        <v>23567</v>
      </c>
    </row>
    <row r="7164" customFormat="false" ht="16" hidden="false" customHeight="false" outlineLevel="0" collapsed="false">
      <c r="A7164" s="0" t="s">
        <v>20036</v>
      </c>
    </row>
    <row r="7165" customFormat="false" ht="16" hidden="false" customHeight="false" outlineLevel="0" collapsed="false">
      <c r="A7165" s="0" t="s">
        <v>1274</v>
      </c>
      <c r="B7165" s="10" t="n">
        <v>1000000</v>
      </c>
      <c r="C7165" s="10" t="n">
        <v>621738</v>
      </c>
    </row>
    <row r="7166" customFormat="false" ht="16" hidden="false" customHeight="false" outlineLevel="0" collapsed="false">
      <c r="A7166" s="0" t="s">
        <v>20037</v>
      </c>
      <c r="B7166" s="10" t="n">
        <v>300000</v>
      </c>
    </row>
    <row r="7167" customFormat="false" ht="16" hidden="false" customHeight="false" outlineLevel="0" collapsed="false">
      <c r="A7167" s="0" t="s">
        <v>20038</v>
      </c>
    </row>
    <row r="7168" customFormat="false" ht="16" hidden="false" customHeight="false" outlineLevel="0" collapsed="false">
      <c r="A7168" s="0" t="s">
        <v>20039</v>
      </c>
    </row>
    <row r="7169" customFormat="false" ht="16" hidden="false" customHeight="false" outlineLevel="0" collapsed="false">
      <c r="A7169" s="0" t="s">
        <v>1357</v>
      </c>
      <c r="B7169" s="10" t="n">
        <v>50000000</v>
      </c>
      <c r="C7169" s="10" t="n">
        <v>217051</v>
      </c>
    </row>
    <row r="7170" customFormat="false" ht="16" hidden="false" customHeight="false" outlineLevel="0" collapsed="false">
      <c r="A7170" s="0" t="s">
        <v>20040</v>
      </c>
    </row>
    <row r="7171" customFormat="false" ht="16" hidden="false" customHeight="false" outlineLevel="0" collapsed="false">
      <c r="A7171" s="0" t="s">
        <v>20041</v>
      </c>
    </row>
    <row r="7172" customFormat="false" ht="16" hidden="false" customHeight="false" outlineLevel="0" collapsed="false">
      <c r="A7172" s="0" t="s">
        <v>20042</v>
      </c>
      <c r="B7172" s="10" t="n">
        <v>5000000</v>
      </c>
    </row>
    <row r="7173" customFormat="false" ht="16" hidden="false" customHeight="false" outlineLevel="0" collapsed="false">
      <c r="A7173" s="0" t="s">
        <v>20043</v>
      </c>
    </row>
    <row r="7174" customFormat="false" ht="16" hidden="false" customHeight="false" outlineLevel="0" collapsed="false">
      <c r="A7174" s="0" t="s">
        <v>20044</v>
      </c>
    </row>
    <row r="7175" customFormat="false" ht="16" hidden="false" customHeight="false" outlineLevel="0" collapsed="false">
      <c r="A7175" s="0" t="s">
        <v>20045</v>
      </c>
      <c r="B7175" s="10" t="n">
        <v>75000</v>
      </c>
    </row>
    <row r="7176" customFormat="false" ht="16" hidden="false" customHeight="false" outlineLevel="0" collapsed="false">
      <c r="A7176" s="0" t="s">
        <v>14786</v>
      </c>
      <c r="B7176" s="10" t="n">
        <v>5000000</v>
      </c>
      <c r="C7176" s="10" t="n">
        <v>13778239</v>
      </c>
      <c r="D7176" s="10" t="n">
        <v>84293</v>
      </c>
    </row>
    <row r="7177" customFormat="false" ht="16" hidden="false" customHeight="false" outlineLevel="0" collapsed="false">
      <c r="A7177" s="0" t="s">
        <v>20046</v>
      </c>
      <c r="B7177" s="10" t="n">
        <v>324719</v>
      </c>
    </row>
    <row r="7178" customFormat="false" ht="16" hidden="false" customHeight="false" outlineLevel="0" collapsed="false">
      <c r="A7178" s="0" t="s">
        <v>20047</v>
      </c>
    </row>
    <row r="7179" customFormat="false" ht="16" hidden="false" customHeight="false" outlineLevel="0" collapsed="false">
      <c r="A7179" s="0" t="s">
        <v>20048</v>
      </c>
    </row>
    <row r="7180" customFormat="false" ht="16" hidden="false" customHeight="false" outlineLevel="0" collapsed="false">
      <c r="A7180" s="0" t="s">
        <v>20049</v>
      </c>
      <c r="B7180" s="10" t="n">
        <v>5202582</v>
      </c>
    </row>
    <row r="7181" customFormat="false" ht="16" hidden="false" customHeight="false" outlineLevel="0" collapsed="false">
      <c r="A7181" s="0" t="s">
        <v>20050</v>
      </c>
    </row>
    <row r="7182" customFormat="false" ht="16" hidden="false" customHeight="false" outlineLevel="0" collapsed="false">
      <c r="A7182" s="0" t="s">
        <v>20051</v>
      </c>
      <c r="B7182" s="10" t="n">
        <v>3500000</v>
      </c>
    </row>
    <row r="7183" customFormat="false" ht="16" hidden="false" customHeight="false" outlineLevel="0" collapsed="false">
      <c r="A7183" s="0" t="s">
        <v>20052</v>
      </c>
      <c r="B7183" s="10" t="n">
        <v>70000000</v>
      </c>
    </row>
    <row r="7184" customFormat="false" ht="16" hidden="false" customHeight="false" outlineLevel="0" collapsed="false">
      <c r="A7184" s="0" t="s">
        <v>14262</v>
      </c>
      <c r="B7184" s="10" t="n">
        <v>60720000</v>
      </c>
      <c r="C7184" s="10" t="n">
        <v>3232685</v>
      </c>
    </row>
    <row r="7185" customFormat="false" ht="16" hidden="false" customHeight="false" outlineLevel="0" collapsed="false">
      <c r="A7185" s="0" t="s">
        <v>20053</v>
      </c>
      <c r="B7185" s="10" t="n">
        <v>1415450</v>
      </c>
    </row>
    <row r="7186" customFormat="false" ht="16" hidden="false" customHeight="false" outlineLevel="0" collapsed="false">
      <c r="A7186" s="0" t="s">
        <v>20054</v>
      </c>
      <c r="B7186" s="10" t="n">
        <v>50000000</v>
      </c>
    </row>
    <row r="7187" customFormat="false" ht="16" hidden="false" customHeight="false" outlineLevel="0" collapsed="false">
      <c r="A7187" s="0" t="s">
        <v>20055</v>
      </c>
    </row>
    <row r="7188" customFormat="false" ht="16" hidden="false" customHeight="false" outlineLevel="0" collapsed="false">
      <c r="A7188" s="0" t="s">
        <v>20056</v>
      </c>
      <c r="B7188" s="10" t="n">
        <v>5000</v>
      </c>
    </row>
    <row r="7189" customFormat="false" ht="16" hidden="false" customHeight="false" outlineLevel="0" collapsed="false">
      <c r="A7189" s="0" t="s">
        <v>20057</v>
      </c>
    </row>
    <row r="7190" customFormat="false" ht="16" hidden="false" customHeight="false" outlineLevel="0" collapsed="false">
      <c r="A7190" s="0" t="s">
        <v>20058</v>
      </c>
    </row>
    <row r="7191" customFormat="false" ht="16" hidden="false" customHeight="false" outlineLevel="0" collapsed="false">
      <c r="A7191" s="0" t="s">
        <v>20059</v>
      </c>
      <c r="B7191" s="10" t="n">
        <v>6000</v>
      </c>
      <c r="D7191" s="10" t="n">
        <v>156072</v>
      </c>
    </row>
    <row r="7192" customFormat="false" ht="16" hidden="false" customHeight="false" outlineLevel="0" collapsed="false">
      <c r="A7192" s="0" t="s">
        <v>20060</v>
      </c>
    </row>
    <row r="7193" customFormat="false" ht="16" hidden="false" customHeight="false" outlineLevel="0" collapsed="false">
      <c r="A7193" s="0" t="s">
        <v>20061</v>
      </c>
    </row>
    <row r="7194" customFormat="false" ht="16" hidden="false" customHeight="false" outlineLevel="0" collapsed="false">
      <c r="A7194" s="0" t="s">
        <v>14743</v>
      </c>
      <c r="B7194" s="10" t="n">
        <v>6000000</v>
      </c>
      <c r="C7194" s="10" t="n">
        <v>1305195</v>
      </c>
    </row>
    <row r="7195" customFormat="false" ht="16" hidden="false" customHeight="false" outlineLevel="0" collapsed="false">
      <c r="A7195" s="0" t="s">
        <v>20062</v>
      </c>
    </row>
    <row r="7196" customFormat="false" ht="16" hidden="false" customHeight="false" outlineLevel="0" collapsed="false">
      <c r="A7196" s="0" t="s">
        <v>20063</v>
      </c>
    </row>
    <row r="7197" customFormat="false" ht="16" hidden="false" customHeight="false" outlineLevel="0" collapsed="false">
      <c r="A7197" s="0" t="s">
        <v>20064</v>
      </c>
    </row>
    <row r="7198" customFormat="false" ht="16" hidden="false" customHeight="false" outlineLevel="0" collapsed="false">
      <c r="A7198" s="0" t="s">
        <v>20065</v>
      </c>
    </row>
    <row r="7199" customFormat="false" ht="16" hidden="false" customHeight="false" outlineLevel="0" collapsed="false">
      <c r="A7199" s="0" t="s">
        <v>20066</v>
      </c>
    </row>
    <row r="7200" customFormat="false" ht="16" hidden="false" customHeight="false" outlineLevel="0" collapsed="false">
      <c r="A7200" s="0" t="s">
        <v>20067</v>
      </c>
    </row>
    <row r="7201" customFormat="false" ht="16" hidden="false" customHeight="false" outlineLevel="0" collapsed="false">
      <c r="A7201" s="0" t="s">
        <v>20068</v>
      </c>
      <c r="C7201" s="0" t="s">
        <v>20069</v>
      </c>
    </row>
    <row r="7202" customFormat="false" ht="16" hidden="false" customHeight="false" outlineLevel="0" collapsed="false">
      <c r="A7202" s="0" t="s">
        <v>20070</v>
      </c>
      <c r="C7202" s="0" t="s">
        <v>16718</v>
      </c>
    </row>
    <row r="7203" customFormat="false" ht="16" hidden="false" customHeight="false" outlineLevel="0" collapsed="false">
      <c r="A7203" s="0" t="s">
        <v>20071</v>
      </c>
    </row>
    <row r="7204" customFormat="false" ht="16" hidden="false" customHeight="false" outlineLevel="0" collapsed="false">
      <c r="A7204" s="0" t="s">
        <v>20072</v>
      </c>
      <c r="B7204" s="10" t="n">
        <v>1300000</v>
      </c>
    </row>
    <row r="7205" customFormat="false" ht="16" hidden="false" customHeight="false" outlineLevel="0" collapsed="false">
      <c r="A7205" s="0" t="s">
        <v>20073</v>
      </c>
    </row>
    <row r="7206" customFormat="false" ht="16" hidden="false" customHeight="false" outlineLevel="0" collapsed="false">
      <c r="A7206" s="0" t="s">
        <v>14721</v>
      </c>
      <c r="B7206" s="10" t="n">
        <v>40000000</v>
      </c>
      <c r="C7206" s="10" t="n">
        <v>8106986</v>
      </c>
    </row>
    <row r="7207" customFormat="false" ht="16" hidden="false" customHeight="false" outlineLevel="0" collapsed="false">
      <c r="A7207" s="0" t="s">
        <v>20074</v>
      </c>
      <c r="B7207" s="10" t="n">
        <v>350000000</v>
      </c>
    </row>
    <row r="7208" customFormat="false" ht="16" hidden="false" customHeight="false" outlineLevel="0" collapsed="false">
      <c r="A7208" s="0" t="s">
        <v>20075</v>
      </c>
      <c r="B7208" s="10" t="n">
        <v>990000</v>
      </c>
      <c r="C7208" s="0" t="s">
        <v>20076</v>
      </c>
    </row>
    <row r="7209" customFormat="false" ht="16" hidden="false" customHeight="false" outlineLevel="0" collapsed="false">
      <c r="A7209" s="0" t="s">
        <v>20077</v>
      </c>
    </row>
    <row r="7210" customFormat="false" ht="16" hidden="false" customHeight="false" outlineLevel="0" collapsed="false">
      <c r="A7210" s="0" t="s">
        <v>20078</v>
      </c>
      <c r="B7210" s="10" t="n">
        <v>795900</v>
      </c>
      <c r="D7210" s="10" t="n">
        <v>3954651</v>
      </c>
    </row>
    <row r="7211" customFormat="false" ht="16" hidden="false" customHeight="false" outlineLevel="0" collapsed="false">
      <c r="A7211" s="0" t="s">
        <v>20079</v>
      </c>
    </row>
    <row r="7212" customFormat="false" ht="16" hidden="false" customHeight="false" outlineLevel="0" collapsed="false">
      <c r="A7212" s="0" t="s">
        <v>20080</v>
      </c>
    </row>
    <row r="7213" customFormat="false" ht="16" hidden="false" customHeight="false" outlineLevel="0" collapsed="false">
      <c r="A7213" s="0" t="s">
        <v>20081</v>
      </c>
    </row>
    <row r="7214" customFormat="false" ht="16" hidden="false" customHeight="false" outlineLevel="0" collapsed="false">
      <c r="A7214" s="0" t="s">
        <v>20082</v>
      </c>
    </row>
    <row r="7215" customFormat="false" ht="16" hidden="false" customHeight="false" outlineLevel="0" collapsed="false">
      <c r="A7215" s="0" t="s">
        <v>20083</v>
      </c>
      <c r="C7215" s="0" t="s">
        <v>20084</v>
      </c>
    </row>
    <row r="7216" customFormat="false" ht="16" hidden="false" customHeight="false" outlineLevel="0" collapsed="false">
      <c r="A7216" s="0" t="s">
        <v>20085</v>
      </c>
    </row>
    <row r="7217" customFormat="false" ht="16" hidden="false" customHeight="false" outlineLevel="0" collapsed="false">
      <c r="A7217" s="0" t="s">
        <v>20086</v>
      </c>
    </row>
    <row r="7218" customFormat="false" ht="16" hidden="false" customHeight="false" outlineLevel="0" collapsed="false">
      <c r="A7218" s="0" t="s">
        <v>20087</v>
      </c>
      <c r="B7218" s="10" t="n">
        <v>41528</v>
      </c>
    </row>
    <row r="7219" customFormat="false" ht="16" hidden="false" customHeight="false" outlineLevel="0" collapsed="false">
      <c r="A7219" s="0" t="s">
        <v>20088</v>
      </c>
      <c r="B7219" s="10" t="n">
        <v>37000000</v>
      </c>
    </row>
    <row r="7220" customFormat="false" ht="16" hidden="false" customHeight="false" outlineLevel="0" collapsed="false">
      <c r="A7220" s="0" t="s">
        <v>20089</v>
      </c>
    </row>
    <row r="7221" customFormat="false" ht="16" hidden="false" customHeight="false" outlineLevel="0" collapsed="false">
      <c r="A7221" s="0" t="s">
        <v>20090</v>
      </c>
      <c r="B7221" s="10" t="n">
        <v>150000000</v>
      </c>
    </row>
    <row r="7222" customFormat="false" ht="16" hidden="false" customHeight="false" outlineLevel="0" collapsed="false">
      <c r="A7222" s="0" t="s">
        <v>20091</v>
      </c>
    </row>
    <row r="7223" customFormat="false" ht="16" hidden="false" customHeight="false" outlineLevel="0" collapsed="false">
      <c r="A7223" s="0" t="s">
        <v>20092</v>
      </c>
    </row>
    <row r="7224" customFormat="false" ht="16" hidden="false" customHeight="false" outlineLevel="0" collapsed="false">
      <c r="A7224" s="0" t="s">
        <v>8673</v>
      </c>
      <c r="B7224" s="10" t="n">
        <v>4900000</v>
      </c>
      <c r="C7224" s="10" t="n">
        <v>67235683</v>
      </c>
    </row>
    <row r="7225" customFormat="false" ht="16" hidden="false" customHeight="false" outlineLevel="0" collapsed="false">
      <c r="A7225" s="0" t="s">
        <v>20093</v>
      </c>
    </row>
    <row r="7226" customFormat="false" ht="16" hidden="false" customHeight="false" outlineLevel="0" collapsed="false">
      <c r="A7226" s="0" t="s">
        <v>20094</v>
      </c>
      <c r="B7226" s="10" t="n">
        <v>50451</v>
      </c>
    </row>
    <row r="7227" customFormat="false" ht="16" hidden="false" customHeight="false" outlineLevel="0" collapsed="false">
      <c r="A7227" s="0" t="s">
        <v>20095</v>
      </c>
      <c r="B7227" s="10" t="n">
        <v>600</v>
      </c>
    </row>
    <row r="7228" customFormat="false" ht="16" hidden="false" customHeight="false" outlineLevel="0" collapsed="false">
      <c r="A7228" s="0" t="s">
        <v>20096</v>
      </c>
    </row>
    <row r="7229" customFormat="false" ht="16" hidden="false" customHeight="false" outlineLevel="0" collapsed="false">
      <c r="A7229" s="0" t="s">
        <v>20097</v>
      </c>
    </row>
    <row r="7230" customFormat="false" ht="16" hidden="false" customHeight="false" outlineLevel="0" collapsed="false">
      <c r="A7230" s="0" t="s">
        <v>20098</v>
      </c>
      <c r="B7230" s="10" t="n">
        <v>32088029</v>
      </c>
    </row>
    <row r="7231" customFormat="false" ht="16" hidden="false" customHeight="false" outlineLevel="0" collapsed="false">
      <c r="A7231" s="0" t="s">
        <v>20099</v>
      </c>
    </row>
    <row r="7232" customFormat="false" ht="16" hidden="false" customHeight="false" outlineLevel="0" collapsed="false">
      <c r="A7232" s="0" t="s">
        <v>20100</v>
      </c>
      <c r="B7232" s="10" t="n">
        <v>1056</v>
      </c>
    </row>
    <row r="7233" customFormat="false" ht="16" hidden="false" customHeight="false" outlineLevel="0" collapsed="false">
      <c r="A7233" s="0" t="s">
        <v>20101</v>
      </c>
    </row>
    <row r="7234" customFormat="false" ht="16" hidden="false" customHeight="false" outlineLevel="0" collapsed="false">
      <c r="A7234" s="0" t="s">
        <v>20102</v>
      </c>
    </row>
    <row r="7235" customFormat="false" ht="16" hidden="false" customHeight="false" outlineLevel="0" collapsed="false">
      <c r="A7235" s="0" t="s">
        <v>20103</v>
      </c>
    </row>
    <row r="7236" customFormat="false" ht="16" hidden="false" customHeight="false" outlineLevel="0" collapsed="false">
      <c r="A7236" s="0" t="s">
        <v>20104</v>
      </c>
    </row>
    <row r="7237" customFormat="false" ht="16" hidden="false" customHeight="false" outlineLevel="0" collapsed="false">
      <c r="A7237" s="0" t="s">
        <v>20105</v>
      </c>
    </row>
    <row r="7238" customFormat="false" ht="16" hidden="false" customHeight="false" outlineLevel="0" collapsed="false">
      <c r="A7238" s="0" t="s">
        <v>20106</v>
      </c>
    </row>
    <row r="7239" customFormat="false" ht="16" hidden="false" customHeight="false" outlineLevel="0" collapsed="false">
      <c r="A7239" s="0" t="s">
        <v>20107</v>
      </c>
    </row>
    <row r="7240" customFormat="false" ht="16" hidden="false" customHeight="false" outlineLevel="0" collapsed="false">
      <c r="A7240" s="0" t="s">
        <v>20108</v>
      </c>
    </row>
    <row r="7241" customFormat="false" ht="16" hidden="false" customHeight="false" outlineLevel="0" collapsed="false">
      <c r="A7241" s="0" t="s">
        <v>20109</v>
      </c>
      <c r="B7241" s="10" t="n">
        <v>258066</v>
      </c>
    </row>
    <row r="7242" customFormat="false" ht="16" hidden="false" customHeight="false" outlineLevel="0" collapsed="false">
      <c r="A7242" s="0" t="s">
        <v>20110</v>
      </c>
    </row>
    <row r="7243" customFormat="false" ht="16" hidden="false" customHeight="false" outlineLevel="0" collapsed="false">
      <c r="A7243" s="0" t="s">
        <v>20111</v>
      </c>
      <c r="B7243" s="10" t="n">
        <v>131007</v>
      </c>
    </row>
    <row r="7244" customFormat="false" ht="16" hidden="false" customHeight="false" outlineLevel="0" collapsed="false">
      <c r="A7244" s="0" t="s">
        <v>20112</v>
      </c>
    </row>
    <row r="7245" customFormat="false" ht="16" hidden="false" customHeight="false" outlineLevel="0" collapsed="false">
      <c r="A7245" s="0" t="s">
        <v>20113</v>
      </c>
      <c r="B7245" s="10" t="n">
        <v>286639</v>
      </c>
      <c r="D7245" s="10" t="n">
        <v>14600347</v>
      </c>
    </row>
    <row r="7246" customFormat="false" ht="16" hidden="false" customHeight="false" outlineLevel="0" collapsed="false">
      <c r="A7246" s="0" t="s">
        <v>20114</v>
      </c>
      <c r="B7246" s="10" t="n">
        <v>92696</v>
      </c>
    </row>
    <row r="7247" customFormat="false" ht="16" hidden="false" customHeight="false" outlineLevel="0" collapsed="false">
      <c r="A7247" s="0" t="s">
        <v>20115</v>
      </c>
    </row>
    <row r="7248" customFormat="false" ht="16" hidden="false" customHeight="false" outlineLevel="0" collapsed="false">
      <c r="A7248" s="0" t="s">
        <v>20116</v>
      </c>
    </row>
    <row r="7249" customFormat="false" ht="16" hidden="false" customHeight="false" outlineLevel="0" collapsed="false">
      <c r="A7249" s="0" t="s">
        <v>20117</v>
      </c>
      <c r="B7249" s="10" t="n">
        <v>304191</v>
      </c>
    </row>
    <row r="7250" customFormat="false" ht="16" hidden="false" customHeight="false" outlineLevel="0" collapsed="false">
      <c r="A7250" s="0" t="s">
        <v>20118</v>
      </c>
    </row>
    <row r="7251" customFormat="false" ht="16" hidden="false" customHeight="false" outlineLevel="0" collapsed="false">
      <c r="A7251" s="0" t="s">
        <v>8598</v>
      </c>
      <c r="B7251" s="10" t="n">
        <v>25000000</v>
      </c>
      <c r="C7251" s="10" t="n">
        <v>32463917</v>
      </c>
    </row>
    <row r="7252" customFormat="false" ht="16" hidden="false" customHeight="false" outlineLevel="0" collapsed="false">
      <c r="A7252" s="0" t="s">
        <v>3752</v>
      </c>
      <c r="B7252" s="10" t="n">
        <v>5000000</v>
      </c>
      <c r="C7252" s="10" t="n">
        <v>20773070</v>
      </c>
    </row>
    <row r="7253" customFormat="false" ht="16" hidden="false" customHeight="false" outlineLevel="0" collapsed="false">
      <c r="A7253" s="0" t="s">
        <v>20119</v>
      </c>
    </row>
    <row r="7254" customFormat="false" ht="16" hidden="false" customHeight="false" outlineLevel="0" collapsed="false">
      <c r="A7254" s="0" t="s">
        <v>20120</v>
      </c>
    </row>
    <row r="7255" customFormat="false" ht="16" hidden="false" customHeight="false" outlineLevel="0" collapsed="false">
      <c r="A7255" s="0" t="s">
        <v>20121</v>
      </c>
      <c r="B7255" s="10" t="n">
        <v>1235432</v>
      </c>
    </row>
    <row r="7256" customFormat="false" ht="16" hidden="false" customHeight="false" outlineLevel="0" collapsed="false">
      <c r="A7256" s="0" t="s">
        <v>20122</v>
      </c>
    </row>
    <row r="7257" customFormat="false" ht="16" hidden="false" customHeight="false" outlineLevel="0" collapsed="false">
      <c r="A7257" s="0" t="s">
        <v>2019</v>
      </c>
      <c r="B7257" s="10" t="n">
        <v>700000000</v>
      </c>
      <c r="C7257" s="10" t="n">
        <v>6173</v>
      </c>
      <c r="D7257" s="10" t="n">
        <v>5466</v>
      </c>
    </row>
    <row r="7258" customFormat="false" ht="16" hidden="false" customHeight="false" outlineLevel="0" collapsed="false">
      <c r="A7258" s="0" t="s">
        <v>20123</v>
      </c>
      <c r="B7258" s="10" t="n">
        <v>5000000</v>
      </c>
      <c r="D7258" s="10" t="n">
        <v>157007</v>
      </c>
    </row>
    <row r="7259" customFormat="false" ht="16" hidden="false" customHeight="false" outlineLevel="0" collapsed="false">
      <c r="A7259" s="0" t="s">
        <v>20124</v>
      </c>
      <c r="B7259" s="10" t="n">
        <v>45028</v>
      </c>
    </row>
    <row r="7260" customFormat="false" ht="16" hidden="false" customHeight="false" outlineLevel="0" collapsed="false">
      <c r="A7260" s="0" t="s">
        <v>20125</v>
      </c>
    </row>
    <row r="7261" customFormat="false" ht="16" hidden="false" customHeight="false" outlineLevel="0" collapsed="false">
      <c r="A7261" s="0" t="s">
        <v>20126</v>
      </c>
    </row>
    <row r="7262" customFormat="false" ht="16" hidden="false" customHeight="false" outlineLevel="0" collapsed="false">
      <c r="A7262" s="0" t="s">
        <v>20127</v>
      </c>
      <c r="B7262" s="10" t="n">
        <v>7045000</v>
      </c>
      <c r="D7262" s="10" t="n">
        <v>3342</v>
      </c>
    </row>
    <row r="7263" customFormat="false" ht="16" hidden="false" customHeight="false" outlineLevel="0" collapsed="false">
      <c r="A7263" s="0" t="s">
        <v>20128</v>
      </c>
    </row>
    <row r="7264" customFormat="false" ht="16" hidden="false" customHeight="false" outlineLevel="0" collapsed="false">
      <c r="A7264" s="0" t="s">
        <v>20129</v>
      </c>
    </row>
    <row r="7265" customFormat="false" ht="16" hidden="false" customHeight="false" outlineLevel="0" collapsed="false">
      <c r="A7265" s="0" t="s">
        <v>20130</v>
      </c>
    </row>
    <row r="7266" customFormat="false" ht="16" hidden="false" customHeight="false" outlineLevel="0" collapsed="false">
      <c r="A7266" s="0" t="s">
        <v>20131</v>
      </c>
    </row>
    <row r="7267" customFormat="false" ht="16" hidden="false" customHeight="false" outlineLevel="0" collapsed="false">
      <c r="A7267" s="0" t="s">
        <v>20132</v>
      </c>
      <c r="B7267" s="10" t="n">
        <v>356951</v>
      </c>
    </row>
    <row r="7268" customFormat="false" ht="16" hidden="false" customHeight="false" outlineLevel="0" collapsed="false">
      <c r="A7268" s="0" t="s">
        <v>20133</v>
      </c>
    </row>
    <row r="7269" customFormat="false" ht="16" hidden="false" customHeight="false" outlineLevel="0" collapsed="false">
      <c r="A7269" s="0" t="s">
        <v>20134</v>
      </c>
    </row>
    <row r="7270" customFormat="false" ht="16" hidden="false" customHeight="false" outlineLevel="0" collapsed="false">
      <c r="A7270" s="0" t="s">
        <v>20135</v>
      </c>
      <c r="B7270" s="10" t="n">
        <v>40000000</v>
      </c>
    </row>
    <row r="7271" customFormat="false" ht="16" hidden="false" customHeight="false" outlineLevel="0" collapsed="false">
      <c r="A7271" s="0" t="s">
        <v>20136</v>
      </c>
      <c r="B7271" s="10" t="n">
        <v>25000000</v>
      </c>
    </row>
    <row r="7272" customFormat="false" ht="16" hidden="false" customHeight="false" outlineLevel="0" collapsed="false">
      <c r="A7272" s="0" t="s">
        <v>20137</v>
      </c>
      <c r="B7272" s="10" t="n">
        <v>1200000</v>
      </c>
    </row>
    <row r="7273" customFormat="false" ht="16" hidden="false" customHeight="false" outlineLevel="0" collapsed="false">
      <c r="A7273" s="0" t="s">
        <v>1371</v>
      </c>
      <c r="B7273" s="10" t="n">
        <v>40000000</v>
      </c>
      <c r="C7273" s="10" t="n">
        <v>17384072</v>
      </c>
    </row>
    <row r="7274" customFormat="false" ht="16" hidden="false" customHeight="false" outlineLevel="0" collapsed="false">
      <c r="A7274" s="0" t="s">
        <v>20138</v>
      </c>
      <c r="D7274" s="10" t="n">
        <v>23838</v>
      </c>
    </row>
    <row r="7275" customFormat="false" ht="16" hidden="false" customHeight="false" outlineLevel="0" collapsed="false">
      <c r="A7275" s="0" t="s">
        <v>20139</v>
      </c>
    </row>
    <row r="7276" customFormat="false" ht="16" hidden="false" customHeight="false" outlineLevel="0" collapsed="false">
      <c r="A7276" s="0" t="s">
        <v>14477</v>
      </c>
      <c r="B7276" s="10" t="n">
        <v>3500000</v>
      </c>
      <c r="C7276" s="10" t="n">
        <v>3775000</v>
      </c>
    </row>
    <row r="7277" customFormat="false" ht="16" hidden="false" customHeight="false" outlineLevel="0" collapsed="false">
      <c r="A7277" s="0" t="s">
        <v>20140</v>
      </c>
    </row>
    <row r="7278" customFormat="false" ht="16" hidden="false" customHeight="false" outlineLevel="0" collapsed="false">
      <c r="A7278" s="0" t="s">
        <v>20141</v>
      </c>
      <c r="B7278" s="10" t="n">
        <v>50</v>
      </c>
    </row>
    <row r="7279" customFormat="false" ht="16" hidden="false" customHeight="false" outlineLevel="0" collapsed="false">
      <c r="A7279" s="0" t="s">
        <v>20142</v>
      </c>
      <c r="D7279" s="10" t="n">
        <v>36000</v>
      </c>
    </row>
    <row r="7280" customFormat="false" ht="16" hidden="false" customHeight="false" outlineLevel="0" collapsed="false">
      <c r="A7280" s="0" t="s">
        <v>1232</v>
      </c>
      <c r="B7280" s="10" t="n">
        <v>5200000</v>
      </c>
      <c r="C7280" s="10" t="n">
        <v>436055</v>
      </c>
    </row>
    <row r="7281" customFormat="false" ht="16" hidden="false" customHeight="false" outlineLevel="0" collapsed="false">
      <c r="A7281" s="0" t="s">
        <v>14303</v>
      </c>
      <c r="B7281" s="10" t="n">
        <v>5000000</v>
      </c>
      <c r="C7281" s="10" t="n">
        <v>9658370</v>
      </c>
    </row>
    <row r="7282" customFormat="false" ht="16" hidden="false" customHeight="false" outlineLevel="0" collapsed="false">
      <c r="A7282" s="0" t="s">
        <v>20143</v>
      </c>
      <c r="B7282" s="10" t="n">
        <v>32919</v>
      </c>
    </row>
    <row r="7283" customFormat="false" ht="16" hidden="false" customHeight="false" outlineLevel="0" collapsed="false">
      <c r="A7283" s="0" t="s">
        <v>20144</v>
      </c>
      <c r="B7283" s="10" t="n">
        <v>138</v>
      </c>
    </row>
    <row r="7284" customFormat="false" ht="16" hidden="false" customHeight="false" outlineLevel="0" collapsed="false">
      <c r="A7284" s="0" t="s">
        <v>20145</v>
      </c>
      <c r="B7284" s="10" t="n">
        <v>391506</v>
      </c>
    </row>
    <row r="7285" customFormat="false" ht="16" hidden="false" customHeight="false" outlineLevel="0" collapsed="false">
      <c r="A7285" s="0" t="s">
        <v>20146</v>
      </c>
      <c r="B7285" s="10" t="n">
        <v>1591</v>
      </c>
    </row>
    <row r="7286" customFormat="false" ht="16" hidden="false" customHeight="false" outlineLevel="0" collapsed="false">
      <c r="A7286" s="0" t="s">
        <v>20147</v>
      </c>
    </row>
    <row r="7287" customFormat="false" ht="16" hidden="false" customHeight="false" outlineLevel="0" collapsed="false">
      <c r="A7287" s="0" t="s">
        <v>20148</v>
      </c>
    </row>
    <row r="7288" customFormat="false" ht="16" hidden="false" customHeight="false" outlineLevel="0" collapsed="false">
      <c r="A7288" s="0" t="s">
        <v>4001</v>
      </c>
      <c r="B7288" s="10" t="n">
        <v>50000000</v>
      </c>
      <c r="C7288" s="10" t="n">
        <v>71858380</v>
      </c>
    </row>
    <row r="7289" customFormat="false" ht="16" hidden="false" customHeight="false" outlineLevel="0" collapsed="false">
      <c r="A7289" s="0" t="s">
        <v>20149</v>
      </c>
      <c r="B7289" s="10" t="n">
        <v>24132</v>
      </c>
    </row>
    <row r="7290" customFormat="false" ht="16" hidden="false" customHeight="false" outlineLevel="0" collapsed="false">
      <c r="A7290" s="0" t="s">
        <v>20150</v>
      </c>
    </row>
    <row r="7291" customFormat="false" ht="16" hidden="false" customHeight="false" outlineLevel="0" collapsed="false">
      <c r="A7291" s="0" t="s">
        <v>20151</v>
      </c>
    </row>
    <row r="7292" customFormat="false" ht="16" hidden="false" customHeight="false" outlineLevel="0" collapsed="false">
      <c r="A7292" s="0" t="s">
        <v>20152</v>
      </c>
    </row>
    <row r="7293" customFormat="false" ht="16" hidden="false" customHeight="false" outlineLevel="0" collapsed="false">
      <c r="A7293" s="0" t="s">
        <v>20153</v>
      </c>
      <c r="B7293" s="10" t="n">
        <v>8000000</v>
      </c>
    </row>
    <row r="7294" customFormat="false" ht="16" hidden="false" customHeight="false" outlineLevel="0" collapsed="false">
      <c r="A7294" s="0" t="s">
        <v>20154</v>
      </c>
    </row>
    <row r="7295" customFormat="false" ht="16" hidden="false" customHeight="false" outlineLevel="0" collapsed="false">
      <c r="A7295" s="0" t="s">
        <v>20155</v>
      </c>
      <c r="B7295" s="10" t="n">
        <v>119376</v>
      </c>
    </row>
    <row r="7296" customFormat="false" ht="16" hidden="false" customHeight="false" outlineLevel="0" collapsed="false">
      <c r="A7296" s="0" t="s">
        <v>20156</v>
      </c>
      <c r="B7296" s="10" t="n">
        <v>190507</v>
      </c>
    </row>
    <row r="7297" customFormat="false" ht="16" hidden="false" customHeight="false" outlineLevel="0" collapsed="false">
      <c r="A7297" s="0" t="s">
        <v>20157</v>
      </c>
    </row>
    <row r="7298" customFormat="false" ht="16" hidden="false" customHeight="false" outlineLevel="0" collapsed="false">
      <c r="A7298" s="0" t="s">
        <v>20158</v>
      </c>
      <c r="B7298" s="10" t="n">
        <v>3820195</v>
      </c>
    </row>
    <row r="7299" customFormat="false" ht="16" hidden="false" customHeight="false" outlineLevel="0" collapsed="false">
      <c r="A7299" s="0" t="s">
        <v>20159</v>
      </c>
    </row>
    <row r="7300" customFormat="false" ht="16" hidden="false" customHeight="false" outlineLevel="0" collapsed="false">
      <c r="A7300" s="0" t="s">
        <v>20160</v>
      </c>
      <c r="B7300" s="10" t="n">
        <v>12705458</v>
      </c>
    </row>
    <row r="7301" customFormat="false" ht="16" hidden="false" customHeight="false" outlineLevel="0" collapsed="false">
      <c r="A7301" s="0" t="s">
        <v>20161</v>
      </c>
      <c r="B7301" s="10" t="n">
        <v>2373912</v>
      </c>
    </row>
    <row r="7302" customFormat="false" ht="16" hidden="false" customHeight="false" outlineLevel="0" collapsed="false">
      <c r="A7302" s="0" t="s">
        <v>20162</v>
      </c>
      <c r="B7302" s="10" t="n">
        <v>600000</v>
      </c>
    </row>
    <row r="7303" customFormat="false" ht="16" hidden="false" customHeight="false" outlineLevel="0" collapsed="false">
      <c r="A7303" s="0" t="s">
        <v>20163</v>
      </c>
    </row>
    <row r="7304" customFormat="false" ht="16" hidden="false" customHeight="false" outlineLevel="0" collapsed="false">
      <c r="A7304" s="0" t="s">
        <v>20164</v>
      </c>
    </row>
    <row r="7305" customFormat="false" ht="16" hidden="false" customHeight="false" outlineLevel="0" collapsed="false">
      <c r="A7305" s="0" t="s">
        <v>20165</v>
      </c>
    </row>
    <row r="7306" customFormat="false" ht="16" hidden="false" customHeight="false" outlineLevel="0" collapsed="false">
      <c r="A7306" s="0" t="s">
        <v>20166</v>
      </c>
      <c r="B7306" s="10" t="n">
        <v>1000000</v>
      </c>
    </row>
    <row r="7307" customFormat="false" ht="16" hidden="false" customHeight="false" outlineLevel="0" collapsed="false">
      <c r="A7307" s="0" t="s">
        <v>20167</v>
      </c>
    </row>
    <row r="7308" customFormat="false" ht="16" hidden="false" customHeight="false" outlineLevel="0" collapsed="false">
      <c r="A7308" s="0" t="s">
        <v>3916</v>
      </c>
      <c r="B7308" s="10" t="n">
        <v>2000000</v>
      </c>
      <c r="C7308" s="10" t="n">
        <v>2277776</v>
      </c>
    </row>
    <row r="7309" customFormat="false" ht="16" hidden="false" customHeight="false" outlineLevel="0" collapsed="false">
      <c r="A7309" s="0" t="s">
        <v>20168</v>
      </c>
    </row>
    <row r="7310" customFormat="false" ht="16" hidden="false" customHeight="false" outlineLevel="0" collapsed="false">
      <c r="A7310" s="0" t="s">
        <v>20169</v>
      </c>
    </row>
    <row r="7311" customFormat="false" ht="16" hidden="false" customHeight="false" outlineLevel="0" collapsed="false">
      <c r="A7311" s="0" t="s">
        <v>20170</v>
      </c>
      <c r="B7311" s="10" t="n">
        <v>380000000</v>
      </c>
      <c r="D7311" s="10" t="n">
        <v>26297</v>
      </c>
    </row>
    <row r="7312" customFormat="false" ht="16" hidden="false" customHeight="false" outlineLevel="0" collapsed="false">
      <c r="A7312" s="0" t="s">
        <v>20171</v>
      </c>
    </row>
    <row r="7313" customFormat="false" ht="16" hidden="false" customHeight="false" outlineLevel="0" collapsed="false">
      <c r="A7313" s="0" t="s">
        <v>20172</v>
      </c>
    </row>
    <row r="7314" customFormat="false" ht="16" hidden="false" customHeight="false" outlineLevel="0" collapsed="false">
      <c r="A7314" s="0" t="s">
        <v>20173</v>
      </c>
    </row>
    <row r="7315" customFormat="false" ht="16" hidden="false" customHeight="false" outlineLevel="0" collapsed="false">
      <c r="A7315" s="0" t="s">
        <v>20174</v>
      </c>
    </row>
    <row r="7316" customFormat="false" ht="16" hidden="false" customHeight="false" outlineLevel="0" collapsed="false">
      <c r="A7316" s="0" t="s">
        <v>20175</v>
      </c>
      <c r="B7316" s="10" t="n">
        <v>500000</v>
      </c>
    </row>
    <row r="7317" customFormat="false" ht="16" hidden="false" customHeight="false" outlineLevel="0" collapsed="false">
      <c r="A7317" s="0" t="s">
        <v>20176</v>
      </c>
      <c r="B7317" s="10" t="n">
        <v>500000</v>
      </c>
    </row>
    <row r="7318" customFormat="false" ht="16" hidden="false" customHeight="false" outlineLevel="0" collapsed="false">
      <c r="A7318" s="0" t="s">
        <v>20177</v>
      </c>
      <c r="B7318" s="10" t="n">
        <v>1500000</v>
      </c>
      <c r="D7318" s="10" t="n">
        <v>719601</v>
      </c>
    </row>
    <row r="7319" customFormat="false" ht="16" hidden="false" customHeight="false" outlineLevel="0" collapsed="false">
      <c r="A7319" s="0" t="s">
        <v>20178</v>
      </c>
    </row>
    <row r="7320" customFormat="false" ht="16" hidden="false" customHeight="false" outlineLevel="0" collapsed="false">
      <c r="A7320" s="0" t="s">
        <v>20179</v>
      </c>
    </row>
    <row r="7321" customFormat="false" ht="16" hidden="false" customHeight="false" outlineLevel="0" collapsed="false">
      <c r="A7321" s="0" t="s">
        <v>2049</v>
      </c>
      <c r="B7321" s="10" t="n">
        <v>8620000</v>
      </c>
      <c r="C7321" s="10" t="n">
        <v>540268</v>
      </c>
    </row>
    <row r="7322" customFormat="false" ht="16" hidden="false" customHeight="false" outlineLevel="0" collapsed="false">
      <c r="A7322" s="0" t="s">
        <v>20180</v>
      </c>
    </row>
    <row r="7323" customFormat="false" ht="16" hidden="false" customHeight="false" outlineLevel="0" collapsed="false">
      <c r="A7323" s="0" t="s">
        <v>3957</v>
      </c>
      <c r="B7323" s="10" t="n">
        <v>2000000</v>
      </c>
      <c r="C7323" s="10" t="n">
        <v>702191</v>
      </c>
    </row>
    <row r="7324" customFormat="false" ht="16" hidden="false" customHeight="false" outlineLevel="0" collapsed="false">
      <c r="A7324" s="0" t="s">
        <v>20181</v>
      </c>
      <c r="B7324" s="10" t="n">
        <v>3000000</v>
      </c>
    </row>
    <row r="7325" customFormat="false" ht="16" hidden="false" customHeight="false" outlineLevel="0" collapsed="false">
      <c r="A7325" s="0" t="s">
        <v>20182</v>
      </c>
      <c r="B7325" s="10" t="n">
        <v>16522</v>
      </c>
    </row>
    <row r="7326" customFormat="false" ht="16" hidden="false" customHeight="false" outlineLevel="0" collapsed="false">
      <c r="A7326" s="0" t="s">
        <v>20183</v>
      </c>
    </row>
    <row r="7327" customFormat="false" ht="16" hidden="false" customHeight="false" outlineLevel="0" collapsed="false">
      <c r="A7327" s="0" t="s">
        <v>20184</v>
      </c>
    </row>
    <row r="7328" customFormat="false" ht="16" hidden="false" customHeight="false" outlineLevel="0" collapsed="false">
      <c r="A7328" s="0" t="s">
        <v>20185</v>
      </c>
      <c r="B7328" s="10" t="n">
        <v>30000000</v>
      </c>
    </row>
    <row r="7329" customFormat="false" ht="16" hidden="false" customHeight="false" outlineLevel="0" collapsed="false">
      <c r="A7329" s="0" t="s">
        <v>20186</v>
      </c>
      <c r="B7329" s="10" t="n">
        <v>342370</v>
      </c>
    </row>
    <row r="7330" customFormat="false" ht="16" hidden="false" customHeight="false" outlineLevel="0" collapsed="false">
      <c r="A7330" s="0" t="s">
        <v>20187</v>
      </c>
      <c r="B7330" s="10" t="n">
        <v>102971</v>
      </c>
    </row>
    <row r="7331" customFormat="false" ht="16" hidden="false" customHeight="false" outlineLevel="0" collapsed="false">
      <c r="A7331" s="0" t="s">
        <v>20188</v>
      </c>
      <c r="B7331" s="10" t="n">
        <v>28411</v>
      </c>
    </row>
    <row r="7332" customFormat="false" ht="16" hidden="false" customHeight="false" outlineLevel="0" collapsed="false">
      <c r="A7332" s="0" t="s">
        <v>20189</v>
      </c>
      <c r="B7332" s="10" t="n">
        <v>6250</v>
      </c>
    </row>
    <row r="7333" customFormat="false" ht="16" hidden="false" customHeight="false" outlineLevel="0" collapsed="false">
      <c r="A7333" s="0" t="s">
        <v>20190</v>
      </c>
    </row>
    <row r="7334" customFormat="false" ht="16" hidden="false" customHeight="false" outlineLevel="0" collapsed="false">
      <c r="A7334" s="0" t="s">
        <v>20191</v>
      </c>
      <c r="B7334" s="10" t="n">
        <v>418571</v>
      </c>
    </row>
    <row r="7335" customFormat="false" ht="16" hidden="false" customHeight="false" outlineLevel="0" collapsed="false">
      <c r="A7335" s="0" t="s">
        <v>20192</v>
      </c>
      <c r="B7335" s="10" t="n">
        <v>120770</v>
      </c>
    </row>
    <row r="7336" customFormat="false" ht="16" hidden="false" customHeight="false" outlineLevel="0" collapsed="false">
      <c r="A7336" s="0" t="s">
        <v>20193</v>
      </c>
      <c r="C7336" s="0" t="s">
        <v>19449</v>
      </c>
    </row>
    <row r="7337" customFormat="false" ht="16" hidden="false" customHeight="false" outlineLevel="0" collapsed="false">
      <c r="A7337" s="0" t="s">
        <v>20194</v>
      </c>
      <c r="B7337" s="10" t="n">
        <v>45896</v>
      </c>
    </row>
    <row r="7338" customFormat="false" ht="16" hidden="false" customHeight="false" outlineLevel="0" collapsed="false">
      <c r="A7338" s="0" t="s">
        <v>20195</v>
      </c>
      <c r="B7338" s="10" t="n">
        <v>20000000</v>
      </c>
      <c r="D7338" s="10" t="n">
        <v>1631306</v>
      </c>
    </row>
    <row r="7339" customFormat="false" ht="16" hidden="false" customHeight="false" outlineLevel="0" collapsed="false">
      <c r="A7339" s="0" t="s">
        <v>14413</v>
      </c>
      <c r="B7339" s="10" t="n">
        <v>2000000</v>
      </c>
      <c r="C7339" s="10" t="n">
        <v>175975</v>
      </c>
    </row>
    <row r="7340" customFormat="false" ht="16" hidden="false" customHeight="false" outlineLevel="0" collapsed="false">
      <c r="A7340" s="0" t="s">
        <v>20196</v>
      </c>
      <c r="B7340" s="10" t="n">
        <v>99928</v>
      </c>
    </row>
    <row r="7341" customFormat="false" ht="16" hidden="false" customHeight="false" outlineLevel="0" collapsed="false">
      <c r="A7341" s="0" t="s">
        <v>20197</v>
      </c>
    </row>
    <row r="7342" customFormat="false" ht="16" hidden="false" customHeight="false" outlineLevel="0" collapsed="false">
      <c r="A7342" s="0" t="s">
        <v>20198</v>
      </c>
      <c r="C7342" s="0" t="s">
        <v>17957</v>
      </c>
    </row>
    <row r="7343" customFormat="false" ht="16" hidden="false" customHeight="false" outlineLevel="0" collapsed="false">
      <c r="A7343" s="0" t="s">
        <v>20199</v>
      </c>
      <c r="B7343" s="10" t="n">
        <v>5724</v>
      </c>
      <c r="D7343" s="10" t="n">
        <v>16685867</v>
      </c>
    </row>
    <row r="7344" customFormat="false" ht="16" hidden="false" customHeight="false" outlineLevel="0" collapsed="false">
      <c r="A7344" s="0" t="s">
        <v>2043</v>
      </c>
      <c r="B7344" s="10" t="n">
        <v>12620000</v>
      </c>
      <c r="C7344" s="10" t="n">
        <v>1022720</v>
      </c>
    </row>
    <row r="7345" customFormat="false" ht="16" hidden="false" customHeight="false" outlineLevel="0" collapsed="false">
      <c r="A7345" s="0" t="s">
        <v>20200</v>
      </c>
    </row>
    <row r="7346" customFormat="false" ht="16" hidden="false" customHeight="false" outlineLevel="0" collapsed="false">
      <c r="A7346" s="0" t="s">
        <v>20201</v>
      </c>
    </row>
    <row r="7347" customFormat="false" ht="16" hidden="false" customHeight="false" outlineLevel="0" collapsed="false">
      <c r="A7347" s="0" t="s">
        <v>20202</v>
      </c>
    </row>
    <row r="7348" customFormat="false" ht="16" hidden="false" customHeight="false" outlineLevel="0" collapsed="false">
      <c r="A7348" s="0" t="s">
        <v>20203</v>
      </c>
      <c r="B7348" s="10" t="n">
        <v>5500</v>
      </c>
    </row>
    <row r="7349" customFormat="false" ht="16" hidden="false" customHeight="false" outlineLevel="0" collapsed="false">
      <c r="A7349" s="0" t="s">
        <v>20204</v>
      </c>
      <c r="B7349" s="10" t="n">
        <v>40000000</v>
      </c>
    </row>
    <row r="7350" customFormat="false" ht="16" hidden="false" customHeight="false" outlineLevel="0" collapsed="false">
      <c r="A7350" s="0" t="s">
        <v>20205</v>
      </c>
      <c r="B7350" s="10" t="n">
        <v>195580</v>
      </c>
    </row>
    <row r="7351" customFormat="false" ht="16" hidden="false" customHeight="false" outlineLevel="0" collapsed="false">
      <c r="A7351" s="0" t="s">
        <v>20206</v>
      </c>
    </row>
    <row r="7352" customFormat="false" ht="16" hidden="false" customHeight="false" outlineLevel="0" collapsed="false">
      <c r="A7352" s="0" t="s">
        <v>20207</v>
      </c>
    </row>
    <row r="7353" customFormat="false" ht="16" hidden="false" customHeight="false" outlineLevel="0" collapsed="false">
      <c r="A7353" s="0" t="s">
        <v>3882</v>
      </c>
      <c r="B7353" s="10" t="n">
        <v>3200000</v>
      </c>
      <c r="C7353" s="10" t="n">
        <v>239565</v>
      </c>
    </row>
    <row r="7354" customFormat="false" ht="16" hidden="false" customHeight="false" outlineLevel="0" collapsed="false">
      <c r="A7354" s="0" t="s">
        <v>20208</v>
      </c>
      <c r="B7354" s="10" t="n">
        <v>500</v>
      </c>
    </row>
    <row r="7355" customFormat="false" ht="16" hidden="false" customHeight="false" outlineLevel="0" collapsed="false">
      <c r="A7355" s="0" t="s">
        <v>20209</v>
      </c>
      <c r="B7355" s="10" t="n">
        <v>7000000</v>
      </c>
    </row>
    <row r="7356" customFormat="false" ht="16" hidden="false" customHeight="false" outlineLevel="0" collapsed="false">
      <c r="A7356" s="0" t="s">
        <v>8835</v>
      </c>
      <c r="B7356" s="10" t="n">
        <v>1500000</v>
      </c>
      <c r="C7356" s="10" t="n">
        <v>2080932</v>
      </c>
    </row>
    <row r="7357" customFormat="false" ht="16" hidden="false" customHeight="false" outlineLevel="0" collapsed="false">
      <c r="A7357" s="0" t="s">
        <v>20210</v>
      </c>
    </row>
    <row r="7358" customFormat="false" ht="16" hidden="false" customHeight="false" outlineLevel="0" collapsed="false">
      <c r="A7358" s="0" t="s">
        <v>20211</v>
      </c>
      <c r="C7358" s="0" t="s">
        <v>20212</v>
      </c>
    </row>
    <row r="7359" customFormat="false" ht="16" hidden="false" customHeight="false" outlineLevel="0" collapsed="false">
      <c r="A7359" s="0" t="s">
        <v>20213</v>
      </c>
    </row>
    <row r="7360" customFormat="false" ht="16" hidden="false" customHeight="false" outlineLevel="0" collapsed="false">
      <c r="A7360" s="0" t="s">
        <v>20214</v>
      </c>
      <c r="B7360" s="10" t="n">
        <v>28184</v>
      </c>
    </row>
    <row r="7361" customFormat="false" ht="16" hidden="false" customHeight="false" outlineLevel="0" collapsed="false">
      <c r="A7361" s="0" t="s">
        <v>20215</v>
      </c>
    </row>
    <row r="7362" customFormat="false" ht="16" hidden="false" customHeight="false" outlineLevel="0" collapsed="false">
      <c r="A7362" s="0" t="s">
        <v>20216</v>
      </c>
    </row>
    <row r="7363" customFormat="false" ht="16" hidden="false" customHeight="false" outlineLevel="0" collapsed="false">
      <c r="A7363" s="0" t="s">
        <v>20217</v>
      </c>
      <c r="B7363" s="10" t="n">
        <v>16000000</v>
      </c>
    </row>
    <row r="7364" customFormat="false" ht="16" hidden="false" customHeight="false" outlineLevel="0" collapsed="false">
      <c r="A7364" s="0" t="s">
        <v>20218</v>
      </c>
      <c r="B7364" s="10" t="n">
        <v>197621</v>
      </c>
    </row>
    <row r="7365" customFormat="false" ht="16" hidden="false" customHeight="false" outlineLevel="0" collapsed="false">
      <c r="A7365" s="0" t="s">
        <v>20219</v>
      </c>
      <c r="B7365" s="10" t="n">
        <v>847020</v>
      </c>
    </row>
    <row r="7366" customFormat="false" ht="16" hidden="false" customHeight="false" outlineLevel="0" collapsed="false">
      <c r="A7366" s="0" t="s">
        <v>20220</v>
      </c>
    </row>
    <row r="7367" customFormat="false" ht="16" hidden="false" customHeight="false" outlineLevel="0" collapsed="false">
      <c r="A7367" s="0" t="s">
        <v>20221</v>
      </c>
    </row>
    <row r="7368" customFormat="false" ht="16" hidden="false" customHeight="false" outlineLevel="0" collapsed="false">
      <c r="A7368" s="0" t="s">
        <v>20222</v>
      </c>
      <c r="B7368" s="10" t="n">
        <v>4417983</v>
      </c>
    </row>
    <row r="7369" customFormat="false" ht="16" hidden="false" customHeight="false" outlineLevel="0" collapsed="false">
      <c r="A7369" s="0" t="s">
        <v>8965</v>
      </c>
      <c r="B7369" s="10" t="n">
        <v>9000000</v>
      </c>
      <c r="C7369" s="10" t="n">
        <v>138141585</v>
      </c>
    </row>
    <row r="7370" customFormat="false" ht="16" hidden="false" customHeight="false" outlineLevel="0" collapsed="false">
      <c r="A7370" s="0" t="s">
        <v>20223</v>
      </c>
    </row>
    <row r="7371" customFormat="false" ht="16" hidden="false" customHeight="false" outlineLevel="0" collapsed="false">
      <c r="A7371" s="0" t="s">
        <v>14593</v>
      </c>
      <c r="B7371" s="10" t="n">
        <v>1500000</v>
      </c>
      <c r="C7371" s="10" t="n">
        <v>27850912</v>
      </c>
    </row>
    <row r="7372" customFormat="false" ht="16" hidden="false" customHeight="false" outlineLevel="0" collapsed="false">
      <c r="A7372" s="0" t="s">
        <v>20224</v>
      </c>
    </row>
    <row r="7373" customFormat="false" ht="16" hidden="false" customHeight="false" outlineLevel="0" collapsed="false">
      <c r="A7373" s="0" t="s">
        <v>20225</v>
      </c>
      <c r="B7373" s="10" t="n">
        <v>50000000</v>
      </c>
    </row>
    <row r="7374" customFormat="false" ht="16" hidden="false" customHeight="false" outlineLevel="0" collapsed="false">
      <c r="A7374" s="0" t="s">
        <v>20226</v>
      </c>
      <c r="B7374" s="10" t="n">
        <v>1499605</v>
      </c>
    </row>
    <row r="7375" customFormat="false" ht="16" hidden="false" customHeight="false" outlineLevel="0" collapsed="false">
      <c r="A7375" s="0" t="s">
        <v>20227</v>
      </c>
      <c r="B7375" s="10" t="n">
        <v>20668</v>
      </c>
    </row>
    <row r="7376" customFormat="false" ht="16" hidden="false" customHeight="false" outlineLevel="0" collapsed="false">
      <c r="A7376" s="0" t="s">
        <v>20228</v>
      </c>
    </row>
    <row r="7377" customFormat="false" ht="16" hidden="false" customHeight="false" outlineLevel="0" collapsed="false">
      <c r="A7377" s="0" t="s">
        <v>20229</v>
      </c>
      <c r="B7377" s="10" t="n">
        <v>158978</v>
      </c>
    </row>
    <row r="7378" customFormat="false" ht="16" hidden="false" customHeight="false" outlineLevel="0" collapsed="false">
      <c r="A7378" s="0" t="s">
        <v>20230</v>
      </c>
    </row>
    <row r="7379" customFormat="false" ht="16" hidden="false" customHeight="false" outlineLevel="0" collapsed="false">
      <c r="A7379" s="0" t="s">
        <v>3876</v>
      </c>
      <c r="B7379" s="10" t="n">
        <v>8500000</v>
      </c>
      <c r="C7379" s="10" t="n">
        <v>19985196</v>
      </c>
    </row>
    <row r="7380" customFormat="false" ht="16" hidden="false" customHeight="false" outlineLevel="0" collapsed="false">
      <c r="A7380" s="0" t="s">
        <v>20231</v>
      </c>
      <c r="B7380" s="10" t="n">
        <v>11000000</v>
      </c>
    </row>
    <row r="7381" customFormat="false" ht="16" hidden="false" customHeight="false" outlineLevel="0" collapsed="false">
      <c r="A7381" s="0" t="s">
        <v>20232</v>
      </c>
    </row>
    <row r="7382" customFormat="false" ht="16" hidden="false" customHeight="false" outlineLevel="0" collapsed="false">
      <c r="A7382" s="0" t="s">
        <v>20233</v>
      </c>
      <c r="B7382" s="10" t="n">
        <v>200000000</v>
      </c>
    </row>
    <row r="7383" customFormat="false" ht="16" hidden="false" customHeight="false" outlineLevel="0" collapsed="false">
      <c r="A7383" s="0" t="s">
        <v>20234</v>
      </c>
    </row>
    <row r="7384" customFormat="false" ht="16" hidden="false" customHeight="false" outlineLevel="0" collapsed="false">
      <c r="A7384" s="0" t="s">
        <v>20235</v>
      </c>
      <c r="B7384" s="10" t="n">
        <v>140000000</v>
      </c>
    </row>
    <row r="7385" customFormat="false" ht="16" hidden="false" customHeight="false" outlineLevel="0" collapsed="false">
      <c r="A7385" s="0" t="s">
        <v>20236</v>
      </c>
    </row>
    <row r="7386" customFormat="false" ht="16" hidden="false" customHeight="false" outlineLevel="0" collapsed="false">
      <c r="A7386" s="0" t="s">
        <v>20237</v>
      </c>
    </row>
    <row r="7387" customFormat="false" ht="16" hidden="false" customHeight="false" outlineLevel="0" collapsed="false">
      <c r="A7387" s="0" t="s">
        <v>20238</v>
      </c>
      <c r="B7387" s="10" t="n">
        <v>2000000</v>
      </c>
    </row>
    <row r="7388" customFormat="false" ht="16" hidden="false" customHeight="false" outlineLevel="0" collapsed="false">
      <c r="A7388" s="0" t="s">
        <v>20239</v>
      </c>
    </row>
    <row r="7389" customFormat="false" ht="16" hidden="false" customHeight="false" outlineLevel="0" collapsed="false">
      <c r="A7389" s="0" t="s">
        <v>20240</v>
      </c>
      <c r="B7389" s="10" t="n">
        <v>250000000</v>
      </c>
    </row>
    <row r="7390" customFormat="false" ht="16" hidden="false" customHeight="false" outlineLevel="0" collapsed="false">
      <c r="A7390" s="0" t="s">
        <v>1258</v>
      </c>
      <c r="B7390" s="10" t="n">
        <v>3500000</v>
      </c>
      <c r="C7390" s="10" t="n">
        <v>29233</v>
      </c>
    </row>
    <row r="7391" customFormat="false" ht="16" hidden="false" customHeight="false" outlineLevel="0" collapsed="false">
      <c r="A7391" s="0" t="s">
        <v>9087</v>
      </c>
      <c r="B7391" s="10" t="n">
        <v>10000000</v>
      </c>
      <c r="C7391" s="10" t="n">
        <v>34000284</v>
      </c>
    </row>
    <row r="7392" customFormat="false" ht="16" hidden="false" customHeight="false" outlineLevel="0" collapsed="false">
      <c r="A7392" s="0" t="s">
        <v>20241</v>
      </c>
    </row>
    <row r="7393" customFormat="false" ht="16" hidden="false" customHeight="false" outlineLevel="0" collapsed="false">
      <c r="A7393" s="0" t="s">
        <v>20242</v>
      </c>
      <c r="C7393" s="0" t="s">
        <v>20243</v>
      </c>
    </row>
    <row r="7394" customFormat="false" ht="16" hidden="false" customHeight="false" outlineLevel="0" collapsed="false">
      <c r="A7394" s="0" t="s">
        <v>20244</v>
      </c>
      <c r="C7394" s="0" t="s">
        <v>20245</v>
      </c>
    </row>
    <row r="7395" customFormat="false" ht="16" hidden="false" customHeight="false" outlineLevel="0" collapsed="false">
      <c r="A7395" s="0" t="s">
        <v>9133</v>
      </c>
      <c r="B7395" s="10" t="n">
        <v>100000000</v>
      </c>
      <c r="C7395" s="10" t="n">
        <v>165422464</v>
      </c>
      <c r="D7395" s="10" t="n">
        <v>2151202</v>
      </c>
    </row>
    <row r="7396" customFormat="false" ht="16" hidden="false" customHeight="false" outlineLevel="0" collapsed="false">
      <c r="A7396" s="0" t="s">
        <v>20246</v>
      </c>
    </row>
    <row r="7397" customFormat="false" ht="16" hidden="false" customHeight="false" outlineLevel="0" collapsed="false">
      <c r="A7397" s="0" t="s">
        <v>20247</v>
      </c>
      <c r="B7397" s="10" t="n">
        <v>26560</v>
      </c>
    </row>
    <row r="7398" customFormat="false" ht="16" hidden="false" customHeight="false" outlineLevel="0" collapsed="false">
      <c r="A7398" s="0" t="s">
        <v>20248</v>
      </c>
      <c r="C7398" s="0" t="s">
        <v>20249</v>
      </c>
    </row>
    <row r="7399" customFormat="false" ht="16" hidden="false" customHeight="false" outlineLevel="0" collapsed="false">
      <c r="A7399" s="0" t="s">
        <v>20250</v>
      </c>
    </row>
    <row r="7400" customFormat="false" ht="16" hidden="false" customHeight="false" outlineLevel="0" collapsed="false">
      <c r="A7400" s="0" t="s">
        <v>20251</v>
      </c>
    </row>
    <row r="7401" customFormat="false" ht="16" hidden="false" customHeight="false" outlineLevel="0" collapsed="false">
      <c r="A7401" s="0" t="s">
        <v>20252</v>
      </c>
      <c r="D7401" s="10" t="n">
        <v>968879</v>
      </c>
    </row>
    <row r="7402" customFormat="false" ht="16" hidden="false" customHeight="false" outlineLevel="0" collapsed="false">
      <c r="A7402" s="0" t="s">
        <v>20253</v>
      </c>
      <c r="B7402" s="10" t="n">
        <v>1000000</v>
      </c>
    </row>
    <row r="7403" customFormat="false" ht="16" hidden="false" customHeight="false" outlineLevel="0" collapsed="false">
      <c r="A7403" s="0" t="s">
        <v>20254</v>
      </c>
      <c r="B7403" s="10" t="n">
        <v>1782667</v>
      </c>
    </row>
    <row r="7404" customFormat="false" ht="16" hidden="false" customHeight="false" outlineLevel="0" collapsed="false">
      <c r="A7404" s="0" t="s">
        <v>20255</v>
      </c>
    </row>
    <row r="7405" customFormat="false" ht="16" hidden="false" customHeight="false" outlineLevel="0" collapsed="false">
      <c r="A7405" s="0" t="s">
        <v>20256</v>
      </c>
    </row>
    <row r="7406" customFormat="false" ht="16" hidden="false" customHeight="false" outlineLevel="0" collapsed="false">
      <c r="A7406" s="0" t="s">
        <v>20257</v>
      </c>
    </row>
    <row r="7407" customFormat="false" ht="16" hidden="false" customHeight="false" outlineLevel="0" collapsed="false">
      <c r="A7407" s="0" t="s">
        <v>20258</v>
      </c>
    </row>
    <row r="7408" customFormat="false" ht="16" hidden="false" customHeight="false" outlineLevel="0" collapsed="false">
      <c r="A7408" s="0" t="s">
        <v>20259</v>
      </c>
    </row>
    <row r="7409" customFormat="false" ht="16" hidden="false" customHeight="false" outlineLevel="0" collapsed="false">
      <c r="A7409" s="0" t="s">
        <v>20260</v>
      </c>
      <c r="B7409" s="10" t="n">
        <v>5000</v>
      </c>
      <c r="D7409" s="10" t="n">
        <v>21960</v>
      </c>
    </row>
    <row r="7410" customFormat="false" ht="16" hidden="false" customHeight="false" outlineLevel="0" collapsed="false">
      <c r="A7410" s="0" t="s">
        <v>20261</v>
      </c>
      <c r="B7410" s="10" t="n">
        <v>800000</v>
      </c>
    </row>
    <row r="7411" customFormat="false" ht="16" hidden="false" customHeight="false" outlineLevel="0" collapsed="false">
      <c r="A7411" s="0" t="s">
        <v>20262</v>
      </c>
    </row>
    <row r="7412" customFormat="false" ht="16" hidden="false" customHeight="false" outlineLevel="0" collapsed="false">
      <c r="A7412" s="0" t="s">
        <v>20263</v>
      </c>
    </row>
    <row r="7413" customFormat="false" ht="16" hidden="false" customHeight="false" outlineLevel="0" collapsed="false">
      <c r="A7413" s="0" t="s">
        <v>20264</v>
      </c>
      <c r="B7413" s="10" t="n">
        <v>100</v>
      </c>
    </row>
    <row r="7414" customFormat="false" ht="16" hidden="false" customHeight="false" outlineLevel="0" collapsed="false">
      <c r="A7414" s="0" t="s">
        <v>20265</v>
      </c>
    </row>
    <row r="7415" customFormat="false" ht="16" hidden="false" customHeight="false" outlineLevel="0" collapsed="false">
      <c r="A7415" s="0" t="s">
        <v>20266</v>
      </c>
      <c r="B7415" s="10" t="n">
        <v>20000</v>
      </c>
    </row>
    <row r="7416" customFormat="false" ht="16" hidden="false" customHeight="false" outlineLevel="0" collapsed="false">
      <c r="A7416" s="0" t="s">
        <v>20267</v>
      </c>
    </row>
    <row r="7417" customFormat="false" ht="16" hidden="false" customHeight="false" outlineLevel="0" collapsed="false">
      <c r="A7417" s="0" t="s">
        <v>20268</v>
      </c>
      <c r="B7417" s="10" t="n">
        <v>5000000</v>
      </c>
    </row>
    <row r="7418" customFormat="false" ht="16" hidden="false" customHeight="false" outlineLevel="0" collapsed="false">
      <c r="A7418" s="0" t="s">
        <v>20269</v>
      </c>
    </row>
    <row r="7419" customFormat="false" ht="16" hidden="false" customHeight="false" outlineLevel="0" collapsed="false">
      <c r="A7419" s="0" t="s">
        <v>20270</v>
      </c>
    </row>
    <row r="7420" customFormat="false" ht="16" hidden="false" customHeight="false" outlineLevel="0" collapsed="false">
      <c r="A7420" s="0" t="s">
        <v>20271</v>
      </c>
      <c r="B7420" s="10" t="n">
        <v>370000000</v>
      </c>
    </row>
    <row r="7421" customFormat="false" ht="16" hidden="false" customHeight="false" outlineLevel="0" collapsed="false">
      <c r="A7421" s="0" t="s">
        <v>20272</v>
      </c>
    </row>
    <row r="7422" customFormat="false" ht="16" hidden="false" customHeight="false" outlineLevel="0" collapsed="false">
      <c r="A7422" s="0" t="s">
        <v>20273</v>
      </c>
      <c r="B7422" s="10" t="n">
        <v>21464</v>
      </c>
    </row>
    <row r="7423" customFormat="false" ht="16" hidden="false" customHeight="false" outlineLevel="0" collapsed="false">
      <c r="A7423" s="0" t="s">
        <v>20274</v>
      </c>
    </row>
    <row r="7424" customFormat="false" ht="16" hidden="false" customHeight="false" outlineLevel="0" collapsed="false">
      <c r="A7424" s="0" t="s">
        <v>20275</v>
      </c>
      <c r="B7424" s="10" t="n">
        <v>415000</v>
      </c>
    </row>
    <row r="7425" customFormat="false" ht="16" hidden="false" customHeight="false" outlineLevel="0" collapsed="false">
      <c r="A7425" s="0" t="s">
        <v>20276</v>
      </c>
      <c r="B7425" s="10" t="n">
        <v>4000000</v>
      </c>
    </row>
    <row r="7426" customFormat="false" ht="16" hidden="false" customHeight="false" outlineLevel="0" collapsed="false">
      <c r="A7426" s="0" t="s">
        <v>20277</v>
      </c>
      <c r="B7426" s="10" t="n">
        <v>150000000</v>
      </c>
    </row>
    <row r="7427" customFormat="false" ht="16" hidden="false" customHeight="false" outlineLevel="0" collapsed="false">
      <c r="A7427" s="0" t="s">
        <v>20278</v>
      </c>
      <c r="C7427" s="0" t="s">
        <v>20279</v>
      </c>
    </row>
    <row r="7428" customFormat="false" ht="16" hidden="false" customHeight="false" outlineLevel="0" collapsed="false">
      <c r="A7428" s="0" t="s">
        <v>20280</v>
      </c>
      <c r="B7428" s="10" t="n">
        <v>5000</v>
      </c>
    </row>
    <row r="7429" customFormat="false" ht="16" hidden="false" customHeight="false" outlineLevel="0" collapsed="false">
      <c r="A7429" s="0" t="s">
        <v>20281</v>
      </c>
    </row>
    <row r="7430" customFormat="false" ht="16" hidden="false" customHeight="false" outlineLevel="0" collapsed="false">
      <c r="A7430" s="0" t="s">
        <v>14733</v>
      </c>
      <c r="B7430" s="10" t="n">
        <v>5000000</v>
      </c>
      <c r="C7430" s="10" t="n">
        <v>175484140</v>
      </c>
    </row>
    <row r="7431" customFormat="false" ht="16" hidden="false" customHeight="false" outlineLevel="0" collapsed="false">
      <c r="A7431" s="0" t="s">
        <v>20282</v>
      </c>
    </row>
    <row r="7432" customFormat="false" ht="16" hidden="false" customHeight="false" outlineLevel="0" collapsed="false">
      <c r="A7432" s="0" t="s">
        <v>20283</v>
      </c>
    </row>
    <row r="7433" customFormat="false" ht="16" hidden="false" customHeight="false" outlineLevel="0" collapsed="false">
      <c r="A7433" s="0" t="s">
        <v>20284</v>
      </c>
    </row>
    <row r="7434" customFormat="false" ht="16" hidden="false" customHeight="false" outlineLevel="0" collapsed="false">
      <c r="A7434" s="0" t="s">
        <v>20285</v>
      </c>
      <c r="B7434" s="10" t="n">
        <v>1000</v>
      </c>
    </row>
    <row r="7435" customFormat="false" ht="16" hidden="false" customHeight="false" outlineLevel="0" collapsed="false">
      <c r="A7435" s="0" t="s">
        <v>20286</v>
      </c>
    </row>
    <row r="7436" customFormat="false" ht="16" hidden="false" customHeight="false" outlineLevel="0" collapsed="false">
      <c r="A7436" s="0" t="s">
        <v>20287</v>
      </c>
    </row>
    <row r="7437" customFormat="false" ht="16" hidden="false" customHeight="false" outlineLevel="0" collapsed="false">
      <c r="A7437" s="0" t="s">
        <v>20288</v>
      </c>
    </row>
    <row r="7438" customFormat="false" ht="16" hidden="false" customHeight="false" outlineLevel="0" collapsed="false">
      <c r="A7438" s="0" t="s">
        <v>20289</v>
      </c>
      <c r="B7438" s="10" t="n">
        <v>118467</v>
      </c>
    </row>
    <row r="7439" customFormat="false" ht="16" hidden="false" customHeight="false" outlineLevel="0" collapsed="false">
      <c r="A7439" s="0" t="s">
        <v>20290</v>
      </c>
    </row>
    <row r="7440" customFormat="false" ht="16" hidden="false" customHeight="false" outlineLevel="0" collapsed="false">
      <c r="A7440" s="0" t="s">
        <v>20291</v>
      </c>
    </row>
    <row r="7441" customFormat="false" ht="16" hidden="false" customHeight="false" outlineLevel="0" collapsed="false">
      <c r="A7441" s="0" t="s">
        <v>20292</v>
      </c>
      <c r="C7441" s="0" t="s">
        <v>20293</v>
      </c>
    </row>
    <row r="7442" customFormat="false" ht="16" hidden="false" customHeight="false" outlineLevel="0" collapsed="false">
      <c r="A7442" s="0" t="s">
        <v>2035</v>
      </c>
      <c r="B7442" s="10" t="n">
        <v>11000000</v>
      </c>
      <c r="C7442" s="10" t="n">
        <v>3903095</v>
      </c>
    </row>
    <row r="7443" customFormat="false" ht="16" hidden="false" customHeight="false" outlineLevel="0" collapsed="false">
      <c r="A7443" s="0" t="s">
        <v>20294</v>
      </c>
      <c r="B7443" s="10" t="n">
        <v>1100000</v>
      </c>
    </row>
    <row r="7444" customFormat="false" ht="16" hidden="false" customHeight="false" outlineLevel="0" collapsed="false">
      <c r="A7444" s="0" t="s">
        <v>20295</v>
      </c>
      <c r="B7444" s="10" t="n">
        <v>10000</v>
      </c>
    </row>
    <row r="7445" customFormat="false" ht="16" hidden="false" customHeight="false" outlineLevel="0" collapsed="false">
      <c r="A7445" s="0" t="s">
        <v>20296</v>
      </c>
    </row>
    <row r="7446" customFormat="false" ht="16" hidden="false" customHeight="false" outlineLevel="0" collapsed="false">
      <c r="A7446" s="0" t="s">
        <v>14994</v>
      </c>
      <c r="B7446" s="10" t="n">
        <v>700000000</v>
      </c>
      <c r="C7446" s="10" t="n">
        <v>12391761</v>
      </c>
    </row>
    <row r="7447" customFormat="false" ht="16" hidden="false" customHeight="false" outlineLevel="0" collapsed="false">
      <c r="A7447" s="0" t="s">
        <v>20297</v>
      </c>
      <c r="B7447" s="10" t="n">
        <v>20000</v>
      </c>
    </row>
    <row r="7448" customFormat="false" ht="16" hidden="false" customHeight="false" outlineLevel="0" collapsed="false">
      <c r="A7448" s="0" t="s">
        <v>20298</v>
      </c>
      <c r="B7448" s="10" t="n">
        <v>80000000</v>
      </c>
      <c r="D7448" s="10" t="n">
        <v>2531</v>
      </c>
    </row>
    <row r="7449" customFormat="false" ht="16" hidden="false" customHeight="false" outlineLevel="0" collapsed="false">
      <c r="A7449" s="0" t="s">
        <v>20299</v>
      </c>
    </row>
    <row r="7450" customFormat="false" ht="16" hidden="false" customHeight="false" outlineLevel="0" collapsed="false">
      <c r="A7450" s="0" t="s">
        <v>20300</v>
      </c>
    </row>
    <row r="7451" customFormat="false" ht="16" hidden="false" customHeight="false" outlineLevel="0" collapsed="false">
      <c r="A7451" s="0" t="s">
        <v>3976</v>
      </c>
      <c r="B7451" s="10" t="n">
        <v>500000</v>
      </c>
      <c r="C7451" s="10" t="n">
        <v>175232</v>
      </c>
    </row>
    <row r="7452" customFormat="false" ht="16" hidden="false" customHeight="false" outlineLevel="0" collapsed="false">
      <c r="A7452" s="0" t="s">
        <v>20301</v>
      </c>
    </row>
    <row r="7453" customFormat="false" ht="16" hidden="false" customHeight="false" outlineLevel="0" collapsed="false">
      <c r="A7453" s="0" t="s">
        <v>20302</v>
      </c>
    </row>
    <row r="7454" customFormat="false" ht="16" hidden="false" customHeight="false" outlineLevel="0" collapsed="false">
      <c r="A7454" s="0" t="s">
        <v>20303</v>
      </c>
    </row>
    <row r="7455" customFormat="false" ht="16" hidden="false" customHeight="false" outlineLevel="0" collapsed="false">
      <c r="A7455" s="0" t="s">
        <v>20304</v>
      </c>
      <c r="B7455" s="10" t="n">
        <v>10000</v>
      </c>
    </row>
    <row r="7456" customFormat="false" ht="16" hidden="false" customHeight="false" outlineLevel="0" collapsed="false">
      <c r="A7456" s="0" t="s">
        <v>20305</v>
      </c>
    </row>
    <row r="7457" customFormat="false" ht="16" hidden="false" customHeight="false" outlineLevel="0" collapsed="false">
      <c r="A7457" s="0" t="s">
        <v>20306</v>
      </c>
    </row>
    <row r="7458" customFormat="false" ht="16" hidden="false" customHeight="false" outlineLevel="0" collapsed="false">
      <c r="A7458" s="0" t="s">
        <v>20307</v>
      </c>
      <c r="C7458" s="0" t="s">
        <v>20308</v>
      </c>
    </row>
    <row r="7459" customFormat="false" ht="16" hidden="false" customHeight="false" outlineLevel="0" collapsed="false">
      <c r="A7459" s="0" t="s">
        <v>20309</v>
      </c>
    </row>
    <row r="7460" customFormat="false" ht="16" hidden="false" customHeight="false" outlineLevel="0" collapsed="false">
      <c r="A7460" s="0" t="s">
        <v>20310</v>
      </c>
    </row>
    <row r="7461" customFormat="false" ht="16" hidden="false" customHeight="false" outlineLevel="0" collapsed="false">
      <c r="A7461" s="0" t="s">
        <v>20311</v>
      </c>
    </row>
    <row r="7462" customFormat="false" ht="16" hidden="false" customHeight="false" outlineLevel="0" collapsed="false">
      <c r="A7462" s="0" t="s">
        <v>20312</v>
      </c>
    </row>
    <row r="7463" customFormat="false" ht="16" hidden="false" customHeight="false" outlineLevel="0" collapsed="false">
      <c r="A7463" s="0" t="s">
        <v>20313</v>
      </c>
    </row>
    <row r="7464" customFormat="false" ht="16" hidden="false" customHeight="false" outlineLevel="0" collapsed="false">
      <c r="A7464" s="0" t="s">
        <v>20314</v>
      </c>
    </row>
    <row r="7465" customFormat="false" ht="16" hidden="false" customHeight="false" outlineLevel="0" collapsed="false">
      <c r="A7465" s="0" t="s">
        <v>20315</v>
      </c>
    </row>
    <row r="7466" customFormat="false" ht="16" hidden="false" customHeight="false" outlineLevel="0" collapsed="false">
      <c r="A7466" s="0" t="s">
        <v>20316</v>
      </c>
    </row>
    <row r="7467" customFormat="false" ht="16" hidden="false" customHeight="false" outlineLevel="0" collapsed="false">
      <c r="A7467" s="0" t="s">
        <v>20317</v>
      </c>
    </row>
    <row r="7468" customFormat="false" ht="16" hidden="false" customHeight="false" outlineLevel="0" collapsed="false">
      <c r="A7468" s="0" t="s">
        <v>20318</v>
      </c>
    </row>
    <row r="7469" customFormat="false" ht="16" hidden="false" customHeight="false" outlineLevel="0" collapsed="false">
      <c r="A7469" s="0" t="s">
        <v>20319</v>
      </c>
      <c r="B7469" s="10" t="n">
        <v>848</v>
      </c>
    </row>
    <row r="7470" customFormat="false" ht="16" hidden="false" customHeight="false" outlineLevel="0" collapsed="false">
      <c r="A7470" s="0" t="s">
        <v>20320</v>
      </c>
      <c r="B7470" s="10" t="n">
        <v>173000</v>
      </c>
    </row>
    <row r="7471" customFormat="false" ht="16" hidden="false" customHeight="false" outlineLevel="0" collapsed="false">
      <c r="A7471" s="0" t="s">
        <v>20321</v>
      </c>
      <c r="B7471" s="10" t="n">
        <v>35014</v>
      </c>
    </row>
    <row r="7472" customFormat="false" ht="16" hidden="false" customHeight="false" outlineLevel="0" collapsed="false">
      <c r="A7472" s="0" t="s">
        <v>20322</v>
      </c>
    </row>
    <row r="7473" customFormat="false" ht="16" hidden="false" customHeight="false" outlineLevel="0" collapsed="false">
      <c r="A7473" s="0" t="s">
        <v>20323</v>
      </c>
      <c r="B7473" s="10" t="n">
        <v>500000000</v>
      </c>
    </row>
    <row r="7474" customFormat="false" ht="16" hidden="false" customHeight="false" outlineLevel="0" collapsed="false">
      <c r="A7474" s="0" t="s">
        <v>20324</v>
      </c>
    </row>
    <row r="7475" customFormat="false" ht="16" hidden="false" customHeight="false" outlineLevel="0" collapsed="false">
      <c r="A7475" s="0" t="s">
        <v>20325</v>
      </c>
    </row>
    <row r="7476" customFormat="false" ht="16" hidden="false" customHeight="false" outlineLevel="0" collapsed="false">
      <c r="A7476" s="0" t="s">
        <v>20326</v>
      </c>
    </row>
    <row r="7477" customFormat="false" ht="16" hidden="false" customHeight="false" outlineLevel="0" collapsed="false">
      <c r="A7477" s="0" t="s">
        <v>20327</v>
      </c>
      <c r="B7477" s="10" t="n">
        <v>1500000</v>
      </c>
    </row>
    <row r="7478" customFormat="false" ht="16" hidden="false" customHeight="false" outlineLevel="0" collapsed="false">
      <c r="A7478" s="0" t="s">
        <v>20328</v>
      </c>
    </row>
    <row r="7479" customFormat="false" ht="16" hidden="false" customHeight="false" outlineLevel="0" collapsed="false">
      <c r="A7479" s="0" t="s">
        <v>20329</v>
      </c>
    </row>
    <row r="7480" customFormat="false" ht="16" hidden="false" customHeight="false" outlineLevel="0" collapsed="false">
      <c r="A7480" s="0" t="s">
        <v>20330</v>
      </c>
    </row>
    <row r="7481" customFormat="false" ht="16" hidden="false" customHeight="false" outlineLevel="0" collapsed="false">
      <c r="A7481" s="0" t="s">
        <v>20331</v>
      </c>
    </row>
    <row r="7482" customFormat="false" ht="16" hidden="false" customHeight="false" outlineLevel="0" collapsed="false">
      <c r="A7482" s="0" t="s">
        <v>20332</v>
      </c>
    </row>
    <row r="7483" customFormat="false" ht="16" hidden="false" customHeight="false" outlineLevel="0" collapsed="false">
      <c r="A7483" s="0" t="s">
        <v>20333</v>
      </c>
    </row>
    <row r="7484" customFormat="false" ht="16" hidden="false" customHeight="false" outlineLevel="0" collapsed="false">
      <c r="A7484" s="0" t="s">
        <v>20334</v>
      </c>
    </row>
    <row r="7485" customFormat="false" ht="16" hidden="false" customHeight="false" outlineLevel="0" collapsed="false">
      <c r="A7485" s="0" t="s">
        <v>20335</v>
      </c>
      <c r="B7485" s="10" t="n">
        <v>33000000</v>
      </c>
    </row>
    <row r="7486" customFormat="false" ht="16" hidden="false" customHeight="false" outlineLevel="0" collapsed="false">
      <c r="A7486" s="0" t="s">
        <v>20336</v>
      </c>
    </row>
    <row r="7487" customFormat="false" ht="16" hidden="false" customHeight="false" outlineLevel="0" collapsed="false">
      <c r="A7487" s="0" t="s">
        <v>20337</v>
      </c>
      <c r="B7487" s="10" t="n">
        <v>22450</v>
      </c>
    </row>
    <row r="7488" customFormat="false" ht="16" hidden="false" customHeight="false" outlineLevel="0" collapsed="false">
      <c r="A7488" s="0" t="s">
        <v>20338</v>
      </c>
    </row>
    <row r="7489" customFormat="false" ht="16" hidden="false" customHeight="false" outlineLevel="0" collapsed="false">
      <c r="A7489" s="0" t="s">
        <v>20339</v>
      </c>
      <c r="B7489" s="10" t="n">
        <v>553754</v>
      </c>
    </row>
    <row r="7490" customFormat="false" ht="16" hidden="false" customHeight="false" outlineLevel="0" collapsed="false">
      <c r="A7490" s="0" t="s">
        <v>20340</v>
      </c>
      <c r="C7490" s="0" t="s">
        <v>20341</v>
      </c>
    </row>
    <row r="7491" customFormat="false" ht="16" hidden="false" customHeight="false" outlineLevel="0" collapsed="false">
      <c r="A7491" s="0" t="s">
        <v>20342</v>
      </c>
    </row>
    <row r="7492" customFormat="false" ht="16" hidden="false" customHeight="false" outlineLevel="0" collapsed="false">
      <c r="A7492" s="0" t="s">
        <v>20343</v>
      </c>
    </row>
    <row r="7493" customFormat="false" ht="16" hidden="false" customHeight="false" outlineLevel="0" collapsed="false">
      <c r="A7493" s="0" t="s">
        <v>20344</v>
      </c>
      <c r="B7493" s="10" t="n">
        <v>8069</v>
      </c>
    </row>
    <row r="7494" customFormat="false" ht="16" hidden="false" customHeight="false" outlineLevel="0" collapsed="false">
      <c r="A7494" s="0" t="s">
        <v>20345</v>
      </c>
    </row>
    <row r="7495" customFormat="false" ht="16" hidden="false" customHeight="false" outlineLevel="0" collapsed="false">
      <c r="A7495" s="0" t="s">
        <v>20346</v>
      </c>
      <c r="B7495" s="10" t="n">
        <v>94329</v>
      </c>
    </row>
    <row r="7496" customFormat="false" ht="16" hidden="false" customHeight="false" outlineLevel="0" collapsed="false">
      <c r="A7496" s="0" t="s">
        <v>20347</v>
      </c>
    </row>
    <row r="7497" customFormat="false" ht="16" hidden="false" customHeight="false" outlineLevel="0" collapsed="false">
      <c r="A7497" s="0" t="s">
        <v>20348</v>
      </c>
    </row>
    <row r="7498" customFormat="false" ht="16" hidden="false" customHeight="false" outlineLevel="0" collapsed="false">
      <c r="A7498" s="0" t="s">
        <v>20349</v>
      </c>
      <c r="B7498" s="10" t="n">
        <v>50000000</v>
      </c>
    </row>
    <row r="7499" customFormat="false" ht="16" hidden="false" customHeight="false" outlineLevel="0" collapsed="false">
      <c r="A7499" s="0" t="s">
        <v>20350</v>
      </c>
    </row>
    <row r="7500" customFormat="false" ht="16" hidden="false" customHeight="false" outlineLevel="0" collapsed="false">
      <c r="A7500" s="0" t="s">
        <v>20351</v>
      </c>
    </row>
    <row r="7501" customFormat="false" ht="16" hidden="false" customHeight="false" outlineLevel="0" collapsed="false">
      <c r="A7501" s="0" t="s">
        <v>20352</v>
      </c>
      <c r="B7501" s="10" t="n">
        <v>134717</v>
      </c>
    </row>
    <row r="7502" customFormat="false" ht="16" hidden="false" customHeight="false" outlineLevel="0" collapsed="false">
      <c r="A7502" s="0" t="s">
        <v>20353</v>
      </c>
    </row>
    <row r="7503" customFormat="false" ht="16" hidden="false" customHeight="false" outlineLevel="0" collapsed="false">
      <c r="A7503" s="0" t="s">
        <v>20354</v>
      </c>
    </row>
    <row r="7504" customFormat="false" ht="16" hidden="false" customHeight="false" outlineLevel="0" collapsed="false">
      <c r="A7504" s="0" t="s">
        <v>20355</v>
      </c>
    </row>
    <row r="7505" customFormat="false" ht="16" hidden="false" customHeight="false" outlineLevel="0" collapsed="false">
      <c r="A7505" s="0" t="s">
        <v>20356</v>
      </c>
      <c r="B7505" s="10" t="n">
        <v>50000</v>
      </c>
    </row>
    <row r="7506" customFormat="false" ht="16" hidden="false" customHeight="false" outlineLevel="0" collapsed="false">
      <c r="A7506" s="0" t="s">
        <v>20357</v>
      </c>
      <c r="B7506" s="10" t="n">
        <v>28505</v>
      </c>
    </row>
    <row r="7507" customFormat="false" ht="16" hidden="false" customHeight="false" outlineLevel="0" collapsed="false">
      <c r="A7507" s="0" t="s">
        <v>20358</v>
      </c>
      <c r="C7507" s="0" t="s">
        <v>20359</v>
      </c>
    </row>
    <row r="7508" customFormat="false" ht="16" hidden="false" customHeight="false" outlineLevel="0" collapsed="false">
      <c r="A7508" s="0" t="s">
        <v>20360</v>
      </c>
    </row>
    <row r="7509" customFormat="false" ht="16" hidden="false" customHeight="false" outlineLevel="0" collapsed="false">
      <c r="A7509" s="0" t="s">
        <v>20361</v>
      </c>
    </row>
    <row r="7510" customFormat="false" ht="16" hidden="false" customHeight="false" outlineLevel="0" collapsed="false">
      <c r="A7510" s="0" t="s">
        <v>20362</v>
      </c>
      <c r="B7510" s="10" t="n">
        <v>10000</v>
      </c>
    </row>
    <row r="7511" customFormat="false" ht="16" hidden="false" customHeight="false" outlineLevel="0" collapsed="false">
      <c r="A7511" s="0" t="s">
        <v>20363</v>
      </c>
      <c r="C7511" s="0" t="s">
        <v>17529</v>
      </c>
    </row>
    <row r="7512" customFormat="false" ht="16" hidden="false" customHeight="false" outlineLevel="0" collapsed="false">
      <c r="A7512" s="0" t="s">
        <v>20364</v>
      </c>
    </row>
    <row r="7513" customFormat="false" ht="16" hidden="false" customHeight="false" outlineLevel="0" collapsed="false">
      <c r="A7513" s="0" t="s">
        <v>20365</v>
      </c>
      <c r="B7513" s="10" t="n">
        <v>5429</v>
      </c>
    </row>
    <row r="7514" customFormat="false" ht="16" hidden="false" customHeight="false" outlineLevel="0" collapsed="false">
      <c r="A7514" s="0" t="s">
        <v>20366</v>
      </c>
    </row>
    <row r="7515" customFormat="false" ht="16" hidden="false" customHeight="false" outlineLevel="0" collapsed="false">
      <c r="A7515" s="0" t="s">
        <v>20367</v>
      </c>
    </row>
    <row r="7516" customFormat="false" ht="16" hidden="false" customHeight="false" outlineLevel="0" collapsed="false">
      <c r="A7516" s="0" t="s">
        <v>20368</v>
      </c>
      <c r="B7516" s="10" t="n">
        <v>500</v>
      </c>
    </row>
    <row r="7517" customFormat="false" ht="16" hidden="false" customHeight="false" outlineLevel="0" collapsed="false">
      <c r="A7517" s="0" t="s">
        <v>20369</v>
      </c>
      <c r="B7517" s="10" t="n">
        <v>350000</v>
      </c>
    </row>
    <row r="7518" customFormat="false" ht="16" hidden="false" customHeight="false" outlineLevel="0" collapsed="false">
      <c r="A7518" s="0" t="s">
        <v>20370</v>
      </c>
    </row>
    <row r="7519" customFormat="false" ht="16" hidden="false" customHeight="false" outlineLevel="0" collapsed="false">
      <c r="A7519" s="0" t="s">
        <v>14840</v>
      </c>
      <c r="B7519" s="10" t="n">
        <v>15000000</v>
      </c>
      <c r="C7519" s="10" t="n">
        <v>64156901</v>
      </c>
    </row>
    <row r="7520" customFormat="false" ht="16" hidden="false" customHeight="false" outlineLevel="0" collapsed="false">
      <c r="A7520" s="0" t="s">
        <v>20371</v>
      </c>
    </row>
    <row r="7521" customFormat="false" ht="16" hidden="false" customHeight="false" outlineLevel="0" collapsed="false">
      <c r="A7521" s="0" t="s">
        <v>20372</v>
      </c>
      <c r="B7521" s="10" t="n">
        <v>1500</v>
      </c>
    </row>
    <row r="7522" customFormat="false" ht="16" hidden="false" customHeight="false" outlineLevel="0" collapsed="false">
      <c r="A7522" s="0" t="s">
        <v>20373</v>
      </c>
    </row>
    <row r="7523" customFormat="false" ht="16" hidden="false" customHeight="false" outlineLevel="0" collapsed="false">
      <c r="A7523" s="0" t="s">
        <v>20374</v>
      </c>
    </row>
    <row r="7524" customFormat="false" ht="16" hidden="false" customHeight="false" outlineLevel="0" collapsed="false">
      <c r="A7524" s="0" t="s">
        <v>20375</v>
      </c>
      <c r="B7524" s="10" t="n">
        <v>429</v>
      </c>
    </row>
    <row r="7525" customFormat="false" ht="16" hidden="false" customHeight="false" outlineLevel="0" collapsed="false">
      <c r="A7525" s="0" t="s">
        <v>20376</v>
      </c>
    </row>
    <row r="7526" customFormat="false" ht="16" hidden="false" customHeight="false" outlineLevel="0" collapsed="false">
      <c r="A7526" s="0" t="s">
        <v>20377</v>
      </c>
    </row>
    <row r="7527" customFormat="false" ht="16" hidden="false" customHeight="false" outlineLevel="0" collapsed="false">
      <c r="A7527" s="0" t="s">
        <v>20378</v>
      </c>
      <c r="B7527" s="10" t="n">
        <v>18001</v>
      </c>
    </row>
    <row r="7528" customFormat="false" ht="16" hidden="false" customHeight="false" outlineLevel="0" collapsed="false">
      <c r="A7528" s="0" t="s">
        <v>20379</v>
      </c>
      <c r="B7528" s="10" t="n">
        <v>20555</v>
      </c>
    </row>
    <row r="7529" customFormat="false" ht="16" hidden="false" customHeight="false" outlineLevel="0" collapsed="false">
      <c r="A7529" s="0" t="s">
        <v>20380</v>
      </c>
    </row>
    <row r="7530" customFormat="false" ht="16" hidden="false" customHeight="false" outlineLevel="0" collapsed="false">
      <c r="A7530" s="0" t="s">
        <v>20381</v>
      </c>
      <c r="B7530" s="10" t="n">
        <v>104000</v>
      </c>
    </row>
    <row r="7531" customFormat="false" ht="16" hidden="false" customHeight="false" outlineLevel="0" collapsed="false">
      <c r="A7531" s="0" t="s">
        <v>20382</v>
      </c>
    </row>
    <row r="7532" customFormat="false" ht="16" hidden="false" customHeight="false" outlineLevel="0" collapsed="false">
      <c r="A7532" s="0" t="s">
        <v>20383</v>
      </c>
    </row>
    <row r="7533" customFormat="false" ht="16" hidden="false" customHeight="false" outlineLevel="0" collapsed="false">
      <c r="A7533" s="0" t="s">
        <v>20384</v>
      </c>
      <c r="B7533" s="10" t="n">
        <v>1100567636</v>
      </c>
    </row>
    <row r="7534" customFormat="false" ht="16" hidden="false" customHeight="false" outlineLevel="0" collapsed="false">
      <c r="A7534" s="0" t="s">
        <v>20385</v>
      </c>
    </row>
    <row r="7535" customFormat="false" ht="16" hidden="false" customHeight="false" outlineLevel="0" collapsed="false">
      <c r="A7535" s="0" t="s">
        <v>20386</v>
      </c>
      <c r="C7535" s="0" t="s">
        <v>16886</v>
      </c>
    </row>
    <row r="7536" customFormat="false" ht="16" hidden="false" customHeight="false" outlineLevel="0" collapsed="false">
      <c r="A7536" s="0" t="s">
        <v>20387</v>
      </c>
    </row>
    <row r="7537" customFormat="false" ht="16" hidden="false" customHeight="false" outlineLevel="0" collapsed="false">
      <c r="A7537" s="0" t="s">
        <v>20388</v>
      </c>
      <c r="B7537" s="10" t="n">
        <v>15000000</v>
      </c>
    </row>
    <row r="7538" customFormat="false" ht="16" hidden="false" customHeight="false" outlineLevel="0" collapsed="false">
      <c r="A7538" s="0" t="s">
        <v>20389</v>
      </c>
      <c r="C7538" s="0" t="s">
        <v>20390</v>
      </c>
    </row>
    <row r="7539" customFormat="false" ht="16" hidden="false" customHeight="false" outlineLevel="0" collapsed="false">
      <c r="A7539" s="0" t="s">
        <v>20391</v>
      </c>
      <c r="B7539" s="10" t="n">
        <v>227122</v>
      </c>
      <c r="D7539" s="10" t="n">
        <v>21932</v>
      </c>
    </row>
    <row r="7540" customFormat="false" ht="16" hidden="false" customHeight="false" outlineLevel="0" collapsed="false">
      <c r="A7540" s="0" t="s">
        <v>20392</v>
      </c>
    </row>
    <row r="7541" customFormat="false" ht="16" hidden="false" customHeight="false" outlineLevel="0" collapsed="false">
      <c r="A7541" s="0" t="s">
        <v>20393</v>
      </c>
      <c r="B7541" s="10" t="n">
        <v>17958</v>
      </c>
    </row>
    <row r="7542" customFormat="false" ht="16" hidden="false" customHeight="false" outlineLevel="0" collapsed="false">
      <c r="A7542" s="0" t="s">
        <v>20394</v>
      </c>
      <c r="B7542" s="10" t="n">
        <v>1087419</v>
      </c>
    </row>
    <row r="7543" customFormat="false" ht="16" hidden="false" customHeight="false" outlineLevel="0" collapsed="false">
      <c r="A7543" s="0" t="s">
        <v>20395</v>
      </c>
      <c r="B7543" s="10" t="n">
        <v>258168</v>
      </c>
    </row>
    <row r="7544" customFormat="false" ht="16" hidden="false" customHeight="false" outlineLevel="0" collapsed="false">
      <c r="A7544" s="0" t="s">
        <v>20396</v>
      </c>
    </row>
    <row r="7545" customFormat="false" ht="16" hidden="false" customHeight="false" outlineLevel="0" collapsed="false">
      <c r="A7545" s="0" t="s">
        <v>20397</v>
      </c>
    </row>
    <row r="7546" customFormat="false" ht="16" hidden="false" customHeight="false" outlineLevel="0" collapsed="false">
      <c r="A7546" s="0" t="s">
        <v>20398</v>
      </c>
      <c r="B7546" s="10" t="n">
        <v>72622</v>
      </c>
    </row>
    <row r="7547" customFormat="false" ht="16" hidden="false" customHeight="false" outlineLevel="0" collapsed="false">
      <c r="A7547" s="0" t="s">
        <v>20399</v>
      </c>
    </row>
    <row r="7548" customFormat="false" ht="16" hidden="false" customHeight="false" outlineLevel="0" collapsed="false">
      <c r="A7548" s="0" t="s">
        <v>20400</v>
      </c>
      <c r="B7548" s="10" t="n">
        <v>1000000</v>
      </c>
    </row>
    <row r="7549" customFormat="false" ht="16" hidden="false" customHeight="false" outlineLevel="0" collapsed="false">
      <c r="A7549" s="0" t="s">
        <v>20401</v>
      </c>
      <c r="B7549" s="10" t="n">
        <v>5758</v>
      </c>
    </row>
    <row r="7550" customFormat="false" ht="16" hidden="false" customHeight="false" outlineLevel="0" collapsed="false">
      <c r="A7550" s="0" t="s">
        <v>20402</v>
      </c>
    </row>
    <row r="7551" customFormat="false" ht="16" hidden="false" customHeight="false" outlineLevel="0" collapsed="false">
      <c r="A7551" s="0" t="s">
        <v>20403</v>
      </c>
    </row>
    <row r="7552" customFormat="false" ht="16" hidden="false" customHeight="false" outlineLevel="0" collapsed="false">
      <c r="A7552" s="0" t="s">
        <v>20404</v>
      </c>
      <c r="B7552" s="10" t="n">
        <v>4000</v>
      </c>
    </row>
    <row r="7553" customFormat="false" ht="16" hidden="false" customHeight="false" outlineLevel="0" collapsed="false">
      <c r="A7553" s="0" t="s">
        <v>20405</v>
      </c>
      <c r="B7553" s="10" t="n">
        <v>30093</v>
      </c>
    </row>
    <row r="7554" customFormat="false" ht="16" hidden="false" customHeight="false" outlineLevel="0" collapsed="false">
      <c r="A7554" s="0" t="s">
        <v>20406</v>
      </c>
      <c r="B7554" s="10" t="n">
        <v>3402067</v>
      </c>
    </row>
    <row r="7555" customFormat="false" ht="16" hidden="false" customHeight="false" outlineLevel="0" collapsed="false">
      <c r="A7555" s="0" t="s">
        <v>20407</v>
      </c>
      <c r="B7555" s="10" t="n">
        <v>20000</v>
      </c>
    </row>
    <row r="7556" customFormat="false" ht="16" hidden="false" customHeight="false" outlineLevel="0" collapsed="false">
      <c r="A7556" s="0" t="s">
        <v>20408</v>
      </c>
    </row>
    <row r="7557" customFormat="false" ht="16" hidden="false" customHeight="false" outlineLevel="0" collapsed="false">
      <c r="A7557" s="0" t="s">
        <v>20409</v>
      </c>
      <c r="B7557" s="10" t="n">
        <v>10000</v>
      </c>
    </row>
    <row r="7558" customFormat="false" ht="16" hidden="false" customHeight="false" outlineLevel="0" collapsed="false">
      <c r="A7558" s="0" t="s">
        <v>20410</v>
      </c>
      <c r="B7558" s="10" t="n">
        <v>9500000</v>
      </c>
    </row>
    <row r="7559" customFormat="false" ht="16" hidden="false" customHeight="false" outlineLevel="0" collapsed="false">
      <c r="A7559" s="0" t="s">
        <v>20411</v>
      </c>
    </row>
    <row r="7560" customFormat="false" ht="16" hidden="false" customHeight="false" outlineLevel="0" collapsed="false">
      <c r="A7560" s="0" t="s">
        <v>20412</v>
      </c>
    </row>
    <row r="7561" customFormat="false" ht="16" hidden="false" customHeight="false" outlineLevel="0" collapsed="false">
      <c r="A7561" s="0" t="s">
        <v>20413</v>
      </c>
      <c r="B7561" s="10" t="n">
        <v>259412</v>
      </c>
    </row>
    <row r="7562" customFormat="false" ht="16" hidden="false" customHeight="false" outlineLevel="0" collapsed="false">
      <c r="A7562" s="0" t="s">
        <v>20414</v>
      </c>
      <c r="B7562" s="10" t="n">
        <v>750000</v>
      </c>
    </row>
    <row r="7563" customFormat="false" ht="16" hidden="false" customHeight="false" outlineLevel="0" collapsed="false">
      <c r="A7563" s="0" t="s">
        <v>1303</v>
      </c>
      <c r="B7563" s="10" t="n">
        <v>35000000</v>
      </c>
      <c r="C7563" s="10" t="n">
        <v>612363</v>
      </c>
    </row>
    <row r="7564" customFormat="false" ht="16" hidden="false" customHeight="false" outlineLevel="0" collapsed="false">
      <c r="A7564" s="0" t="s">
        <v>20415</v>
      </c>
    </row>
    <row r="7565" customFormat="false" ht="16" hidden="false" customHeight="false" outlineLevel="0" collapsed="false">
      <c r="A7565" s="0" t="s">
        <v>20416</v>
      </c>
      <c r="B7565" s="10" t="n">
        <v>208611</v>
      </c>
    </row>
    <row r="7566" customFormat="false" ht="16" hidden="false" customHeight="false" outlineLevel="0" collapsed="false">
      <c r="A7566" s="0" t="s">
        <v>20417</v>
      </c>
    </row>
    <row r="7567" customFormat="false" ht="16" hidden="false" customHeight="false" outlineLevel="0" collapsed="false">
      <c r="A7567" s="0" t="s">
        <v>20418</v>
      </c>
    </row>
    <row r="7568" customFormat="false" ht="16" hidden="false" customHeight="false" outlineLevel="0" collapsed="false">
      <c r="A7568" s="0" t="s">
        <v>20419</v>
      </c>
      <c r="B7568" s="10" t="n">
        <v>100</v>
      </c>
    </row>
    <row r="7569" customFormat="false" ht="16" hidden="false" customHeight="false" outlineLevel="0" collapsed="false">
      <c r="A7569" s="0" t="s">
        <v>20420</v>
      </c>
      <c r="B7569" s="10" t="n">
        <v>23000000</v>
      </c>
    </row>
    <row r="7570" customFormat="false" ht="16" hidden="false" customHeight="false" outlineLevel="0" collapsed="false">
      <c r="A7570" s="0" t="s">
        <v>20421</v>
      </c>
    </row>
    <row r="7571" customFormat="false" ht="16" hidden="false" customHeight="false" outlineLevel="0" collapsed="false">
      <c r="A7571" s="0" t="s">
        <v>20422</v>
      </c>
    </row>
    <row r="7572" customFormat="false" ht="16" hidden="false" customHeight="false" outlineLevel="0" collapsed="false">
      <c r="A7572" s="0" t="s">
        <v>20423</v>
      </c>
    </row>
    <row r="7573" customFormat="false" ht="16" hidden="false" customHeight="false" outlineLevel="0" collapsed="false">
      <c r="A7573" s="0" t="s">
        <v>20424</v>
      </c>
    </row>
    <row r="7574" customFormat="false" ht="16" hidden="false" customHeight="false" outlineLevel="0" collapsed="false">
      <c r="A7574" s="0" t="s">
        <v>20425</v>
      </c>
    </row>
    <row r="7575" customFormat="false" ht="16" hidden="false" customHeight="false" outlineLevel="0" collapsed="false">
      <c r="A7575" s="0" t="s">
        <v>20426</v>
      </c>
      <c r="B7575" s="10" t="n">
        <v>242867</v>
      </c>
    </row>
    <row r="7576" customFormat="false" ht="16" hidden="false" customHeight="false" outlineLevel="0" collapsed="false">
      <c r="A7576" s="0" t="s">
        <v>20427</v>
      </c>
      <c r="B7576" s="10" t="n">
        <v>3000000</v>
      </c>
    </row>
    <row r="7577" customFormat="false" ht="16" hidden="false" customHeight="false" outlineLevel="0" collapsed="false">
      <c r="A7577" s="0" t="s">
        <v>20428</v>
      </c>
      <c r="B7577" s="10" t="n">
        <v>114349</v>
      </c>
    </row>
    <row r="7578" customFormat="false" ht="16" hidden="false" customHeight="false" outlineLevel="0" collapsed="false">
      <c r="A7578" s="0" t="s">
        <v>20429</v>
      </c>
      <c r="B7578" s="10" t="n">
        <v>785405</v>
      </c>
    </row>
    <row r="7579" customFormat="false" ht="16" hidden="false" customHeight="false" outlineLevel="0" collapsed="false">
      <c r="A7579" s="0" t="s">
        <v>20430</v>
      </c>
    </row>
    <row r="7580" customFormat="false" ht="16" hidden="false" customHeight="false" outlineLevel="0" collapsed="false">
      <c r="A7580" s="0" t="s">
        <v>20431</v>
      </c>
      <c r="B7580" s="10" t="n">
        <v>65000000</v>
      </c>
    </row>
    <row r="7581" customFormat="false" ht="16" hidden="false" customHeight="false" outlineLevel="0" collapsed="false">
      <c r="A7581" s="0" t="s">
        <v>20432</v>
      </c>
      <c r="B7581" s="10" t="n">
        <v>1</v>
      </c>
    </row>
    <row r="7582" customFormat="false" ht="16" hidden="false" customHeight="false" outlineLevel="0" collapsed="false">
      <c r="A7582" s="0" t="s">
        <v>20433</v>
      </c>
      <c r="B7582" s="10" t="n">
        <v>25981</v>
      </c>
    </row>
    <row r="7583" customFormat="false" ht="16" hidden="false" customHeight="false" outlineLevel="0" collapsed="false">
      <c r="A7583" s="0" t="s">
        <v>20434</v>
      </c>
      <c r="C7583" s="0" t="s">
        <v>15739</v>
      </c>
    </row>
    <row r="7584" customFormat="false" ht="16" hidden="false" customHeight="false" outlineLevel="0" collapsed="false">
      <c r="A7584" s="0" t="s">
        <v>20435</v>
      </c>
    </row>
    <row r="7585" customFormat="false" ht="16" hidden="false" customHeight="false" outlineLevel="0" collapsed="false">
      <c r="A7585" s="0" t="s">
        <v>20436</v>
      </c>
    </row>
    <row r="7586" customFormat="false" ht="16" hidden="false" customHeight="false" outlineLevel="0" collapsed="false">
      <c r="A7586" s="0" t="s">
        <v>20437</v>
      </c>
    </row>
    <row r="7587" customFormat="false" ht="16" hidden="false" customHeight="false" outlineLevel="0" collapsed="false">
      <c r="A7587" s="0" t="s">
        <v>20438</v>
      </c>
    </row>
    <row r="7588" customFormat="false" ht="16" hidden="false" customHeight="false" outlineLevel="0" collapsed="false">
      <c r="A7588" s="0" t="s">
        <v>20439</v>
      </c>
      <c r="B7588" s="10" t="n">
        <v>25000000</v>
      </c>
    </row>
    <row r="7589" customFormat="false" ht="16" hidden="false" customHeight="false" outlineLevel="0" collapsed="false">
      <c r="A7589" s="0" t="s">
        <v>20440</v>
      </c>
    </row>
    <row r="7590" customFormat="false" ht="16" hidden="false" customHeight="false" outlineLevel="0" collapsed="false">
      <c r="A7590" s="0" t="s">
        <v>20441</v>
      </c>
    </row>
    <row r="7591" customFormat="false" ht="16" hidden="false" customHeight="false" outlineLevel="0" collapsed="false">
      <c r="A7591" s="0" t="s">
        <v>20442</v>
      </c>
      <c r="B7591" s="10" t="n">
        <v>12632</v>
      </c>
    </row>
    <row r="7592" customFormat="false" ht="16" hidden="false" customHeight="false" outlineLevel="0" collapsed="false">
      <c r="A7592" s="0" t="s">
        <v>20443</v>
      </c>
    </row>
    <row r="7593" customFormat="false" ht="16" hidden="false" customHeight="false" outlineLevel="0" collapsed="false">
      <c r="A7593" s="0" t="s">
        <v>20444</v>
      </c>
    </row>
    <row r="7594" customFormat="false" ht="16" hidden="false" customHeight="false" outlineLevel="0" collapsed="false">
      <c r="A7594" s="0" t="s">
        <v>20445</v>
      </c>
      <c r="B7594" s="10" t="n">
        <v>35000000000</v>
      </c>
    </row>
    <row r="7595" customFormat="false" ht="16" hidden="false" customHeight="false" outlineLevel="0" collapsed="false">
      <c r="A7595" s="0" t="s">
        <v>20446</v>
      </c>
    </row>
    <row r="7596" customFormat="false" ht="16" hidden="false" customHeight="false" outlineLevel="0" collapsed="false">
      <c r="A7596" s="0" t="s">
        <v>1218</v>
      </c>
      <c r="B7596" s="10" t="n">
        <v>1600000</v>
      </c>
      <c r="C7596" s="10" t="n">
        <v>13775</v>
      </c>
    </row>
    <row r="7597" customFormat="false" ht="16" hidden="false" customHeight="false" outlineLevel="0" collapsed="false">
      <c r="A7597" s="0" t="s">
        <v>20447</v>
      </c>
      <c r="B7597" s="10" t="n">
        <v>2141423</v>
      </c>
    </row>
    <row r="7598" customFormat="false" ht="16" hidden="false" customHeight="false" outlineLevel="0" collapsed="false">
      <c r="A7598" s="0" t="s">
        <v>20448</v>
      </c>
      <c r="B7598" s="10" t="n">
        <v>43328</v>
      </c>
    </row>
    <row r="7599" customFormat="false" ht="16" hidden="false" customHeight="false" outlineLevel="0" collapsed="false">
      <c r="A7599" s="0" t="s">
        <v>20449</v>
      </c>
    </row>
    <row r="7600" customFormat="false" ht="16" hidden="false" customHeight="false" outlineLevel="0" collapsed="false">
      <c r="A7600" s="0" t="s">
        <v>20450</v>
      </c>
      <c r="B7600" s="10" t="n">
        <v>35000</v>
      </c>
    </row>
    <row r="7601" customFormat="false" ht="16" hidden="false" customHeight="false" outlineLevel="0" collapsed="false">
      <c r="A7601" s="0" t="s">
        <v>20451</v>
      </c>
    </row>
    <row r="7602" customFormat="false" ht="16" hidden="false" customHeight="false" outlineLevel="0" collapsed="false">
      <c r="A7602" s="0" t="s">
        <v>20452</v>
      </c>
      <c r="B7602" s="10" t="n">
        <v>38578</v>
      </c>
    </row>
    <row r="7603" customFormat="false" ht="16" hidden="false" customHeight="false" outlineLevel="0" collapsed="false">
      <c r="A7603" s="0" t="s">
        <v>20453</v>
      </c>
      <c r="B7603" s="10" t="n">
        <v>100000</v>
      </c>
    </row>
    <row r="7604" customFormat="false" ht="16" hidden="false" customHeight="false" outlineLevel="0" collapsed="false">
      <c r="A7604" s="0" t="s">
        <v>20454</v>
      </c>
      <c r="B7604" s="10" t="n">
        <v>22121</v>
      </c>
    </row>
    <row r="7605" customFormat="false" ht="16" hidden="false" customHeight="false" outlineLevel="0" collapsed="false">
      <c r="A7605" s="0" t="s">
        <v>20455</v>
      </c>
    </row>
    <row r="7606" customFormat="false" ht="16" hidden="false" customHeight="false" outlineLevel="0" collapsed="false">
      <c r="A7606" s="0" t="s">
        <v>20456</v>
      </c>
      <c r="B7606" s="10" t="n">
        <v>15275</v>
      </c>
    </row>
    <row r="7607" customFormat="false" ht="16" hidden="false" customHeight="false" outlineLevel="0" collapsed="false">
      <c r="A7607" s="0" t="s">
        <v>20457</v>
      </c>
      <c r="B7607" s="10" t="n">
        <v>200000</v>
      </c>
    </row>
    <row r="7608" customFormat="false" ht="16" hidden="false" customHeight="false" outlineLevel="0" collapsed="false">
      <c r="A7608" s="0" t="s">
        <v>20458</v>
      </c>
      <c r="B7608" s="10" t="n">
        <v>25000000</v>
      </c>
    </row>
    <row r="7609" customFormat="false" ht="16" hidden="false" customHeight="false" outlineLevel="0" collapsed="false">
      <c r="A7609" s="0" t="s">
        <v>20459</v>
      </c>
      <c r="B7609" s="10" t="n">
        <v>23685</v>
      </c>
    </row>
    <row r="7610" customFormat="false" ht="16" hidden="false" customHeight="false" outlineLevel="0" collapsed="false">
      <c r="A7610" s="0" t="s">
        <v>20460</v>
      </c>
      <c r="B7610" s="10" t="n">
        <v>70031</v>
      </c>
    </row>
    <row r="7611" customFormat="false" ht="16" hidden="false" customHeight="false" outlineLevel="0" collapsed="false">
      <c r="A7611" s="0" t="s">
        <v>20461</v>
      </c>
      <c r="B7611" s="10" t="n">
        <v>500</v>
      </c>
    </row>
    <row r="7612" customFormat="false" ht="16" hidden="false" customHeight="false" outlineLevel="0" collapsed="false">
      <c r="A7612" s="0" t="s">
        <v>20462</v>
      </c>
      <c r="B7612" s="10" t="n">
        <v>40000000</v>
      </c>
    </row>
    <row r="7613" customFormat="false" ht="16" hidden="false" customHeight="false" outlineLevel="0" collapsed="false">
      <c r="A7613" s="0" t="s">
        <v>20463</v>
      </c>
    </row>
    <row r="7614" customFormat="false" ht="16" hidden="false" customHeight="false" outlineLevel="0" collapsed="false">
      <c r="A7614" s="0" t="s">
        <v>20464</v>
      </c>
    </row>
    <row r="7615" customFormat="false" ht="16" hidden="false" customHeight="false" outlineLevel="0" collapsed="false">
      <c r="A7615" s="0" t="s">
        <v>8985</v>
      </c>
      <c r="B7615" s="10" t="n">
        <v>63300000</v>
      </c>
      <c r="C7615" s="10" t="n">
        <v>870451</v>
      </c>
    </row>
    <row r="7616" customFormat="false" ht="16" hidden="false" customHeight="false" outlineLevel="0" collapsed="false">
      <c r="A7616" s="0" t="s">
        <v>20465</v>
      </c>
    </row>
    <row r="7617" customFormat="false" ht="16" hidden="false" customHeight="false" outlineLevel="0" collapsed="false">
      <c r="A7617" s="0" t="s">
        <v>20466</v>
      </c>
      <c r="B7617" s="10" t="n">
        <v>592404</v>
      </c>
    </row>
    <row r="7618" customFormat="false" ht="16" hidden="false" customHeight="false" outlineLevel="0" collapsed="false">
      <c r="A7618" s="0" t="s">
        <v>20467</v>
      </c>
      <c r="B7618" s="10" t="n">
        <v>70056</v>
      </c>
    </row>
    <row r="7619" customFormat="false" ht="16" hidden="false" customHeight="false" outlineLevel="0" collapsed="false">
      <c r="A7619" s="0" t="s">
        <v>20468</v>
      </c>
    </row>
    <row r="7620" customFormat="false" ht="16" hidden="false" customHeight="false" outlineLevel="0" collapsed="false">
      <c r="A7620" s="0" t="s">
        <v>20469</v>
      </c>
    </row>
    <row r="7621" customFormat="false" ht="16" hidden="false" customHeight="false" outlineLevel="0" collapsed="false">
      <c r="A7621" s="0" t="s">
        <v>20470</v>
      </c>
      <c r="B7621" s="10" t="n">
        <v>2000000</v>
      </c>
    </row>
    <row r="7622" customFormat="false" ht="16" hidden="false" customHeight="false" outlineLevel="0" collapsed="false">
      <c r="A7622" s="0" t="s">
        <v>20471</v>
      </c>
    </row>
    <row r="7623" customFormat="false" ht="16" hidden="false" customHeight="false" outlineLevel="0" collapsed="false">
      <c r="A7623" s="0" t="s">
        <v>20472</v>
      </c>
      <c r="B7623" s="10" t="n">
        <v>3405</v>
      </c>
    </row>
    <row r="7624" customFormat="false" ht="16" hidden="false" customHeight="false" outlineLevel="0" collapsed="false">
      <c r="A7624" s="0" t="s">
        <v>20473</v>
      </c>
    </row>
    <row r="7625" customFormat="false" ht="16" hidden="false" customHeight="false" outlineLevel="0" collapsed="false">
      <c r="A7625" s="0" t="s">
        <v>20474</v>
      </c>
      <c r="B7625" s="10" t="n">
        <v>85622</v>
      </c>
    </row>
    <row r="7626" customFormat="false" ht="16" hidden="false" customHeight="false" outlineLevel="0" collapsed="false">
      <c r="A7626" s="0" t="s">
        <v>20475</v>
      </c>
      <c r="B7626" s="10" t="n">
        <v>16905</v>
      </c>
    </row>
    <row r="7627" customFormat="false" ht="16" hidden="false" customHeight="false" outlineLevel="0" collapsed="false">
      <c r="A7627" s="0" t="s">
        <v>20476</v>
      </c>
    </row>
    <row r="7628" customFormat="false" ht="16" hidden="false" customHeight="false" outlineLevel="0" collapsed="false">
      <c r="A7628" s="0" t="s">
        <v>20477</v>
      </c>
      <c r="B7628" s="10" t="n">
        <v>612816</v>
      </c>
    </row>
    <row r="7629" customFormat="false" ht="16" hidden="false" customHeight="false" outlineLevel="0" collapsed="false">
      <c r="A7629" s="0" t="s">
        <v>20478</v>
      </c>
      <c r="B7629" s="10" t="n">
        <v>12998</v>
      </c>
    </row>
    <row r="7630" customFormat="false" ht="16" hidden="false" customHeight="false" outlineLevel="0" collapsed="false">
      <c r="A7630" s="0" t="s">
        <v>20479</v>
      </c>
    </row>
    <row r="7631" customFormat="false" ht="16" hidden="false" customHeight="false" outlineLevel="0" collapsed="false">
      <c r="A7631" s="0" t="s">
        <v>20480</v>
      </c>
      <c r="B7631" s="10" t="n">
        <v>1612203</v>
      </c>
    </row>
    <row r="7632" customFormat="false" ht="16" hidden="false" customHeight="false" outlineLevel="0" collapsed="false">
      <c r="A7632" s="0" t="s">
        <v>20481</v>
      </c>
      <c r="B7632" s="10" t="n">
        <v>98818</v>
      </c>
    </row>
    <row r="7633" customFormat="false" ht="16" hidden="false" customHeight="false" outlineLevel="0" collapsed="false">
      <c r="A7633" s="0" t="s">
        <v>20482</v>
      </c>
      <c r="B7633" s="10" t="n">
        <v>55180</v>
      </c>
    </row>
    <row r="7634" customFormat="false" ht="16" hidden="false" customHeight="false" outlineLevel="0" collapsed="false">
      <c r="A7634" s="0" t="s">
        <v>20483</v>
      </c>
    </row>
    <row r="7635" customFormat="false" ht="16" hidden="false" customHeight="false" outlineLevel="0" collapsed="false">
      <c r="A7635" s="0" t="s">
        <v>20484</v>
      </c>
    </row>
    <row r="7636" customFormat="false" ht="16" hidden="false" customHeight="false" outlineLevel="0" collapsed="false">
      <c r="A7636" s="0" t="s">
        <v>20485</v>
      </c>
      <c r="B7636" s="10" t="n">
        <v>10394</v>
      </c>
    </row>
    <row r="7637" customFormat="false" ht="16" hidden="false" customHeight="false" outlineLevel="0" collapsed="false">
      <c r="A7637" s="0" t="s">
        <v>20486</v>
      </c>
    </row>
    <row r="7638" customFormat="false" ht="16" hidden="false" customHeight="false" outlineLevel="0" collapsed="false">
      <c r="A7638" s="0" t="s">
        <v>20487</v>
      </c>
    </row>
    <row r="7639" customFormat="false" ht="16" hidden="false" customHeight="false" outlineLevel="0" collapsed="false">
      <c r="A7639" s="0" t="s">
        <v>20488</v>
      </c>
    </row>
    <row r="7640" customFormat="false" ht="16" hidden="false" customHeight="false" outlineLevel="0" collapsed="false">
      <c r="A7640" s="0" t="s">
        <v>1202</v>
      </c>
      <c r="B7640" s="10" t="n">
        <v>2900000</v>
      </c>
      <c r="C7640" s="10" t="n">
        <v>1535234</v>
      </c>
    </row>
    <row r="7641" customFormat="false" ht="16" hidden="false" customHeight="false" outlineLevel="0" collapsed="false">
      <c r="A7641" s="0" t="s">
        <v>20489</v>
      </c>
    </row>
    <row r="7642" customFormat="false" ht="16" hidden="false" customHeight="false" outlineLevel="0" collapsed="false">
      <c r="A7642" s="0" t="s">
        <v>20490</v>
      </c>
    </row>
    <row r="7643" customFormat="false" ht="16" hidden="false" customHeight="false" outlineLevel="0" collapsed="false">
      <c r="A7643" s="0" t="s">
        <v>20491</v>
      </c>
      <c r="B7643" s="10" t="n">
        <v>474252</v>
      </c>
    </row>
    <row r="7644" customFormat="false" ht="16" hidden="false" customHeight="false" outlineLevel="0" collapsed="false">
      <c r="A7644" s="0" t="s">
        <v>20492</v>
      </c>
    </row>
    <row r="7645" customFormat="false" ht="16" hidden="false" customHeight="false" outlineLevel="0" collapsed="false">
      <c r="A7645" s="0" t="s">
        <v>20493</v>
      </c>
    </row>
    <row r="7646" customFormat="false" ht="16" hidden="false" customHeight="false" outlineLevel="0" collapsed="false">
      <c r="A7646" s="0" t="s">
        <v>20494</v>
      </c>
    </row>
    <row r="7647" customFormat="false" ht="16" hidden="false" customHeight="false" outlineLevel="0" collapsed="false">
      <c r="A7647" s="0" t="s">
        <v>20495</v>
      </c>
      <c r="B7647" s="10" t="n">
        <v>691650</v>
      </c>
    </row>
    <row r="7648" customFormat="false" ht="16" hidden="false" customHeight="false" outlineLevel="0" collapsed="false">
      <c r="A7648" s="0" t="s">
        <v>20496</v>
      </c>
    </row>
    <row r="7649" customFormat="false" ht="16" hidden="false" customHeight="false" outlineLevel="0" collapsed="false">
      <c r="A7649" s="0" t="s">
        <v>20497</v>
      </c>
    </row>
    <row r="7650" customFormat="false" ht="16" hidden="false" customHeight="false" outlineLevel="0" collapsed="false">
      <c r="A7650" s="0" t="s">
        <v>20498</v>
      </c>
      <c r="B7650" s="10" t="n">
        <v>16738</v>
      </c>
    </row>
    <row r="7651" customFormat="false" ht="16" hidden="false" customHeight="false" outlineLevel="0" collapsed="false">
      <c r="A7651" s="0" t="s">
        <v>20499</v>
      </c>
    </row>
    <row r="7652" customFormat="false" ht="16" hidden="false" customHeight="false" outlineLevel="0" collapsed="false">
      <c r="A7652" s="0" t="s">
        <v>20500</v>
      </c>
      <c r="B7652" s="10" t="n">
        <v>300000000</v>
      </c>
    </row>
    <row r="7653" customFormat="false" ht="16" hidden="false" customHeight="false" outlineLevel="0" collapsed="false">
      <c r="A7653" s="0" t="s">
        <v>20501</v>
      </c>
      <c r="B7653" s="10" t="n">
        <v>13600000</v>
      </c>
    </row>
    <row r="7654" customFormat="false" ht="16" hidden="false" customHeight="false" outlineLevel="0" collapsed="false">
      <c r="A7654" s="0" t="s">
        <v>20502</v>
      </c>
      <c r="B7654" s="10" t="n">
        <v>35000000</v>
      </c>
    </row>
    <row r="7655" customFormat="false" ht="16" hidden="false" customHeight="false" outlineLevel="0" collapsed="false">
      <c r="A7655" s="0" t="s">
        <v>20503</v>
      </c>
      <c r="B7655" s="10" t="n">
        <v>1500000</v>
      </c>
    </row>
    <row r="7656" customFormat="false" ht="16" hidden="false" customHeight="false" outlineLevel="0" collapsed="false">
      <c r="A7656" s="0" t="s">
        <v>20504</v>
      </c>
    </row>
    <row r="7657" customFormat="false" ht="16" hidden="false" customHeight="false" outlineLevel="0" collapsed="false">
      <c r="A7657" s="0" t="s">
        <v>20505</v>
      </c>
      <c r="B7657" s="10" t="n">
        <v>5000000</v>
      </c>
    </row>
    <row r="7658" customFormat="false" ht="16" hidden="false" customHeight="false" outlineLevel="0" collapsed="false">
      <c r="A7658" s="0" t="s">
        <v>20506</v>
      </c>
      <c r="B7658" s="10" t="n">
        <v>76931</v>
      </c>
    </row>
    <row r="7659" customFormat="false" ht="16" hidden="false" customHeight="false" outlineLevel="0" collapsed="false">
      <c r="A7659" s="0" t="s">
        <v>20507</v>
      </c>
      <c r="B7659" s="10" t="n">
        <v>3000000</v>
      </c>
    </row>
    <row r="7660" customFormat="false" ht="16" hidden="false" customHeight="false" outlineLevel="0" collapsed="false">
      <c r="A7660" s="0" t="s">
        <v>20508</v>
      </c>
      <c r="B7660" s="10" t="n">
        <v>100000000</v>
      </c>
    </row>
    <row r="7661" customFormat="false" ht="16" hidden="false" customHeight="false" outlineLevel="0" collapsed="false">
      <c r="A7661" s="0" t="s">
        <v>20509</v>
      </c>
    </row>
    <row r="7662" customFormat="false" ht="16" hidden="false" customHeight="false" outlineLevel="0" collapsed="false">
      <c r="A7662" s="0" t="s">
        <v>20510</v>
      </c>
    </row>
    <row r="7663" customFormat="false" ht="16" hidden="false" customHeight="false" outlineLevel="0" collapsed="false">
      <c r="A7663" s="0" t="s">
        <v>20511</v>
      </c>
      <c r="C7663" s="0" t="s">
        <v>20512</v>
      </c>
    </row>
    <row r="7664" customFormat="false" ht="16" hidden="false" customHeight="false" outlineLevel="0" collapsed="false">
      <c r="A7664" s="0" t="s">
        <v>9120</v>
      </c>
      <c r="B7664" s="10" t="n">
        <v>12000000</v>
      </c>
      <c r="C7664" s="10" t="n">
        <v>14053908</v>
      </c>
    </row>
    <row r="7665" customFormat="false" ht="16" hidden="false" customHeight="false" outlineLevel="0" collapsed="false">
      <c r="A7665" s="0" t="s">
        <v>20513</v>
      </c>
    </row>
    <row r="7666" customFormat="false" ht="16" hidden="false" customHeight="false" outlineLevel="0" collapsed="false">
      <c r="A7666" s="0" t="s">
        <v>8829</v>
      </c>
      <c r="B7666" s="10" t="n">
        <v>20000000</v>
      </c>
      <c r="C7666" s="10" t="n">
        <v>73159525</v>
      </c>
    </row>
    <row r="7667" customFormat="false" ht="16" hidden="false" customHeight="false" outlineLevel="0" collapsed="false">
      <c r="A7667" s="0" t="s">
        <v>20514</v>
      </c>
    </row>
    <row r="7668" customFormat="false" ht="16" hidden="false" customHeight="false" outlineLevel="0" collapsed="false">
      <c r="A7668" s="0" t="s">
        <v>20515</v>
      </c>
      <c r="B7668" s="10" t="n">
        <v>100000000</v>
      </c>
    </row>
    <row r="7669" customFormat="false" ht="16" hidden="false" customHeight="false" outlineLevel="0" collapsed="false">
      <c r="A7669" s="0" t="s">
        <v>20516</v>
      </c>
    </row>
    <row r="7670" customFormat="false" ht="16" hidden="false" customHeight="false" outlineLevel="0" collapsed="false">
      <c r="A7670" s="0" t="s">
        <v>20517</v>
      </c>
    </row>
    <row r="7671" customFormat="false" ht="16" hidden="false" customHeight="false" outlineLevel="0" collapsed="false">
      <c r="A7671" s="0" t="s">
        <v>20518</v>
      </c>
    </row>
    <row r="7672" customFormat="false" ht="16" hidden="false" customHeight="false" outlineLevel="0" collapsed="false">
      <c r="A7672" s="0" t="s">
        <v>20519</v>
      </c>
    </row>
    <row r="7673" customFormat="false" ht="16" hidden="false" customHeight="false" outlineLevel="0" collapsed="false">
      <c r="A7673" s="0" t="s">
        <v>20520</v>
      </c>
    </row>
    <row r="7674" customFormat="false" ht="16" hidden="false" customHeight="false" outlineLevel="0" collapsed="false">
      <c r="A7674" s="0" t="s">
        <v>20521</v>
      </c>
      <c r="B7674" s="10" t="n">
        <v>167601</v>
      </c>
    </row>
    <row r="7675" customFormat="false" ht="16" hidden="false" customHeight="false" outlineLevel="0" collapsed="false">
      <c r="A7675" s="0" t="s">
        <v>20522</v>
      </c>
    </row>
    <row r="7676" customFormat="false" ht="16" hidden="false" customHeight="false" outlineLevel="0" collapsed="false">
      <c r="A7676" s="0" t="s">
        <v>20523</v>
      </c>
      <c r="B7676" s="10" t="n">
        <v>8000000</v>
      </c>
    </row>
    <row r="7677" customFormat="false" ht="16" hidden="false" customHeight="false" outlineLevel="0" collapsed="false">
      <c r="A7677" s="0" t="s">
        <v>20524</v>
      </c>
      <c r="B7677" s="10" t="n">
        <v>4000000</v>
      </c>
    </row>
    <row r="7678" customFormat="false" ht="16" hidden="false" customHeight="false" outlineLevel="0" collapsed="false">
      <c r="A7678" s="0" t="s">
        <v>20525</v>
      </c>
      <c r="B7678" s="10" t="n">
        <v>500000</v>
      </c>
      <c r="C7678" s="10" t="n">
        <v>28272</v>
      </c>
    </row>
    <row r="7679" customFormat="false" ht="16" hidden="false" customHeight="false" outlineLevel="0" collapsed="false">
      <c r="A7679" s="0" t="s">
        <v>20526</v>
      </c>
      <c r="C7679" s="0" t="s">
        <v>16718</v>
      </c>
    </row>
    <row r="7680" customFormat="false" ht="16" hidden="false" customHeight="false" outlineLevel="0" collapsed="false">
      <c r="A7680" s="0" t="s">
        <v>20527</v>
      </c>
    </row>
    <row r="7681" customFormat="false" ht="16" hidden="false" customHeight="false" outlineLevel="0" collapsed="false">
      <c r="A7681" s="0" t="s">
        <v>20528</v>
      </c>
    </row>
    <row r="7682" customFormat="false" ht="16" hidden="false" customHeight="false" outlineLevel="0" collapsed="false">
      <c r="A7682" s="0" t="s">
        <v>20529</v>
      </c>
      <c r="B7682" s="10" t="n">
        <v>2208</v>
      </c>
    </row>
    <row r="7683" customFormat="false" ht="16" hidden="false" customHeight="false" outlineLevel="0" collapsed="false">
      <c r="A7683" s="0" t="s">
        <v>20530</v>
      </c>
    </row>
    <row r="7684" customFormat="false" ht="16" hidden="false" customHeight="false" outlineLevel="0" collapsed="false">
      <c r="A7684" s="0" t="s">
        <v>20531</v>
      </c>
    </row>
    <row r="7685" customFormat="false" ht="16" hidden="false" customHeight="false" outlineLevel="0" collapsed="false">
      <c r="A7685" s="0" t="s">
        <v>20532</v>
      </c>
      <c r="C7685" s="0" t="s">
        <v>20533</v>
      </c>
    </row>
    <row r="7686" customFormat="false" ht="16" hidden="false" customHeight="false" outlineLevel="0" collapsed="false">
      <c r="A7686" s="0" t="s">
        <v>20534</v>
      </c>
      <c r="B7686" s="10" t="n">
        <v>4000000</v>
      </c>
    </row>
    <row r="7687" customFormat="false" ht="16" hidden="false" customHeight="false" outlineLevel="0" collapsed="false">
      <c r="A7687" s="0" t="s">
        <v>20535</v>
      </c>
    </row>
    <row r="7688" customFormat="false" ht="16" hidden="false" customHeight="false" outlineLevel="0" collapsed="false">
      <c r="A7688" s="0" t="s">
        <v>20536</v>
      </c>
    </row>
    <row r="7689" customFormat="false" ht="16" hidden="false" customHeight="false" outlineLevel="0" collapsed="false">
      <c r="A7689" s="0" t="s">
        <v>20537</v>
      </c>
    </row>
    <row r="7690" customFormat="false" ht="16" hidden="false" customHeight="false" outlineLevel="0" collapsed="false">
      <c r="A7690" s="0" t="s">
        <v>20538</v>
      </c>
    </row>
    <row r="7691" customFormat="false" ht="16" hidden="false" customHeight="false" outlineLevel="0" collapsed="false">
      <c r="A7691" s="0" t="s">
        <v>14834</v>
      </c>
      <c r="B7691" s="10" t="n">
        <v>11000000</v>
      </c>
      <c r="C7691" s="10" t="n">
        <v>4089001</v>
      </c>
    </row>
    <row r="7692" customFormat="false" ht="16" hidden="false" customHeight="false" outlineLevel="0" collapsed="false">
      <c r="A7692" s="0" t="s">
        <v>20539</v>
      </c>
    </row>
    <row r="7693" customFormat="false" ht="16" hidden="false" customHeight="false" outlineLevel="0" collapsed="false">
      <c r="A7693" s="0" t="s">
        <v>20540</v>
      </c>
      <c r="M7693" s="0" t="s">
        <v>20541</v>
      </c>
    </row>
    <row r="7694" customFormat="false" ht="16" hidden="false" customHeight="false" outlineLevel="0" collapsed="false">
      <c r="A7694" s="0" t="s">
        <v>20542</v>
      </c>
      <c r="B7694" s="10" t="n">
        <v>120000000</v>
      </c>
    </row>
    <row r="7695" customFormat="false" ht="16" hidden="false" customHeight="false" outlineLevel="0" collapsed="false">
      <c r="A7695" s="0" t="s">
        <v>20543</v>
      </c>
      <c r="B7695" s="10" t="n">
        <v>101074</v>
      </c>
    </row>
    <row r="7696" customFormat="false" ht="16" hidden="false" customHeight="false" outlineLevel="0" collapsed="false">
      <c r="A7696" s="0" t="s">
        <v>20544</v>
      </c>
    </row>
    <row r="7697" customFormat="false" ht="16" hidden="false" customHeight="false" outlineLevel="0" collapsed="false">
      <c r="A7697" s="0" t="s">
        <v>20545</v>
      </c>
    </row>
    <row r="7698" customFormat="false" ht="16" hidden="false" customHeight="false" outlineLevel="0" collapsed="false">
      <c r="A7698" s="0" t="s">
        <v>20546</v>
      </c>
      <c r="B7698" s="10" t="n">
        <v>500000</v>
      </c>
    </row>
    <row r="7699" customFormat="false" ht="16" hidden="false" customHeight="false" outlineLevel="0" collapsed="false">
      <c r="A7699" s="0" t="s">
        <v>20547</v>
      </c>
    </row>
    <row r="7700" customFormat="false" ht="16" hidden="false" customHeight="false" outlineLevel="0" collapsed="false">
      <c r="A7700" s="0" t="s">
        <v>20548</v>
      </c>
    </row>
    <row r="7701" customFormat="false" ht="16" hidden="false" customHeight="false" outlineLevel="0" collapsed="false">
      <c r="A7701" s="0" t="s">
        <v>1414</v>
      </c>
      <c r="B7701" s="10" t="n">
        <v>34000000</v>
      </c>
      <c r="C7701" s="10" t="n">
        <v>15525229</v>
      </c>
    </row>
    <row r="7702" customFormat="false" ht="16" hidden="false" customHeight="false" outlineLevel="0" collapsed="false">
      <c r="A7702" s="0" t="s">
        <v>20549</v>
      </c>
    </row>
    <row r="7703" customFormat="false" ht="16" hidden="false" customHeight="false" outlineLevel="0" collapsed="false">
      <c r="A7703" s="0" t="s">
        <v>20550</v>
      </c>
      <c r="B7703" s="10" t="n">
        <v>160000000</v>
      </c>
    </row>
    <row r="7704" customFormat="false" ht="16" hidden="false" customHeight="false" outlineLevel="0" collapsed="false">
      <c r="A7704" s="0" t="s">
        <v>20551</v>
      </c>
      <c r="C7704" s="0" t="s">
        <v>20552</v>
      </c>
    </row>
    <row r="7705" customFormat="false" ht="16" hidden="false" customHeight="false" outlineLevel="0" collapsed="false">
      <c r="A7705" s="0" t="s">
        <v>20553</v>
      </c>
    </row>
    <row r="7706" customFormat="false" ht="16" hidden="false" customHeight="false" outlineLevel="0" collapsed="false">
      <c r="A7706" s="0" t="s">
        <v>20554</v>
      </c>
      <c r="B7706" s="10" t="n">
        <v>59299</v>
      </c>
    </row>
    <row r="7707" customFormat="false" ht="16" hidden="false" customHeight="false" outlineLevel="0" collapsed="false">
      <c r="A7707" s="0" t="s">
        <v>20555</v>
      </c>
      <c r="B7707" s="10" t="n">
        <v>1227</v>
      </c>
    </row>
    <row r="7708" customFormat="false" ht="16" hidden="false" customHeight="false" outlineLevel="0" collapsed="false">
      <c r="A7708" s="0" t="s">
        <v>20556</v>
      </c>
    </row>
    <row r="7709" customFormat="false" ht="16" hidden="false" customHeight="false" outlineLevel="0" collapsed="false">
      <c r="A7709" s="0" t="s">
        <v>20557</v>
      </c>
    </row>
    <row r="7710" customFormat="false" ht="16" hidden="false" customHeight="false" outlineLevel="0" collapsed="false">
      <c r="A7710" s="0" t="s">
        <v>20558</v>
      </c>
    </row>
    <row r="7711" customFormat="false" ht="16" hidden="false" customHeight="false" outlineLevel="0" collapsed="false">
      <c r="A7711" s="0" t="s">
        <v>9144</v>
      </c>
      <c r="B7711" s="10" t="n">
        <v>29000000</v>
      </c>
      <c r="C7711" s="10" t="n">
        <v>7600036</v>
      </c>
    </row>
    <row r="7712" customFormat="false" ht="16" hidden="false" customHeight="false" outlineLevel="0" collapsed="false">
      <c r="A7712" s="0" t="s">
        <v>20559</v>
      </c>
      <c r="B7712" s="10" t="n">
        <v>1000000000</v>
      </c>
    </row>
    <row r="7713" customFormat="false" ht="16" hidden="false" customHeight="false" outlineLevel="0" collapsed="false">
      <c r="A7713" s="0" t="s">
        <v>20560</v>
      </c>
    </row>
    <row r="7714" customFormat="false" ht="16" hidden="false" customHeight="false" outlineLevel="0" collapsed="false">
      <c r="A7714" s="0" t="s">
        <v>14749</v>
      </c>
      <c r="B7714" s="10" t="n">
        <v>58000000</v>
      </c>
      <c r="C7714" s="10" t="n">
        <v>30180466</v>
      </c>
    </row>
    <row r="7715" customFormat="false" ht="16" hidden="false" customHeight="false" outlineLevel="0" collapsed="false">
      <c r="A7715" s="0" t="s">
        <v>20561</v>
      </c>
    </row>
    <row r="7716" customFormat="false" ht="16" hidden="false" customHeight="false" outlineLevel="0" collapsed="false">
      <c r="A7716" s="0" t="s">
        <v>20562</v>
      </c>
      <c r="B7716" s="10" t="n">
        <v>104906</v>
      </c>
    </row>
    <row r="7717" customFormat="false" ht="16" hidden="false" customHeight="false" outlineLevel="0" collapsed="false">
      <c r="A7717" s="0" t="s">
        <v>20563</v>
      </c>
    </row>
    <row r="7718" customFormat="false" ht="16" hidden="false" customHeight="false" outlineLevel="0" collapsed="false">
      <c r="A7718" s="0" t="s">
        <v>20564</v>
      </c>
    </row>
    <row r="7719" customFormat="false" ht="16" hidden="false" customHeight="false" outlineLevel="0" collapsed="false">
      <c r="A7719" s="0" t="s">
        <v>20565</v>
      </c>
    </row>
    <row r="7720" customFormat="false" ht="16" hidden="false" customHeight="false" outlineLevel="0" collapsed="false">
      <c r="A7720" s="0" t="s">
        <v>20566</v>
      </c>
      <c r="B7720" s="10" t="n">
        <v>11678</v>
      </c>
    </row>
    <row r="7721" customFormat="false" ht="16" hidden="false" customHeight="false" outlineLevel="0" collapsed="false">
      <c r="A7721" s="0" t="s">
        <v>20567</v>
      </c>
    </row>
    <row r="7722" customFormat="false" ht="16" hidden="false" customHeight="false" outlineLevel="0" collapsed="false">
      <c r="A7722" s="0" t="s">
        <v>20568</v>
      </c>
    </row>
    <row r="7723" customFormat="false" ht="16" hidden="false" customHeight="false" outlineLevel="0" collapsed="false">
      <c r="A7723" s="0" t="s">
        <v>20569</v>
      </c>
      <c r="B7723" s="10" t="n">
        <v>1100000</v>
      </c>
    </row>
    <row r="7724" customFormat="false" ht="16" hidden="false" customHeight="false" outlineLevel="0" collapsed="false">
      <c r="A7724" s="0" t="s">
        <v>20570</v>
      </c>
      <c r="B7724" s="10" t="n">
        <v>750000000</v>
      </c>
    </row>
    <row r="7725" customFormat="false" ht="16" hidden="false" customHeight="false" outlineLevel="0" collapsed="false">
      <c r="A7725" s="0" t="s">
        <v>20571</v>
      </c>
    </row>
    <row r="7726" customFormat="false" ht="16" hidden="false" customHeight="false" outlineLevel="0" collapsed="false">
      <c r="A7726" s="0" t="s">
        <v>20572</v>
      </c>
    </row>
    <row r="7727" customFormat="false" ht="16" hidden="false" customHeight="false" outlineLevel="0" collapsed="false">
      <c r="A7727" s="0" t="s">
        <v>20573</v>
      </c>
    </row>
    <row r="7728" customFormat="false" ht="16" hidden="false" customHeight="false" outlineLevel="0" collapsed="false">
      <c r="A7728" s="0" t="s">
        <v>20574</v>
      </c>
    </row>
    <row r="7729" customFormat="false" ht="16" hidden="false" customHeight="false" outlineLevel="0" collapsed="false">
      <c r="A7729" s="0" t="s">
        <v>20575</v>
      </c>
      <c r="B7729" s="10" t="n">
        <v>38151532</v>
      </c>
    </row>
    <row r="7730" customFormat="false" ht="16" hidden="false" customHeight="false" outlineLevel="0" collapsed="false">
      <c r="A7730" s="0" t="s">
        <v>20576</v>
      </c>
    </row>
    <row r="7731" customFormat="false" ht="16" hidden="false" customHeight="false" outlineLevel="0" collapsed="false">
      <c r="A7731" s="0" t="s">
        <v>20577</v>
      </c>
    </row>
    <row r="7732" customFormat="false" ht="16" hidden="false" customHeight="false" outlineLevel="0" collapsed="false">
      <c r="A7732" s="0" t="s">
        <v>20578</v>
      </c>
      <c r="B7732" s="10" t="n">
        <v>212285</v>
      </c>
    </row>
    <row r="7733" customFormat="false" ht="16" hidden="false" customHeight="false" outlineLevel="0" collapsed="false">
      <c r="A7733" s="0" t="s">
        <v>20579</v>
      </c>
      <c r="B7733" s="10" t="n">
        <v>500</v>
      </c>
    </row>
    <row r="7734" customFormat="false" ht="16" hidden="false" customHeight="false" outlineLevel="0" collapsed="false">
      <c r="A7734" s="0" t="s">
        <v>20580</v>
      </c>
    </row>
    <row r="7735" customFormat="false" ht="16" hidden="false" customHeight="false" outlineLevel="0" collapsed="false">
      <c r="A7735" s="0" t="s">
        <v>20581</v>
      </c>
      <c r="B7735" s="10" t="n">
        <v>10000000</v>
      </c>
    </row>
    <row r="7736" customFormat="false" ht="16" hidden="false" customHeight="false" outlineLevel="0" collapsed="false">
      <c r="A7736" s="0" t="s">
        <v>20582</v>
      </c>
    </row>
    <row r="7737" customFormat="false" ht="16" hidden="false" customHeight="false" outlineLevel="0" collapsed="false">
      <c r="A7737" s="0" t="s">
        <v>20583</v>
      </c>
      <c r="C7737" s="0" t="s">
        <v>16414</v>
      </c>
    </row>
    <row r="7738" customFormat="false" ht="16" hidden="false" customHeight="false" outlineLevel="0" collapsed="false">
      <c r="A7738" s="0" t="s">
        <v>20584</v>
      </c>
    </row>
    <row r="7739" customFormat="false" ht="16" hidden="false" customHeight="false" outlineLevel="0" collapsed="false">
      <c r="A7739" s="0" t="s">
        <v>20585</v>
      </c>
      <c r="B7739" s="10" t="n">
        <v>349099</v>
      </c>
    </row>
    <row r="7740" customFormat="false" ht="16" hidden="false" customHeight="false" outlineLevel="0" collapsed="false">
      <c r="A7740" s="0" t="s">
        <v>20586</v>
      </c>
    </row>
    <row r="7741" customFormat="false" ht="16" hidden="false" customHeight="false" outlineLevel="0" collapsed="false">
      <c r="A7741" s="0" t="s">
        <v>20587</v>
      </c>
    </row>
    <row r="7742" customFormat="false" ht="16" hidden="false" customHeight="false" outlineLevel="0" collapsed="false">
      <c r="A7742" s="0" t="s">
        <v>20588</v>
      </c>
      <c r="B7742" s="10" t="n">
        <v>3019</v>
      </c>
    </row>
    <row r="7743" customFormat="false" ht="16" hidden="false" customHeight="false" outlineLevel="0" collapsed="false">
      <c r="A7743" s="0" t="s">
        <v>20589</v>
      </c>
      <c r="B7743" s="10" t="n">
        <v>2816816</v>
      </c>
    </row>
    <row r="7744" customFormat="false" ht="16" hidden="false" customHeight="false" outlineLevel="0" collapsed="false">
      <c r="A7744" s="0" t="s">
        <v>20590</v>
      </c>
    </row>
    <row r="7745" customFormat="false" ht="16" hidden="false" customHeight="false" outlineLevel="0" collapsed="false">
      <c r="A7745" s="0" t="s">
        <v>20591</v>
      </c>
    </row>
    <row r="7746" customFormat="false" ht="16" hidden="false" customHeight="false" outlineLevel="0" collapsed="false">
      <c r="A7746" s="0" t="s">
        <v>20592</v>
      </c>
    </row>
    <row r="7747" customFormat="false" ht="16" hidden="false" customHeight="false" outlineLevel="0" collapsed="false">
      <c r="A7747" s="0" t="s">
        <v>20593</v>
      </c>
      <c r="B7747" s="10" t="n">
        <v>279009</v>
      </c>
    </row>
    <row r="7748" customFormat="false" ht="16" hidden="false" customHeight="false" outlineLevel="0" collapsed="false">
      <c r="A7748" s="0" t="s">
        <v>8701</v>
      </c>
      <c r="B7748" s="10" t="n">
        <v>300</v>
      </c>
      <c r="C7748" s="10" t="n">
        <v>143430</v>
      </c>
    </row>
    <row r="7749" customFormat="false" ht="16" hidden="false" customHeight="false" outlineLevel="0" collapsed="false">
      <c r="A7749" s="0" t="s">
        <v>20594</v>
      </c>
    </row>
    <row r="7750" customFormat="false" ht="16" hidden="false" customHeight="false" outlineLevel="0" collapsed="false">
      <c r="A7750" s="0" t="s">
        <v>20595</v>
      </c>
    </row>
    <row r="7751" customFormat="false" ht="16" hidden="false" customHeight="false" outlineLevel="0" collapsed="false">
      <c r="A7751" s="0" t="s">
        <v>20596</v>
      </c>
    </row>
    <row r="7752" customFormat="false" ht="16" hidden="false" customHeight="false" outlineLevel="0" collapsed="false">
      <c r="A7752" s="0" t="s">
        <v>20597</v>
      </c>
      <c r="B7752" s="10" t="n">
        <v>43757</v>
      </c>
    </row>
    <row r="7753" customFormat="false" ht="16" hidden="false" customHeight="false" outlineLevel="0" collapsed="false">
      <c r="A7753" s="0" t="s">
        <v>20598</v>
      </c>
      <c r="B7753" s="10" t="n">
        <v>250000000</v>
      </c>
    </row>
    <row r="7754" customFormat="false" ht="16" hidden="false" customHeight="false" outlineLevel="0" collapsed="false">
      <c r="A7754" s="0" t="s">
        <v>20599</v>
      </c>
    </row>
    <row r="7755" customFormat="false" ht="16" hidden="false" customHeight="false" outlineLevel="0" collapsed="false">
      <c r="A7755" s="0" t="s">
        <v>20600</v>
      </c>
    </row>
    <row r="7756" customFormat="false" ht="16" hidden="false" customHeight="false" outlineLevel="0" collapsed="false">
      <c r="A7756" s="0" t="s">
        <v>20601</v>
      </c>
      <c r="B7756" s="10" t="n">
        <v>459391</v>
      </c>
    </row>
    <row r="7757" customFormat="false" ht="16" hidden="false" customHeight="false" outlineLevel="0" collapsed="false">
      <c r="A7757" s="0" t="s">
        <v>20602</v>
      </c>
    </row>
    <row r="7758" customFormat="false" ht="16" hidden="false" customHeight="false" outlineLevel="0" collapsed="false">
      <c r="A7758" s="0" t="s">
        <v>1211</v>
      </c>
      <c r="B7758" s="10" t="n">
        <v>1960000</v>
      </c>
      <c r="C7758" s="10" t="n">
        <v>119113</v>
      </c>
    </row>
    <row r="7759" customFormat="false" ht="16" hidden="false" customHeight="false" outlineLevel="0" collapsed="false">
      <c r="A7759" s="0" t="s">
        <v>20603</v>
      </c>
      <c r="B7759" s="10" t="n">
        <v>23688</v>
      </c>
    </row>
    <row r="7760" customFormat="false" ht="16" hidden="false" customHeight="false" outlineLevel="0" collapsed="false">
      <c r="A7760" s="0" t="s">
        <v>20604</v>
      </c>
    </row>
    <row r="7761" customFormat="false" ht="16" hidden="false" customHeight="false" outlineLevel="0" collapsed="false">
      <c r="A7761" s="0" t="s">
        <v>20605</v>
      </c>
    </row>
    <row r="7762" customFormat="false" ht="16" hidden="false" customHeight="false" outlineLevel="0" collapsed="false">
      <c r="A7762" s="0" t="s">
        <v>20606</v>
      </c>
    </row>
    <row r="7763" customFormat="false" ht="16" hidden="false" customHeight="false" outlineLevel="0" collapsed="false">
      <c r="A7763" s="0" t="s">
        <v>20607</v>
      </c>
    </row>
    <row r="7764" customFormat="false" ht="16" hidden="false" customHeight="false" outlineLevel="0" collapsed="false">
      <c r="A7764" s="0" t="s">
        <v>20608</v>
      </c>
    </row>
    <row r="7765" customFormat="false" ht="16" hidden="false" customHeight="false" outlineLevel="0" collapsed="false">
      <c r="A7765" s="0" t="s">
        <v>20609</v>
      </c>
      <c r="B7765" s="10" t="n">
        <v>527258</v>
      </c>
    </row>
    <row r="7766" customFormat="false" ht="16" hidden="false" customHeight="false" outlineLevel="0" collapsed="false">
      <c r="A7766" s="0" t="s">
        <v>20610</v>
      </c>
    </row>
    <row r="7767" customFormat="false" ht="16" hidden="false" customHeight="false" outlineLevel="0" collapsed="false">
      <c r="A7767" s="0" t="s">
        <v>20611</v>
      </c>
    </row>
    <row r="7768" customFormat="false" ht="16" hidden="false" customHeight="false" outlineLevel="0" collapsed="false">
      <c r="A7768" s="0" t="s">
        <v>20612</v>
      </c>
      <c r="B7768" s="10" t="n">
        <v>10019</v>
      </c>
    </row>
    <row r="7769" customFormat="false" ht="16" hidden="false" customHeight="false" outlineLevel="0" collapsed="false">
      <c r="A7769" s="0" t="s">
        <v>20613</v>
      </c>
    </row>
    <row r="7770" customFormat="false" ht="16" hidden="false" customHeight="false" outlineLevel="0" collapsed="false">
      <c r="A7770" s="0" t="s">
        <v>20614</v>
      </c>
      <c r="B7770" s="10" t="n">
        <v>2000</v>
      </c>
    </row>
    <row r="7771" customFormat="false" ht="16" hidden="false" customHeight="false" outlineLevel="0" collapsed="false">
      <c r="A7771" s="0" t="s">
        <v>20615</v>
      </c>
    </row>
    <row r="7772" customFormat="false" ht="16" hidden="false" customHeight="false" outlineLevel="0" collapsed="false">
      <c r="A7772" s="0" t="s">
        <v>20616</v>
      </c>
      <c r="B7772" s="10" t="n">
        <v>30</v>
      </c>
    </row>
    <row r="7773" customFormat="false" ht="16" hidden="false" customHeight="false" outlineLevel="0" collapsed="false">
      <c r="A7773" s="0" t="s">
        <v>20617</v>
      </c>
    </row>
    <row r="7774" customFormat="false" ht="16" hidden="false" customHeight="false" outlineLevel="0" collapsed="false">
      <c r="A7774" s="0" t="s">
        <v>20618</v>
      </c>
      <c r="B7774" s="10" t="n">
        <v>3500000</v>
      </c>
    </row>
    <row r="7775" customFormat="false" ht="16" hidden="false" customHeight="false" outlineLevel="0" collapsed="false">
      <c r="A7775" s="0" t="s">
        <v>20619</v>
      </c>
      <c r="B7775" s="10" t="n">
        <v>22271</v>
      </c>
    </row>
    <row r="7776" customFormat="false" ht="16" hidden="false" customHeight="false" outlineLevel="0" collapsed="false">
      <c r="A7776" s="0" t="s">
        <v>20620</v>
      </c>
      <c r="B7776" s="10" t="n">
        <v>17465</v>
      </c>
    </row>
    <row r="7777" customFormat="false" ht="16" hidden="false" customHeight="false" outlineLevel="0" collapsed="false">
      <c r="A7777" s="0" t="s">
        <v>20621</v>
      </c>
    </row>
    <row r="7778" customFormat="false" ht="16" hidden="false" customHeight="false" outlineLevel="0" collapsed="false">
      <c r="A7778" s="0" t="s">
        <v>20622</v>
      </c>
    </row>
    <row r="7779" customFormat="false" ht="16" hidden="false" customHeight="false" outlineLevel="0" collapsed="false">
      <c r="A7779" s="0" t="s">
        <v>20623</v>
      </c>
      <c r="B7779" s="10" t="n">
        <v>65250</v>
      </c>
    </row>
    <row r="7780" customFormat="false" ht="16" hidden="false" customHeight="false" outlineLevel="0" collapsed="false">
      <c r="A7780" s="0" t="s">
        <v>20624</v>
      </c>
    </row>
    <row r="7781" customFormat="false" ht="16" hidden="false" customHeight="false" outlineLevel="0" collapsed="false">
      <c r="A7781" s="0" t="s">
        <v>20625</v>
      </c>
    </row>
    <row r="7782" customFormat="false" ht="16" hidden="false" customHeight="false" outlineLevel="0" collapsed="false">
      <c r="A7782" s="0" t="s">
        <v>20626</v>
      </c>
      <c r="B7782" s="10" t="n">
        <v>500000</v>
      </c>
    </row>
    <row r="7783" customFormat="false" ht="16" hidden="false" customHeight="false" outlineLevel="0" collapsed="false">
      <c r="A7783" s="0" t="s">
        <v>20627</v>
      </c>
    </row>
    <row r="7784" customFormat="false" ht="16" hidden="false" customHeight="false" outlineLevel="0" collapsed="false">
      <c r="A7784" s="0" t="s">
        <v>20628</v>
      </c>
    </row>
    <row r="7785" customFormat="false" ht="16" hidden="false" customHeight="false" outlineLevel="0" collapsed="false">
      <c r="A7785" s="0" t="s">
        <v>20629</v>
      </c>
    </row>
    <row r="7786" customFormat="false" ht="16" hidden="false" customHeight="false" outlineLevel="0" collapsed="false">
      <c r="A7786" s="0" t="s">
        <v>20630</v>
      </c>
    </row>
    <row r="7787" customFormat="false" ht="16" hidden="false" customHeight="false" outlineLevel="0" collapsed="false">
      <c r="A7787" s="0" t="s">
        <v>20631</v>
      </c>
    </row>
    <row r="7788" customFormat="false" ht="16" hidden="false" customHeight="false" outlineLevel="0" collapsed="false">
      <c r="A7788" s="0" t="s">
        <v>20632</v>
      </c>
      <c r="C7788" s="10" t="n">
        <v>65136</v>
      </c>
    </row>
    <row r="7789" customFormat="false" ht="16" hidden="false" customHeight="false" outlineLevel="0" collapsed="false">
      <c r="A7789" s="0" t="s">
        <v>20633</v>
      </c>
    </row>
    <row r="7790" customFormat="false" ht="16" hidden="false" customHeight="false" outlineLevel="0" collapsed="false">
      <c r="A7790" s="0" t="s">
        <v>20634</v>
      </c>
      <c r="B7790" s="10" t="n">
        <v>164982</v>
      </c>
    </row>
    <row r="7791" customFormat="false" ht="16" hidden="false" customHeight="false" outlineLevel="0" collapsed="false">
      <c r="A7791" s="0" t="s">
        <v>20635</v>
      </c>
    </row>
    <row r="7792" customFormat="false" ht="16" hidden="false" customHeight="false" outlineLevel="0" collapsed="false">
      <c r="A7792" s="0" t="s">
        <v>20636</v>
      </c>
    </row>
    <row r="7793" customFormat="false" ht="16" hidden="false" customHeight="false" outlineLevel="0" collapsed="false">
      <c r="A7793" s="0" t="s">
        <v>20637</v>
      </c>
    </row>
    <row r="7794" customFormat="false" ht="16" hidden="false" customHeight="false" outlineLevel="0" collapsed="false">
      <c r="A7794" s="0" t="s">
        <v>20638</v>
      </c>
      <c r="B7794" s="10" t="n">
        <v>50000000</v>
      </c>
    </row>
    <row r="7795" customFormat="false" ht="16" hidden="false" customHeight="false" outlineLevel="0" collapsed="false">
      <c r="A7795" s="0" t="s">
        <v>20639</v>
      </c>
      <c r="B7795" s="10" t="n">
        <v>50000000</v>
      </c>
    </row>
    <row r="7796" customFormat="false" ht="16" hidden="false" customHeight="false" outlineLevel="0" collapsed="false">
      <c r="A7796" s="0" t="s">
        <v>20640</v>
      </c>
    </row>
    <row r="7797" customFormat="false" ht="16" hidden="false" customHeight="false" outlineLevel="0" collapsed="false">
      <c r="A7797" s="0" t="s">
        <v>20641</v>
      </c>
      <c r="B7797" s="10" t="n">
        <v>5000000</v>
      </c>
    </row>
    <row r="7798" customFormat="false" ht="16" hidden="false" customHeight="false" outlineLevel="0" collapsed="false">
      <c r="A7798" s="0" t="s">
        <v>20642</v>
      </c>
    </row>
    <row r="7799" customFormat="false" ht="16" hidden="false" customHeight="false" outlineLevel="0" collapsed="false">
      <c r="A7799" s="0" t="s">
        <v>20643</v>
      </c>
    </row>
    <row r="7800" customFormat="false" ht="16" hidden="false" customHeight="false" outlineLevel="0" collapsed="false">
      <c r="A7800" s="0" t="s">
        <v>20644</v>
      </c>
    </row>
    <row r="7801" customFormat="false" ht="16" hidden="false" customHeight="false" outlineLevel="0" collapsed="false">
      <c r="A7801" s="0" t="s">
        <v>20645</v>
      </c>
    </row>
    <row r="7802" customFormat="false" ht="16" hidden="false" customHeight="false" outlineLevel="0" collapsed="false">
      <c r="A7802" s="0" t="s">
        <v>20646</v>
      </c>
      <c r="B7802" s="10" t="n">
        <v>10000000</v>
      </c>
    </row>
    <row r="7803" customFormat="false" ht="16" hidden="false" customHeight="false" outlineLevel="0" collapsed="false">
      <c r="A7803" s="0" t="s">
        <v>20647</v>
      </c>
      <c r="B7803" s="10" t="n">
        <v>26000</v>
      </c>
    </row>
    <row r="7804" customFormat="false" ht="16" hidden="false" customHeight="false" outlineLevel="0" collapsed="false">
      <c r="A7804" s="0" t="s">
        <v>20648</v>
      </c>
    </row>
    <row r="7805" customFormat="false" ht="16" hidden="false" customHeight="false" outlineLevel="0" collapsed="false">
      <c r="A7805" s="0" t="s">
        <v>20649</v>
      </c>
    </row>
    <row r="7806" customFormat="false" ht="16" hidden="false" customHeight="false" outlineLevel="0" collapsed="false">
      <c r="A7806" s="0" t="s">
        <v>14800</v>
      </c>
      <c r="B7806" s="10" t="n">
        <v>10500000</v>
      </c>
      <c r="C7806" s="10" t="n">
        <v>10576669</v>
      </c>
    </row>
    <row r="7807" customFormat="false" ht="16" hidden="false" customHeight="false" outlineLevel="0" collapsed="false">
      <c r="A7807" s="0" t="s">
        <v>20650</v>
      </c>
      <c r="B7807" s="10" t="n">
        <v>233569</v>
      </c>
    </row>
    <row r="7808" customFormat="false" ht="16" hidden="false" customHeight="false" outlineLevel="0" collapsed="false">
      <c r="A7808" s="0" t="s">
        <v>1247</v>
      </c>
      <c r="B7808" s="10" t="n">
        <v>60000000</v>
      </c>
      <c r="C7808" s="10" t="n">
        <v>109993</v>
      </c>
    </row>
    <row r="7809" customFormat="false" ht="16" hidden="false" customHeight="false" outlineLevel="0" collapsed="false">
      <c r="A7809" s="0" t="s">
        <v>20651</v>
      </c>
      <c r="B7809" s="10" t="n">
        <v>776649</v>
      </c>
    </row>
    <row r="7810" customFormat="false" ht="16" hidden="false" customHeight="false" outlineLevel="0" collapsed="false">
      <c r="A7810" s="0" t="s">
        <v>20652</v>
      </c>
    </row>
    <row r="7811" customFormat="false" ht="16" hidden="false" customHeight="false" outlineLevel="0" collapsed="false">
      <c r="A7811" s="0" t="s">
        <v>20653</v>
      </c>
    </row>
    <row r="7812" customFormat="false" ht="16" hidden="false" customHeight="false" outlineLevel="0" collapsed="false">
      <c r="A7812" s="0" t="s">
        <v>20654</v>
      </c>
    </row>
    <row r="7813" customFormat="false" ht="16" hidden="false" customHeight="false" outlineLevel="0" collapsed="false">
      <c r="A7813" s="0" t="s">
        <v>20655</v>
      </c>
    </row>
    <row r="7814" customFormat="false" ht="16" hidden="false" customHeight="false" outlineLevel="0" collapsed="false">
      <c r="A7814" s="0" t="s">
        <v>20656</v>
      </c>
      <c r="B7814" s="10" t="n">
        <v>46603</v>
      </c>
    </row>
    <row r="7815" customFormat="false" ht="16" hidden="false" customHeight="false" outlineLevel="0" collapsed="false">
      <c r="A7815" s="0" t="s">
        <v>20657</v>
      </c>
    </row>
    <row r="7816" customFormat="false" ht="16" hidden="false" customHeight="false" outlineLevel="0" collapsed="false">
      <c r="A7816" s="0" t="s">
        <v>20658</v>
      </c>
    </row>
    <row r="7817" customFormat="false" ht="16" hidden="false" customHeight="false" outlineLevel="0" collapsed="false">
      <c r="A7817" s="0" t="s">
        <v>20659</v>
      </c>
    </row>
    <row r="7818" customFormat="false" ht="16" hidden="false" customHeight="false" outlineLevel="0" collapsed="false">
      <c r="A7818" s="0" t="s">
        <v>20660</v>
      </c>
    </row>
    <row r="7819" customFormat="false" ht="16" hidden="false" customHeight="false" outlineLevel="0" collapsed="false">
      <c r="A7819" s="0" t="s">
        <v>20661</v>
      </c>
      <c r="B7819" s="10" t="n">
        <v>4351</v>
      </c>
    </row>
    <row r="7820" customFormat="false" ht="16" hidden="false" customHeight="false" outlineLevel="0" collapsed="false">
      <c r="A7820" s="0" t="s">
        <v>20662</v>
      </c>
    </row>
    <row r="7821" customFormat="false" ht="16" hidden="false" customHeight="false" outlineLevel="0" collapsed="false">
      <c r="A7821" s="0" t="s">
        <v>20663</v>
      </c>
    </row>
    <row r="7822" customFormat="false" ht="16" hidden="false" customHeight="false" outlineLevel="0" collapsed="false">
      <c r="A7822" s="0" t="s">
        <v>20664</v>
      </c>
    </row>
    <row r="7823" customFormat="false" ht="16" hidden="false" customHeight="false" outlineLevel="0" collapsed="false">
      <c r="A7823" s="0" t="s">
        <v>20665</v>
      </c>
    </row>
    <row r="7824" customFormat="false" ht="16" hidden="false" customHeight="false" outlineLevel="0" collapsed="false">
      <c r="A7824" s="0" t="s">
        <v>20666</v>
      </c>
    </row>
    <row r="7825" customFormat="false" ht="16" hidden="false" customHeight="false" outlineLevel="0" collapsed="false">
      <c r="A7825" s="0" t="s">
        <v>20667</v>
      </c>
      <c r="B7825" s="10" t="n">
        <v>800000</v>
      </c>
    </row>
    <row r="7826" customFormat="false" ht="16" hidden="false" customHeight="false" outlineLevel="0" collapsed="false">
      <c r="A7826" s="0" t="s">
        <v>20668</v>
      </c>
    </row>
    <row r="7827" customFormat="false" ht="16" hidden="false" customHeight="false" outlineLevel="0" collapsed="false">
      <c r="A7827" s="0" t="s">
        <v>20669</v>
      </c>
      <c r="B7827" s="10" t="n">
        <v>600000000</v>
      </c>
    </row>
    <row r="7828" customFormat="false" ht="16" hidden="false" customHeight="false" outlineLevel="0" collapsed="false">
      <c r="A7828" s="0" t="s">
        <v>20670</v>
      </c>
      <c r="B7828" s="10" t="n">
        <v>2559</v>
      </c>
    </row>
    <row r="7829" customFormat="false" ht="16" hidden="false" customHeight="false" outlineLevel="0" collapsed="false">
      <c r="A7829" s="0" t="s">
        <v>20671</v>
      </c>
    </row>
    <row r="7830" customFormat="false" ht="16" hidden="false" customHeight="false" outlineLevel="0" collapsed="false">
      <c r="A7830" s="0" t="s">
        <v>20672</v>
      </c>
      <c r="B7830" s="10" t="n">
        <v>500000</v>
      </c>
    </row>
    <row r="7831" customFormat="false" ht="16" hidden="false" customHeight="false" outlineLevel="0" collapsed="false">
      <c r="A7831" s="0" t="s">
        <v>20673</v>
      </c>
    </row>
    <row r="7832" customFormat="false" ht="16" hidden="false" customHeight="false" outlineLevel="0" collapsed="false">
      <c r="A7832" s="0" t="s">
        <v>20674</v>
      </c>
    </row>
    <row r="7833" customFormat="false" ht="16" hidden="false" customHeight="false" outlineLevel="0" collapsed="false">
      <c r="A7833" s="0" t="s">
        <v>20675</v>
      </c>
    </row>
    <row r="7834" customFormat="false" ht="16" hidden="false" customHeight="false" outlineLevel="0" collapsed="false">
      <c r="A7834" s="0" t="s">
        <v>20676</v>
      </c>
    </row>
    <row r="7835" customFormat="false" ht="16" hidden="false" customHeight="false" outlineLevel="0" collapsed="false">
      <c r="A7835" s="0" t="s">
        <v>20677</v>
      </c>
    </row>
    <row r="7836" customFormat="false" ht="16" hidden="false" customHeight="false" outlineLevel="0" collapsed="false">
      <c r="A7836" s="0" t="s">
        <v>1375</v>
      </c>
      <c r="B7836" s="10" t="n">
        <v>22000000</v>
      </c>
      <c r="C7836" s="10" t="n">
        <v>570992</v>
      </c>
    </row>
    <row r="7837" customFormat="false" ht="16" hidden="false" customHeight="false" outlineLevel="0" collapsed="false">
      <c r="A7837" s="0" t="s">
        <v>20678</v>
      </c>
    </row>
    <row r="7838" customFormat="false" ht="16" hidden="false" customHeight="false" outlineLevel="0" collapsed="false">
      <c r="A7838" s="0" t="s">
        <v>20679</v>
      </c>
    </row>
    <row r="7839" customFormat="false" ht="16" hidden="false" customHeight="false" outlineLevel="0" collapsed="false">
      <c r="A7839" s="0" t="s">
        <v>20680</v>
      </c>
    </row>
    <row r="7840" customFormat="false" ht="16" hidden="false" customHeight="false" outlineLevel="0" collapsed="false">
      <c r="A7840" s="0" t="s">
        <v>20681</v>
      </c>
    </row>
    <row r="7841" customFormat="false" ht="16" hidden="false" customHeight="false" outlineLevel="0" collapsed="false">
      <c r="A7841" s="0" t="s">
        <v>20682</v>
      </c>
      <c r="C7841" s="0" t="s">
        <v>20683</v>
      </c>
    </row>
    <row r="7842" customFormat="false" ht="16" hidden="false" customHeight="false" outlineLevel="0" collapsed="false">
      <c r="A7842" s="0" t="s">
        <v>20684</v>
      </c>
      <c r="B7842" s="10" t="n">
        <v>21001</v>
      </c>
    </row>
    <row r="7843" customFormat="false" ht="16" hidden="false" customHeight="false" outlineLevel="0" collapsed="false">
      <c r="A7843" s="0" t="s">
        <v>20685</v>
      </c>
    </row>
    <row r="7844" customFormat="false" ht="16" hidden="false" customHeight="false" outlineLevel="0" collapsed="false">
      <c r="A7844" s="0" t="s">
        <v>20686</v>
      </c>
    </row>
    <row r="7845" customFormat="false" ht="16" hidden="false" customHeight="false" outlineLevel="0" collapsed="false">
      <c r="A7845" s="0" t="s">
        <v>20687</v>
      </c>
    </row>
    <row r="7846" customFormat="false" ht="16" hidden="false" customHeight="false" outlineLevel="0" collapsed="false">
      <c r="A7846" s="0" t="s">
        <v>8680</v>
      </c>
      <c r="B7846" s="10" t="n">
        <v>5000000</v>
      </c>
      <c r="C7846" s="10" t="n">
        <v>13096535</v>
      </c>
    </row>
    <row r="7847" customFormat="false" ht="16" hidden="false" customHeight="false" outlineLevel="0" collapsed="false">
      <c r="A7847" s="0" t="s">
        <v>20688</v>
      </c>
    </row>
    <row r="7848" customFormat="false" ht="16" hidden="false" customHeight="false" outlineLevel="0" collapsed="false">
      <c r="A7848" s="0" t="s">
        <v>20689</v>
      </c>
    </row>
    <row r="7849" customFormat="false" ht="16" hidden="false" customHeight="false" outlineLevel="0" collapsed="false">
      <c r="A7849" s="0" t="s">
        <v>20690</v>
      </c>
    </row>
    <row r="7850" customFormat="false" ht="16" hidden="false" customHeight="false" outlineLevel="0" collapsed="false">
      <c r="A7850" s="0" t="s">
        <v>20691</v>
      </c>
      <c r="C7850" s="0" t="s">
        <v>20692</v>
      </c>
    </row>
    <row r="7851" customFormat="false" ht="16" hidden="false" customHeight="false" outlineLevel="0" collapsed="false">
      <c r="A7851" s="0" t="s">
        <v>20693</v>
      </c>
    </row>
    <row r="7852" customFormat="false" ht="16" hidden="false" customHeight="false" outlineLevel="0" collapsed="false">
      <c r="A7852" s="0" t="s">
        <v>20694</v>
      </c>
    </row>
    <row r="7853" customFormat="false" ht="16" hidden="false" customHeight="false" outlineLevel="0" collapsed="false">
      <c r="A7853" s="0" t="s">
        <v>20695</v>
      </c>
    </row>
    <row r="7854" customFormat="false" ht="16" hidden="false" customHeight="false" outlineLevel="0" collapsed="false">
      <c r="A7854" s="0" t="s">
        <v>20696</v>
      </c>
      <c r="B7854" s="10" t="n">
        <v>3384747</v>
      </c>
    </row>
    <row r="7855" customFormat="false" ht="16" hidden="false" customHeight="false" outlineLevel="0" collapsed="false">
      <c r="A7855" s="0" t="s">
        <v>20697</v>
      </c>
    </row>
    <row r="7856" customFormat="false" ht="16" hidden="false" customHeight="false" outlineLevel="0" collapsed="false">
      <c r="A7856" s="0" t="s">
        <v>20698</v>
      </c>
    </row>
    <row r="7857" customFormat="false" ht="16" hidden="false" customHeight="false" outlineLevel="0" collapsed="false">
      <c r="A7857" s="0" t="s">
        <v>20699</v>
      </c>
    </row>
    <row r="7858" customFormat="false" ht="16" hidden="false" customHeight="false" outlineLevel="0" collapsed="false">
      <c r="A7858" s="0" t="s">
        <v>20700</v>
      </c>
    </row>
    <row r="7859" customFormat="false" ht="16" hidden="false" customHeight="false" outlineLevel="0" collapsed="false">
      <c r="A7859" s="0" t="s">
        <v>20701</v>
      </c>
    </row>
    <row r="7860" customFormat="false" ht="16" hidden="false" customHeight="false" outlineLevel="0" collapsed="false">
      <c r="A7860" s="0" t="s">
        <v>20702</v>
      </c>
    </row>
    <row r="7861" customFormat="false" ht="16" hidden="false" customHeight="false" outlineLevel="0" collapsed="false">
      <c r="A7861" s="0" t="s">
        <v>20703</v>
      </c>
    </row>
    <row r="7862" customFormat="false" ht="16" hidden="false" customHeight="false" outlineLevel="0" collapsed="false">
      <c r="A7862" s="0" t="s">
        <v>20704</v>
      </c>
    </row>
    <row r="7863" customFormat="false" ht="16" hidden="false" customHeight="false" outlineLevel="0" collapsed="false">
      <c r="A7863" s="0" t="s">
        <v>20705</v>
      </c>
    </row>
    <row r="7864" customFormat="false" ht="16" hidden="false" customHeight="false" outlineLevel="0" collapsed="false">
      <c r="A7864" s="0" t="s">
        <v>20706</v>
      </c>
    </row>
    <row r="7865" customFormat="false" ht="16" hidden="false" customHeight="false" outlineLevel="0" collapsed="false">
      <c r="A7865" s="0" t="s">
        <v>20707</v>
      </c>
    </row>
    <row r="7866" customFormat="false" ht="16" hidden="false" customHeight="false" outlineLevel="0" collapsed="false">
      <c r="A7866" s="0" t="s">
        <v>20708</v>
      </c>
    </row>
    <row r="7867" customFormat="false" ht="16" hidden="false" customHeight="false" outlineLevel="0" collapsed="false">
      <c r="A7867" s="0" t="s">
        <v>20709</v>
      </c>
    </row>
    <row r="7868" customFormat="false" ht="16" hidden="false" customHeight="false" outlineLevel="0" collapsed="false">
      <c r="A7868" s="0" t="s">
        <v>20710</v>
      </c>
      <c r="B7868" s="10" t="n">
        <v>19566</v>
      </c>
    </row>
    <row r="7869" customFormat="false" ht="16" hidden="false" customHeight="false" outlineLevel="0" collapsed="false">
      <c r="A7869" s="0" t="s">
        <v>20711</v>
      </c>
    </row>
    <row r="7870" customFormat="false" ht="16" hidden="false" customHeight="false" outlineLevel="0" collapsed="false">
      <c r="A7870" s="0" t="s">
        <v>20712</v>
      </c>
    </row>
    <row r="7871" customFormat="false" ht="16" hidden="false" customHeight="false" outlineLevel="0" collapsed="false">
      <c r="A7871" s="0" t="s">
        <v>20713</v>
      </c>
      <c r="C7871" s="0" t="s">
        <v>20308</v>
      </c>
    </row>
    <row r="7872" customFormat="false" ht="16" hidden="false" customHeight="false" outlineLevel="0" collapsed="false">
      <c r="A7872" s="0" t="s">
        <v>20714</v>
      </c>
    </row>
    <row r="7873" customFormat="false" ht="16" hidden="false" customHeight="false" outlineLevel="0" collapsed="false">
      <c r="A7873" s="0" t="s">
        <v>20715</v>
      </c>
      <c r="B7873" s="10" t="n">
        <v>2200000</v>
      </c>
    </row>
    <row r="7874" customFormat="false" ht="16" hidden="false" customHeight="false" outlineLevel="0" collapsed="false">
      <c r="A7874" s="0" t="s">
        <v>20716</v>
      </c>
      <c r="C7874" s="0" t="s">
        <v>20717</v>
      </c>
    </row>
    <row r="7875" customFormat="false" ht="16" hidden="false" customHeight="false" outlineLevel="0" collapsed="false">
      <c r="A7875" s="0" t="s">
        <v>20718</v>
      </c>
    </row>
    <row r="7876" customFormat="false" ht="16" hidden="false" customHeight="false" outlineLevel="0" collapsed="false">
      <c r="A7876" s="0" t="s">
        <v>20719</v>
      </c>
      <c r="C7876" s="0" t="s">
        <v>18701</v>
      </c>
    </row>
    <row r="7877" customFormat="false" ht="16" hidden="false" customHeight="false" outlineLevel="0" collapsed="false">
      <c r="A7877" s="0" t="s">
        <v>20720</v>
      </c>
    </row>
    <row r="7878" customFormat="false" ht="16" hidden="false" customHeight="false" outlineLevel="0" collapsed="false">
      <c r="A7878" s="0" t="s">
        <v>20721</v>
      </c>
      <c r="C7878" s="0" t="s">
        <v>20722</v>
      </c>
    </row>
    <row r="7879" customFormat="false" ht="16" hidden="false" customHeight="false" outlineLevel="0" collapsed="false">
      <c r="A7879" s="0" t="s">
        <v>20723</v>
      </c>
    </row>
    <row r="7880" customFormat="false" ht="16" hidden="false" customHeight="false" outlineLevel="0" collapsed="false">
      <c r="A7880" s="0" t="s">
        <v>20724</v>
      </c>
    </row>
    <row r="7881" customFormat="false" ht="16" hidden="false" customHeight="false" outlineLevel="0" collapsed="false">
      <c r="A7881" s="0" t="s">
        <v>20725</v>
      </c>
    </row>
    <row r="7882" customFormat="false" ht="16" hidden="false" customHeight="false" outlineLevel="0" collapsed="false">
      <c r="A7882" s="0" t="s">
        <v>20726</v>
      </c>
    </row>
    <row r="7883" customFormat="false" ht="16" hidden="false" customHeight="false" outlineLevel="0" collapsed="false">
      <c r="A7883" s="0" t="s">
        <v>20727</v>
      </c>
    </row>
    <row r="7884" customFormat="false" ht="16" hidden="false" customHeight="false" outlineLevel="0" collapsed="false">
      <c r="A7884" s="0" t="s">
        <v>2027</v>
      </c>
      <c r="B7884" s="10" t="n">
        <v>10000000000</v>
      </c>
      <c r="C7884" s="10" t="n">
        <v>2129768</v>
      </c>
    </row>
    <row r="7885" customFormat="false" ht="16" hidden="false" customHeight="false" outlineLevel="0" collapsed="false">
      <c r="A7885" s="0" t="s">
        <v>20728</v>
      </c>
      <c r="B7885" s="10" t="n">
        <v>140000000</v>
      </c>
    </row>
    <row r="7886" customFormat="false" ht="16" hidden="false" customHeight="false" outlineLevel="0" collapsed="false">
      <c r="A7886" s="0" t="s">
        <v>20729</v>
      </c>
      <c r="B7886" s="10" t="n">
        <v>10000</v>
      </c>
    </row>
    <row r="7887" customFormat="false" ht="16" hidden="false" customHeight="false" outlineLevel="0" collapsed="false">
      <c r="A7887" s="0" t="s">
        <v>20730</v>
      </c>
      <c r="B7887" s="10" t="n">
        <v>5000000</v>
      </c>
    </row>
    <row r="7888" customFormat="false" ht="16" hidden="false" customHeight="false" outlineLevel="0" collapsed="false">
      <c r="A7888" s="0" t="s">
        <v>20731</v>
      </c>
    </row>
    <row r="7889" customFormat="false" ht="16" hidden="false" customHeight="false" outlineLevel="0" collapsed="false">
      <c r="A7889" s="0" t="s">
        <v>20732</v>
      </c>
    </row>
    <row r="7890" customFormat="false" ht="16" hidden="false" customHeight="false" outlineLevel="0" collapsed="false">
      <c r="A7890" s="0" t="s">
        <v>20733</v>
      </c>
      <c r="B7890" s="10" t="n">
        <v>825602</v>
      </c>
    </row>
    <row r="7891" customFormat="false" ht="16" hidden="false" customHeight="false" outlineLevel="0" collapsed="false">
      <c r="A7891" s="0" t="s">
        <v>20734</v>
      </c>
    </row>
    <row r="7892" customFormat="false" ht="16" hidden="false" customHeight="false" outlineLevel="0" collapsed="false">
      <c r="A7892" s="0" t="s">
        <v>20735</v>
      </c>
    </row>
    <row r="7893" customFormat="false" ht="16" hidden="false" customHeight="false" outlineLevel="0" collapsed="false">
      <c r="A7893" s="0" t="s">
        <v>20736</v>
      </c>
    </row>
    <row r="7894" customFormat="false" ht="16" hidden="false" customHeight="false" outlineLevel="0" collapsed="false">
      <c r="A7894" s="0" t="s">
        <v>20737</v>
      </c>
    </row>
    <row r="7895" customFormat="false" ht="16" hidden="false" customHeight="false" outlineLevel="0" collapsed="false">
      <c r="A7895" s="0" t="s">
        <v>20738</v>
      </c>
    </row>
    <row r="7896" customFormat="false" ht="16" hidden="false" customHeight="false" outlineLevel="0" collapsed="false">
      <c r="A7896" s="0" t="s">
        <v>20739</v>
      </c>
    </row>
    <row r="7897" customFormat="false" ht="16" hidden="false" customHeight="false" outlineLevel="0" collapsed="false">
      <c r="A7897" s="0" t="s">
        <v>20740</v>
      </c>
      <c r="B7897" s="10" t="n">
        <v>38100</v>
      </c>
    </row>
    <row r="7898" customFormat="false" ht="16" hidden="false" customHeight="false" outlineLevel="0" collapsed="false">
      <c r="A7898" s="0" t="s">
        <v>20741</v>
      </c>
      <c r="B7898" s="10" t="n">
        <v>21246</v>
      </c>
    </row>
    <row r="7899" customFormat="false" ht="16" hidden="false" customHeight="false" outlineLevel="0" collapsed="false">
      <c r="A7899" s="0" t="s">
        <v>20742</v>
      </c>
      <c r="B7899" s="10" t="n">
        <v>12000000</v>
      </c>
      <c r="D7899" s="10" t="n">
        <v>2471</v>
      </c>
    </row>
    <row r="7900" customFormat="false" ht="16" hidden="false" customHeight="false" outlineLevel="0" collapsed="false">
      <c r="A7900" s="0" t="s">
        <v>20743</v>
      </c>
    </row>
    <row r="7901" customFormat="false" ht="16" hidden="false" customHeight="false" outlineLevel="0" collapsed="false">
      <c r="A7901" s="0" t="s">
        <v>20744</v>
      </c>
    </row>
    <row r="7902" customFormat="false" ht="16" hidden="false" customHeight="false" outlineLevel="0" collapsed="false">
      <c r="A7902" s="0" t="s">
        <v>20745</v>
      </c>
    </row>
    <row r="7903" customFormat="false" ht="16" hidden="false" customHeight="false" outlineLevel="0" collapsed="false">
      <c r="A7903" s="0" t="s">
        <v>20746</v>
      </c>
    </row>
    <row r="7904" customFormat="false" ht="16" hidden="false" customHeight="false" outlineLevel="0" collapsed="false">
      <c r="A7904" s="0" t="s">
        <v>20747</v>
      </c>
    </row>
    <row r="7905" customFormat="false" ht="16" hidden="false" customHeight="false" outlineLevel="0" collapsed="false">
      <c r="A7905" s="0" t="s">
        <v>20748</v>
      </c>
      <c r="B7905" s="10" t="n">
        <v>6500000</v>
      </c>
    </row>
    <row r="7906" customFormat="false" ht="16" hidden="false" customHeight="false" outlineLevel="0" collapsed="false">
      <c r="A7906" s="0" t="s">
        <v>20749</v>
      </c>
    </row>
    <row r="7907" customFormat="false" ht="16" hidden="false" customHeight="false" outlineLevel="0" collapsed="false">
      <c r="A7907" s="0" t="s">
        <v>20750</v>
      </c>
    </row>
    <row r="7908" customFormat="false" ht="16" hidden="false" customHeight="false" outlineLevel="0" collapsed="false">
      <c r="A7908" s="0" t="s">
        <v>20751</v>
      </c>
      <c r="B7908" s="10" t="n">
        <v>2000000000</v>
      </c>
    </row>
    <row r="7909" customFormat="false" ht="16" hidden="false" customHeight="false" outlineLevel="0" collapsed="false">
      <c r="A7909" s="0" t="s">
        <v>20752</v>
      </c>
    </row>
    <row r="7910" customFormat="false" ht="16" hidden="false" customHeight="false" outlineLevel="0" collapsed="false">
      <c r="A7910" s="0" t="s">
        <v>20753</v>
      </c>
    </row>
    <row r="7911" customFormat="false" ht="16" hidden="false" customHeight="false" outlineLevel="0" collapsed="false">
      <c r="A7911" s="0" t="s">
        <v>20754</v>
      </c>
    </row>
    <row r="7912" customFormat="false" ht="16" hidden="false" customHeight="false" outlineLevel="0" collapsed="false">
      <c r="A7912" s="0" t="s">
        <v>20755</v>
      </c>
    </row>
    <row r="7913" customFormat="false" ht="16" hidden="false" customHeight="false" outlineLevel="0" collapsed="false">
      <c r="A7913" s="0" t="s">
        <v>20756</v>
      </c>
    </row>
    <row r="7914" customFormat="false" ht="16" hidden="false" customHeight="false" outlineLevel="0" collapsed="false">
      <c r="A7914" s="0" t="s">
        <v>20757</v>
      </c>
      <c r="B7914" s="10" t="n">
        <v>857581</v>
      </c>
    </row>
    <row r="7915" customFormat="false" ht="16" hidden="false" customHeight="false" outlineLevel="0" collapsed="false">
      <c r="A7915" s="0" t="s">
        <v>20758</v>
      </c>
    </row>
    <row r="7916" customFormat="false" ht="16" hidden="false" customHeight="false" outlineLevel="0" collapsed="false">
      <c r="A7916" s="0" t="s">
        <v>20759</v>
      </c>
    </row>
    <row r="7917" customFormat="false" ht="16" hidden="false" customHeight="false" outlineLevel="0" collapsed="false">
      <c r="A7917" s="0" t="s">
        <v>20760</v>
      </c>
    </row>
    <row r="7918" customFormat="false" ht="16" hidden="false" customHeight="false" outlineLevel="0" collapsed="false">
      <c r="A7918" s="0" t="s">
        <v>20761</v>
      </c>
      <c r="B7918" s="10" t="n">
        <v>550000000</v>
      </c>
    </row>
    <row r="7919" customFormat="false" ht="16" hidden="false" customHeight="false" outlineLevel="0" collapsed="false">
      <c r="A7919" s="0" t="s">
        <v>20762</v>
      </c>
      <c r="B7919" s="10" t="n">
        <v>60000000</v>
      </c>
    </row>
    <row r="7920" customFormat="false" ht="16" hidden="false" customHeight="false" outlineLevel="0" collapsed="false">
      <c r="A7920" s="0" t="s">
        <v>20763</v>
      </c>
    </row>
    <row r="7921" customFormat="false" ht="16" hidden="false" customHeight="false" outlineLevel="0" collapsed="false">
      <c r="A7921" s="0" t="s">
        <v>20764</v>
      </c>
    </row>
    <row r="7922" customFormat="false" ht="16" hidden="false" customHeight="false" outlineLevel="0" collapsed="false">
      <c r="A7922" s="0" t="s">
        <v>20765</v>
      </c>
    </row>
    <row r="7923" customFormat="false" ht="16" hidden="false" customHeight="false" outlineLevel="0" collapsed="false">
      <c r="A7923" s="0" t="s">
        <v>20766</v>
      </c>
    </row>
    <row r="7924" customFormat="false" ht="16" hidden="false" customHeight="false" outlineLevel="0" collapsed="false">
      <c r="A7924" s="0" t="s">
        <v>20767</v>
      </c>
    </row>
    <row r="7925" customFormat="false" ht="16" hidden="false" customHeight="false" outlineLevel="0" collapsed="false">
      <c r="A7925" s="0" t="s">
        <v>20768</v>
      </c>
    </row>
    <row r="7926" customFormat="false" ht="16" hidden="false" customHeight="false" outlineLevel="0" collapsed="false">
      <c r="A7926" s="0" t="s">
        <v>20769</v>
      </c>
      <c r="B7926" s="10" t="n">
        <v>200000000</v>
      </c>
    </row>
    <row r="7927" customFormat="false" ht="16" hidden="false" customHeight="false" outlineLevel="0" collapsed="false">
      <c r="A7927" s="0" t="s">
        <v>20770</v>
      </c>
      <c r="B7927" s="10" t="n">
        <v>828919</v>
      </c>
    </row>
    <row r="7928" customFormat="false" ht="16" hidden="false" customHeight="false" outlineLevel="0" collapsed="false">
      <c r="A7928" s="0" t="s">
        <v>20771</v>
      </c>
    </row>
    <row r="7929" customFormat="false" ht="16" hidden="false" customHeight="false" outlineLevel="0" collapsed="false">
      <c r="A7929" s="0" t="s">
        <v>20772</v>
      </c>
      <c r="B7929" s="10" t="n">
        <v>100000</v>
      </c>
    </row>
    <row r="7930" customFormat="false" ht="16" hidden="false" customHeight="false" outlineLevel="0" collapsed="false">
      <c r="A7930" s="0" t="s">
        <v>20773</v>
      </c>
      <c r="B7930" s="10" t="n">
        <v>10000</v>
      </c>
    </row>
    <row r="7931" customFormat="false" ht="16" hidden="false" customHeight="false" outlineLevel="0" collapsed="false">
      <c r="A7931" s="0" t="s">
        <v>20774</v>
      </c>
      <c r="B7931" s="10" t="n">
        <v>345872</v>
      </c>
    </row>
    <row r="7932" customFormat="false" ht="16" hidden="false" customHeight="false" outlineLevel="0" collapsed="false">
      <c r="A7932" s="0" t="s">
        <v>20775</v>
      </c>
    </row>
    <row r="7933" customFormat="false" ht="16" hidden="false" customHeight="false" outlineLevel="0" collapsed="false">
      <c r="A7933" s="0" t="s">
        <v>20776</v>
      </c>
    </row>
    <row r="7934" customFormat="false" ht="16" hidden="false" customHeight="false" outlineLevel="0" collapsed="false">
      <c r="A7934" s="0" t="s">
        <v>20777</v>
      </c>
      <c r="B7934" s="10" t="n">
        <v>5000</v>
      </c>
    </row>
    <row r="7935" customFormat="false" ht="16" hidden="false" customHeight="false" outlineLevel="0" collapsed="false">
      <c r="A7935" s="0" t="s">
        <v>20778</v>
      </c>
      <c r="B7935" s="10" t="n">
        <v>5000</v>
      </c>
    </row>
    <row r="7936" customFormat="false" ht="16" hidden="false" customHeight="false" outlineLevel="0" collapsed="false">
      <c r="A7936" s="0" t="s">
        <v>20779</v>
      </c>
      <c r="B7936" s="10" t="n">
        <v>2194521</v>
      </c>
    </row>
    <row r="7937" customFormat="false" ht="16" hidden="false" customHeight="false" outlineLevel="0" collapsed="false">
      <c r="A7937" s="0" t="s">
        <v>20780</v>
      </c>
    </row>
    <row r="7938" customFormat="false" ht="16" hidden="false" customHeight="false" outlineLevel="0" collapsed="false">
      <c r="A7938" s="0" t="s">
        <v>20781</v>
      </c>
    </row>
    <row r="7939" customFormat="false" ht="16" hidden="false" customHeight="false" outlineLevel="0" collapsed="false">
      <c r="A7939" s="0" t="s">
        <v>20782</v>
      </c>
    </row>
    <row r="7940" customFormat="false" ht="16" hidden="false" customHeight="false" outlineLevel="0" collapsed="false">
      <c r="A7940" s="0" t="s">
        <v>20783</v>
      </c>
    </row>
    <row r="7941" customFormat="false" ht="16" hidden="false" customHeight="false" outlineLevel="0" collapsed="false">
      <c r="A7941" s="0" t="s">
        <v>20784</v>
      </c>
      <c r="B7941" s="10" t="n">
        <v>35000000</v>
      </c>
    </row>
    <row r="7942" customFormat="false" ht="16" hidden="false" customHeight="false" outlineLevel="0" collapsed="false">
      <c r="A7942" s="0" t="s">
        <v>20785</v>
      </c>
    </row>
    <row r="7943" customFormat="false" ht="16" hidden="false" customHeight="false" outlineLevel="0" collapsed="false">
      <c r="A7943" s="0" t="s">
        <v>20786</v>
      </c>
    </row>
    <row r="7944" customFormat="false" ht="16" hidden="false" customHeight="false" outlineLevel="0" collapsed="false">
      <c r="A7944" s="0" t="s">
        <v>20787</v>
      </c>
    </row>
    <row r="7945" customFormat="false" ht="16" hidden="false" customHeight="false" outlineLevel="0" collapsed="false">
      <c r="A7945" s="0" t="s">
        <v>20788</v>
      </c>
    </row>
    <row r="7946" customFormat="false" ht="16" hidden="false" customHeight="false" outlineLevel="0" collapsed="false">
      <c r="A7946" s="0" t="s">
        <v>20789</v>
      </c>
    </row>
    <row r="7947" customFormat="false" ht="16" hidden="false" customHeight="false" outlineLevel="0" collapsed="false">
      <c r="A7947" s="0" t="s">
        <v>20790</v>
      </c>
    </row>
    <row r="7948" customFormat="false" ht="16" hidden="false" customHeight="false" outlineLevel="0" collapsed="false">
      <c r="A7948" s="0" t="s">
        <v>20791</v>
      </c>
    </row>
    <row r="7949" customFormat="false" ht="16" hidden="false" customHeight="false" outlineLevel="0" collapsed="false">
      <c r="A7949" s="0" t="s">
        <v>20792</v>
      </c>
      <c r="B7949" s="10" t="n">
        <v>3000000</v>
      </c>
    </row>
    <row r="7950" customFormat="false" ht="16" hidden="false" customHeight="false" outlineLevel="0" collapsed="false">
      <c r="A7950" s="0" t="s">
        <v>20793</v>
      </c>
      <c r="B7950" s="10" t="n">
        <v>678532</v>
      </c>
    </row>
    <row r="7951" customFormat="false" ht="16" hidden="false" customHeight="false" outlineLevel="0" collapsed="false">
      <c r="A7951" s="0" t="s">
        <v>20794</v>
      </c>
      <c r="B7951" s="10" t="n">
        <v>93048</v>
      </c>
    </row>
    <row r="7952" customFormat="false" ht="16" hidden="false" customHeight="false" outlineLevel="0" collapsed="false">
      <c r="A7952" s="0" t="s">
        <v>20795</v>
      </c>
      <c r="B7952" s="10" t="n">
        <v>3000000</v>
      </c>
    </row>
    <row r="7953" customFormat="false" ht="16" hidden="false" customHeight="false" outlineLevel="0" collapsed="false">
      <c r="A7953" s="0" t="s">
        <v>20796</v>
      </c>
    </row>
    <row r="7954" customFormat="false" ht="16" hidden="false" customHeight="false" outlineLevel="0" collapsed="false">
      <c r="A7954" s="0" t="s">
        <v>20797</v>
      </c>
      <c r="B7954" s="10" t="n">
        <v>45536</v>
      </c>
    </row>
    <row r="7955" customFormat="false" ht="16" hidden="false" customHeight="false" outlineLevel="0" collapsed="false">
      <c r="A7955" s="0" t="s">
        <v>20798</v>
      </c>
    </row>
    <row r="7956" customFormat="false" ht="16" hidden="false" customHeight="false" outlineLevel="0" collapsed="false">
      <c r="A7956" s="0" t="s">
        <v>20799</v>
      </c>
    </row>
    <row r="7957" customFormat="false" ht="16" hidden="false" customHeight="false" outlineLevel="0" collapsed="false">
      <c r="A7957" s="0" t="s">
        <v>20800</v>
      </c>
    </row>
    <row r="7958" customFormat="false" ht="16" hidden="false" customHeight="false" outlineLevel="0" collapsed="false">
      <c r="A7958" s="0" t="s">
        <v>20801</v>
      </c>
      <c r="B7958" s="10" t="n">
        <v>7120626</v>
      </c>
    </row>
    <row r="7959" customFormat="false" ht="16" hidden="false" customHeight="false" outlineLevel="0" collapsed="false">
      <c r="A7959" s="0" t="s">
        <v>20802</v>
      </c>
      <c r="B7959" s="10" t="n">
        <v>337985</v>
      </c>
    </row>
    <row r="7960" customFormat="false" ht="16" hidden="false" customHeight="false" outlineLevel="0" collapsed="false">
      <c r="A7960" s="0" t="s">
        <v>20803</v>
      </c>
    </row>
    <row r="7961" customFormat="false" ht="16" hidden="false" customHeight="false" outlineLevel="0" collapsed="false">
      <c r="A7961" s="0" t="s">
        <v>20804</v>
      </c>
      <c r="B7961" s="10" t="n">
        <v>5000</v>
      </c>
    </row>
    <row r="7962" customFormat="false" ht="16" hidden="false" customHeight="false" outlineLevel="0" collapsed="false">
      <c r="A7962" s="0" t="s">
        <v>20805</v>
      </c>
    </row>
    <row r="7963" customFormat="false" ht="16" hidden="false" customHeight="false" outlineLevel="0" collapsed="false">
      <c r="A7963" s="0" t="s">
        <v>20806</v>
      </c>
    </row>
    <row r="7964" customFormat="false" ht="16" hidden="false" customHeight="false" outlineLevel="0" collapsed="false">
      <c r="A7964" s="0" t="s">
        <v>20807</v>
      </c>
    </row>
    <row r="7965" customFormat="false" ht="16" hidden="false" customHeight="false" outlineLevel="0" collapsed="false">
      <c r="A7965" s="0" t="s">
        <v>20808</v>
      </c>
    </row>
    <row r="7966" customFormat="false" ht="16" hidden="false" customHeight="false" outlineLevel="0" collapsed="false">
      <c r="A7966" s="0" t="s">
        <v>20809</v>
      </c>
    </row>
    <row r="7967" customFormat="false" ht="16" hidden="false" customHeight="false" outlineLevel="0" collapsed="false">
      <c r="A7967" s="0" t="s">
        <v>20810</v>
      </c>
      <c r="B7967" s="10" t="n">
        <v>237535</v>
      </c>
    </row>
    <row r="7968" customFormat="false" ht="16" hidden="false" customHeight="false" outlineLevel="0" collapsed="false">
      <c r="A7968" s="0" t="s">
        <v>20811</v>
      </c>
    </row>
    <row r="7969" customFormat="false" ht="16" hidden="false" customHeight="false" outlineLevel="0" collapsed="false">
      <c r="A7969" s="0" t="s">
        <v>20812</v>
      </c>
      <c r="B7969" s="10" t="n">
        <v>15000</v>
      </c>
    </row>
    <row r="7970" customFormat="false" ht="16" hidden="false" customHeight="false" outlineLevel="0" collapsed="false">
      <c r="A7970" s="0" t="s">
        <v>20813</v>
      </c>
      <c r="B7970" s="10" t="n">
        <v>25000000</v>
      </c>
    </row>
    <row r="7971" customFormat="false" ht="16" hidden="false" customHeight="false" outlineLevel="0" collapsed="false">
      <c r="A7971" s="0" t="s">
        <v>20814</v>
      </c>
    </row>
    <row r="7972" customFormat="false" ht="16" hidden="false" customHeight="false" outlineLevel="0" collapsed="false">
      <c r="A7972" s="0" t="s">
        <v>20815</v>
      </c>
      <c r="B7972" s="10" t="n">
        <v>5000000</v>
      </c>
    </row>
    <row r="7973" customFormat="false" ht="16" hidden="false" customHeight="false" outlineLevel="0" collapsed="false">
      <c r="A7973" s="0" t="s">
        <v>20816</v>
      </c>
      <c r="B7973" s="10" t="n">
        <v>500</v>
      </c>
    </row>
    <row r="7974" customFormat="false" ht="16" hidden="false" customHeight="false" outlineLevel="0" collapsed="false">
      <c r="A7974" s="0" t="s">
        <v>20817</v>
      </c>
    </row>
    <row r="7975" customFormat="false" ht="16" hidden="false" customHeight="false" outlineLevel="0" collapsed="false">
      <c r="A7975" s="0" t="s">
        <v>20818</v>
      </c>
    </row>
    <row r="7976" customFormat="false" ht="16" hidden="false" customHeight="false" outlineLevel="0" collapsed="false">
      <c r="A7976" s="0" t="s">
        <v>20819</v>
      </c>
    </row>
    <row r="7977" customFormat="false" ht="16" hidden="false" customHeight="false" outlineLevel="0" collapsed="false">
      <c r="A7977" s="0" t="s">
        <v>20820</v>
      </c>
    </row>
    <row r="7978" customFormat="false" ht="16" hidden="false" customHeight="false" outlineLevel="0" collapsed="false">
      <c r="A7978" s="0" t="s">
        <v>20821</v>
      </c>
    </row>
    <row r="7979" customFormat="false" ht="16" hidden="false" customHeight="false" outlineLevel="0" collapsed="false">
      <c r="A7979" s="0" t="s">
        <v>20822</v>
      </c>
    </row>
    <row r="7980" customFormat="false" ht="16" hidden="false" customHeight="false" outlineLevel="0" collapsed="false">
      <c r="A7980" s="0" t="s">
        <v>20823</v>
      </c>
    </row>
    <row r="7981" customFormat="false" ht="16" hidden="false" customHeight="false" outlineLevel="0" collapsed="false">
      <c r="A7981" s="0" t="s">
        <v>20824</v>
      </c>
      <c r="B7981" s="10" t="n">
        <v>15000000</v>
      </c>
    </row>
    <row r="7982" customFormat="false" ht="16" hidden="false" customHeight="false" outlineLevel="0" collapsed="false">
      <c r="A7982" s="0" t="s">
        <v>20825</v>
      </c>
    </row>
    <row r="7983" customFormat="false" ht="16" hidden="false" customHeight="false" outlineLevel="0" collapsed="false">
      <c r="A7983" s="0" t="s">
        <v>20826</v>
      </c>
    </row>
    <row r="7984" customFormat="false" ht="16" hidden="false" customHeight="false" outlineLevel="0" collapsed="false">
      <c r="A7984" s="0" t="s">
        <v>1319</v>
      </c>
      <c r="B7984" s="10" t="n">
        <v>4000000</v>
      </c>
      <c r="C7984" s="10" t="n">
        <v>3906</v>
      </c>
    </row>
    <row r="7985" customFormat="false" ht="16" hidden="false" customHeight="false" outlineLevel="0" collapsed="false">
      <c r="A7985" s="0" t="s">
        <v>20827</v>
      </c>
    </row>
    <row r="7986" customFormat="false" ht="16" hidden="false" customHeight="false" outlineLevel="0" collapsed="false">
      <c r="A7986" s="0" t="s">
        <v>20828</v>
      </c>
      <c r="B7986" s="10" t="n">
        <v>8000</v>
      </c>
    </row>
    <row r="7987" customFormat="false" ht="16" hidden="false" customHeight="false" outlineLevel="0" collapsed="false">
      <c r="A7987" s="0" t="s">
        <v>20829</v>
      </c>
      <c r="B7987" s="10" t="n">
        <v>5</v>
      </c>
    </row>
    <row r="7988" customFormat="false" ht="16" hidden="false" customHeight="false" outlineLevel="0" collapsed="false">
      <c r="A7988" s="0" t="s">
        <v>20830</v>
      </c>
      <c r="B7988" s="10" t="n">
        <v>23000000</v>
      </c>
    </row>
    <row r="7989" customFormat="false" ht="16" hidden="false" customHeight="false" outlineLevel="0" collapsed="false">
      <c r="A7989" s="0" t="s">
        <v>20831</v>
      </c>
    </row>
    <row r="7990" customFormat="false" ht="16" hidden="false" customHeight="false" outlineLevel="0" collapsed="false">
      <c r="A7990" s="0" t="s">
        <v>20832</v>
      </c>
    </row>
    <row r="7991" customFormat="false" ht="16" hidden="false" customHeight="false" outlineLevel="0" collapsed="false">
      <c r="A7991" s="0" t="s">
        <v>20833</v>
      </c>
    </row>
    <row r="7992" customFormat="false" ht="16" hidden="false" customHeight="false" outlineLevel="0" collapsed="false">
      <c r="A7992" s="0" t="s">
        <v>20834</v>
      </c>
    </row>
    <row r="7993" customFormat="false" ht="16" hidden="false" customHeight="false" outlineLevel="0" collapsed="false">
      <c r="A7993" s="0" t="s">
        <v>20835</v>
      </c>
    </row>
    <row r="7994" customFormat="false" ht="16" hidden="false" customHeight="false" outlineLevel="0" collapsed="false">
      <c r="A7994" s="0" t="s">
        <v>20836</v>
      </c>
      <c r="B7994" s="10" t="n">
        <v>3000000</v>
      </c>
    </row>
    <row r="7995" customFormat="false" ht="16" hidden="false" customHeight="false" outlineLevel="0" collapsed="false">
      <c r="A7995" s="0" t="s">
        <v>20837</v>
      </c>
      <c r="B7995" s="10" t="n">
        <v>20000</v>
      </c>
    </row>
    <row r="7996" customFormat="false" ht="16" hidden="false" customHeight="false" outlineLevel="0" collapsed="false">
      <c r="A7996" s="0" t="s">
        <v>20838</v>
      </c>
    </row>
    <row r="7997" customFormat="false" ht="16" hidden="false" customHeight="false" outlineLevel="0" collapsed="false">
      <c r="A7997" s="0" t="s">
        <v>20839</v>
      </c>
    </row>
    <row r="7998" customFormat="false" ht="16" hidden="false" customHeight="false" outlineLevel="0" collapsed="false">
      <c r="A7998" s="0" t="s">
        <v>20840</v>
      </c>
    </row>
    <row r="7999" customFormat="false" ht="16" hidden="false" customHeight="false" outlineLevel="0" collapsed="false">
      <c r="A7999" s="0" t="s">
        <v>20841</v>
      </c>
    </row>
    <row r="8000" customFormat="false" ht="16" hidden="false" customHeight="false" outlineLevel="0" collapsed="false">
      <c r="A8000" s="0" t="s">
        <v>20842</v>
      </c>
      <c r="C8000" s="0" t="s">
        <v>20843</v>
      </c>
    </row>
    <row r="8001" customFormat="false" ht="16" hidden="false" customHeight="false" outlineLevel="0" collapsed="false">
      <c r="A8001" s="0" t="s">
        <v>20844</v>
      </c>
      <c r="B8001" s="10" t="n">
        <v>68614</v>
      </c>
    </row>
    <row r="8002" customFormat="false" ht="16" hidden="false" customHeight="false" outlineLevel="0" collapsed="false">
      <c r="A8002" s="0" t="s">
        <v>20845</v>
      </c>
      <c r="B8002" s="10" t="n">
        <v>100</v>
      </c>
    </row>
    <row r="8003" customFormat="false" ht="16" hidden="false" customHeight="false" outlineLevel="0" collapsed="false">
      <c r="A8003" s="0" t="s">
        <v>20846</v>
      </c>
    </row>
    <row r="8004" customFormat="false" ht="16" hidden="false" customHeight="false" outlineLevel="0" collapsed="false">
      <c r="A8004" s="0" t="s">
        <v>20847</v>
      </c>
    </row>
    <row r="8005" customFormat="false" ht="16" hidden="false" customHeight="false" outlineLevel="0" collapsed="false">
      <c r="A8005" s="0" t="s">
        <v>20848</v>
      </c>
    </row>
    <row r="8006" customFormat="false" ht="16" hidden="false" customHeight="false" outlineLevel="0" collapsed="false">
      <c r="A8006" s="0" t="s">
        <v>20849</v>
      </c>
      <c r="B8006" s="10" t="n">
        <v>28892</v>
      </c>
    </row>
    <row r="8007" customFormat="false" ht="16" hidden="false" customHeight="false" outlineLevel="0" collapsed="false">
      <c r="A8007" s="0" t="s">
        <v>15013</v>
      </c>
      <c r="B8007" s="10" t="n">
        <v>1550000000</v>
      </c>
      <c r="C8007" s="10" t="n">
        <v>930058</v>
      </c>
    </row>
    <row r="8008" customFormat="false" ht="16" hidden="false" customHeight="false" outlineLevel="0" collapsed="false">
      <c r="A8008" s="0" t="s">
        <v>20850</v>
      </c>
    </row>
    <row r="8009" customFormat="false" ht="16" hidden="false" customHeight="false" outlineLevel="0" collapsed="false">
      <c r="A8009" s="0" t="s">
        <v>20851</v>
      </c>
    </row>
    <row r="8010" customFormat="false" ht="16" hidden="false" customHeight="false" outlineLevel="0" collapsed="false">
      <c r="A8010" s="0" t="s">
        <v>20852</v>
      </c>
    </row>
    <row r="8011" customFormat="false" ht="16" hidden="false" customHeight="false" outlineLevel="0" collapsed="false">
      <c r="A8011" s="0" t="s">
        <v>20853</v>
      </c>
      <c r="C8011" s="0" t="s">
        <v>20854</v>
      </c>
    </row>
    <row r="8012" customFormat="false" ht="16" hidden="false" customHeight="false" outlineLevel="0" collapsed="false">
      <c r="A8012" s="0" t="s">
        <v>20855</v>
      </c>
    </row>
    <row r="8013" customFormat="false" ht="16" hidden="false" customHeight="false" outlineLevel="0" collapsed="false">
      <c r="A8013" s="0" t="s">
        <v>20856</v>
      </c>
    </row>
    <row r="8014" customFormat="false" ht="16" hidden="false" customHeight="false" outlineLevel="0" collapsed="false">
      <c r="A8014" s="0" t="s">
        <v>20857</v>
      </c>
      <c r="C8014" s="0" t="s">
        <v>16865</v>
      </c>
    </row>
    <row r="8015" customFormat="false" ht="16" hidden="false" customHeight="false" outlineLevel="0" collapsed="false">
      <c r="A8015" s="0" t="s">
        <v>20858</v>
      </c>
    </row>
    <row r="8016" customFormat="false" ht="16" hidden="false" customHeight="false" outlineLevel="0" collapsed="false">
      <c r="A8016" s="0" t="s">
        <v>20859</v>
      </c>
    </row>
    <row r="8017" customFormat="false" ht="16" hidden="false" customHeight="false" outlineLevel="0" collapsed="false">
      <c r="A8017" s="0" t="s">
        <v>20860</v>
      </c>
    </row>
    <row r="8018" customFormat="false" ht="16" hidden="false" customHeight="false" outlineLevel="0" collapsed="false">
      <c r="A8018" s="0" t="s">
        <v>20861</v>
      </c>
      <c r="B8018" s="10" t="n">
        <v>100</v>
      </c>
    </row>
    <row r="8019" customFormat="false" ht="16" hidden="false" customHeight="false" outlineLevel="0" collapsed="false">
      <c r="A8019" s="0" t="s">
        <v>20862</v>
      </c>
    </row>
    <row r="8020" customFormat="false" ht="16" hidden="false" customHeight="false" outlineLevel="0" collapsed="false">
      <c r="A8020" s="0" t="s">
        <v>20863</v>
      </c>
      <c r="B8020" s="10" t="n">
        <v>790000</v>
      </c>
    </row>
    <row r="8021" customFormat="false" ht="16" hidden="false" customHeight="false" outlineLevel="0" collapsed="false">
      <c r="A8021" s="0" t="s">
        <v>20864</v>
      </c>
    </row>
    <row r="8022" customFormat="false" ht="16" hidden="false" customHeight="false" outlineLevel="0" collapsed="false">
      <c r="A8022" s="0" t="s">
        <v>20865</v>
      </c>
      <c r="B8022" s="10" t="n">
        <v>2000</v>
      </c>
    </row>
    <row r="8023" customFormat="false" ht="16" hidden="false" customHeight="false" outlineLevel="0" collapsed="false">
      <c r="A8023" s="0" t="s">
        <v>20866</v>
      </c>
    </row>
    <row r="8024" customFormat="false" ht="16" hidden="false" customHeight="false" outlineLevel="0" collapsed="false">
      <c r="A8024" s="0" t="s">
        <v>20867</v>
      </c>
    </row>
    <row r="8025" customFormat="false" ht="16" hidden="false" customHeight="false" outlineLevel="0" collapsed="false">
      <c r="A8025" s="0" t="s">
        <v>20868</v>
      </c>
    </row>
    <row r="8026" customFormat="false" ht="16" hidden="false" customHeight="false" outlineLevel="0" collapsed="false">
      <c r="A8026" s="0" t="s">
        <v>20869</v>
      </c>
    </row>
    <row r="8027" customFormat="false" ht="16" hidden="false" customHeight="false" outlineLevel="0" collapsed="false">
      <c r="A8027" s="0" t="s">
        <v>20870</v>
      </c>
      <c r="B8027" s="10" t="n">
        <v>5159</v>
      </c>
    </row>
    <row r="8028" customFormat="false" ht="16" hidden="false" customHeight="false" outlineLevel="0" collapsed="false">
      <c r="A8028" s="0" t="s">
        <v>20871</v>
      </c>
      <c r="B8028" s="10" t="n">
        <v>500</v>
      </c>
    </row>
    <row r="8029" customFormat="false" ht="16" hidden="false" customHeight="false" outlineLevel="0" collapsed="false">
      <c r="A8029" s="0" t="s">
        <v>20872</v>
      </c>
      <c r="B8029" s="10" t="n">
        <v>8000</v>
      </c>
    </row>
    <row r="8030" customFormat="false" ht="16" hidden="false" customHeight="false" outlineLevel="0" collapsed="false">
      <c r="A8030" s="0" t="s">
        <v>20873</v>
      </c>
    </row>
    <row r="8031" customFormat="false" ht="16" hidden="false" customHeight="false" outlineLevel="0" collapsed="false">
      <c r="A8031" s="0" t="s">
        <v>20874</v>
      </c>
      <c r="B8031" s="10" t="n">
        <v>4000000</v>
      </c>
    </row>
    <row r="8032" customFormat="false" ht="16" hidden="false" customHeight="false" outlineLevel="0" collapsed="false">
      <c r="A8032" s="0" t="s">
        <v>20875</v>
      </c>
      <c r="B8032" s="10" t="n">
        <v>436596</v>
      </c>
    </row>
    <row r="8033" customFormat="false" ht="16" hidden="false" customHeight="false" outlineLevel="0" collapsed="false">
      <c r="A8033" s="0" t="s">
        <v>20876</v>
      </c>
      <c r="B8033" s="10" t="n">
        <v>15000</v>
      </c>
    </row>
    <row r="8034" customFormat="false" ht="16" hidden="false" customHeight="false" outlineLevel="0" collapsed="false">
      <c r="A8034" s="0" t="s">
        <v>20877</v>
      </c>
    </row>
    <row r="8035" customFormat="false" ht="16" hidden="false" customHeight="false" outlineLevel="0" collapsed="false">
      <c r="A8035" s="0" t="s">
        <v>20878</v>
      </c>
    </row>
    <row r="8036" customFormat="false" ht="16" hidden="false" customHeight="false" outlineLevel="0" collapsed="false">
      <c r="A8036" s="0" t="s">
        <v>20879</v>
      </c>
      <c r="B8036" s="10" t="n">
        <v>3000000</v>
      </c>
    </row>
    <row r="8037" customFormat="false" ht="16" hidden="false" customHeight="false" outlineLevel="0" collapsed="false">
      <c r="A8037" s="0" t="s">
        <v>20880</v>
      </c>
      <c r="B8037" s="10" t="n">
        <v>6457859</v>
      </c>
    </row>
    <row r="8038" customFormat="false" ht="16" hidden="false" customHeight="false" outlineLevel="0" collapsed="false">
      <c r="A8038" s="0" t="s">
        <v>20881</v>
      </c>
    </row>
    <row r="8039" customFormat="false" ht="16" hidden="false" customHeight="false" outlineLevel="0" collapsed="false">
      <c r="A8039" s="0" t="s">
        <v>20882</v>
      </c>
    </row>
    <row r="8040" customFormat="false" ht="16" hidden="false" customHeight="false" outlineLevel="0" collapsed="false">
      <c r="A8040" s="0" t="s">
        <v>20883</v>
      </c>
      <c r="B8040" s="10" t="n">
        <v>1400000</v>
      </c>
    </row>
    <row r="8041" customFormat="false" ht="16" hidden="false" customHeight="false" outlineLevel="0" collapsed="false">
      <c r="A8041" s="0" t="s">
        <v>20884</v>
      </c>
    </row>
    <row r="8042" customFormat="false" ht="16" hidden="false" customHeight="false" outlineLevel="0" collapsed="false">
      <c r="A8042" s="0" t="s">
        <v>20885</v>
      </c>
      <c r="B8042" s="10" t="n">
        <v>12000000</v>
      </c>
    </row>
    <row r="8043" customFormat="false" ht="16" hidden="false" customHeight="false" outlineLevel="0" collapsed="false">
      <c r="A8043" s="0" t="s">
        <v>20886</v>
      </c>
    </row>
    <row r="8044" customFormat="false" ht="16" hidden="false" customHeight="false" outlineLevel="0" collapsed="false">
      <c r="A8044" s="0" t="s">
        <v>20887</v>
      </c>
      <c r="B8044" s="10" t="n">
        <v>40000000</v>
      </c>
    </row>
    <row r="8045" customFormat="false" ht="16" hidden="false" customHeight="false" outlineLevel="0" collapsed="false">
      <c r="A8045" s="0" t="s">
        <v>20888</v>
      </c>
      <c r="B8045" s="10" t="n">
        <v>28500000</v>
      </c>
    </row>
    <row r="8046" customFormat="false" ht="16" hidden="false" customHeight="false" outlineLevel="0" collapsed="false">
      <c r="A8046" s="0" t="s">
        <v>20889</v>
      </c>
      <c r="B8046" s="10" t="n">
        <v>18415</v>
      </c>
    </row>
    <row r="8047" customFormat="false" ht="16" hidden="false" customHeight="false" outlineLevel="0" collapsed="false">
      <c r="A8047" s="0" t="s">
        <v>20890</v>
      </c>
    </row>
    <row r="8048" customFormat="false" ht="16" hidden="false" customHeight="false" outlineLevel="0" collapsed="false">
      <c r="A8048" s="0" t="s">
        <v>20891</v>
      </c>
    </row>
    <row r="8049" customFormat="false" ht="16" hidden="false" customHeight="false" outlineLevel="0" collapsed="false">
      <c r="A8049" s="0" t="s">
        <v>20892</v>
      </c>
      <c r="B8049" s="10" t="n">
        <v>2418</v>
      </c>
    </row>
    <row r="8050" customFormat="false" ht="16" hidden="false" customHeight="false" outlineLevel="0" collapsed="false">
      <c r="A8050" s="0" t="s">
        <v>20893</v>
      </c>
    </row>
    <row r="8051" customFormat="false" ht="16" hidden="false" customHeight="false" outlineLevel="0" collapsed="false">
      <c r="A8051" s="0" t="s">
        <v>20894</v>
      </c>
    </row>
    <row r="8052" customFormat="false" ht="16" hidden="false" customHeight="false" outlineLevel="0" collapsed="false">
      <c r="A8052" s="0" t="s">
        <v>20895</v>
      </c>
    </row>
    <row r="8053" customFormat="false" ht="16" hidden="false" customHeight="false" outlineLevel="0" collapsed="false">
      <c r="A8053" s="0" t="s">
        <v>20896</v>
      </c>
    </row>
    <row r="8054" customFormat="false" ht="16" hidden="false" customHeight="false" outlineLevel="0" collapsed="false">
      <c r="A8054" s="0" t="s">
        <v>20897</v>
      </c>
      <c r="C8054" s="0" t="s">
        <v>20898</v>
      </c>
    </row>
    <row r="8055" customFormat="false" ht="16" hidden="false" customHeight="false" outlineLevel="0" collapsed="false">
      <c r="A8055" s="0" t="s">
        <v>20899</v>
      </c>
      <c r="B8055" s="10" t="n">
        <v>10000</v>
      </c>
    </row>
    <row r="8056" customFormat="false" ht="16" hidden="false" customHeight="false" outlineLevel="0" collapsed="false">
      <c r="A8056" s="0" t="s">
        <v>20900</v>
      </c>
      <c r="B8056" s="10" t="n">
        <v>1397133</v>
      </c>
    </row>
    <row r="8057" customFormat="false" ht="16" hidden="false" customHeight="false" outlineLevel="0" collapsed="false">
      <c r="A8057" s="0" t="s">
        <v>20901</v>
      </c>
      <c r="B8057" s="10" t="n">
        <v>25753</v>
      </c>
    </row>
    <row r="8058" customFormat="false" ht="16" hidden="false" customHeight="false" outlineLevel="0" collapsed="false">
      <c r="A8058" s="0" t="s">
        <v>20902</v>
      </c>
      <c r="B8058" s="10" t="n">
        <v>10000000</v>
      </c>
    </row>
    <row r="8059" customFormat="false" ht="16" hidden="false" customHeight="false" outlineLevel="0" collapsed="false">
      <c r="A8059" s="0" t="s">
        <v>20903</v>
      </c>
    </row>
    <row r="8060" customFormat="false" ht="16" hidden="false" customHeight="false" outlineLevel="0" collapsed="false">
      <c r="A8060" s="0" t="s">
        <v>20904</v>
      </c>
    </row>
    <row r="8061" customFormat="false" ht="16" hidden="false" customHeight="false" outlineLevel="0" collapsed="false">
      <c r="A8061" s="0" t="s">
        <v>20905</v>
      </c>
      <c r="B8061" s="10" t="n">
        <v>104621</v>
      </c>
    </row>
    <row r="8062" customFormat="false" ht="16" hidden="false" customHeight="false" outlineLevel="0" collapsed="false">
      <c r="A8062" s="0" t="s">
        <v>20906</v>
      </c>
      <c r="B8062" s="10" t="n">
        <v>65590</v>
      </c>
    </row>
    <row r="8063" customFormat="false" ht="16" hidden="false" customHeight="false" outlineLevel="0" collapsed="false">
      <c r="A8063" s="0" t="s">
        <v>20907</v>
      </c>
    </row>
    <row r="8064" customFormat="false" ht="16" hidden="false" customHeight="false" outlineLevel="0" collapsed="false">
      <c r="A8064" s="0" t="s">
        <v>20908</v>
      </c>
    </row>
    <row r="8065" customFormat="false" ht="16" hidden="false" customHeight="false" outlineLevel="0" collapsed="false">
      <c r="A8065" s="0" t="s">
        <v>20909</v>
      </c>
    </row>
    <row r="8066" customFormat="false" ht="16" hidden="false" customHeight="false" outlineLevel="0" collapsed="false">
      <c r="A8066" s="0" t="s">
        <v>20910</v>
      </c>
    </row>
    <row r="8067" customFormat="false" ht="16" hidden="false" customHeight="false" outlineLevel="0" collapsed="false">
      <c r="A8067" s="0" t="s">
        <v>20911</v>
      </c>
    </row>
    <row r="8068" customFormat="false" ht="16" hidden="false" customHeight="false" outlineLevel="0" collapsed="false">
      <c r="A8068" s="0" t="s">
        <v>20912</v>
      </c>
      <c r="B8068" s="10" t="n">
        <v>20</v>
      </c>
    </row>
    <row r="8069" customFormat="false" ht="16" hidden="false" customHeight="false" outlineLevel="0" collapsed="false">
      <c r="A8069" s="0" t="s">
        <v>20913</v>
      </c>
    </row>
    <row r="8070" customFormat="false" ht="16" hidden="false" customHeight="false" outlineLevel="0" collapsed="false">
      <c r="A8070" s="0" t="s">
        <v>20914</v>
      </c>
    </row>
    <row r="8071" customFormat="false" ht="16" hidden="false" customHeight="false" outlineLevel="0" collapsed="false">
      <c r="A8071" s="0" t="s">
        <v>20915</v>
      </c>
      <c r="B8071" s="10" t="n">
        <v>440503</v>
      </c>
    </row>
    <row r="8072" customFormat="false" ht="16" hidden="false" customHeight="false" outlineLevel="0" collapsed="false">
      <c r="A8072" s="0" t="s">
        <v>20916</v>
      </c>
      <c r="B8072" s="10" t="n">
        <v>93600</v>
      </c>
    </row>
    <row r="8073" customFormat="false" ht="16" hidden="false" customHeight="false" outlineLevel="0" collapsed="false">
      <c r="A8073" s="0" t="s">
        <v>20917</v>
      </c>
      <c r="B8073" s="10" t="n">
        <v>25000000</v>
      </c>
    </row>
    <row r="8074" customFormat="false" ht="16" hidden="false" customHeight="false" outlineLevel="0" collapsed="false">
      <c r="A8074" s="0" t="s">
        <v>20918</v>
      </c>
    </row>
    <row r="8075" customFormat="false" ht="16" hidden="false" customHeight="false" outlineLevel="0" collapsed="false">
      <c r="A8075" s="0" t="s">
        <v>20919</v>
      </c>
      <c r="B8075" s="10" t="n">
        <v>5957</v>
      </c>
    </row>
    <row r="8076" customFormat="false" ht="16" hidden="false" customHeight="false" outlineLevel="0" collapsed="false">
      <c r="A8076" s="0" t="s">
        <v>20920</v>
      </c>
      <c r="B8076" s="10" t="n">
        <v>3500000</v>
      </c>
    </row>
    <row r="8077" customFormat="false" ht="16" hidden="false" customHeight="false" outlineLevel="0" collapsed="false">
      <c r="A8077" s="0" t="s">
        <v>20921</v>
      </c>
    </row>
    <row r="8078" customFormat="false" ht="16" hidden="false" customHeight="false" outlineLevel="0" collapsed="false">
      <c r="A8078" s="0" t="s">
        <v>20922</v>
      </c>
      <c r="B8078" s="10" t="n">
        <v>919650</v>
      </c>
    </row>
    <row r="8079" customFormat="false" ht="16" hidden="false" customHeight="false" outlineLevel="0" collapsed="false">
      <c r="A8079" s="0" t="s">
        <v>20923</v>
      </c>
      <c r="B8079" s="10" t="n">
        <v>7500000</v>
      </c>
    </row>
    <row r="8080" customFormat="false" ht="16" hidden="false" customHeight="false" outlineLevel="0" collapsed="false">
      <c r="A8080" s="0" t="s">
        <v>20924</v>
      </c>
      <c r="B8080" s="10" t="n">
        <v>1632440</v>
      </c>
    </row>
    <row r="8081" customFormat="false" ht="16" hidden="false" customHeight="false" outlineLevel="0" collapsed="false">
      <c r="A8081" s="0" t="s">
        <v>20925</v>
      </c>
    </row>
    <row r="8082" customFormat="false" ht="16" hidden="false" customHeight="false" outlineLevel="0" collapsed="false">
      <c r="A8082" s="0" t="s">
        <v>20926</v>
      </c>
      <c r="B8082" s="10" t="n">
        <v>3000</v>
      </c>
    </row>
    <row r="8083" customFormat="false" ht="16" hidden="false" customHeight="false" outlineLevel="0" collapsed="false">
      <c r="A8083" s="0" t="s">
        <v>20927</v>
      </c>
      <c r="B8083" s="10" t="n">
        <v>17000</v>
      </c>
    </row>
    <row r="8084" customFormat="false" ht="16" hidden="false" customHeight="false" outlineLevel="0" collapsed="false">
      <c r="A8084" s="0" t="s">
        <v>20928</v>
      </c>
    </row>
    <row r="8085" customFormat="false" ht="16" hidden="false" customHeight="false" outlineLevel="0" collapsed="false">
      <c r="A8085" s="0" t="s">
        <v>20929</v>
      </c>
      <c r="B8085" s="10" t="n">
        <v>150829</v>
      </c>
    </row>
    <row r="8086" customFormat="false" ht="16" hidden="false" customHeight="false" outlineLevel="0" collapsed="false">
      <c r="A8086" s="0" t="s">
        <v>20930</v>
      </c>
      <c r="B8086" s="10" t="n">
        <v>2000000</v>
      </c>
    </row>
    <row r="8087" customFormat="false" ht="16" hidden="false" customHeight="false" outlineLevel="0" collapsed="false">
      <c r="A8087" s="0" t="s">
        <v>20931</v>
      </c>
      <c r="B8087" s="10" t="n">
        <v>275000</v>
      </c>
    </row>
    <row r="8088" customFormat="false" ht="16" hidden="false" customHeight="false" outlineLevel="0" collapsed="false">
      <c r="A8088" s="0" t="s">
        <v>20932</v>
      </c>
      <c r="B8088" s="10" t="n">
        <v>60000000</v>
      </c>
    </row>
    <row r="8089" customFormat="false" ht="16" hidden="false" customHeight="false" outlineLevel="0" collapsed="false">
      <c r="A8089" s="0" t="s">
        <v>20933</v>
      </c>
      <c r="B8089" s="10" t="n">
        <v>1284740</v>
      </c>
    </row>
    <row r="8090" customFormat="false" ht="16" hidden="false" customHeight="false" outlineLevel="0" collapsed="false">
      <c r="A8090" s="0" t="s">
        <v>20934</v>
      </c>
    </row>
    <row r="8091" customFormat="false" ht="16" hidden="false" customHeight="false" outlineLevel="0" collapsed="false">
      <c r="A8091" s="0" t="s">
        <v>20935</v>
      </c>
      <c r="B8091" s="10" t="n">
        <v>35000000</v>
      </c>
    </row>
    <row r="8092" customFormat="false" ht="16" hidden="false" customHeight="false" outlineLevel="0" collapsed="false">
      <c r="A8092" s="0" t="s">
        <v>3971</v>
      </c>
      <c r="B8092" s="10" t="n">
        <v>22000000</v>
      </c>
      <c r="C8092" s="10" t="n">
        <v>20638993</v>
      </c>
    </row>
    <row r="8093" customFormat="false" ht="16" hidden="false" customHeight="false" outlineLevel="0" collapsed="false">
      <c r="A8093" s="0" t="s">
        <v>20936</v>
      </c>
    </row>
    <row r="8094" customFormat="false" ht="16" hidden="false" customHeight="false" outlineLevel="0" collapsed="false">
      <c r="A8094" s="0" t="s">
        <v>20937</v>
      </c>
    </row>
    <row r="8095" customFormat="false" ht="16" hidden="false" customHeight="false" outlineLevel="0" collapsed="false">
      <c r="A8095" s="0" t="s">
        <v>20938</v>
      </c>
    </row>
    <row r="8096" customFormat="false" ht="16" hidden="false" customHeight="false" outlineLevel="0" collapsed="false">
      <c r="A8096" s="0" t="s">
        <v>20939</v>
      </c>
      <c r="B8096" s="10" t="n">
        <v>75252</v>
      </c>
    </row>
    <row r="8097" customFormat="false" ht="16" hidden="false" customHeight="false" outlineLevel="0" collapsed="false">
      <c r="A8097" s="0" t="s">
        <v>20940</v>
      </c>
    </row>
    <row r="8098" customFormat="false" ht="16" hidden="false" customHeight="false" outlineLevel="0" collapsed="false">
      <c r="A8098" s="0" t="s">
        <v>20941</v>
      </c>
    </row>
    <row r="8099" customFormat="false" ht="16" hidden="false" customHeight="false" outlineLevel="0" collapsed="false">
      <c r="A8099" s="0" t="s">
        <v>20942</v>
      </c>
    </row>
    <row r="8100" customFormat="false" ht="16" hidden="false" customHeight="false" outlineLevel="0" collapsed="false">
      <c r="A8100" s="0" t="s">
        <v>20943</v>
      </c>
    </row>
    <row r="8101" customFormat="false" ht="16" hidden="false" customHeight="false" outlineLevel="0" collapsed="false">
      <c r="A8101" s="0" t="s">
        <v>20944</v>
      </c>
    </row>
    <row r="8102" customFormat="false" ht="16" hidden="false" customHeight="false" outlineLevel="0" collapsed="false">
      <c r="A8102" s="0" t="s">
        <v>20945</v>
      </c>
    </row>
    <row r="8103" customFormat="false" ht="16" hidden="false" customHeight="false" outlineLevel="0" collapsed="false">
      <c r="A8103" s="0" t="s">
        <v>20946</v>
      </c>
    </row>
    <row r="8104" customFormat="false" ht="16" hidden="false" customHeight="false" outlineLevel="0" collapsed="false">
      <c r="A8104" s="0" t="s">
        <v>20947</v>
      </c>
      <c r="B8104" s="10" t="n">
        <v>500000000</v>
      </c>
    </row>
    <row r="8105" customFormat="false" ht="16" hidden="false" customHeight="false" outlineLevel="0" collapsed="false">
      <c r="A8105" s="0" t="s">
        <v>20948</v>
      </c>
      <c r="B8105" s="10" t="n">
        <v>20000000000</v>
      </c>
    </row>
    <row r="8106" customFormat="false" ht="16" hidden="false" customHeight="false" outlineLevel="0" collapsed="false">
      <c r="A8106" s="0" t="s">
        <v>20949</v>
      </c>
    </row>
    <row r="8107" customFormat="false" ht="16" hidden="false" customHeight="false" outlineLevel="0" collapsed="false">
      <c r="A8107" s="0" t="s">
        <v>20950</v>
      </c>
      <c r="B8107" s="10" t="n">
        <v>760000000</v>
      </c>
    </row>
    <row r="8108" customFormat="false" ht="16" hidden="false" customHeight="false" outlineLevel="0" collapsed="false">
      <c r="A8108" s="0" t="s">
        <v>1333</v>
      </c>
      <c r="B8108" s="10" t="n">
        <v>30200000</v>
      </c>
      <c r="C8108" s="10" t="n">
        <v>799607</v>
      </c>
    </row>
    <row r="8109" customFormat="false" ht="16" hidden="false" customHeight="false" outlineLevel="0" collapsed="false">
      <c r="A8109" s="0" t="s">
        <v>20951</v>
      </c>
      <c r="B8109" s="10" t="n">
        <v>4000000</v>
      </c>
    </row>
    <row r="8110" customFormat="false" ht="16" hidden="false" customHeight="false" outlineLevel="0" collapsed="false">
      <c r="A8110" s="0" t="s">
        <v>20952</v>
      </c>
    </row>
    <row r="8111" customFormat="false" ht="16" hidden="false" customHeight="false" outlineLevel="0" collapsed="false">
      <c r="A8111" s="0" t="s">
        <v>20953</v>
      </c>
    </row>
    <row r="8112" customFormat="false" ht="16" hidden="false" customHeight="false" outlineLevel="0" collapsed="false">
      <c r="A8112" s="0" t="s">
        <v>20954</v>
      </c>
      <c r="B8112" s="10" t="n">
        <v>8000000</v>
      </c>
    </row>
    <row r="8113" customFormat="false" ht="16" hidden="false" customHeight="false" outlineLevel="0" collapsed="false">
      <c r="A8113" s="0" t="s">
        <v>20955</v>
      </c>
    </row>
    <row r="8114" customFormat="false" ht="16" hidden="false" customHeight="false" outlineLevel="0" collapsed="false">
      <c r="A8114" s="0" t="s">
        <v>20956</v>
      </c>
    </row>
    <row r="8115" customFormat="false" ht="16" hidden="false" customHeight="false" outlineLevel="0" collapsed="false">
      <c r="A8115" s="0" t="s">
        <v>20957</v>
      </c>
      <c r="C8115" s="0" t="s">
        <v>19424</v>
      </c>
    </row>
    <row r="8116" customFormat="false" ht="16" hidden="false" customHeight="false" outlineLevel="0" collapsed="false">
      <c r="A8116" s="0" t="s">
        <v>20958</v>
      </c>
    </row>
    <row r="8117" customFormat="false" ht="16" hidden="false" customHeight="false" outlineLevel="0" collapsed="false">
      <c r="A8117" s="0" t="s">
        <v>20959</v>
      </c>
    </row>
    <row r="8118" customFormat="false" ht="16" hidden="false" customHeight="false" outlineLevel="0" collapsed="false">
      <c r="A8118" s="0" t="s">
        <v>20960</v>
      </c>
      <c r="B8118" s="10" t="n">
        <v>27044</v>
      </c>
    </row>
    <row r="8119" customFormat="false" ht="16" hidden="false" customHeight="false" outlineLevel="0" collapsed="false">
      <c r="A8119" s="0" t="s">
        <v>20961</v>
      </c>
    </row>
    <row r="8120" customFormat="false" ht="16" hidden="false" customHeight="false" outlineLevel="0" collapsed="false">
      <c r="A8120" s="0" t="s">
        <v>20962</v>
      </c>
    </row>
    <row r="8121" customFormat="false" ht="16" hidden="false" customHeight="false" outlineLevel="0" collapsed="false">
      <c r="A8121" s="0" t="s">
        <v>20963</v>
      </c>
      <c r="B8121" s="10" t="n">
        <v>3000</v>
      </c>
    </row>
    <row r="8122" customFormat="false" ht="16" hidden="false" customHeight="false" outlineLevel="0" collapsed="false">
      <c r="A8122" s="0" t="s">
        <v>20964</v>
      </c>
      <c r="B8122" s="10" t="n">
        <v>1500000</v>
      </c>
    </row>
    <row r="8123" customFormat="false" ht="16" hidden="false" customHeight="false" outlineLevel="0" collapsed="false">
      <c r="A8123" s="0" t="s">
        <v>1339</v>
      </c>
      <c r="B8123" s="10" t="n">
        <v>400000000</v>
      </c>
      <c r="C8123" s="10" t="n">
        <v>740234</v>
      </c>
    </row>
    <row r="8124" customFormat="false" ht="16" hidden="false" customHeight="false" outlineLevel="0" collapsed="false">
      <c r="A8124" s="0" t="s">
        <v>20965</v>
      </c>
      <c r="C8124" s="0" t="s">
        <v>18718</v>
      </c>
    </row>
    <row r="8125" customFormat="false" ht="16" hidden="false" customHeight="false" outlineLevel="0" collapsed="false">
      <c r="A8125" s="0" t="s">
        <v>20966</v>
      </c>
    </row>
    <row r="8126" customFormat="false" ht="16" hidden="false" customHeight="false" outlineLevel="0" collapsed="false">
      <c r="A8126" s="0" t="s">
        <v>20967</v>
      </c>
    </row>
    <row r="8127" customFormat="false" ht="16" hidden="false" customHeight="false" outlineLevel="0" collapsed="false">
      <c r="A8127" s="0" t="s">
        <v>1381</v>
      </c>
      <c r="B8127" s="10" t="n">
        <v>25000000</v>
      </c>
      <c r="C8127" s="10" t="n">
        <v>52659</v>
      </c>
    </row>
    <row r="8128" customFormat="false" ht="16" hidden="false" customHeight="false" outlineLevel="0" collapsed="false">
      <c r="A8128" s="0" t="s">
        <v>20968</v>
      </c>
      <c r="B8128" s="10" t="n">
        <v>2000</v>
      </c>
    </row>
    <row r="8129" customFormat="false" ht="16" hidden="false" customHeight="false" outlineLevel="0" collapsed="false">
      <c r="A8129" s="0" t="s">
        <v>20969</v>
      </c>
    </row>
    <row r="8130" customFormat="false" ht="16" hidden="false" customHeight="false" outlineLevel="0" collapsed="false">
      <c r="A8130" s="0" t="s">
        <v>20970</v>
      </c>
    </row>
    <row r="8131" customFormat="false" ht="16" hidden="false" customHeight="false" outlineLevel="0" collapsed="false">
      <c r="A8131" s="0" t="s">
        <v>20971</v>
      </c>
    </row>
    <row r="8132" customFormat="false" ht="16" hidden="false" customHeight="false" outlineLevel="0" collapsed="false">
      <c r="A8132" s="0" t="s">
        <v>20972</v>
      </c>
      <c r="B8132" s="10" t="n">
        <v>3006</v>
      </c>
    </row>
    <row r="8133" customFormat="false" ht="16" hidden="false" customHeight="false" outlineLevel="0" collapsed="false">
      <c r="A8133" s="0" t="s">
        <v>20973</v>
      </c>
    </row>
    <row r="8134" customFormat="false" ht="16" hidden="false" customHeight="false" outlineLevel="0" collapsed="false">
      <c r="A8134" s="0" t="s">
        <v>20974</v>
      </c>
    </row>
    <row r="8135" customFormat="false" ht="16" hidden="false" customHeight="false" outlineLevel="0" collapsed="false">
      <c r="A8135" s="0" t="s">
        <v>20975</v>
      </c>
    </row>
    <row r="8136" customFormat="false" ht="16" hidden="false" customHeight="false" outlineLevel="0" collapsed="false">
      <c r="A8136" s="0" t="s">
        <v>20976</v>
      </c>
      <c r="B8136" s="10" t="n">
        <v>100</v>
      </c>
    </row>
    <row r="8137" customFormat="false" ht="16" hidden="false" customHeight="false" outlineLevel="0" collapsed="false">
      <c r="A8137" s="0" t="s">
        <v>20977</v>
      </c>
    </row>
    <row r="8138" customFormat="false" ht="16" hidden="false" customHeight="false" outlineLevel="0" collapsed="false">
      <c r="A8138" s="0" t="s">
        <v>20978</v>
      </c>
    </row>
    <row r="8139" customFormat="false" ht="16" hidden="false" customHeight="false" outlineLevel="0" collapsed="false">
      <c r="A8139" s="0" t="s">
        <v>20979</v>
      </c>
      <c r="C8139" s="0" t="s">
        <v>20980</v>
      </c>
    </row>
    <row r="8140" customFormat="false" ht="16" hidden="false" customHeight="false" outlineLevel="0" collapsed="false">
      <c r="A8140" s="0" t="s">
        <v>20981</v>
      </c>
      <c r="B8140" s="10" t="n">
        <v>33400</v>
      </c>
    </row>
    <row r="8141" customFormat="false" ht="16" hidden="false" customHeight="false" outlineLevel="0" collapsed="false">
      <c r="A8141" s="0" t="s">
        <v>20982</v>
      </c>
    </row>
    <row r="8142" customFormat="false" ht="16" hidden="false" customHeight="false" outlineLevel="0" collapsed="false">
      <c r="A8142" s="0" t="s">
        <v>20983</v>
      </c>
    </row>
    <row r="8143" customFormat="false" ht="16" hidden="false" customHeight="false" outlineLevel="0" collapsed="false">
      <c r="A8143" s="0" t="s">
        <v>20984</v>
      </c>
    </row>
    <row r="8144" customFormat="false" ht="16" hidden="false" customHeight="false" outlineLevel="0" collapsed="false">
      <c r="A8144" s="0" t="s">
        <v>20985</v>
      </c>
    </row>
    <row r="8145" customFormat="false" ht="16" hidden="false" customHeight="false" outlineLevel="0" collapsed="false">
      <c r="A8145" s="0" t="s">
        <v>3945</v>
      </c>
      <c r="B8145" s="10" t="n">
        <v>3000000</v>
      </c>
      <c r="C8145" s="10" t="n">
        <v>14678714</v>
      </c>
    </row>
    <row r="8146" customFormat="false" ht="16" hidden="false" customHeight="false" outlineLevel="0" collapsed="false">
      <c r="A8146" s="0" t="s">
        <v>20986</v>
      </c>
    </row>
    <row r="8147" customFormat="false" ht="16" hidden="false" customHeight="false" outlineLevel="0" collapsed="false">
      <c r="A8147" s="0" t="s">
        <v>20987</v>
      </c>
      <c r="B8147" s="10" t="n">
        <v>4000000</v>
      </c>
    </row>
    <row r="8148" customFormat="false" ht="16" hidden="false" customHeight="false" outlineLevel="0" collapsed="false">
      <c r="A8148" s="0" t="s">
        <v>20988</v>
      </c>
    </row>
    <row r="8149" customFormat="false" ht="16" hidden="false" customHeight="false" outlineLevel="0" collapsed="false">
      <c r="A8149" s="0" t="s">
        <v>20989</v>
      </c>
    </row>
    <row r="8150" customFormat="false" ht="16" hidden="false" customHeight="false" outlineLevel="0" collapsed="false">
      <c r="A8150" s="0" t="s">
        <v>20990</v>
      </c>
    </row>
    <row r="8151" customFormat="false" ht="16" hidden="false" customHeight="false" outlineLevel="0" collapsed="false">
      <c r="A8151" s="0" t="s">
        <v>20991</v>
      </c>
    </row>
    <row r="8152" customFormat="false" ht="16" hidden="false" customHeight="false" outlineLevel="0" collapsed="false">
      <c r="A8152" s="0" t="s">
        <v>20992</v>
      </c>
    </row>
    <row r="8153" customFormat="false" ht="16" hidden="false" customHeight="false" outlineLevel="0" collapsed="false">
      <c r="A8153" s="0" t="s">
        <v>20993</v>
      </c>
    </row>
    <row r="8154" customFormat="false" ht="16" hidden="false" customHeight="false" outlineLevel="0" collapsed="false">
      <c r="A8154" s="0" t="s">
        <v>20994</v>
      </c>
      <c r="B8154" s="10" t="n">
        <v>150000000</v>
      </c>
    </row>
    <row r="8155" customFormat="false" ht="16" hidden="false" customHeight="false" outlineLevel="0" collapsed="false">
      <c r="A8155" s="0" t="s">
        <v>20995</v>
      </c>
      <c r="B8155" s="10" t="n">
        <v>10000000</v>
      </c>
    </row>
    <row r="8156" customFormat="false" ht="16" hidden="false" customHeight="false" outlineLevel="0" collapsed="false">
      <c r="A8156" s="0" t="s">
        <v>20996</v>
      </c>
    </row>
    <row r="8157" customFormat="false" ht="16" hidden="false" customHeight="false" outlineLevel="0" collapsed="false">
      <c r="A8157" s="0" t="s">
        <v>20997</v>
      </c>
    </row>
    <row r="8158" customFormat="false" ht="16" hidden="false" customHeight="false" outlineLevel="0" collapsed="false">
      <c r="A8158" s="0" t="s">
        <v>20998</v>
      </c>
      <c r="B8158" s="10" t="n">
        <v>96299</v>
      </c>
    </row>
    <row r="8159" customFormat="false" ht="16" hidden="false" customHeight="false" outlineLevel="0" collapsed="false">
      <c r="A8159" s="0" t="s">
        <v>20999</v>
      </c>
    </row>
    <row r="8160" customFormat="false" ht="16" hidden="false" customHeight="false" outlineLevel="0" collapsed="false">
      <c r="A8160" s="0" t="s">
        <v>21000</v>
      </c>
      <c r="B8160" s="10" t="n">
        <v>292662</v>
      </c>
    </row>
    <row r="8161" customFormat="false" ht="16" hidden="false" customHeight="false" outlineLevel="0" collapsed="false">
      <c r="A8161" s="0" t="s">
        <v>21001</v>
      </c>
    </row>
    <row r="8162" customFormat="false" ht="16" hidden="false" customHeight="false" outlineLevel="0" collapsed="false">
      <c r="A8162" s="0" t="s">
        <v>21002</v>
      </c>
    </row>
    <row r="8163" customFormat="false" ht="16" hidden="false" customHeight="false" outlineLevel="0" collapsed="false">
      <c r="A8163" s="0" t="s">
        <v>21003</v>
      </c>
      <c r="B8163" s="10" t="n">
        <v>77639</v>
      </c>
    </row>
    <row r="8164" customFormat="false" ht="16" hidden="false" customHeight="false" outlineLevel="0" collapsed="false">
      <c r="A8164" s="0" t="s">
        <v>21004</v>
      </c>
    </row>
    <row r="8165" customFormat="false" ht="16" hidden="false" customHeight="false" outlineLevel="0" collapsed="false">
      <c r="A8165" s="0" t="s">
        <v>21005</v>
      </c>
    </row>
    <row r="8166" customFormat="false" ht="16" hidden="false" customHeight="false" outlineLevel="0" collapsed="false">
      <c r="A8166" s="0" t="s">
        <v>21006</v>
      </c>
    </row>
    <row r="8167" customFormat="false" ht="16" hidden="false" customHeight="false" outlineLevel="0" collapsed="false">
      <c r="A8167" s="0" t="s">
        <v>21007</v>
      </c>
    </row>
    <row r="8168" customFormat="false" ht="16" hidden="false" customHeight="false" outlineLevel="0" collapsed="false">
      <c r="A8168" s="0" t="s">
        <v>21008</v>
      </c>
      <c r="B8168" s="10" t="n">
        <v>149090</v>
      </c>
    </row>
    <row r="8169" customFormat="false" ht="16" hidden="false" customHeight="false" outlineLevel="0" collapsed="false">
      <c r="A8169" s="0" t="s">
        <v>21009</v>
      </c>
      <c r="B8169" s="10" t="n">
        <v>356023</v>
      </c>
    </row>
    <row r="8170" customFormat="false" ht="16" hidden="false" customHeight="false" outlineLevel="0" collapsed="false">
      <c r="A8170" s="0" t="s">
        <v>21010</v>
      </c>
    </row>
    <row r="8171" customFormat="false" ht="16" hidden="false" customHeight="false" outlineLevel="0" collapsed="false">
      <c r="A8171" s="0" t="s">
        <v>21011</v>
      </c>
      <c r="B8171" s="10" t="n">
        <v>290000000</v>
      </c>
    </row>
    <row r="8172" customFormat="false" ht="16" hidden="false" customHeight="false" outlineLevel="0" collapsed="false">
      <c r="A8172" s="0" t="s">
        <v>21012</v>
      </c>
    </row>
    <row r="8173" customFormat="false" ht="16" hidden="false" customHeight="false" outlineLevel="0" collapsed="false">
      <c r="A8173" s="0" t="s">
        <v>21013</v>
      </c>
      <c r="B8173" s="10" t="n">
        <v>464715</v>
      </c>
    </row>
    <row r="8174" customFormat="false" ht="16" hidden="false" customHeight="false" outlineLevel="0" collapsed="false">
      <c r="A8174" s="0" t="s">
        <v>21014</v>
      </c>
    </row>
    <row r="8175" customFormat="false" ht="16" hidden="false" customHeight="false" outlineLevel="0" collapsed="false">
      <c r="A8175" s="0" t="s">
        <v>21015</v>
      </c>
      <c r="B8175" s="10" t="n">
        <v>91446</v>
      </c>
    </row>
    <row r="8176" customFormat="false" ht="16" hidden="false" customHeight="false" outlineLevel="0" collapsed="false">
      <c r="A8176" s="0" t="s">
        <v>21016</v>
      </c>
      <c r="B8176" s="10" t="n">
        <v>50000</v>
      </c>
    </row>
    <row r="8177" customFormat="false" ht="16" hidden="false" customHeight="false" outlineLevel="0" collapsed="false">
      <c r="A8177" s="0" t="s">
        <v>21017</v>
      </c>
    </row>
    <row r="8178" customFormat="false" ht="16" hidden="false" customHeight="false" outlineLevel="0" collapsed="false">
      <c r="A8178" s="0" t="s">
        <v>21018</v>
      </c>
      <c r="B8178" s="10" t="n">
        <v>3000000</v>
      </c>
    </row>
    <row r="8179" customFormat="false" ht="16" hidden="false" customHeight="false" outlineLevel="0" collapsed="false">
      <c r="A8179" s="0" t="s">
        <v>21019</v>
      </c>
      <c r="B8179" s="10" t="n">
        <v>150000000</v>
      </c>
    </row>
    <row r="8180" customFormat="false" ht="16" hidden="false" customHeight="false" outlineLevel="0" collapsed="false">
      <c r="A8180" s="0" t="s">
        <v>21020</v>
      </c>
      <c r="B8180" s="10" t="n">
        <v>123008</v>
      </c>
    </row>
    <row r="8181" customFormat="false" ht="16" hidden="false" customHeight="false" outlineLevel="0" collapsed="false">
      <c r="A8181" s="0" t="s">
        <v>21021</v>
      </c>
      <c r="B8181" s="10" t="n">
        <v>300</v>
      </c>
    </row>
    <row r="8182" customFormat="false" ht="16" hidden="false" customHeight="false" outlineLevel="0" collapsed="false">
      <c r="A8182" s="0" t="s">
        <v>21022</v>
      </c>
    </row>
    <row r="8183" customFormat="false" ht="16" hidden="false" customHeight="false" outlineLevel="0" collapsed="false">
      <c r="A8183" s="0" t="s">
        <v>21023</v>
      </c>
    </row>
    <row r="8184" customFormat="false" ht="16" hidden="false" customHeight="false" outlineLevel="0" collapsed="false">
      <c r="A8184" s="0" t="s">
        <v>21024</v>
      </c>
    </row>
    <row r="8185" customFormat="false" ht="16" hidden="false" customHeight="false" outlineLevel="0" collapsed="false">
      <c r="A8185" s="0" t="s">
        <v>21025</v>
      </c>
      <c r="B8185" s="10" t="n">
        <v>1000000</v>
      </c>
    </row>
    <row r="8186" customFormat="false" ht="16" hidden="false" customHeight="false" outlineLevel="0" collapsed="false">
      <c r="A8186" s="0" t="s">
        <v>21026</v>
      </c>
      <c r="B8186" s="10" t="n">
        <v>2000</v>
      </c>
    </row>
    <row r="8187" customFormat="false" ht="16" hidden="false" customHeight="false" outlineLevel="0" collapsed="false">
      <c r="A8187" s="0" t="s">
        <v>21027</v>
      </c>
    </row>
    <row r="8188" customFormat="false" ht="16" hidden="false" customHeight="false" outlineLevel="0" collapsed="false">
      <c r="A8188" s="0" t="s">
        <v>21028</v>
      </c>
    </row>
    <row r="8189" customFormat="false" ht="16" hidden="false" customHeight="false" outlineLevel="0" collapsed="false">
      <c r="A8189" s="0" t="s">
        <v>21029</v>
      </c>
      <c r="B8189" s="10" t="n">
        <v>13557</v>
      </c>
    </row>
    <row r="8190" customFormat="false" ht="16" hidden="false" customHeight="false" outlineLevel="0" collapsed="false">
      <c r="A8190" s="0" t="s">
        <v>21030</v>
      </c>
    </row>
    <row r="8191" customFormat="false" ht="16" hidden="false" customHeight="false" outlineLevel="0" collapsed="false">
      <c r="A8191" s="0" t="s">
        <v>21031</v>
      </c>
      <c r="B8191" s="10" t="n">
        <v>156000</v>
      </c>
    </row>
    <row r="8192" customFormat="false" ht="16" hidden="false" customHeight="false" outlineLevel="0" collapsed="false">
      <c r="A8192" s="0" t="s">
        <v>21032</v>
      </c>
    </row>
    <row r="8193" customFormat="false" ht="16" hidden="false" customHeight="false" outlineLevel="0" collapsed="false">
      <c r="A8193" s="0" t="s">
        <v>21033</v>
      </c>
    </row>
    <row r="8194" customFormat="false" ht="16" hidden="false" customHeight="false" outlineLevel="0" collapsed="false">
      <c r="A8194" s="0" t="s">
        <v>21034</v>
      </c>
    </row>
    <row r="8195" customFormat="false" ht="16" hidden="false" customHeight="false" outlineLevel="0" collapsed="false">
      <c r="A8195" s="0" t="s">
        <v>21035</v>
      </c>
      <c r="B8195" s="10" t="n">
        <v>1500</v>
      </c>
    </row>
    <row r="8196" customFormat="false" ht="16" hidden="false" customHeight="false" outlineLevel="0" collapsed="false">
      <c r="A8196" s="0" t="s">
        <v>21036</v>
      </c>
      <c r="B8196" s="10" t="n">
        <v>694280</v>
      </c>
    </row>
    <row r="8197" customFormat="false" ht="16" hidden="false" customHeight="false" outlineLevel="0" collapsed="false">
      <c r="A8197" s="0" t="s">
        <v>21037</v>
      </c>
    </row>
    <row r="8198" customFormat="false" ht="16" hidden="false" customHeight="false" outlineLevel="0" collapsed="false">
      <c r="A8198" s="0" t="s">
        <v>21038</v>
      </c>
    </row>
    <row r="8199" customFormat="false" ht="16" hidden="false" customHeight="false" outlineLevel="0" collapsed="false">
      <c r="A8199" s="0" t="s">
        <v>21039</v>
      </c>
      <c r="C8199" s="0" t="s">
        <v>21040</v>
      </c>
    </row>
    <row r="8200" customFormat="false" ht="16" hidden="false" customHeight="false" outlineLevel="0" collapsed="false">
      <c r="A8200" s="0" t="s">
        <v>21041</v>
      </c>
      <c r="B8200" s="10" t="n">
        <v>4000000</v>
      </c>
    </row>
    <row r="8201" customFormat="false" ht="16" hidden="false" customHeight="false" outlineLevel="0" collapsed="false">
      <c r="A8201" s="0" t="s">
        <v>21042</v>
      </c>
    </row>
    <row r="8202" customFormat="false" ht="16" hidden="false" customHeight="false" outlineLevel="0" collapsed="false">
      <c r="A8202" s="0" t="s">
        <v>21043</v>
      </c>
      <c r="B8202" s="10" t="n">
        <v>272292</v>
      </c>
    </row>
    <row r="8203" customFormat="false" ht="16" hidden="false" customHeight="false" outlineLevel="0" collapsed="false">
      <c r="A8203" s="0" t="s">
        <v>21044</v>
      </c>
      <c r="C8203" s="0" t="s">
        <v>21045</v>
      </c>
    </row>
    <row r="8204" customFormat="false" ht="16" hidden="false" customHeight="false" outlineLevel="0" collapsed="false">
      <c r="A8204" s="0" t="s">
        <v>21046</v>
      </c>
    </row>
    <row r="8205" customFormat="false" ht="16" hidden="false" customHeight="false" outlineLevel="0" collapsed="false">
      <c r="A8205" s="0" t="s">
        <v>21047</v>
      </c>
      <c r="B8205" s="10" t="n">
        <v>30000</v>
      </c>
    </row>
    <row r="8206" customFormat="false" ht="16" hidden="false" customHeight="false" outlineLevel="0" collapsed="false">
      <c r="A8206" s="0" t="s">
        <v>21048</v>
      </c>
    </row>
    <row r="8207" customFormat="false" ht="16" hidden="false" customHeight="false" outlineLevel="0" collapsed="false">
      <c r="A8207" s="0" t="s">
        <v>14811</v>
      </c>
      <c r="B8207" s="10" t="n">
        <v>100000</v>
      </c>
      <c r="C8207" s="10" t="n">
        <v>1566452</v>
      </c>
    </row>
    <row r="8208" customFormat="false" ht="16" hidden="false" customHeight="false" outlineLevel="0" collapsed="false">
      <c r="A8208" s="0" t="s">
        <v>21049</v>
      </c>
    </row>
    <row r="8209" customFormat="false" ht="16" hidden="false" customHeight="false" outlineLevel="0" collapsed="false">
      <c r="A8209" s="0" t="s">
        <v>21050</v>
      </c>
    </row>
    <row r="8210" customFormat="false" ht="16" hidden="false" customHeight="false" outlineLevel="0" collapsed="false">
      <c r="A8210" s="0" t="s">
        <v>21051</v>
      </c>
      <c r="B8210" s="10" t="n">
        <v>757057</v>
      </c>
    </row>
    <row r="8211" customFormat="false" ht="16" hidden="false" customHeight="false" outlineLevel="0" collapsed="false">
      <c r="A8211" s="0" t="s">
        <v>21052</v>
      </c>
      <c r="B8211" s="10" t="n">
        <v>1988441</v>
      </c>
    </row>
    <row r="8212" customFormat="false" ht="16" hidden="false" customHeight="false" outlineLevel="0" collapsed="false">
      <c r="A8212" s="0" t="s">
        <v>21053</v>
      </c>
    </row>
    <row r="8213" customFormat="false" ht="16" hidden="false" customHeight="false" outlineLevel="0" collapsed="false">
      <c r="A8213" s="0" t="s">
        <v>21054</v>
      </c>
      <c r="B8213" s="10" t="n">
        <v>73051</v>
      </c>
    </row>
    <row r="8214" customFormat="false" ht="16" hidden="false" customHeight="false" outlineLevel="0" collapsed="false">
      <c r="A8214" s="0" t="s">
        <v>21055</v>
      </c>
    </row>
    <row r="8215" customFormat="false" ht="16" hidden="false" customHeight="false" outlineLevel="0" collapsed="false">
      <c r="A8215" s="0" t="s">
        <v>21056</v>
      </c>
      <c r="B8215" s="10" t="n">
        <v>5000</v>
      </c>
    </row>
    <row r="8216" customFormat="false" ht="16" hidden="false" customHeight="false" outlineLevel="0" collapsed="false">
      <c r="A8216" s="0" t="s">
        <v>21057</v>
      </c>
      <c r="D8216" s="10" t="n">
        <v>6884</v>
      </c>
    </row>
    <row r="8217" customFormat="false" ht="16" hidden="false" customHeight="false" outlineLevel="0" collapsed="false">
      <c r="A8217" s="0" t="s">
        <v>21058</v>
      </c>
    </row>
    <row r="8218" customFormat="false" ht="16" hidden="false" customHeight="false" outlineLevel="0" collapsed="false">
      <c r="A8218" s="0" t="s">
        <v>21059</v>
      </c>
    </row>
    <row r="8219" customFormat="false" ht="16" hidden="false" customHeight="false" outlineLevel="0" collapsed="false">
      <c r="A8219" s="0" t="s">
        <v>21060</v>
      </c>
    </row>
    <row r="8220" customFormat="false" ht="16" hidden="false" customHeight="false" outlineLevel="0" collapsed="false">
      <c r="A8220" s="0" t="s">
        <v>21061</v>
      </c>
      <c r="B8220" s="10" t="n">
        <v>47500000</v>
      </c>
    </row>
    <row r="8221" customFormat="false" ht="16" hidden="false" customHeight="false" outlineLevel="0" collapsed="false">
      <c r="A8221" s="0" t="s">
        <v>21062</v>
      </c>
      <c r="B8221" s="10" t="n">
        <v>10000</v>
      </c>
    </row>
    <row r="8222" customFormat="false" ht="16" hidden="false" customHeight="false" outlineLevel="0" collapsed="false">
      <c r="A8222" s="0" t="s">
        <v>21063</v>
      </c>
    </row>
    <row r="8223" customFormat="false" ht="16" hidden="false" customHeight="false" outlineLevel="0" collapsed="false">
      <c r="A8223" s="0" t="s">
        <v>21064</v>
      </c>
    </row>
    <row r="8224" customFormat="false" ht="16" hidden="false" customHeight="false" outlineLevel="0" collapsed="false">
      <c r="A8224" s="0" t="s">
        <v>21065</v>
      </c>
    </row>
    <row r="8225" customFormat="false" ht="16" hidden="false" customHeight="false" outlineLevel="0" collapsed="false">
      <c r="A8225" s="0" t="s">
        <v>21066</v>
      </c>
      <c r="B8225" s="10" t="n">
        <v>3077667</v>
      </c>
    </row>
    <row r="8226" customFormat="false" ht="16" hidden="false" customHeight="false" outlineLevel="0" collapsed="false">
      <c r="A8226" s="0" t="s">
        <v>21067</v>
      </c>
      <c r="B8226" s="10" t="n">
        <v>50000000</v>
      </c>
    </row>
    <row r="8227" customFormat="false" ht="16" hidden="false" customHeight="false" outlineLevel="0" collapsed="false">
      <c r="A8227" s="0" t="s">
        <v>21068</v>
      </c>
      <c r="B8227" s="10" t="n">
        <v>3000</v>
      </c>
    </row>
    <row r="8228" customFormat="false" ht="16" hidden="false" customHeight="false" outlineLevel="0" collapsed="false">
      <c r="A8228" s="0" t="s">
        <v>21069</v>
      </c>
    </row>
    <row r="8229" customFormat="false" ht="16" hidden="false" customHeight="false" outlineLevel="0" collapsed="false">
      <c r="A8229" s="0" t="s">
        <v>21070</v>
      </c>
    </row>
    <row r="8230" customFormat="false" ht="16" hidden="false" customHeight="false" outlineLevel="0" collapsed="false">
      <c r="A8230" s="0" t="s">
        <v>21071</v>
      </c>
    </row>
    <row r="8231" customFormat="false" ht="16" hidden="false" customHeight="false" outlineLevel="0" collapsed="false">
      <c r="A8231" s="0" t="s">
        <v>21072</v>
      </c>
      <c r="B8231" s="10" t="n">
        <v>300</v>
      </c>
    </row>
    <row r="8232" customFormat="false" ht="16" hidden="false" customHeight="false" outlineLevel="0" collapsed="false">
      <c r="A8232" s="0" t="s">
        <v>21073</v>
      </c>
    </row>
    <row r="8233" customFormat="false" ht="16" hidden="false" customHeight="false" outlineLevel="0" collapsed="false">
      <c r="A8233" s="0" t="s">
        <v>21074</v>
      </c>
    </row>
    <row r="8234" customFormat="false" ht="16" hidden="false" customHeight="false" outlineLevel="0" collapsed="false">
      <c r="A8234" s="0" t="s">
        <v>21075</v>
      </c>
    </row>
    <row r="8235" customFormat="false" ht="16" hidden="false" customHeight="false" outlineLevel="0" collapsed="false">
      <c r="A8235" s="0" t="s">
        <v>21076</v>
      </c>
    </row>
    <row r="8236" customFormat="false" ht="16" hidden="false" customHeight="false" outlineLevel="0" collapsed="false">
      <c r="A8236" s="0" t="s">
        <v>21077</v>
      </c>
    </row>
    <row r="8237" customFormat="false" ht="16" hidden="false" customHeight="false" outlineLevel="0" collapsed="false">
      <c r="A8237" s="0" t="s">
        <v>21078</v>
      </c>
    </row>
    <row r="8238" customFormat="false" ht="16" hidden="false" customHeight="false" outlineLevel="0" collapsed="false">
      <c r="A8238" s="0" t="s">
        <v>21079</v>
      </c>
    </row>
    <row r="8239" customFormat="false" ht="16" hidden="false" customHeight="false" outlineLevel="0" collapsed="false">
      <c r="A8239" s="0" t="s">
        <v>21080</v>
      </c>
    </row>
    <row r="8240" customFormat="false" ht="16" hidden="false" customHeight="false" outlineLevel="0" collapsed="false">
      <c r="A8240" s="0" t="s">
        <v>21081</v>
      </c>
      <c r="B8240" s="10" t="n">
        <v>722918</v>
      </c>
    </row>
    <row r="8241" customFormat="false" ht="16" hidden="false" customHeight="false" outlineLevel="0" collapsed="false">
      <c r="A8241" s="0" t="s">
        <v>21082</v>
      </c>
    </row>
    <row r="8242" customFormat="false" ht="16" hidden="false" customHeight="false" outlineLevel="0" collapsed="false">
      <c r="A8242" s="0" t="s">
        <v>21083</v>
      </c>
    </row>
    <row r="8243" customFormat="false" ht="16" hidden="false" customHeight="false" outlineLevel="0" collapsed="false">
      <c r="A8243" s="0" t="s">
        <v>21084</v>
      </c>
    </row>
    <row r="8244" customFormat="false" ht="16" hidden="false" customHeight="false" outlineLevel="0" collapsed="false">
      <c r="A8244" s="0" t="s">
        <v>21085</v>
      </c>
    </row>
    <row r="8245" customFormat="false" ht="16" hidden="false" customHeight="false" outlineLevel="0" collapsed="false">
      <c r="A8245" s="0" t="s">
        <v>21086</v>
      </c>
    </row>
    <row r="8246" customFormat="false" ht="16" hidden="false" customHeight="false" outlineLevel="0" collapsed="false">
      <c r="A8246" s="0" t="s">
        <v>21087</v>
      </c>
      <c r="B8246" s="10" t="n">
        <v>1000</v>
      </c>
    </row>
    <row r="8247" customFormat="false" ht="16" hidden="false" customHeight="false" outlineLevel="0" collapsed="false">
      <c r="A8247" s="0" t="s">
        <v>21088</v>
      </c>
      <c r="B8247" s="10" t="n">
        <v>100</v>
      </c>
    </row>
    <row r="8248" customFormat="false" ht="16" hidden="false" customHeight="false" outlineLevel="0" collapsed="false">
      <c r="A8248" s="0" t="s">
        <v>21089</v>
      </c>
    </row>
    <row r="8249" customFormat="false" ht="16" hidden="false" customHeight="false" outlineLevel="0" collapsed="false">
      <c r="A8249" s="0" t="s">
        <v>21090</v>
      </c>
    </row>
    <row r="8250" customFormat="false" ht="16" hidden="false" customHeight="false" outlineLevel="0" collapsed="false">
      <c r="A8250" s="0" t="s">
        <v>21091</v>
      </c>
    </row>
    <row r="8251" customFormat="false" ht="16" hidden="false" customHeight="false" outlineLevel="0" collapsed="false">
      <c r="A8251" s="0" t="s">
        <v>21092</v>
      </c>
    </row>
    <row r="8252" customFormat="false" ht="16" hidden="false" customHeight="false" outlineLevel="0" collapsed="false">
      <c r="A8252" s="0" t="s">
        <v>21093</v>
      </c>
      <c r="B8252" s="10" t="n">
        <v>2000000</v>
      </c>
    </row>
    <row r="8253" customFormat="false" ht="16" hidden="false" customHeight="false" outlineLevel="0" collapsed="false">
      <c r="A8253" s="0" t="s">
        <v>21094</v>
      </c>
    </row>
    <row r="8254" customFormat="false" ht="16" hidden="false" customHeight="false" outlineLevel="0" collapsed="false">
      <c r="A8254" s="0" t="s">
        <v>21095</v>
      </c>
    </row>
    <row r="8255" customFormat="false" ht="16" hidden="false" customHeight="false" outlineLevel="0" collapsed="false">
      <c r="A8255" s="0" t="s">
        <v>21096</v>
      </c>
      <c r="B8255" s="10" t="n">
        <v>1000000</v>
      </c>
    </row>
    <row r="8256" customFormat="false" ht="16" hidden="false" customHeight="false" outlineLevel="0" collapsed="false">
      <c r="A8256" s="0" t="s">
        <v>21097</v>
      </c>
    </row>
    <row r="8257" customFormat="false" ht="16" hidden="false" customHeight="false" outlineLevel="0" collapsed="false">
      <c r="A8257" s="0" t="s">
        <v>21098</v>
      </c>
    </row>
    <row r="8258" customFormat="false" ht="16" hidden="false" customHeight="false" outlineLevel="0" collapsed="false">
      <c r="A8258" s="0" t="s">
        <v>21099</v>
      </c>
    </row>
    <row r="8259" customFormat="false" ht="16" hidden="false" customHeight="false" outlineLevel="0" collapsed="false">
      <c r="A8259" s="0" t="s">
        <v>21100</v>
      </c>
    </row>
    <row r="8260" customFormat="false" ht="16" hidden="false" customHeight="false" outlineLevel="0" collapsed="false">
      <c r="A8260" s="0" t="s">
        <v>21101</v>
      </c>
      <c r="B8260" s="10" t="n">
        <v>1000</v>
      </c>
    </row>
    <row r="8261" customFormat="false" ht="16" hidden="false" customHeight="false" outlineLevel="0" collapsed="false">
      <c r="A8261" s="0" t="s">
        <v>21102</v>
      </c>
    </row>
    <row r="8262" customFormat="false" ht="16" hidden="false" customHeight="false" outlineLevel="0" collapsed="false">
      <c r="A8262" s="0" t="s">
        <v>21103</v>
      </c>
      <c r="C8262" s="0" t="s">
        <v>21104</v>
      </c>
    </row>
    <row r="8263" customFormat="false" ht="16" hidden="false" customHeight="false" outlineLevel="0" collapsed="false">
      <c r="A8263" s="0" t="s">
        <v>21105</v>
      </c>
    </row>
    <row r="8264" customFormat="false" ht="16" hidden="false" customHeight="false" outlineLevel="0" collapsed="false">
      <c r="A8264" s="0" t="s">
        <v>21106</v>
      </c>
      <c r="B8264" s="10" t="n">
        <v>51888</v>
      </c>
    </row>
    <row r="8265" customFormat="false" ht="16" hidden="false" customHeight="false" outlineLevel="0" collapsed="false">
      <c r="A8265" s="0" t="s">
        <v>21107</v>
      </c>
    </row>
    <row r="8266" customFormat="false" ht="16" hidden="false" customHeight="false" outlineLevel="0" collapsed="false">
      <c r="A8266" s="0" t="s">
        <v>21108</v>
      </c>
      <c r="B8266" s="10" t="n">
        <v>96564</v>
      </c>
    </row>
    <row r="8267" customFormat="false" ht="16" hidden="false" customHeight="false" outlineLevel="0" collapsed="false">
      <c r="A8267" s="0" t="s">
        <v>21109</v>
      </c>
    </row>
    <row r="8268" customFormat="false" ht="16" hidden="false" customHeight="false" outlineLevel="0" collapsed="false">
      <c r="A8268" s="0" t="s">
        <v>21110</v>
      </c>
    </row>
    <row r="8269" customFormat="false" ht="16" hidden="false" customHeight="false" outlineLevel="0" collapsed="false">
      <c r="A8269" s="0" t="s">
        <v>21111</v>
      </c>
      <c r="B8269" s="10" t="n">
        <v>10000</v>
      </c>
    </row>
    <row r="8270" customFormat="false" ht="16" hidden="false" customHeight="false" outlineLevel="0" collapsed="false">
      <c r="A8270" s="0" t="s">
        <v>21112</v>
      </c>
    </row>
    <row r="8271" customFormat="false" ht="16" hidden="false" customHeight="false" outlineLevel="0" collapsed="false">
      <c r="A8271" s="0" t="s">
        <v>21113</v>
      </c>
      <c r="C8271" s="0" t="s">
        <v>21114</v>
      </c>
    </row>
    <row r="8272" customFormat="false" ht="16" hidden="false" customHeight="false" outlineLevel="0" collapsed="false">
      <c r="A8272" s="0" t="s">
        <v>21115</v>
      </c>
      <c r="B8272" s="10" t="n">
        <v>16000000000</v>
      </c>
    </row>
    <row r="8273" customFormat="false" ht="16" hidden="false" customHeight="false" outlineLevel="0" collapsed="false">
      <c r="A8273" s="0" t="s">
        <v>21116</v>
      </c>
    </row>
    <row r="8274" customFormat="false" ht="16" hidden="false" customHeight="false" outlineLevel="0" collapsed="false">
      <c r="A8274" s="0" t="s">
        <v>21117</v>
      </c>
      <c r="B8274" s="10" t="n">
        <v>2753</v>
      </c>
    </row>
    <row r="8275" customFormat="false" ht="16" hidden="false" customHeight="false" outlineLevel="0" collapsed="false">
      <c r="A8275" s="0" t="s">
        <v>21118</v>
      </c>
    </row>
    <row r="8276" customFormat="false" ht="16" hidden="false" customHeight="false" outlineLevel="0" collapsed="false">
      <c r="A8276" s="0" t="s">
        <v>21119</v>
      </c>
    </row>
    <row r="8277" customFormat="false" ht="16" hidden="false" customHeight="false" outlineLevel="0" collapsed="false">
      <c r="A8277" s="0" t="s">
        <v>21120</v>
      </c>
      <c r="B8277" s="10" t="n">
        <v>17000</v>
      </c>
    </row>
    <row r="8278" customFormat="false" ht="16" hidden="false" customHeight="false" outlineLevel="0" collapsed="false">
      <c r="A8278" s="0" t="s">
        <v>21121</v>
      </c>
      <c r="B8278" s="10" t="n">
        <v>100000000</v>
      </c>
    </row>
    <row r="8279" customFormat="false" ht="16" hidden="false" customHeight="false" outlineLevel="0" collapsed="false">
      <c r="A8279" s="0" t="s">
        <v>21122</v>
      </c>
    </row>
    <row r="8280" customFormat="false" ht="16" hidden="false" customHeight="false" outlineLevel="0" collapsed="false">
      <c r="A8280" s="0" t="s">
        <v>21123</v>
      </c>
    </row>
    <row r="8281" customFormat="false" ht="16" hidden="false" customHeight="false" outlineLevel="0" collapsed="false">
      <c r="A8281" s="0" t="s">
        <v>21124</v>
      </c>
    </row>
    <row r="8282" customFormat="false" ht="16" hidden="false" customHeight="false" outlineLevel="0" collapsed="false">
      <c r="A8282" s="0" t="s">
        <v>21125</v>
      </c>
    </row>
    <row r="8283" customFormat="false" ht="16" hidden="false" customHeight="false" outlineLevel="0" collapsed="false">
      <c r="A8283" s="0" t="s">
        <v>21126</v>
      </c>
    </row>
    <row r="8284" customFormat="false" ht="16" hidden="false" customHeight="false" outlineLevel="0" collapsed="false">
      <c r="A8284" s="0" t="s">
        <v>21127</v>
      </c>
      <c r="B8284" s="10" t="n">
        <v>469706</v>
      </c>
    </row>
    <row r="8285" customFormat="false" ht="16" hidden="false" customHeight="false" outlineLevel="0" collapsed="false">
      <c r="A8285" s="0" t="s">
        <v>21128</v>
      </c>
    </row>
    <row r="8286" customFormat="false" ht="16" hidden="false" customHeight="false" outlineLevel="0" collapsed="false">
      <c r="A8286" s="0" t="s">
        <v>21129</v>
      </c>
    </row>
    <row r="8287" customFormat="false" ht="16" hidden="false" customHeight="false" outlineLevel="0" collapsed="false">
      <c r="A8287" s="0" t="s">
        <v>21130</v>
      </c>
    </row>
    <row r="8288" customFormat="false" ht="16" hidden="false" customHeight="false" outlineLevel="0" collapsed="false">
      <c r="A8288" s="0" t="s">
        <v>21131</v>
      </c>
    </row>
    <row r="8289" customFormat="false" ht="16" hidden="false" customHeight="false" outlineLevel="0" collapsed="false">
      <c r="A8289" s="0" t="s">
        <v>21132</v>
      </c>
      <c r="B8289" s="10" t="n">
        <v>4500000</v>
      </c>
    </row>
    <row r="8290" customFormat="false" ht="16" hidden="false" customHeight="false" outlineLevel="0" collapsed="false">
      <c r="A8290" s="0" t="s">
        <v>21133</v>
      </c>
    </row>
    <row r="8291" customFormat="false" ht="16" hidden="false" customHeight="false" outlineLevel="0" collapsed="false">
      <c r="A8291" s="0" t="s">
        <v>21134</v>
      </c>
    </row>
    <row r="8292" customFormat="false" ht="16" hidden="false" customHeight="false" outlineLevel="0" collapsed="false">
      <c r="A8292" s="0" t="s">
        <v>21135</v>
      </c>
    </row>
    <row r="8293" customFormat="false" ht="16" hidden="false" customHeight="false" outlineLevel="0" collapsed="false">
      <c r="A8293" s="0" t="s">
        <v>21136</v>
      </c>
    </row>
    <row r="8294" customFormat="false" ht="16" hidden="false" customHeight="false" outlineLevel="0" collapsed="false">
      <c r="A8294" s="0" t="s">
        <v>21137</v>
      </c>
    </row>
    <row r="8295" customFormat="false" ht="16" hidden="false" customHeight="false" outlineLevel="0" collapsed="false">
      <c r="A8295" s="0" t="s">
        <v>21138</v>
      </c>
    </row>
    <row r="8296" customFormat="false" ht="16" hidden="false" customHeight="false" outlineLevel="0" collapsed="false">
      <c r="A8296" s="0" t="s">
        <v>21139</v>
      </c>
    </row>
    <row r="8297" customFormat="false" ht="16" hidden="false" customHeight="false" outlineLevel="0" collapsed="false">
      <c r="A8297" s="0" t="s">
        <v>21140</v>
      </c>
    </row>
    <row r="8298" customFormat="false" ht="16" hidden="false" customHeight="false" outlineLevel="0" collapsed="false">
      <c r="A8298" s="0" t="s">
        <v>21141</v>
      </c>
    </row>
    <row r="8299" customFormat="false" ht="16" hidden="false" customHeight="false" outlineLevel="0" collapsed="false">
      <c r="A8299" s="0" t="s">
        <v>21142</v>
      </c>
    </row>
    <row r="8300" customFormat="false" ht="16" hidden="false" customHeight="false" outlineLevel="0" collapsed="false">
      <c r="A8300" s="0" t="s">
        <v>21143</v>
      </c>
    </row>
    <row r="8301" customFormat="false" ht="16" hidden="false" customHeight="false" outlineLevel="0" collapsed="false">
      <c r="A8301" s="0" t="s">
        <v>21144</v>
      </c>
      <c r="B8301" s="10" t="n">
        <v>10000</v>
      </c>
    </row>
    <row r="8302" customFormat="false" ht="16" hidden="false" customHeight="false" outlineLevel="0" collapsed="false">
      <c r="A8302" s="0" t="s">
        <v>21145</v>
      </c>
    </row>
    <row r="8303" customFormat="false" ht="16" hidden="false" customHeight="false" outlineLevel="0" collapsed="false">
      <c r="A8303" s="0" t="s">
        <v>21146</v>
      </c>
    </row>
    <row r="8304" customFormat="false" ht="16" hidden="false" customHeight="false" outlineLevel="0" collapsed="false">
      <c r="A8304" s="0" t="s">
        <v>21147</v>
      </c>
      <c r="B8304" s="10" t="n">
        <v>2833441</v>
      </c>
    </row>
    <row r="8305" customFormat="false" ht="16" hidden="false" customHeight="false" outlineLevel="0" collapsed="false">
      <c r="A8305" s="0" t="s">
        <v>21148</v>
      </c>
    </row>
    <row r="8306" customFormat="false" ht="16" hidden="false" customHeight="false" outlineLevel="0" collapsed="false">
      <c r="A8306" s="0" t="s">
        <v>21149</v>
      </c>
    </row>
    <row r="8307" customFormat="false" ht="16" hidden="false" customHeight="false" outlineLevel="0" collapsed="false">
      <c r="A8307" s="0" t="s">
        <v>21150</v>
      </c>
      <c r="B8307" s="10" t="n">
        <v>500</v>
      </c>
    </row>
    <row r="8308" customFormat="false" ht="16" hidden="false" customHeight="false" outlineLevel="0" collapsed="false">
      <c r="A8308" s="0" t="s">
        <v>21151</v>
      </c>
      <c r="B8308" s="10" t="n">
        <v>3500000</v>
      </c>
    </row>
    <row r="8309" customFormat="false" ht="16" hidden="false" customHeight="false" outlineLevel="0" collapsed="false">
      <c r="A8309" s="0" t="s">
        <v>21152</v>
      </c>
      <c r="B8309" s="10" t="n">
        <v>500</v>
      </c>
    </row>
    <row r="8310" customFormat="false" ht="16" hidden="false" customHeight="false" outlineLevel="0" collapsed="false">
      <c r="A8310" s="0" t="s">
        <v>21153</v>
      </c>
      <c r="B8310" s="10" t="n">
        <v>25</v>
      </c>
    </row>
    <row r="8311" customFormat="false" ht="16" hidden="false" customHeight="false" outlineLevel="0" collapsed="false">
      <c r="A8311" s="0" t="s">
        <v>21154</v>
      </c>
    </row>
    <row r="8312" customFormat="false" ht="16" hidden="false" customHeight="false" outlineLevel="0" collapsed="false">
      <c r="A8312" s="0" t="s">
        <v>21155</v>
      </c>
    </row>
    <row r="8313" customFormat="false" ht="16" hidden="false" customHeight="false" outlineLevel="0" collapsed="false">
      <c r="A8313" s="0" t="s">
        <v>21156</v>
      </c>
    </row>
    <row r="8314" customFormat="false" ht="16" hidden="false" customHeight="false" outlineLevel="0" collapsed="false">
      <c r="A8314" s="0" t="s">
        <v>9062</v>
      </c>
      <c r="B8314" s="10" t="n">
        <v>2800000</v>
      </c>
      <c r="C8314" s="10" t="n">
        <v>3599570</v>
      </c>
    </row>
    <row r="8315" customFormat="false" ht="16" hidden="false" customHeight="false" outlineLevel="0" collapsed="false">
      <c r="A8315" s="0" t="s">
        <v>21157</v>
      </c>
    </row>
    <row r="8316" customFormat="false" ht="16" hidden="false" customHeight="false" outlineLevel="0" collapsed="false">
      <c r="A8316" s="0" t="s">
        <v>21158</v>
      </c>
    </row>
    <row r="8317" customFormat="false" ht="16" hidden="false" customHeight="false" outlineLevel="0" collapsed="false">
      <c r="A8317" s="0" t="s">
        <v>21159</v>
      </c>
    </row>
    <row r="8318" customFormat="false" ht="16" hidden="false" customHeight="false" outlineLevel="0" collapsed="false">
      <c r="A8318" s="0" t="s">
        <v>21160</v>
      </c>
      <c r="B8318" s="10" t="n">
        <v>1000</v>
      </c>
    </row>
    <row r="8319" customFormat="false" ht="16" hidden="false" customHeight="false" outlineLevel="0" collapsed="false">
      <c r="A8319" s="0" t="s">
        <v>21161</v>
      </c>
    </row>
    <row r="8320" customFormat="false" ht="16" hidden="false" customHeight="false" outlineLevel="0" collapsed="false">
      <c r="A8320" s="0" t="s">
        <v>21162</v>
      </c>
    </row>
    <row r="8321" customFormat="false" ht="16" hidden="false" customHeight="false" outlineLevel="0" collapsed="false">
      <c r="A8321" s="0" t="s">
        <v>21163</v>
      </c>
    </row>
    <row r="8322" customFormat="false" ht="16" hidden="false" customHeight="false" outlineLevel="0" collapsed="false">
      <c r="A8322" s="0" t="s">
        <v>21164</v>
      </c>
      <c r="B8322" s="10" t="n">
        <v>2583</v>
      </c>
    </row>
    <row r="8323" customFormat="false" ht="16" hidden="false" customHeight="false" outlineLevel="0" collapsed="false">
      <c r="A8323" s="0" t="s">
        <v>21165</v>
      </c>
    </row>
    <row r="8324" customFormat="false" ht="16" hidden="false" customHeight="false" outlineLevel="0" collapsed="false">
      <c r="A8324" s="0" t="s">
        <v>21166</v>
      </c>
    </row>
    <row r="8325" customFormat="false" ht="16" hidden="false" customHeight="false" outlineLevel="0" collapsed="false">
      <c r="A8325" s="0" t="s">
        <v>21167</v>
      </c>
      <c r="B8325" s="10" t="n">
        <v>55000000</v>
      </c>
    </row>
    <row r="8326" customFormat="false" ht="16" hidden="false" customHeight="false" outlineLevel="0" collapsed="false">
      <c r="A8326" s="0" t="s">
        <v>21168</v>
      </c>
    </row>
    <row r="8327" customFormat="false" ht="16" hidden="false" customHeight="false" outlineLevel="0" collapsed="false">
      <c r="A8327" s="0" t="s">
        <v>21169</v>
      </c>
    </row>
    <row r="8328" customFormat="false" ht="16" hidden="false" customHeight="false" outlineLevel="0" collapsed="false">
      <c r="A8328" s="0" t="s">
        <v>21170</v>
      </c>
    </row>
    <row r="8329" customFormat="false" ht="16" hidden="false" customHeight="false" outlineLevel="0" collapsed="false">
      <c r="A8329" s="0" t="s">
        <v>21171</v>
      </c>
    </row>
    <row r="8330" customFormat="false" ht="16" hidden="false" customHeight="false" outlineLevel="0" collapsed="false">
      <c r="A8330" s="0" t="s">
        <v>21172</v>
      </c>
    </row>
    <row r="8331" customFormat="false" ht="16" hidden="false" customHeight="false" outlineLevel="0" collapsed="false">
      <c r="A8331" s="0" t="s">
        <v>21173</v>
      </c>
      <c r="B8331" s="10" t="n">
        <v>1000</v>
      </c>
    </row>
    <row r="8332" customFormat="false" ht="16" hidden="false" customHeight="false" outlineLevel="0" collapsed="false">
      <c r="A8332" s="0" t="s">
        <v>21174</v>
      </c>
    </row>
    <row r="8333" customFormat="false" ht="16" hidden="false" customHeight="false" outlineLevel="0" collapsed="false">
      <c r="A8333" s="0" t="s">
        <v>21175</v>
      </c>
      <c r="B8333" s="10" t="n">
        <v>120000000</v>
      </c>
    </row>
    <row r="8334" customFormat="false" ht="16" hidden="false" customHeight="false" outlineLevel="0" collapsed="false">
      <c r="A8334" s="0" t="s">
        <v>21176</v>
      </c>
    </row>
    <row r="8335" customFormat="false" ht="16" hidden="false" customHeight="false" outlineLevel="0" collapsed="false">
      <c r="A8335" s="0" t="s">
        <v>21177</v>
      </c>
      <c r="B8335" s="10" t="n">
        <v>3500</v>
      </c>
    </row>
    <row r="8336" customFormat="false" ht="16" hidden="false" customHeight="false" outlineLevel="0" collapsed="false">
      <c r="A8336" s="0" t="s">
        <v>21178</v>
      </c>
    </row>
    <row r="8337" customFormat="false" ht="16" hidden="false" customHeight="false" outlineLevel="0" collapsed="false">
      <c r="A8337" s="0" t="s">
        <v>21179</v>
      </c>
    </row>
    <row r="8338" customFormat="false" ht="16" hidden="false" customHeight="false" outlineLevel="0" collapsed="false">
      <c r="A8338" s="0" t="s">
        <v>21180</v>
      </c>
    </row>
    <row r="8339" customFormat="false" ht="16" hidden="false" customHeight="false" outlineLevel="0" collapsed="false">
      <c r="A8339" s="0" t="s">
        <v>21181</v>
      </c>
      <c r="B8339" s="10" t="n">
        <v>500</v>
      </c>
    </row>
    <row r="8340" customFormat="false" ht="16" hidden="false" customHeight="false" outlineLevel="0" collapsed="false">
      <c r="A8340" s="0" t="s">
        <v>21182</v>
      </c>
    </row>
    <row r="8341" customFormat="false" ht="16" hidden="false" customHeight="false" outlineLevel="0" collapsed="false">
      <c r="A8341" s="0" t="s">
        <v>21183</v>
      </c>
    </row>
    <row r="8342" customFormat="false" ht="16" hidden="false" customHeight="false" outlineLevel="0" collapsed="false">
      <c r="A8342" s="0" t="s">
        <v>21184</v>
      </c>
      <c r="B8342" s="10" t="n">
        <v>28649</v>
      </c>
    </row>
    <row r="8343" customFormat="false" ht="16" hidden="false" customHeight="false" outlineLevel="0" collapsed="false">
      <c r="A8343" s="0" t="s">
        <v>21185</v>
      </c>
    </row>
    <row r="8344" customFormat="false" ht="16" hidden="false" customHeight="false" outlineLevel="0" collapsed="false">
      <c r="A8344" s="0" t="s">
        <v>21186</v>
      </c>
    </row>
    <row r="8345" customFormat="false" ht="16" hidden="false" customHeight="false" outlineLevel="0" collapsed="false">
      <c r="A8345" s="0" t="s">
        <v>21187</v>
      </c>
    </row>
    <row r="8346" customFormat="false" ht="16" hidden="false" customHeight="false" outlineLevel="0" collapsed="false">
      <c r="A8346" s="0" t="s">
        <v>21188</v>
      </c>
    </row>
    <row r="8347" customFormat="false" ht="16" hidden="false" customHeight="false" outlineLevel="0" collapsed="false">
      <c r="A8347" s="0" t="s">
        <v>21189</v>
      </c>
      <c r="C8347" s="0" t="s">
        <v>21190</v>
      </c>
    </row>
    <row r="8348" customFormat="false" ht="16" hidden="false" customHeight="false" outlineLevel="0" collapsed="false">
      <c r="A8348" s="0" t="s">
        <v>21191</v>
      </c>
    </row>
    <row r="8349" customFormat="false" ht="16" hidden="false" customHeight="false" outlineLevel="0" collapsed="false">
      <c r="A8349" s="0" t="s">
        <v>21192</v>
      </c>
    </row>
    <row r="8350" customFormat="false" ht="16" hidden="false" customHeight="false" outlineLevel="0" collapsed="false">
      <c r="A8350" s="0" t="s">
        <v>21193</v>
      </c>
    </row>
    <row r="8351" customFormat="false" ht="16" hidden="false" customHeight="false" outlineLevel="0" collapsed="false">
      <c r="A8351" s="0" t="s">
        <v>21194</v>
      </c>
    </row>
    <row r="8352" customFormat="false" ht="16" hidden="false" customHeight="false" outlineLevel="0" collapsed="false">
      <c r="A8352" s="0" t="s">
        <v>21195</v>
      </c>
    </row>
    <row r="8353" customFormat="false" ht="16" hidden="false" customHeight="false" outlineLevel="0" collapsed="false">
      <c r="A8353" s="0" t="s">
        <v>21196</v>
      </c>
    </row>
    <row r="8354" customFormat="false" ht="16" hidden="false" customHeight="false" outlineLevel="0" collapsed="false">
      <c r="A8354" s="0" t="s">
        <v>21197</v>
      </c>
    </row>
    <row r="8355" customFormat="false" ht="16" hidden="false" customHeight="false" outlineLevel="0" collapsed="false">
      <c r="A8355" s="0" t="s">
        <v>21198</v>
      </c>
    </row>
    <row r="8356" customFormat="false" ht="16" hidden="false" customHeight="false" outlineLevel="0" collapsed="false">
      <c r="A8356" s="0" t="s">
        <v>21199</v>
      </c>
    </row>
    <row r="8357" customFormat="false" ht="16" hidden="false" customHeight="false" outlineLevel="0" collapsed="false">
      <c r="A8357" s="0" t="s">
        <v>21200</v>
      </c>
    </row>
    <row r="8358" customFormat="false" ht="16" hidden="false" customHeight="false" outlineLevel="0" collapsed="false">
      <c r="A8358" s="0" t="s">
        <v>21201</v>
      </c>
    </row>
    <row r="8359" customFormat="false" ht="16" hidden="false" customHeight="false" outlineLevel="0" collapsed="false">
      <c r="A8359" s="0" t="s">
        <v>21202</v>
      </c>
    </row>
    <row r="8360" customFormat="false" ht="16" hidden="false" customHeight="false" outlineLevel="0" collapsed="false">
      <c r="A8360" s="0" t="s">
        <v>21203</v>
      </c>
      <c r="B8360" s="10" t="n">
        <v>1000</v>
      </c>
    </row>
    <row r="8361" customFormat="false" ht="16" hidden="false" customHeight="false" outlineLevel="0" collapsed="false">
      <c r="A8361" s="0" t="s">
        <v>21204</v>
      </c>
    </row>
    <row r="8362" customFormat="false" ht="16" hidden="false" customHeight="false" outlineLevel="0" collapsed="false">
      <c r="A8362" s="0" t="s">
        <v>21205</v>
      </c>
    </row>
    <row r="8363" customFormat="false" ht="16" hidden="false" customHeight="false" outlineLevel="0" collapsed="false">
      <c r="A8363" s="0" t="s">
        <v>21206</v>
      </c>
      <c r="B8363" s="10" t="n">
        <v>50000000</v>
      </c>
    </row>
    <row r="8364" customFormat="false" ht="16" hidden="false" customHeight="false" outlineLevel="0" collapsed="false">
      <c r="A8364" s="0" t="s">
        <v>21207</v>
      </c>
      <c r="B8364" s="10" t="n">
        <v>60000000</v>
      </c>
    </row>
    <row r="8365" customFormat="false" ht="16" hidden="false" customHeight="false" outlineLevel="0" collapsed="false">
      <c r="A8365" s="0" t="s">
        <v>21208</v>
      </c>
      <c r="B8365" s="10" t="n">
        <v>60000000</v>
      </c>
    </row>
    <row r="8366" customFormat="false" ht="16" hidden="false" customHeight="false" outlineLevel="0" collapsed="false">
      <c r="A8366" s="0" t="s">
        <v>21209</v>
      </c>
    </row>
    <row r="8367" customFormat="false" ht="16" hidden="false" customHeight="false" outlineLevel="0" collapsed="false">
      <c r="A8367" s="0" t="s">
        <v>21210</v>
      </c>
    </row>
    <row r="8368" customFormat="false" ht="16" hidden="false" customHeight="false" outlineLevel="0" collapsed="false">
      <c r="A8368" s="0" t="s">
        <v>21211</v>
      </c>
    </row>
    <row r="8369" customFormat="false" ht="16" hidden="false" customHeight="false" outlineLevel="0" collapsed="false">
      <c r="A8369" s="0" t="s">
        <v>21212</v>
      </c>
    </row>
    <row r="8370" customFormat="false" ht="16" hidden="false" customHeight="false" outlineLevel="0" collapsed="false">
      <c r="A8370" s="0" t="s">
        <v>21213</v>
      </c>
      <c r="B8370" s="10" t="n">
        <v>1500000</v>
      </c>
    </row>
    <row r="8371" customFormat="false" ht="16" hidden="false" customHeight="false" outlineLevel="0" collapsed="false">
      <c r="A8371" s="0" t="s">
        <v>21214</v>
      </c>
      <c r="B8371" s="10" t="n">
        <v>334985</v>
      </c>
    </row>
    <row r="8372" customFormat="false" ht="16" hidden="false" customHeight="false" outlineLevel="0" collapsed="false">
      <c r="A8372" s="0" t="s">
        <v>21215</v>
      </c>
    </row>
    <row r="8373" customFormat="false" ht="16" hidden="false" customHeight="false" outlineLevel="0" collapsed="false">
      <c r="A8373" s="0" t="s">
        <v>21216</v>
      </c>
    </row>
    <row r="8374" customFormat="false" ht="16" hidden="false" customHeight="false" outlineLevel="0" collapsed="false">
      <c r="A8374" s="0" t="s">
        <v>21217</v>
      </c>
    </row>
    <row r="8375" customFormat="false" ht="16" hidden="false" customHeight="false" outlineLevel="0" collapsed="false">
      <c r="A8375" s="0" t="s">
        <v>21218</v>
      </c>
      <c r="C8375" s="0" t="s">
        <v>19061</v>
      </c>
    </row>
    <row r="8376" customFormat="false" ht="16" hidden="false" customHeight="false" outlineLevel="0" collapsed="false">
      <c r="A8376" s="0" t="s">
        <v>21219</v>
      </c>
      <c r="B8376" s="10" t="n">
        <v>1000000</v>
      </c>
    </row>
    <row r="8377" customFormat="false" ht="16" hidden="false" customHeight="false" outlineLevel="0" collapsed="false">
      <c r="A8377" s="0" t="s">
        <v>21220</v>
      </c>
    </row>
    <row r="8378" customFormat="false" ht="16" hidden="false" customHeight="false" outlineLevel="0" collapsed="false">
      <c r="A8378" s="0" t="s">
        <v>21221</v>
      </c>
    </row>
    <row r="8379" customFormat="false" ht="16" hidden="false" customHeight="false" outlineLevel="0" collapsed="false">
      <c r="A8379" s="0" t="s">
        <v>21222</v>
      </c>
      <c r="B8379" s="10" t="n">
        <v>8679</v>
      </c>
    </row>
    <row r="8380" customFormat="false" ht="16" hidden="false" customHeight="false" outlineLevel="0" collapsed="false">
      <c r="A8380" s="0" t="s">
        <v>21223</v>
      </c>
      <c r="B8380" s="10" t="n">
        <v>10000</v>
      </c>
    </row>
    <row r="8381" customFormat="false" ht="16" hidden="false" customHeight="false" outlineLevel="0" collapsed="false">
      <c r="A8381" s="0" t="s">
        <v>21224</v>
      </c>
    </row>
    <row r="8382" customFormat="false" ht="16" hidden="false" customHeight="false" outlineLevel="0" collapsed="false">
      <c r="A8382" s="0" t="s">
        <v>21225</v>
      </c>
    </row>
    <row r="8383" customFormat="false" ht="16" hidden="false" customHeight="false" outlineLevel="0" collapsed="false">
      <c r="A8383" s="0" t="s">
        <v>21226</v>
      </c>
    </row>
    <row r="8384" customFormat="false" ht="16" hidden="false" customHeight="false" outlineLevel="0" collapsed="false">
      <c r="A8384" s="0" t="s">
        <v>21227</v>
      </c>
    </row>
    <row r="8385" customFormat="false" ht="16" hidden="false" customHeight="false" outlineLevel="0" collapsed="false">
      <c r="A8385" s="0" t="s">
        <v>21228</v>
      </c>
    </row>
    <row r="8386" customFormat="false" ht="16" hidden="false" customHeight="false" outlineLevel="0" collapsed="false">
      <c r="A8386" s="0" t="s">
        <v>21229</v>
      </c>
    </row>
    <row r="8387" customFormat="false" ht="16" hidden="false" customHeight="false" outlineLevel="0" collapsed="false">
      <c r="A8387" s="0" t="s">
        <v>21230</v>
      </c>
    </row>
    <row r="8388" customFormat="false" ht="16" hidden="false" customHeight="false" outlineLevel="0" collapsed="false">
      <c r="A8388" s="0" t="s">
        <v>21231</v>
      </c>
    </row>
    <row r="8389" customFormat="false" ht="16" hidden="false" customHeight="false" outlineLevel="0" collapsed="false">
      <c r="A8389" s="0" t="s">
        <v>21232</v>
      </c>
      <c r="B8389" s="10" t="n">
        <v>4500</v>
      </c>
    </row>
    <row r="8390" customFormat="false" ht="16" hidden="false" customHeight="false" outlineLevel="0" collapsed="false">
      <c r="A8390" s="0" t="s">
        <v>21233</v>
      </c>
      <c r="C8390" s="0" t="s">
        <v>21234</v>
      </c>
    </row>
    <row r="8391" customFormat="false" ht="16" hidden="false" customHeight="false" outlineLevel="0" collapsed="false">
      <c r="A8391" s="0" t="s">
        <v>1388</v>
      </c>
      <c r="B8391" s="10" t="n">
        <v>300000</v>
      </c>
      <c r="C8391" s="10" t="n">
        <v>57751</v>
      </c>
    </row>
    <row r="8392" customFormat="false" ht="16" hidden="false" customHeight="false" outlineLevel="0" collapsed="false">
      <c r="A8392" s="0" t="s">
        <v>21235</v>
      </c>
    </row>
    <row r="8393" customFormat="false" ht="16" hidden="false" customHeight="false" outlineLevel="0" collapsed="false">
      <c r="A8393" s="0" t="s">
        <v>21236</v>
      </c>
    </row>
    <row r="8394" customFormat="false" ht="16" hidden="false" customHeight="false" outlineLevel="0" collapsed="false">
      <c r="A8394" s="0" t="s">
        <v>21237</v>
      </c>
      <c r="B8394" s="10" t="n">
        <v>1000</v>
      </c>
    </row>
    <row r="8395" customFormat="false" ht="16" hidden="false" customHeight="false" outlineLevel="0" collapsed="false">
      <c r="A8395" s="0" t="s">
        <v>21238</v>
      </c>
    </row>
    <row r="8396" customFormat="false" ht="16" hidden="false" customHeight="false" outlineLevel="0" collapsed="false">
      <c r="A8396" s="0" t="s">
        <v>21239</v>
      </c>
      <c r="B8396" s="10" t="n">
        <v>500000000</v>
      </c>
    </row>
    <row r="8397" customFormat="false" ht="16" hidden="false" customHeight="false" outlineLevel="0" collapsed="false">
      <c r="A8397" s="0" t="s">
        <v>21240</v>
      </c>
      <c r="B8397" s="10" t="n">
        <v>900000</v>
      </c>
    </row>
    <row r="8398" customFormat="false" ht="16" hidden="false" customHeight="false" outlineLevel="0" collapsed="false">
      <c r="A8398" s="0" t="s">
        <v>21241</v>
      </c>
    </row>
    <row r="8399" customFormat="false" ht="16" hidden="false" customHeight="false" outlineLevel="0" collapsed="false">
      <c r="A8399" s="0" t="s">
        <v>21242</v>
      </c>
      <c r="B8399" s="10" t="n">
        <v>2000</v>
      </c>
    </row>
    <row r="8400" customFormat="false" ht="16" hidden="false" customHeight="false" outlineLevel="0" collapsed="false">
      <c r="A8400" s="0" t="s">
        <v>21243</v>
      </c>
    </row>
    <row r="8401" customFormat="false" ht="16" hidden="false" customHeight="false" outlineLevel="0" collapsed="false">
      <c r="A8401" s="0" t="s">
        <v>21244</v>
      </c>
      <c r="B8401" s="10" t="n">
        <v>2000</v>
      </c>
    </row>
    <row r="8402" customFormat="false" ht="16" hidden="false" customHeight="false" outlineLevel="0" collapsed="false">
      <c r="A8402" s="0" t="s">
        <v>21245</v>
      </c>
      <c r="B8402" s="10" t="n">
        <v>2000000</v>
      </c>
    </row>
    <row r="8403" customFormat="false" ht="16" hidden="false" customHeight="false" outlineLevel="0" collapsed="false">
      <c r="A8403" s="0" t="s">
        <v>21246</v>
      </c>
    </row>
    <row r="8404" customFormat="false" ht="16" hidden="false" customHeight="false" outlineLevel="0" collapsed="false">
      <c r="A8404" s="0" t="s">
        <v>21247</v>
      </c>
    </row>
    <row r="8405" customFormat="false" ht="16" hidden="false" customHeight="false" outlineLevel="0" collapsed="false">
      <c r="A8405" s="0" t="s">
        <v>21248</v>
      </c>
    </row>
    <row r="8406" customFormat="false" ht="16" hidden="false" customHeight="false" outlineLevel="0" collapsed="false">
      <c r="A8406" s="0" t="s">
        <v>21249</v>
      </c>
    </row>
    <row r="8407" customFormat="false" ht="16" hidden="false" customHeight="false" outlineLevel="0" collapsed="false">
      <c r="A8407" s="0" t="s">
        <v>21250</v>
      </c>
    </row>
    <row r="8408" customFormat="false" ht="16" hidden="false" customHeight="false" outlineLevel="0" collapsed="false">
      <c r="A8408" s="0" t="s">
        <v>21251</v>
      </c>
      <c r="B8408" s="10" t="n">
        <v>1500000</v>
      </c>
    </row>
    <row r="8409" customFormat="false" ht="16" hidden="false" customHeight="false" outlineLevel="0" collapsed="false">
      <c r="A8409" s="0" t="s">
        <v>21252</v>
      </c>
      <c r="B8409" s="10" t="n">
        <v>8000</v>
      </c>
    </row>
    <row r="8410" customFormat="false" ht="16" hidden="false" customHeight="false" outlineLevel="0" collapsed="false">
      <c r="A8410" s="0" t="s">
        <v>21253</v>
      </c>
      <c r="B8410" s="10" t="n">
        <v>1200</v>
      </c>
    </row>
    <row r="8411" customFormat="false" ht="16" hidden="false" customHeight="false" outlineLevel="0" collapsed="false">
      <c r="A8411" s="0" t="s">
        <v>21254</v>
      </c>
    </row>
    <row r="8412" customFormat="false" ht="16" hidden="false" customHeight="false" outlineLevel="0" collapsed="false">
      <c r="A8412" s="0" t="s">
        <v>21255</v>
      </c>
    </row>
    <row r="8413" customFormat="false" ht="16" hidden="false" customHeight="false" outlineLevel="0" collapsed="false">
      <c r="A8413" s="0" t="s">
        <v>21256</v>
      </c>
      <c r="B8413" s="10" t="n">
        <v>100</v>
      </c>
    </row>
    <row r="8414" customFormat="false" ht="16" hidden="false" customHeight="false" outlineLevel="0" collapsed="false">
      <c r="A8414" s="0" t="s">
        <v>21257</v>
      </c>
    </row>
    <row r="8415" customFormat="false" ht="16" hidden="false" customHeight="false" outlineLevel="0" collapsed="false">
      <c r="A8415" s="0" t="s">
        <v>21258</v>
      </c>
      <c r="B8415" s="10" t="n">
        <v>60000</v>
      </c>
    </row>
    <row r="8416" customFormat="false" ht="16" hidden="false" customHeight="false" outlineLevel="0" collapsed="false">
      <c r="A8416" s="0" t="s">
        <v>21259</v>
      </c>
    </row>
    <row r="8417" customFormat="false" ht="16" hidden="false" customHeight="false" outlineLevel="0" collapsed="false">
      <c r="A8417" s="0" t="s">
        <v>21260</v>
      </c>
    </row>
    <row r="8418" customFormat="false" ht="16" hidden="false" customHeight="false" outlineLevel="0" collapsed="false">
      <c r="A8418" s="0" t="s">
        <v>21261</v>
      </c>
    </row>
    <row r="8419" customFormat="false" ht="16" hidden="false" customHeight="false" outlineLevel="0" collapsed="false">
      <c r="A8419" s="0" t="s">
        <v>21262</v>
      </c>
    </row>
    <row r="8420" customFormat="false" ht="16" hidden="false" customHeight="false" outlineLevel="0" collapsed="false">
      <c r="A8420" s="0" t="s">
        <v>21263</v>
      </c>
    </row>
    <row r="8421" customFormat="false" ht="16" hidden="false" customHeight="false" outlineLevel="0" collapsed="false">
      <c r="A8421" s="0" t="s">
        <v>21264</v>
      </c>
    </row>
    <row r="8422" customFormat="false" ht="16" hidden="false" customHeight="false" outlineLevel="0" collapsed="false">
      <c r="A8422" s="0" t="s">
        <v>21265</v>
      </c>
    </row>
    <row r="8423" customFormat="false" ht="16" hidden="false" customHeight="false" outlineLevel="0" collapsed="false">
      <c r="A8423" s="0" t="s">
        <v>21266</v>
      </c>
      <c r="B8423" s="10" t="n">
        <v>1500</v>
      </c>
    </row>
    <row r="8424" customFormat="false" ht="16" hidden="false" customHeight="false" outlineLevel="0" collapsed="false">
      <c r="A8424" s="0" t="s">
        <v>21267</v>
      </c>
      <c r="C8424" s="0" t="s">
        <v>20308</v>
      </c>
    </row>
    <row r="8425" customFormat="false" ht="16" hidden="false" customHeight="false" outlineLevel="0" collapsed="false">
      <c r="A8425" s="0" t="s">
        <v>21268</v>
      </c>
    </row>
    <row r="8426" customFormat="false" ht="16" hidden="false" customHeight="false" outlineLevel="0" collapsed="false">
      <c r="A8426" s="0" t="s">
        <v>21269</v>
      </c>
    </row>
    <row r="8427" customFormat="false" ht="16" hidden="false" customHeight="false" outlineLevel="0" collapsed="false">
      <c r="A8427" s="0" t="s">
        <v>21270</v>
      </c>
      <c r="C8427" s="0" t="s">
        <v>19357</v>
      </c>
    </row>
    <row r="8428" customFormat="false" ht="16" hidden="false" customHeight="false" outlineLevel="0" collapsed="false">
      <c r="A8428" s="0" t="s">
        <v>21271</v>
      </c>
      <c r="B8428" s="10" t="n">
        <v>2500</v>
      </c>
    </row>
    <row r="8429" customFormat="false" ht="16" hidden="false" customHeight="false" outlineLevel="0" collapsed="false">
      <c r="A8429" s="0" t="s">
        <v>21272</v>
      </c>
    </row>
    <row r="8430" customFormat="false" ht="16" hidden="false" customHeight="false" outlineLevel="0" collapsed="false">
      <c r="A8430" s="0" t="s">
        <v>21273</v>
      </c>
    </row>
    <row r="8431" customFormat="false" ht="16" hidden="false" customHeight="false" outlineLevel="0" collapsed="false">
      <c r="A8431" s="0" t="s">
        <v>21274</v>
      </c>
    </row>
    <row r="8432" customFormat="false" ht="16" hidden="false" customHeight="false" outlineLevel="0" collapsed="false">
      <c r="A8432" s="0" t="s">
        <v>21275</v>
      </c>
    </row>
    <row r="8433" customFormat="false" ht="16" hidden="false" customHeight="false" outlineLevel="0" collapsed="false">
      <c r="A8433" s="0" t="s">
        <v>21276</v>
      </c>
    </row>
    <row r="8434" customFormat="false" ht="16" hidden="false" customHeight="false" outlineLevel="0" collapsed="false">
      <c r="A8434" s="0" t="s">
        <v>21277</v>
      </c>
      <c r="B8434" s="10" t="n">
        <v>5000</v>
      </c>
    </row>
    <row r="8435" customFormat="false" ht="16" hidden="false" customHeight="false" outlineLevel="0" collapsed="false">
      <c r="A8435" s="0" t="s">
        <v>21278</v>
      </c>
    </row>
    <row r="8436" customFormat="false" ht="16" hidden="false" customHeight="false" outlineLevel="0" collapsed="false">
      <c r="A8436" s="0" t="s">
        <v>21279</v>
      </c>
    </row>
    <row r="8437" customFormat="false" ht="16" hidden="false" customHeight="false" outlineLevel="0" collapsed="false">
      <c r="A8437" s="0" t="s">
        <v>21280</v>
      </c>
    </row>
    <row r="8438" customFormat="false" ht="16" hidden="false" customHeight="false" outlineLevel="0" collapsed="false">
      <c r="A8438" s="0" t="s">
        <v>21281</v>
      </c>
    </row>
    <row r="8439" customFormat="false" ht="16" hidden="false" customHeight="false" outlineLevel="0" collapsed="false">
      <c r="A8439" s="0" t="s">
        <v>21282</v>
      </c>
    </row>
    <row r="8440" customFormat="false" ht="16" hidden="false" customHeight="false" outlineLevel="0" collapsed="false">
      <c r="A8440" s="0" t="s">
        <v>21283</v>
      </c>
    </row>
    <row r="8441" customFormat="false" ht="16" hidden="false" customHeight="false" outlineLevel="0" collapsed="false">
      <c r="A8441" s="0" t="s">
        <v>21284</v>
      </c>
    </row>
    <row r="8442" customFormat="false" ht="16" hidden="false" customHeight="false" outlineLevel="0" collapsed="false">
      <c r="A8442" s="0" t="s">
        <v>21285</v>
      </c>
    </row>
    <row r="8443" customFormat="false" ht="16" hidden="false" customHeight="false" outlineLevel="0" collapsed="false">
      <c r="A8443" s="0" t="s">
        <v>21286</v>
      </c>
    </row>
    <row r="8444" customFormat="false" ht="16" hidden="false" customHeight="false" outlineLevel="0" collapsed="false">
      <c r="A8444" s="0" t="s">
        <v>21287</v>
      </c>
    </row>
    <row r="8445" customFormat="false" ht="16" hidden="false" customHeight="false" outlineLevel="0" collapsed="false">
      <c r="A8445" s="0" t="s">
        <v>21288</v>
      </c>
    </row>
    <row r="8446" customFormat="false" ht="16" hidden="false" customHeight="false" outlineLevel="0" collapsed="false">
      <c r="A8446" s="0" t="s">
        <v>21289</v>
      </c>
    </row>
    <row r="8447" customFormat="false" ht="16" hidden="false" customHeight="false" outlineLevel="0" collapsed="false">
      <c r="A8447" s="0" t="s">
        <v>21290</v>
      </c>
    </row>
    <row r="8448" customFormat="false" ht="16" hidden="false" customHeight="false" outlineLevel="0" collapsed="false">
      <c r="A8448" s="0" t="s">
        <v>21291</v>
      </c>
      <c r="B8448" s="10" t="n">
        <v>3000000</v>
      </c>
    </row>
    <row r="8449" customFormat="false" ht="16" hidden="false" customHeight="false" outlineLevel="0" collapsed="false">
      <c r="A8449" s="0" t="s">
        <v>21292</v>
      </c>
    </row>
    <row r="8450" customFormat="false" ht="16" hidden="false" customHeight="false" outlineLevel="0" collapsed="false">
      <c r="A8450" s="0" t="s">
        <v>21293</v>
      </c>
    </row>
    <row r="8451" customFormat="false" ht="16" hidden="false" customHeight="false" outlineLevel="0" collapsed="false">
      <c r="A8451" s="0" t="s">
        <v>21294</v>
      </c>
    </row>
    <row r="8452" customFormat="false" ht="16" hidden="false" customHeight="false" outlineLevel="0" collapsed="false">
      <c r="A8452" s="0" t="s">
        <v>21295</v>
      </c>
      <c r="B8452" s="10" t="n">
        <v>700</v>
      </c>
    </row>
    <row r="8453" customFormat="false" ht="16" hidden="false" customHeight="false" outlineLevel="0" collapsed="false">
      <c r="A8453" s="0" t="s">
        <v>21296</v>
      </c>
    </row>
    <row r="8454" customFormat="false" ht="16" hidden="false" customHeight="false" outlineLevel="0" collapsed="false">
      <c r="A8454" s="0" t="s">
        <v>21297</v>
      </c>
      <c r="B8454" s="10" t="n">
        <v>2000</v>
      </c>
    </row>
    <row r="8455" customFormat="false" ht="16" hidden="false" customHeight="false" outlineLevel="0" collapsed="false">
      <c r="A8455" s="0" t="s">
        <v>21298</v>
      </c>
    </row>
    <row r="8456" customFormat="false" ht="16" hidden="false" customHeight="false" outlineLevel="0" collapsed="false">
      <c r="A8456" s="0" t="s">
        <v>21299</v>
      </c>
    </row>
    <row r="8457" customFormat="false" ht="16" hidden="false" customHeight="false" outlineLevel="0" collapsed="false">
      <c r="A8457" s="0" t="s">
        <v>21300</v>
      </c>
    </row>
    <row r="8458" customFormat="false" ht="16" hidden="false" customHeight="false" outlineLevel="0" collapsed="false">
      <c r="A8458" s="0" t="s">
        <v>21301</v>
      </c>
      <c r="D8458" s="10" t="n">
        <v>5005465</v>
      </c>
    </row>
    <row r="8459" customFormat="false" ht="16" hidden="false" customHeight="false" outlineLevel="0" collapsed="false">
      <c r="A8459" s="0" t="s">
        <v>21302</v>
      </c>
    </row>
    <row r="8460" customFormat="false" ht="16" hidden="false" customHeight="false" outlineLevel="0" collapsed="false">
      <c r="A8460" s="0" t="s">
        <v>21303</v>
      </c>
    </row>
    <row r="8461" customFormat="false" ht="16" hidden="false" customHeight="false" outlineLevel="0" collapsed="false">
      <c r="A8461" s="0" t="s">
        <v>21304</v>
      </c>
      <c r="C8461" s="0" t="s">
        <v>20308</v>
      </c>
      <c r="D8461" s="10" t="n">
        <v>542</v>
      </c>
    </row>
    <row r="8462" customFormat="false" ht="16" hidden="false" customHeight="false" outlineLevel="0" collapsed="false">
      <c r="A8462" s="0" t="s">
        <v>21305</v>
      </c>
    </row>
    <row r="8463" customFormat="false" ht="16" hidden="false" customHeight="false" outlineLevel="0" collapsed="false">
      <c r="A8463" s="0" t="s">
        <v>21306</v>
      </c>
    </row>
    <row r="8464" customFormat="false" ht="16" hidden="false" customHeight="false" outlineLevel="0" collapsed="false">
      <c r="A8464" s="0" t="s">
        <v>21307</v>
      </c>
    </row>
    <row r="8465" customFormat="false" ht="16" hidden="false" customHeight="false" outlineLevel="0" collapsed="false">
      <c r="A8465" s="0" t="s">
        <v>21308</v>
      </c>
      <c r="B8465" s="10" t="n">
        <v>100000000</v>
      </c>
    </row>
    <row r="8466" customFormat="false" ht="16" hidden="false" customHeight="false" outlineLevel="0" collapsed="false">
      <c r="A8466" s="0" t="s">
        <v>21309</v>
      </c>
    </row>
    <row r="8467" customFormat="false" ht="16" hidden="false" customHeight="false" outlineLevel="0" collapsed="false">
      <c r="A8467" s="0" t="s">
        <v>21310</v>
      </c>
    </row>
    <row r="8468" customFormat="false" ht="16" hidden="false" customHeight="false" outlineLevel="0" collapsed="false">
      <c r="A8468" s="0" t="s">
        <v>21311</v>
      </c>
      <c r="B8468" s="10" t="n">
        <v>4000000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6" zeroHeight="false" outlineLevelRow="0" outlineLevelCol="0"/>
  <cols>
    <col collapsed="false" customWidth="true" hidden="false" outlineLevel="0" max="1025" min="1" style="0" width="10.49"/>
  </cols>
  <sheetData>
    <row r="1" customFormat="false" ht="16" hidden="false" customHeight="false" outlineLevel="0" collapsed="false">
      <c r="A1" s="0" t="n">
        <v>1997</v>
      </c>
      <c r="B1" s="0" t="n">
        <v>1.35</v>
      </c>
    </row>
    <row r="2" customFormat="false" ht="16" hidden="false" customHeight="false" outlineLevel="0" collapsed="false">
      <c r="A2" s="0" t="n">
        <v>1998</v>
      </c>
      <c r="B2" s="0" t="n">
        <v>1.5</v>
      </c>
    </row>
    <row r="3" customFormat="false" ht="16" hidden="false" customHeight="false" outlineLevel="0" collapsed="false">
      <c r="A3" s="0" t="n">
        <v>1999</v>
      </c>
      <c r="B3" s="0" t="n">
        <v>1.47</v>
      </c>
    </row>
    <row r="4" customFormat="false" ht="16" hidden="false" customHeight="false" outlineLevel="0" collapsed="false">
      <c r="A4" s="0" t="n">
        <v>2000</v>
      </c>
      <c r="B4" s="0" t="n">
        <v>1.42</v>
      </c>
    </row>
    <row r="5" customFormat="false" ht="16" hidden="false" customHeight="false" outlineLevel="0" collapsed="false">
      <c r="A5" s="0" t="n">
        <v>2001</v>
      </c>
      <c r="B5" s="0" t="n">
        <v>1.38</v>
      </c>
    </row>
    <row r="6" customFormat="false" ht="16" hidden="false" customHeight="false" outlineLevel="0" collapsed="false">
      <c r="A6" s="0" t="n">
        <v>2002</v>
      </c>
      <c r="B6" s="0" t="n">
        <v>1.36</v>
      </c>
    </row>
    <row r="7" customFormat="false" ht="16" hidden="false" customHeight="false" outlineLevel="0" collapsed="false">
      <c r="A7" s="0" t="n">
        <v>2003</v>
      </c>
      <c r="B7" s="0" t="n">
        <v>1.33</v>
      </c>
    </row>
    <row r="8" customFormat="false" ht="16" hidden="false" customHeight="false" outlineLevel="0" collapsed="false">
      <c r="A8" s="0" t="n">
        <v>2004</v>
      </c>
      <c r="B8" s="0" t="n">
        <v>1.3</v>
      </c>
    </row>
    <row r="9" customFormat="false" ht="16" hidden="false" customHeight="false" outlineLevel="0" collapsed="false">
      <c r="A9" s="0" t="n">
        <v>2005</v>
      </c>
      <c r="B9" s="0" t="n">
        <v>1.26</v>
      </c>
    </row>
    <row r="10" customFormat="false" ht="16" hidden="false" customHeight="false" outlineLevel="0" collapsed="false">
      <c r="A10" s="0" t="n">
        <v>2006</v>
      </c>
      <c r="B10" s="0" t="n">
        <v>1.22</v>
      </c>
    </row>
    <row r="11" customFormat="false" ht="16" hidden="false" customHeight="false" outlineLevel="0" collapsed="false">
      <c r="A11" s="0" t="n">
        <v>2007</v>
      </c>
      <c r="B11" s="0" t="n">
        <v>1.18</v>
      </c>
    </row>
    <row r="12" customFormat="false" ht="16" hidden="false" customHeight="false" outlineLevel="0" collapsed="false">
      <c r="A12" s="0" t="n">
        <v>2008</v>
      </c>
      <c r="B12" s="0" t="n">
        <v>1.14</v>
      </c>
    </row>
    <row r="13" customFormat="false" ht="16" hidden="false" customHeight="false" outlineLevel="0" collapsed="false">
      <c r="A13" s="0" t="n">
        <v>2009</v>
      </c>
      <c r="B13" s="0" t="n">
        <v>1.14</v>
      </c>
    </row>
    <row r="14" customFormat="false" ht="16" hidden="false" customHeight="false" outlineLevel="0" collapsed="false">
      <c r="A14" s="0" t="n">
        <v>2010</v>
      </c>
      <c r="B14" s="0" t="n">
        <v>1.12</v>
      </c>
    </row>
    <row r="15" customFormat="false" ht="16" hidden="false" customHeight="false" outlineLevel="0" collapsed="false">
      <c r="A15" s="0" t="n">
        <v>2011</v>
      </c>
      <c r="B15" s="0" t="n">
        <v>1.09</v>
      </c>
    </row>
    <row r="16" customFormat="false" ht="16" hidden="false" customHeight="false" outlineLevel="0" collapsed="false">
      <c r="A16" s="0" t="n">
        <v>2012</v>
      </c>
      <c r="B16" s="0" t="n">
        <v>1.07</v>
      </c>
    </row>
    <row r="17" customFormat="false" ht="16" hidden="false" customHeight="false" outlineLevel="0" collapsed="false">
      <c r="A17" s="0" t="n">
        <v>2013</v>
      </c>
      <c r="B17" s="0" t="n">
        <v>1.05</v>
      </c>
    </row>
    <row r="18" customFormat="false" ht="16" hidden="false" customHeight="false" outlineLevel="0" collapsed="false">
      <c r="A18" s="0" t="n">
        <v>2014</v>
      </c>
      <c r="B18" s="0" t="n">
        <v>1.04</v>
      </c>
    </row>
    <row r="19" customFormat="false" ht="16" hidden="false" customHeight="false" outlineLevel="0" collapsed="false">
      <c r="A19" s="0" t="n">
        <v>2015</v>
      </c>
      <c r="B19" s="0" t="n">
        <v>1.03</v>
      </c>
    </row>
    <row r="20" customFormat="false" ht="16" hidden="false" customHeight="false" outlineLevel="0" collapsed="false">
      <c r="A20" s="0" t="n">
        <v>2016</v>
      </c>
      <c r="B20" s="0" t="n">
        <v>1.02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RowHeight="16" zeroHeight="false" outlineLevelRow="0" outlineLevelCol="0"/>
  <cols>
    <col collapsed="false" customWidth="true" hidden="false" outlineLevel="0" max="1" min="1" style="0" width="13.66"/>
    <col collapsed="false" customWidth="true" hidden="false" outlineLevel="0" max="2" min="2" style="4" width="62"/>
    <col collapsed="false" customWidth="true" hidden="false" outlineLevel="0" max="1025" min="3" style="0" width="8.83"/>
  </cols>
  <sheetData>
    <row r="1" customFormat="false" ht="16" hidden="false" customHeight="false" outlineLevel="0" collapsed="false">
      <c r="A1" s="11" t="s">
        <v>21312</v>
      </c>
      <c r="B1" s="11" t="s">
        <v>21313</v>
      </c>
    </row>
    <row r="2" customFormat="false" ht="16" hidden="false" customHeight="false" outlineLevel="0" collapsed="false">
      <c r="A2" s="0" t="s">
        <v>0</v>
      </c>
      <c r="B2" s="12" t="s">
        <v>21314</v>
      </c>
    </row>
    <row r="3" customFormat="false" ht="16" hidden="false" customHeight="false" outlineLevel="0" collapsed="false">
      <c r="A3" s="0" t="s">
        <v>1</v>
      </c>
      <c r="B3" s="12" t="s">
        <v>21315</v>
      </c>
    </row>
    <row r="4" customFormat="false" ht="16" hidden="false" customHeight="false" outlineLevel="0" collapsed="false">
      <c r="A4" s="0" t="s">
        <v>2</v>
      </c>
      <c r="B4" s="12" t="s">
        <v>21316</v>
      </c>
    </row>
    <row r="5" customFormat="false" ht="16" hidden="false" customHeight="false" outlineLevel="0" collapsed="false">
      <c r="A5" s="0" t="s">
        <v>21317</v>
      </c>
      <c r="B5" s="12" t="s">
        <v>21318</v>
      </c>
    </row>
    <row r="6" customFormat="false" ht="16" hidden="false" customHeight="false" outlineLevel="0" collapsed="false">
      <c r="A6" s="0" t="s">
        <v>3</v>
      </c>
      <c r="B6" s="12" t="s">
        <v>21319</v>
      </c>
    </row>
    <row r="7" customFormat="false" ht="16" hidden="false" customHeight="false" outlineLevel="0" collapsed="false">
      <c r="A7" s="0" t="s">
        <v>5</v>
      </c>
      <c r="B7" s="12" t="s">
        <v>21320</v>
      </c>
    </row>
    <row r="8" customFormat="false" ht="16" hidden="false" customHeight="false" outlineLevel="0" collapsed="false">
      <c r="A8" s="0" t="s">
        <v>6</v>
      </c>
      <c r="B8" s="12" t="s">
        <v>21321</v>
      </c>
    </row>
    <row r="9" customFormat="false" ht="16" hidden="false" customHeight="false" outlineLevel="0" collapsed="false">
      <c r="A9" s="0" t="s">
        <v>7</v>
      </c>
      <c r="B9" s="12" t="s">
        <v>21322</v>
      </c>
    </row>
    <row r="10" customFormat="false" ht="16" hidden="false" customHeight="false" outlineLevel="0" collapsed="false">
      <c r="A10" s="0" t="s">
        <v>8</v>
      </c>
      <c r="B10" s="12" t="s">
        <v>21323</v>
      </c>
    </row>
    <row r="11" customFormat="false" ht="16" hidden="false" customHeight="false" outlineLevel="0" collapsed="false">
      <c r="A11" s="0" t="s">
        <v>9</v>
      </c>
      <c r="B11" s="12" t="s">
        <v>21324</v>
      </c>
    </row>
    <row r="12" customFormat="false" ht="16" hidden="false" customHeight="false" outlineLevel="0" collapsed="false">
      <c r="A12" s="0" t="s">
        <v>21325</v>
      </c>
      <c r="B12" s="12" t="s">
        <v>21326</v>
      </c>
    </row>
    <row r="13" customFormat="false" ht="16" hidden="false" customHeight="false" outlineLevel="0" collapsed="false">
      <c r="A13" s="0" t="s">
        <v>10</v>
      </c>
      <c r="B13" s="12" t="s">
        <v>21327</v>
      </c>
    </row>
    <row r="14" customFormat="false" ht="16" hidden="false" customHeight="false" outlineLevel="0" collapsed="false">
      <c r="A14" s="0" t="s">
        <v>11</v>
      </c>
      <c r="B14" s="12" t="s">
        <v>21328</v>
      </c>
    </row>
    <row r="15" customFormat="false" ht="16" hidden="false" customHeight="false" outlineLevel="0" collapsed="false">
      <c r="A15" s="0" t="s">
        <v>12</v>
      </c>
      <c r="B15" s="12" t="s">
        <v>21329</v>
      </c>
    </row>
    <row r="16" customFormat="false" ht="16" hidden="false" customHeight="false" outlineLevel="0" collapsed="false">
      <c r="A16" s="0" t="s">
        <v>13</v>
      </c>
      <c r="B16" s="12" t="s">
        <v>21330</v>
      </c>
    </row>
    <row r="17" customFormat="false" ht="16" hidden="false" customHeight="false" outlineLevel="0" collapsed="false">
      <c r="A17" s="0" t="s">
        <v>14</v>
      </c>
      <c r="B17" s="12" t="s">
        <v>21331</v>
      </c>
    </row>
    <row r="18" customFormat="false" ht="16" hidden="false" customHeight="false" outlineLevel="0" collapsed="false">
      <c r="A18" s="0" t="s">
        <v>15</v>
      </c>
      <c r="B18" s="12" t="s">
        <v>21332</v>
      </c>
    </row>
    <row r="19" customFormat="false" ht="16" hidden="false" customHeight="false" outlineLevel="0" collapsed="false">
      <c r="A19" s="0" t="s">
        <v>16</v>
      </c>
      <c r="B19" s="12" t="s">
        <v>21333</v>
      </c>
    </row>
    <row r="20" customFormat="false" ht="16" hidden="false" customHeight="false" outlineLevel="0" collapsed="false">
      <c r="A20" s="0" t="s">
        <v>21334</v>
      </c>
      <c r="B20" s="12" t="s">
        <v>21335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16410</TotalTime>
  <Application>LibreOffice/6.0.7.3$Linux_X86_64 LibreOffice_project/00m0$Build-3</Application>
  <Company>NBC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2017-09-26T19:16:34Z</dcterms:created>
  <dc:creator>Kevin Soo Hoo</dc:creator>
  <dc:description/>
  <dc:language>en-US</dc:language>
  <cp:lastModifiedBy/>
  <dcterms:modified xsi:type="dcterms:W3CDTF">2019-11-14T00:46:16Z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NBC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